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.000\gitboyzorro5\FDAS\"/>
    </mc:Choice>
  </mc:AlternateContent>
  <bookViews>
    <workbookView xWindow="120" yWindow="30" windowWidth="19440" windowHeight="122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C561" i="8" l="1"/>
  <c r="D561" i="8"/>
  <c r="L561" i="8" s="1"/>
  <c r="E561" i="8"/>
  <c r="F561" i="8"/>
  <c r="G561" i="8"/>
  <c r="H561" i="8"/>
  <c r="I561" i="8"/>
  <c r="J561" i="8"/>
  <c r="K561" i="8"/>
  <c r="M561" i="8"/>
  <c r="O561" i="8"/>
  <c r="P561" i="8"/>
  <c r="Q561" i="8"/>
  <c r="R561" i="8"/>
  <c r="S561" i="8"/>
  <c r="T561" i="8"/>
  <c r="C562" i="8"/>
  <c r="D562" i="8"/>
  <c r="E562" i="8"/>
  <c r="F562" i="8"/>
  <c r="G562" i="8"/>
  <c r="H562" i="8"/>
  <c r="I562" i="8"/>
  <c r="J562" i="8"/>
  <c r="K562" i="8"/>
  <c r="L562" i="8"/>
  <c r="M562" i="8"/>
  <c r="O562" i="8"/>
  <c r="P562" i="8"/>
  <c r="Q562" i="8"/>
  <c r="R562" i="8"/>
  <c r="S562" i="8"/>
  <c r="T562" i="8"/>
  <c r="C563" i="8"/>
  <c r="D563" i="8"/>
  <c r="E563" i="8"/>
  <c r="F563" i="8"/>
  <c r="G563" i="8"/>
  <c r="H563" i="8"/>
  <c r="I563" i="8"/>
  <c r="J563" i="8"/>
  <c r="K563" i="8"/>
  <c r="L563" i="8"/>
  <c r="M563" i="8"/>
  <c r="O563" i="8"/>
  <c r="P563" i="8"/>
  <c r="Q563" i="8"/>
  <c r="R563" i="8"/>
  <c r="S563" i="8"/>
  <c r="T563" i="8"/>
  <c r="C564" i="8"/>
  <c r="D564" i="8"/>
  <c r="E564" i="8"/>
  <c r="F564" i="8"/>
  <c r="G564" i="8"/>
  <c r="H564" i="8"/>
  <c r="I564" i="8"/>
  <c r="J564" i="8"/>
  <c r="K564" i="8"/>
  <c r="L564" i="8"/>
  <c r="M564" i="8"/>
  <c r="O564" i="8"/>
  <c r="P564" i="8"/>
  <c r="Q564" i="8"/>
  <c r="R564" i="8"/>
  <c r="S564" i="8"/>
  <c r="T564" i="8"/>
  <c r="C565" i="8"/>
  <c r="D565" i="8"/>
  <c r="E565" i="8"/>
  <c r="F565" i="8"/>
  <c r="G565" i="8"/>
  <c r="H565" i="8"/>
  <c r="I565" i="8"/>
  <c r="J565" i="8"/>
  <c r="K565" i="8"/>
  <c r="L565" i="8"/>
  <c r="M565" i="8"/>
  <c r="O565" i="8"/>
  <c r="P565" i="8"/>
  <c r="Q565" i="8"/>
  <c r="R565" i="8"/>
  <c r="S565" i="8"/>
  <c r="T565" i="8"/>
  <c r="C566" i="8"/>
  <c r="D566" i="8"/>
  <c r="E566" i="8"/>
  <c r="F566" i="8"/>
  <c r="G566" i="8"/>
  <c r="H566" i="8"/>
  <c r="I566" i="8"/>
  <c r="J566" i="8"/>
  <c r="K566" i="8"/>
  <c r="L566" i="8"/>
  <c r="M566" i="8"/>
  <c r="O566" i="8"/>
  <c r="P566" i="8"/>
  <c r="Q566" i="8"/>
  <c r="R566" i="8"/>
  <c r="S566" i="8"/>
  <c r="T566" i="8"/>
  <c r="C567" i="8"/>
  <c r="D567" i="8"/>
  <c r="E567" i="8"/>
  <c r="F567" i="8"/>
  <c r="G567" i="8"/>
  <c r="H567" i="8"/>
  <c r="I567" i="8"/>
  <c r="J567" i="8"/>
  <c r="K567" i="8"/>
  <c r="L567" i="8"/>
  <c r="M567" i="8"/>
  <c r="O567" i="8"/>
  <c r="P567" i="8"/>
  <c r="Q567" i="8"/>
  <c r="R567" i="8"/>
  <c r="S567" i="8"/>
  <c r="T567" i="8"/>
  <c r="C568" i="8"/>
  <c r="D568" i="8"/>
  <c r="E568" i="8"/>
  <c r="F568" i="8"/>
  <c r="G568" i="8"/>
  <c r="H568" i="8"/>
  <c r="I568" i="8"/>
  <c r="J568" i="8"/>
  <c r="K568" i="8"/>
  <c r="L568" i="8"/>
  <c r="M568" i="8"/>
  <c r="O568" i="8"/>
  <c r="P568" i="8"/>
  <c r="Q568" i="8"/>
  <c r="R568" i="8"/>
  <c r="S568" i="8"/>
  <c r="T568" i="8"/>
  <c r="C569" i="8"/>
  <c r="D569" i="8"/>
  <c r="E569" i="8"/>
  <c r="F569" i="8"/>
  <c r="G569" i="8"/>
  <c r="H569" i="8"/>
  <c r="I569" i="8"/>
  <c r="J569" i="8"/>
  <c r="K569" i="8"/>
  <c r="L569" i="8"/>
  <c r="M569" i="8"/>
  <c r="O569" i="8"/>
  <c r="P569" i="8"/>
  <c r="Q569" i="8"/>
  <c r="R569" i="8"/>
  <c r="S569" i="8"/>
  <c r="T569" i="8"/>
  <c r="C570" i="8"/>
  <c r="D570" i="8"/>
  <c r="E570" i="8"/>
  <c r="F570" i="8"/>
  <c r="G570" i="8"/>
  <c r="H570" i="8"/>
  <c r="I570" i="8"/>
  <c r="J570" i="8"/>
  <c r="K570" i="8"/>
  <c r="L570" i="8"/>
  <c r="M570" i="8"/>
  <c r="O570" i="8"/>
  <c r="P570" i="8"/>
  <c r="Q570" i="8"/>
  <c r="R570" i="8"/>
  <c r="S570" i="8"/>
  <c r="T570" i="8"/>
  <c r="C571" i="8"/>
  <c r="D571" i="8"/>
  <c r="E571" i="8"/>
  <c r="F571" i="8"/>
  <c r="G571" i="8"/>
  <c r="H571" i="8"/>
  <c r="I571" i="8"/>
  <c r="J571" i="8"/>
  <c r="K571" i="8"/>
  <c r="L571" i="8"/>
  <c r="M571" i="8"/>
  <c r="O571" i="8"/>
  <c r="P571" i="8"/>
  <c r="Q571" i="8"/>
  <c r="R571" i="8"/>
  <c r="S571" i="8"/>
  <c r="T571" i="8"/>
  <c r="C572" i="8"/>
  <c r="D572" i="8"/>
  <c r="E572" i="8"/>
  <c r="F572" i="8"/>
  <c r="G572" i="8"/>
  <c r="H572" i="8"/>
  <c r="I572" i="8"/>
  <c r="J572" i="8"/>
  <c r="K572" i="8"/>
  <c r="L572" i="8"/>
  <c r="M572" i="8"/>
  <c r="O572" i="8"/>
  <c r="P572" i="8"/>
  <c r="Q572" i="8"/>
  <c r="R572" i="8"/>
  <c r="S572" i="8"/>
  <c r="T572" i="8"/>
  <c r="C573" i="8"/>
  <c r="D573" i="8"/>
  <c r="E573" i="8"/>
  <c r="F573" i="8"/>
  <c r="G573" i="8"/>
  <c r="H573" i="8"/>
  <c r="I573" i="8"/>
  <c r="J573" i="8"/>
  <c r="K573" i="8"/>
  <c r="L573" i="8"/>
  <c r="M573" i="8"/>
  <c r="O573" i="8"/>
  <c r="P573" i="8"/>
  <c r="Q573" i="8"/>
  <c r="R573" i="8"/>
  <c r="S573" i="8"/>
  <c r="T573" i="8"/>
  <c r="C574" i="8"/>
  <c r="D574" i="8"/>
  <c r="E574" i="8"/>
  <c r="F574" i="8"/>
  <c r="G574" i="8"/>
  <c r="H574" i="8"/>
  <c r="I574" i="8"/>
  <c r="J574" i="8"/>
  <c r="K574" i="8"/>
  <c r="L574" i="8"/>
  <c r="M574" i="8"/>
  <c r="O574" i="8"/>
  <c r="P574" i="8"/>
  <c r="Q574" i="8"/>
  <c r="R574" i="8"/>
  <c r="S574" i="8"/>
  <c r="T574" i="8"/>
  <c r="C575" i="8"/>
  <c r="D575" i="8"/>
  <c r="E575" i="8"/>
  <c r="F575" i="8"/>
  <c r="G575" i="8"/>
  <c r="H575" i="8"/>
  <c r="I575" i="8"/>
  <c r="J575" i="8"/>
  <c r="K575" i="8"/>
  <c r="L575" i="8"/>
  <c r="M575" i="8"/>
  <c r="O575" i="8"/>
  <c r="P575" i="8"/>
  <c r="Q575" i="8"/>
  <c r="R575" i="8"/>
  <c r="S575" i="8"/>
  <c r="T575" i="8"/>
  <c r="C576" i="8"/>
  <c r="D576" i="8"/>
  <c r="E576" i="8"/>
  <c r="F576" i="8"/>
  <c r="G576" i="8"/>
  <c r="H576" i="8"/>
  <c r="I576" i="8"/>
  <c r="J576" i="8"/>
  <c r="K576" i="8"/>
  <c r="L576" i="8"/>
  <c r="M576" i="8"/>
  <c r="O576" i="8"/>
  <c r="P576" i="8"/>
  <c r="Q576" i="8"/>
  <c r="R576" i="8"/>
  <c r="S576" i="8"/>
  <c r="T576" i="8"/>
  <c r="C577" i="8"/>
  <c r="D577" i="8"/>
  <c r="E577" i="8"/>
  <c r="F577" i="8"/>
  <c r="G577" i="8"/>
  <c r="H577" i="8"/>
  <c r="I577" i="8"/>
  <c r="J577" i="8"/>
  <c r="K577" i="8"/>
  <c r="L577" i="8"/>
  <c r="M577" i="8"/>
  <c r="O577" i="8"/>
  <c r="P577" i="8"/>
  <c r="Q577" i="8"/>
  <c r="R577" i="8"/>
  <c r="S577" i="8"/>
  <c r="T577" i="8"/>
  <c r="C578" i="8"/>
  <c r="D578" i="8"/>
  <c r="E578" i="8"/>
  <c r="F578" i="8"/>
  <c r="G578" i="8"/>
  <c r="H578" i="8"/>
  <c r="I578" i="8"/>
  <c r="J578" i="8"/>
  <c r="K578" i="8"/>
  <c r="L578" i="8"/>
  <c r="M578" i="8"/>
  <c r="O578" i="8"/>
  <c r="P578" i="8"/>
  <c r="Q578" i="8"/>
  <c r="R578" i="8"/>
  <c r="S578" i="8"/>
  <c r="T578" i="8"/>
  <c r="C579" i="8"/>
  <c r="D579" i="8"/>
  <c r="E579" i="8"/>
  <c r="F579" i="8"/>
  <c r="G579" i="8"/>
  <c r="H579" i="8"/>
  <c r="I579" i="8"/>
  <c r="J579" i="8"/>
  <c r="K579" i="8"/>
  <c r="L579" i="8"/>
  <c r="M579" i="8"/>
  <c r="O579" i="8"/>
  <c r="P579" i="8"/>
  <c r="Q579" i="8"/>
  <c r="R579" i="8"/>
  <c r="S579" i="8"/>
  <c r="T579" i="8"/>
  <c r="C580" i="8"/>
  <c r="D580" i="8"/>
  <c r="E580" i="8"/>
  <c r="F580" i="8"/>
  <c r="G580" i="8"/>
  <c r="H580" i="8"/>
  <c r="I580" i="8"/>
  <c r="J580" i="8"/>
  <c r="K580" i="8"/>
  <c r="L580" i="8"/>
  <c r="M580" i="8"/>
  <c r="O580" i="8"/>
  <c r="P580" i="8"/>
  <c r="Q580" i="8"/>
  <c r="R580" i="8"/>
  <c r="S580" i="8"/>
  <c r="T580" i="8"/>
  <c r="C581" i="8"/>
  <c r="D581" i="8"/>
  <c r="E581" i="8"/>
  <c r="F581" i="8"/>
  <c r="G581" i="8"/>
  <c r="H581" i="8"/>
  <c r="I581" i="8"/>
  <c r="J581" i="8"/>
  <c r="K581" i="8"/>
  <c r="L581" i="8"/>
  <c r="M581" i="8"/>
  <c r="O581" i="8"/>
  <c r="P581" i="8"/>
  <c r="Q581" i="8"/>
  <c r="R581" i="8"/>
  <c r="S581" i="8"/>
  <c r="T581" i="8"/>
  <c r="C582" i="8"/>
  <c r="D582" i="8"/>
  <c r="E582" i="8"/>
  <c r="F582" i="8"/>
  <c r="G582" i="8"/>
  <c r="H582" i="8"/>
  <c r="I582" i="8"/>
  <c r="J582" i="8"/>
  <c r="K582" i="8"/>
  <c r="L582" i="8"/>
  <c r="M582" i="8"/>
  <c r="O582" i="8"/>
  <c r="P582" i="8"/>
  <c r="Q582" i="8"/>
  <c r="R582" i="8"/>
  <c r="S582" i="8"/>
  <c r="T582" i="8"/>
  <c r="C583" i="8"/>
  <c r="D583" i="8"/>
  <c r="E583" i="8"/>
  <c r="F583" i="8"/>
  <c r="G583" i="8"/>
  <c r="H583" i="8"/>
  <c r="I583" i="8"/>
  <c r="J583" i="8"/>
  <c r="K583" i="8"/>
  <c r="L583" i="8"/>
  <c r="M583" i="8"/>
  <c r="O583" i="8"/>
  <c r="P583" i="8"/>
  <c r="Q583" i="8"/>
  <c r="R583" i="8"/>
  <c r="S583" i="8"/>
  <c r="T583" i="8"/>
  <c r="C584" i="8"/>
  <c r="D584" i="8"/>
  <c r="E584" i="8"/>
  <c r="F584" i="8"/>
  <c r="G584" i="8"/>
  <c r="H584" i="8"/>
  <c r="I584" i="8"/>
  <c r="J584" i="8"/>
  <c r="K584" i="8"/>
  <c r="L584" i="8"/>
  <c r="M584" i="8"/>
  <c r="O584" i="8"/>
  <c r="P584" i="8"/>
  <c r="Q584" i="8"/>
  <c r="R584" i="8"/>
  <c r="S584" i="8"/>
  <c r="T584" i="8"/>
  <c r="C585" i="8"/>
  <c r="D585" i="8"/>
  <c r="E585" i="8"/>
  <c r="F585" i="8"/>
  <c r="G585" i="8"/>
  <c r="H585" i="8"/>
  <c r="I585" i="8"/>
  <c r="J585" i="8"/>
  <c r="K585" i="8"/>
  <c r="L585" i="8"/>
  <c r="M585" i="8"/>
  <c r="O585" i="8"/>
  <c r="P585" i="8"/>
  <c r="Q585" i="8"/>
  <c r="R585" i="8"/>
  <c r="S585" i="8"/>
  <c r="T585" i="8"/>
  <c r="C586" i="8"/>
  <c r="D586" i="8"/>
  <c r="E586" i="8"/>
  <c r="F586" i="8"/>
  <c r="G586" i="8"/>
  <c r="H586" i="8"/>
  <c r="I586" i="8"/>
  <c r="J586" i="8"/>
  <c r="K586" i="8"/>
  <c r="L586" i="8"/>
  <c r="M586" i="8"/>
  <c r="O586" i="8"/>
  <c r="P586" i="8"/>
  <c r="T586" i="8" s="1"/>
  <c r="Q586" i="8"/>
  <c r="R586" i="8"/>
  <c r="S586" i="8"/>
  <c r="C587" i="8"/>
  <c r="D587" i="8"/>
  <c r="E587" i="8"/>
  <c r="F587" i="8"/>
  <c r="G587" i="8"/>
  <c r="H587" i="8"/>
  <c r="I587" i="8"/>
  <c r="J587" i="8"/>
  <c r="K587" i="8"/>
  <c r="L587" i="8"/>
  <c r="M587" i="8"/>
  <c r="O587" i="8"/>
  <c r="P587" i="8"/>
  <c r="Q587" i="8"/>
  <c r="R587" i="8"/>
  <c r="S587" i="8"/>
  <c r="T587" i="8"/>
  <c r="C588" i="8"/>
  <c r="D588" i="8"/>
  <c r="E588" i="8"/>
  <c r="F588" i="8"/>
  <c r="G588" i="8"/>
  <c r="H588" i="8"/>
  <c r="I588" i="8"/>
  <c r="J588" i="8"/>
  <c r="K588" i="8"/>
  <c r="L588" i="8"/>
  <c r="M588" i="8"/>
  <c r="O588" i="8"/>
  <c r="P588" i="8"/>
  <c r="Q588" i="8"/>
  <c r="R588" i="8"/>
  <c r="S588" i="8"/>
  <c r="T588" i="8"/>
  <c r="C589" i="8"/>
  <c r="D589" i="8"/>
  <c r="E589" i="8"/>
  <c r="F589" i="8"/>
  <c r="G589" i="8"/>
  <c r="H589" i="8"/>
  <c r="I589" i="8"/>
  <c r="J589" i="8"/>
  <c r="K589" i="8"/>
  <c r="L589" i="8"/>
  <c r="M589" i="8"/>
  <c r="O589" i="8"/>
  <c r="P589" i="8"/>
  <c r="Q589" i="8"/>
  <c r="R589" i="8"/>
  <c r="S589" i="8"/>
  <c r="T589" i="8"/>
  <c r="C590" i="8"/>
  <c r="D590" i="8"/>
  <c r="E590" i="8"/>
  <c r="F590" i="8"/>
  <c r="G590" i="8"/>
  <c r="H590" i="8"/>
  <c r="I590" i="8"/>
  <c r="J590" i="8"/>
  <c r="K590" i="8"/>
  <c r="L590" i="8"/>
  <c r="M590" i="8"/>
  <c r="O590" i="8"/>
  <c r="P590" i="8"/>
  <c r="Q590" i="8"/>
  <c r="R590" i="8"/>
  <c r="S590" i="8"/>
  <c r="T590" i="8"/>
  <c r="C591" i="8"/>
  <c r="D591" i="8"/>
  <c r="E591" i="8"/>
  <c r="F591" i="8"/>
  <c r="G591" i="8"/>
  <c r="H591" i="8"/>
  <c r="I591" i="8"/>
  <c r="J591" i="8"/>
  <c r="K591" i="8"/>
  <c r="L591" i="8"/>
  <c r="M591" i="8"/>
  <c r="O591" i="8"/>
  <c r="P591" i="8"/>
  <c r="Q591" i="8"/>
  <c r="R591" i="8"/>
  <c r="S591" i="8"/>
  <c r="T591" i="8"/>
  <c r="C592" i="8"/>
  <c r="D592" i="8"/>
  <c r="E592" i="8"/>
  <c r="F592" i="8"/>
  <c r="G592" i="8"/>
  <c r="H592" i="8"/>
  <c r="I592" i="8"/>
  <c r="J592" i="8"/>
  <c r="K592" i="8"/>
  <c r="L592" i="8"/>
  <c r="M592" i="8"/>
  <c r="O592" i="8"/>
  <c r="P592" i="8"/>
  <c r="Q592" i="8"/>
  <c r="R592" i="8"/>
  <c r="S592" i="8"/>
  <c r="T592" i="8"/>
  <c r="C593" i="8"/>
  <c r="D593" i="8"/>
  <c r="E593" i="8"/>
  <c r="F593" i="8"/>
  <c r="G593" i="8"/>
  <c r="H593" i="8"/>
  <c r="I593" i="8"/>
  <c r="J593" i="8"/>
  <c r="K593" i="8"/>
  <c r="L593" i="8"/>
  <c r="M593" i="8"/>
  <c r="O593" i="8"/>
  <c r="P593" i="8"/>
  <c r="Q593" i="8"/>
  <c r="R593" i="8"/>
  <c r="S593" i="8"/>
  <c r="T593" i="8"/>
  <c r="C594" i="8"/>
  <c r="D594" i="8"/>
  <c r="E594" i="8"/>
  <c r="F594" i="8"/>
  <c r="G594" i="8"/>
  <c r="H594" i="8"/>
  <c r="I594" i="8"/>
  <c r="J594" i="8"/>
  <c r="K594" i="8"/>
  <c r="L594" i="8"/>
  <c r="M594" i="8"/>
  <c r="O594" i="8"/>
  <c r="P594" i="8"/>
  <c r="Q594" i="8"/>
  <c r="R594" i="8"/>
  <c r="S594" i="8"/>
  <c r="T594" i="8"/>
  <c r="C595" i="8"/>
  <c r="D595" i="8"/>
  <c r="E595" i="8"/>
  <c r="F595" i="8"/>
  <c r="G595" i="8"/>
  <c r="H595" i="8"/>
  <c r="I595" i="8"/>
  <c r="J595" i="8"/>
  <c r="K595" i="8"/>
  <c r="L595" i="8"/>
  <c r="M595" i="8"/>
  <c r="O595" i="8"/>
  <c r="P595" i="8"/>
  <c r="Q595" i="8"/>
  <c r="R595" i="8"/>
  <c r="S595" i="8"/>
  <c r="T595" i="8"/>
  <c r="C596" i="8"/>
  <c r="D596" i="8"/>
  <c r="E596" i="8"/>
  <c r="F596" i="8"/>
  <c r="G596" i="8"/>
  <c r="H596" i="8"/>
  <c r="I596" i="8"/>
  <c r="J596" i="8"/>
  <c r="K596" i="8"/>
  <c r="L596" i="8"/>
  <c r="M596" i="8"/>
  <c r="O596" i="8"/>
  <c r="P596" i="8"/>
  <c r="Q596" i="8"/>
  <c r="R596" i="8"/>
  <c r="S596" i="8"/>
  <c r="T596" i="8"/>
  <c r="C597" i="8"/>
  <c r="D597" i="8"/>
  <c r="E597" i="8"/>
  <c r="F597" i="8"/>
  <c r="G597" i="8"/>
  <c r="H597" i="8"/>
  <c r="I597" i="8"/>
  <c r="J597" i="8"/>
  <c r="K597" i="8"/>
  <c r="L597" i="8"/>
  <c r="M597" i="8"/>
  <c r="O597" i="8"/>
  <c r="P597" i="8"/>
  <c r="Q597" i="8"/>
  <c r="R597" i="8"/>
  <c r="S597" i="8"/>
  <c r="T597" i="8"/>
  <c r="C598" i="8"/>
  <c r="D598" i="8"/>
  <c r="E598" i="8"/>
  <c r="F598" i="8"/>
  <c r="G598" i="8"/>
  <c r="H598" i="8"/>
  <c r="I598" i="8"/>
  <c r="J598" i="8"/>
  <c r="K598" i="8"/>
  <c r="L598" i="8"/>
  <c r="M598" i="8"/>
  <c r="O598" i="8"/>
  <c r="P598" i="8"/>
  <c r="Q598" i="8"/>
  <c r="R598" i="8"/>
  <c r="S598" i="8"/>
  <c r="T598" i="8"/>
  <c r="C599" i="8"/>
  <c r="D599" i="8"/>
  <c r="E599" i="8"/>
  <c r="F599" i="8"/>
  <c r="G599" i="8"/>
  <c r="H599" i="8"/>
  <c r="I599" i="8"/>
  <c r="J599" i="8"/>
  <c r="K599" i="8"/>
  <c r="L599" i="8"/>
  <c r="M599" i="8"/>
  <c r="O599" i="8"/>
  <c r="P599" i="8"/>
  <c r="Q599" i="8"/>
  <c r="R599" i="8"/>
  <c r="S599" i="8"/>
  <c r="T599" i="8"/>
  <c r="C600" i="8"/>
  <c r="D600" i="8"/>
  <c r="E600" i="8"/>
  <c r="F600" i="8"/>
  <c r="G600" i="8"/>
  <c r="H600" i="8"/>
  <c r="I600" i="8"/>
  <c r="J600" i="8"/>
  <c r="K600" i="8"/>
  <c r="L600" i="8"/>
  <c r="M600" i="8"/>
  <c r="O600" i="8"/>
  <c r="P600" i="8"/>
  <c r="Q600" i="8"/>
  <c r="R600" i="8"/>
  <c r="S600" i="8"/>
  <c r="T600" i="8"/>
  <c r="C601" i="8"/>
  <c r="D601" i="8"/>
  <c r="E601" i="8"/>
  <c r="F601" i="8"/>
  <c r="G601" i="8"/>
  <c r="H601" i="8"/>
  <c r="I601" i="8"/>
  <c r="J601" i="8"/>
  <c r="K601" i="8"/>
  <c r="L601" i="8"/>
  <c r="M601" i="8"/>
  <c r="O601" i="8"/>
  <c r="P601" i="8"/>
  <c r="Q601" i="8"/>
  <c r="R601" i="8"/>
  <c r="S601" i="8"/>
  <c r="T601" i="8"/>
  <c r="C602" i="8"/>
  <c r="D602" i="8"/>
  <c r="E602" i="8"/>
  <c r="F602" i="8"/>
  <c r="G602" i="8"/>
  <c r="H602" i="8"/>
  <c r="I602" i="8"/>
  <c r="J602" i="8"/>
  <c r="K602" i="8"/>
  <c r="L602" i="8"/>
  <c r="M602" i="8"/>
  <c r="O602" i="8"/>
  <c r="P602" i="8"/>
  <c r="Q602" i="8"/>
  <c r="R602" i="8"/>
  <c r="S602" i="8"/>
  <c r="T602" i="8"/>
  <c r="C603" i="8"/>
  <c r="D603" i="8"/>
  <c r="E603" i="8"/>
  <c r="F603" i="8"/>
  <c r="G603" i="8"/>
  <c r="H603" i="8"/>
  <c r="I603" i="8"/>
  <c r="J603" i="8"/>
  <c r="K603" i="8"/>
  <c r="L603" i="8"/>
  <c r="M603" i="8"/>
  <c r="O603" i="8"/>
  <c r="P603" i="8"/>
  <c r="Q603" i="8"/>
  <c r="R603" i="8"/>
  <c r="S603" i="8"/>
  <c r="T603" i="8"/>
  <c r="C604" i="8"/>
  <c r="D604" i="8"/>
  <c r="E604" i="8"/>
  <c r="F604" i="8"/>
  <c r="G604" i="8"/>
  <c r="H604" i="8"/>
  <c r="I604" i="8"/>
  <c r="J604" i="8"/>
  <c r="K604" i="8"/>
  <c r="L604" i="8"/>
  <c r="M604" i="8"/>
  <c r="O604" i="8"/>
  <c r="P604" i="8"/>
  <c r="Q604" i="8"/>
  <c r="R604" i="8"/>
  <c r="S604" i="8"/>
  <c r="T604" i="8"/>
  <c r="C605" i="8"/>
  <c r="D605" i="8"/>
  <c r="E605" i="8"/>
  <c r="F605" i="8"/>
  <c r="G605" i="8"/>
  <c r="H605" i="8"/>
  <c r="I605" i="8"/>
  <c r="J605" i="8"/>
  <c r="K605" i="8"/>
  <c r="L605" i="8"/>
  <c r="M605" i="8"/>
  <c r="O605" i="8"/>
  <c r="P605" i="8"/>
  <c r="Q605" i="8"/>
  <c r="R605" i="8"/>
  <c r="S605" i="8"/>
  <c r="T605" i="8"/>
  <c r="C606" i="8"/>
  <c r="D606" i="8"/>
  <c r="E606" i="8"/>
  <c r="F606" i="8"/>
  <c r="G606" i="8"/>
  <c r="H606" i="8"/>
  <c r="I606" i="8"/>
  <c r="J606" i="8"/>
  <c r="K606" i="8"/>
  <c r="L606" i="8"/>
  <c r="M606" i="8"/>
  <c r="O606" i="8"/>
  <c r="P606" i="8"/>
  <c r="Q606" i="8"/>
  <c r="R606" i="8"/>
  <c r="S606" i="8"/>
  <c r="T606" i="8"/>
  <c r="C607" i="8"/>
  <c r="D607" i="8"/>
  <c r="E607" i="8"/>
  <c r="F607" i="8"/>
  <c r="G607" i="8"/>
  <c r="H607" i="8"/>
  <c r="I607" i="8"/>
  <c r="J607" i="8"/>
  <c r="K607" i="8"/>
  <c r="L607" i="8"/>
  <c r="M607" i="8"/>
  <c r="O607" i="8"/>
  <c r="P607" i="8"/>
  <c r="Q607" i="8"/>
  <c r="R607" i="8"/>
  <c r="S607" i="8"/>
  <c r="T607" i="8"/>
  <c r="C608" i="8"/>
  <c r="D608" i="8"/>
  <c r="E608" i="8"/>
  <c r="F608" i="8"/>
  <c r="G608" i="8"/>
  <c r="H608" i="8"/>
  <c r="I608" i="8"/>
  <c r="J608" i="8"/>
  <c r="K608" i="8"/>
  <c r="L608" i="8"/>
  <c r="M608" i="8"/>
  <c r="O608" i="8"/>
  <c r="P608" i="8"/>
  <c r="Q608" i="8"/>
  <c r="R608" i="8"/>
  <c r="S608" i="8"/>
  <c r="T608" i="8"/>
  <c r="C609" i="8"/>
  <c r="D609" i="8"/>
  <c r="E609" i="8"/>
  <c r="F609" i="8"/>
  <c r="G609" i="8"/>
  <c r="H609" i="8"/>
  <c r="I609" i="8"/>
  <c r="J609" i="8"/>
  <c r="K609" i="8"/>
  <c r="L609" i="8"/>
  <c r="M609" i="8"/>
  <c r="O609" i="8"/>
  <c r="P609" i="8"/>
  <c r="Q609" i="8"/>
  <c r="R609" i="8"/>
  <c r="S609" i="8"/>
  <c r="T609" i="8"/>
  <c r="C610" i="8"/>
  <c r="D610" i="8"/>
  <c r="E610" i="8"/>
  <c r="F610" i="8"/>
  <c r="G610" i="8"/>
  <c r="H610" i="8"/>
  <c r="I610" i="8"/>
  <c r="J610" i="8"/>
  <c r="K610" i="8"/>
  <c r="L610" i="8"/>
  <c r="M610" i="8"/>
  <c r="O610" i="8"/>
  <c r="P610" i="8"/>
  <c r="Q610" i="8"/>
  <c r="R610" i="8"/>
  <c r="S610" i="8"/>
  <c r="T610" i="8"/>
  <c r="C611" i="8"/>
  <c r="D611" i="8"/>
  <c r="E611" i="8"/>
  <c r="F611" i="8"/>
  <c r="G611" i="8"/>
  <c r="H611" i="8"/>
  <c r="I611" i="8"/>
  <c r="J611" i="8"/>
  <c r="K611" i="8"/>
  <c r="L611" i="8"/>
  <c r="M611" i="8"/>
  <c r="O611" i="8"/>
  <c r="P611" i="8"/>
  <c r="Q611" i="8"/>
  <c r="R611" i="8"/>
  <c r="S611" i="8"/>
  <c r="T611" i="8"/>
  <c r="C612" i="8"/>
  <c r="D612" i="8"/>
  <c r="E612" i="8"/>
  <c r="F612" i="8"/>
  <c r="G612" i="8"/>
  <c r="H612" i="8"/>
  <c r="I612" i="8"/>
  <c r="J612" i="8"/>
  <c r="K612" i="8"/>
  <c r="L612" i="8"/>
  <c r="M612" i="8"/>
  <c r="O612" i="8"/>
  <c r="P612" i="8"/>
  <c r="Q612" i="8"/>
  <c r="R612" i="8"/>
  <c r="S612" i="8"/>
  <c r="T612" i="8"/>
  <c r="C613" i="8"/>
  <c r="D613" i="8"/>
  <c r="E613" i="8"/>
  <c r="F613" i="8"/>
  <c r="G613" i="8"/>
  <c r="H613" i="8"/>
  <c r="I613" i="8"/>
  <c r="J613" i="8"/>
  <c r="K613" i="8"/>
  <c r="L613" i="8"/>
  <c r="M613" i="8"/>
  <c r="O613" i="8"/>
  <c r="P613" i="8"/>
  <c r="Q613" i="8"/>
  <c r="R613" i="8"/>
  <c r="S613" i="8"/>
  <c r="T613" i="8"/>
  <c r="C614" i="8"/>
  <c r="D614" i="8"/>
  <c r="E614" i="8"/>
  <c r="F614" i="8"/>
  <c r="G614" i="8"/>
  <c r="H614" i="8"/>
  <c r="I614" i="8"/>
  <c r="J614" i="8"/>
  <c r="K614" i="8"/>
  <c r="L614" i="8"/>
  <c r="M614" i="8"/>
  <c r="O614" i="8"/>
  <c r="P614" i="8"/>
  <c r="Q614" i="8"/>
  <c r="R614" i="8"/>
  <c r="S614" i="8"/>
  <c r="T614" i="8"/>
  <c r="C615" i="8"/>
  <c r="D615" i="8"/>
  <c r="E615" i="8"/>
  <c r="F615" i="8"/>
  <c r="G615" i="8"/>
  <c r="H615" i="8"/>
  <c r="I615" i="8"/>
  <c r="J615" i="8"/>
  <c r="K615" i="8"/>
  <c r="L615" i="8"/>
  <c r="M615" i="8"/>
  <c r="O615" i="8"/>
  <c r="P615" i="8"/>
  <c r="Q615" i="8"/>
  <c r="R615" i="8"/>
  <c r="S615" i="8"/>
  <c r="T615" i="8"/>
  <c r="C616" i="8"/>
  <c r="D616" i="8"/>
  <c r="E616" i="8"/>
  <c r="F616" i="8"/>
  <c r="G616" i="8"/>
  <c r="H616" i="8"/>
  <c r="I616" i="8"/>
  <c r="J616" i="8"/>
  <c r="K616" i="8"/>
  <c r="L616" i="8"/>
  <c r="M616" i="8"/>
  <c r="O616" i="8"/>
  <c r="P616" i="8"/>
  <c r="Q616" i="8"/>
  <c r="R616" i="8"/>
  <c r="S616" i="8"/>
  <c r="T616" i="8"/>
  <c r="C617" i="8"/>
  <c r="D617" i="8"/>
  <c r="E617" i="8"/>
  <c r="F617" i="8"/>
  <c r="G617" i="8"/>
  <c r="H617" i="8"/>
  <c r="I617" i="8"/>
  <c r="J617" i="8"/>
  <c r="K617" i="8"/>
  <c r="L617" i="8"/>
  <c r="M617" i="8"/>
  <c r="O617" i="8"/>
  <c r="P617" i="8"/>
  <c r="Q617" i="8"/>
  <c r="R617" i="8"/>
  <c r="S617" i="8"/>
  <c r="T617" i="8"/>
  <c r="C618" i="8"/>
  <c r="D618" i="8"/>
  <c r="E618" i="8"/>
  <c r="F618" i="8"/>
  <c r="G618" i="8"/>
  <c r="H618" i="8"/>
  <c r="I618" i="8"/>
  <c r="J618" i="8"/>
  <c r="K618" i="8"/>
  <c r="L618" i="8"/>
  <c r="M618" i="8"/>
  <c r="O618" i="8"/>
  <c r="P618" i="8"/>
  <c r="Q618" i="8"/>
  <c r="R618" i="8"/>
  <c r="S618" i="8"/>
  <c r="T618" i="8"/>
  <c r="C619" i="8"/>
  <c r="D619" i="8"/>
  <c r="E619" i="8"/>
  <c r="F619" i="8"/>
  <c r="G619" i="8"/>
  <c r="H619" i="8"/>
  <c r="I619" i="8"/>
  <c r="J619" i="8"/>
  <c r="K619" i="8"/>
  <c r="L619" i="8"/>
  <c r="M619" i="8"/>
  <c r="O619" i="8"/>
  <c r="P619" i="8"/>
  <c r="Q619" i="8"/>
  <c r="R619" i="8"/>
  <c r="S619" i="8"/>
  <c r="T619" i="8"/>
  <c r="C620" i="8"/>
  <c r="D620" i="8"/>
  <c r="E620" i="8"/>
  <c r="F620" i="8"/>
  <c r="G620" i="8"/>
  <c r="H620" i="8"/>
  <c r="I620" i="8"/>
  <c r="J620" i="8"/>
  <c r="K620" i="8"/>
  <c r="L620" i="8"/>
  <c r="M620" i="8"/>
  <c r="O620" i="8"/>
  <c r="P620" i="8"/>
  <c r="Q620" i="8"/>
  <c r="R620" i="8"/>
  <c r="S620" i="8"/>
  <c r="T620" i="8"/>
  <c r="C621" i="8"/>
  <c r="D621" i="8"/>
  <c r="E621" i="8"/>
  <c r="F621" i="8"/>
  <c r="G621" i="8"/>
  <c r="H621" i="8"/>
  <c r="I621" i="8"/>
  <c r="J621" i="8"/>
  <c r="K621" i="8"/>
  <c r="L621" i="8"/>
  <c r="M621" i="8"/>
  <c r="O621" i="8"/>
  <c r="P621" i="8"/>
  <c r="Q621" i="8"/>
  <c r="R621" i="8"/>
  <c r="S621" i="8"/>
  <c r="T621" i="8"/>
  <c r="C622" i="8"/>
  <c r="D622" i="8"/>
  <c r="E622" i="8"/>
  <c r="F622" i="8"/>
  <c r="G622" i="8"/>
  <c r="H622" i="8"/>
  <c r="I622" i="8"/>
  <c r="J622" i="8"/>
  <c r="K622" i="8"/>
  <c r="L622" i="8"/>
  <c r="M622" i="8"/>
  <c r="O622" i="8"/>
  <c r="P622" i="8"/>
  <c r="Q622" i="8"/>
  <c r="R622" i="8"/>
  <c r="S622" i="8"/>
  <c r="T622" i="8"/>
  <c r="C623" i="8"/>
  <c r="D623" i="8"/>
  <c r="E623" i="8"/>
  <c r="F623" i="8"/>
  <c r="G623" i="8"/>
  <c r="H623" i="8"/>
  <c r="I623" i="8"/>
  <c r="J623" i="8"/>
  <c r="K623" i="8"/>
  <c r="L623" i="8"/>
  <c r="M623" i="8"/>
  <c r="O623" i="8"/>
  <c r="P623" i="8"/>
  <c r="Q623" i="8"/>
  <c r="R623" i="8"/>
  <c r="S623" i="8"/>
  <c r="T623" i="8"/>
  <c r="C624" i="8"/>
  <c r="D624" i="8"/>
  <c r="E624" i="8"/>
  <c r="F624" i="8"/>
  <c r="G624" i="8"/>
  <c r="H624" i="8"/>
  <c r="I624" i="8"/>
  <c r="J624" i="8"/>
  <c r="K624" i="8"/>
  <c r="L624" i="8"/>
  <c r="M624" i="8"/>
  <c r="O624" i="8"/>
  <c r="P624" i="8"/>
  <c r="Q624" i="8"/>
  <c r="R624" i="8"/>
  <c r="S624" i="8"/>
  <c r="T624" i="8"/>
  <c r="C625" i="8"/>
  <c r="D625" i="8"/>
  <c r="E625" i="8"/>
  <c r="F625" i="8"/>
  <c r="G625" i="8"/>
  <c r="H625" i="8"/>
  <c r="I625" i="8"/>
  <c r="J625" i="8"/>
  <c r="K625" i="8"/>
  <c r="L625" i="8"/>
  <c r="M625" i="8"/>
  <c r="O625" i="8"/>
  <c r="P625" i="8"/>
  <c r="Q625" i="8"/>
  <c r="R625" i="8"/>
  <c r="S625" i="8"/>
  <c r="T625" i="8"/>
  <c r="C626" i="8"/>
  <c r="D626" i="8"/>
  <c r="E626" i="8"/>
  <c r="F626" i="8"/>
  <c r="G626" i="8"/>
  <c r="H626" i="8"/>
  <c r="I626" i="8"/>
  <c r="J626" i="8"/>
  <c r="K626" i="8"/>
  <c r="L626" i="8"/>
  <c r="M626" i="8"/>
  <c r="O626" i="8"/>
  <c r="P626" i="8"/>
  <c r="Q626" i="8"/>
  <c r="R626" i="8"/>
  <c r="S626" i="8"/>
  <c r="T626" i="8"/>
  <c r="C627" i="8"/>
  <c r="D627" i="8"/>
  <c r="E627" i="8"/>
  <c r="F627" i="8"/>
  <c r="G627" i="8"/>
  <c r="H627" i="8"/>
  <c r="I627" i="8"/>
  <c r="J627" i="8"/>
  <c r="K627" i="8"/>
  <c r="L627" i="8"/>
  <c r="M627" i="8"/>
  <c r="O627" i="8"/>
  <c r="P627" i="8"/>
  <c r="Q627" i="8"/>
  <c r="R627" i="8"/>
  <c r="S627" i="8"/>
  <c r="T627" i="8"/>
  <c r="C628" i="8"/>
  <c r="D628" i="8"/>
  <c r="E628" i="8"/>
  <c r="F628" i="8"/>
  <c r="G628" i="8"/>
  <c r="H628" i="8"/>
  <c r="I628" i="8"/>
  <c r="J628" i="8"/>
  <c r="K628" i="8"/>
  <c r="L628" i="8"/>
  <c r="M628" i="8"/>
  <c r="O628" i="8"/>
  <c r="P628" i="8"/>
  <c r="Q628" i="8"/>
  <c r="R628" i="8"/>
  <c r="S628" i="8"/>
  <c r="T628" i="8"/>
  <c r="C629" i="8"/>
  <c r="D629" i="8"/>
  <c r="E629" i="8"/>
  <c r="F629" i="8"/>
  <c r="G629" i="8"/>
  <c r="H629" i="8"/>
  <c r="I629" i="8"/>
  <c r="J629" i="8"/>
  <c r="K629" i="8"/>
  <c r="L629" i="8"/>
  <c r="M629" i="8"/>
  <c r="O629" i="8"/>
  <c r="P629" i="8"/>
  <c r="Q629" i="8"/>
  <c r="R629" i="8"/>
  <c r="S629" i="8"/>
  <c r="T629" i="8"/>
  <c r="C630" i="8"/>
  <c r="D630" i="8"/>
  <c r="E630" i="8"/>
  <c r="F630" i="8"/>
  <c r="G630" i="8"/>
  <c r="H630" i="8"/>
  <c r="I630" i="8"/>
  <c r="J630" i="8"/>
  <c r="K630" i="8"/>
  <c r="L630" i="8"/>
  <c r="M630" i="8"/>
  <c r="O630" i="8"/>
  <c r="P630" i="8"/>
  <c r="Q630" i="8"/>
  <c r="R630" i="8"/>
  <c r="S630" i="8"/>
  <c r="T630" i="8"/>
  <c r="C631" i="8"/>
  <c r="D631" i="8"/>
  <c r="E631" i="8"/>
  <c r="F631" i="8"/>
  <c r="G631" i="8"/>
  <c r="H631" i="8"/>
  <c r="I631" i="8"/>
  <c r="J631" i="8"/>
  <c r="K631" i="8"/>
  <c r="L631" i="8"/>
  <c r="M631" i="8"/>
  <c r="O631" i="8"/>
  <c r="P631" i="8"/>
  <c r="Q631" i="8"/>
  <c r="R631" i="8"/>
  <c r="S631" i="8"/>
  <c r="T631" i="8"/>
  <c r="C632" i="8"/>
  <c r="D632" i="8"/>
  <c r="E632" i="8"/>
  <c r="F632" i="8"/>
  <c r="G632" i="8"/>
  <c r="H632" i="8"/>
  <c r="I632" i="8"/>
  <c r="J632" i="8"/>
  <c r="K632" i="8"/>
  <c r="L632" i="8"/>
  <c r="M632" i="8"/>
  <c r="O632" i="8"/>
  <c r="P632" i="8"/>
  <c r="Q632" i="8"/>
  <c r="R632" i="8"/>
  <c r="S632" i="8"/>
  <c r="T632" i="8"/>
  <c r="C633" i="8"/>
  <c r="D633" i="8"/>
  <c r="E633" i="8"/>
  <c r="F633" i="8"/>
  <c r="G633" i="8"/>
  <c r="H633" i="8"/>
  <c r="I633" i="8"/>
  <c r="J633" i="8"/>
  <c r="K633" i="8"/>
  <c r="L633" i="8"/>
  <c r="M633" i="8"/>
  <c r="O633" i="8"/>
  <c r="P633" i="8"/>
  <c r="Q633" i="8"/>
  <c r="R633" i="8"/>
  <c r="S633" i="8"/>
  <c r="T633" i="8"/>
  <c r="C634" i="8"/>
  <c r="D634" i="8"/>
  <c r="E634" i="8"/>
  <c r="F634" i="8"/>
  <c r="G634" i="8"/>
  <c r="H634" i="8"/>
  <c r="I634" i="8"/>
  <c r="J634" i="8"/>
  <c r="K634" i="8"/>
  <c r="L634" i="8"/>
  <c r="M634" i="8"/>
  <c r="O634" i="8"/>
  <c r="P634" i="8"/>
  <c r="Q634" i="8"/>
  <c r="R634" i="8"/>
  <c r="S634" i="8"/>
  <c r="T634" i="8"/>
  <c r="C635" i="8"/>
  <c r="D635" i="8"/>
  <c r="E635" i="8"/>
  <c r="F635" i="8"/>
  <c r="G635" i="8"/>
  <c r="H635" i="8"/>
  <c r="I635" i="8"/>
  <c r="J635" i="8"/>
  <c r="K635" i="8"/>
  <c r="L635" i="8"/>
  <c r="M635" i="8"/>
  <c r="O635" i="8"/>
  <c r="P635" i="8"/>
  <c r="Q635" i="8"/>
  <c r="R635" i="8"/>
  <c r="S635" i="8"/>
  <c r="T635" i="8"/>
  <c r="C636" i="8"/>
  <c r="D636" i="8"/>
  <c r="E636" i="8"/>
  <c r="F636" i="8"/>
  <c r="G636" i="8"/>
  <c r="H636" i="8"/>
  <c r="I636" i="8"/>
  <c r="J636" i="8"/>
  <c r="K636" i="8"/>
  <c r="L636" i="8"/>
  <c r="M636" i="8"/>
  <c r="O636" i="8"/>
  <c r="P636" i="8"/>
  <c r="Q636" i="8"/>
  <c r="R636" i="8"/>
  <c r="S636" i="8"/>
  <c r="T636" i="8"/>
  <c r="C637" i="8"/>
  <c r="D637" i="8"/>
  <c r="E637" i="8"/>
  <c r="F637" i="8"/>
  <c r="G637" i="8"/>
  <c r="H637" i="8"/>
  <c r="I637" i="8"/>
  <c r="J637" i="8"/>
  <c r="K637" i="8"/>
  <c r="L637" i="8"/>
  <c r="M637" i="8"/>
  <c r="O637" i="8"/>
  <c r="P637" i="8"/>
  <c r="Q637" i="8"/>
  <c r="R637" i="8"/>
  <c r="S637" i="8"/>
  <c r="T637" i="8"/>
  <c r="C638" i="8"/>
  <c r="D638" i="8"/>
  <c r="E638" i="8"/>
  <c r="F638" i="8"/>
  <c r="G638" i="8"/>
  <c r="H638" i="8"/>
  <c r="I638" i="8"/>
  <c r="J638" i="8"/>
  <c r="K638" i="8"/>
  <c r="L638" i="8"/>
  <c r="M638" i="8"/>
  <c r="O638" i="8"/>
  <c r="P638" i="8"/>
  <c r="Q638" i="8"/>
  <c r="R638" i="8"/>
  <c r="S638" i="8"/>
  <c r="T638" i="8"/>
  <c r="C639" i="8"/>
  <c r="D639" i="8"/>
  <c r="E639" i="8"/>
  <c r="F639" i="8"/>
  <c r="G639" i="8"/>
  <c r="H639" i="8"/>
  <c r="I639" i="8"/>
  <c r="J639" i="8"/>
  <c r="K639" i="8"/>
  <c r="L639" i="8"/>
  <c r="M639" i="8"/>
  <c r="O639" i="8"/>
  <c r="P639" i="8"/>
  <c r="Q639" i="8"/>
  <c r="R639" i="8"/>
  <c r="S639" i="8"/>
  <c r="T639" i="8"/>
  <c r="C640" i="8"/>
  <c r="D640" i="8"/>
  <c r="E640" i="8"/>
  <c r="F640" i="8"/>
  <c r="G640" i="8"/>
  <c r="H640" i="8"/>
  <c r="I640" i="8"/>
  <c r="J640" i="8"/>
  <c r="K640" i="8"/>
  <c r="L640" i="8"/>
  <c r="M640" i="8"/>
  <c r="O640" i="8"/>
  <c r="P640" i="8"/>
  <c r="Q640" i="8"/>
  <c r="R640" i="8"/>
  <c r="S640" i="8"/>
  <c r="T640" i="8"/>
  <c r="C641" i="8"/>
  <c r="D641" i="8"/>
  <c r="E641" i="8"/>
  <c r="F641" i="8"/>
  <c r="G641" i="8"/>
  <c r="H641" i="8"/>
  <c r="I641" i="8"/>
  <c r="J641" i="8"/>
  <c r="K641" i="8"/>
  <c r="L641" i="8"/>
  <c r="M641" i="8"/>
  <c r="O641" i="8"/>
  <c r="P641" i="8"/>
  <c r="Q641" i="8"/>
  <c r="R641" i="8"/>
  <c r="S641" i="8"/>
  <c r="T641" i="8"/>
  <c r="C642" i="8"/>
  <c r="D642" i="8"/>
  <c r="E642" i="8"/>
  <c r="F642" i="8"/>
  <c r="G642" i="8"/>
  <c r="H642" i="8"/>
  <c r="I642" i="8"/>
  <c r="J642" i="8"/>
  <c r="K642" i="8"/>
  <c r="L642" i="8"/>
  <c r="M642" i="8"/>
  <c r="O642" i="8"/>
  <c r="P642" i="8"/>
  <c r="Q642" i="8"/>
  <c r="R642" i="8"/>
  <c r="S642" i="8"/>
  <c r="T642" i="8"/>
  <c r="C643" i="8"/>
  <c r="D643" i="8"/>
  <c r="E643" i="8"/>
  <c r="F643" i="8"/>
  <c r="G643" i="8"/>
  <c r="H643" i="8"/>
  <c r="I643" i="8"/>
  <c r="J643" i="8"/>
  <c r="K643" i="8"/>
  <c r="L643" i="8"/>
  <c r="M643" i="8"/>
  <c r="O643" i="8"/>
  <c r="P643" i="8"/>
  <c r="Q643" i="8"/>
  <c r="R643" i="8"/>
  <c r="S643" i="8"/>
  <c r="T643" i="8"/>
  <c r="C644" i="8"/>
  <c r="D644" i="8"/>
  <c r="E644" i="8"/>
  <c r="F644" i="8"/>
  <c r="G644" i="8"/>
  <c r="H644" i="8"/>
  <c r="I644" i="8"/>
  <c r="J644" i="8"/>
  <c r="K644" i="8"/>
  <c r="L644" i="8"/>
  <c r="M644" i="8"/>
  <c r="O644" i="8"/>
  <c r="P644" i="8"/>
  <c r="Q644" i="8"/>
  <c r="R644" i="8"/>
  <c r="S644" i="8"/>
  <c r="T644" i="8"/>
  <c r="C645" i="8"/>
  <c r="D645" i="8"/>
  <c r="E645" i="8"/>
  <c r="F645" i="8"/>
  <c r="G645" i="8"/>
  <c r="H645" i="8"/>
  <c r="I645" i="8"/>
  <c r="J645" i="8"/>
  <c r="K645" i="8"/>
  <c r="L645" i="8"/>
  <c r="M645" i="8"/>
  <c r="O645" i="8"/>
  <c r="P645" i="8"/>
  <c r="Q645" i="8"/>
  <c r="R645" i="8"/>
  <c r="S645" i="8"/>
  <c r="T645" i="8"/>
  <c r="C646" i="8"/>
  <c r="D646" i="8"/>
  <c r="E646" i="8"/>
  <c r="F646" i="8"/>
  <c r="G646" i="8"/>
  <c r="H646" i="8"/>
  <c r="I646" i="8"/>
  <c r="J646" i="8"/>
  <c r="K646" i="8"/>
  <c r="L646" i="8"/>
  <c r="M646" i="8"/>
  <c r="O646" i="8"/>
  <c r="P646" i="8"/>
  <c r="Q646" i="8"/>
  <c r="R646" i="8"/>
  <c r="S646" i="8"/>
  <c r="T646" i="8"/>
  <c r="C647" i="8"/>
  <c r="D647" i="8"/>
  <c r="E647" i="8"/>
  <c r="F647" i="8"/>
  <c r="G647" i="8"/>
  <c r="H647" i="8"/>
  <c r="I647" i="8"/>
  <c r="J647" i="8"/>
  <c r="K647" i="8"/>
  <c r="L647" i="8"/>
  <c r="M647" i="8"/>
  <c r="O647" i="8"/>
  <c r="P647" i="8"/>
  <c r="Q647" i="8"/>
  <c r="R647" i="8"/>
  <c r="S647" i="8"/>
  <c r="T647" i="8"/>
  <c r="C648" i="8"/>
  <c r="D648" i="8"/>
  <c r="E648" i="8"/>
  <c r="F648" i="8"/>
  <c r="G648" i="8"/>
  <c r="H648" i="8"/>
  <c r="I648" i="8"/>
  <c r="J648" i="8"/>
  <c r="K648" i="8"/>
  <c r="L648" i="8"/>
  <c r="M648" i="8"/>
  <c r="O648" i="8"/>
  <c r="P648" i="8"/>
  <c r="Q648" i="8"/>
  <c r="R648" i="8"/>
  <c r="S648" i="8"/>
  <c r="T648" i="8"/>
  <c r="C649" i="8"/>
  <c r="D649" i="8"/>
  <c r="E649" i="8"/>
  <c r="F649" i="8"/>
  <c r="G649" i="8"/>
  <c r="H649" i="8"/>
  <c r="I649" i="8"/>
  <c r="J649" i="8"/>
  <c r="K649" i="8"/>
  <c r="L649" i="8"/>
  <c r="M649" i="8"/>
  <c r="O649" i="8"/>
  <c r="P649" i="8"/>
  <c r="Q649" i="8"/>
  <c r="R649" i="8"/>
  <c r="S649" i="8"/>
  <c r="T649" i="8"/>
  <c r="C650" i="8"/>
  <c r="D650" i="8"/>
  <c r="E650" i="8"/>
  <c r="F650" i="8"/>
  <c r="G650" i="8"/>
  <c r="H650" i="8"/>
  <c r="I650" i="8"/>
  <c r="J650" i="8"/>
  <c r="K650" i="8"/>
  <c r="L650" i="8"/>
  <c r="M650" i="8"/>
  <c r="O650" i="8"/>
  <c r="P650" i="8"/>
  <c r="Q650" i="8"/>
  <c r="R650" i="8"/>
  <c r="S650" i="8"/>
  <c r="T650" i="8"/>
  <c r="C651" i="8"/>
  <c r="D651" i="8"/>
  <c r="E651" i="8"/>
  <c r="F651" i="8"/>
  <c r="G651" i="8"/>
  <c r="H651" i="8"/>
  <c r="I651" i="8"/>
  <c r="J651" i="8"/>
  <c r="K651" i="8"/>
  <c r="L651" i="8"/>
  <c r="M651" i="8"/>
  <c r="O651" i="8"/>
  <c r="P651" i="8"/>
  <c r="Q651" i="8"/>
  <c r="R651" i="8"/>
  <c r="S651" i="8"/>
  <c r="T651" i="8"/>
  <c r="C652" i="8"/>
  <c r="D652" i="8"/>
  <c r="E652" i="8"/>
  <c r="F652" i="8"/>
  <c r="G652" i="8"/>
  <c r="H652" i="8"/>
  <c r="I652" i="8"/>
  <c r="J652" i="8"/>
  <c r="K652" i="8"/>
  <c r="L652" i="8"/>
  <c r="M652" i="8"/>
  <c r="O652" i="8"/>
  <c r="P652" i="8"/>
  <c r="Q652" i="8"/>
  <c r="R652" i="8"/>
  <c r="S652" i="8"/>
  <c r="T652" i="8"/>
  <c r="C653" i="8"/>
  <c r="D653" i="8"/>
  <c r="E653" i="8"/>
  <c r="F653" i="8"/>
  <c r="G653" i="8"/>
  <c r="H653" i="8"/>
  <c r="I653" i="8"/>
  <c r="J653" i="8"/>
  <c r="K653" i="8"/>
  <c r="L653" i="8"/>
  <c r="M653" i="8"/>
  <c r="O653" i="8"/>
  <c r="P653" i="8"/>
  <c r="Q653" i="8"/>
  <c r="R653" i="8"/>
  <c r="S653" i="8"/>
  <c r="T653" i="8"/>
  <c r="C654" i="8"/>
  <c r="D654" i="8"/>
  <c r="E654" i="8"/>
  <c r="F654" i="8"/>
  <c r="G654" i="8"/>
  <c r="H654" i="8"/>
  <c r="I654" i="8"/>
  <c r="J654" i="8"/>
  <c r="K654" i="8"/>
  <c r="L654" i="8"/>
  <c r="M654" i="8"/>
  <c r="O654" i="8"/>
  <c r="P654" i="8"/>
  <c r="Q654" i="8"/>
  <c r="R654" i="8"/>
  <c r="S654" i="8"/>
  <c r="T654" i="8"/>
  <c r="C655" i="8"/>
  <c r="D655" i="8"/>
  <c r="E655" i="8"/>
  <c r="F655" i="8"/>
  <c r="G655" i="8"/>
  <c r="H655" i="8"/>
  <c r="I655" i="8"/>
  <c r="J655" i="8"/>
  <c r="K655" i="8"/>
  <c r="L655" i="8"/>
  <c r="M655" i="8"/>
  <c r="O655" i="8"/>
  <c r="P655" i="8"/>
  <c r="Q655" i="8"/>
  <c r="R655" i="8"/>
  <c r="S655" i="8"/>
  <c r="T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D656" i="8"/>
  <c r="E656" i="8"/>
  <c r="F656" i="8"/>
  <c r="G656" i="8"/>
  <c r="H656" i="8"/>
  <c r="I656" i="8"/>
  <c r="D657" i="8"/>
  <c r="E657" i="8"/>
  <c r="F657" i="8"/>
  <c r="G657" i="8"/>
  <c r="H657" i="8"/>
  <c r="I657" i="8"/>
  <c r="D658" i="8"/>
  <c r="E658" i="8"/>
  <c r="F658" i="8"/>
  <c r="G658" i="8"/>
  <c r="H658" i="8"/>
  <c r="I658" i="8"/>
  <c r="D659" i="8"/>
  <c r="E659" i="8"/>
  <c r="F659" i="8"/>
  <c r="G659" i="8"/>
  <c r="H659" i="8"/>
  <c r="I659" i="8"/>
  <c r="D660" i="8"/>
  <c r="E660" i="8"/>
  <c r="F660" i="8"/>
  <c r="G660" i="8"/>
  <c r="H660" i="8"/>
  <c r="I660" i="8"/>
  <c r="D661" i="8"/>
  <c r="E661" i="8"/>
  <c r="F661" i="8"/>
  <c r="G661" i="8"/>
  <c r="H661" i="8"/>
  <c r="I661" i="8"/>
  <c r="D662" i="8"/>
  <c r="E662" i="8"/>
  <c r="F662" i="8"/>
  <c r="G662" i="8"/>
  <c r="H662" i="8"/>
  <c r="I662" i="8"/>
  <c r="D663" i="8"/>
  <c r="E663" i="8"/>
  <c r="F663" i="8"/>
  <c r="G663" i="8"/>
  <c r="H663" i="8"/>
  <c r="I663" i="8"/>
  <c r="D664" i="8"/>
  <c r="E664" i="8"/>
  <c r="F664" i="8"/>
  <c r="G664" i="8"/>
  <c r="H664" i="8"/>
  <c r="I664" i="8"/>
  <c r="D665" i="8"/>
  <c r="E665" i="8"/>
  <c r="F665" i="8"/>
  <c r="G665" i="8"/>
  <c r="H665" i="8"/>
  <c r="I665" i="8"/>
  <c r="D666" i="8"/>
  <c r="E666" i="8"/>
  <c r="F666" i="8"/>
  <c r="G666" i="8"/>
  <c r="H666" i="8"/>
  <c r="I666" i="8"/>
  <c r="D667" i="8"/>
  <c r="E667" i="8"/>
  <c r="F667" i="8"/>
  <c r="G667" i="8"/>
  <c r="H667" i="8"/>
  <c r="I667" i="8"/>
  <c r="D668" i="8"/>
  <c r="E668" i="8"/>
  <c r="F668" i="8"/>
  <c r="G668" i="8"/>
  <c r="H668" i="8"/>
  <c r="I668" i="8"/>
  <c r="D669" i="8"/>
  <c r="E669" i="8"/>
  <c r="F669" i="8"/>
  <c r="G669" i="8"/>
  <c r="H669" i="8"/>
  <c r="I669" i="8"/>
  <c r="D670" i="8"/>
  <c r="E670" i="8"/>
  <c r="F670" i="8"/>
  <c r="G670" i="8"/>
  <c r="H670" i="8"/>
  <c r="I670" i="8"/>
  <c r="D671" i="8"/>
  <c r="E671" i="8"/>
  <c r="F671" i="8"/>
  <c r="G671" i="8"/>
  <c r="H671" i="8"/>
  <c r="I671" i="8"/>
  <c r="D672" i="8"/>
  <c r="E672" i="8"/>
  <c r="F672" i="8"/>
  <c r="G672" i="8"/>
  <c r="H672" i="8"/>
  <c r="I672" i="8"/>
  <c r="D673" i="8"/>
  <c r="E673" i="8"/>
  <c r="F673" i="8"/>
  <c r="G673" i="8"/>
  <c r="H673" i="8"/>
  <c r="I673" i="8"/>
  <c r="D674" i="8"/>
  <c r="E674" i="8"/>
  <c r="F674" i="8"/>
  <c r="G674" i="8"/>
  <c r="H674" i="8"/>
  <c r="I674" i="8"/>
  <c r="D675" i="8"/>
  <c r="E675" i="8"/>
  <c r="F675" i="8"/>
  <c r="G675" i="8"/>
  <c r="H675" i="8"/>
  <c r="I675" i="8"/>
  <c r="D676" i="8"/>
  <c r="E676" i="8"/>
  <c r="F676" i="8"/>
  <c r="G676" i="8"/>
  <c r="H676" i="8"/>
  <c r="I676" i="8"/>
  <c r="D677" i="8"/>
  <c r="E677" i="8"/>
  <c r="F677" i="8"/>
  <c r="G677" i="8"/>
  <c r="H677" i="8"/>
  <c r="I677" i="8"/>
  <c r="D678" i="8"/>
  <c r="E678" i="8"/>
  <c r="F678" i="8"/>
  <c r="G678" i="8"/>
  <c r="H678" i="8"/>
  <c r="I678" i="8"/>
  <c r="D679" i="8"/>
  <c r="E679" i="8"/>
  <c r="F679" i="8"/>
  <c r="G679" i="8"/>
  <c r="H679" i="8"/>
  <c r="I679" i="8"/>
  <c r="D680" i="8"/>
  <c r="E680" i="8"/>
  <c r="F680" i="8"/>
  <c r="G680" i="8"/>
  <c r="H680" i="8"/>
  <c r="I680" i="8"/>
  <c r="D681" i="8"/>
  <c r="E681" i="8"/>
  <c r="F681" i="8"/>
  <c r="G681" i="8"/>
  <c r="H681" i="8"/>
  <c r="I681" i="8"/>
  <c r="D682" i="8"/>
  <c r="E682" i="8"/>
  <c r="F682" i="8"/>
  <c r="G682" i="8"/>
  <c r="H682" i="8"/>
  <c r="I682" i="8"/>
  <c r="D683" i="8"/>
  <c r="E683" i="8"/>
  <c r="F683" i="8"/>
  <c r="G683" i="8"/>
  <c r="H683" i="8"/>
  <c r="I683" i="8"/>
  <c r="D684" i="8"/>
  <c r="E684" i="8"/>
  <c r="F684" i="8"/>
  <c r="G684" i="8"/>
  <c r="H684" i="8"/>
  <c r="I684" i="8"/>
  <c r="D685" i="8"/>
  <c r="E685" i="8"/>
  <c r="F685" i="8"/>
  <c r="G685" i="8"/>
  <c r="H685" i="8"/>
  <c r="I685" i="8"/>
  <c r="D686" i="8"/>
  <c r="E686" i="8"/>
  <c r="F686" i="8"/>
  <c r="G686" i="8"/>
  <c r="H686" i="8"/>
  <c r="I686" i="8"/>
  <c r="D687" i="8"/>
  <c r="E687" i="8"/>
  <c r="F687" i="8"/>
  <c r="G687" i="8"/>
  <c r="H687" i="8"/>
  <c r="I687" i="8"/>
  <c r="D688" i="8"/>
  <c r="E688" i="8"/>
  <c r="F688" i="8"/>
  <c r="G688" i="8"/>
  <c r="H688" i="8"/>
  <c r="I688" i="8"/>
  <c r="D689" i="8"/>
  <c r="E689" i="8"/>
  <c r="F689" i="8"/>
  <c r="G689" i="8"/>
  <c r="H689" i="8"/>
  <c r="I689" i="8"/>
  <c r="D690" i="8"/>
  <c r="E690" i="8"/>
  <c r="F690" i="8"/>
  <c r="G690" i="8"/>
  <c r="H690" i="8"/>
  <c r="I690" i="8"/>
  <c r="D691" i="8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U755" i="2"/>
  <c r="V755" i="2"/>
  <c r="AB755" i="2" s="1"/>
  <c r="W755" i="2"/>
  <c r="X755" i="2"/>
  <c r="AA755" i="2" s="1"/>
  <c r="Y755" i="2"/>
  <c r="Z755" i="2"/>
  <c r="AC755" i="2" s="1"/>
  <c r="U756" i="2"/>
  <c r="V756" i="2"/>
  <c r="W756" i="2"/>
  <c r="X756" i="2"/>
  <c r="AA756" i="2" s="1"/>
  <c r="Y756" i="2"/>
  <c r="Z756" i="2"/>
  <c r="U757" i="2"/>
  <c r="V757" i="2"/>
  <c r="W757" i="2"/>
  <c r="X757" i="2"/>
  <c r="Y757" i="2"/>
  <c r="Z757" i="2"/>
  <c r="U758" i="2"/>
  <c r="V758" i="2"/>
  <c r="W758" i="2"/>
  <c r="X758" i="2"/>
  <c r="AA758" i="2" s="1"/>
  <c r="Y758" i="2"/>
  <c r="Z758" i="2"/>
  <c r="U759" i="2"/>
  <c r="V759" i="2"/>
  <c r="W759" i="2"/>
  <c r="X759" i="2"/>
  <c r="Y759" i="2"/>
  <c r="Z759" i="2"/>
  <c r="U760" i="2"/>
  <c r="V760" i="2"/>
  <c r="W760" i="2"/>
  <c r="X760" i="2"/>
  <c r="Y760" i="2"/>
  <c r="Z760" i="2"/>
  <c r="U761" i="2"/>
  <c r="V761" i="2"/>
  <c r="W761" i="2"/>
  <c r="X761" i="2"/>
  <c r="Y761" i="2"/>
  <c r="Z761" i="2"/>
  <c r="U762" i="2"/>
  <c r="V762" i="2"/>
  <c r="W762" i="2"/>
  <c r="AC762" i="2" s="1"/>
  <c r="X762" i="2"/>
  <c r="Y762" i="2"/>
  <c r="AB762" i="2" s="1"/>
  <c r="Z762" i="2"/>
  <c r="AA762" i="2"/>
  <c r="U763" i="2"/>
  <c r="V763" i="2"/>
  <c r="AB763" i="2" s="1"/>
  <c r="W763" i="2"/>
  <c r="X763" i="2"/>
  <c r="AA763" i="2" s="1"/>
  <c r="Y763" i="2"/>
  <c r="Z763" i="2"/>
  <c r="AC763" i="2" s="1"/>
  <c r="U764" i="2"/>
  <c r="V764" i="2"/>
  <c r="W764" i="2"/>
  <c r="X764" i="2"/>
  <c r="AA764" i="2" s="1"/>
  <c r="Y764" i="2"/>
  <c r="Z764" i="2"/>
  <c r="U765" i="2"/>
  <c r="V765" i="2"/>
  <c r="W765" i="2"/>
  <c r="X765" i="2"/>
  <c r="Y765" i="2"/>
  <c r="Z765" i="2"/>
  <c r="U766" i="2"/>
  <c r="V766" i="2"/>
  <c r="W766" i="2"/>
  <c r="X766" i="2"/>
  <c r="AA766" i="2" s="1"/>
  <c r="Y766" i="2"/>
  <c r="Z766" i="2"/>
  <c r="U767" i="2"/>
  <c r="V767" i="2"/>
  <c r="W767" i="2"/>
  <c r="X767" i="2"/>
  <c r="Y767" i="2"/>
  <c r="Z767" i="2"/>
  <c r="U768" i="2"/>
  <c r="V768" i="2"/>
  <c r="W768" i="2"/>
  <c r="X768" i="2"/>
  <c r="Y768" i="2"/>
  <c r="Z768" i="2"/>
  <c r="U769" i="2"/>
  <c r="V769" i="2"/>
  <c r="W769" i="2"/>
  <c r="X769" i="2"/>
  <c r="Y769" i="2"/>
  <c r="Z769" i="2"/>
  <c r="U770" i="2"/>
  <c r="V770" i="2"/>
  <c r="W770" i="2"/>
  <c r="AC770" i="2" s="1"/>
  <c r="X770" i="2"/>
  <c r="Y770" i="2"/>
  <c r="AB770" i="2" s="1"/>
  <c r="Z770" i="2"/>
  <c r="AA770" i="2"/>
  <c r="U771" i="2"/>
  <c r="V771" i="2"/>
  <c r="AB771" i="2" s="1"/>
  <c r="W771" i="2"/>
  <c r="X771" i="2"/>
  <c r="AA771" i="2" s="1"/>
  <c r="Y771" i="2"/>
  <c r="Z771" i="2"/>
  <c r="AC771" i="2" s="1"/>
  <c r="U772" i="2"/>
  <c r="V772" i="2"/>
  <c r="W772" i="2"/>
  <c r="X772" i="2"/>
  <c r="AA772" i="2" s="1"/>
  <c r="Y772" i="2"/>
  <c r="Z772" i="2"/>
  <c r="U773" i="2"/>
  <c r="V773" i="2"/>
  <c r="W773" i="2"/>
  <c r="X773" i="2"/>
  <c r="Y773" i="2"/>
  <c r="Z773" i="2"/>
  <c r="U774" i="2"/>
  <c r="V774" i="2"/>
  <c r="W774" i="2"/>
  <c r="X774" i="2"/>
  <c r="AA774" i="2" s="1"/>
  <c r="Y774" i="2"/>
  <c r="Z774" i="2"/>
  <c r="U775" i="2"/>
  <c r="V775" i="2"/>
  <c r="W775" i="2"/>
  <c r="X775" i="2"/>
  <c r="Y775" i="2"/>
  <c r="Z775" i="2"/>
  <c r="U776" i="2"/>
  <c r="V776" i="2"/>
  <c r="W776" i="2"/>
  <c r="X776" i="2"/>
  <c r="Y776" i="2"/>
  <c r="Z776" i="2"/>
  <c r="U777" i="2"/>
  <c r="V777" i="2"/>
  <c r="W777" i="2"/>
  <c r="X777" i="2"/>
  <c r="Y777" i="2"/>
  <c r="Z777" i="2"/>
  <c r="U778" i="2"/>
  <c r="V778" i="2"/>
  <c r="W778" i="2"/>
  <c r="AC778" i="2" s="1"/>
  <c r="X778" i="2"/>
  <c r="Y778" i="2"/>
  <c r="AB778" i="2" s="1"/>
  <c r="Z778" i="2"/>
  <c r="AA778" i="2"/>
  <c r="U779" i="2"/>
  <c r="V779" i="2"/>
  <c r="AB779" i="2" s="1"/>
  <c r="W779" i="2"/>
  <c r="X779" i="2"/>
  <c r="AA779" i="2" s="1"/>
  <c r="Y779" i="2"/>
  <c r="Z779" i="2"/>
  <c r="AC779" i="2" s="1"/>
  <c r="U780" i="2"/>
  <c r="V780" i="2"/>
  <c r="W780" i="2"/>
  <c r="X780" i="2"/>
  <c r="AA780" i="2" s="1"/>
  <c r="Y780" i="2"/>
  <c r="Z780" i="2"/>
  <c r="U781" i="2"/>
  <c r="V781" i="2"/>
  <c r="W781" i="2"/>
  <c r="X781" i="2"/>
  <c r="Y781" i="2"/>
  <c r="Z781" i="2"/>
  <c r="U782" i="2"/>
  <c r="V782" i="2"/>
  <c r="W782" i="2"/>
  <c r="X782" i="2"/>
  <c r="AA782" i="2" s="1"/>
  <c r="Y782" i="2"/>
  <c r="Z782" i="2"/>
  <c r="U783" i="2"/>
  <c r="V783" i="2"/>
  <c r="W783" i="2"/>
  <c r="X783" i="2"/>
  <c r="Y783" i="2"/>
  <c r="Z783" i="2"/>
  <c r="U784" i="2"/>
  <c r="V784" i="2"/>
  <c r="W784" i="2"/>
  <c r="X784" i="2"/>
  <c r="Y784" i="2"/>
  <c r="Z784" i="2"/>
  <c r="U785" i="2"/>
  <c r="V785" i="2"/>
  <c r="W785" i="2"/>
  <c r="X785" i="2"/>
  <c r="Y785" i="2"/>
  <c r="Z785" i="2"/>
  <c r="U786" i="2"/>
  <c r="V786" i="2"/>
  <c r="W786" i="2"/>
  <c r="AC786" i="2" s="1"/>
  <c r="X786" i="2"/>
  <c r="Y786" i="2"/>
  <c r="AB786" i="2" s="1"/>
  <c r="Z786" i="2"/>
  <c r="AA786" i="2"/>
  <c r="U787" i="2"/>
  <c r="V787" i="2"/>
  <c r="AB787" i="2" s="1"/>
  <c r="W787" i="2"/>
  <c r="X787" i="2"/>
  <c r="AA787" i="2" s="1"/>
  <c r="Y787" i="2"/>
  <c r="Z787" i="2"/>
  <c r="AC787" i="2" s="1"/>
  <c r="U788" i="2"/>
  <c r="V788" i="2"/>
  <c r="W788" i="2"/>
  <c r="X788" i="2"/>
  <c r="AA788" i="2" s="1"/>
  <c r="Y788" i="2"/>
  <c r="Z788" i="2"/>
  <c r="U789" i="2"/>
  <c r="V789" i="2"/>
  <c r="W789" i="2"/>
  <c r="X789" i="2"/>
  <c r="Y789" i="2"/>
  <c r="Z789" i="2"/>
  <c r="U790" i="2"/>
  <c r="V790" i="2"/>
  <c r="W790" i="2"/>
  <c r="X790" i="2"/>
  <c r="AA790" i="2" s="1"/>
  <c r="Y790" i="2"/>
  <c r="Z790" i="2"/>
  <c r="U791" i="2"/>
  <c r="V791" i="2"/>
  <c r="W791" i="2"/>
  <c r="X791" i="2"/>
  <c r="Y791" i="2"/>
  <c r="Z791" i="2"/>
  <c r="U792" i="2"/>
  <c r="V792" i="2"/>
  <c r="W792" i="2"/>
  <c r="X792" i="2"/>
  <c r="Y792" i="2"/>
  <c r="Z792" i="2"/>
  <c r="U793" i="2"/>
  <c r="V793" i="2"/>
  <c r="W793" i="2"/>
  <c r="X793" i="2"/>
  <c r="Y793" i="2"/>
  <c r="Z793" i="2"/>
  <c r="U794" i="2"/>
  <c r="V794" i="2"/>
  <c r="W794" i="2"/>
  <c r="AC794" i="2" s="1"/>
  <c r="X794" i="2"/>
  <c r="Y794" i="2"/>
  <c r="AB794" i="2" s="1"/>
  <c r="Z794" i="2"/>
  <c r="AA794" i="2"/>
  <c r="U795" i="2"/>
  <c r="V795" i="2"/>
  <c r="AB795" i="2" s="1"/>
  <c r="W795" i="2"/>
  <c r="X795" i="2"/>
  <c r="AA795" i="2" s="1"/>
  <c r="Y795" i="2"/>
  <c r="Z795" i="2"/>
  <c r="AC795" i="2" s="1"/>
  <c r="U796" i="2"/>
  <c r="V796" i="2"/>
  <c r="W796" i="2"/>
  <c r="X796" i="2"/>
  <c r="AA796" i="2" s="1"/>
  <c r="Y796" i="2"/>
  <c r="Z796" i="2"/>
  <c r="U797" i="2"/>
  <c r="V797" i="2"/>
  <c r="W797" i="2"/>
  <c r="X797" i="2"/>
  <c r="Y797" i="2"/>
  <c r="Z797" i="2"/>
  <c r="U798" i="2"/>
  <c r="V798" i="2"/>
  <c r="W798" i="2"/>
  <c r="X798" i="2"/>
  <c r="AA798" i="2" s="1"/>
  <c r="Y798" i="2"/>
  <c r="Z798" i="2"/>
  <c r="U799" i="2"/>
  <c r="V799" i="2"/>
  <c r="W799" i="2"/>
  <c r="X799" i="2"/>
  <c r="Y799" i="2"/>
  <c r="Z799" i="2"/>
  <c r="U800" i="2"/>
  <c r="V800" i="2"/>
  <c r="W800" i="2"/>
  <c r="X800" i="2"/>
  <c r="Y800" i="2"/>
  <c r="Z800" i="2"/>
  <c r="U801" i="2"/>
  <c r="V801" i="2"/>
  <c r="W801" i="2"/>
  <c r="X801" i="2"/>
  <c r="Y801" i="2"/>
  <c r="Z801" i="2"/>
  <c r="U802" i="2"/>
  <c r="AA802" i="2" s="1"/>
  <c r="V802" i="2"/>
  <c r="W802" i="2"/>
  <c r="AC802" i="2" s="1"/>
  <c r="X802" i="2"/>
  <c r="Y802" i="2"/>
  <c r="AB802" i="2" s="1"/>
  <c r="Z802" i="2"/>
  <c r="U803" i="2"/>
  <c r="V803" i="2"/>
  <c r="AB803" i="2" s="1"/>
  <c r="W803" i="2"/>
  <c r="X803" i="2"/>
  <c r="AA803" i="2" s="1"/>
  <c r="Y803" i="2"/>
  <c r="Z803" i="2"/>
  <c r="AC803" i="2" s="1"/>
  <c r="U804" i="2"/>
  <c r="V804" i="2"/>
  <c r="W804" i="2"/>
  <c r="X804" i="2"/>
  <c r="AA804" i="2" s="1"/>
  <c r="Y804" i="2"/>
  <c r="Z804" i="2"/>
  <c r="U805" i="2"/>
  <c r="V805" i="2"/>
  <c r="W805" i="2"/>
  <c r="X805" i="2"/>
  <c r="Y805" i="2"/>
  <c r="Z805" i="2"/>
  <c r="U806" i="2"/>
  <c r="V806" i="2"/>
  <c r="W806" i="2"/>
  <c r="X806" i="2"/>
  <c r="AA806" i="2" s="1"/>
  <c r="Y806" i="2"/>
  <c r="Z806" i="2"/>
  <c r="U807" i="2"/>
  <c r="V807" i="2"/>
  <c r="W807" i="2"/>
  <c r="X807" i="2"/>
  <c r="Y807" i="2"/>
  <c r="Z807" i="2"/>
  <c r="U808" i="2"/>
  <c r="V808" i="2"/>
  <c r="W808" i="2"/>
  <c r="X808" i="2"/>
  <c r="Y808" i="2"/>
  <c r="Z808" i="2"/>
  <c r="U809" i="2"/>
  <c r="V809" i="2"/>
  <c r="W809" i="2"/>
  <c r="X809" i="2"/>
  <c r="Y809" i="2"/>
  <c r="Z809" i="2"/>
  <c r="U810" i="2"/>
  <c r="V810" i="2"/>
  <c r="W810" i="2"/>
  <c r="AC810" i="2" s="1"/>
  <c r="X810" i="2"/>
  <c r="Y810" i="2"/>
  <c r="AB810" i="2" s="1"/>
  <c r="Z810" i="2"/>
  <c r="AA810" i="2"/>
  <c r="U811" i="2"/>
  <c r="V811" i="2"/>
  <c r="AB811" i="2" s="1"/>
  <c r="W811" i="2"/>
  <c r="X811" i="2"/>
  <c r="AA811" i="2" s="1"/>
  <c r="Y811" i="2"/>
  <c r="Z811" i="2"/>
  <c r="AC811" i="2" s="1"/>
  <c r="U812" i="2"/>
  <c r="V812" i="2"/>
  <c r="W812" i="2"/>
  <c r="X812" i="2"/>
  <c r="AA812" i="2" s="1"/>
  <c r="Y812" i="2"/>
  <c r="Z812" i="2"/>
  <c r="AC812" i="2" s="1"/>
  <c r="U813" i="2"/>
  <c r="V813" i="2"/>
  <c r="W813" i="2"/>
  <c r="X813" i="2"/>
  <c r="Y813" i="2"/>
  <c r="Z813" i="2"/>
  <c r="U814" i="2"/>
  <c r="V814" i="2"/>
  <c r="W814" i="2"/>
  <c r="X814" i="2"/>
  <c r="Y814" i="2"/>
  <c r="Z814" i="2"/>
  <c r="U815" i="2"/>
  <c r="V815" i="2"/>
  <c r="W815" i="2"/>
  <c r="X815" i="2"/>
  <c r="AA815" i="2" s="1"/>
  <c r="Y815" i="2"/>
  <c r="Z815" i="2"/>
  <c r="AC815" i="2" s="1"/>
  <c r="U816" i="2"/>
  <c r="V816" i="2"/>
  <c r="W816" i="2"/>
  <c r="X816" i="2"/>
  <c r="Y816" i="2"/>
  <c r="Z816" i="2"/>
  <c r="U817" i="2"/>
  <c r="V817" i="2"/>
  <c r="W817" i="2"/>
  <c r="X817" i="2"/>
  <c r="AA817" i="2" s="1"/>
  <c r="Y817" i="2"/>
  <c r="Z817" i="2"/>
  <c r="U818" i="2"/>
  <c r="V818" i="2"/>
  <c r="W818" i="2"/>
  <c r="X818" i="2"/>
  <c r="Y818" i="2"/>
  <c r="Z818" i="2"/>
  <c r="U819" i="2"/>
  <c r="V819" i="2"/>
  <c r="W819" i="2"/>
  <c r="X819" i="2"/>
  <c r="Y819" i="2"/>
  <c r="Z819" i="2"/>
  <c r="U820" i="2"/>
  <c r="V820" i="2"/>
  <c r="W820" i="2"/>
  <c r="X820" i="2"/>
  <c r="Y820" i="2"/>
  <c r="Z820" i="2"/>
  <c r="U821" i="2"/>
  <c r="V821" i="2"/>
  <c r="W821" i="2"/>
  <c r="AC821" i="2" s="1"/>
  <c r="X821" i="2"/>
  <c r="Y821" i="2"/>
  <c r="AB821" i="2" s="1"/>
  <c r="Z821" i="2"/>
  <c r="AA821" i="2"/>
  <c r="U822" i="2"/>
  <c r="V822" i="2"/>
  <c r="AB822" i="2" s="1"/>
  <c r="W822" i="2"/>
  <c r="X822" i="2"/>
  <c r="Y822" i="2"/>
  <c r="Z822" i="2"/>
  <c r="U823" i="2"/>
  <c r="V823" i="2"/>
  <c r="W823" i="2"/>
  <c r="X823" i="2"/>
  <c r="Y823" i="2"/>
  <c r="Z823" i="2"/>
  <c r="AC823" i="2" s="1"/>
  <c r="U824" i="2"/>
  <c r="V824" i="2"/>
  <c r="W824" i="2"/>
  <c r="X824" i="2"/>
  <c r="Y824" i="2"/>
  <c r="Z824" i="2"/>
  <c r="U825" i="2"/>
  <c r="V825" i="2"/>
  <c r="W825" i="2"/>
  <c r="X825" i="2"/>
  <c r="Y825" i="2"/>
  <c r="Z825" i="2"/>
  <c r="U826" i="2"/>
  <c r="V826" i="2"/>
  <c r="W826" i="2"/>
  <c r="X826" i="2"/>
  <c r="Y826" i="2"/>
  <c r="Z826" i="2"/>
  <c r="AB826" i="2"/>
  <c r="U827" i="2"/>
  <c r="V827" i="2"/>
  <c r="W827" i="2"/>
  <c r="X827" i="2"/>
  <c r="AA827" i="2" s="1"/>
  <c r="Y827" i="2"/>
  <c r="Z827" i="2"/>
  <c r="AC827" i="2" s="1"/>
  <c r="U828" i="2"/>
  <c r="V828" i="2"/>
  <c r="AB828" i="2" s="1"/>
  <c r="W828" i="2"/>
  <c r="X828" i="2"/>
  <c r="AA828" i="2" s="1"/>
  <c r="Y828" i="2"/>
  <c r="Z828" i="2"/>
  <c r="AC828" i="2" s="1"/>
  <c r="U829" i="2"/>
  <c r="V829" i="2"/>
  <c r="W829" i="2"/>
  <c r="X829" i="2"/>
  <c r="AA829" i="2" s="1"/>
  <c r="Y829" i="2"/>
  <c r="Z829" i="2"/>
  <c r="U830" i="2"/>
  <c r="V830" i="2"/>
  <c r="AB830" i="2" s="1"/>
  <c r="W830" i="2"/>
  <c r="X830" i="2"/>
  <c r="Y830" i="2"/>
  <c r="Z830" i="2"/>
  <c r="U831" i="2"/>
  <c r="V831" i="2"/>
  <c r="W831" i="2"/>
  <c r="X831" i="2"/>
  <c r="Y831" i="2"/>
  <c r="Z831" i="2"/>
  <c r="U832" i="2"/>
  <c r="V832" i="2"/>
  <c r="W832" i="2"/>
  <c r="X832" i="2"/>
  <c r="Y832" i="2"/>
  <c r="Z832" i="2"/>
  <c r="U833" i="2"/>
  <c r="V833" i="2"/>
  <c r="W833" i="2"/>
  <c r="X833" i="2"/>
  <c r="Y833" i="2"/>
  <c r="Z833" i="2"/>
  <c r="U834" i="2"/>
  <c r="V834" i="2"/>
  <c r="W834" i="2"/>
  <c r="X834" i="2"/>
  <c r="Y834" i="2"/>
  <c r="Z834" i="2"/>
  <c r="U835" i="2"/>
  <c r="V835" i="2"/>
  <c r="W835" i="2"/>
  <c r="AC835" i="2" s="1"/>
  <c r="X835" i="2"/>
  <c r="Y835" i="2"/>
  <c r="AB835" i="2" s="1"/>
  <c r="Z835" i="2"/>
  <c r="AA835" i="2"/>
  <c r="U836" i="2"/>
  <c r="V836" i="2"/>
  <c r="AB836" i="2" s="1"/>
  <c r="W836" i="2"/>
  <c r="X836" i="2"/>
  <c r="Y836" i="2"/>
  <c r="Z836" i="2"/>
  <c r="U837" i="2"/>
  <c r="V837" i="2"/>
  <c r="W837" i="2"/>
  <c r="X837" i="2"/>
  <c r="Y837" i="2"/>
  <c r="Z837" i="2"/>
  <c r="AC837" i="2" s="1"/>
  <c r="U838" i="2"/>
  <c r="V838" i="2"/>
  <c r="W838" i="2"/>
  <c r="X838" i="2"/>
  <c r="Y838" i="2"/>
  <c r="Z838" i="2"/>
  <c r="U839" i="2"/>
  <c r="V839" i="2"/>
  <c r="W839" i="2"/>
  <c r="X839" i="2"/>
  <c r="Y839" i="2"/>
  <c r="Z839" i="2"/>
  <c r="U745" i="2"/>
  <c r="V745" i="2"/>
  <c r="W745" i="2"/>
  <c r="X745" i="2"/>
  <c r="Y745" i="2"/>
  <c r="Z745" i="2"/>
  <c r="U746" i="2"/>
  <c r="V746" i="2"/>
  <c r="W746" i="2"/>
  <c r="AC746" i="2" s="1"/>
  <c r="X746" i="2"/>
  <c r="Y746" i="2"/>
  <c r="AB746" i="2" s="1"/>
  <c r="Z746" i="2"/>
  <c r="AA746" i="2"/>
  <c r="U747" i="2"/>
  <c r="V747" i="2"/>
  <c r="AB747" i="2" s="1"/>
  <c r="W747" i="2"/>
  <c r="X747" i="2"/>
  <c r="Y747" i="2"/>
  <c r="Z747" i="2"/>
  <c r="U748" i="2"/>
  <c r="V748" i="2"/>
  <c r="W748" i="2"/>
  <c r="X748" i="2"/>
  <c r="Y748" i="2"/>
  <c r="Z748" i="2"/>
  <c r="AC748" i="2" s="1"/>
  <c r="U749" i="2"/>
  <c r="V749" i="2"/>
  <c r="W749" i="2"/>
  <c r="X749" i="2"/>
  <c r="Y749" i="2"/>
  <c r="Z749" i="2"/>
  <c r="U750" i="2"/>
  <c r="V750" i="2"/>
  <c r="W750" i="2"/>
  <c r="X750" i="2"/>
  <c r="Y750" i="2"/>
  <c r="Z750" i="2"/>
  <c r="U751" i="2"/>
  <c r="V751" i="2"/>
  <c r="AB751" i="2" s="1"/>
  <c r="W751" i="2"/>
  <c r="X751" i="2"/>
  <c r="Y751" i="2"/>
  <c r="Z751" i="2"/>
  <c r="U752" i="2"/>
  <c r="V752" i="2"/>
  <c r="W752" i="2"/>
  <c r="X752" i="2"/>
  <c r="Y752" i="2"/>
  <c r="Z752" i="2"/>
  <c r="U753" i="2"/>
  <c r="V753" i="2"/>
  <c r="W753" i="2"/>
  <c r="X753" i="2"/>
  <c r="Y753" i="2"/>
  <c r="Z753" i="2"/>
  <c r="U754" i="2"/>
  <c r="V754" i="2"/>
  <c r="W754" i="2"/>
  <c r="X754" i="2"/>
  <c r="Y754" i="2"/>
  <c r="Z75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AA754" i="2" l="1"/>
  <c r="AC752" i="2"/>
  <c r="AA752" i="2"/>
  <c r="AA839" i="2"/>
  <c r="AC838" i="2"/>
  <c r="AA838" i="2"/>
  <c r="AB838" i="2"/>
  <c r="AC831" i="2"/>
  <c r="AA831" i="2"/>
  <c r="AA825" i="2"/>
  <c r="AC824" i="2"/>
  <c r="AA824" i="2"/>
  <c r="AB824" i="2"/>
  <c r="AB818" i="2"/>
  <c r="AB817" i="2"/>
  <c r="AC817" i="2"/>
  <c r="AA808" i="2"/>
  <c r="AC807" i="2"/>
  <c r="AA807" i="2"/>
  <c r="AB807" i="2"/>
  <c r="AB806" i="2"/>
  <c r="AC806" i="2"/>
  <c r="AA800" i="2"/>
  <c r="AC799" i="2"/>
  <c r="AA799" i="2"/>
  <c r="AB799" i="2"/>
  <c r="AB798" i="2"/>
  <c r="AC798" i="2"/>
  <c r="AA792" i="2"/>
  <c r="AC791" i="2"/>
  <c r="AA791" i="2"/>
  <c r="AB791" i="2"/>
  <c r="AB790" i="2"/>
  <c r="AC790" i="2"/>
  <c r="AA784" i="2"/>
  <c r="AC783" i="2"/>
  <c r="AA783" i="2"/>
  <c r="AB783" i="2"/>
  <c r="AB782" i="2"/>
  <c r="AC782" i="2"/>
  <c r="AA776" i="2"/>
  <c r="AC775" i="2"/>
  <c r="AA775" i="2"/>
  <c r="AB775" i="2"/>
  <c r="AB774" i="2"/>
  <c r="AC774" i="2"/>
  <c r="AA768" i="2"/>
  <c r="AC767" i="2"/>
  <c r="AA767" i="2"/>
  <c r="AB767" i="2"/>
  <c r="AB766" i="2"/>
  <c r="AC766" i="2"/>
  <c r="AA760" i="2"/>
  <c r="AC759" i="2"/>
  <c r="AA759" i="2"/>
  <c r="AB759" i="2"/>
  <c r="AB758" i="2"/>
  <c r="AC758" i="2"/>
  <c r="AB754" i="2"/>
  <c r="AC754" i="2"/>
  <c r="AA750" i="2"/>
  <c r="AC749" i="2"/>
  <c r="AA749" i="2"/>
  <c r="AB749" i="2"/>
  <c r="AB839" i="2"/>
  <c r="AC839" i="2"/>
  <c r="AA837" i="2"/>
  <c r="AC834" i="2"/>
  <c r="AA834" i="2"/>
  <c r="AB834" i="2"/>
  <c r="AC833" i="2"/>
  <c r="AA833" i="2"/>
  <c r="AC832" i="2"/>
  <c r="AA832" i="2"/>
  <c r="AB832" i="2"/>
  <c r="AB829" i="2"/>
  <c r="AC829" i="2"/>
  <c r="AB825" i="2"/>
  <c r="AC825" i="2"/>
  <c r="AA823" i="2"/>
  <c r="AC820" i="2"/>
  <c r="AA820" i="2"/>
  <c r="AB820" i="2"/>
  <c r="AC819" i="2"/>
  <c r="AA819" i="2"/>
  <c r="AC816" i="2"/>
  <c r="AA816" i="2"/>
  <c r="AB816" i="2"/>
  <c r="AC814" i="2"/>
  <c r="AA814" i="2"/>
  <c r="AB814" i="2"/>
  <c r="AC813" i="2"/>
  <c r="AA813" i="2"/>
  <c r="AB808" i="2"/>
  <c r="AC808" i="2"/>
  <c r="AB804" i="2"/>
  <c r="AC804" i="2"/>
  <c r="AB800" i="2"/>
  <c r="AC800" i="2"/>
  <c r="AB796" i="2"/>
  <c r="AC796" i="2"/>
  <c r="AB792" i="2"/>
  <c r="AC792" i="2"/>
  <c r="AB788" i="2"/>
  <c r="AC788" i="2"/>
  <c r="AB784" i="2"/>
  <c r="AC784" i="2"/>
  <c r="AB780" i="2"/>
  <c r="AC780" i="2"/>
  <c r="AB776" i="2"/>
  <c r="AC776" i="2"/>
  <c r="AB772" i="2"/>
  <c r="AC772" i="2"/>
  <c r="AB768" i="2"/>
  <c r="AC768" i="2"/>
  <c r="AB764" i="2"/>
  <c r="AC764" i="2"/>
  <c r="AB760" i="2"/>
  <c r="AC760" i="2"/>
  <c r="AB756" i="2"/>
  <c r="AC756" i="2"/>
  <c r="AC753" i="2"/>
  <c r="AA753" i="2"/>
  <c r="AB753" i="2"/>
  <c r="AB750" i="2"/>
  <c r="AC750" i="2"/>
  <c r="AA748" i="2"/>
  <c r="AC745" i="2"/>
  <c r="AA745" i="2"/>
  <c r="AB745" i="2"/>
  <c r="AB837" i="2"/>
  <c r="AC836" i="2"/>
  <c r="AA836" i="2"/>
  <c r="AB833" i="2"/>
  <c r="AB831" i="2"/>
  <c r="AC830" i="2"/>
  <c r="AA830" i="2"/>
  <c r="AB827" i="2"/>
  <c r="AC826" i="2"/>
  <c r="AA826" i="2"/>
  <c r="AB823" i="2"/>
  <c r="AC822" i="2"/>
  <c r="AA822" i="2"/>
  <c r="AB819" i="2"/>
  <c r="AC818" i="2"/>
  <c r="AA818" i="2"/>
  <c r="AB815" i="2"/>
  <c r="AB813" i="2"/>
  <c r="AB812" i="2"/>
  <c r="AC809" i="2"/>
  <c r="AA809" i="2"/>
  <c r="AB809" i="2"/>
  <c r="AC805" i="2"/>
  <c r="AA805" i="2"/>
  <c r="AB805" i="2"/>
  <c r="AC801" i="2"/>
  <c r="AA801" i="2"/>
  <c r="AB801" i="2"/>
  <c r="AC797" i="2"/>
  <c r="AA797" i="2"/>
  <c r="AB797" i="2"/>
  <c r="AC793" i="2"/>
  <c r="AA793" i="2"/>
  <c r="AB793" i="2"/>
  <c r="AC789" i="2"/>
  <c r="AA789" i="2"/>
  <c r="AB789" i="2"/>
  <c r="AC785" i="2"/>
  <c r="AA785" i="2"/>
  <c r="AB785" i="2"/>
  <c r="AC781" i="2"/>
  <c r="AA781" i="2"/>
  <c r="AB781" i="2"/>
  <c r="AC777" i="2"/>
  <c r="AA777" i="2"/>
  <c r="AB777" i="2"/>
  <c r="AC773" i="2"/>
  <c r="AA773" i="2"/>
  <c r="AB773" i="2"/>
  <c r="AC769" i="2"/>
  <c r="AA769" i="2"/>
  <c r="AB769" i="2"/>
  <c r="AC765" i="2"/>
  <c r="AA765" i="2"/>
  <c r="AB765" i="2"/>
  <c r="AC761" i="2"/>
  <c r="AA761" i="2"/>
  <c r="AB761" i="2"/>
  <c r="AC757" i="2"/>
  <c r="AA757" i="2"/>
  <c r="AB757" i="2"/>
  <c r="AB752" i="2"/>
  <c r="AC751" i="2"/>
  <c r="AA751" i="2"/>
  <c r="AB748" i="2"/>
  <c r="AC747" i="2"/>
  <c r="AA747" i="2"/>
  <c r="D397" i="8"/>
  <c r="E397" i="8"/>
  <c r="F397" i="8"/>
  <c r="G397" i="8"/>
  <c r="H397" i="8"/>
  <c r="I397" i="8"/>
  <c r="J397" i="8"/>
  <c r="K397" i="8"/>
  <c r="L397" i="8"/>
  <c r="M397" i="8"/>
  <c r="O397" i="8"/>
  <c r="S397" i="8" s="1"/>
  <c r="P397" i="8"/>
  <c r="T397" i="8" s="1"/>
  <c r="Q397" i="8"/>
  <c r="R397" i="8"/>
  <c r="D398" i="8"/>
  <c r="E398" i="8"/>
  <c r="F398" i="8"/>
  <c r="G398" i="8"/>
  <c r="H398" i="8"/>
  <c r="I398" i="8"/>
  <c r="J398" i="8"/>
  <c r="K398" i="8"/>
  <c r="L398" i="8"/>
  <c r="M398" i="8"/>
  <c r="O398" i="8"/>
  <c r="P398" i="8"/>
  <c r="T398" i="8" s="1"/>
  <c r="Q398" i="8"/>
  <c r="R398" i="8"/>
  <c r="S398" i="8"/>
  <c r="D399" i="8"/>
  <c r="E399" i="8"/>
  <c r="F399" i="8"/>
  <c r="G399" i="8"/>
  <c r="H399" i="8"/>
  <c r="I399" i="8"/>
  <c r="J399" i="8"/>
  <c r="K399" i="8"/>
  <c r="L399" i="8"/>
  <c r="M399" i="8"/>
  <c r="O399" i="8"/>
  <c r="P399" i="8"/>
  <c r="T399" i="8" s="1"/>
  <c r="Q399" i="8"/>
  <c r="R399" i="8"/>
  <c r="S399" i="8"/>
  <c r="D400" i="8"/>
  <c r="E400" i="8"/>
  <c r="F400" i="8"/>
  <c r="G400" i="8"/>
  <c r="H400" i="8"/>
  <c r="I400" i="8"/>
  <c r="J400" i="8"/>
  <c r="K400" i="8"/>
  <c r="L400" i="8"/>
  <c r="M400" i="8"/>
  <c r="O400" i="8"/>
  <c r="P400" i="8"/>
  <c r="T400" i="8" s="1"/>
  <c r="Q400" i="8"/>
  <c r="R400" i="8"/>
  <c r="S400" i="8"/>
  <c r="D401" i="8"/>
  <c r="E401" i="8"/>
  <c r="F401" i="8"/>
  <c r="G401" i="8"/>
  <c r="H401" i="8"/>
  <c r="I401" i="8"/>
  <c r="J401" i="8"/>
  <c r="K401" i="8"/>
  <c r="L401" i="8"/>
  <c r="M401" i="8"/>
  <c r="O401" i="8"/>
  <c r="P401" i="8"/>
  <c r="T401" i="8" s="1"/>
  <c r="Q401" i="8"/>
  <c r="R401" i="8"/>
  <c r="S401" i="8"/>
  <c r="D402" i="8"/>
  <c r="E402" i="8"/>
  <c r="F402" i="8"/>
  <c r="G402" i="8"/>
  <c r="H402" i="8"/>
  <c r="I402" i="8"/>
  <c r="J402" i="8"/>
  <c r="K402" i="8"/>
  <c r="L402" i="8"/>
  <c r="M402" i="8"/>
  <c r="O402" i="8"/>
  <c r="P402" i="8"/>
  <c r="T402" i="8" s="1"/>
  <c r="Q402" i="8"/>
  <c r="R402" i="8"/>
  <c r="S402" i="8"/>
  <c r="D403" i="8"/>
  <c r="E403" i="8"/>
  <c r="F403" i="8"/>
  <c r="G403" i="8"/>
  <c r="H403" i="8"/>
  <c r="I403" i="8"/>
  <c r="J403" i="8"/>
  <c r="K403" i="8"/>
  <c r="L403" i="8"/>
  <c r="M403" i="8"/>
  <c r="O403" i="8"/>
  <c r="P403" i="8"/>
  <c r="T403" i="8" s="1"/>
  <c r="Q403" i="8"/>
  <c r="R403" i="8"/>
  <c r="S403" i="8"/>
  <c r="D404" i="8"/>
  <c r="E404" i="8"/>
  <c r="F404" i="8"/>
  <c r="G404" i="8"/>
  <c r="H404" i="8"/>
  <c r="I404" i="8"/>
  <c r="J404" i="8"/>
  <c r="K404" i="8"/>
  <c r="L404" i="8"/>
  <c r="M404" i="8"/>
  <c r="O404" i="8"/>
  <c r="P404" i="8"/>
  <c r="T404" i="8" s="1"/>
  <c r="Q404" i="8"/>
  <c r="R404" i="8"/>
  <c r="S404" i="8"/>
  <c r="D405" i="8"/>
  <c r="E405" i="8"/>
  <c r="F405" i="8"/>
  <c r="G405" i="8"/>
  <c r="H405" i="8"/>
  <c r="I405" i="8"/>
  <c r="J405" i="8"/>
  <c r="K405" i="8"/>
  <c r="L405" i="8"/>
  <c r="M405" i="8"/>
  <c r="O405" i="8"/>
  <c r="P405" i="8"/>
  <c r="T405" i="8" s="1"/>
  <c r="Q405" i="8"/>
  <c r="R405" i="8"/>
  <c r="S405" i="8"/>
  <c r="D406" i="8"/>
  <c r="E406" i="8"/>
  <c r="F406" i="8"/>
  <c r="G406" i="8"/>
  <c r="H406" i="8"/>
  <c r="I406" i="8"/>
  <c r="J406" i="8"/>
  <c r="K406" i="8"/>
  <c r="L406" i="8"/>
  <c r="M406" i="8"/>
  <c r="O406" i="8"/>
  <c r="P406" i="8"/>
  <c r="T406" i="8" s="1"/>
  <c r="Q406" i="8"/>
  <c r="R406" i="8"/>
  <c r="S406" i="8"/>
  <c r="D407" i="8"/>
  <c r="E407" i="8"/>
  <c r="F407" i="8"/>
  <c r="G407" i="8"/>
  <c r="H407" i="8"/>
  <c r="I407" i="8"/>
  <c r="J407" i="8"/>
  <c r="K407" i="8"/>
  <c r="L407" i="8"/>
  <c r="M407" i="8"/>
  <c r="O407" i="8"/>
  <c r="P407" i="8"/>
  <c r="T407" i="8" s="1"/>
  <c r="Q407" i="8"/>
  <c r="R407" i="8"/>
  <c r="S407" i="8"/>
  <c r="D408" i="8"/>
  <c r="E408" i="8"/>
  <c r="F408" i="8"/>
  <c r="G408" i="8"/>
  <c r="H408" i="8"/>
  <c r="I408" i="8"/>
  <c r="J408" i="8"/>
  <c r="K408" i="8"/>
  <c r="L408" i="8"/>
  <c r="M408" i="8"/>
  <c r="O408" i="8"/>
  <c r="P408" i="8"/>
  <c r="T408" i="8" s="1"/>
  <c r="Q408" i="8"/>
  <c r="R408" i="8"/>
  <c r="S408" i="8"/>
  <c r="D409" i="8"/>
  <c r="E409" i="8"/>
  <c r="F409" i="8"/>
  <c r="G409" i="8"/>
  <c r="H409" i="8"/>
  <c r="I409" i="8"/>
  <c r="J409" i="8"/>
  <c r="K409" i="8"/>
  <c r="L409" i="8"/>
  <c r="M409" i="8"/>
  <c r="O409" i="8"/>
  <c r="P409" i="8"/>
  <c r="T409" i="8" s="1"/>
  <c r="Q409" i="8"/>
  <c r="R409" i="8"/>
  <c r="S409" i="8"/>
  <c r="D410" i="8"/>
  <c r="E410" i="8"/>
  <c r="F410" i="8"/>
  <c r="G410" i="8"/>
  <c r="H410" i="8"/>
  <c r="I410" i="8"/>
  <c r="J410" i="8"/>
  <c r="K410" i="8"/>
  <c r="L410" i="8"/>
  <c r="M410" i="8"/>
  <c r="O410" i="8"/>
  <c r="P410" i="8"/>
  <c r="T410" i="8" s="1"/>
  <c r="Q410" i="8"/>
  <c r="R410" i="8"/>
  <c r="S410" i="8"/>
  <c r="D411" i="8"/>
  <c r="E411" i="8"/>
  <c r="F411" i="8"/>
  <c r="G411" i="8"/>
  <c r="H411" i="8"/>
  <c r="I411" i="8"/>
  <c r="J411" i="8"/>
  <c r="K411" i="8"/>
  <c r="L411" i="8"/>
  <c r="M411" i="8"/>
  <c r="O411" i="8"/>
  <c r="P411" i="8"/>
  <c r="T411" i="8" s="1"/>
  <c r="Q411" i="8"/>
  <c r="R411" i="8"/>
  <c r="S411" i="8"/>
  <c r="D412" i="8"/>
  <c r="E412" i="8"/>
  <c r="F412" i="8"/>
  <c r="G412" i="8"/>
  <c r="H412" i="8"/>
  <c r="I412" i="8"/>
  <c r="J412" i="8"/>
  <c r="K412" i="8"/>
  <c r="L412" i="8"/>
  <c r="M412" i="8"/>
  <c r="O412" i="8"/>
  <c r="P412" i="8"/>
  <c r="T412" i="8" s="1"/>
  <c r="Q412" i="8"/>
  <c r="R412" i="8"/>
  <c r="S412" i="8"/>
  <c r="D413" i="8"/>
  <c r="E413" i="8"/>
  <c r="F413" i="8"/>
  <c r="G413" i="8"/>
  <c r="H413" i="8"/>
  <c r="I413" i="8"/>
  <c r="J413" i="8"/>
  <c r="K413" i="8"/>
  <c r="L413" i="8"/>
  <c r="M413" i="8"/>
  <c r="O413" i="8"/>
  <c r="P413" i="8"/>
  <c r="T413" i="8" s="1"/>
  <c r="Q413" i="8"/>
  <c r="R413" i="8"/>
  <c r="S413" i="8"/>
  <c r="D414" i="8"/>
  <c r="E414" i="8"/>
  <c r="F414" i="8"/>
  <c r="G414" i="8"/>
  <c r="H414" i="8"/>
  <c r="I414" i="8"/>
  <c r="J414" i="8"/>
  <c r="K414" i="8"/>
  <c r="L414" i="8"/>
  <c r="M414" i="8"/>
  <c r="O414" i="8"/>
  <c r="S414" i="8" s="1"/>
  <c r="P414" i="8"/>
  <c r="T414" i="8" s="1"/>
  <c r="Q414" i="8"/>
  <c r="R414" i="8"/>
  <c r="D415" i="8"/>
  <c r="E415" i="8"/>
  <c r="F415" i="8"/>
  <c r="G415" i="8"/>
  <c r="H415" i="8"/>
  <c r="I415" i="8"/>
  <c r="J415" i="8"/>
  <c r="K415" i="8"/>
  <c r="L415" i="8"/>
  <c r="M415" i="8"/>
  <c r="O415" i="8"/>
  <c r="S415" i="8" s="1"/>
  <c r="P415" i="8"/>
  <c r="T415" i="8" s="1"/>
  <c r="Q415" i="8"/>
  <c r="R415" i="8"/>
  <c r="D416" i="8"/>
  <c r="E416" i="8"/>
  <c r="F416" i="8"/>
  <c r="G416" i="8"/>
  <c r="H416" i="8"/>
  <c r="I416" i="8"/>
  <c r="J416" i="8"/>
  <c r="K416" i="8"/>
  <c r="L416" i="8"/>
  <c r="M416" i="8"/>
  <c r="O416" i="8"/>
  <c r="P416" i="8"/>
  <c r="T416" i="8" s="1"/>
  <c r="Q416" i="8"/>
  <c r="R416" i="8"/>
  <c r="S416" i="8"/>
  <c r="D417" i="8"/>
  <c r="E417" i="8"/>
  <c r="F417" i="8"/>
  <c r="G417" i="8"/>
  <c r="H417" i="8"/>
  <c r="I417" i="8"/>
  <c r="J417" i="8"/>
  <c r="K417" i="8"/>
  <c r="L417" i="8"/>
  <c r="M417" i="8"/>
  <c r="O417" i="8"/>
  <c r="P417" i="8"/>
  <c r="T417" i="8" s="1"/>
  <c r="Q417" i="8"/>
  <c r="R417" i="8"/>
  <c r="S417" i="8"/>
  <c r="D418" i="8"/>
  <c r="E418" i="8"/>
  <c r="F418" i="8"/>
  <c r="G418" i="8"/>
  <c r="H418" i="8"/>
  <c r="I418" i="8"/>
  <c r="J418" i="8"/>
  <c r="K418" i="8"/>
  <c r="L418" i="8"/>
  <c r="M418" i="8"/>
  <c r="O418" i="8"/>
  <c r="P418" i="8"/>
  <c r="T418" i="8" s="1"/>
  <c r="Q418" i="8"/>
  <c r="R418" i="8"/>
  <c r="S418" i="8"/>
  <c r="D419" i="8"/>
  <c r="E419" i="8"/>
  <c r="F419" i="8"/>
  <c r="G419" i="8"/>
  <c r="H419" i="8"/>
  <c r="I419" i="8"/>
  <c r="J419" i="8"/>
  <c r="K419" i="8"/>
  <c r="L419" i="8"/>
  <c r="M419" i="8"/>
  <c r="O419" i="8"/>
  <c r="P419" i="8"/>
  <c r="T419" i="8" s="1"/>
  <c r="Q419" i="8"/>
  <c r="R419" i="8"/>
  <c r="S419" i="8"/>
  <c r="D420" i="8"/>
  <c r="E420" i="8"/>
  <c r="F420" i="8"/>
  <c r="G420" i="8"/>
  <c r="H420" i="8"/>
  <c r="I420" i="8"/>
  <c r="J420" i="8"/>
  <c r="K420" i="8"/>
  <c r="L420" i="8"/>
  <c r="M420" i="8"/>
  <c r="O420" i="8"/>
  <c r="P420" i="8"/>
  <c r="T420" i="8" s="1"/>
  <c r="Q420" i="8"/>
  <c r="R420" i="8"/>
  <c r="S420" i="8"/>
  <c r="D421" i="8"/>
  <c r="E421" i="8"/>
  <c r="F421" i="8"/>
  <c r="G421" i="8"/>
  <c r="H421" i="8"/>
  <c r="I421" i="8"/>
  <c r="J421" i="8"/>
  <c r="K421" i="8"/>
  <c r="L421" i="8"/>
  <c r="M421" i="8"/>
  <c r="O421" i="8"/>
  <c r="P421" i="8"/>
  <c r="T421" i="8" s="1"/>
  <c r="Q421" i="8"/>
  <c r="R421" i="8"/>
  <c r="S421" i="8"/>
  <c r="D422" i="8"/>
  <c r="E422" i="8"/>
  <c r="F422" i="8"/>
  <c r="G422" i="8"/>
  <c r="H422" i="8"/>
  <c r="I422" i="8"/>
  <c r="J422" i="8"/>
  <c r="K422" i="8"/>
  <c r="L422" i="8"/>
  <c r="M422" i="8"/>
  <c r="O422" i="8"/>
  <c r="P422" i="8"/>
  <c r="T422" i="8" s="1"/>
  <c r="Q422" i="8"/>
  <c r="R422" i="8"/>
  <c r="S422" i="8"/>
  <c r="D423" i="8"/>
  <c r="E423" i="8"/>
  <c r="F423" i="8"/>
  <c r="G423" i="8"/>
  <c r="H423" i="8"/>
  <c r="I423" i="8"/>
  <c r="J423" i="8"/>
  <c r="K423" i="8"/>
  <c r="L423" i="8"/>
  <c r="M423" i="8"/>
  <c r="O423" i="8"/>
  <c r="P423" i="8"/>
  <c r="T423" i="8" s="1"/>
  <c r="Q423" i="8"/>
  <c r="R423" i="8"/>
  <c r="S423" i="8"/>
  <c r="D424" i="8"/>
  <c r="E424" i="8"/>
  <c r="F424" i="8"/>
  <c r="G424" i="8"/>
  <c r="H424" i="8"/>
  <c r="I424" i="8"/>
  <c r="J424" i="8"/>
  <c r="K424" i="8"/>
  <c r="L424" i="8"/>
  <c r="M424" i="8"/>
  <c r="O424" i="8"/>
  <c r="P424" i="8"/>
  <c r="T424" i="8" s="1"/>
  <c r="Q424" i="8"/>
  <c r="R424" i="8"/>
  <c r="S424" i="8"/>
  <c r="D425" i="8"/>
  <c r="E425" i="8"/>
  <c r="F425" i="8"/>
  <c r="G425" i="8"/>
  <c r="H425" i="8"/>
  <c r="I425" i="8"/>
  <c r="J425" i="8"/>
  <c r="K425" i="8"/>
  <c r="L425" i="8"/>
  <c r="M425" i="8"/>
  <c r="O425" i="8"/>
  <c r="P425" i="8"/>
  <c r="T425" i="8" s="1"/>
  <c r="Q425" i="8"/>
  <c r="R425" i="8"/>
  <c r="S425" i="8"/>
  <c r="D426" i="8"/>
  <c r="E426" i="8"/>
  <c r="F426" i="8"/>
  <c r="G426" i="8"/>
  <c r="H426" i="8"/>
  <c r="I426" i="8"/>
  <c r="J426" i="8"/>
  <c r="K426" i="8"/>
  <c r="L426" i="8"/>
  <c r="M426" i="8"/>
  <c r="O426" i="8"/>
  <c r="S426" i="8" s="1"/>
  <c r="P426" i="8"/>
  <c r="T426" i="8" s="1"/>
  <c r="Q426" i="8"/>
  <c r="R426" i="8"/>
  <c r="D427" i="8"/>
  <c r="E427" i="8"/>
  <c r="F427" i="8"/>
  <c r="G427" i="8"/>
  <c r="H427" i="8"/>
  <c r="I427" i="8"/>
  <c r="J427" i="8"/>
  <c r="K427" i="8"/>
  <c r="L427" i="8"/>
  <c r="M427" i="8"/>
  <c r="O427" i="8"/>
  <c r="P427" i="8"/>
  <c r="T427" i="8" s="1"/>
  <c r="Q427" i="8"/>
  <c r="R427" i="8"/>
  <c r="S427" i="8"/>
  <c r="D428" i="8"/>
  <c r="E428" i="8"/>
  <c r="F428" i="8"/>
  <c r="G428" i="8"/>
  <c r="H428" i="8"/>
  <c r="I428" i="8"/>
  <c r="J428" i="8"/>
  <c r="K428" i="8"/>
  <c r="L428" i="8"/>
  <c r="M428" i="8"/>
  <c r="O428" i="8"/>
  <c r="S428" i="8" s="1"/>
  <c r="P428" i="8"/>
  <c r="T428" i="8" s="1"/>
  <c r="Q428" i="8"/>
  <c r="R428" i="8"/>
  <c r="D429" i="8"/>
  <c r="E429" i="8"/>
  <c r="F429" i="8"/>
  <c r="G429" i="8"/>
  <c r="H429" i="8"/>
  <c r="I429" i="8"/>
  <c r="J429" i="8"/>
  <c r="K429" i="8"/>
  <c r="L429" i="8"/>
  <c r="M429" i="8"/>
  <c r="O429" i="8"/>
  <c r="S429" i="8" s="1"/>
  <c r="P429" i="8"/>
  <c r="T429" i="8" s="1"/>
  <c r="Q429" i="8"/>
  <c r="R429" i="8"/>
  <c r="D430" i="8"/>
  <c r="E430" i="8"/>
  <c r="F430" i="8"/>
  <c r="G430" i="8"/>
  <c r="H430" i="8"/>
  <c r="I430" i="8"/>
  <c r="J430" i="8"/>
  <c r="K430" i="8"/>
  <c r="L430" i="8"/>
  <c r="M430" i="8"/>
  <c r="O430" i="8"/>
  <c r="S430" i="8" s="1"/>
  <c r="P430" i="8"/>
  <c r="T430" i="8" s="1"/>
  <c r="Q430" i="8"/>
  <c r="R430" i="8"/>
  <c r="D431" i="8"/>
  <c r="E431" i="8"/>
  <c r="F431" i="8"/>
  <c r="G431" i="8"/>
  <c r="H431" i="8"/>
  <c r="I431" i="8"/>
  <c r="J431" i="8"/>
  <c r="K431" i="8"/>
  <c r="L431" i="8"/>
  <c r="M431" i="8"/>
  <c r="O431" i="8"/>
  <c r="P431" i="8"/>
  <c r="T431" i="8" s="1"/>
  <c r="Q431" i="8"/>
  <c r="R431" i="8"/>
  <c r="S431" i="8"/>
  <c r="D432" i="8"/>
  <c r="E432" i="8"/>
  <c r="F432" i="8"/>
  <c r="G432" i="8"/>
  <c r="H432" i="8"/>
  <c r="I432" i="8"/>
  <c r="J432" i="8"/>
  <c r="K432" i="8"/>
  <c r="L432" i="8"/>
  <c r="M432" i="8"/>
  <c r="O432" i="8"/>
  <c r="S432" i="8" s="1"/>
  <c r="P432" i="8"/>
  <c r="T432" i="8" s="1"/>
  <c r="Q432" i="8"/>
  <c r="R432" i="8"/>
  <c r="D433" i="8"/>
  <c r="E433" i="8"/>
  <c r="F433" i="8"/>
  <c r="G433" i="8"/>
  <c r="H433" i="8"/>
  <c r="I433" i="8"/>
  <c r="J433" i="8"/>
  <c r="K433" i="8"/>
  <c r="L433" i="8"/>
  <c r="M433" i="8"/>
  <c r="O433" i="8"/>
  <c r="S433" i="8" s="1"/>
  <c r="P433" i="8"/>
  <c r="T433" i="8" s="1"/>
  <c r="Q433" i="8"/>
  <c r="R433" i="8"/>
  <c r="D434" i="8"/>
  <c r="E434" i="8"/>
  <c r="F434" i="8"/>
  <c r="G434" i="8"/>
  <c r="H434" i="8"/>
  <c r="I434" i="8"/>
  <c r="J434" i="8"/>
  <c r="K434" i="8"/>
  <c r="L434" i="8"/>
  <c r="M434" i="8"/>
  <c r="O434" i="8"/>
  <c r="S434" i="8" s="1"/>
  <c r="P434" i="8"/>
  <c r="T434" i="8" s="1"/>
  <c r="Q434" i="8"/>
  <c r="R434" i="8"/>
  <c r="D435" i="8"/>
  <c r="E435" i="8"/>
  <c r="F435" i="8"/>
  <c r="G435" i="8"/>
  <c r="H435" i="8"/>
  <c r="I435" i="8"/>
  <c r="J435" i="8"/>
  <c r="K435" i="8"/>
  <c r="L435" i="8"/>
  <c r="M435" i="8"/>
  <c r="O435" i="8"/>
  <c r="S435" i="8" s="1"/>
  <c r="P435" i="8"/>
  <c r="Q435" i="8"/>
  <c r="R435" i="8"/>
  <c r="T435" i="8"/>
  <c r="D436" i="8"/>
  <c r="E436" i="8"/>
  <c r="F436" i="8"/>
  <c r="G436" i="8"/>
  <c r="H436" i="8"/>
  <c r="I436" i="8"/>
  <c r="J436" i="8"/>
  <c r="K436" i="8"/>
  <c r="L436" i="8"/>
  <c r="M436" i="8"/>
  <c r="O436" i="8"/>
  <c r="S436" i="8" s="1"/>
  <c r="P436" i="8"/>
  <c r="T436" i="8" s="1"/>
  <c r="Q436" i="8"/>
  <c r="R436" i="8"/>
  <c r="D437" i="8"/>
  <c r="E437" i="8"/>
  <c r="F437" i="8"/>
  <c r="G437" i="8"/>
  <c r="H437" i="8"/>
  <c r="I437" i="8"/>
  <c r="J437" i="8"/>
  <c r="K437" i="8"/>
  <c r="L437" i="8"/>
  <c r="M437" i="8"/>
  <c r="O437" i="8"/>
  <c r="P437" i="8"/>
  <c r="Q437" i="8"/>
  <c r="R437" i="8"/>
  <c r="S437" i="8"/>
  <c r="T437" i="8"/>
  <c r="D438" i="8"/>
  <c r="E438" i="8"/>
  <c r="F438" i="8"/>
  <c r="G438" i="8"/>
  <c r="H438" i="8"/>
  <c r="I438" i="8"/>
  <c r="J438" i="8"/>
  <c r="K438" i="8"/>
  <c r="L438" i="8"/>
  <c r="M438" i="8"/>
  <c r="O438" i="8"/>
  <c r="S438" i="8" s="1"/>
  <c r="P438" i="8"/>
  <c r="T438" i="8" s="1"/>
  <c r="Q438" i="8"/>
  <c r="R438" i="8"/>
  <c r="D439" i="8"/>
  <c r="E439" i="8"/>
  <c r="F439" i="8"/>
  <c r="G439" i="8"/>
  <c r="H439" i="8"/>
  <c r="I439" i="8"/>
  <c r="J439" i="8"/>
  <c r="K439" i="8"/>
  <c r="L439" i="8"/>
  <c r="M439" i="8"/>
  <c r="O439" i="8"/>
  <c r="S439" i="8" s="1"/>
  <c r="P439" i="8"/>
  <c r="T439" i="8" s="1"/>
  <c r="Q439" i="8"/>
  <c r="R439" i="8"/>
  <c r="D440" i="8"/>
  <c r="E440" i="8"/>
  <c r="F440" i="8"/>
  <c r="G440" i="8"/>
  <c r="H440" i="8"/>
  <c r="I440" i="8"/>
  <c r="J440" i="8"/>
  <c r="K440" i="8"/>
  <c r="L440" i="8"/>
  <c r="M440" i="8"/>
  <c r="O440" i="8"/>
  <c r="S440" i="8" s="1"/>
  <c r="P440" i="8"/>
  <c r="Q440" i="8"/>
  <c r="R440" i="8"/>
  <c r="T440" i="8"/>
  <c r="D441" i="8"/>
  <c r="E441" i="8"/>
  <c r="F441" i="8"/>
  <c r="G441" i="8"/>
  <c r="H441" i="8"/>
  <c r="I441" i="8"/>
  <c r="J441" i="8"/>
  <c r="K441" i="8"/>
  <c r="L441" i="8"/>
  <c r="M441" i="8"/>
  <c r="O441" i="8"/>
  <c r="S441" i="8" s="1"/>
  <c r="P441" i="8"/>
  <c r="T441" i="8" s="1"/>
  <c r="Q441" i="8"/>
  <c r="R441" i="8"/>
  <c r="D442" i="8"/>
  <c r="E442" i="8"/>
  <c r="F442" i="8"/>
  <c r="G442" i="8"/>
  <c r="H442" i="8"/>
  <c r="I442" i="8"/>
  <c r="J442" i="8"/>
  <c r="K442" i="8"/>
  <c r="L442" i="8"/>
  <c r="M442" i="8"/>
  <c r="O442" i="8"/>
  <c r="S442" i="8" s="1"/>
  <c r="P442" i="8"/>
  <c r="T442" i="8" s="1"/>
  <c r="Q442" i="8"/>
  <c r="R442" i="8"/>
  <c r="D443" i="8"/>
  <c r="E443" i="8"/>
  <c r="F443" i="8"/>
  <c r="G443" i="8"/>
  <c r="H443" i="8"/>
  <c r="I443" i="8"/>
  <c r="J443" i="8"/>
  <c r="K443" i="8"/>
  <c r="L443" i="8"/>
  <c r="M443" i="8"/>
  <c r="O443" i="8"/>
  <c r="S443" i="8" s="1"/>
  <c r="P443" i="8"/>
  <c r="T443" i="8" s="1"/>
  <c r="Q443" i="8"/>
  <c r="R443" i="8"/>
  <c r="D444" i="8"/>
  <c r="E444" i="8"/>
  <c r="F444" i="8"/>
  <c r="G444" i="8"/>
  <c r="H444" i="8"/>
  <c r="I444" i="8"/>
  <c r="J444" i="8"/>
  <c r="K444" i="8"/>
  <c r="L444" i="8"/>
  <c r="M444" i="8"/>
  <c r="O444" i="8"/>
  <c r="S444" i="8" s="1"/>
  <c r="P444" i="8"/>
  <c r="Q444" i="8"/>
  <c r="R444" i="8"/>
  <c r="T444" i="8"/>
  <c r="D445" i="8"/>
  <c r="E445" i="8"/>
  <c r="F445" i="8"/>
  <c r="G445" i="8"/>
  <c r="H445" i="8"/>
  <c r="I445" i="8"/>
  <c r="J445" i="8"/>
  <c r="K445" i="8"/>
  <c r="L445" i="8"/>
  <c r="M445" i="8"/>
  <c r="O445" i="8"/>
  <c r="P445" i="8"/>
  <c r="Q445" i="8"/>
  <c r="R445" i="8"/>
  <c r="S445" i="8"/>
  <c r="T445" i="8"/>
  <c r="D446" i="8"/>
  <c r="E446" i="8"/>
  <c r="F446" i="8"/>
  <c r="G446" i="8"/>
  <c r="H446" i="8"/>
  <c r="I446" i="8"/>
  <c r="J446" i="8"/>
  <c r="K446" i="8"/>
  <c r="L446" i="8"/>
  <c r="M446" i="8"/>
  <c r="O446" i="8"/>
  <c r="S446" i="8" s="1"/>
  <c r="P446" i="8"/>
  <c r="T446" i="8" s="1"/>
  <c r="Q446" i="8"/>
  <c r="R446" i="8"/>
  <c r="D447" i="8"/>
  <c r="E447" i="8"/>
  <c r="F447" i="8"/>
  <c r="G447" i="8"/>
  <c r="H447" i="8"/>
  <c r="I447" i="8"/>
  <c r="J447" i="8"/>
  <c r="K447" i="8"/>
  <c r="L447" i="8"/>
  <c r="M447" i="8"/>
  <c r="O447" i="8"/>
  <c r="S447" i="8" s="1"/>
  <c r="P447" i="8"/>
  <c r="T447" i="8" s="1"/>
  <c r="Q447" i="8"/>
  <c r="R447" i="8"/>
  <c r="D448" i="8"/>
  <c r="E448" i="8"/>
  <c r="F448" i="8"/>
  <c r="G448" i="8"/>
  <c r="H448" i="8"/>
  <c r="I448" i="8"/>
  <c r="J448" i="8"/>
  <c r="K448" i="8"/>
  <c r="L448" i="8"/>
  <c r="M448" i="8"/>
  <c r="O448" i="8"/>
  <c r="S448" i="8" s="1"/>
  <c r="P448" i="8"/>
  <c r="T448" i="8" s="1"/>
  <c r="Q448" i="8"/>
  <c r="R448" i="8"/>
  <c r="D449" i="8"/>
  <c r="E449" i="8"/>
  <c r="F449" i="8"/>
  <c r="G449" i="8"/>
  <c r="H449" i="8"/>
  <c r="I449" i="8"/>
  <c r="J449" i="8"/>
  <c r="K449" i="8"/>
  <c r="L449" i="8"/>
  <c r="M449" i="8"/>
  <c r="O449" i="8"/>
  <c r="S449" i="8" s="1"/>
  <c r="P449" i="8"/>
  <c r="Q449" i="8"/>
  <c r="R449" i="8"/>
  <c r="T449" i="8"/>
  <c r="D450" i="8"/>
  <c r="E450" i="8"/>
  <c r="F450" i="8"/>
  <c r="G450" i="8"/>
  <c r="H450" i="8"/>
  <c r="I450" i="8"/>
  <c r="J450" i="8"/>
  <c r="K450" i="8"/>
  <c r="L450" i="8"/>
  <c r="M450" i="8"/>
  <c r="O450" i="8"/>
  <c r="S450" i="8" s="1"/>
  <c r="P450" i="8"/>
  <c r="T450" i="8" s="1"/>
  <c r="Q450" i="8"/>
  <c r="R450" i="8"/>
  <c r="D451" i="8"/>
  <c r="E451" i="8"/>
  <c r="F451" i="8"/>
  <c r="G451" i="8"/>
  <c r="H451" i="8"/>
  <c r="I451" i="8"/>
  <c r="J451" i="8"/>
  <c r="K451" i="8"/>
  <c r="L451" i="8"/>
  <c r="M451" i="8"/>
  <c r="O451" i="8"/>
  <c r="P451" i="8"/>
  <c r="Q451" i="8"/>
  <c r="R451" i="8"/>
  <c r="S451" i="8"/>
  <c r="T451" i="8"/>
  <c r="D452" i="8"/>
  <c r="E452" i="8"/>
  <c r="F452" i="8"/>
  <c r="G452" i="8"/>
  <c r="H452" i="8"/>
  <c r="I452" i="8"/>
  <c r="J452" i="8"/>
  <c r="K452" i="8"/>
  <c r="L452" i="8"/>
  <c r="M452" i="8"/>
  <c r="O452" i="8"/>
  <c r="S452" i="8" s="1"/>
  <c r="P452" i="8"/>
  <c r="T452" i="8" s="1"/>
  <c r="Q452" i="8"/>
  <c r="R452" i="8"/>
  <c r="D453" i="8"/>
  <c r="E453" i="8"/>
  <c r="F453" i="8"/>
  <c r="G453" i="8"/>
  <c r="H453" i="8"/>
  <c r="I453" i="8"/>
  <c r="J453" i="8"/>
  <c r="K453" i="8"/>
  <c r="L453" i="8"/>
  <c r="M453" i="8"/>
  <c r="O453" i="8"/>
  <c r="S453" i="8" s="1"/>
  <c r="P453" i="8"/>
  <c r="T453" i="8" s="1"/>
  <c r="Q453" i="8"/>
  <c r="R453" i="8"/>
  <c r="D454" i="8"/>
  <c r="E454" i="8"/>
  <c r="F454" i="8"/>
  <c r="G454" i="8"/>
  <c r="H454" i="8"/>
  <c r="I454" i="8"/>
  <c r="J454" i="8"/>
  <c r="K454" i="8"/>
  <c r="L454" i="8"/>
  <c r="M454" i="8"/>
  <c r="O454" i="8"/>
  <c r="S454" i="8" s="1"/>
  <c r="P454" i="8"/>
  <c r="Q454" i="8"/>
  <c r="R454" i="8"/>
  <c r="T454" i="8"/>
  <c r="D455" i="8"/>
  <c r="E455" i="8"/>
  <c r="F455" i="8"/>
  <c r="G455" i="8"/>
  <c r="H455" i="8"/>
  <c r="I455" i="8"/>
  <c r="J455" i="8"/>
  <c r="K455" i="8"/>
  <c r="L455" i="8"/>
  <c r="M455" i="8"/>
  <c r="O455" i="8"/>
  <c r="S455" i="8" s="1"/>
  <c r="P455" i="8"/>
  <c r="T455" i="8" s="1"/>
  <c r="Q455" i="8"/>
  <c r="R455" i="8"/>
  <c r="D456" i="8"/>
  <c r="E456" i="8"/>
  <c r="F456" i="8"/>
  <c r="G456" i="8"/>
  <c r="H456" i="8"/>
  <c r="I456" i="8"/>
  <c r="J456" i="8"/>
  <c r="K456" i="8"/>
  <c r="L456" i="8"/>
  <c r="M456" i="8"/>
  <c r="O456" i="8"/>
  <c r="S456" i="8" s="1"/>
  <c r="P456" i="8"/>
  <c r="T456" i="8" s="1"/>
  <c r="Q456" i="8"/>
  <c r="R456" i="8"/>
  <c r="D457" i="8"/>
  <c r="E457" i="8"/>
  <c r="F457" i="8"/>
  <c r="G457" i="8"/>
  <c r="H457" i="8"/>
  <c r="I457" i="8"/>
  <c r="J457" i="8"/>
  <c r="K457" i="8"/>
  <c r="L457" i="8"/>
  <c r="M457" i="8"/>
  <c r="O457" i="8"/>
  <c r="S457" i="8" s="1"/>
  <c r="P457" i="8"/>
  <c r="T457" i="8" s="1"/>
  <c r="Q457" i="8"/>
  <c r="R457" i="8"/>
  <c r="D458" i="8"/>
  <c r="E458" i="8"/>
  <c r="F458" i="8"/>
  <c r="G458" i="8"/>
  <c r="H458" i="8"/>
  <c r="I458" i="8"/>
  <c r="J458" i="8"/>
  <c r="K458" i="8"/>
  <c r="L458" i="8"/>
  <c r="M458" i="8"/>
  <c r="O458" i="8"/>
  <c r="S458" i="8" s="1"/>
  <c r="P458" i="8"/>
  <c r="Q458" i="8"/>
  <c r="R458" i="8"/>
  <c r="T458" i="8"/>
  <c r="D459" i="8"/>
  <c r="E459" i="8"/>
  <c r="F459" i="8"/>
  <c r="G459" i="8"/>
  <c r="H459" i="8"/>
  <c r="I459" i="8"/>
  <c r="J459" i="8"/>
  <c r="K459" i="8"/>
  <c r="L459" i="8"/>
  <c r="M459" i="8"/>
  <c r="O459" i="8"/>
  <c r="S459" i="8" s="1"/>
  <c r="P459" i="8"/>
  <c r="T459" i="8" s="1"/>
  <c r="Q459" i="8"/>
  <c r="R459" i="8"/>
  <c r="D460" i="8"/>
  <c r="E460" i="8"/>
  <c r="F460" i="8"/>
  <c r="G460" i="8"/>
  <c r="H460" i="8"/>
  <c r="I460" i="8"/>
  <c r="J460" i="8"/>
  <c r="K460" i="8"/>
  <c r="L460" i="8"/>
  <c r="M460" i="8"/>
  <c r="O460" i="8"/>
  <c r="S460" i="8" s="1"/>
  <c r="P460" i="8"/>
  <c r="T460" i="8" s="1"/>
  <c r="Q460" i="8"/>
  <c r="R460" i="8"/>
  <c r="D461" i="8"/>
  <c r="E461" i="8"/>
  <c r="F461" i="8"/>
  <c r="G461" i="8"/>
  <c r="H461" i="8"/>
  <c r="I461" i="8"/>
  <c r="J461" i="8"/>
  <c r="K461" i="8"/>
  <c r="L461" i="8"/>
  <c r="M461" i="8"/>
  <c r="O461" i="8"/>
  <c r="S461" i="8" s="1"/>
  <c r="P461" i="8"/>
  <c r="T461" i="8" s="1"/>
  <c r="Q461" i="8"/>
  <c r="R461" i="8"/>
  <c r="D462" i="8"/>
  <c r="E462" i="8"/>
  <c r="F462" i="8"/>
  <c r="G462" i="8"/>
  <c r="H462" i="8"/>
  <c r="I462" i="8"/>
  <c r="J462" i="8"/>
  <c r="K462" i="8"/>
  <c r="L462" i="8"/>
  <c r="M462" i="8"/>
  <c r="O462" i="8"/>
  <c r="S462" i="8" s="1"/>
  <c r="P462" i="8"/>
  <c r="Q462" i="8"/>
  <c r="R462" i="8"/>
  <c r="T462" i="8"/>
  <c r="D463" i="8"/>
  <c r="E463" i="8"/>
  <c r="F463" i="8"/>
  <c r="G463" i="8"/>
  <c r="H463" i="8"/>
  <c r="I463" i="8"/>
  <c r="J463" i="8"/>
  <c r="K463" i="8"/>
  <c r="L463" i="8"/>
  <c r="M463" i="8"/>
  <c r="O463" i="8"/>
  <c r="S463" i="8" s="1"/>
  <c r="P463" i="8"/>
  <c r="T463" i="8" s="1"/>
  <c r="Q463" i="8"/>
  <c r="R463" i="8"/>
  <c r="D464" i="8"/>
  <c r="E464" i="8"/>
  <c r="F464" i="8"/>
  <c r="G464" i="8"/>
  <c r="H464" i="8"/>
  <c r="I464" i="8"/>
  <c r="J464" i="8"/>
  <c r="K464" i="8"/>
  <c r="L464" i="8"/>
  <c r="M464" i="8"/>
  <c r="O464" i="8"/>
  <c r="S464" i="8" s="1"/>
  <c r="P464" i="8"/>
  <c r="T464" i="8" s="1"/>
  <c r="Q464" i="8"/>
  <c r="R464" i="8"/>
  <c r="D465" i="8"/>
  <c r="E465" i="8"/>
  <c r="F465" i="8"/>
  <c r="G465" i="8"/>
  <c r="H465" i="8"/>
  <c r="I465" i="8"/>
  <c r="J465" i="8"/>
  <c r="K465" i="8"/>
  <c r="L465" i="8"/>
  <c r="M465" i="8"/>
  <c r="O465" i="8"/>
  <c r="P465" i="8"/>
  <c r="Q465" i="8"/>
  <c r="R465" i="8"/>
  <c r="S465" i="8"/>
  <c r="T465" i="8"/>
  <c r="D466" i="8"/>
  <c r="E466" i="8"/>
  <c r="F466" i="8"/>
  <c r="G466" i="8"/>
  <c r="H466" i="8"/>
  <c r="I466" i="8"/>
  <c r="J466" i="8"/>
  <c r="K466" i="8"/>
  <c r="L466" i="8"/>
  <c r="M466" i="8"/>
  <c r="O466" i="8"/>
  <c r="P466" i="8"/>
  <c r="Q466" i="8"/>
  <c r="R466" i="8"/>
  <c r="S466" i="8"/>
  <c r="T466" i="8"/>
  <c r="D467" i="8"/>
  <c r="E467" i="8"/>
  <c r="F467" i="8"/>
  <c r="G467" i="8"/>
  <c r="H467" i="8"/>
  <c r="I467" i="8"/>
  <c r="J467" i="8"/>
  <c r="K467" i="8"/>
  <c r="L467" i="8"/>
  <c r="M467" i="8"/>
  <c r="O467" i="8"/>
  <c r="P467" i="8"/>
  <c r="Q467" i="8"/>
  <c r="R467" i="8"/>
  <c r="S467" i="8"/>
  <c r="T467" i="8"/>
  <c r="D468" i="8"/>
  <c r="E468" i="8"/>
  <c r="F468" i="8"/>
  <c r="G468" i="8"/>
  <c r="H468" i="8"/>
  <c r="I468" i="8"/>
  <c r="J468" i="8"/>
  <c r="K468" i="8"/>
  <c r="L468" i="8"/>
  <c r="M468" i="8"/>
  <c r="O468" i="8"/>
  <c r="P468" i="8"/>
  <c r="Q468" i="8"/>
  <c r="R468" i="8"/>
  <c r="S468" i="8"/>
  <c r="T468" i="8"/>
  <c r="D469" i="8"/>
  <c r="E469" i="8"/>
  <c r="F469" i="8"/>
  <c r="G469" i="8"/>
  <c r="H469" i="8"/>
  <c r="I469" i="8"/>
  <c r="J469" i="8"/>
  <c r="K469" i="8"/>
  <c r="L469" i="8"/>
  <c r="M469" i="8"/>
  <c r="O469" i="8"/>
  <c r="P469" i="8"/>
  <c r="Q469" i="8"/>
  <c r="R469" i="8"/>
  <c r="S469" i="8"/>
  <c r="T469" i="8"/>
  <c r="D470" i="8"/>
  <c r="E470" i="8"/>
  <c r="F470" i="8"/>
  <c r="G470" i="8"/>
  <c r="H470" i="8"/>
  <c r="I470" i="8"/>
  <c r="J470" i="8"/>
  <c r="K470" i="8"/>
  <c r="L470" i="8"/>
  <c r="M470" i="8"/>
  <c r="O470" i="8"/>
  <c r="P470" i="8"/>
  <c r="Q470" i="8"/>
  <c r="R470" i="8"/>
  <c r="S470" i="8"/>
  <c r="T470" i="8"/>
  <c r="D471" i="8"/>
  <c r="E471" i="8"/>
  <c r="F471" i="8"/>
  <c r="G471" i="8"/>
  <c r="H471" i="8"/>
  <c r="I471" i="8"/>
  <c r="J471" i="8"/>
  <c r="K471" i="8"/>
  <c r="L471" i="8"/>
  <c r="M471" i="8"/>
  <c r="O471" i="8"/>
  <c r="P471" i="8"/>
  <c r="Q471" i="8"/>
  <c r="R471" i="8"/>
  <c r="S471" i="8"/>
  <c r="T471" i="8"/>
  <c r="D472" i="8"/>
  <c r="E472" i="8"/>
  <c r="F472" i="8"/>
  <c r="G472" i="8"/>
  <c r="H472" i="8"/>
  <c r="I472" i="8"/>
  <c r="J472" i="8"/>
  <c r="K472" i="8"/>
  <c r="L472" i="8"/>
  <c r="M472" i="8"/>
  <c r="O472" i="8"/>
  <c r="P472" i="8"/>
  <c r="Q472" i="8"/>
  <c r="R472" i="8"/>
  <c r="S472" i="8"/>
  <c r="T472" i="8"/>
  <c r="D473" i="8"/>
  <c r="E473" i="8"/>
  <c r="F473" i="8"/>
  <c r="G473" i="8"/>
  <c r="H473" i="8"/>
  <c r="I473" i="8"/>
  <c r="J473" i="8"/>
  <c r="K473" i="8"/>
  <c r="L473" i="8"/>
  <c r="M473" i="8"/>
  <c r="O473" i="8"/>
  <c r="S473" i="8" s="1"/>
  <c r="P473" i="8"/>
  <c r="T473" i="8" s="1"/>
  <c r="Q473" i="8"/>
  <c r="R473" i="8"/>
  <c r="D474" i="8"/>
  <c r="E474" i="8"/>
  <c r="F474" i="8"/>
  <c r="G474" i="8"/>
  <c r="H474" i="8"/>
  <c r="I474" i="8"/>
  <c r="J474" i="8"/>
  <c r="K474" i="8"/>
  <c r="L474" i="8"/>
  <c r="M474" i="8"/>
  <c r="O474" i="8"/>
  <c r="S474" i="8" s="1"/>
  <c r="P474" i="8"/>
  <c r="Q474" i="8"/>
  <c r="R474" i="8"/>
  <c r="T474" i="8"/>
  <c r="D475" i="8"/>
  <c r="E475" i="8"/>
  <c r="F475" i="8"/>
  <c r="G475" i="8"/>
  <c r="H475" i="8"/>
  <c r="I475" i="8"/>
  <c r="J475" i="8"/>
  <c r="K475" i="8"/>
  <c r="L475" i="8"/>
  <c r="M475" i="8"/>
  <c r="O475" i="8"/>
  <c r="S475" i="8" s="1"/>
  <c r="P475" i="8"/>
  <c r="T475" i="8" s="1"/>
  <c r="Q475" i="8"/>
  <c r="R475" i="8"/>
  <c r="D476" i="8"/>
  <c r="E476" i="8"/>
  <c r="F476" i="8"/>
  <c r="G476" i="8"/>
  <c r="H476" i="8"/>
  <c r="I476" i="8"/>
  <c r="J476" i="8"/>
  <c r="K476" i="8"/>
  <c r="L476" i="8"/>
  <c r="M476" i="8"/>
  <c r="O476" i="8"/>
  <c r="P476" i="8"/>
  <c r="Q476" i="8"/>
  <c r="R476" i="8"/>
  <c r="S476" i="8"/>
  <c r="T476" i="8"/>
  <c r="D477" i="8"/>
  <c r="E477" i="8"/>
  <c r="F477" i="8"/>
  <c r="G477" i="8"/>
  <c r="H477" i="8"/>
  <c r="I477" i="8"/>
  <c r="J477" i="8"/>
  <c r="K477" i="8"/>
  <c r="L477" i="8"/>
  <c r="M477" i="8"/>
  <c r="O477" i="8"/>
  <c r="S477" i="8" s="1"/>
  <c r="P477" i="8"/>
  <c r="Q477" i="8"/>
  <c r="R477" i="8"/>
  <c r="T477" i="8"/>
  <c r="D478" i="8"/>
  <c r="E478" i="8"/>
  <c r="F478" i="8"/>
  <c r="G478" i="8"/>
  <c r="H478" i="8"/>
  <c r="I478" i="8"/>
  <c r="J478" i="8"/>
  <c r="K478" i="8"/>
  <c r="L478" i="8"/>
  <c r="M478" i="8"/>
  <c r="O478" i="8"/>
  <c r="S478" i="8" s="1"/>
  <c r="P478" i="8"/>
  <c r="T478" i="8" s="1"/>
  <c r="Q478" i="8"/>
  <c r="R478" i="8"/>
  <c r="D479" i="8"/>
  <c r="E479" i="8"/>
  <c r="F479" i="8"/>
  <c r="G479" i="8"/>
  <c r="H479" i="8"/>
  <c r="I479" i="8"/>
  <c r="J479" i="8"/>
  <c r="K479" i="8"/>
  <c r="L479" i="8"/>
  <c r="M479" i="8"/>
  <c r="O479" i="8"/>
  <c r="S479" i="8" s="1"/>
  <c r="P479" i="8"/>
  <c r="Q479" i="8"/>
  <c r="R479" i="8"/>
  <c r="T479" i="8"/>
  <c r="D480" i="8"/>
  <c r="E480" i="8"/>
  <c r="F480" i="8"/>
  <c r="G480" i="8"/>
  <c r="H480" i="8"/>
  <c r="I480" i="8"/>
  <c r="J480" i="8"/>
  <c r="K480" i="8"/>
  <c r="L480" i="8"/>
  <c r="M480" i="8"/>
  <c r="O480" i="8"/>
  <c r="S480" i="8" s="1"/>
  <c r="P480" i="8"/>
  <c r="T480" i="8" s="1"/>
  <c r="Q480" i="8"/>
  <c r="R480" i="8"/>
  <c r="D481" i="8"/>
  <c r="E481" i="8"/>
  <c r="F481" i="8"/>
  <c r="G481" i="8"/>
  <c r="H481" i="8"/>
  <c r="I481" i="8"/>
  <c r="J481" i="8"/>
  <c r="K481" i="8"/>
  <c r="L481" i="8"/>
  <c r="M481" i="8"/>
  <c r="O481" i="8"/>
  <c r="S481" i="8" s="1"/>
  <c r="P481" i="8"/>
  <c r="Q481" i="8"/>
  <c r="R481" i="8"/>
  <c r="T481" i="8"/>
  <c r="D482" i="8"/>
  <c r="E482" i="8"/>
  <c r="F482" i="8"/>
  <c r="G482" i="8"/>
  <c r="H482" i="8"/>
  <c r="I482" i="8"/>
  <c r="J482" i="8"/>
  <c r="K482" i="8"/>
  <c r="L482" i="8"/>
  <c r="M482" i="8"/>
  <c r="O482" i="8"/>
  <c r="S482" i="8" s="1"/>
  <c r="P482" i="8"/>
  <c r="T482" i="8" s="1"/>
  <c r="Q482" i="8"/>
  <c r="R482" i="8"/>
  <c r="D483" i="8"/>
  <c r="E483" i="8"/>
  <c r="F483" i="8"/>
  <c r="G483" i="8"/>
  <c r="H483" i="8"/>
  <c r="I483" i="8"/>
  <c r="J483" i="8"/>
  <c r="K483" i="8"/>
  <c r="L483" i="8"/>
  <c r="M483" i="8"/>
  <c r="O483" i="8"/>
  <c r="S483" i="8" s="1"/>
  <c r="P483" i="8"/>
  <c r="Q483" i="8"/>
  <c r="R483" i="8"/>
  <c r="T483" i="8"/>
  <c r="D484" i="8"/>
  <c r="E484" i="8"/>
  <c r="F484" i="8"/>
  <c r="G484" i="8"/>
  <c r="H484" i="8"/>
  <c r="I484" i="8"/>
  <c r="J484" i="8"/>
  <c r="K484" i="8"/>
  <c r="L484" i="8"/>
  <c r="M484" i="8"/>
  <c r="O484" i="8"/>
  <c r="S484" i="8" s="1"/>
  <c r="P484" i="8"/>
  <c r="T484" i="8" s="1"/>
  <c r="Q484" i="8"/>
  <c r="R484" i="8"/>
  <c r="D485" i="8"/>
  <c r="E485" i="8"/>
  <c r="F485" i="8"/>
  <c r="G485" i="8"/>
  <c r="H485" i="8"/>
  <c r="I485" i="8"/>
  <c r="J485" i="8"/>
  <c r="K485" i="8"/>
  <c r="L485" i="8"/>
  <c r="M485" i="8"/>
  <c r="O485" i="8"/>
  <c r="S485" i="8" s="1"/>
  <c r="P485" i="8"/>
  <c r="Q485" i="8"/>
  <c r="R485" i="8"/>
  <c r="T485" i="8"/>
  <c r="D486" i="8"/>
  <c r="E486" i="8"/>
  <c r="F486" i="8"/>
  <c r="G486" i="8"/>
  <c r="H486" i="8"/>
  <c r="I486" i="8"/>
  <c r="J486" i="8"/>
  <c r="K486" i="8"/>
  <c r="L486" i="8"/>
  <c r="M486" i="8"/>
  <c r="O486" i="8"/>
  <c r="S486" i="8" s="1"/>
  <c r="P486" i="8"/>
  <c r="T486" i="8" s="1"/>
  <c r="Q486" i="8"/>
  <c r="R486" i="8"/>
  <c r="D487" i="8"/>
  <c r="E487" i="8"/>
  <c r="F487" i="8"/>
  <c r="G487" i="8"/>
  <c r="H487" i="8"/>
  <c r="I487" i="8"/>
  <c r="J487" i="8"/>
  <c r="K487" i="8"/>
  <c r="L487" i="8"/>
  <c r="M487" i="8"/>
  <c r="O487" i="8"/>
  <c r="S487" i="8" s="1"/>
  <c r="P487" i="8"/>
  <c r="Q487" i="8"/>
  <c r="R487" i="8"/>
  <c r="T487" i="8"/>
  <c r="D488" i="8"/>
  <c r="E488" i="8"/>
  <c r="F488" i="8"/>
  <c r="G488" i="8"/>
  <c r="H488" i="8"/>
  <c r="I488" i="8"/>
  <c r="J488" i="8"/>
  <c r="K488" i="8"/>
  <c r="L488" i="8"/>
  <c r="M488" i="8"/>
  <c r="O488" i="8"/>
  <c r="S488" i="8" s="1"/>
  <c r="P488" i="8"/>
  <c r="T488" i="8" s="1"/>
  <c r="Q488" i="8"/>
  <c r="R488" i="8"/>
  <c r="D489" i="8"/>
  <c r="E489" i="8"/>
  <c r="F489" i="8"/>
  <c r="G489" i="8"/>
  <c r="H489" i="8"/>
  <c r="I489" i="8"/>
  <c r="J489" i="8"/>
  <c r="K489" i="8"/>
  <c r="L489" i="8"/>
  <c r="M489" i="8"/>
  <c r="O489" i="8"/>
  <c r="S489" i="8" s="1"/>
  <c r="P489" i="8"/>
  <c r="Q489" i="8"/>
  <c r="R489" i="8"/>
  <c r="T489" i="8"/>
  <c r="D490" i="8"/>
  <c r="E490" i="8"/>
  <c r="F490" i="8"/>
  <c r="G490" i="8"/>
  <c r="H490" i="8"/>
  <c r="I490" i="8"/>
  <c r="J490" i="8"/>
  <c r="K490" i="8"/>
  <c r="L490" i="8"/>
  <c r="M490" i="8"/>
  <c r="O490" i="8"/>
  <c r="S490" i="8" s="1"/>
  <c r="P490" i="8"/>
  <c r="T490" i="8" s="1"/>
  <c r="Q490" i="8"/>
  <c r="R490" i="8"/>
  <c r="D491" i="8"/>
  <c r="E491" i="8"/>
  <c r="F491" i="8"/>
  <c r="G491" i="8"/>
  <c r="H491" i="8"/>
  <c r="I491" i="8"/>
  <c r="J491" i="8"/>
  <c r="K491" i="8"/>
  <c r="L491" i="8"/>
  <c r="M491" i="8"/>
  <c r="O491" i="8"/>
  <c r="S491" i="8" s="1"/>
  <c r="P491" i="8"/>
  <c r="Q491" i="8"/>
  <c r="R491" i="8"/>
  <c r="T491" i="8"/>
  <c r="D492" i="8"/>
  <c r="E492" i="8"/>
  <c r="F492" i="8"/>
  <c r="G492" i="8"/>
  <c r="H492" i="8"/>
  <c r="I492" i="8"/>
  <c r="J492" i="8"/>
  <c r="K492" i="8"/>
  <c r="L492" i="8"/>
  <c r="M492" i="8"/>
  <c r="O492" i="8"/>
  <c r="S492" i="8" s="1"/>
  <c r="P492" i="8"/>
  <c r="T492" i="8" s="1"/>
  <c r="Q492" i="8"/>
  <c r="R492" i="8"/>
  <c r="D493" i="8"/>
  <c r="E493" i="8"/>
  <c r="F493" i="8"/>
  <c r="G493" i="8"/>
  <c r="H493" i="8"/>
  <c r="I493" i="8"/>
  <c r="J493" i="8"/>
  <c r="K493" i="8"/>
  <c r="L493" i="8"/>
  <c r="M493" i="8"/>
  <c r="O493" i="8"/>
  <c r="S493" i="8" s="1"/>
  <c r="P493" i="8"/>
  <c r="Q493" i="8"/>
  <c r="R493" i="8"/>
  <c r="T493" i="8"/>
  <c r="D494" i="8"/>
  <c r="E494" i="8"/>
  <c r="F494" i="8"/>
  <c r="G494" i="8"/>
  <c r="H494" i="8"/>
  <c r="I494" i="8"/>
  <c r="J494" i="8"/>
  <c r="K494" i="8"/>
  <c r="L494" i="8"/>
  <c r="M494" i="8"/>
  <c r="O494" i="8"/>
  <c r="S494" i="8" s="1"/>
  <c r="P494" i="8"/>
  <c r="T494" i="8" s="1"/>
  <c r="Q494" i="8"/>
  <c r="R494" i="8"/>
  <c r="D495" i="8"/>
  <c r="E495" i="8"/>
  <c r="F495" i="8"/>
  <c r="G495" i="8"/>
  <c r="H495" i="8"/>
  <c r="I495" i="8"/>
  <c r="J495" i="8"/>
  <c r="K495" i="8"/>
  <c r="L495" i="8"/>
  <c r="M495" i="8"/>
  <c r="O495" i="8"/>
  <c r="S495" i="8" s="1"/>
  <c r="P495" i="8"/>
  <c r="Q495" i="8"/>
  <c r="R495" i="8"/>
  <c r="T495" i="8"/>
  <c r="D496" i="8"/>
  <c r="E496" i="8"/>
  <c r="F496" i="8"/>
  <c r="G496" i="8"/>
  <c r="H496" i="8"/>
  <c r="I496" i="8"/>
  <c r="J496" i="8"/>
  <c r="K496" i="8"/>
  <c r="L496" i="8"/>
  <c r="M496" i="8"/>
  <c r="O496" i="8"/>
  <c r="S496" i="8" s="1"/>
  <c r="P496" i="8"/>
  <c r="T496" i="8" s="1"/>
  <c r="Q496" i="8"/>
  <c r="R496" i="8"/>
  <c r="D497" i="8"/>
  <c r="E497" i="8"/>
  <c r="F497" i="8"/>
  <c r="G497" i="8"/>
  <c r="H497" i="8"/>
  <c r="I497" i="8"/>
  <c r="J497" i="8"/>
  <c r="K497" i="8"/>
  <c r="L497" i="8"/>
  <c r="M497" i="8"/>
  <c r="O497" i="8"/>
  <c r="P497" i="8"/>
  <c r="Q497" i="8"/>
  <c r="R497" i="8"/>
  <c r="S497" i="8"/>
  <c r="T497" i="8"/>
  <c r="D498" i="8"/>
  <c r="E498" i="8"/>
  <c r="F498" i="8"/>
  <c r="G498" i="8"/>
  <c r="H498" i="8"/>
  <c r="I498" i="8"/>
  <c r="J498" i="8"/>
  <c r="K498" i="8"/>
  <c r="L498" i="8"/>
  <c r="M498" i="8"/>
  <c r="O498" i="8"/>
  <c r="P498" i="8"/>
  <c r="Q498" i="8"/>
  <c r="R498" i="8"/>
  <c r="S498" i="8"/>
  <c r="T498" i="8"/>
  <c r="D499" i="8"/>
  <c r="E499" i="8"/>
  <c r="F499" i="8"/>
  <c r="G499" i="8"/>
  <c r="H499" i="8"/>
  <c r="I499" i="8"/>
  <c r="J499" i="8"/>
  <c r="K499" i="8"/>
  <c r="L499" i="8"/>
  <c r="M499" i="8"/>
  <c r="O499" i="8"/>
  <c r="S499" i="8" s="1"/>
  <c r="P499" i="8"/>
  <c r="T499" i="8" s="1"/>
  <c r="Q499" i="8"/>
  <c r="R499" i="8"/>
  <c r="D500" i="8"/>
  <c r="E500" i="8"/>
  <c r="F500" i="8"/>
  <c r="G500" i="8"/>
  <c r="H500" i="8"/>
  <c r="I500" i="8"/>
  <c r="J500" i="8"/>
  <c r="K500" i="8"/>
  <c r="L500" i="8"/>
  <c r="M500" i="8"/>
  <c r="O500" i="8"/>
  <c r="S500" i="8" s="1"/>
  <c r="P500" i="8"/>
  <c r="T500" i="8" s="1"/>
  <c r="Q500" i="8"/>
  <c r="R500" i="8"/>
  <c r="D501" i="8"/>
  <c r="E501" i="8"/>
  <c r="F501" i="8"/>
  <c r="G501" i="8"/>
  <c r="H501" i="8"/>
  <c r="I501" i="8"/>
  <c r="J501" i="8"/>
  <c r="K501" i="8"/>
  <c r="L501" i="8"/>
  <c r="M501" i="8"/>
  <c r="O501" i="8"/>
  <c r="S501" i="8" s="1"/>
  <c r="P501" i="8"/>
  <c r="Q501" i="8"/>
  <c r="R501" i="8"/>
  <c r="T501" i="8"/>
  <c r="D502" i="8"/>
  <c r="E502" i="8"/>
  <c r="F502" i="8"/>
  <c r="G502" i="8"/>
  <c r="H502" i="8"/>
  <c r="I502" i="8"/>
  <c r="J502" i="8"/>
  <c r="K502" i="8"/>
  <c r="L502" i="8"/>
  <c r="M502" i="8"/>
  <c r="O502" i="8"/>
  <c r="S502" i="8" s="1"/>
  <c r="P502" i="8"/>
  <c r="T502" i="8" s="1"/>
  <c r="Q502" i="8"/>
  <c r="R502" i="8"/>
  <c r="D503" i="8"/>
  <c r="E503" i="8"/>
  <c r="F503" i="8"/>
  <c r="G503" i="8"/>
  <c r="H503" i="8"/>
  <c r="I503" i="8"/>
  <c r="J503" i="8"/>
  <c r="K503" i="8"/>
  <c r="L503" i="8"/>
  <c r="M503" i="8"/>
  <c r="O503" i="8"/>
  <c r="S503" i="8" s="1"/>
  <c r="P503" i="8"/>
  <c r="T503" i="8" s="1"/>
  <c r="Q503" i="8"/>
  <c r="R503" i="8"/>
  <c r="D504" i="8"/>
  <c r="E504" i="8"/>
  <c r="F504" i="8"/>
  <c r="G504" i="8"/>
  <c r="H504" i="8"/>
  <c r="I504" i="8"/>
  <c r="J504" i="8"/>
  <c r="K504" i="8"/>
  <c r="L504" i="8"/>
  <c r="M504" i="8"/>
  <c r="O504" i="8"/>
  <c r="S504" i="8" s="1"/>
  <c r="P504" i="8"/>
  <c r="T504" i="8" s="1"/>
  <c r="Q504" i="8"/>
  <c r="R504" i="8"/>
  <c r="D505" i="8"/>
  <c r="E505" i="8"/>
  <c r="F505" i="8"/>
  <c r="G505" i="8"/>
  <c r="H505" i="8"/>
  <c r="I505" i="8"/>
  <c r="J505" i="8"/>
  <c r="K505" i="8"/>
  <c r="L505" i="8"/>
  <c r="M505" i="8"/>
  <c r="O505" i="8"/>
  <c r="P505" i="8"/>
  <c r="Q505" i="8"/>
  <c r="R505" i="8"/>
  <c r="S505" i="8"/>
  <c r="T505" i="8"/>
  <c r="D506" i="8"/>
  <c r="E506" i="8"/>
  <c r="F506" i="8"/>
  <c r="G506" i="8"/>
  <c r="H506" i="8"/>
  <c r="I506" i="8"/>
  <c r="J506" i="8"/>
  <c r="K506" i="8"/>
  <c r="L506" i="8"/>
  <c r="M506" i="8"/>
  <c r="O506" i="8"/>
  <c r="S506" i="8" s="1"/>
  <c r="P506" i="8"/>
  <c r="Q506" i="8"/>
  <c r="R506" i="8"/>
  <c r="T506" i="8"/>
  <c r="D507" i="8"/>
  <c r="E507" i="8"/>
  <c r="F507" i="8"/>
  <c r="G507" i="8"/>
  <c r="H507" i="8"/>
  <c r="I507" i="8"/>
  <c r="J507" i="8"/>
  <c r="K507" i="8"/>
  <c r="L507" i="8"/>
  <c r="M507" i="8"/>
  <c r="O507" i="8"/>
  <c r="S507" i="8" s="1"/>
  <c r="P507" i="8"/>
  <c r="T507" i="8" s="1"/>
  <c r="Q507" i="8"/>
  <c r="R507" i="8"/>
  <c r="D508" i="8"/>
  <c r="E508" i="8"/>
  <c r="F508" i="8"/>
  <c r="G508" i="8"/>
  <c r="H508" i="8"/>
  <c r="I508" i="8"/>
  <c r="J508" i="8"/>
  <c r="K508" i="8"/>
  <c r="L508" i="8"/>
  <c r="M508" i="8"/>
  <c r="O508" i="8"/>
  <c r="S508" i="8" s="1"/>
  <c r="P508" i="8"/>
  <c r="T508" i="8" s="1"/>
  <c r="Q508" i="8"/>
  <c r="R508" i="8"/>
  <c r="D509" i="8"/>
  <c r="E509" i="8"/>
  <c r="F509" i="8"/>
  <c r="G509" i="8"/>
  <c r="H509" i="8"/>
  <c r="I509" i="8"/>
  <c r="J509" i="8"/>
  <c r="K509" i="8"/>
  <c r="L509" i="8"/>
  <c r="M509" i="8"/>
  <c r="O509" i="8"/>
  <c r="S509" i="8" s="1"/>
  <c r="P509" i="8"/>
  <c r="T509" i="8" s="1"/>
  <c r="Q509" i="8"/>
  <c r="R509" i="8"/>
  <c r="D510" i="8"/>
  <c r="E510" i="8"/>
  <c r="F510" i="8"/>
  <c r="G510" i="8"/>
  <c r="H510" i="8"/>
  <c r="I510" i="8"/>
  <c r="J510" i="8"/>
  <c r="K510" i="8"/>
  <c r="L510" i="8"/>
  <c r="M510" i="8"/>
  <c r="O510" i="8"/>
  <c r="S510" i="8" s="1"/>
  <c r="P510" i="8"/>
  <c r="Q510" i="8"/>
  <c r="R510" i="8"/>
  <c r="T510" i="8"/>
  <c r="D511" i="8"/>
  <c r="E511" i="8"/>
  <c r="F511" i="8"/>
  <c r="G511" i="8"/>
  <c r="H511" i="8"/>
  <c r="I511" i="8"/>
  <c r="J511" i="8"/>
  <c r="K511" i="8"/>
  <c r="L511" i="8"/>
  <c r="M511" i="8"/>
  <c r="O511" i="8"/>
  <c r="S511" i="8" s="1"/>
  <c r="P511" i="8"/>
  <c r="T511" i="8" s="1"/>
  <c r="Q511" i="8"/>
  <c r="R511" i="8"/>
  <c r="D512" i="8"/>
  <c r="E512" i="8"/>
  <c r="F512" i="8"/>
  <c r="G512" i="8"/>
  <c r="H512" i="8"/>
  <c r="I512" i="8"/>
  <c r="J512" i="8"/>
  <c r="K512" i="8"/>
  <c r="L512" i="8"/>
  <c r="M512" i="8"/>
  <c r="O512" i="8"/>
  <c r="S512" i="8" s="1"/>
  <c r="P512" i="8"/>
  <c r="T512" i="8" s="1"/>
  <c r="Q512" i="8"/>
  <c r="R512" i="8"/>
  <c r="D513" i="8"/>
  <c r="E513" i="8"/>
  <c r="F513" i="8"/>
  <c r="G513" i="8"/>
  <c r="H513" i="8"/>
  <c r="I513" i="8"/>
  <c r="J513" i="8"/>
  <c r="K513" i="8"/>
  <c r="L513" i="8"/>
  <c r="M513" i="8"/>
  <c r="O513" i="8"/>
  <c r="S513" i="8" s="1"/>
  <c r="P513" i="8"/>
  <c r="T513" i="8" s="1"/>
  <c r="Q513" i="8"/>
  <c r="R513" i="8"/>
  <c r="D514" i="8"/>
  <c r="E514" i="8"/>
  <c r="F514" i="8"/>
  <c r="G514" i="8"/>
  <c r="H514" i="8"/>
  <c r="I514" i="8"/>
  <c r="J514" i="8"/>
  <c r="K514" i="8"/>
  <c r="L514" i="8"/>
  <c r="M514" i="8"/>
  <c r="O514" i="8"/>
  <c r="S514" i="8" s="1"/>
  <c r="P514" i="8"/>
  <c r="Q514" i="8"/>
  <c r="R514" i="8"/>
  <c r="T514" i="8"/>
  <c r="D515" i="8"/>
  <c r="E515" i="8"/>
  <c r="F515" i="8"/>
  <c r="G515" i="8"/>
  <c r="H515" i="8"/>
  <c r="I515" i="8"/>
  <c r="J515" i="8"/>
  <c r="K515" i="8"/>
  <c r="L515" i="8"/>
  <c r="M515" i="8"/>
  <c r="O515" i="8"/>
  <c r="S515" i="8" s="1"/>
  <c r="P515" i="8"/>
  <c r="T515" i="8" s="1"/>
  <c r="Q515" i="8"/>
  <c r="R515" i="8"/>
  <c r="D516" i="8"/>
  <c r="E516" i="8"/>
  <c r="F516" i="8"/>
  <c r="G516" i="8"/>
  <c r="H516" i="8"/>
  <c r="I516" i="8"/>
  <c r="J516" i="8"/>
  <c r="K516" i="8"/>
  <c r="L516" i="8"/>
  <c r="M516" i="8"/>
  <c r="O516" i="8"/>
  <c r="S516" i="8" s="1"/>
  <c r="P516" i="8"/>
  <c r="T516" i="8" s="1"/>
  <c r="Q516" i="8"/>
  <c r="R516" i="8"/>
  <c r="D517" i="8"/>
  <c r="E517" i="8"/>
  <c r="F517" i="8"/>
  <c r="G517" i="8"/>
  <c r="H517" i="8"/>
  <c r="I517" i="8"/>
  <c r="J517" i="8"/>
  <c r="K517" i="8"/>
  <c r="L517" i="8"/>
  <c r="M517" i="8"/>
  <c r="O517" i="8"/>
  <c r="S517" i="8" s="1"/>
  <c r="P517" i="8"/>
  <c r="T517" i="8" s="1"/>
  <c r="Q517" i="8"/>
  <c r="R517" i="8"/>
  <c r="D518" i="8"/>
  <c r="E518" i="8"/>
  <c r="F518" i="8"/>
  <c r="G518" i="8"/>
  <c r="H518" i="8"/>
  <c r="I518" i="8"/>
  <c r="J518" i="8"/>
  <c r="K518" i="8"/>
  <c r="L518" i="8"/>
  <c r="M518" i="8"/>
  <c r="O518" i="8"/>
  <c r="S518" i="8" s="1"/>
  <c r="P518" i="8"/>
  <c r="Q518" i="8"/>
  <c r="R518" i="8"/>
  <c r="T518" i="8"/>
  <c r="D519" i="8"/>
  <c r="E519" i="8"/>
  <c r="F519" i="8"/>
  <c r="G519" i="8"/>
  <c r="H519" i="8"/>
  <c r="I519" i="8"/>
  <c r="J519" i="8"/>
  <c r="K519" i="8"/>
  <c r="L519" i="8"/>
  <c r="M519" i="8"/>
  <c r="O519" i="8"/>
  <c r="S519" i="8" s="1"/>
  <c r="P519" i="8"/>
  <c r="T519" i="8" s="1"/>
  <c r="Q519" i="8"/>
  <c r="R519" i="8"/>
  <c r="D520" i="8"/>
  <c r="E520" i="8"/>
  <c r="F520" i="8"/>
  <c r="G520" i="8"/>
  <c r="H520" i="8"/>
  <c r="I520" i="8"/>
  <c r="J520" i="8"/>
  <c r="K520" i="8"/>
  <c r="L520" i="8"/>
  <c r="M520" i="8"/>
  <c r="O520" i="8"/>
  <c r="S520" i="8" s="1"/>
  <c r="P520" i="8"/>
  <c r="T520" i="8" s="1"/>
  <c r="Q520" i="8"/>
  <c r="R520" i="8"/>
  <c r="D521" i="8"/>
  <c r="E521" i="8"/>
  <c r="F521" i="8"/>
  <c r="G521" i="8"/>
  <c r="H521" i="8"/>
  <c r="I521" i="8"/>
  <c r="J521" i="8"/>
  <c r="K521" i="8"/>
  <c r="L521" i="8"/>
  <c r="M521" i="8"/>
  <c r="O521" i="8"/>
  <c r="S521" i="8" s="1"/>
  <c r="P521" i="8"/>
  <c r="T521" i="8" s="1"/>
  <c r="Q521" i="8"/>
  <c r="R521" i="8"/>
  <c r="D522" i="8"/>
  <c r="E522" i="8"/>
  <c r="F522" i="8"/>
  <c r="G522" i="8"/>
  <c r="H522" i="8"/>
  <c r="I522" i="8"/>
  <c r="J522" i="8"/>
  <c r="K522" i="8"/>
  <c r="L522" i="8"/>
  <c r="M522" i="8"/>
  <c r="O522" i="8"/>
  <c r="S522" i="8" s="1"/>
  <c r="P522" i="8"/>
  <c r="Q522" i="8"/>
  <c r="R522" i="8"/>
  <c r="T522" i="8"/>
  <c r="D523" i="8"/>
  <c r="E523" i="8"/>
  <c r="F523" i="8"/>
  <c r="G523" i="8"/>
  <c r="H523" i="8"/>
  <c r="I523" i="8"/>
  <c r="J523" i="8"/>
  <c r="K523" i="8"/>
  <c r="L523" i="8"/>
  <c r="M523" i="8"/>
  <c r="O523" i="8"/>
  <c r="S523" i="8" s="1"/>
  <c r="P523" i="8"/>
  <c r="T523" i="8" s="1"/>
  <c r="Q523" i="8"/>
  <c r="R523" i="8"/>
  <c r="D524" i="8"/>
  <c r="E524" i="8"/>
  <c r="F524" i="8"/>
  <c r="G524" i="8"/>
  <c r="H524" i="8"/>
  <c r="I524" i="8"/>
  <c r="J524" i="8"/>
  <c r="K524" i="8"/>
  <c r="L524" i="8"/>
  <c r="M524" i="8"/>
  <c r="O524" i="8"/>
  <c r="S524" i="8" s="1"/>
  <c r="P524" i="8"/>
  <c r="T524" i="8" s="1"/>
  <c r="Q524" i="8"/>
  <c r="R524" i="8"/>
  <c r="D525" i="8"/>
  <c r="E525" i="8"/>
  <c r="F525" i="8"/>
  <c r="G525" i="8"/>
  <c r="H525" i="8"/>
  <c r="I525" i="8"/>
  <c r="J525" i="8"/>
  <c r="K525" i="8"/>
  <c r="L525" i="8"/>
  <c r="M525" i="8"/>
  <c r="O525" i="8"/>
  <c r="S525" i="8" s="1"/>
  <c r="P525" i="8"/>
  <c r="T525" i="8" s="1"/>
  <c r="Q525" i="8"/>
  <c r="R525" i="8"/>
  <c r="D526" i="8"/>
  <c r="E526" i="8"/>
  <c r="F526" i="8"/>
  <c r="G526" i="8"/>
  <c r="H526" i="8"/>
  <c r="I526" i="8"/>
  <c r="J526" i="8"/>
  <c r="K526" i="8"/>
  <c r="L526" i="8"/>
  <c r="M526" i="8"/>
  <c r="O526" i="8"/>
  <c r="S526" i="8" s="1"/>
  <c r="P526" i="8"/>
  <c r="Q526" i="8"/>
  <c r="R526" i="8"/>
  <c r="T526" i="8"/>
  <c r="D527" i="8"/>
  <c r="E527" i="8"/>
  <c r="F527" i="8"/>
  <c r="G527" i="8"/>
  <c r="H527" i="8"/>
  <c r="I527" i="8"/>
  <c r="J527" i="8"/>
  <c r="K527" i="8"/>
  <c r="L527" i="8"/>
  <c r="M527" i="8"/>
  <c r="O527" i="8"/>
  <c r="S527" i="8" s="1"/>
  <c r="P527" i="8"/>
  <c r="T527" i="8" s="1"/>
  <c r="Q527" i="8"/>
  <c r="R527" i="8"/>
  <c r="D528" i="8"/>
  <c r="E528" i="8"/>
  <c r="F528" i="8"/>
  <c r="G528" i="8"/>
  <c r="H528" i="8"/>
  <c r="I528" i="8"/>
  <c r="J528" i="8"/>
  <c r="K528" i="8"/>
  <c r="L528" i="8"/>
  <c r="M528" i="8"/>
  <c r="O528" i="8"/>
  <c r="S528" i="8" s="1"/>
  <c r="P528" i="8"/>
  <c r="T528" i="8" s="1"/>
  <c r="Q528" i="8"/>
  <c r="R528" i="8"/>
  <c r="D529" i="8"/>
  <c r="E529" i="8"/>
  <c r="F529" i="8"/>
  <c r="G529" i="8"/>
  <c r="H529" i="8"/>
  <c r="I529" i="8"/>
  <c r="J529" i="8"/>
  <c r="K529" i="8"/>
  <c r="L529" i="8"/>
  <c r="M529" i="8"/>
  <c r="O529" i="8"/>
  <c r="S529" i="8" s="1"/>
  <c r="P529" i="8"/>
  <c r="T529" i="8" s="1"/>
  <c r="Q529" i="8"/>
  <c r="R529" i="8"/>
  <c r="D530" i="8"/>
  <c r="E530" i="8"/>
  <c r="F530" i="8"/>
  <c r="G530" i="8"/>
  <c r="H530" i="8"/>
  <c r="I530" i="8"/>
  <c r="J530" i="8"/>
  <c r="K530" i="8"/>
  <c r="L530" i="8"/>
  <c r="M530" i="8"/>
  <c r="O530" i="8"/>
  <c r="S530" i="8" s="1"/>
  <c r="P530" i="8"/>
  <c r="Q530" i="8"/>
  <c r="R530" i="8"/>
  <c r="T530" i="8"/>
  <c r="D531" i="8"/>
  <c r="E531" i="8"/>
  <c r="F531" i="8"/>
  <c r="G531" i="8"/>
  <c r="H531" i="8"/>
  <c r="I531" i="8"/>
  <c r="J531" i="8"/>
  <c r="K531" i="8"/>
  <c r="L531" i="8"/>
  <c r="M531" i="8"/>
  <c r="O531" i="8"/>
  <c r="S531" i="8" s="1"/>
  <c r="P531" i="8"/>
  <c r="T531" i="8" s="1"/>
  <c r="Q531" i="8"/>
  <c r="R531" i="8"/>
  <c r="D532" i="8"/>
  <c r="E532" i="8"/>
  <c r="F532" i="8"/>
  <c r="G532" i="8"/>
  <c r="H532" i="8"/>
  <c r="I532" i="8"/>
  <c r="J532" i="8"/>
  <c r="K532" i="8"/>
  <c r="L532" i="8"/>
  <c r="M532" i="8"/>
  <c r="O532" i="8"/>
  <c r="S532" i="8" s="1"/>
  <c r="P532" i="8"/>
  <c r="T532" i="8" s="1"/>
  <c r="Q532" i="8"/>
  <c r="R532" i="8"/>
  <c r="D533" i="8"/>
  <c r="E533" i="8"/>
  <c r="F533" i="8"/>
  <c r="G533" i="8"/>
  <c r="H533" i="8"/>
  <c r="I533" i="8"/>
  <c r="J533" i="8"/>
  <c r="K533" i="8"/>
  <c r="L533" i="8"/>
  <c r="M533" i="8"/>
  <c r="O533" i="8"/>
  <c r="S533" i="8" s="1"/>
  <c r="P533" i="8"/>
  <c r="T533" i="8" s="1"/>
  <c r="Q533" i="8"/>
  <c r="R533" i="8"/>
  <c r="D534" i="8"/>
  <c r="E534" i="8"/>
  <c r="F534" i="8"/>
  <c r="G534" i="8"/>
  <c r="H534" i="8"/>
  <c r="I534" i="8"/>
  <c r="J534" i="8"/>
  <c r="K534" i="8"/>
  <c r="L534" i="8"/>
  <c r="M534" i="8"/>
  <c r="O534" i="8"/>
  <c r="S534" i="8" s="1"/>
  <c r="P534" i="8"/>
  <c r="Q534" i="8"/>
  <c r="R534" i="8"/>
  <c r="T534" i="8"/>
  <c r="D535" i="8"/>
  <c r="E535" i="8"/>
  <c r="F535" i="8"/>
  <c r="G535" i="8"/>
  <c r="H535" i="8"/>
  <c r="I535" i="8"/>
  <c r="J535" i="8"/>
  <c r="K535" i="8"/>
  <c r="L535" i="8"/>
  <c r="M535" i="8"/>
  <c r="O535" i="8"/>
  <c r="S535" i="8" s="1"/>
  <c r="P535" i="8"/>
  <c r="T535" i="8" s="1"/>
  <c r="Q535" i="8"/>
  <c r="R535" i="8"/>
  <c r="D536" i="8"/>
  <c r="E536" i="8"/>
  <c r="F536" i="8"/>
  <c r="G536" i="8"/>
  <c r="H536" i="8"/>
  <c r="I536" i="8"/>
  <c r="J536" i="8"/>
  <c r="K536" i="8"/>
  <c r="L536" i="8"/>
  <c r="M536" i="8"/>
  <c r="O536" i="8"/>
  <c r="S536" i="8" s="1"/>
  <c r="P536" i="8"/>
  <c r="T536" i="8" s="1"/>
  <c r="Q536" i="8"/>
  <c r="R536" i="8"/>
  <c r="D537" i="8"/>
  <c r="E537" i="8"/>
  <c r="F537" i="8"/>
  <c r="G537" i="8"/>
  <c r="H537" i="8"/>
  <c r="I537" i="8"/>
  <c r="J537" i="8"/>
  <c r="K537" i="8"/>
  <c r="L537" i="8"/>
  <c r="M537" i="8"/>
  <c r="O537" i="8"/>
  <c r="S537" i="8" s="1"/>
  <c r="P537" i="8"/>
  <c r="T537" i="8" s="1"/>
  <c r="Q537" i="8"/>
  <c r="R537" i="8"/>
  <c r="D538" i="8"/>
  <c r="E538" i="8"/>
  <c r="F538" i="8"/>
  <c r="G538" i="8"/>
  <c r="H538" i="8"/>
  <c r="I538" i="8"/>
  <c r="J538" i="8"/>
  <c r="K538" i="8"/>
  <c r="L538" i="8"/>
  <c r="M538" i="8"/>
  <c r="O538" i="8"/>
  <c r="S538" i="8" s="1"/>
  <c r="P538" i="8"/>
  <c r="Q538" i="8"/>
  <c r="R538" i="8"/>
  <c r="T538" i="8"/>
  <c r="D539" i="8"/>
  <c r="E539" i="8"/>
  <c r="F539" i="8"/>
  <c r="G539" i="8"/>
  <c r="H539" i="8"/>
  <c r="I539" i="8"/>
  <c r="J539" i="8"/>
  <c r="K539" i="8"/>
  <c r="L539" i="8"/>
  <c r="M539" i="8"/>
  <c r="O539" i="8"/>
  <c r="S539" i="8" s="1"/>
  <c r="P539" i="8"/>
  <c r="T539" i="8" s="1"/>
  <c r="Q539" i="8"/>
  <c r="R539" i="8"/>
  <c r="D540" i="8"/>
  <c r="E540" i="8"/>
  <c r="F540" i="8"/>
  <c r="G540" i="8"/>
  <c r="H540" i="8"/>
  <c r="I540" i="8"/>
  <c r="J540" i="8"/>
  <c r="K540" i="8"/>
  <c r="L540" i="8"/>
  <c r="M540" i="8"/>
  <c r="O540" i="8"/>
  <c r="S540" i="8" s="1"/>
  <c r="P540" i="8"/>
  <c r="T540" i="8" s="1"/>
  <c r="Q540" i="8"/>
  <c r="R540" i="8"/>
  <c r="D541" i="8"/>
  <c r="E541" i="8"/>
  <c r="F541" i="8"/>
  <c r="G541" i="8"/>
  <c r="H541" i="8"/>
  <c r="I541" i="8"/>
  <c r="J541" i="8"/>
  <c r="K541" i="8"/>
  <c r="L541" i="8"/>
  <c r="M541" i="8"/>
  <c r="O541" i="8"/>
  <c r="S541" i="8" s="1"/>
  <c r="P541" i="8"/>
  <c r="T541" i="8" s="1"/>
  <c r="Q541" i="8"/>
  <c r="R541" i="8"/>
  <c r="D542" i="8"/>
  <c r="E542" i="8"/>
  <c r="F542" i="8"/>
  <c r="G542" i="8"/>
  <c r="H542" i="8"/>
  <c r="I542" i="8"/>
  <c r="J542" i="8"/>
  <c r="K542" i="8"/>
  <c r="L542" i="8"/>
  <c r="M542" i="8"/>
  <c r="O542" i="8"/>
  <c r="S542" i="8" s="1"/>
  <c r="P542" i="8"/>
  <c r="Q542" i="8"/>
  <c r="R542" i="8"/>
  <c r="T542" i="8"/>
  <c r="D543" i="8"/>
  <c r="E543" i="8"/>
  <c r="F543" i="8"/>
  <c r="G543" i="8"/>
  <c r="H543" i="8"/>
  <c r="I543" i="8"/>
  <c r="J543" i="8"/>
  <c r="K543" i="8"/>
  <c r="L543" i="8"/>
  <c r="M543" i="8"/>
  <c r="O543" i="8"/>
  <c r="S543" i="8" s="1"/>
  <c r="P543" i="8"/>
  <c r="T543" i="8" s="1"/>
  <c r="Q543" i="8"/>
  <c r="R543" i="8"/>
  <c r="D544" i="8"/>
  <c r="E544" i="8"/>
  <c r="F544" i="8"/>
  <c r="G544" i="8"/>
  <c r="H544" i="8"/>
  <c r="I544" i="8"/>
  <c r="J544" i="8"/>
  <c r="K544" i="8"/>
  <c r="L544" i="8"/>
  <c r="M544" i="8"/>
  <c r="O544" i="8"/>
  <c r="S544" i="8" s="1"/>
  <c r="P544" i="8"/>
  <c r="T544" i="8" s="1"/>
  <c r="Q544" i="8"/>
  <c r="R544" i="8"/>
  <c r="D545" i="8"/>
  <c r="E545" i="8"/>
  <c r="F545" i="8"/>
  <c r="G545" i="8"/>
  <c r="H545" i="8"/>
  <c r="I545" i="8"/>
  <c r="J545" i="8"/>
  <c r="K545" i="8"/>
  <c r="L545" i="8"/>
  <c r="M545" i="8"/>
  <c r="O545" i="8"/>
  <c r="P545" i="8"/>
  <c r="Q545" i="8"/>
  <c r="R545" i="8"/>
  <c r="S545" i="8"/>
  <c r="T545" i="8"/>
  <c r="D546" i="8"/>
  <c r="E546" i="8"/>
  <c r="F546" i="8"/>
  <c r="G546" i="8"/>
  <c r="H546" i="8"/>
  <c r="I546" i="8"/>
  <c r="J546" i="8"/>
  <c r="K546" i="8"/>
  <c r="L546" i="8"/>
  <c r="M546" i="8"/>
  <c r="O546" i="8"/>
  <c r="P546" i="8"/>
  <c r="Q546" i="8"/>
  <c r="R546" i="8"/>
  <c r="S546" i="8"/>
  <c r="T546" i="8"/>
  <c r="D547" i="8"/>
  <c r="E547" i="8"/>
  <c r="F547" i="8"/>
  <c r="G547" i="8"/>
  <c r="H547" i="8"/>
  <c r="I547" i="8"/>
  <c r="J547" i="8"/>
  <c r="K547" i="8"/>
  <c r="L547" i="8"/>
  <c r="M547" i="8"/>
  <c r="O547" i="8"/>
  <c r="S547" i="8" s="1"/>
  <c r="P547" i="8"/>
  <c r="T547" i="8" s="1"/>
  <c r="Q547" i="8"/>
  <c r="R547" i="8"/>
  <c r="D548" i="8"/>
  <c r="E548" i="8"/>
  <c r="F548" i="8"/>
  <c r="G548" i="8"/>
  <c r="H548" i="8"/>
  <c r="I548" i="8"/>
  <c r="J548" i="8"/>
  <c r="K548" i="8"/>
  <c r="L548" i="8"/>
  <c r="M548" i="8"/>
  <c r="O548" i="8"/>
  <c r="S548" i="8" s="1"/>
  <c r="P548" i="8"/>
  <c r="Q548" i="8"/>
  <c r="R548" i="8"/>
  <c r="T548" i="8"/>
  <c r="D549" i="8"/>
  <c r="E549" i="8"/>
  <c r="F549" i="8"/>
  <c r="G549" i="8"/>
  <c r="H549" i="8"/>
  <c r="I549" i="8"/>
  <c r="J549" i="8"/>
  <c r="K549" i="8"/>
  <c r="L549" i="8"/>
  <c r="M549" i="8"/>
  <c r="O549" i="8"/>
  <c r="S549" i="8" s="1"/>
  <c r="P549" i="8"/>
  <c r="T549" i="8" s="1"/>
  <c r="Q549" i="8"/>
  <c r="R549" i="8"/>
  <c r="D550" i="8"/>
  <c r="E550" i="8"/>
  <c r="F550" i="8"/>
  <c r="G550" i="8"/>
  <c r="H550" i="8"/>
  <c r="I550" i="8"/>
  <c r="J550" i="8"/>
  <c r="K550" i="8"/>
  <c r="L550" i="8"/>
  <c r="M550" i="8"/>
  <c r="O550" i="8"/>
  <c r="S550" i="8" s="1"/>
  <c r="P550" i="8"/>
  <c r="T550" i="8" s="1"/>
  <c r="Q550" i="8"/>
  <c r="R550" i="8"/>
  <c r="D551" i="8"/>
  <c r="E551" i="8"/>
  <c r="F551" i="8"/>
  <c r="G551" i="8"/>
  <c r="H551" i="8"/>
  <c r="I551" i="8"/>
  <c r="J551" i="8"/>
  <c r="K551" i="8"/>
  <c r="L551" i="8"/>
  <c r="M551" i="8"/>
  <c r="O551" i="8"/>
  <c r="S551" i="8" s="1"/>
  <c r="P551" i="8"/>
  <c r="T551" i="8" s="1"/>
  <c r="Q551" i="8"/>
  <c r="R551" i="8"/>
  <c r="D552" i="8"/>
  <c r="E552" i="8"/>
  <c r="F552" i="8"/>
  <c r="G552" i="8"/>
  <c r="H552" i="8"/>
  <c r="I552" i="8"/>
  <c r="J552" i="8"/>
  <c r="K552" i="8"/>
  <c r="L552" i="8"/>
  <c r="M552" i="8"/>
  <c r="O552" i="8"/>
  <c r="S552" i="8" s="1"/>
  <c r="P552" i="8"/>
  <c r="Q552" i="8"/>
  <c r="R552" i="8"/>
  <c r="T552" i="8"/>
  <c r="D553" i="8"/>
  <c r="E553" i="8"/>
  <c r="F553" i="8"/>
  <c r="G553" i="8"/>
  <c r="H553" i="8"/>
  <c r="I553" i="8"/>
  <c r="J553" i="8"/>
  <c r="K553" i="8"/>
  <c r="L553" i="8"/>
  <c r="M553" i="8"/>
  <c r="O553" i="8"/>
  <c r="S553" i="8" s="1"/>
  <c r="P553" i="8"/>
  <c r="T553" i="8" s="1"/>
  <c r="Q553" i="8"/>
  <c r="R553" i="8"/>
  <c r="D554" i="8"/>
  <c r="E554" i="8"/>
  <c r="F554" i="8"/>
  <c r="G554" i="8"/>
  <c r="H554" i="8"/>
  <c r="I554" i="8"/>
  <c r="J554" i="8"/>
  <c r="K554" i="8"/>
  <c r="L554" i="8"/>
  <c r="M554" i="8"/>
  <c r="O554" i="8"/>
  <c r="S554" i="8" s="1"/>
  <c r="P554" i="8"/>
  <c r="T554" i="8" s="1"/>
  <c r="Q554" i="8"/>
  <c r="R554" i="8"/>
  <c r="D555" i="8"/>
  <c r="E555" i="8"/>
  <c r="F555" i="8"/>
  <c r="G555" i="8"/>
  <c r="H555" i="8"/>
  <c r="I555" i="8"/>
  <c r="J555" i="8"/>
  <c r="K555" i="8"/>
  <c r="L555" i="8"/>
  <c r="M555" i="8"/>
  <c r="O555" i="8"/>
  <c r="P555" i="8"/>
  <c r="T555" i="8" s="1"/>
  <c r="Q555" i="8"/>
  <c r="R555" i="8"/>
  <c r="S555" i="8"/>
  <c r="D556" i="8"/>
  <c r="E556" i="8"/>
  <c r="F556" i="8"/>
  <c r="G556" i="8"/>
  <c r="H556" i="8"/>
  <c r="I556" i="8"/>
  <c r="J556" i="8"/>
  <c r="K556" i="8"/>
  <c r="L556" i="8"/>
  <c r="M556" i="8"/>
  <c r="O556" i="8"/>
  <c r="P556" i="8"/>
  <c r="T556" i="8" s="1"/>
  <c r="Q556" i="8"/>
  <c r="R556" i="8"/>
  <c r="S556" i="8"/>
  <c r="D557" i="8"/>
  <c r="E557" i="8"/>
  <c r="F557" i="8"/>
  <c r="G557" i="8"/>
  <c r="H557" i="8"/>
  <c r="I557" i="8"/>
  <c r="J557" i="8"/>
  <c r="K557" i="8"/>
  <c r="L557" i="8"/>
  <c r="M557" i="8"/>
  <c r="O557" i="8"/>
  <c r="P557" i="8"/>
  <c r="T557" i="8" s="1"/>
  <c r="Q557" i="8"/>
  <c r="R557" i="8"/>
  <c r="S557" i="8"/>
  <c r="D558" i="8"/>
  <c r="E558" i="8"/>
  <c r="F558" i="8"/>
  <c r="G558" i="8"/>
  <c r="H558" i="8"/>
  <c r="I558" i="8"/>
  <c r="J558" i="8"/>
  <c r="K558" i="8"/>
  <c r="L558" i="8"/>
  <c r="M558" i="8"/>
  <c r="O558" i="8"/>
  <c r="P558" i="8"/>
  <c r="T558" i="8" s="1"/>
  <c r="Q558" i="8"/>
  <c r="R558" i="8"/>
  <c r="S558" i="8"/>
  <c r="D559" i="8"/>
  <c r="E559" i="8"/>
  <c r="F559" i="8"/>
  <c r="G559" i="8"/>
  <c r="H559" i="8"/>
  <c r="I559" i="8"/>
  <c r="J559" i="8"/>
  <c r="K559" i="8"/>
  <c r="L559" i="8"/>
  <c r="M559" i="8"/>
  <c r="O559" i="8"/>
  <c r="S559" i="8" s="1"/>
  <c r="P559" i="8"/>
  <c r="T559" i="8" s="1"/>
  <c r="Q559" i="8"/>
  <c r="R559" i="8"/>
  <c r="D560" i="8"/>
  <c r="E560" i="8"/>
  <c r="F560" i="8"/>
  <c r="G560" i="8"/>
  <c r="H560" i="8"/>
  <c r="I560" i="8"/>
  <c r="J560" i="8"/>
  <c r="K560" i="8"/>
  <c r="L560" i="8"/>
  <c r="M560" i="8"/>
  <c r="O560" i="8"/>
  <c r="S560" i="8" s="1"/>
  <c r="P560" i="8"/>
  <c r="Q560" i="8"/>
  <c r="R560" i="8"/>
  <c r="T560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U581" i="2"/>
  <c r="V581" i="2"/>
  <c r="W581" i="2"/>
  <c r="X581" i="2"/>
  <c r="Y581" i="2"/>
  <c r="Z581" i="2"/>
  <c r="U582" i="2"/>
  <c r="V582" i="2"/>
  <c r="W582" i="2"/>
  <c r="X582" i="2"/>
  <c r="Y582" i="2"/>
  <c r="Z582" i="2"/>
  <c r="AB582" i="2"/>
  <c r="U583" i="2"/>
  <c r="V583" i="2"/>
  <c r="AB583" i="2" s="1"/>
  <c r="W583" i="2"/>
  <c r="X583" i="2"/>
  <c r="AA583" i="2" s="1"/>
  <c r="Y583" i="2"/>
  <c r="Z583" i="2"/>
  <c r="U584" i="2"/>
  <c r="V584" i="2"/>
  <c r="W584" i="2"/>
  <c r="X584" i="2"/>
  <c r="Y584" i="2"/>
  <c r="Z584" i="2"/>
  <c r="AC584" i="2" s="1"/>
  <c r="U585" i="2"/>
  <c r="V585" i="2"/>
  <c r="W585" i="2"/>
  <c r="X585" i="2"/>
  <c r="Y585" i="2"/>
  <c r="Z585" i="2"/>
  <c r="AC585" i="2" s="1"/>
  <c r="U586" i="2"/>
  <c r="V586" i="2"/>
  <c r="W586" i="2"/>
  <c r="X586" i="2"/>
  <c r="Y586" i="2"/>
  <c r="Z586" i="2"/>
  <c r="U587" i="2"/>
  <c r="V587" i="2"/>
  <c r="W587" i="2"/>
  <c r="X587" i="2"/>
  <c r="Y587" i="2"/>
  <c r="Z587" i="2"/>
  <c r="U588" i="2"/>
  <c r="V588" i="2"/>
  <c r="W588" i="2"/>
  <c r="X588" i="2"/>
  <c r="Y588" i="2"/>
  <c r="Z588" i="2"/>
  <c r="U589" i="2"/>
  <c r="V589" i="2"/>
  <c r="W589" i="2"/>
  <c r="X589" i="2"/>
  <c r="Y589" i="2"/>
  <c r="Z589" i="2"/>
  <c r="U590" i="2"/>
  <c r="V590" i="2"/>
  <c r="W590" i="2"/>
  <c r="X590" i="2"/>
  <c r="Y590" i="2"/>
  <c r="Z590" i="2"/>
  <c r="AB590" i="2"/>
  <c r="U591" i="2"/>
  <c r="V591" i="2"/>
  <c r="AB591" i="2" s="1"/>
  <c r="W591" i="2"/>
  <c r="X591" i="2"/>
  <c r="AA591" i="2" s="1"/>
  <c r="Y591" i="2"/>
  <c r="Z591" i="2"/>
  <c r="U592" i="2"/>
  <c r="V592" i="2"/>
  <c r="W592" i="2"/>
  <c r="X592" i="2"/>
  <c r="Y592" i="2"/>
  <c r="Z592" i="2"/>
  <c r="AC592" i="2" s="1"/>
  <c r="U593" i="2"/>
  <c r="V593" i="2"/>
  <c r="W593" i="2"/>
  <c r="X593" i="2"/>
  <c r="Y593" i="2"/>
  <c r="Z593" i="2"/>
  <c r="AC593" i="2" s="1"/>
  <c r="U594" i="2"/>
  <c r="V594" i="2"/>
  <c r="W594" i="2"/>
  <c r="X594" i="2"/>
  <c r="Y594" i="2"/>
  <c r="Z594" i="2"/>
  <c r="U595" i="2"/>
  <c r="V595" i="2"/>
  <c r="W595" i="2"/>
  <c r="X595" i="2"/>
  <c r="Y595" i="2"/>
  <c r="Z595" i="2"/>
  <c r="U596" i="2"/>
  <c r="V596" i="2"/>
  <c r="W596" i="2"/>
  <c r="X596" i="2"/>
  <c r="Y596" i="2"/>
  <c r="Z596" i="2"/>
  <c r="U597" i="2"/>
  <c r="V597" i="2"/>
  <c r="W597" i="2"/>
  <c r="X597" i="2"/>
  <c r="Y597" i="2"/>
  <c r="Z597" i="2"/>
  <c r="U598" i="2"/>
  <c r="V598" i="2"/>
  <c r="W598" i="2"/>
  <c r="X598" i="2"/>
  <c r="Y598" i="2"/>
  <c r="Z598" i="2"/>
  <c r="U599" i="2"/>
  <c r="AA599" i="2" s="1"/>
  <c r="V599" i="2"/>
  <c r="W599" i="2"/>
  <c r="X599" i="2"/>
  <c r="Y599" i="2"/>
  <c r="Z599" i="2"/>
  <c r="U600" i="2"/>
  <c r="AA600" i="2" s="1"/>
  <c r="V600" i="2"/>
  <c r="W600" i="2"/>
  <c r="X600" i="2"/>
  <c r="Y600" i="2"/>
  <c r="AB600" i="2" s="1"/>
  <c r="Z600" i="2"/>
  <c r="AC600" i="2"/>
  <c r="U601" i="2"/>
  <c r="V601" i="2"/>
  <c r="AB601" i="2" s="1"/>
  <c r="W601" i="2"/>
  <c r="X601" i="2"/>
  <c r="AA601" i="2" s="1"/>
  <c r="Y601" i="2"/>
  <c r="Z601" i="2"/>
  <c r="U602" i="2"/>
  <c r="V602" i="2"/>
  <c r="W602" i="2"/>
  <c r="X602" i="2"/>
  <c r="AA602" i="2" s="1"/>
  <c r="Y602" i="2"/>
  <c r="Z602" i="2"/>
  <c r="U603" i="2"/>
  <c r="V603" i="2"/>
  <c r="W603" i="2"/>
  <c r="X603" i="2"/>
  <c r="Y603" i="2"/>
  <c r="Z603" i="2"/>
  <c r="U604" i="2"/>
  <c r="V604" i="2"/>
  <c r="W604" i="2"/>
  <c r="X604" i="2"/>
  <c r="Y604" i="2"/>
  <c r="Z604" i="2"/>
  <c r="U605" i="2"/>
  <c r="V605" i="2"/>
  <c r="AB605" i="2" s="1"/>
  <c r="W605" i="2"/>
  <c r="X605" i="2"/>
  <c r="Y605" i="2"/>
  <c r="Z605" i="2"/>
  <c r="U606" i="2"/>
  <c r="V606" i="2"/>
  <c r="W606" i="2"/>
  <c r="X606" i="2"/>
  <c r="Y606" i="2"/>
  <c r="Z606" i="2"/>
  <c r="U607" i="2"/>
  <c r="V607" i="2"/>
  <c r="W607" i="2"/>
  <c r="X607" i="2"/>
  <c r="Y607" i="2"/>
  <c r="Z607" i="2"/>
  <c r="U608" i="2"/>
  <c r="V608" i="2"/>
  <c r="W608" i="2"/>
  <c r="X608" i="2"/>
  <c r="Y608" i="2"/>
  <c r="Z608" i="2"/>
  <c r="U609" i="2"/>
  <c r="V609" i="2"/>
  <c r="W609" i="2"/>
  <c r="X609" i="2"/>
  <c r="Y609" i="2"/>
  <c r="Z609" i="2"/>
  <c r="U610" i="2"/>
  <c r="V610" i="2"/>
  <c r="W610" i="2"/>
  <c r="X610" i="2"/>
  <c r="Y610" i="2"/>
  <c r="Z610" i="2"/>
  <c r="AB610" i="2"/>
  <c r="U611" i="2"/>
  <c r="V611" i="2"/>
  <c r="AB611" i="2" s="1"/>
  <c r="W611" i="2"/>
  <c r="X611" i="2"/>
  <c r="AA611" i="2" s="1"/>
  <c r="Y611" i="2"/>
  <c r="Z611" i="2"/>
  <c r="AC611" i="2" s="1"/>
  <c r="U612" i="2"/>
  <c r="V612" i="2"/>
  <c r="W612" i="2"/>
  <c r="X612" i="2"/>
  <c r="Y612" i="2"/>
  <c r="Z612" i="2"/>
  <c r="AC612" i="2" s="1"/>
  <c r="U613" i="2"/>
  <c r="V613" i="2"/>
  <c r="W613" i="2"/>
  <c r="X613" i="2"/>
  <c r="Y613" i="2"/>
  <c r="Z613" i="2"/>
  <c r="AC613" i="2" s="1"/>
  <c r="U614" i="2"/>
  <c r="V614" i="2"/>
  <c r="W614" i="2"/>
  <c r="X614" i="2"/>
  <c r="Y614" i="2"/>
  <c r="Z614" i="2"/>
  <c r="U615" i="2"/>
  <c r="V615" i="2"/>
  <c r="W615" i="2"/>
  <c r="X615" i="2"/>
  <c r="Y615" i="2"/>
  <c r="Z615" i="2"/>
  <c r="U616" i="2"/>
  <c r="V616" i="2"/>
  <c r="W616" i="2"/>
  <c r="X616" i="2"/>
  <c r="Y616" i="2"/>
  <c r="Z616" i="2"/>
  <c r="U617" i="2"/>
  <c r="V617" i="2"/>
  <c r="W617" i="2"/>
  <c r="AC617" i="2" s="1"/>
  <c r="X617" i="2"/>
  <c r="Y617" i="2"/>
  <c r="AB617" i="2" s="1"/>
  <c r="Z617" i="2"/>
  <c r="AA617" i="2"/>
  <c r="U618" i="2"/>
  <c r="V618" i="2"/>
  <c r="W618" i="2"/>
  <c r="X618" i="2"/>
  <c r="AA618" i="2" s="1"/>
  <c r="Y618" i="2"/>
  <c r="Z618" i="2"/>
  <c r="U619" i="2"/>
  <c r="V619" i="2"/>
  <c r="W619" i="2"/>
  <c r="X619" i="2"/>
  <c r="Y619" i="2"/>
  <c r="Z619" i="2"/>
  <c r="U620" i="2"/>
  <c r="V620" i="2"/>
  <c r="W620" i="2"/>
  <c r="X620" i="2"/>
  <c r="Y620" i="2"/>
  <c r="Z620" i="2"/>
  <c r="AC620" i="2" s="1"/>
  <c r="U621" i="2"/>
  <c r="V621" i="2"/>
  <c r="W621" i="2"/>
  <c r="X621" i="2"/>
  <c r="Y621" i="2"/>
  <c r="Z621" i="2"/>
  <c r="U622" i="2"/>
  <c r="V622" i="2"/>
  <c r="W622" i="2"/>
  <c r="X622" i="2"/>
  <c r="Y622" i="2"/>
  <c r="Z622" i="2"/>
  <c r="U623" i="2"/>
  <c r="V623" i="2"/>
  <c r="W623" i="2"/>
  <c r="X623" i="2"/>
  <c r="Y623" i="2"/>
  <c r="Z623" i="2"/>
  <c r="U624" i="2"/>
  <c r="V624" i="2"/>
  <c r="W624" i="2"/>
  <c r="X624" i="2"/>
  <c r="Y624" i="2"/>
  <c r="Z624" i="2"/>
  <c r="U625" i="2"/>
  <c r="V625" i="2"/>
  <c r="W625" i="2"/>
  <c r="X625" i="2"/>
  <c r="Y625" i="2"/>
  <c r="Z625" i="2"/>
  <c r="AB625" i="2"/>
  <c r="U626" i="2"/>
  <c r="V626" i="2"/>
  <c r="AB626" i="2" s="1"/>
  <c r="W626" i="2"/>
  <c r="X626" i="2"/>
  <c r="AA626" i="2" s="1"/>
  <c r="Y626" i="2"/>
  <c r="Z626" i="2"/>
  <c r="U627" i="2"/>
  <c r="V627" i="2"/>
  <c r="W627" i="2"/>
  <c r="X627" i="2"/>
  <c r="Y627" i="2"/>
  <c r="Z627" i="2"/>
  <c r="AC627" i="2" s="1"/>
  <c r="U628" i="2"/>
  <c r="V628" i="2"/>
  <c r="W628" i="2"/>
  <c r="X628" i="2"/>
  <c r="Y628" i="2"/>
  <c r="Z628" i="2"/>
  <c r="U629" i="2"/>
  <c r="V629" i="2"/>
  <c r="AB629" i="2" s="1"/>
  <c r="W629" i="2"/>
  <c r="X629" i="2"/>
  <c r="Y629" i="2"/>
  <c r="Z629" i="2"/>
  <c r="U630" i="2"/>
  <c r="V630" i="2"/>
  <c r="W630" i="2"/>
  <c r="X630" i="2"/>
  <c r="Y630" i="2"/>
  <c r="Z630" i="2"/>
  <c r="U631" i="2"/>
  <c r="V631" i="2"/>
  <c r="W631" i="2"/>
  <c r="X631" i="2"/>
  <c r="Y631" i="2"/>
  <c r="Z631" i="2"/>
  <c r="U632" i="2"/>
  <c r="V632" i="2"/>
  <c r="W632" i="2"/>
  <c r="X632" i="2"/>
  <c r="Y632" i="2"/>
  <c r="Z632" i="2"/>
  <c r="U633" i="2"/>
  <c r="V633" i="2"/>
  <c r="W633" i="2"/>
  <c r="AC633" i="2" s="1"/>
  <c r="X633" i="2"/>
  <c r="Y633" i="2"/>
  <c r="AB633" i="2" s="1"/>
  <c r="Z633" i="2"/>
  <c r="AA633" i="2"/>
  <c r="U634" i="2"/>
  <c r="V634" i="2"/>
  <c r="W634" i="2"/>
  <c r="X634" i="2"/>
  <c r="AA634" i="2" s="1"/>
  <c r="Y634" i="2"/>
  <c r="Z634" i="2"/>
  <c r="U635" i="2"/>
  <c r="V635" i="2"/>
  <c r="W635" i="2"/>
  <c r="X635" i="2"/>
  <c r="Y635" i="2"/>
  <c r="Z635" i="2"/>
  <c r="U636" i="2"/>
  <c r="V636" i="2"/>
  <c r="W636" i="2"/>
  <c r="X636" i="2"/>
  <c r="Y636" i="2"/>
  <c r="Z636" i="2"/>
  <c r="AC636" i="2" s="1"/>
  <c r="U637" i="2"/>
  <c r="V637" i="2"/>
  <c r="W637" i="2"/>
  <c r="X637" i="2"/>
  <c r="Y637" i="2"/>
  <c r="Z637" i="2"/>
  <c r="U638" i="2"/>
  <c r="V638" i="2"/>
  <c r="W638" i="2"/>
  <c r="X638" i="2"/>
  <c r="Y638" i="2"/>
  <c r="Z638" i="2"/>
  <c r="U639" i="2"/>
  <c r="V639" i="2"/>
  <c r="W639" i="2"/>
  <c r="X639" i="2"/>
  <c r="Y639" i="2"/>
  <c r="Z639" i="2"/>
  <c r="U640" i="2"/>
  <c r="V640" i="2"/>
  <c r="W640" i="2"/>
  <c r="X640" i="2"/>
  <c r="Y640" i="2"/>
  <c r="Z640" i="2"/>
  <c r="AC640" i="2"/>
  <c r="U641" i="2"/>
  <c r="V641" i="2"/>
  <c r="AB641" i="2" s="1"/>
  <c r="W641" i="2"/>
  <c r="X641" i="2"/>
  <c r="AA641" i="2" s="1"/>
  <c r="Y641" i="2"/>
  <c r="Z641" i="2"/>
  <c r="U642" i="2"/>
  <c r="V642" i="2"/>
  <c r="AB642" i="2" s="1"/>
  <c r="W642" i="2"/>
  <c r="X642" i="2"/>
  <c r="AA642" i="2" s="1"/>
  <c r="Y642" i="2"/>
  <c r="Z642" i="2"/>
  <c r="U643" i="2"/>
  <c r="V643" i="2"/>
  <c r="W643" i="2"/>
  <c r="X643" i="2"/>
  <c r="Y643" i="2"/>
  <c r="Z643" i="2"/>
  <c r="AC643" i="2" s="1"/>
  <c r="U644" i="2"/>
  <c r="V644" i="2"/>
  <c r="W644" i="2"/>
  <c r="X644" i="2"/>
  <c r="Y644" i="2"/>
  <c r="Z644" i="2"/>
  <c r="U645" i="2"/>
  <c r="V645" i="2"/>
  <c r="AB645" i="2" s="1"/>
  <c r="W645" i="2"/>
  <c r="X645" i="2"/>
  <c r="Y645" i="2"/>
  <c r="Z645" i="2"/>
  <c r="U646" i="2"/>
  <c r="V646" i="2"/>
  <c r="W646" i="2"/>
  <c r="X646" i="2"/>
  <c r="Y646" i="2"/>
  <c r="Z646" i="2"/>
  <c r="U647" i="2"/>
  <c r="V647" i="2"/>
  <c r="W647" i="2"/>
  <c r="X647" i="2"/>
  <c r="Y647" i="2"/>
  <c r="Z647" i="2"/>
  <c r="U648" i="2"/>
  <c r="V648" i="2"/>
  <c r="W648" i="2"/>
  <c r="X648" i="2"/>
  <c r="Y648" i="2"/>
  <c r="Z648" i="2"/>
  <c r="U649" i="2"/>
  <c r="V649" i="2"/>
  <c r="W649" i="2"/>
  <c r="AC649" i="2" s="1"/>
  <c r="X649" i="2"/>
  <c r="Y649" i="2"/>
  <c r="AB649" i="2" s="1"/>
  <c r="Z649" i="2"/>
  <c r="AA649" i="2"/>
  <c r="U650" i="2"/>
  <c r="V650" i="2"/>
  <c r="W650" i="2"/>
  <c r="X650" i="2"/>
  <c r="AA650" i="2" s="1"/>
  <c r="Y650" i="2"/>
  <c r="Z650" i="2"/>
  <c r="U651" i="2"/>
  <c r="V651" i="2"/>
  <c r="W651" i="2"/>
  <c r="X651" i="2"/>
  <c r="Y651" i="2"/>
  <c r="Z651" i="2"/>
  <c r="U652" i="2"/>
  <c r="V652" i="2"/>
  <c r="W652" i="2"/>
  <c r="X652" i="2"/>
  <c r="Y652" i="2"/>
  <c r="Z652" i="2"/>
  <c r="AC652" i="2" s="1"/>
  <c r="U653" i="2"/>
  <c r="V653" i="2"/>
  <c r="W653" i="2"/>
  <c r="X653" i="2"/>
  <c r="Y653" i="2"/>
  <c r="Z653" i="2"/>
  <c r="U654" i="2"/>
  <c r="V654" i="2"/>
  <c r="W654" i="2"/>
  <c r="X654" i="2"/>
  <c r="Y654" i="2"/>
  <c r="Z654" i="2"/>
  <c r="U655" i="2"/>
  <c r="V655" i="2"/>
  <c r="W655" i="2"/>
  <c r="X655" i="2"/>
  <c r="Y655" i="2"/>
  <c r="Z655" i="2"/>
  <c r="U656" i="2"/>
  <c r="V656" i="2"/>
  <c r="W656" i="2"/>
  <c r="X656" i="2"/>
  <c r="Y656" i="2"/>
  <c r="Z656" i="2"/>
  <c r="U657" i="2"/>
  <c r="V657" i="2"/>
  <c r="W657" i="2"/>
  <c r="X657" i="2"/>
  <c r="Y657" i="2"/>
  <c r="Z657" i="2"/>
  <c r="AB657" i="2"/>
  <c r="U658" i="2"/>
  <c r="V658" i="2"/>
  <c r="AB658" i="2" s="1"/>
  <c r="W658" i="2"/>
  <c r="X658" i="2"/>
  <c r="AA658" i="2" s="1"/>
  <c r="Y658" i="2"/>
  <c r="Z658" i="2"/>
  <c r="U659" i="2"/>
  <c r="V659" i="2"/>
  <c r="W659" i="2"/>
  <c r="X659" i="2"/>
  <c r="Y659" i="2"/>
  <c r="Z659" i="2"/>
  <c r="AC659" i="2" s="1"/>
  <c r="U660" i="2"/>
  <c r="V660" i="2"/>
  <c r="W660" i="2"/>
  <c r="X660" i="2"/>
  <c r="Y660" i="2"/>
  <c r="Z660" i="2"/>
  <c r="U661" i="2"/>
  <c r="V661" i="2"/>
  <c r="AB661" i="2" s="1"/>
  <c r="W661" i="2"/>
  <c r="X661" i="2"/>
  <c r="Y661" i="2"/>
  <c r="Z661" i="2"/>
  <c r="U662" i="2"/>
  <c r="V662" i="2"/>
  <c r="W662" i="2"/>
  <c r="X662" i="2"/>
  <c r="Y662" i="2"/>
  <c r="Z662" i="2"/>
  <c r="U663" i="2"/>
  <c r="V663" i="2"/>
  <c r="W663" i="2"/>
  <c r="X663" i="2"/>
  <c r="Y663" i="2"/>
  <c r="Z663" i="2"/>
  <c r="U664" i="2"/>
  <c r="V664" i="2"/>
  <c r="W664" i="2"/>
  <c r="X664" i="2"/>
  <c r="Y664" i="2"/>
  <c r="Z664" i="2"/>
  <c r="U665" i="2"/>
  <c r="V665" i="2"/>
  <c r="W665" i="2"/>
  <c r="AC665" i="2" s="1"/>
  <c r="X665" i="2"/>
  <c r="Y665" i="2"/>
  <c r="AB665" i="2" s="1"/>
  <c r="Z665" i="2"/>
  <c r="AA665" i="2"/>
  <c r="U666" i="2"/>
  <c r="V666" i="2"/>
  <c r="W666" i="2"/>
  <c r="X666" i="2"/>
  <c r="AA666" i="2" s="1"/>
  <c r="Y666" i="2"/>
  <c r="Z666" i="2"/>
  <c r="U667" i="2"/>
  <c r="V667" i="2"/>
  <c r="W667" i="2"/>
  <c r="X667" i="2"/>
  <c r="Y667" i="2"/>
  <c r="Z667" i="2"/>
  <c r="U668" i="2"/>
  <c r="V668" i="2"/>
  <c r="W668" i="2"/>
  <c r="X668" i="2"/>
  <c r="Y668" i="2"/>
  <c r="Z668" i="2"/>
  <c r="AC668" i="2" s="1"/>
  <c r="U669" i="2"/>
  <c r="V669" i="2"/>
  <c r="W669" i="2"/>
  <c r="X669" i="2"/>
  <c r="Y669" i="2"/>
  <c r="Z669" i="2"/>
  <c r="U670" i="2"/>
  <c r="V670" i="2"/>
  <c r="W670" i="2"/>
  <c r="X670" i="2"/>
  <c r="Y670" i="2"/>
  <c r="Z670" i="2"/>
  <c r="U671" i="2"/>
  <c r="V671" i="2"/>
  <c r="W671" i="2"/>
  <c r="X671" i="2"/>
  <c r="Y671" i="2"/>
  <c r="Z671" i="2"/>
  <c r="U672" i="2"/>
  <c r="V672" i="2"/>
  <c r="W672" i="2"/>
  <c r="X672" i="2"/>
  <c r="Y672" i="2"/>
  <c r="Z672" i="2"/>
  <c r="AC672" i="2"/>
  <c r="U673" i="2"/>
  <c r="V673" i="2"/>
  <c r="AB673" i="2" s="1"/>
  <c r="W673" i="2"/>
  <c r="X673" i="2"/>
  <c r="AA673" i="2" s="1"/>
  <c r="Y673" i="2"/>
  <c r="Z673" i="2"/>
  <c r="U674" i="2"/>
  <c r="V674" i="2"/>
  <c r="AB674" i="2" s="1"/>
  <c r="W674" i="2"/>
  <c r="X674" i="2"/>
  <c r="AA674" i="2" s="1"/>
  <c r="Y674" i="2"/>
  <c r="Z674" i="2"/>
  <c r="U675" i="2"/>
  <c r="V675" i="2"/>
  <c r="W675" i="2"/>
  <c r="X675" i="2"/>
  <c r="Y675" i="2"/>
  <c r="Z675" i="2"/>
  <c r="AC675" i="2" s="1"/>
  <c r="U676" i="2"/>
  <c r="V676" i="2"/>
  <c r="W676" i="2"/>
  <c r="X676" i="2"/>
  <c r="Y676" i="2"/>
  <c r="Z676" i="2"/>
  <c r="U677" i="2"/>
  <c r="V677" i="2"/>
  <c r="AB677" i="2" s="1"/>
  <c r="W677" i="2"/>
  <c r="X677" i="2"/>
  <c r="Y677" i="2"/>
  <c r="Z677" i="2"/>
  <c r="U678" i="2"/>
  <c r="V678" i="2"/>
  <c r="W678" i="2"/>
  <c r="X678" i="2"/>
  <c r="Y678" i="2"/>
  <c r="Z678" i="2"/>
  <c r="U679" i="2"/>
  <c r="V679" i="2"/>
  <c r="W679" i="2"/>
  <c r="X679" i="2"/>
  <c r="Y679" i="2"/>
  <c r="Z679" i="2"/>
  <c r="U680" i="2"/>
  <c r="V680" i="2"/>
  <c r="W680" i="2"/>
  <c r="X680" i="2"/>
  <c r="Y680" i="2"/>
  <c r="Z680" i="2"/>
  <c r="U681" i="2"/>
  <c r="V681" i="2"/>
  <c r="W681" i="2"/>
  <c r="AC681" i="2" s="1"/>
  <c r="X681" i="2"/>
  <c r="Y681" i="2"/>
  <c r="AB681" i="2" s="1"/>
  <c r="Z681" i="2"/>
  <c r="AA681" i="2"/>
  <c r="U682" i="2"/>
  <c r="V682" i="2"/>
  <c r="W682" i="2"/>
  <c r="X682" i="2"/>
  <c r="AA682" i="2" s="1"/>
  <c r="Y682" i="2"/>
  <c r="Z682" i="2"/>
  <c r="U683" i="2"/>
  <c r="V683" i="2"/>
  <c r="W683" i="2"/>
  <c r="X683" i="2"/>
  <c r="Y683" i="2"/>
  <c r="Z683" i="2"/>
  <c r="U684" i="2"/>
  <c r="V684" i="2"/>
  <c r="W684" i="2"/>
  <c r="X684" i="2"/>
  <c r="Y684" i="2"/>
  <c r="Z684" i="2"/>
  <c r="AC684" i="2" s="1"/>
  <c r="U685" i="2"/>
  <c r="V685" i="2"/>
  <c r="W685" i="2"/>
  <c r="X685" i="2"/>
  <c r="Y685" i="2"/>
  <c r="Z685" i="2"/>
  <c r="U686" i="2"/>
  <c r="V686" i="2"/>
  <c r="W686" i="2"/>
  <c r="X686" i="2"/>
  <c r="Y686" i="2"/>
  <c r="Z686" i="2"/>
  <c r="U687" i="2"/>
  <c r="V687" i="2"/>
  <c r="W687" i="2"/>
  <c r="X687" i="2"/>
  <c r="Y687" i="2"/>
  <c r="Z687" i="2"/>
  <c r="U688" i="2"/>
  <c r="V688" i="2"/>
  <c r="W688" i="2"/>
  <c r="X688" i="2"/>
  <c r="Y688" i="2"/>
  <c r="Z688" i="2"/>
  <c r="U689" i="2"/>
  <c r="V689" i="2"/>
  <c r="W689" i="2"/>
  <c r="X689" i="2"/>
  <c r="Y689" i="2"/>
  <c r="Z689" i="2"/>
  <c r="AB689" i="2"/>
  <c r="U690" i="2"/>
  <c r="V690" i="2"/>
  <c r="AB690" i="2" s="1"/>
  <c r="W690" i="2"/>
  <c r="X690" i="2"/>
  <c r="AA690" i="2" s="1"/>
  <c r="Y690" i="2"/>
  <c r="Z690" i="2"/>
  <c r="U691" i="2"/>
  <c r="V691" i="2"/>
  <c r="W691" i="2"/>
  <c r="X691" i="2"/>
  <c r="Y691" i="2"/>
  <c r="Z691" i="2"/>
  <c r="AC691" i="2" s="1"/>
  <c r="U692" i="2"/>
  <c r="V692" i="2"/>
  <c r="W692" i="2"/>
  <c r="X692" i="2"/>
  <c r="Y692" i="2"/>
  <c r="Z692" i="2"/>
  <c r="U693" i="2"/>
  <c r="V693" i="2"/>
  <c r="AB693" i="2" s="1"/>
  <c r="W693" i="2"/>
  <c r="X693" i="2"/>
  <c r="Y693" i="2"/>
  <c r="Z693" i="2"/>
  <c r="U694" i="2"/>
  <c r="V694" i="2"/>
  <c r="W694" i="2"/>
  <c r="X694" i="2"/>
  <c r="Y694" i="2"/>
  <c r="Z694" i="2"/>
  <c r="U695" i="2"/>
  <c r="V695" i="2"/>
  <c r="W695" i="2"/>
  <c r="X695" i="2"/>
  <c r="Y695" i="2"/>
  <c r="Z695" i="2"/>
  <c r="U696" i="2"/>
  <c r="V696" i="2"/>
  <c r="W696" i="2"/>
  <c r="X696" i="2"/>
  <c r="Y696" i="2"/>
  <c r="Z696" i="2"/>
  <c r="U697" i="2"/>
  <c r="V697" i="2"/>
  <c r="W697" i="2"/>
  <c r="X697" i="2"/>
  <c r="Y697" i="2"/>
  <c r="Z697" i="2"/>
  <c r="U698" i="2"/>
  <c r="AA698" i="2" s="1"/>
  <c r="V698" i="2"/>
  <c r="W698" i="2"/>
  <c r="X698" i="2"/>
  <c r="Y698" i="2"/>
  <c r="Z698" i="2"/>
  <c r="AC698" i="2"/>
  <c r="U699" i="2"/>
  <c r="V699" i="2"/>
  <c r="W699" i="2"/>
  <c r="X699" i="2"/>
  <c r="Y699" i="2"/>
  <c r="Z699" i="2"/>
  <c r="AC699" i="2" s="1"/>
  <c r="U700" i="2"/>
  <c r="V700" i="2"/>
  <c r="W700" i="2"/>
  <c r="X700" i="2"/>
  <c r="Y700" i="2"/>
  <c r="Z700" i="2"/>
  <c r="AC700" i="2" s="1"/>
  <c r="U701" i="2"/>
  <c r="V701" i="2"/>
  <c r="W701" i="2"/>
  <c r="X701" i="2"/>
  <c r="Y701" i="2"/>
  <c r="Z701" i="2"/>
  <c r="U702" i="2"/>
  <c r="V702" i="2"/>
  <c r="W702" i="2"/>
  <c r="X702" i="2"/>
  <c r="AA702" i="2" s="1"/>
  <c r="Y702" i="2"/>
  <c r="Z702" i="2"/>
  <c r="U703" i="2"/>
  <c r="V703" i="2"/>
  <c r="W703" i="2"/>
  <c r="X703" i="2"/>
  <c r="Y703" i="2"/>
  <c r="Z703" i="2"/>
  <c r="U704" i="2"/>
  <c r="V704" i="2"/>
  <c r="W704" i="2"/>
  <c r="AC704" i="2" s="1"/>
  <c r="X704" i="2"/>
  <c r="Y704" i="2"/>
  <c r="Z704" i="2"/>
  <c r="AB704" i="2"/>
  <c r="U705" i="2"/>
  <c r="V705" i="2"/>
  <c r="AB705" i="2" s="1"/>
  <c r="W705" i="2"/>
  <c r="X705" i="2"/>
  <c r="AA705" i="2" s="1"/>
  <c r="Y705" i="2"/>
  <c r="Z705" i="2"/>
  <c r="U706" i="2"/>
  <c r="V706" i="2"/>
  <c r="W706" i="2"/>
  <c r="X706" i="2"/>
  <c r="AA706" i="2" s="1"/>
  <c r="Y706" i="2"/>
  <c r="Z706" i="2"/>
  <c r="U707" i="2"/>
  <c r="V707" i="2"/>
  <c r="W707" i="2"/>
  <c r="X707" i="2"/>
  <c r="Y707" i="2"/>
  <c r="Z707" i="2"/>
  <c r="U708" i="2"/>
  <c r="V708" i="2"/>
  <c r="W708" i="2"/>
  <c r="X708" i="2"/>
  <c r="Y708" i="2"/>
  <c r="Z708" i="2"/>
  <c r="U709" i="2"/>
  <c r="V709" i="2"/>
  <c r="W709" i="2"/>
  <c r="X709" i="2"/>
  <c r="Y709" i="2"/>
  <c r="Z709" i="2"/>
  <c r="AC709" i="2"/>
  <c r="U710" i="2"/>
  <c r="V710" i="2"/>
  <c r="AB710" i="2" s="1"/>
  <c r="W710" i="2"/>
  <c r="X710" i="2"/>
  <c r="AA710" i="2" s="1"/>
  <c r="Y710" i="2"/>
  <c r="Z710" i="2"/>
  <c r="U711" i="2"/>
  <c r="V711" i="2"/>
  <c r="W711" i="2"/>
  <c r="X711" i="2"/>
  <c r="AA711" i="2" s="1"/>
  <c r="Y711" i="2"/>
  <c r="Z711" i="2"/>
  <c r="U712" i="2"/>
  <c r="V712" i="2"/>
  <c r="W712" i="2"/>
  <c r="X712" i="2"/>
  <c r="Y712" i="2"/>
  <c r="Z712" i="2"/>
  <c r="U713" i="2"/>
  <c r="V713" i="2"/>
  <c r="W713" i="2"/>
  <c r="X713" i="2"/>
  <c r="Y713" i="2"/>
  <c r="Z713" i="2"/>
  <c r="U714" i="2"/>
  <c r="V714" i="2"/>
  <c r="AB714" i="2" s="1"/>
  <c r="W714" i="2"/>
  <c r="X714" i="2"/>
  <c r="Y714" i="2"/>
  <c r="Z714" i="2"/>
  <c r="U715" i="2"/>
  <c r="V715" i="2"/>
  <c r="W715" i="2"/>
  <c r="X715" i="2"/>
  <c r="Y715" i="2"/>
  <c r="Z715" i="2"/>
  <c r="U716" i="2"/>
  <c r="V716" i="2"/>
  <c r="W716" i="2"/>
  <c r="X716" i="2"/>
  <c r="Y716" i="2"/>
  <c r="Z716" i="2"/>
  <c r="U717" i="2"/>
  <c r="V717" i="2"/>
  <c r="W717" i="2"/>
  <c r="X717" i="2"/>
  <c r="Y717" i="2"/>
  <c r="Z717" i="2"/>
  <c r="U718" i="2"/>
  <c r="V718" i="2"/>
  <c r="W718" i="2"/>
  <c r="X718" i="2"/>
  <c r="Y718" i="2"/>
  <c r="Z718" i="2"/>
  <c r="U719" i="2"/>
  <c r="V719" i="2"/>
  <c r="W719" i="2"/>
  <c r="AC719" i="2" s="1"/>
  <c r="X719" i="2"/>
  <c r="Y719" i="2"/>
  <c r="Z719" i="2"/>
  <c r="AA719" i="2"/>
  <c r="U720" i="2"/>
  <c r="V720" i="2"/>
  <c r="AB720" i="2" s="1"/>
  <c r="W720" i="2"/>
  <c r="X720" i="2"/>
  <c r="Y720" i="2"/>
  <c r="Z720" i="2"/>
  <c r="AC720" i="2" s="1"/>
  <c r="U721" i="2"/>
  <c r="V721" i="2"/>
  <c r="W721" i="2"/>
  <c r="X721" i="2"/>
  <c r="Y721" i="2"/>
  <c r="Z721" i="2"/>
  <c r="AC721" i="2" s="1"/>
  <c r="U722" i="2"/>
  <c r="V722" i="2"/>
  <c r="AB722" i="2" s="1"/>
  <c r="W722" i="2"/>
  <c r="X722" i="2"/>
  <c r="Y722" i="2"/>
  <c r="Z722" i="2"/>
  <c r="U723" i="2"/>
  <c r="V723" i="2"/>
  <c r="W723" i="2"/>
  <c r="X723" i="2"/>
  <c r="Y723" i="2"/>
  <c r="Z723" i="2"/>
  <c r="U724" i="2"/>
  <c r="V724" i="2"/>
  <c r="W724" i="2"/>
  <c r="X724" i="2"/>
  <c r="Y724" i="2"/>
  <c r="Z724" i="2"/>
  <c r="U725" i="2"/>
  <c r="V725" i="2"/>
  <c r="W725" i="2"/>
  <c r="X725" i="2"/>
  <c r="Y725" i="2"/>
  <c r="Z725" i="2"/>
  <c r="AC725" i="2" s="1"/>
  <c r="U726" i="2"/>
  <c r="V726" i="2"/>
  <c r="W726" i="2"/>
  <c r="X726" i="2"/>
  <c r="Y726" i="2"/>
  <c r="Z726" i="2"/>
  <c r="U727" i="2"/>
  <c r="V727" i="2"/>
  <c r="W727" i="2"/>
  <c r="X727" i="2"/>
  <c r="Y727" i="2"/>
  <c r="Z727" i="2"/>
  <c r="U728" i="2"/>
  <c r="V728" i="2"/>
  <c r="W728" i="2"/>
  <c r="X728" i="2"/>
  <c r="Y728" i="2"/>
  <c r="Z728" i="2"/>
  <c r="U729" i="2"/>
  <c r="V729" i="2"/>
  <c r="W729" i="2"/>
  <c r="X729" i="2"/>
  <c r="Y729" i="2"/>
  <c r="Z729" i="2"/>
  <c r="U730" i="2"/>
  <c r="V730" i="2"/>
  <c r="W730" i="2"/>
  <c r="AC730" i="2" s="1"/>
  <c r="X730" i="2"/>
  <c r="Y730" i="2"/>
  <c r="Z730" i="2"/>
  <c r="AB730" i="2"/>
  <c r="U731" i="2"/>
  <c r="V731" i="2"/>
  <c r="AB731" i="2" s="1"/>
  <c r="W731" i="2"/>
  <c r="X731" i="2"/>
  <c r="AA731" i="2" s="1"/>
  <c r="Y731" i="2"/>
  <c r="Z731" i="2"/>
  <c r="U732" i="2"/>
  <c r="V732" i="2"/>
  <c r="W732" i="2"/>
  <c r="X732" i="2"/>
  <c r="Y732" i="2"/>
  <c r="Z732" i="2"/>
  <c r="U733" i="2"/>
  <c r="V733" i="2"/>
  <c r="W733" i="2"/>
  <c r="X733" i="2"/>
  <c r="Y733" i="2"/>
  <c r="Z733" i="2"/>
  <c r="AC733" i="2" s="1"/>
  <c r="U734" i="2"/>
  <c r="V734" i="2"/>
  <c r="W734" i="2"/>
  <c r="X734" i="2"/>
  <c r="Y734" i="2"/>
  <c r="Z734" i="2"/>
  <c r="U735" i="2"/>
  <c r="V735" i="2"/>
  <c r="W735" i="2"/>
  <c r="X735" i="2"/>
  <c r="AA735" i="2" s="1"/>
  <c r="Y735" i="2"/>
  <c r="Z735" i="2"/>
  <c r="U736" i="2"/>
  <c r="V736" i="2"/>
  <c r="W736" i="2"/>
  <c r="X736" i="2"/>
  <c r="Y736" i="2"/>
  <c r="Z736" i="2"/>
  <c r="U737" i="2"/>
  <c r="V737" i="2"/>
  <c r="W737" i="2"/>
  <c r="X737" i="2"/>
  <c r="Y737" i="2"/>
  <c r="Z737" i="2"/>
  <c r="U738" i="2"/>
  <c r="V738" i="2"/>
  <c r="W738" i="2"/>
  <c r="X738" i="2"/>
  <c r="Y738" i="2"/>
  <c r="Z738" i="2"/>
  <c r="U739" i="2"/>
  <c r="V739" i="2"/>
  <c r="W739" i="2"/>
  <c r="X739" i="2"/>
  <c r="Y739" i="2"/>
  <c r="Z739" i="2"/>
  <c r="U740" i="2"/>
  <c r="AA740" i="2" s="1"/>
  <c r="V740" i="2"/>
  <c r="W740" i="2"/>
  <c r="X740" i="2"/>
  <c r="Y740" i="2"/>
  <c r="Z740" i="2"/>
  <c r="U741" i="2"/>
  <c r="AA741" i="2" s="1"/>
  <c r="V741" i="2"/>
  <c r="W741" i="2"/>
  <c r="X741" i="2"/>
  <c r="Y741" i="2"/>
  <c r="AB741" i="2" s="1"/>
  <c r="Z741" i="2"/>
  <c r="AC741" i="2"/>
  <c r="U742" i="2"/>
  <c r="V742" i="2"/>
  <c r="AB742" i="2" s="1"/>
  <c r="W742" i="2"/>
  <c r="X742" i="2"/>
  <c r="AA742" i="2" s="1"/>
  <c r="Y742" i="2"/>
  <c r="Z742" i="2"/>
  <c r="U743" i="2"/>
  <c r="V743" i="2"/>
  <c r="W743" i="2"/>
  <c r="X743" i="2"/>
  <c r="AA743" i="2" s="1"/>
  <c r="Y743" i="2"/>
  <c r="Z743" i="2"/>
  <c r="U744" i="2"/>
  <c r="V744" i="2"/>
  <c r="W744" i="2"/>
  <c r="X744" i="2"/>
  <c r="Y744" i="2"/>
  <c r="Z744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AB738" i="2" l="1"/>
  <c r="AC737" i="2"/>
  <c r="AC736" i="2"/>
  <c r="AB736" i="2"/>
  <c r="AC735" i="2"/>
  <c r="AA727" i="2"/>
  <c r="AA726" i="2"/>
  <c r="AB726" i="2"/>
  <c r="AB725" i="2"/>
  <c r="AA725" i="2"/>
  <c r="AA724" i="2"/>
  <c r="AC717" i="2"/>
  <c r="AA715" i="2"/>
  <c r="AB715" i="2"/>
  <c r="AC714" i="2"/>
  <c r="AB709" i="2"/>
  <c r="AA709" i="2"/>
  <c r="AA708" i="2"/>
  <c r="AB703" i="2"/>
  <c r="AC702" i="2"/>
  <c r="AC696" i="2"/>
  <c r="AA694" i="2"/>
  <c r="AB694" i="2"/>
  <c r="AC693" i="2"/>
  <c r="AA686" i="2"/>
  <c r="AA685" i="2"/>
  <c r="AB685" i="2"/>
  <c r="AB684" i="2"/>
  <c r="AA684" i="2"/>
  <c r="AB680" i="2"/>
  <c r="AA678" i="2"/>
  <c r="AB678" i="2"/>
  <c r="AC677" i="2"/>
  <c r="AA670" i="2"/>
  <c r="AA669" i="2"/>
  <c r="AB669" i="2"/>
  <c r="AB668" i="2"/>
  <c r="AA668" i="2"/>
  <c r="AB664" i="2"/>
  <c r="AA662" i="2"/>
  <c r="AB662" i="2"/>
  <c r="AC661" i="2"/>
  <c r="AA654" i="2"/>
  <c r="AA653" i="2"/>
  <c r="AB653" i="2"/>
  <c r="AB652" i="2"/>
  <c r="AA652" i="2"/>
  <c r="AB648" i="2"/>
  <c r="AA646" i="2"/>
  <c r="AB646" i="2"/>
  <c r="AC645" i="2"/>
  <c r="AA638" i="2"/>
  <c r="AA637" i="2"/>
  <c r="AB637" i="2"/>
  <c r="AB636" i="2"/>
  <c r="AA636" i="2"/>
  <c r="AB632" i="2"/>
  <c r="AA630" i="2"/>
  <c r="AB630" i="2"/>
  <c r="AC629" i="2"/>
  <c r="AA622" i="2"/>
  <c r="AA621" i="2"/>
  <c r="AB621" i="2"/>
  <c r="AB620" i="2"/>
  <c r="AA620" i="2"/>
  <c r="AB616" i="2"/>
  <c r="AA615" i="2"/>
  <c r="AB615" i="2"/>
  <c r="AA614" i="2"/>
  <c r="AB614" i="2"/>
  <c r="AC608" i="2"/>
  <c r="AA606" i="2"/>
  <c r="AB606" i="2"/>
  <c r="AC605" i="2"/>
  <c r="AB597" i="2"/>
  <c r="AC596" i="2"/>
  <c r="AC595" i="2"/>
  <c r="AB595" i="2"/>
  <c r="AA594" i="2"/>
  <c r="AB594" i="2"/>
  <c r="AC588" i="2"/>
  <c r="AA587" i="2"/>
  <c r="AB587" i="2"/>
  <c r="AA586" i="2"/>
  <c r="AB586" i="2"/>
  <c r="AC744" i="2"/>
  <c r="AB744" i="2"/>
  <c r="AC743" i="2"/>
  <c r="AA739" i="2"/>
  <c r="AB739" i="2"/>
  <c r="AC738" i="2"/>
  <c r="AA734" i="2"/>
  <c r="AB734" i="2"/>
  <c r="AB733" i="2"/>
  <c r="AA733" i="2"/>
  <c r="AA732" i="2"/>
  <c r="AC729" i="2"/>
  <c r="AC728" i="2"/>
  <c r="AB728" i="2"/>
  <c r="AC727" i="2"/>
  <c r="AA723" i="2"/>
  <c r="AB723" i="2"/>
  <c r="AC722" i="2"/>
  <c r="AA718" i="2"/>
  <c r="AB718" i="2"/>
  <c r="AB717" i="2"/>
  <c r="AA717" i="2"/>
  <c r="AA716" i="2"/>
  <c r="AC713" i="2"/>
  <c r="AC712" i="2"/>
  <c r="AB712" i="2"/>
  <c r="AC711" i="2"/>
  <c r="AA707" i="2"/>
  <c r="AB707" i="2"/>
  <c r="AC706" i="2"/>
  <c r="AC703" i="2"/>
  <c r="AA701" i="2"/>
  <c r="AB701" i="2"/>
  <c r="AB700" i="2"/>
  <c r="AA700" i="2"/>
  <c r="AA697" i="2"/>
  <c r="AB697" i="2"/>
  <c r="AB696" i="2"/>
  <c r="AA696" i="2"/>
  <c r="AA695" i="2"/>
  <c r="AC692" i="2"/>
  <c r="AA691" i="2"/>
  <c r="AA689" i="2"/>
  <c r="AC688" i="2"/>
  <c r="AB688" i="2"/>
  <c r="AC687" i="2"/>
  <c r="AB687" i="2"/>
  <c r="AC686" i="2"/>
  <c r="AC683" i="2"/>
  <c r="AB683" i="2"/>
  <c r="AC682" i="2"/>
  <c r="AC680" i="2"/>
  <c r="AA680" i="2"/>
  <c r="AA679" i="2"/>
  <c r="AC676" i="2"/>
  <c r="AA675" i="2"/>
  <c r="AB672" i="2"/>
  <c r="AC671" i="2"/>
  <c r="AB671" i="2"/>
  <c r="AC670" i="2"/>
  <c r="AC667" i="2"/>
  <c r="AB667" i="2"/>
  <c r="AC666" i="2"/>
  <c r="AC664" i="2"/>
  <c r="AA664" i="2"/>
  <c r="AA663" i="2"/>
  <c r="AC660" i="2"/>
  <c r="AA659" i="2"/>
  <c r="AA657" i="2"/>
  <c r="AC656" i="2"/>
  <c r="AB656" i="2"/>
  <c r="AC655" i="2"/>
  <c r="AB655" i="2"/>
  <c r="AC654" i="2"/>
  <c r="AC651" i="2"/>
  <c r="AB651" i="2"/>
  <c r="AC650" i="2"/>
  <c r="AC648" i="2"/>
  <c r="AA648" i="2"/>
  <c r="AA647" i="2"/>
  <c r="AC644" i="2"/>
  <c r="AA643" i="2"/>
  <c r="AB640" i="2"/>
  <c r="AC639" i="2"/>
  <c r="AB639" i="2"/>
  <c r="AC638" i="2"/>
  <c r="AC635" i="2"/>
  <c r="AB635" i="2"/>
  <c r="AC634" i="2"/>
  <c r="AC632" i="2"/>
  <c r="AA632" i="2"/>
  <c r="AA631" i="2"/>
  <c r="AC628" i="2"/>
  <c r="AA627" i="2"/>
  <c r="AA625" i="2"/>
  <c r="AC624" i="2"/>
  <c r="AB624" i="2"/>
  <c r="AC623" i="2"/>
  <c r="AB623" i="2"/>
  <c r="AC622" i="2"/>
  <c r="AC619" i="2"/>
  <c r="AB619" i="2"/>
  <c r="AC618" i="2"/>
  <c r="AC616" i="2"/>
  <c r="AA616" i="2"/>
  <c r="AB613" i="2"/>
  <c r="AB612" i="2"/>
  <c r="AA612" i="2"/>
  <c r="AA610" i="2"/>
  <c r="AC609" i="2"/>
  <c r="AA609" i="2"/>
  <c r="AB609" i="2"/>
  <c r="AB608" i="2"/>
  <c r="AA608" i="2"/>
  <c r="AA607" i="2"/>
  <c r="AC604" i="2"/>
  <c r="AC603" i="2"/>
  <c r="AB603" i="2"/>
  <c r="AC602" i="2"/>
  <c r="AA598" i="2"/>
  <c r="AB598" i="2"/>
  <c r="AC597" i="2"/>
  <c r="AB593" i="2"/>
  <c r="AA592" i="2"/>
  <c r="AA590" i="2"/>
  <c r="AC589" i="2"/>
  <c r="AB589" i="2"/>
  <c r="AA588" i="2"/>
  <c r="AB585" i="2"/>
  <c r="AA584" i="2"/>
  <c r="AA582" i="2"/>
  <c r="AC581" i="2"/>
  <c r="AA581" i="2"/>
  <c r="AB581" i="2"/>
  <c r="AA744" i="2"/>
  <c r="AB743" i="2"/>
  <c r="AC742" i="2"/>
  <c r="AC740" i="2"/>
  <c r="AB740" i="2"/>
  <c r="AC739" i="2"/>
  <c r="AA738" i="2"/>
  <c r="AB737" i="2"/>
  <c r="AA737" i="2"/>
  <c r="AA736" i="2"/>
  <c r="AB735" i="2"/>
  <c r="AC734" i="2"/>
  <c r="AC732" i="2"/>
  <c r="AB732" i="2"/>
  <c r="AC731" i="2"/>
  <c r="AA730" i="2"/>
  <c r="AB729" i="2"/>
  <c r="AA729" i="2"/>
  <c r="AA728" i="2"/>
  <c r="AB727" i="2"/>
  <c r="AC726" i="2"/>
  <c r="AC724" i="2"/>
  <c r="AB724" i="2"/>
  <c r="AC723" i="2"/>
  <c r="AA722" i="2"/>
  <c r="AB721" i="2"/>
  <c r="AA721" i="2"/>
  <c r="AA720" i="2"/>
  <c r="AB719" i="2"/>
  <c r="AC718" i="2"/>
  <c r="AC716" i="2"/>
  <c r="AB716" i="2"/>
  <c r="AC715" i="2"/>
  <c r="AA714" i="2"/>
  <c r="AB713" i="2"/>
  <c r="AA713" i="2"/>
  <c r="AA712" i="2"/>
  <c r="AB711" i="2"/>
  <c r="AC710" i="2"/>
  <c r="AC708" i="2"/>
  <c r="AB708" i="2"/>
  <c r="AC707" i="2"/>
  <c r="AB706" i="2"/>
  <c r="AC705" i="2"/>
  <c r="AA704" i="2"/>
  <c r="AB702" i="2"/>
  <c r="AC701" i="2"/>
  <c r="AB699" i="2"/>
  <c r="AA699" i="2"/>
  <c r="AC697" i="2"/>
  <c r="AC695" i="2"/>
  <c r="AB695" i="2"/>
  <c r="AC694" i="2"/>
  <c r="AA693" i="2"/>
  <c r="AB692" i="2"/>
  <c r="AA692" i="2"/>
  <c r="AB691" i="2"/>
  <c r="AC690" i="2"/>
  <c r="AC689" i="2"/>
  <c r="AA688" i="2"/>
  <c r="AA687" i="2"/>
  <c r="AB686" i="2"/>
  <c r="AC685" i="2"/>
  <c r="AA683" i="2"/>
  <c r="AB682" i="2"/>
  <c r="AC679" i="2"/>
  <c r="AB679" i="2"/>
  <c r="AC678" i="2"/>
  <c r="AA677" i="2"/>
  <c r="AB676" i="2"/>
  <c r="AA676" i="2"/>
  <c r="AB675" i="2"/>
  <c r="AC674" i="2"/>
  <c r="AC673" i="2"/>
  <c r="AA672" i="2"/>
  <c r="AA671" i="2"/>
  <c r="AB670" i="2"/>
  <c r="AC669" i="2"/>
  <c r="AA667" i="2"/>
  <c r="AB666" i="2"/>
  <c r="AC663" i="2"/>
  <c r="AB663" i="2"/>
  <c r="AC662" i="2"/>
  <c r="AA661" i="2"/>
  <c r="AB660" i="2"/>
  <c r="AA660" i="2"/>
  <c r="AB659" i="2"/>
  <c r="AC658" i="2"/>
  <c r="AC657" i="2"/>
  <c r="AA656" i="2"/>
  <c r="AA655" i="2"/>
  <c r="AB654" i="2"/>
  <c r="AC653" i="2"/>
  <c r="AA651" i="2"/>
  <c r="AB650" i="2"/>
  <c r="AC647" i="2"/>
  <c r="AB647" i="2"/>
  <c r="AC646" i="2"/>
  <c r="AA645" i="2"/>
  <c r="AB644" i="2"/>
  <c r="AA644" i="2"/>
  <c r="AB643" i="2"/>
  <c r="AC642" i="2"/>
  <c r="AC641" i="2"/>
  <c r="AA640" i="2"/>
  <c r="AA639" i="2"/>
  <c r="AB638" i="2"/>
  <c r="AC637" i="2"/>
  <c r="AA635" i="2"/>
  <c r="AB634" i="2"/>
  <c r="AC631" i="2"/>
  <c r="AB631" i="2"/>
  <c r="AC630" i="2"/>
  <c r="AA629" i="2"/>
  <c r="AB628" i="2"/>
  <c r="AA628" i="2"/>
  <c r="AB627" i="2"/>
  <c r="AC626" i="2"/>
  <c r="AC625" i="2"/>
  <c r="AA624" i="2"/>
  <c r="AA623" i="2"/>
  <c r="AB622" i="2"/>
  <c r="AC621" i="2"/>
  <c r="AA619" i="2"/>
  <c r="AB618" i="2"/>
  <c r="AC614" i="2"/>
  <c r="AA613" i="2"/>
  <c r="AC610" i="2"/>
  <c r="AC607" i="2"/>
  <c r="AB607" i="2"/>
  <c r="AC606" i="2"/>
  <c r="AA605" i="2"/>
  <c r="AB604" i="2"/>
  <c r="AA604" i="2"/>
  <c r="AA603" i="2"/>
  <c r="AB602" i="2"/>
  <c r="AC601" i="2"/>
  <c r="AC599" i="2"/>
  <c r="AB599" i="2"/>
  <c r="AC598" i="2"/>
  <c r="AA597" i="2"/>
  <c r="AB596" i="2"/>
  <c r="AA596" i="2"/>
  <c r="AA595" i="2"/>
  <c r="AC594" i="2"/>
  <c r="AA593" i="2"/>
  <c r="AC591" i="2"/>
  <c r="AC590" i="2"/>
  <c r="AB588" i="2"/>
  <c r="AC586" i="2"/>
  <c r="AA585" i="2"/>
  <c r="AC583" i="2"/>
  <c r="AC582" i="2"/>
  <c r="AA703" i="2"/>
  <c r="AB698" i="2"/>
  <c r="AC615" i="2"/>
  <c r="AB592" i="2"/>
  <c r="AA589" i="2"/>
  <c r="AC587" i="2"/>
  <c r="AB584" i="2"/>
  <c r="D322" i="8" l="1"/>
  <c r="E322" i="8"/>
  <c r="M322" i="8" s="1"/>
  <c r="F322" i="8"/>
  <c r="G322" i="8"/>
  <c r="H322" i="8"/>
  <c r="I322" i="8"/>
  <c r="J322" i="8"/>
  <c r="K322" i="8"/>
  <c r="L322" i="8"/>
  <c r="O322" i="8"/>
  <c r="P322" i="8"/>
  <c r="Q322" i="8"/>
  <c r="R322" i="8"/>
  <c r="S322" i="8"/>
  <c r="T322" i="8"/>
  <c r="D323" i="8"/>
  <c r="E323" i="8"/>
  <c r="F323" i="8"/>
  <c r="G323" i="8"/>
  <c r="H323" i="8"/>
  <c r="I323" i="8"/>
  <c r="J323" i="8"/>
  <c r="K323" i="8"/>
  <c r="L323" i="8"/>
  <c r="M323" i="8"/>
  <c r="O323" i="8"/>
  <c r="P323" i="8"/>
  <c r="Q323" i="8"/>
  <c r="R323" i="8"/>
  <c r="S323" i="8"/>
  <c r="T323" i="8"/>
  <c r="D324" i="8"/>
  <c r="E324" i="8"/>
  <c r="F324" i="8"/>
  <c r="G324" i="8"/>
  <c r="H324" i="8"/>
  <c r="I324" i="8"/>
  <c r="J324" i="8"/>
  <c r="K324" i="8"/>
  <c r="L324" i="8"/>
  <c r="M324" i="8"/>
  <c r="O324" i="8"/>
  <c r="P324" i="8"/>
  <c r="Q324" i="8"/>
  <c r="R324" i="8"/>
  <c r="S324" i="8"/>
  <c r="T324" i="8"/>
  <c r="D325" i="8"/>
  <c r="E325" i="8"/>
  <c r="F325" i="8"/>
  <c r="G325" i="8"/>
  <c r="H325" i="8"/>
  <c r="I325" i="8"/>
  <c r="J325" i="8"/>
  <c r="K325" i="8"/>
  <c r="L325" i="8"/>
  <c r="M325" i="8"/>
  <c r="O325" i="8"/>
  <c r="P325" i="8"/>
  <c r="Q325" i="8"/>
  <c r="R325" i="8"/>
  <c r="S325" i="8"/>
  <c r="T325" i="8"/>
  <c r="D326" i="8"/>
  <c r="E326" i="8"/>
  <c r="F326" i="8"/>
  <c r="G326" i="8"/>
  <c r="H326" i="8"/>
  <c r="I326" i="8"/>
  <c r="J326" i="8"/>
  <c r="K326" i="8"/>
  <c r="L326" i="8"/>
  <c r="M326" i="8"/>
  <c r="O326" i="8"/>
  <c r="P326" i="8"/>
  <c r="Q326" i="8"/>
  <c r="R326" i="8"/>
  <c r="S326" i="8"/>
  <c r="T326" i="8"/>
  <c r="D327" i="8"/>
  <c r="E327" i="8"/>
  <c r="F327" i="8"/>
  <c r="G327" i="8"/>
  <c r="H327" i="8"/>
  <c r="I327" i="8"/>
  <c r="J327" i="8"/>
  <c r="K327" i="8"/>
  <c r="L327" i="8"/>
  <c r="M327" i="8"/>
  <c r="O327" i="8"/>
  <c r="P327" i="8"/>
  <c r="Q327" i="8"/>
  <c r="R327" i="8"/>
  <c r="S327" i="8"/>
  <c r="T327" i="8"/>
  <c r="D328" i="8"/>
  <c r="E328" i="8"/>
  <c r="F328" i="8"/>
  <c r="G328" i="8"/>
  <c r="H328" i="8"/>
  <c r="I328" i="8"/>
  <c r="J328" i="8"/>
  <c r="K328" i="8"/>
  <c r="L328" i="8"/>
  <c r="M328" i="8"/>
  <c r="O328" i="8"/>
  <c r="P328" i="8"/>
  <c r="Q328" i="8"/>
  <c r="R328" i="8"/>
  <c r="S328" i="8"/>
  <c r="T328" i="8"/>
  <c r="D329" i="8"/>
  <c r="E329" i="8"/>
  <c r="F329" i="8"/>
  <c r="G329" i="8"/>
  <c r="H329" i="8"/>
  <c r="I329" i="8"/>
  <c r="J329" i="8"/>
  <c r="K329" i="8"/>
  <c r="L329" i="8"/>
  <c r="M329" i="8"/>
  <c r="O329" i="8"/>
  <c r="P329" i="8"/>
  <c r="Q329" i="8"/>
  <c r="R329" i="8"/>
  <c r="S329" i="8"/>
  <c r="T329" i="8"/>
  <c r="D330" i="8"/>
  <c r="E330" i="8"/>
  <c r="F330" i="8"/>
  <c r="G330" i="8"/>
  <c r="H330" i="8"/>
  <c r="I330" i="8"/>
  <c r="J330" i="8"/>
  <c r="K330" i="8"/>
  <c r="L330" i="8"/>
  <c r="M330" i="8"/>
  <c r="O330" i="8"/>
  <c r="P330" i="8"/>
  <c r="Q330" i="8"/>
  <c r="R330" i="8"/>
  <c r="S330" i="8"/>
  <c r="T330" i="8"/>
  <c r="D331" i="8"/>
  <c r="E331" i="8"/>
  <c r="F331" i="8"/>
  <c r="G331" i="8"/>
  <c r="H331" i="8"/>
  <c r="I331" i="8"/>
  <c r="J331" i="8"/>
  <c r="K331" i="8"/>
  <c r="L331" i="8"/>
  <c r="M331" i="8"/>
  <c r="O331" i="8"/>
  <c r="P331" i="8"/>
  <c r="Q331" i="8"/>
  <c r="R331" i="8"/>
  <c r="S331" i="8"/>
  <c r="T331" i="8"/>
  <c r="D332" i="8"/>
  <c r="E332" i="8"/>
  <c r="F332" i="8"/>
  <c r="G332" i="8"/>
  <c r="H332" i="8"/>
  <c r="I332" i="8"/>
  <c r="J332" i="8"/>
  <c r="K332" i="8"/>
  <c r="L332" i="8"/>
  <c r="M332" i="8"/>
  <c r="O332" i="8"/>
  <c r="P332" i="8"/>
  <c r="Q332" i="8"/>
  <c r="R332" i="8"/>
  <c r="S332" i="8"/>
  <c r="T332" i="8"/>
  <c r="D333" i="8"/>
  <c r="E333" i="8"/>
  <c r="F333" i="8"/>
  <c r="G333" i="8"/>
  <c r="H333" i="8"/>
  <c r="I333" i="8"/>
  <c r="J333" i="8"/>
  <c r="K333" i="8"/>
  <c r="L333" i="8"/>
  <c r="M333" i="8"/>
  <c r="O333" i="8"/>
  <c r="P333" i="8"/>
  <c r="Q333" i="8"/>
  <c r="R333" i="8"/>
  <c r="S333" i="8"/>
  <c r="T333" i="8"/>
  <c r="D334" i="8"/>
  <c r="E334" i="8"/>
  <c r="F334" i="8"/>
  <c r="G334" i="8"/>
  <c r="H334" i="8"/>
  <c r="I334" i="8"/>
  <c r="J334" i="8"/>
  <c r="K334" i="8"/>
  <c r="L334" i="8"/>
  <c r="M334" i="8"/>
  <c r="O334" i="8"/>
  <c r="P334" i="8"/>
  <c r="Q334" i="8"/>
  <c r="R334" i="8"/>
  <c r="S334" i="8"/>
  <c r="T334" i="8"/>
  <c r="D335" i="8"/>
  <c r="E335" i="8"/>
  <c r="F335" i="8"/>
  <c r="G335" i="8"/>
  <c r="H335" i="8"/>
  <c r="I335" i="8"/>
  <c r="J335" i="8"/>
  <c r="K335" i="8"/>
  <c r="L335" i="8"/>
  <c r="M335" i="8"/>
  <c r="O335" i="8"/>
  <c r="P335" i="8"/>
  <c r="Q335" i="8"/>
  <c r="R335" i="8"/>
  <c r="S335" i="8"/>
  <c r="T335" i="8"/>
  <c r="D336" i="8"/>
  <c r="E336" i="8"/>
  <c r="F336" i="8"/>
  <c r="G336" i="8"/>
  <c r="H336" i="8"/>
  <c r="I336" i="8"/>
  <c r="J336" i="8"/>
  <c r="K336" i="8"/>
  <c r="L336" i="8"/>
  <c r="M336" i="8"/>
  <c r="O336" i="8"/>
  <c r="P336" i="8"/>
  <c r="Q336" i="8"/>
  <c r="R336" i="8"/>
  <c r="S336" i="8"/>
  <c r="T336" i="8"/>
  <c r="D337" i="8"/>
  <c r="E337" i="8"/>
  <c r="F337" i="8"/>
  <c r="G337" i="8"/>
  <c r="H337" i="8"/>
  <c r="I337" i="8"/>
  <c r="J337" i="8"/>
  <c r="K337" i="8"/>
  <c r="L337" i="8"/>
  <c r="M337" i="8"/>
  <c r="O337" i="8"/>
  <c r="P337" i="8"/>
  <c r="Q337" i="8"/>
  <c r="R337" i="8"/>
  <c r="S337" i="8"/>
  <c r="T337" i="8"/>
  <c r="D338" i="8"/>
  <c r="E338" i="8"/>
  <c r="F338" i="8"/>
  <c r="G338" i="8"/>
  <c r="H338" i="8"/>
  <c r="I338" i="8"/>
  <c r="J338" i="8"/>
  <c r="K338" i="8"/>
  <c r="L338" i="8"/>
  <c r="M338" i="8"/>
  <c r="O338" i="8"/>
  <c r="P338" i="8"/>
  <c r="Q338" i="8"/>
  <c r="R338" i="8"/>
  <c r="S338" i="8"/>
  <c r="T338" i="8"/>
  <c r="D339" i="8"/>
  <c r="E339" i="8"/>
  <c r="F339" i="8"/>
  <c r="G339" i="8"/>
  <c r="H339" i="8"/>
  <c r="I339" i="8"/>
  <c r="J339" i="8"/>
  <c r="K339" i="8"/>
  <c r="L339" i="8"/>
  <c r="M339" i="8"/>
  <c r="O339" i="8"/>
  <c r="P339" i="8"/>
  <c r="Q339" i="8"/>
  <c r="R339" i="8"/>
  <c r="S339" i="8"/>
  <c r="T339" i="8"/>
  <c r="D340" i="8"/>
  <c r="E340" i="8"/>
  <c r="F340" i="8"/>
  <c r="G340" i="8"/>
  <c r="H340" i="8"/>
  <c r="I340" i="8"/>
  <c r="J340" i="8"/>
  <c r="K340" i="8"/>
  <c r="L340" i="8"/>
  <c r="M340" i="8"/>
  <c r="O340" i="8"/>
  <c r="P340" i="8"/>
  <c r="Q340" i="8"/>
  <c r="R340" i="8"/>
  <c r="S340" i="8"/>
  <c r="T340" i="8"/>
  <c r="D341" i="8"/>
  <c r="E341" i="8"/>
  <c r="F341" i="8"/>
  <c r="G341" i="8"/>
  <c r="H341" i="8"/>
  <c r="I341" i="8"/>
  <c r="J341" i="8"/>
  <c r="K341" i="8"/>
  <c r="L341" i="8"/>
  <c r="M341" i="8"/>
  <c r="O341" i="8"/>
  <c r="P341" i="8"/>
  <c r="Q341" i="8"/>
  <c r="R341" i="8"/>
  <c r="S341" i="8"/>
  <c r="T341" i="8"/>
  <c r="D342" i="8"/>
  <c r="E342" i="8"/>
  <c r="F342" i="8"/>
  <c r="G342" i="8"/>
  <c r="H342" i="8"/>
  <c r="I342" i="8"/>
  <c r="J342" i="8"/>
  <c r="K342" i="8"/>
  <c r="L342" i="8"/>
  <c r="M342" i="8"/>
  <c r="O342" i="8"/>
  <c r="P342" i="8"/>
  <c r="Q342" i="8"/>
  <c r="R342" i="8"/>
  <c r="S342" i="8"/>
  <c r="T342" i="8"/>
  <c r="D343" i="8"/>
  <c r="E343" i="8"/>
  <c r="F343" i="8"/>
  <c r="G343" i="8"/>
  <c r="H343" i="8"/>
  <c r="I343" i="8"/>
  <c r="J343" i="8"/>
  <c r="K343" i="8"/>
  <c r="L343" i="8"/>
  <c r="M343" i="8"/>
  <c r="O343" i="8"/>
  <c r="P343" i="8"/>
  <c r="Q343" i="8"/>
  <c r="R343" i="8"/>
  <c r="S343" i="8"/>
  <c r="T343" i="8"/>
  <c r="D344" i="8"/>
  <c r="E344" i="8"/>
  <c r="F344" i="8"/>
  <c r="G344" i="8"/>
  <c r="H344" i="8"/>
  <c r="I344" i="8"/>
  <c r="J344" i="8"/>
  <c r="K344" i="8"/>
  <c r="L344" i="8"/>
  <c r="M344" i="8"/>
  <c r="O344" i="8"/>
  <c r="P344" i="8"/>
  <c r="Q344" i="8"/>
  <c r="R344" i="8"/>
  <c r="S344" i="8"/>
  <c r="T344" i="8"/>
  <c r="D345" i="8"/>
  <c r="E345" i="8"/>
  <c r="F345" i="8"/>
  <c r="G345" i="8"/>
  <c r="H345" i="8"/>
  <c r="I345" i="8"/>
  <c r="J345" i="8"/>
  <c r="K345" i="8"/>
  <c r="L345" i="8"/>
  <c r="M345" i="8"/>
  <c r="O345" i="8"/>
  <c r="P345" i="8"/>
  <c r="Q345" i="8"/>
  <c r="R345" i="8"/>
  <c r="S345" i="8"/>
  <c r="T345" i="8"/>
  <c r="D346" i="8"/>
  <c r="E346" i="8"/>
  <c r="F346" i="8"/>
  <c r="G346" i="8"/>
  <c r="H346" i="8"/>
  <c r="I346" i="8"/>
  <c r="J346" i="8"/>
  <c r="K346" i="8"/>
  <c r="L346" i="8"/>
  <c r="M346" i="8"/>
  <c r="O346" i="8"/>
  <c r="P346" i="8"/>
  <c r="Q346" i="8"/>
  <c r="R346" i="8"/>
  <c r="S346" i="8"/>
  <c r="T346" i="8"/>
  <c r="D347" i="8"/>
  <c r="E347" i="8"/>
  <c r="F347" i="8"/>
  <c r="G347" i="8"/>
  <c r="H347" i="8"/>
  <c r="I347" i="8"/>
  <c r="J347" i="8"/>
  <c r="K347" i="8"/>
  <c r="L347" i="8"/>
  <c r="M347" i="8"/>
  <c r="O347" i="8"/>
  <c r="P347" i="8"/>
  <c r="Q347" i="8"/>
  <c r="R347" i="8"/>
  <c r="S347" i="8"/>
  <c r="T347" i="8"/>
  <c r="D348" i="8"/>
  <c r="E348" i="8"/>
  <c r="F348" i="8"/>
  <c r="G348" i="8"/>
  <c r="H348" i="8"/>
  <c r="I348" i="8"/>
  <c r="J348" i="8"/>
  <c r="K348" i="8"/>
  <c r="L348" i="8"/>
  <c r="M348" i="8"/>
  <c r="O348" i="8"/>
  <c r="P348" i="8"/>
  <c r="Q348" i="8"/>
  <c r="R348" i="8"/>
  <c r="S348" i="8"/>
  <c r="T348" i="8"/>
  <c r="D349" i="8"/>
  <c r="E349" i="8"/>
  <c r="F349" i="8"/>
  <c r="G349" i="8"/>
  <c r="H349" i="8"/>
  <c r="I349" i="8"/>
  <c r="J349" i="8"/>
  <c r="K349" i="8"/>
  <c r="L349" i="8"/>
  <c r="M349" i="8"/>
  <c r="O349" i="8"/>
  <c r="P349" i="8"/>
  <c r="Q349" i="8"/>
  <c r="R349" i="8"/>
  <c r="S349" i="8"/>
  <c r="T349" i="8"/>
  <c r="D350" i="8"/>
  <c r="E350" i="8"/>
  <c r="F350" i="8"/>
  <c r="G350" i="8"/>
  <c r="H350" i="8"/>
  <c r="I350" i="8"/>
  <c r="J350" i="8"/>
  <c r="K350" i="8"/>
  <c r="L350" i="8"/>
  <c r="M350" i="8"/>
  <c r="O350" i="8"/>
  <c r="P350" i="8"/>
  <c r="Q350" i="8"/>
  <c r="R350" i="8"/>
  <c r="S350" i="8"/>
  <c r="T350" i="8"/>
  <c r="D351" i="8"/>
  <c r="E351" i="8"/>
  <c r="F351" i="8"/>
  <c r="G351" i="8"/>
  <c r="H351" i="8"/>
  <c r="I351" i="8"/>
  <c r="J351" i="8"/>
  <c r="K351" i="8"/>
  <c r="L351" i="8"/>
  <c r="M351" i="8"/>
  <c r="O351" i="8"/>
  <c r="P351" i="8"/>
  <c r="Q351" i="8"/>
  <c r="R351" i="8"/>
  <c r="S351" i="8"/>
  <c r="T351" i="8"/>
  <c r="D352" i="8"/>
  <c r="E352" i="8"/>
  <c r="F352" i="8"/>
  <c r="G352" i="8"/>
  <c r="H352" i="8"/>
  <c r="I352" i="8"/>
  <c r="J352" i="8"/>
  <c r="K352" i="8"/>
  <c r="L352" i="8"/>
  <c r="M352" i="8"/>
  <c r="O352" i="8"/>
  <c r="P352" i="8"/>
  <c r="Q352" i="8"/>
  <c r="R352" i="8"/>
  <c r="S352" i="8"/>
  <c r="T352" i="8"/>
  <c r="D353" i="8"/>
  <c r="E353" i="8"/>
  <c r="F353" i="8"/>
  <c r="G353" i="8"/>
  <c r="H353" i="8"/>
  <c r="I353" i="8"/>
  <c r="J353" i="8"/>
  <c r="K353" i="8"/>
  <c r="L353" i="8"/>
  <c r="M353" i="8"/>
  <c r="O353" i="8"/>
  <c r="P353" i="8"/>
  <c r="Q353" i="8"/>
  <c r="R353" i="8"/>
  <c r="S353" i="8"/>
  <c r="T353" i="8"/>
  <c r="D354" i="8"/>
  <c r="E354" i="8"/>
  <c r="F354" i="8"/>
  <c r="G354" i="8"/>
  <c r="H354" i="8"/>
  <c r="I354" i="8"/>
  <c r="J354" i="8"/>
  <c r="K354" i="8"/>
  <c r="L354" i="8"/>
  <c r="M354" i="8"/>
  <c r="O354" i="8"/>
  <c r="P354" i="8"/>
  <c r="Q354" i="8"/>
  <c r="R354" i="8"/>
  <c r="S354" i="8"/>
  <c r="T354" i="8"/>
  <c r="D355" i="8"/>
  <c r="E355" i="8"/>
  <c r="F355" i="8"/>
  <c r="G355" i="8"/>
  <c r="H355" i="8"/>
  <c r="I355" i="8"/>
  <c r="J355" i="8"/>
  <c r="K355" i="8"/>
  <c r="L355" i="8"/>
  <c r="M355" i="8"/>
  <c r="O355" i="8"/>
  <c r="P355" i="8"/>
  <c r="Q355" i="8"/>
  <c r="R355" i="8"/>
  <c r="S355" i="8"/>
  <c r="T355" i="8"/>
  <c r="D356" i="8"/>
  <c r="E356" i="8"/>
  <c r="F356" i="8"/>
  <c r="G356" i="8"/>
  <c r="H356" i="8"/>
  <c r="I356" i="8"/>
  <c r="J356" i="8"/>
  <c r="K356" i="8"/>
  <c r="L356" i="8"/>
  <c r="M356" i="8"/>
  <c r="O356" i="8"/>
  <c r="P356" i="8"/>
  <c r="Q356" i="8"/>
  <c r="R356" i="8"/>
  <c r="S356" i="8"/>
  <c r="T356" i="8"/>
  <c r="D357" i="8"/>
  <c r="E357" i="8"/>
  <c r="F357" i="8"/>
  <c r="G357" i="8"/>
  <c r="H357" i="8"/>
  <c r="I357" i="8"/>
  <c r="J357" i="8"/>
  <c r="K357" i="8"/>
  <c r="L357" i="8"/>
  <c r="M357" i="8"/>
  <c r="O357" i="8"/>
  <c r="P357" i="8"/>
  <c r="Q357" i="8"/>
  <c r="R357" i="8"/>
  <c r="S357" i="8"/>
  <c r="T357" i="8"/>
  <c r="D358" i="8"/>
  <c r="E358" i="8"/>
  <c r="F358" i="8"/>
  <c r="G358" i="8"/>
  <c r="H358" i="8"/>
  <c r="I358" i="8"/>
  <c r="J358" i="8"/>
  <c r="K358" i="8"/>
  <c r="L358" i="8"/>
  <c r="M358" i="8"/>
  <c r="O358" i="8"/>
  <c r="P358" i="8"/>
  <c r="Q358" i="8"/>
  <c r="R358" i="8"/>
  <c r="S358" i="8"/>
  <c r="T358" i="8"/>
  <c r="D359" i="8"/>
  <c r="E359" i="8"/>
  <c r="F359" i="8"/>
  <c r="G359" i="8"/>
  <c r="H359" i="8"/>
  <c r="I359" i="8"/>
  <c r="J359" i="8"/>
  <c r="K359" i="8"/>
  <c r="L359" i="8"/>
  <c r="M359" i="8"/>
  <c r="O359" i="8"/>
  <c r="P359" i="8"/>
  <c r="Q359" i="8"/>
  <c r="R359" i="8"/>
  <c r="S359" i="8"/>
  <c r="T359" i="8"/>
  <c r="D360" i="8"/>
  <c r="E360" i="8"/>
  <c r="F360" i="8"/>
  <c r="G360" i="8"/>
  <c r="H360" i="8"/>
  <c r="I360" i="8"/>
  <c r="J360" i="8"/>
  <c r="K360" i="8"/>
  <c r="L360" i="8"/>
  <c r="M360" i="8"/>
  <c r="O360" i="8"/>
  <c r="P360" i="8"/>
  <c r="Q360" i="8"/>
  <c r="R360" i="8"/>
  <c r="S360" i="8"/>
  <c r="T360" i="8"/>
  <c r="D361" i="8"/>
  <c r="E361" i="8"/>
  <c r="F361" i="8"/>
  <c r="G361" i="8"/>
  <c r="H361" i="8"/>
  <c r="I361" i="8"/>
  <c r="J361" i="8"/>
  <c r="K361" i="8"/>
  <c r="L361" i="8"/>
  <c r="M361" i="8"/>
  <c r="O361" i="8"/>
  <c r="P361" i="8"/>
  <c r="Q361" i="8"/>
  <c r="R361" i="8"/>
  <c r="S361" i="8"/>
  <c r="T361" i="8"/>
  <c r="D362" i="8"/>
  <c r="E362" i="8"/>
  <c r="F362" i="8"/>
  <c r="G362" i="8"/>
  <c r="H362" i="8"/>
  <c r="I362" i="8"/>
  <c r="J362" i="8"/>
  <c r="K362" i="8"/>
  <c r="L362" i="8"/>
  <c r="M362" i="8"/>
  <c r="O362" i="8"/>
  <c r="P362" i="8"/>
  <c r="Q362" i="8"/>
  <c r="R362" i="8"/>
  <c r="S362" i="8"/>
  <c r="T362" i="8"/>
  <c r="D363" i="8"/>
  <c r="E363" i="8"/>
  <c r="F363" i="8"/>
  <c r="G363" i="8"/>
  <c r="H363" i="8"/>
  <c r="I363" i="8"/>
  <c r="J363" i="8"/>
  <c r="K363" i="8"/>
  <c r="L363" i="8"/>
  <c r="M363" i="8"/>
  <c r="O363" i="8"/>
  <c r="P363" i="8"/>
  <c r="Q363" i="8"/>
  <c r="R363" i="8"/>
  <c r="S363" i="8"/>
  <c r="T363" i="8"/>
  <c r="D364" i="8"/>
  <c r="E364" i="8"/>
  <c r="F364" i="8"/>
  <c r="G364" i="8"/>
  <c r="H364" i="8"/>
  <c r="I364" i="8"/>
  <c r="J364" i="8"/>
  <c r="K364" i="8"/>
  <c r="L364" i="8"/>
  <c r="M364" i="8"/>
  <c r="O364" i="8"/>
  <c r="P364" i="8"/>
  <c r="Q364" i="8"/>
  <c r="R364" i="8"/>
  <c r="S364" i="8"/>
  <c r="T364" i="8"/>
  <c r="D365" i="8"/>
  <c r="E365" i="8"/>
  <c r="F365" i="8"/>
  <c r="G365" i="8"/>
  <c r="H365" i="8"/>
  <c r="I365" i="8"/>
  <c r="J365" i="8"/>
  <c r="K365" i="8"/>
  <c r="L365" i="8"/>
  <c r="M365" i="8"/>
  <c r="O365" i="8"/>
  <c r="P365" i="8"/>
  <c r="Q365" i="8"/>
  <c r="R365" i="8"/>
  <c r="S365" i="8"/>
  <c r="T365" i="8"/>
  <c r="D366" i="8"/>
  <c r="E366" i="8"/>
  <c r="F366" i="8"/>
  <c r="G366" i="8"/>
  <c r="H366" i="8"/>
  <c r="I366" i="8"/>
  <c r="J366" i="8"/>
  <c r="K366" i="8"/>
  <c r="L366" i="8"/>
  <c r="M366" i="8"/>
  <c r="O366" i="8"/>
  <c r="P366" i="8"/>
  <c r="Q366" i="8"/>
  <c r="R366" i="8"/>
  <c r="S366" i="8"/>
  <c r="T366" i="8"/>
  <c r="D367" i="8"/>
  <c r="E367" i="8"/>
  <c r="F367" i="8"/>
  <c r="G367" i="8"/>
  <c r="H367" i="8"/>
  <c r="I367" i="8"/>
  <c r="J367" i="8"/>
  <c r="K367" i="8"/>
  <c r="L367" i="8"/>
  <c r="M367" i="8"/>
  <c r="O367" i="8"/>
  <c r="P367" i="8"/>
  <c r="Q367" i="8"/>
  <c r="R367" i="8"/>
  <c r="S367" i="8"/>
  <c r="T367" i="8"/>
  <c r="D368" i="8"/>
  <c r="E368" i="8"/>
  <c r="F368" i="8"/>
  <c r="G368" i="8"/>
  <c r="H368" i="8"/>
  <c r="I368" i="8"/>
  <c r="J368" i="8"/>
  <c r="K368" i="8"/>
  <c r="L368" i="8"/>
  <c r="M368" i="8"/>
  <c r="O368" i="8"/>
  <c r="P368" i="8"/>
  <c r="Q368" i="8"/>
  <c r="R368" i="8"/>
  <c r="S368" i="8"/>
  <c r="T368" i="8"/>
  <c r="D369" i="8"/>
  <c r="E369" i="8"/>
  <c r="F369" i="8"/>
  <c r="G369" i="8"/>
  <c r="H369" i="8"/>
  <c r="I369" i="8"/>
  <c r="J369" i="8"/>
  <c r="K369" i="8"/>
  <c r="L369" i="8"/>
  <c r="M369" i="8"/>
  <c r="O369" i="8"/>
  <c r="P369" i="8"/>
  <c r="Q369" i="8"/>
  <c r="R369" i="8"/>
  <c r="S369" i="8"/>
  <c r="T369" i="8"/>
  <c r="D370" i="8"/>
  <c r="E370" i="8"/>
  <c r="F370" i="8"/>
  <c r="G370" i="8"/>
  <c r="H370" i="8"/>
  <c r="I370" i="8"/>
  <c r="J370" i="8"/>
  <c r="K370" i="8"/>
  <c r="L370" i="8"/>
  <c r="M370" i="8"/>
  <c r="O370" i="8"/>
  <c r="P370" i="8"/>
  <c r="Q370" i="8"/>
  <c r="R370" i="8"/>
  <c r="S370" i="8"/>
  <c r="T370" i="8"/>
  <c r="D371" i="8"/>
  <c r="E371" i="8"/>
  <c r="F371" i="8"/>
  <c r="G371" i="8"/>
  <c r="H371" i="8"/>
  <c r="I371" i="8"/>
  <c r="J371" i="8"/>
  <c r="K371" i="8"/>
  <c r="L371" i="8"/>
  <c r="M371" i="8"/>
  <c r="O371" i="8"/>
  <c r="P371" i="8"/>
  <c r="Q371" i="8"/>
  <c r="R371" i="8"/>
  <c r="S371" i="8"/>
  <c r="T371" i="8"/>
  <c r="D372" i="8"/>
  <c r="E372" i="8"/>
  <c r="F372" i="8"/>
  <c r="G372" i="8"/>
  <c r="H372" i="8"/>
  <c r="I372" i="8"/>
  <c r="J372" i="8"/>
  <c r="K372" i="8"/>
  <c r="L372" i="8"/>
  <c r="M372" i="8"/>
  <c r="O372" i="8"/>
  <c r="P372" i="8"/>
  <c r="Q372" i="8"/>
  <c r="R372" i="8"/>
  <c r="S372" i="8"/>
  <c r="T372" i="8"/>
  <c r="D373" i="8"/>
  <c r="E373" i="8"/>
  <c r="F373" i="8"/>
  <c r="G373" i="8"/>
  <c r="H373" i="8"/>
  <c r="I373" i="8"/>
  <c r="J373" i="8"/>
  <c r="K373" i="8"/>
  <c r="L373" i="8"/>
  <c r="M373" i="8"/>
  <c r="O373" i="8"/>
  <c r="P373" i="8"/>
  <c r="Q373" i="8"/>
  <c r="R373" i="8"/>
  <c r="S373" i="8"/>
  <c r="T373" i="8"/>
  <c r="D374" i="8"/>
  <c r="E374" i="8"/>
  <c r="F374" i="8"/>
  <c r="G374" i="8"/>
  <c r="H374" i="8"/>
  <c r="I374" i="8"/>
  <c r="J374" i="8"/>
  <c r="K374" i="8"/>
  <c r="L374" i="8"/>
  <c r="M374" i="8"/>
  <c r="O374" i="8"/>
  <c r="P374" i="8"/>
  <c r="Q374" i="8"/>
  <c r="R374" i="8"/>
  <c r="S374" i="8"/>
  <c r="T374" i="8"/>
  <c r="D375" i="8"/>
  <c r="E375" i="8"/>
  <c r="F375" i="8"/>
  <c r="G375" i="8"/>
  <c r="H375" i="8"/>
  <c r="I375" i="8"/>
  <c r="J375" i="8"/>
  <c r="K375" i="8"/>
  <c r="L375" i="8"/>
  <c r="M375" i="8"/>
  <c r="O375" i="8"/>
  <c r="P375" i="8"/>
  <c r="Q375" i="8"/>
  <c r="R375" i="8"/>
  <c r="S375" i="8"/>
  <c r="T375" i="8"/>
  <c r="D376" i="8"/>
  <c r="E376" i="8"/>
  <c r="F376" i="8"/>
  <c r="G376" i="8"/>
  <c r="H376" i="8"/>
  <c r="I376" i="8"/>
  <c r="J376" i="8"/>
  <c r="K376" i="8"/>
  <c r="L376" i="8"/>
  <c r="M376" i="8"/>
  <c r="O376" i="8"/>
  <c r="P376" i="8"/>
  <c r="Q376" i="8"/>
  <c r="R376" i="8"/>
  <c r="S376" i="8"/>
  <c r="T376" i="8"/>
  <c r="D377" i="8"/>
  <c r="E377" i="8"/>
  <c r="F377" i="8"/>
  <c r="G377" i="8"/>
  <c r="H377" i="8"/>
  <c r="I377" i="8"/>
  <c r="J377" i="8"/>
  <c r="K377" i="8"/>
  <c r="L377" i="8"/>
  <c r="M377" i="8"/>
  <c r="O377" i="8"/>
  <c r="P377" i="8"/>
  <c r="Q377" i="8"/>
  <c r="R377" i="8"/>
  <c r="S377" i="8"/>
  <c r="T377" i="8"/>
  <c r="D378" i="8"/>
  <c r="E378" i="8"/>
  <c r="F378" i="8"/>
  <c r="G378" i="8"/>
  <c r="H378" i="8"/>
  <c r="I378" i="8"/>
  <c r="J378" i="8"/>
  <c r="K378" i="8"/>
  <c r="L378" i="8"/>
  <c r="M378" i="8"/>
  <c r="O378" i="8"/>
  <c r="P378" i="8"/>
  <c r="Q378" i="8"/>
  <c r="R378" i="8"/>
  <c r="S378" i="8"/>
  <c r="T378" i="8"/>
  <c r="D379" i="8"/>
  <c r="E379" i="8"/>
  <c r="F379" i="8"/>
  <c r="G379" i="8"/>
  <c r="H379" i="8"/>
  <c r="I379" i="8"/>
  <c r="J379" i="8"/>
  <c r="K379" i="8"/>
  <c r="L379" i="8"/>
  <c r="M379" i="8"/>
  <c r="O379" i="8"/>
  <c r="P379" i="8"/>
  <c r="Q379" i="8"/>
  <c r="R379" i="8"/>
  <c r="S379" i="8"/>
  <c r="T379" i="8"/>
  <c r="D380" i="8"/>
  <c r="E380" i="8"/>
  <c r="F380" i="8"/>
  <c r="G380" i="8"/>
  <c r="H380" i="8"/>
  <c r="I380" i="8"/>
  <c r="J380" i="8"/>
  <c r="K380" i="8"/>
  <c r="L380" i="8"/>
  <c r="M380" i="8"/>
  <c r="O380" i="8"/>
  <c r="P380" i="8"/>
  <c r="Q380" i="8"/>
  <c r="R380" i="8"/>
  <c r="S380" i="8"/>
  <c r="T380" i="8"/>
  <c r="D381" i="8"/>
  <c r="E381" i="8"/>
  <c r="F381" i="8"/>
  <c r="G381" i="8"/>
  <c r="H381" i="8"/>
  <c r="I381" i="8"/>
  <c r="J381" i="8"/>
  <c r="K381" i="8"/>
  <c r="L381" i="8"/>
  <c r="M381" i="8"/>
  <c r="O381" i="8"/>
  <c r="P381" i="8"/>
  <c r="Q381" i="8"/>
  <c r="R381" i="8"/>
  <c r="S381" i="8"/>
  <c r="T381" i="8"/>
  <c r="D382" i="8"/>
  <c r="E382" i="8"/>
  <c r="F382" i="8"/>
  <c r="G382" i="8"/>
  <c r="H382" i="8"/>
  <c r="I382" i="8"/>
  <c r="J382" i="8"/>
  <c r="K382" i="8"/>
  <c r="L382" i="8"/>
  <c r="M382" i="8"/>
  <c r="O382" i="8"/>
  <c r="P382" i="8"/>
  <c r="Q382" i="8"/>
  <c r="R382" i="8"/>
  <c r="S382" i="8"/>
  <c r="T382" i="8"/>
  <c r="D383" i="8"/>
  <c r="E383" i="8"/>
  <c r="F383" i="8"/>
  <c r="G383" i="8"/>
  <c r="H383" i="8"/>
  <c r="I383" i="8"/>
  <c r="J383" i="8"/>
  <c r="K383" i="8"/>
  <c r="L383" i="8"/>
  <c r="M383" i="8"/>
  <c r="O383" i="8"/>
  <c r="P383" i="8"/>
  <c r="Q383" i="8"/>
  <c r="R383" i="8"/>
  <c r="S383" i="8"/>
  <c r="T383" i="8"/>
  <c r="D384" i="8"/>
  <c r="E384" i="8"/>
  <c r="F384" i="8"/>
  <c r="G384" i="8"/>
  <c r="H384" i="8"/>
  <c r="I384" i="8"/>
  <c r="J384" i="8"/>
  <c r="K384" i="8"/>
  <c r="L384" i="8"/>
  <c r="M384" i="8"/>
  <c r="O384" i="8"/>
  <c r="P384" i="8"/>
  <c r="Q384" i="8"/>
  <c r="R384" i="8"/>
  <c r="S384" i="8"/>
  <c r="T384" i="8"/>
  <c r="D385" i="8"/>
  <c r="E385" i="8"/>
  <c r="F385" i="8"/>
  <c r="G385" i="8"/>
  <c r="H385" i="8"/>
  <c r="I385" i="8"/>
  <c r="J385" i="8"/>
  <c r="K385" i="8"/>
  <c r="L385" i="8"/>
  <c r="M385" i="8"/>
  <c r="O385" i="8"/>
  <c r="P385" i="8"/>
  <c r="Q385" i="8"/>
  <c r="R385" i="8"/>
  <c r="S385" i="8"/>
  <c r="T385" i="8"/>
  <c r="D386" i="8"/>
  <c r="E386" i="8"/>
  <c r="F386" i="8"/>
  <c r="G386" i="8"/>
  <c r="H386" i="8"/>
  <c r="I386" i="8"/>
  <c r="J386" i="8"/>
  <c r="K386" i="8"/>
  <c r="L386" i="8"/>
  <c r="M386" i="8"/>
  <c r="O386" i="8"/>
  <c r="P386" i="8"/>
  <c r="Q386" i="8"/>
  <c r="R386" i="8"/>
  <c r="S386" i="8"/>
  <c r="T386" i="8"/>
  <c r="D387" i="8"/>
  <c r="E387" i="8"/>
  <c r="F387" i="8"/>
  <c r="G387" i="8"/>
  <c r="H387" i="8"/>
  <c r="I387" i="8"/>
  <c r="J387" i="8"/>
  <c r="K387" i="8"/>
  <c r="L387" i="8"/>
  <c r="M387" i="8"/>
  <c r="O387" i="8"/>
  <c r="P387" i="8"/>
  <c r="Q387" i="8"/>
  <c r="R387" i="8"/>
  <c r="S387" i="8"/>
  <c r="T387" i="8"/>
  <c r="D388" i="8"/>
  <c r="E388" i="8"/>
  <c r="F388" i="8"/>
  <c r="G388" i="8"/>
  <c r="H388" i="8"/>
  <c r="I388" i="8"/>
  <c r="J388" i="8"/>
  <c r="K388" i="8"/>
  <c r="L388" i="8"/>
  <c r="M388" i="8"/>
  <c r="O388" i="8"/>
  <c r="P388" i="8"/>
  <c r="Q388" i="8"/>
  <c r="R388" i="8"/>
  <c r="S388" i="8"/>
  <c r="T388" i="8"/>
  <c r="D389" i="8"/>
  <c r="E389" i="8"/>
  <c r="F389" i="8"/>
  <c r="G389" i="8"/>
  <c r="H389" i="8"/>
  <c r="I389" i="8"/>
  <c r="J389" i="8"/>
  <c r="K389" i="8"/>
  <c r="L389" i="8"/>
  <c r="M389" i="8"/>
  <c r="O389" i="8"/>
  <c r="P389" i="8"/>
  <c r="Q389" i="8"/>
  <c r="R389" i="8"/>
  <c r="S389" i="8"/>
  <c r="T389" i="8"/>
  <c r="D390" i="8"/>
  <c r="E390" i="8"/>
  <c r="F390" i="8"/>
  <c r="G390" i="8"/>
  <c r="H390" i="8"/>
  <c r="I390" i="8"/>
  <c r="J390" i="8"/>
  <c r="K390" i="8"/>
  <c r="L390" i="8"/>
  <c r="M390" i="8"/>
  <c r="O390" i="8"/>
  <c r="P390" i="8"/>
  <c r="Q390" i="8"/>
  <c r="R390" i="8"/>
  <c r="S390" i="8"/>
  <c r="T390" i="8"/>
  <c r="D391" i="8"/>
  <c r="E391" i="8"/>
  <c r="F391" i="8"/>
  <c r="G391" i="8"/>
  <c r="H391" i="8"/>
  <c r="I391" i="8"/>
  <c r="J391" i="8"/>
  <c r="K391" i="8"/>
  <c r="L391" i="8"/>
  <c r="M391" i="8"/>
  <c r="O391" i="8"/>
  <c r="P391" i="8"/>
  <c r="Q391" i="8"/>
  <c r="R391" i="8"/>
  <c r="S391" i="8"/>
  <c r="T391" i="8"/>
  <c r="D392" i="8"/>
  <c r="E392" i="8"/>
  <c r="F392" i="8"/>
  <c r="G392" i="8"/>
  <c r="H392" i="8"/>
  <c r="I392" i="8"/>
  <c r="J392" i="8"/>
  <c r="K392" i="8"/>
  <c r="L392" i="8"/>
  <c r="M392" i="8"/>
  <c r="O392" i="8"/>
  <c r="P392" i="8"/>
  <c r="Q392" i="8"/>
  <c r="R392" i="8"/>
  <c r="S392" i="8"/>
  <c r="T392" i="8"/>
  <c r="D393" i="8"/>
  <c r="E393" i="8"/>
  <c r="F393" i="8"/>
  <c r="G393" i="8"/>
  <c r="H393" i="8"/>
  <c r="I393" i="8"/>
  <c r="J393" i="8"/>
  <c r="K393" i="8"/>
  <c r="L393" i="8"/>
  <c r="M393" i="8"/>
  <c r="O393" i="8"/>
  <c r="P393" i="8"/>
  <c r="Q393" i="8"/>
  <c r="R393" i="8"/>
  <c r="S393" i="8"/>
  <c r="T393" i="8"/>
  <c r="D394" i="8"/>
  <c r="E394" i="8"/>
  <c r="F394" i="8"/>
  <c r="G394" i="8"/>
  <c r="H394" i="8"/>
  <c r="I394" i="8"/>
  <c r="J394" i="8"/>
  <c r="K394" i="8"/>
  <c r="L394" i="8"/>
  <c r="M394" i="8"/>
  <c r="O394" i="8"/>
  <c r="P394" i="8"/>
  <c r="Q394" i="8"/>
  <c r="R394" i="8"/>
  <c r="S394" i="8"/>
  <c r="T394" i="8"/>
  <c r="D395" i="8"/>
  <c r="E395" i="8"/>
  <c r="F395" i="8"/>
  <c r="G395" i="8"/>
  <c r="H395" i="8"/>
  <c r="I395" i="8"/>
  <c r="J395" i="8"/>
  <c r="K395" i="8"/>
  <c r="L395" i="8"/>
  <c r="M395" i="8"/>
  <c r="O395" i="8"/>
  <c r="P395" i="8"/>
  <c r="Q395" i="8"/>
  <c r="R395" i="8"/>
  <c r="S395" i="8"/>
  <c r="T395" i="8"/>
  <c r="D396" i="8"/>
  <c r="E396" i="8"/>
  <c r="F396" i="8"/>
  <c r="G396" i="8"/>
  <c r="H396" i="8"/>
  <c r="I396" i="8"/>
  <c r="J396" i="8"/>
  <c r="K396" i="8"/>
  <c r="L396" i="8"/>
  <c r="M396" i="8"/>
  <c r="O396" i="8"/>
  <c r="P396" i="8"/>
  <c r="Q396" i="8"/>
  <c r="R396" i="8"/>
  <c r="S396" i="8"/>
  <c r="T396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U506" i="2"/>
  <c r="V506" i="2"/>
  <c r="AB506" i="2" s="1"/>
  <c r="W506" i="2"/>
  <c r="X506" i="2"/>
  <c r="AA506" i="2" s="1"/>
  <c r="Y506" i="2"/>
  <c r="Z506" i="2"/>
  <c r="AC506" i="2" s="1"/>
  <c r="U507" i="2"/>
  <c r="V507" i="2"/>
  <c r="W507" i="2"/>
  <c r="X507" i="2"/>
  <c r="AA507" i="2" s="1"/>
  <c r="Y507" i="2"/>
  <c r="Z507" i="2"/>
  <c r="U508" i="2"/>
  <c r="V508" i="2"/>
  <c r="AB508" i="2" s="1"/>
  <c r="W508" i="2"/>
  <c r="X508" i="2"/>
  <c r="Y508" i="2"/>
  <c r="Z508" i="2"/>
  <c r="U509" i="2"/>
  <c r="V509" i="2"/>
  <c r="W509" i="2"/>
  <c r="X509" i="2"/>
  <c r="Y509" i="2"/>
  <c r="Z509" i="2"/>
  <c r="AC509" i="2" s="1"/>
  <c r="U510" i="2"/>
  <c r="V510" i="2"/>
  <c r="W510" i="2"/>
  <c r="X510" i="2"/>
  <c r="Y510" i="2"/>
  <c r="Z510" i="2"/>
  <c r="U511" i="2"/>
  <c r="V511" i="2"/>
  <c r="W511" i="2"/>
  <c r="X511" i="2"/>
  <c r="Y511" i="2"/>
  <c r="Z511" i="2"/>
  <c r="U512" i="2"/>
  <c r="V512" i="2"/>
  <c r="W512" i="2"/>
  <c r="X512" i="2"/>
  <c r="Y512" i="2"/>
  <c r="Z512" i="2"/>
  <c r="U513" i="2"/>
  <c r="V513" i="2"/>
  <c r="W513" i="2"/>
  <c r="X513" i="2"/>
  <c r="Y513" i="2"/>
  <c r="Z513" i="2"/>
  <c r="AC513" i="2"/>
  <c r="U514" i="2"/>
  <c r="V514" i="2"/>
  <c r="AB514" i="2" s="1"/>
  <c r="W514" i="2"/>
  <c r="X514" i="2"/>
  <c r="AA514" i="2" s="1"/>
  <c r="Y514" i="2"/>
  <c r="Z514" i="2"/>
  <c r="AC514" i="2" s="1"/>
  <c r="U515" i="2"/>
  <c r="V515" i="2"/>
  <c r="W515" i="2"/>
  <c r="X515" i="2"/>
  <c r="AA515" i="2" s="1"/>
  <c r="Y515" i="2"/>
  <c r="Z515" i="2"/>
  <c r="U516" i="2"/>
  <c r="V516" i="2"/>
  <c r="AB516" i="2" s="1"/>
  <c r="W516" i="2"/>
  <c r="X516" i="2"/>
  <c r="Y516" i="2"/>
  <c r="Z516" i="2"/>
  <c r="U517" i="2"/>
  <c r="V517" i="2"/>
  <c r="W517" i="2"/>
  <c r="X517" i="2"/>
  <c r="Y517" i="2"/>
  <c r="Z517" i="2"/>
  <c r="AC517" i="2" s="1"/>
  <c r="U518" i="2"/>
  <c r="V518" i="2"/>
  <c r="W518" i="2"/>
  <c r="X518" i="2"/>
  <c r="Y518" i="2"/>
  <c r="Z518" i="2"/>
  <c r="U519" i="2"/>
  <c r="V519" i="2"/>
  <c r="W519" i="2"/>
  <c r="X519" i="2"/>
  <c r="Y519" i="2"/>
  <c r="Z519" i="2"/>
  <c r="U520" i="2"/>
  <c r="V520" i="2"/>
  <c r="W520" i="2"/>
  <c r="X520" i="2"/>
  <c r="Y520" i="2"/>
  <c r="Z520" i="2"/>
  <c r="U521" i="2"/>
  <c r="V521" i="2"/>
  <c r="W521" i="2"/>
  <c r="X521" i="2"/>
  <c r="Y521" i="2"/>
  <c r="Z521" i="2"/>
  <c r="AC521" i="2"/>
  <c r="U522" i="2"/>
  <c r="V522" i="2"/>
  <c r="AB522" i="2" s="1"/>
  <c r="W522" i="2"/>
  <c r="X522" i="2"/>
  <c r="AA522" i="2" s="1"/>
  <c r="Y522" i="2"/>
  <c r="Z522" i="2"/>
  <c r="AC522" i="2" s="1"/>
  <c r="U523" i="2"/>
  <c r="V523" i="2"/>
  <c r="W523" i="2"/>
  <c r="X523" i="2"/>
  <c r="AA523" i="2" s="1"/>
  <c r="Y523" i="2"/>
  <c r="Z523" i="2"/>
  <c r="U524" i="2"/>
  <c r="V524" i="2"/>
  <c r="AB524" i="2" s="1"/>
  <c r="W524" i="2"/>
  <c r="X524" i="2"/>
  <c r="Y524" i="2"/>
  <c r="Z524" i="2"/>
  <c r="U525" i="2"/>
  <c r="V525" i="2"/>
  <c r="W525" i="2"/>
  <c r="X525" i="2"/>
  <c r="Y525" i="2"/>
  <c r="Z525" i="2"/>
  <c r="AC525" i="2" s="1"/>
  <c r="U526" i="2"/>
  <c r="V526" i="2"/>
  <c r="W526" i="2"/>
  <c r="X526" i="2"/>
  <c r="Y526" i="2"/>
  <c r="Z526" i="2"/>
  <c r="U527" i="2"/>
  <c r="V527" i="2"/>
  <c r="W527" i="2"/>
  <c r="X527" i="2"/>
  <c r="Y527" i="2"/>
  <c r="Z527" i="2"/>
  <c r="U528" i="2"/>
  <c r="V528" i="2"/>
  <c r="W528" i="2"/>
  <c r="X528" i="2"/>
  <c r="Y528" i="2"/>
  <c r="Z528" i="2"/>
  <c r="U529" i="2"/>
  <c r="V529" i="2"/>
  <c r="W529" i="2"/>
  <c r="X529" i="2"/>
  <c r="Y529" i="2"/>
  <c r="Z529" i="2"/>
  <c r="AC529" i="2"/>
  <c r="U530" i="2"/>
  <c r="V530" i="2"/>
  <c r="AB530" i="2" s="1"/>
  <c r="W530" i="2"/>
  <c r="X530" i="2"/>
  <c r="AA530" i="2" s="1"/>
  <c r="Y530" i="2"/>
  <c r="Z530" i="2"/>
  <c r="AC530" i="2" s="1"/>
  <c r="U531" i="2"/>
  <c r="V531" i="2"/>
  <c r="W531" i="2"/>
  <c r="X531" i="2"/>
  <c r="AA531" i="2" s="1"/>
  <c r="Y531" i="2"/>
  <c r="Z531" i="2"/>
  <c r="U532" i="2"/>
  <c r="V532" i="2"/>
  <c r="AB532" i="2" s="1"/>
  <c r="W532" i="2"/>
  <c r="X532" i="2"/>
  <c r="Y532" i="2"/>
  <c r="Z532" i="2"/>
  <c r="U533" i="2"/>
  <c r="V533" i="2"/>
  <c r="W533" i="2"/>
  <c r="X533" i="2"/>
  <c r="Y533" i="2"/>
  <c r="Z533" i="2"/>
  <c r="AC533" i="2" s="1"/>
  <c r="U534" i="2"/>
  <c r="V534" i="2"/>
  <c r="W534" i="2"/>
  <c r="X534" i="2"/>
  <c r="Y534" i="2"/>
  <c r="Z534" i="2"/>
  <c r="U535" i="2"/>
  <c r="V535" i="2"/>
  <c r="W535" i="2"/>
  <c r="X535" i="2"/>
  <c r="Y535" i="2"/>
  <c r="Z535" i="2"/>
  <c r="U536" i="2"/>
  <c r="V536" i="2"/>
  <c r="W536" i="2"/>
  <c r="X536" i="2"/>
  <c r="Y536" i="2"/>
  <c r="Z536" i="2"/>
  <c r="U537" i="2"/>
  <c r="V537" i="2"/>
  <c r="W537" i="2"/>
  <c r="X537" i="2"/>
  <c r="Y537" i="2"/>
  <c r="Z537" i="2"/>
  <c r="AC537" i="2"/>
  <c r="U538" i="2"/>
  <c r="V538" i="2"/>
  <c r="AB538" i="2" s="1"/>
  <c r="W538" i="2"/>
  <c r="X538" i="2"/>
  <c r="AA538" i="2" s="1"/>
  <c r="Y538" i="2"/>
  <c r="Z538" i="2"/>
  <c r="AC538" i="2" s="1"/>
  <c r="U539" i="2"/>
  <c r="V539" i="2"/>
  <c r="W539" i="2"/>
  <c r="X539" i="2"/>
  <c r="AA539" i="2" s="1"/>
  <c r="Y539" i="2"/>
  <c r="Z539" i="2"/>
  <c r="U540" i="2"/>
  <c r="V540" i="2"/>
  <c r="AB540" i="2" s="1"/>
  <c r="W540" i="2"/>
  <c r="X540" i="2"/>
  <c r="Y540" i="2"/>
  <c r="Z540" i="2"/>
  <c r="U541" i="2"/>
  <c r="V541" i="2"/>
  <c r="W541" i="2"/>
  <c r="X541" i="2"/>
  <c r="Y541" i="2"/>
  <c r="Z541" i="2"/>
  <c r="AC541" i="2" s="1"/>
  <c r="U542" i="2"/>
  <c r="V542" i="2"/>
  <c r="W542" i="2"/>
  <c r="X542" i="2"/>
  <c r="Y542" i="2"/>
  <c r="Z542" i="2"/>
  <c r="U543" i="2"/>
  <c r="V543" i="2"/>
  <c r="W543" i="2"/>
  <c r="X543" i="2"/>
  <c r="Y543" i="2"/>
  <c r="Z543" i="2"/>
  <c r="U544" i="2"/>
  <c r="V544" i="2"/>
  <c r="W544" i="2"/>
  <c r="X544" i="2"/>
  <c r="Y544" i="2"/>
  <c r="Z544" i="2"/>
  <c r="U545" i="2"/>
  <c r="V545" i="2"/>
  <c r="W545" i="2"/>
  <c r="X545" i="2"/>
  <c r="Y545" i="2"/>
  <c r="Z545" i="2"/>
  <c r="AC545" i="2"/>
  <c r="U546" i="2"/>
  <c r="V546" i="2"/>
  <c r="AB546" i="2" s="1"/>
  <c r="W546" i="2"/>
  <c r="X546" i="2"/>
  <c r="AA546" i="2" s="1"/>
  <c r="Y546" i="2"/>
  <c r="Z546" i="2"/>
  <c r="AC546" i="2" s="1"/>
  <c r="U547" i="2"/>
  <c r="V547" i="2"/>
  <c r="W547" i="2"/>
  <c r="X547" i="2"/>
  <c r="AA547" i="2" s="1"/>
  <c r="Y547" i="2"/>
  <c r="Z547" i="2"/>
  <c r="U548" i="2"/>
  <c r="V548" i="2"/>
  <c r="AB548" i="2" s="1"/>
  <c r="W548" i="2"/>
  <c r="X548" i="2"/>
  <c r="Y548" i="2"/>
  <c r="Z548" i="2"/>
  <c r="U549" i="2"/>
  <c r="V549" i="2"/>
  <c r="W549" i="2"/>
  <c r="X549" i="2"/>
  <c r="Y549" i="2"/>
  <c r="Z549" i="2"/>
  <c r="AC549" i="2" s="1"/>
  <c r="U550" i="2"/>
  <c r="V550" i="2"/>
  <c r="W550" i="2"/>
  <c r="X550" i="2"/>
  <c r="Y550" i="2"/>
  <c r="Z550" i="2"/>
  <c r="U551" i="2"/>
  <c r="V551" i="2"/>
  <c r="W551" i="2"/>
  <c r="X551" i="2"/>
  <c r="Y551" i="2"/>
  <c r="Z551" i="2"/>
  <c r="U552" i="2"/>
  <c r="V552" i="2"/>
  <c r="W552" i="2"/>
  <c r="X552" i="2"/>
  <c r="Y552" i="2"/>
  <c r="Z552" i="2"/>
  <c r="U553" i="2"/>
  <c r="V553" i="2"/>
  <c r="W553" i="2"/>
  <c r="X553" i="2"/>
  <c r="Y553" i="2"/>
  <c r="Z553" i="2"/>
  <c r="AC553" i="2"/>
  <c r="U554" i="2"/>
  <c r="V554" i="2"/>
  <c r="AB554" i="2" s="1"/>
  <c r="W554" i="2"/>
  <c r="X554" i="2"/>
  <c r="AA554" i="2" s="1"/>
  <c r="Y554" i="2"/>
  <c r="Z554" i="2"/>
  <c r="AC554" i="2" s="1"/>
  <c r="U555" i="2"/>
  <c r="V555" i="2"/>
  <c r="W555" i="2"/>
  <c r="X555" i="2"/>
  <c r="AA555" i="2" s="1"/>
  <c r="Y555" i="2"/>
  <c r="Z555" i="2"/>
  <c r="U556" i="2"/>
  <c r="V556" i="2"/>
  <c r="AB556" i="2" s="1"/>
  <c r="W556" i="2"/>
  <c r="X556" i="2"/>
  <c r="Y556" i="2"/>
  <c r="Z556" i="2"/>
  <c r="U557" i="2"/>
  <c r="V557" i="2"/>
  <c r="W557" i="2"/>
  <c r="X557" i="2"/>
  <c r="Y557" i="2"/>
  <c r="Z557" i="2"/>
  <c r="AC557" i="2" s="1"/>
  <c r="U558" i="2"/>
  <c r="V558" i="2"/>
  <c r="W558" i="2"/>
  <c r="X558" i="2"/>
  <c r="Y558" i="2"/>
  <c r="Z558" i="2"/>
  <c r="U559" i="2"/>
  <c r="V559" i="2"/>
  <c r="W559" i="2"/>
  <c r="X559" i="2"/>
  <c r="Y559" i="2"/>
  <c r="Z559" i="2"/>
  <c r="U560" i="2"/>
  <c r="V560" i="2"/>
  <c r="W560" i="2"/>
  <c r="X560" i="2"/>
  <c r="Y560" i="2"/>
  <c r="Z560" i="2"/>
  <c r="U561" i="2"/>
  <c r="V561" i="2"/>
  <c r="W561" i="2"/>
  <c r="X561" i="2"/>
  <c r="Y561" i="2"/>
  <c r="Z561" i="2"/>
  <c r="AC561" i="2"/>
  <c r="U562" i="2"/>
  <c r="V562" i="2"/>
  <c r="AB562" i="2" s="1"/>
  <c r="W562" i="2"/>
  <c r="X562" i="2"/>
  <c r="AA562" i="2" s="1"/>
  <c r="Y562" i="2"/>
  <c r="Z562" i="2"/>
  <c r="AC562" i="2" s="1"/>
  <c r="U563" i="2"/>
  <c r="V563" i="2"/>
  <c r="AB563" i="2" s="1"/>
  <c r="W563" i="2"/>
  <c r="X563" i="2"/>
  <c r="Y563" i="2"/>
  <c r="Z563" i="2"/>
  <c r="U564" i="2"/>
  <c r="V564" i="2"/>
  <c r="W564" i="2"/>
  <c r="X564" i="2"/>
  <c r="Y564" i="2"/>
  <c r="Z564" i="2"/>
  <c r="U565" i="2"/>
  <c r="V565" i="2"/>
  <c r="W565" i="2"/>
  <c r="X565" i="2"/>
  <c r="Y565" i="2"/>
  <c r="Z565" i="2"/>
  <c r="U566" i="2"/>
  <c r="V566" i="2"/>
  <c r="W566" i="2"/>
  <c r="X566" i="2"/>
  <c r="AA566" i="2" s="1"/>
  <c r="Y566" i="2"/>
  <c r="Z566" i="2"/>
  <c r="U567" i="2"/>
  <c r="V567" i="2"/>
  <c r="W567" i="2"/>
  <c r="X567" i="2"/>
  <c r="Y567" i="2"/>
  <c r="Z567" i="2"/>
  <c r="U568" i="2"/>
  <c r="V568" i="2"/>
  <c r="W568" i="2"/>
  <c r="X568" i="2"/>
  <c r="Y568" i="2"/>
  <c r="Z568" i="2"/>
  <c r="AC568" i="2"/>
  <c r="U569" i="2"/>
  <c r="V569" i="2"/>
  <c r="AB569" i="2" s="1"/>
  <c r="W569" i="2"/>
  <c r="X569" i="2"/>
  <c r="AA569" i="2" s="1"/>
  <c r="Y569" i="2"/>
  <c r="Z569" i="2"/>
  <c r="AC569" i="2" s="1"/>
  <c r="U570" i="2"/>
  <c r="V570" i="2"/>
  <c r="W570" i="2"/>
  <c r="X570" i="2"/>
  <c r="AA570" i="2" s="1"/>
  <c r="Y570" i="2"/>
  <c r="Z570" i="2"/>
  <c r="U571" i="2"/>
  <c r="V571" i="2"/>
  <c r="AB571" i="2" s="1"/>
  <c r="W571" i="2"/>
  <c r="X571" i="2"/>
  <c r="Y571" i="2"/>
  <c r="Z571" i="2"/>
  <c r="U572" i="2"/>
  <c r="V572" i="2"/>
  <c r="W572" i="2"/>
  <c r="X572" i="2"/>
  <c r="Y572" i="2"/>
  <c r="Z572" i="2"/>
  <c r="U573" i="2"/>
  <c r="V573" i="2"/>
  <c r="W573" i="2"/>
  <c r="X573" i="2"/>
  <c r="Y573" i="2"/>
  <c r="Z573" i="2"/>
  <c r="U574" i="2"/>
  <c r="V574" i="2"/>
  <c r="W574" i="2"/>
  <c r="AC574" i="2" s="1"/>
  <c r="X574" i="2"/>
  <c r="Y574" i="2"/>
  <c r="AB574" i="2" s="1"/>
  <c r="Z574" i="2"/>
  <c r="AA574" i="2"/>
  <c r="U575" i="2"/>
  <c r="V575" i="2"/>
  <c r="AB575" i="2" s="1"/>
  <c r="W575" i="2"/>
  <c r="X575" i="2"/>
  <c r="Y575" i="2"/>
  <c r="Z575" i="2"/>
  <c r="U576" i="2"/>
  <c r="V576" i="2"/>
  <c r="W576" i="2"/>
  <c r="X576" i="2"/>
  <c r="Y576" i="2"/>
  <c r="Z576" i="2"/>
  <c r="AC576" i="2" s="1"/>
  <c r="U577" i="2"/>
  <c r="V577" i="2"/>
  <c r="W577" i="2"/>
  <c r="X577" i="2"/>
  <c r="Y577" i="2"/>
  <c r="Z577" i="2"/>
  <c r="U578" i="2"/>
  <c r="V578" i="2"/>
  <c r="W578" i="2"/>
  <c r="X578" i="2"/>
  <c r="Y578" i="2"/>
  <c r="Z578" i="2"/>
  <c r="U579" i="2"/>
  <c r="V579" i="2"/>
  <c r="W579" i="2"/>
  <c r="X579" i="2"/>
  <c r="Y579" i="2"/>
  <c r="Z579" i="2"/>
  <c r="AB579" i="2"/>
  <c r="U580" i="2"/>
  <c r="V580" i="2"/>
  <c r="W580" i="2"/>
  <c r="X580" i="2"/>
  <c r="AA580" i="2" s="1"/>
  <c r="Y580" i="2"/>
  <c r="Z580" i="2"/>
  <c r="AC580" i="2" s="1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AA578" i="2" l="1"/>
  <c r="AC577" i="2"/>
  <c r="AA577" i="2"/>
  <c r="AB577" i="2"/>
  <c r="AC572" i="2"/>
  <c r="AA572" i="2"/>
  <c r="AB567" i="2"/>
  <c r="AB566" i="2"/>
  <c r="AC566" i="2"/>
  <c r="AB560" i="2"/>
  <c r="AA559" i="2"/>
  <c r="AC558" i="2"/>
  <c r="AA558" i="2"/>
  <c r="AB558" i="2"/>
  <c r="AB552" i="2"/>
  <c r="AA551" i="2"/>
  <c r="AC550" i="2"/>
  <c r="AA550" i="2"/>
  <c r="AB550" i="2"/>
  <c r="AB544" i="2"/>
  <c r="AA543" i="2"/>
  <c r="AC542" i="2"/>
  <c r="AA542" i="2"/>
  <c r="AB542" i="2"/>
  <c r="AB536" i="2"/>
  <c r="AA535" i="2"/>
  <c r="AC534" i="2"/>
  <c r="AA534" i="2"/>
  <c r="AB534" i="2"/>
  <c r="AB528" i="2"/>
  <c r="AA527" i="2"/>
  <c r="AC526" i="2"/>
  <c r="AA526" i="2"/>
  <c r="AB526" i="2"/>
  <c r="AB520" i="2"/>
  <c r="AA519" i="2"/>
  <c r="AC518" i="2"/>
  <c r="AA518" i="2"/>
  <c r="AB518" i="2"/>
  <c r="AB512" i="2"/>
  <c r="AA511" i="2"/>
  <c r="AC510" i="2"/>
  <c r="AA510" i="2"/>
  <c r="AB510" i="2"/>
  <c r="AB578" i="2"/>
  <c r="AC578" i="2"/>
  <c r="AA576" i="2"/>
  <c r="AC573" i="2"/>
  <c r="AA573" i="2"/>
  <c r="AB573" i="2"/>
  <c r="AB570" i="2"/>
  <c r="AC570" i="2"/>
  <c r="AA568" i="2"/>
  <c r="AC565" i="2"/>
  <c r="AA565" i="2"/>
  <c r="AB565" i="2"/>
  <c r="AC564" i="2"/>
  <c r="AA564" i="2"/>
  <c r="AA561" i="2"/>
  <c r="AA557" i="2"/>
  <c r="AA553" i="2"/>
  <c r="AA549" i="2"/>
  <c r="AA545" i="2"/>
  <c r="AA541" i="2"/>
  <c r="AA537" i="2"/>
  <c r="AA533" i="2"/>
  <c r="AA529" i="2"/>
  <c r="AA525" i="2"/>
  <c r="AA521" i="2"/>
  <c r="AA517" i="2"/>
  <c r="AA513" i="2"/>
  <c r="AA509" i="2"/>
  <c r="AB580" i="2"/>
  <c r="AC579" i="2"/>
  <c r="AA579" i="2"/>
  <c r="AB576" i="2"/>
  <c r="AC575" i="2"/>
  <c r="AA575" i="2"/>
  <c r="AB572" i="2"/>
  <c r="AC571" i="2"/>
  <c r="AA571" i="2"/>
  <c r="AB568" i="2"/>
  <c r="AC567" i="2"/>
  <c r="AA567" i="2"/>
  <c r="AB564" i="2"/>
  <c r="AC563" i="2"/>
  <c r="AA563" i="2"/>
  <c r="AB561" i="2"/>
  <c r="AC560" i="2"/>
  <c r="AA560" i="2"/>
  <c r="AB559" i="2"/>
  <c r="AC559" i="2"/>
  <c r="AB557" i="2"/>
  <c r="AC556" i="2"/>
  <c r="AA556" i="2"/>
  <c r="AB555" i="2"/>
  <c r="AC555" i="2"/>
  <c r="AB553" i="2"/>
  <c r="AC552" i="2"/>
  <c r="AA552" i="2"/>
  <c r="AB551" i="2"/>
  <c r="AC551" i="2"/>
  <c r="AB549" i="2"/>
  <c r="AC548" i="2"/>
  <c r="AA548" i="2"/>
  <c r="AB547" i="2"/>
  <c r="AC547" i="2"/>
  <c r="AB545" i="2"/>
  <c r="AC544" i="2"/>
  <c r="AA544" i="2"/>
  <c r="AB543" i="2"/>
  <c r="AC543" i="2"/>
  <c r="AB541" i="2"/>
  <c r="AC540" i="2"/>
  <c r="AA540" i="2"/>
  <c r="AB539" i="2"/>
  <c r="AC539" i="2"/>
  <c r="AB537" i="2"/>
  <c r="AC536" i="2"/>
  <c r="AA536" i="2"/>
  <c r="AB535" i="2"/>
  <c r="AC535" i="2"/>
  <c r="AB533" i="2"/>
  <c r="AC532" i="2"/>
  <c r="AA532" i="2"/>
  <c r="AB531" i="2"/>
  <c r="AC531" i="2"/>
  <c r="AB529" i="2"/>
  <c r="AC528" i="2"/>
  <c r="AA528" i="2"/>
  <c r="AB527" i="2"/>
  <c r="AC527" i="2"/>
  <c r="AB525" i="2"/>
  <c r="AC524" i="2"/>
  <c r="AA524" i="2"/>
  <c r="AB523" i="2"/>
  <c r="AC523" i="2"/>
  <c r="AB521" i="2"/>
  <c r="AC520" i="2"/>
  <c r="AA520" i="2"/>
  <c r="AB519" i="2"/>
  <c r="AC519" i="2"/>
  <c r="AB517" i="2"/>
  <c r="AC516" i="2"/>
  <c r="AA516" i="2"/>
  <c r="AB515" i="2"/>
  <c r="AC515" i="2"/>
  <c r="AB513" i="2"/>
  <c r="AC512" i="2"/>
  <c r="AA512" i="2"/>
  <c r="AB511" i="2"/>
  <c r="AC511" i="2"/>
  <c r="AB509" i="2"/>
  <c r="AC508" i="2"/>
  <c r="AA508" i="2"/>
  <c r="AB507" i="2"/>
  <c r="AC507" i="2"/>
  <c r="C168" i="8"/>
  <c r="D168" i="8"/>
  <c r="E168" i="8"/>
  <c r="F168" i="8"/>
  <c r="G168" i="8"/>
  <c r="H168" i="8"/>
  <c r="I168" i="8"/>
  <c r="J168" i="8"/>
  <c r="K168" i="8"/>
  <c r="L168" i="8"/>
  <c r="M168" i="8"/>
  <c r="O168" i="8"/>
  <c r="P168" i="8"/>
  <c r="Q168" i="8"/>
  <c r="R168" i="8"/>
  <c r="S168" i="8"/>
  <c r="T168" i="8"/>
  <c r="C169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Q169" i="8"/>
  <c r="R169" i="8"/>
  <c r="T169" i="8" s="1"/>
  <c r="S169" i="8"/>
  <c r="C170" i="8"/>
  <c r="D170" i="8"/>
  <c r="E170" i="8"/>
  <c r="F170" i="8"/>
  <c r="G170" i="8"/>
  <c r="H170" i="8"/>
  <c r="I170" i="8"/>
  <c r="J170" i="8"/>
  <c r="K170" i="8"/>
  <c r="L170" i="8"/>
  <c r="M170" i="8"/>
  <c r="O170" i="8"/>
  <c r="P170" i="8"/>
  <c r="Q170" i="8"/>
  <c r="S170" i="8" s="1"/>
  <c r="R170" i="8"/>
  <c r="T170" i="8" s="1"/>
  <c r="C171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Q171" i="8"/>
  <c r="S171" i="8" s="1"/>
  <c r="R171" i="8"/>
  <c r="T171" i="8"/>
  <c r="C172" i="8"/>
  <c r="D172" i="8"/>
  <c r="E172" i="8"/>
  <c r="F172" i="8"/>
  <c r="G172" i="8"/>
  <c r="H172" i="8"/>
  <c r="I172" i="8"/>
  <c r="J172" i="8"/>
  <c r="K172" i="8"/>
  <c r="L172" i="8"/>
  <c r="M172" i="8"/>
  <c r="O172" i="8"/>
  <c r="P172" i="8"/>
  <c r="Q172" i="8"/>
  <c r="R172" i="8"/>
  <c r="S172" i="8"/>
  <c r="T172" i="8"/>
  <c r="C173" i="8"/>
  <c r="D173" i="8"/>
  <c r="E173" i="8"/>
  <c r="M173" i="8" s="1"/>
  <c r="F173" i="8"/>
  <c r="G173" i="8"/>
  <c r="H173" i="8"/>
  <c r="I173" i="8"/>
  <c r="J173" i="8"/>
  <c r="K173" i="8"/>
  <c r="L173" i="8"/>
  <c r="O173" i="8"/>
  <c r="P173" i="8"/>
  <c r="Q173" i="8"/>
  <c r="R173" i="8"/>
  <c r="T173" i="8" s="1"/>
  <c r="S173" i="8"/>
  <c r="C174" i="8"/>
  <c r="D174" i="8"/>
  <c r="L174" i="8" s="1"/>
  <c r="E174" i="8"/>
  <c r="F174" i="8"/>
  <c r="G174" i="8"/>
  <c r="H174" i="8"/>
  <c r="I174" i="8"/>
  <c r="J174" i="8"/>
  <c r="K174" i="8"/>
  <c r="M174" i="8"/>
  <c r="O174" i="8"/>
  <c r="P174" i="8"/>
  <c r="Q174" i="8"/>
  <c r="S174" i="8" s="1"/>
  <c r="R174" i="8"/>
  <c r="T174" i="8" s="1"/>
  <c r="C175" i="8"/>
  <c r="D175" i="8"/>
  <c r="E175" i="8"/>
  <c r="F175" i="8"/>
  <c r="G175" i="8"/>
  <c r="H175" i="8"/>
  <c r="I175" i="8"/>
  <c r="J175" i="8"/>
  <c r="K175" i="8"/>
  <c r="L175" i="8"/>
  <c r="M175" i="8"/>
  <c r="O175" i="8"/>
  <c r="P175" i="8"/>
  <c r="T175" i="8" s="1"/>
  <c r="Q175" i="8"/>
  <c r="S175" i="8" s="1"/>
  <c r="R175" i="8"/>
  <c r="C176" i="8"/>
  <c r="D176" i="8"/>
  <c r="E176" i="8"/>
  <c r="F176" i="8"/>
  <c r="G176" i="8"/>
  <c r="H176" i="8"/>
  <c r="I176" i="8"/>
  <c r="J176" i="8"/>
  <c r="K176" i="8"/>
  <c r="L176" i="8"/>
  <c r="M176" i="8"/>
  <c r="O176" i="8"/>
  <c r="S176" i="8" s="1"/>
  <c r="P176" i="8"/>
  <c r="Q176" i="8"/>
  <c r="R176" i="8"/>
  <c r="T176" i="8"/>
  <c r="C177" i="8"/>
  <c r="D177" i="8"/>
  <c r="E177" i="8"/>
  <c r="M177" i="8" s="1"/>
  <c r="F177" i="8"/>
  <c r="G177" i="8"/>
  <c r="H177" i="8"/>
  <c r="I177" i="8"/>
  <c r="J177" i="8"/>
  <c r="K177" i="8"/>
  <c r="L177" i="8"/>
  <c r="O177" i="8"/>
  <c r="P177" i="8"/>
  <c r="Q177" i="8"/>
  <c r="R177" i="8"/>
  <c r="T177" i="8" s="1"/>
  <c r="S177" i="8"/>
  <c r="C178" i="8"/>
  <c r="D178" i="8"/>
  <c r="L178" i="8" s="1"/>
  <c r="E178" i="8"/>
  <c r="F178" i="8"/>
  <c r="G178" i="8"/>
  <c r="H178" i="8"/>
  <c r="I178" i="8"/>
  <c r="J178" i="8"/>
  <c r="K178" i="8"/>
  <c r="M178" i="8"/>
  <c r="O178" i="8"/>
  <c r="P178" i="8"/>
  <c r="Q178" i="8"/>
  <c r="S178" i="8" s="1"/>
  <c r="R178" i="8"/>
  <c r="T178" i="8" s="1"/>
  <c r="C179" i="8"/>
  <c r="D179" i="8"/>
  <c r="E179" i="8"/>
  <c r="F179" i="8"/>
  <c r="G179" i="8"/>
  <c r="H179" i="8"/>
  <c r="I179" i="8"/>
  <c r="J179" i="8"/>
  <c r="K179" i="8"/>
  <c r="L179" i="8"/>
  <c r="M179" i="8"/>
  <c r="O179" i="8"/>
  <c r="P179" i="8"/>
  <c r="T179" i="8" s="1"/>
  <c r="Q179" i="8"/>
  <c r="S179" i="8" s="1"/>
  <c r="R179" i="8"/>
  <c r="C180" i="8"/>
  <c r="D180" i="8"/>
  <c r="E180" i="8"/>
  <c r="F180" i="8"/>
  <c r="G180" i="8"/>
  <c r="H180" i="8"/>
  <c r="I180" i="8"/>
  <c r="J180" i="8"/>
  <c r="K180" i="8"/>
  <c r="L180" i="8"/>
  <c r="M180" i="8"/>
  <c r="O180" i="8"/>
  <c r="S180" i="8" s="1"/>
  <c r="P180" i="8"/>
  <c r="Q180" i="8"/>
  <c r="R180" i="8"/>
  <c r="T180" i="8"/>
  <c r="C181" i="8"/>
  <c r="D181" i="8"/>
  <c r="E181" i="8"/>
  <c r="M181" i="8" s="1"/>
  <c r="F181" i="8"/>
  <c r="G181" i="8"/>
  <c r="H181" i="8"/>
  <c r="I181" i="8"/>
  <c r="J181" i="8"/>
  <c r="K181" i="8"/>
  <c r="L181" i="8"/>
  <c r="O181" i="8"/>
  <c r="P181" i="8"/>
  <c r="Q181" i="8"/>
  <c r="R181" i="8"/>
  <c r="T181" i="8" s="1"/>
  <c r="S181" i="8"/>
  <c r="C182" i="8"/>
  <c r="D182" i="8"/>
  <c r="L182" i="8" s="1"/>
  <c r="E182" i="8"/>
  <c r="F182" i="8"/>
  <c r="G182" i="8"/>
  <c r="H182" i="8"/>
  <c r="I182" i="8"/>
  <c r="J182" i="8"/>
  <c r="K182" i="8"/>
  <c r="M182" i="8"/>
  <c r="O182" i="8"/>
  <c r="P182" i="8"/>
  <c r="Q182" i="8"/>
  <c r="S182" i="8" s="1"/>
  <c r="R182" i="8"/>
  <c r="T182" i="8" s="1"/>
  <c r="C183" i="8"/>
  <c r="D183" i="8"/>
  <c r="E183" i="8"/>
  <c r="F183" i="8"/>
  <c r="G183" i="8"/>
  <c r="H183" i="8"/>
  <c r="I183" i="8"/>
  <c r="J183" i="8"/>
  <c r="K183" i="8"/>
  <c r="L183" i="8"/>
  <c r="M183" i="8"/>
  <c r="O183" i="8"/>
  <c r="P183" i="8"/>
  <c r="T183" i="8" s="1"/>
  <c r="Q183" i="8"/>
  <c r="S183" i="8" s="1"/>
  <c r="R183" i="8"/>
  <c r="C184" i="8"/>
  <c r="D184" i="8"/>
  <c r="E184" i="8"/>
  <c r="F184" i="8"/>
  <c r="G184" i="8"/>
  <c r="H184" i="8"/>
  <c r="I184" i="8"/>
  <c r="J184" i="8"/>
  <c r="K184" i="8"/>
  <c r="L184" i="8"/>
  <c r="M184" i="8"/>
  <c r="O184" i="8"/>
  <c r="P184" i="8"/>
  <c r="Q184" i="8"/>
  <c r="R184" i="8"/>
  <c r="S184" i="8"/>
  <c r="T184" i="8"/>
  <c r="C185" i="8"/>
  <c r="D185" i="8"/>
  <c r="E185" i="8"/>
  <c r="M185" i="8" s="1"/>
  <c r="F185" i="8"/>
  <c r="G185" i="8"/>
  <c r="H185" i="8"/>
  <c r="I185" i="8"/>
  <c r="J185" i="8"/>
  <c r="K185" i="8"/>
  <c r="L185" i="8"/>
  <c r="O185" i="8"/>
  <c r="P185" i="8"/>
  <c r="Q185" i="8"/>
  <c r="R185" i="8"/>
  <c r="T185" i="8" s="1"/>
  <c r="S185" i="8"/>
  <c r="C186" i="8"/>
  <c r="D186" i="8"/>
  <c r="L186" i="8" s="1"/>
  <c r="E186" i="8"/>
  <c r="F186" i="8"/>
  <c r="G186" i="8"/>
  <c r="H186" i="8"/>
  <c r="I186" i="8"/>
  <c r="J186" i="8"/>
  <c r="K186" i="8"/>
  <c r="M186" i="8"/>
  <c r="O186" i="8"/>
  <c r="P186" i="8"/>
  <c r="Q186" i="8"/>
  <c r="S186" i="8" s="1"/>
  <c r="R186" i="8"/>
  <c r="T186" i="8" s="1"/>
  <c r="C187" i="8"/>
  <c r="D187" i="8"/>
  <c r="E187" i="8"/>
  <c r="F187" i="8"/>
  <c r="G187" i="8"/>
  <c r="H187" i="8"/>
  <c r="I187" i="8"/>
  <c r="J187" i="8"/>
  <c r="K187" i="8"/>
  <c r="L187" i="8"/>
  <c r="M187" i="8"/>
  <c r="O187" i="8"/>
  <c r="P187" i="8"/>
  <c r="T187" i="8" s="1"/>
  <c r="Q187" i="8"/>
  <c r="S187" i="8" s="1"/>
  <c r="R187" i="8"/>
  <c r="C188" i="8"/>
  <c r="D188" i="8"/>
  <c r="E188" i="8"/>
  <c r="F188" i="8"/>
  <c r="G188" i="8"/>
  <c r="H188" i="8"/>
  <c r="I188" i="8"/>
  <c r="J188" i="8"/>
  <c r="K188" i="8"/>
  <c r="L188" i="8"/>
  <c r="M188" i="8"/>
  <c r="O188" i="8"/>
  <c r="S188" i="8" s="1"/>
  <c r="P188" i="8"/>
  <c r="Q188" i="8"/>
  <c r="R188" i="8"/>
  <c r="T188" i="8"/>
  <c r="C189" i="8"/>
  <c r="D189" i="8"/>
  <c r="E189" i="8"/>
  <c r="M189" i="8" s="1"/>
  <c r="F189" i="8"/>
  <c r="G189" i="8"/>
  <c r="H189" i="8"/>
  <c r="I189" i="8"/>
  <c r="J189" i="8"/>
  <c r="K189" i="8"/>
  <c r="L189" i="8"/>
  <c r="O189" i="8"/>
  <c r="P189" i="8"/>
  <c r="Q189" i="8"/>
  <c r="R189" i="8"/>
  <c r="T189" i="8" s="1"/>
  <c r="S189" i="8"/>
  <c r="C190" i="8"/>
  <c r="D190" i="8"/>
  <c r="L190" i="8" s="1"/>
  <c r="E190" i="8"/>
  <c r="F190" i="8"/>
  <c r="G190" i="8"/>
  <c r="H190" i="8"/>
  <c r="I190" i="8"/>
  <c r="J190" i="8"/>
  <c r="K190" i="8"/>
  <c r="M190" i="8"/>
  <c r="O190" i="8"/>
  <c r="P190" i="8"/>
  <c r="Q190" i="8"/>
  <c r="S190" i="8" s="1"/>
  <c r="R190" i="8"/>
  <c r="T190" i="8" s="1"/>
  <c r="C191" i="8"/>
  <c r="D191" i="8"/>
  <c r="E191" i="8"/>
  <c r="F191" i="8"/>
  <c r="G191" i="8"/>
  <c r="H191" i="8"/>
  <c r="I191" i="8"/>
  <c r="J191" i="8"/>
  <c r="K191" i="8"/>
  <c r="L191" i="8"/>
  <c r="M191" i="8"/>
  <c r="O191" i="8"/>
  <c r="P191" i="8"/>
  <c r="T191" i="8" s="1"/>
  <c r="Q191" i="8"/>
  <c r="S191" i="8" s="1"/>
  <c r="R191" i="8"/>
  <c r="C192" i="8"/>
  <c r="D192" i="8"/>
  <c r="E192" i="8"/>
  <c r="F192" i="8"/>
  <c r="G192" i="8"/>
  <c r="H192" i="8"/>
  <c r="I192" i="8"/>
  <c r="J192" i="8"/>
  <c r="K192" i="8"/>
  <c r="L192" i="8"/>
  <c r="M192" i="8"/>
  <c r="O192" i="8"/>
  <c r="S192" i="8" s="1"/>
  <c r="P192" i="8"/>
  <c r="Q192" i="8"/>
  <c r="R192" i="8"/>
  <c r="T192" i="8"/>
  <c r="C193" i="8"/>
  <c r="D193" i="8"/>
  <c r="E193" i="8"/>
  <c r="M193" i="8" s="1"/>
  <c r="F193" i="8"/>
  <c r="G193" i="8"/>
  <c r="H193" i="8"/>
  <c r="I193" i="8"/>
  <c r="J193" i="8"/>
  <c r="K193" i="8"/>
  <c r="L193" i="8"/>
  <c r="O193" i="8"/>
  <c r="P193" i="8"/>
  <c r="Q193" i="8"/>
  <c r="R193" i="8"/>
  <c r="T193" i="8" s="1"/>
  <c r="S193" i="8"/>
  <c r="C194" i="8"/>
  <c r="D194" i="8"/>
  <c r="L194" i="8" s="1"/>
  <c r="E194" i="8"/>
  <c r="F194" i="8"/>
  <c r="G194" i="8"/>
  <c r="H194" i="8"/>
  <c r="I194" i="8"/>
  <c r="J194" i="8"/>
  <c r="K194" i="8"/>
  <c r="M194" i="8"/>
  <c r="O194" i="8"/>
  <c r="P194" i="8"/>
  <c r="Q194" i="8"/>
  <c r="S194" i="8" s="1"/>
  <c r="R194" i="8"/>
  <c r="T194" i="8"/>
  <c r="C195" i="8"/>
  <c r="D195" i="8"/>
  <c r="E195" i="8"/>
  <c r="F195" i="8"/>
  <c r="G195" i="8"/>
  <c r="H195" i="8"/>
  <c r="I195" i="8"/>
  <c r="J195" i="8"/>
  <c r="K195" i="8"/>
  <c r="L195" i="8"/>
  <c r="M195" i="8"/>
  <c r="O195" i="8"/>
  <c r="P195" i="8"/>
  <c r="T195" i="8" s="1"/>
  <c r="Q195" i="8"/>
  <c r="R195" i="8"/>
  <c r="S195" i="8"/>
  <c r="C196" i="8"/>
  <c r="D196" i="8"/>
  <c r="E196" i="8"/>
  <c r="F196" i="8"/>
  <c r="G196" i="8"/>
  <c r="H196" i="8"/>
  <c r="I196" i="8"/>
  <c r="J196" i="8"/>
  <c r="K196" i="8"/>
  <c r="L196" i="8"/>
  <c r="M196" i="8"/>
  <c r="O196" i="8"/>
  <c r="S196" i="8" s="1"/>
  <c r="P196" i="8"/>
  <c r="Q196" i="8"/>
  <c r="R196" i="8"/>
  <c r="T196" i="8" s="1"/>
  <c r="C197" i="8"/>
  <c r="D197" i="8"/>
  <c r="E197" i="8"/>
  <c r="M197" i="8" s="1"/>
  <c r="F197" i="8"/>
  <c r="G197" i="8"/>
  <c r="H197" i="8"/>
  <c r="I197" i="8"/>
  <c r="J197" i="8"/>
  <c r="K197" i="8"/>
  <c r="L197" i="8"/>
  <c r="O197" i="8"/>
  <c r="P197" i="8"/>
  <c r="Q197" i="8"/>
  <c r="R197" i="8"/>
  <c r="T197" i="8" s="1"/>
  <c r="S197" i="8"/>
  <c r="C198" i="8"/>
  <c r="D198" i="8"/>
  <c r="E198" i="8"/>
  <c r="F198" i="8"/>
  <c r="G198" i="8"/>
  <c r="H198" i="8"/>
  <c r="I198" i="8"/>
  <c r="J198" i="8"/>
  <c r="K198" i="8"/>
  <c r="L198" i="8"/>
  <c r="M198" i="8"/>
  <c r="O198" i="8"/>
  <c r="P198" i="8"/>
  <c r="Q198" i="8"/>
  <c r="S198" i="8" s="1"/>
  <c r="R198" i="8"/>
  <c r="T198" i="8"/>
  <c r="C199" i="8"/>
  <c r="D199" i="8"/>
  <c r="E199" i="8"/>
  <c r="F199" i="8"/>
  <c r="G199" i="8"/>
  <c r="H199" i="8"/>
  <c r="I199" i="8"/>
  <c r="J199" i="8"/>
  <c r="K199" i="8"/>
  <c r="L199" i="8"/>
  <c r="M199" i="8"/>
  <c r="O199" i="8"/>
  <c r="P199" i="8"/>
  <c r="Q199" i="8"/>
  <c r="R199" i="8"/>
  <c r="S199" i="8"/>
  <c r="T199" i="8"/>
  <c r="C200" i="8"/>
  <c r="D200" i="8"/>
  <c r="E200" i="8"/>
  <c r="F200" i="8"/>
  <c r="G200" i="8"/>
  <c r="H200" i="8"/>
  <c r="I200" i="8"/>
  <c r="J200" i="8"/>
  <c r="K200" i="8"/>
  <c r="L200" i="8"/>
  <c r="M200" i="8"/>
  <c r="O200" i="8"/>
  <c r="P200" i="8"/>
  <c r="Q200" i="8"/>
  <c r="R200" i="8"/>
  <c r="S200" i="8"/>
  <c r="T200" i="8"/>
  <c r="C201" i="8"/>
  <c r="D201" i="8"/>
  <c r="E201" i="8"/>
  <c r="F201" i="8"/>
  <c r="G201" i="8"/>
  <c r="H201" i="8"/>
  <c r="I201" i="8"/>
  <c r="J201" i="8"/>
  <c r="K201" i="8"/>
  <c r="L201" i="8"/>
  <c r="M201" i="8"/>
  <c r="O201" i="8"/>
  <c r="P201" i="8"/>
  <c r="Q201" i="8"/>
  <c r="R201" i="8"/>
  <c r="T201" i="8" s="1"/>
  <c r="S201" i="8"/>
  <c r="C202" i="8"/>
  <c r="D202" i="8"/>
  <c r="E202" i="8"/>
  <c r="F202" i="8"/>
  <c r="G202" i="8"/>
  <c r="H202" i="8"/>
  <c r="I202" i="8"/>
  <c r="J202" i="8"/>
  <c r="K202" i="8"/>
  <c r="L202" i="8"/>
  <c r="M202" i="8"/>
  <c r="O202" i="8"/>
  <c r="P202" i="8"/>
  <c r="Q202" i="8"/>
  <c r="S202" i="8" s="1"/>
  <c r="R202" i="8"/>
  <c r="T202" i="8"/>
  <c r="C203" i="8"/>
  <c r="D203" i="8"/>
  <c r="E203" i="8"/>
  <c r="F203" i="8"/>
  <c r="G203" i="8"/>
  <c r="H203" i="8"/>
  <c r="I203" i="8"/>
  <c r="J203" i="8"/>
  <c r="K203" i="8"/>
  <c r="L203" i="8"/>
  <c r="M203" i="8"/>
  <c r="O203" i="8"/>
  <c r="P203" i="8"/>
  <c r="Q203" i="8"/>
  <c r="R203" i="8"/>
  <c r="S203" i="8"/>
  <c r="T203" i="8"/>
  <c r="C204" i="8"/>
  <c r="D204" i="8"/>
  <c r="E204" i="8"/>
  <c r="F204" i="8"/>
  <c r="G204" i="8"/>
  <c r="H204" i="8"/>
  <c r="I204" i="8"/>
  <c r="J204" i="8"/>
  <c r="K204" i="8"/>
  <c r="L204" i="8"/>
  <c r="M204" i="8"/>
  <c r="O204" i="8"/>
  <c r="P204" i="8"/>
  <c r="Q204" i="8"/>
  <c r="R204" i="8"/>
  <c r="S204" i="8"/>
  <c r="T204" i="8"/>
  <c r="C205" i="8"/>
  <c r="D205" i="8"/>
  <c r="E205" i="8"/>
  <c r="F205" i="8"/>
  <c r="G205" i="8"/>
  <c r="H205" i="8"/>
  <c r="I205" i="8"/>
  <c r="J205" i="8"/>
  <c r="K205" i="8"/>
  <c r="L205" i="8"/>
  <c r="M205" i="8"/>
  <c r="O205" i="8"/>
  <c r="P205" i="8"/>
  <c r="Q205" i="8"/>
  <c r="R205" i="8"/>
  <c r="T205" i="8" s="1"/>
  <c r="S205" i="8"/>
  <c r="C206" i="8"/>
  <c r="D206" i="8"/>
  <c r="L206" i="8" s="1"/>
  <c r="E206" i="8"/>
  <c r="F206" i="8"/>
  <c r="G206" i="8"/>
  <c r="H206" i="8"/>
  <c r="I206" i="8"/>
  <c r="J206" i="8"/>
  <c r="K206" i="8"/>
  <c r="M206" i="8"/>
  <c r="O206" i="8"/>
  <c r="P206" i="8"/>
  <c r="Q206" i="8"/>
  <c r="S206" i="8" s="1"/>
  <c r="R206" i="8"/>
  <c r="T206" i="8"/>
  <c r="C207" i="8"/>
  <c r="D207" i="8"/>
  <c r="E207" i="8"/>
  <c r="F207" i="8"/>
  <c r="G207" i="8"/>
  <c r="H207" i="8"/>
  <c r="I207" i="8"/>
  <c r="J207" i="8"/>
  <c r="K207" i="8"/>
  <c r="L207" i="8"/>
  <c r="M207" i="8"/>
  <c r="O207" i="8"/>
  <c r="P207" i="8"/>
  <c r="Q207" i="8"/>
  <c r="R207" i="8"/>
  <c r="S207" i="8"/>
  <c r="T207" i="8"/>
  <c r="C208" i="8"/>
  <c r="D208" i="8"/>
  <c r="E208" i="8"/>
  <c r="F208" i="8"/>
  <c r="G208" i="8"/>
  <c r="H208" i="8"/>
  <c r="I208" i="8"/>
  <c r="J208" i="8"/>
  <c r="K208" i="8"/>
  <c r="L208" i="8"/>
  <c r="M208" i="8"/>
  <c r="O208" i="8"/>
  <c r="P208" i="8"/>
  <c r="Q208" i="8"/>
  <c r="R208" i="8"/>
  <c r="S208" i="8"/>
  <c r="T208" i="8"/>
  <c r="C209" i="8"/>
  <c r="D209" i="8"/>
  <c r="E209" i="8"/>
  <c r="F209" i="8"/>
  <c r="G209" i="8"/>
  <c r="H209" i="8"/>
  <c r="I209" i="8"/>
  <c r="J209" i="8"/>
  <c r="K209" i="8"/>
  <c r="L209" i="8"/>
  <c r="M209" i="8"/>
  <c r="O209" i="8"/>
  <c r="P209" i="8"/>
  <c r="Q209" i="8"/>
  <c r="R209" i="8"/>
  <c r="T209" i="8" s="1"/>
  <c r="S209" i="8"/>
  <c r="C210" i="8"/>
  <c r="D210" i="8"/>
  <c r="E210" i="8"/>
  <c r="F210" i="8"/>
  <c r="G210" i="8"/>
  <c r="H210" i="8"/>
  <c r="I210" i="8"/>
  <c r="J210" i="8"/>
  <c r="K210" i="8"/>
  <c r="L210" i="8"/>
  <c r="M210" i="8"/>
  <c r="O210" i="8"/>
  <c r="P210" i="8"/>
  <c r="Q210" i="8"/>
  <c r="S210" i="8" s="1"/>
  <c r="R210" i="8"/>
  <c r="T210" i="8" s="1"/>
  <c r="C211" i="8"/>
  <c r="D211" i="8"/>
  <c r="E211" i="8"/>
  <c r="F211" i="8"/>
  <c r="G211" i="8"/>
  <c r="H211" i="8"/>
  <c r="I211" i="8"/>
  <c r="J211" i="8"/>
  <c r="K211" i="8"/>
  <c r="L211" i="8"/>
  <c r="M211" i="8"/>
  <c r="O211" i="8"/>
  <c r="P211" i="8"/>
  <c r="T211" i="8" s="1"/>
  <c r="Q211" i="8"/>
  <c r="S211" i="8" s="1"/>
  <c r="R211" i="8"/>
  <c r="C212" i="8"/>
  <c r="D212" i="8"/>
  <c r="E212" i="8"/>
  <c r="F212" i="8"/>
  <c r="G212" i="8"/>
  <c r="H212" i="8"/>
  <c r="I212" i="8"/>
  <c r="J212" i="8"/>
  <c r="K212" i="8"/>
  <c r="L212" i="8"/>
  <c r="M212" i="8"/>
  <c r="O212" i="8"/>
  <c r="P212" i="8"/>
  <c r="Q212" i="8"/>
  <c r="R212" i="8"/>
  <c r="S212" i="8"/>
  <c r="T212" i="8"/>
  <c r="C213" i="8"/>
  <c r="D213" i="8"/>
  <c r="E213" i="8"/>
  <c r="F213" i="8"/>
  <c r="G213" i="8"/>
  <c r="H213" i="8"/>
  <c r="I213" i="8"/>
  <c r="J213" i="8"/>
  <c r="K213" i="8"/>
  <c r="L213" i="8"/>
  <c r="M213" i="8"/>
  <c r="O213" i="8"/>
  <c r="P213" i="8"/>
  <c r="Q213" i="8"/>
  <c r="R213" i="8"/>
  <c r="T213" i="8" s="1"/>
  <c r="S213" i="8"/>
  <c r="C214" i="8"/>
  <c r="D214" i="8"/>
  <c r="E214" i="8"/>
  <c r="F214" i="8"/>
  <c r="G214" i="8"/>
  <c r="H214" i="8"/>
  <c r="I214" i="8"/>
  <c r="J214" i="8"/>
  <c r="K214" i="8"/>
  <c r="L214" i="8"/>
  <c r="M214" i="8"/>
  <c r="O214" i="8"/>
  <c r="P214" i="8"/>
  <c r="Q214" i="8"/>
  <c r="S214" i="8" s="1"/>
  <c r="R214" i="8"/>
  <c r="T214" i="8" s="1"/>
  <c r="C215" i="8"/>
  <c r="D215" i="8"/>
  <c r="E215" i="8"/>
  <c r="F215" i="8"/>
  <c r="G215" i="8"/>
  <c r="H215" i="8"/>
  <c r="I215" i="8"/>
  <c r="J215" i="8"/>
  <c r="K215" i="8"/>
  <c r="L215" i="8"/>
  <c r="M215" i="8"/>
  <c r="O215" i="8"/>
  <c r="P215" i="8"/>
  <c r="T215" i="8" s="1"/>
  <c r="Q215" i="8"/>
  <c r="S215" i="8" s="1"/>
  <c r="R215" i="8"/>
  <c r="C216" i="8"/>
  <c r="D216" i="8"/>
  <c r="E216" i="8"/>
  <c r="F216" i="8"/>
  <c r="G216" i="8"/>
  <c r="H216" i="8"/>
  <c r="I216" i="8"/>
  <c r="J216" i="8"/>
  <c r="K216" i="8"/>
  <c r="L216" i="8"/>
  <c r="M216" i="8"/>
  <c r="O216" i="8"/>
  <c r="P216" i="8"/>
  <c r="Q216" i="8"/>
  <c r="R216" i="8"/>
  <c r="S216" i="8"/>
  <c r="T216" i="8"/>
  <c r="C217" i="8"/>
  <c r="D217" i="8"/>
  <c r="E217" i="8"/>
  <c r="F217" i="8"/>
  <c r="G217" i="8"/>
  <c r="H217" i="8"/>
  <c r="I217" i="8"/>
  <c r="J217" i="8"/>
  <c r="K217" i="8"/>
  <c r="L217" i="8"/>
  <c r="M217" i="8"/>
  <c r="O217" i="8"/>
  <c r="P217" i="8"/>
  <c r="Q217" i="8"/>
  <c r="R217" i="8"/>
  <c r="T217" i="8" s="1"/>
  <c r="S217" i="8"/>
  <c r="C218" i="8"/>
  <c r="D218" i="8"/>
  <c r="E218" i="8"/>
  <c r="F218" i="8"/>
  <c r="G218" i="8"/>
  <c r="H218" i="8"/>
  <c r="I218" i="8"/>
  <c r="J218" i="8"/>
  <c r="K218" i="8"/>
  <c r="L218" i="8"/>
  <c r="M218" i="8"/>
  <c r="O218" i="8"/>
  <c r="P218" i="8"/>
  <c r="Q218" i="8"/>
  <c r="S218" i="8" s="1"/>
  <c r="R218" i="8"/>
  <c r="T218" i="8" s="1"/>
  <c r="C219" i="8"/>
  <c r="D219" i="8"/>
  <c r="E219" i="8"/>
  <c r="F219" i="8"/>
  <c r="G219" i="8"/>
  <c r="H219" i="8"/>
  <c r="I219" i="8"/>
  <c r="J219" i="8"/>
  <c r="K219" i="8"/>
  <c r="L219" i="8"/>
  <c r="M219" i="8"/>
  <c r="O219" i="8"/>
  <c r="P219" i="8"/>
  <c r="T219" i="8" s="1"/>
  <c r="Q219" i="8"/>
  <c r="R219" i="8"/>
  <c r="S219" i="8"/>
  <c r="C220" i="8"/>
  <c r="D220" i="8"/>
  <c r="E220" i="8"/>
  <c r="F220" i="8"/>
  <c r="G220" i="8"/>
  <c r="H220" i="8"/>
  <c r="I220" i="8"/>
  <c r="J220" i="8"/>
  <c r="K220" i="8"/>
  <c r="L220" i="8"/>
  <c r="M220" i="8"/>
  <c r="O220" i="8"/>
  <c r="S220" i="8" s="1"/>
  <c r="P220" i="8"/>
  <c r="Q220" i="8"/>
  <c r="R220" i="8"/>
  <c r="T220" i="8"/>
  <c r="C221" i="8"/>
  <c r="D221" i="8"/>
  <c r="E221" i="8"/>
  <c r="M221" i="8" s="1"/>
  <c r="F221" i="8"/>
  <c r="G221" i="8"/>
  <c r="H221" i="8"/>
  <c r="I221" i="8"/>
  <c r="J221" i="8"/>
  <c r="K221" i="8"/>
  <c r="L221" i="8"/>
  <c r="O221" i="8"/>
  <c r="P221" i="8"/>
  <c r="Q221" i="8"/>
  <c r="R221" i="8"/>
  <c r="T221" i="8" s="1"/>
  <c r="S221" i="8"/>
  <c r="C222" i="8"/>
  <c r="D222" i="8"/>
  <c r="E222" i="8"/>
  <c r="F222" i="8"/>
  <c r="G222" i="8"/>
  <c r="H222" i="8"/>
  <c r="I222" i="8"/>
  <c r="J222" i="8"/>
  <c r="K222" i="8"/>
  <c r="L222" i="8"/>
  <c r="M222" i="8"/>
  <c r="O222" i="8"/>
  <c r="P222" i="8"/>
  <c r="Q222" i="8"/>
  <c r="S222" i="8" s="1"/>
  <c r="R222" i="8"/>
  <c r="T222" i="8"/>
  <c r="C223" i="8"/>
  <c r="D223" i="8"/>
  <c r="E223" i="8"/>
  <c r="F223" i="8"/>
  <c r="G223" i="8"/>
  <c r="H223" i="8"/>
  <c r="I223" i="8"/>
  <c r="J223" i="8"/>
  <c r="K223" i="8"/>
  <c r="L223" i="8"/>
  <c r="M223" i="8"/>
  <c r="O223" i="8"/>
  <c r="P223" i="8"/>
  <c r="Q223" i="8"/>
  <c r="R223" i="8"/>
  <c r="S223" i="8"/>
  <c r="T223" i="8"/>
  <c r="C224" i="8"/>
  <c r="D224" i="8"/>
  <c r="E224" i="8"/>
  <c r="F224" i="8"/>
  <c r="G224" i="8"/>
  <c r="H224" i="8"/>
  <c r="I224" i="8"/>
  <c r="J224" i="8"/>
  <c r="K224" i="8"/>
  <c r="L224" i="8"/>
  <c r="M224" i="8"/>
  <c r="O224" i="8"/>
  <c r="P224" i="8"/>
  <c r="Q224" i="8"/>
  <c r="R224" i="8"/>
  <c r="S224" i="8"/>
  <c r="T224" i="8"/>
  <c r="C225" i="8"/>
  <c r="D225" i="8"/>
  <c r="E225" i="8"/>
  <c r="F225" i="8"/>
  <c r="G225" i="8"/>
  <c r="H225" i="8"/>
  <c r="I225" i="8"/>
  <c r="J225" i="8"/>
  <c r="K225" i="8"/>
  <c r="L225" i="8"/>
  <c r="M225" i="8"/>
  <c r="O225" i="8"/>
  <c r="P225" i="8"/>
  <c r="Q225" i="8"/>
  <c r="R225" i="8"/>
  <c r="T225" i="8" s="1"/>
  <c r="S225" i="8"/>
  <c r="C226" i="8"/>
  <c r="D226" i="8"/>
  <c r="E226" i="8"/>
  <c r="F226" i="8"/>
  <c r="G226" i="8"/>
  <c r="H226" i="8"/>
  <c r="I226" i="8"/>
  <c r="J226" i="8"/>
  <c r="K226" i="8"/>
  <c r="L226" i="8"/>
  <c r="M226" i="8"/>
  <c r="O226" i="8"/>
  <c r="P226" i="8"/>
  <c r="Q226" i="8"/>
  <c r="S226" i="8" s="1"/>
  <c r="R226" i="8"/>
  <c r="T226" i="8"/>
  <c r="C227" i="8"/>
  <c r="D227" i="8"/>
  <c r="E227" i="8"/>
  <c r="F227" i="8"/>
  <c r="G227" i="8"/>
  <c r="H227" i="8"/>
  <c r="I227" i="8"/>
  <c r="J227" i="8"/>
  <c r="K227" i="8"/>
  <c r="L227" i="8"/>
  <c r="M227" i="8"/>
  <c r="O227" i="8"/>
  <c r="P227" i="8"/>
  <c r="T227" i="8" s="1"/>
  <c r="Q227" i="8"/>
  <c r="R227" i="8"/>
  <c r="S227" i="8"/>
  <c r="C228" i="8"/>
  <c r="D228" i="8"/>
  <c r="E228" i="8"/>
  <c r="F228" i="8"/>
  <c r="G228" i="8"/>
  <c r="H228" i="8"/>
  <c r="I228" i="8"/>
  <c r="J228" i="8"/>
  <c r="K228" i="8"/>
  <c r="L228" i="8"/>
  <c r="M228" i="8"/>
  <c r="O228" i="8"/>
  <c r="P228" i="8"/>
  <c r="Q228" i="8"/>
  <c r="R228" i="8"/>
  <c r="S228" i="8"/>
  <c r="T228" i="8"/>
  <c r="C229" i="8"/>
  <c r="D229" i="8"/>
  <c r="E229" i="8"/>
  <c r="M229" i="8" s="1"/>
  <c r="F229" i="8"/>
  <c r="G229" i="8"/>
  <c r="H229" i="8"/>
  <c r="I229" i="8"/>
  <c r="J229" i="8"/>
  <c r="K229" i="8"/>
  <c r="L229" i="8"/>
  <c r="O229" i="8"/>
  <c r="P229" i="8"/>
  <c r="Q229" i="8"/>
  <c r="R229" i="8"/>
  <c r="T229" i="8" s="1"/>
  <c r="S229" i="8"/>
  <c r="C230" i="8"/>
  <c r="D230" i="8"/>
  <c r="E230" i="8"/>
  <c r="F230" i="8"/>
  <c r="G230" i="8"/>
  <c r="H230" i="8"/>
  <c r="I230" i="8"/>
  <c r="J230" i="8"/>
  <c r="K230" i="8"/>
  <c r="L230" i="8"/>
  <c r="M230" i="8"/>
  <c r="O230" i="8"/>
  <c r="P230" i="8"/>
  <c r="Q230" i="8"/>
  <c r="S230" i="8" s="1"/>
  <c r="R230" i="8"/>
  <c r="T230" i="8"/>
  <c r="C231" i="8"/>
  <c r="D231" i="8"/>
  <c r="E231" i="8"/>
  <c r="F231" i="8"/>
  <c r="G231" i="8"/>
  <c r="H231" i="8"/>
  <c r="I231" i="8"/>
  <c r="J231" i="8"/>
  <c r="K231" i="8"/>
  <c r="L231" i="8"/>
  <c r="M231" i="8"/>
  <c r="O231" i="8"/>
  <c r="P231" i="8"/>
  <c r="Q231" i="8"/>
  <c r="R231" i="8"/>
  <c r="S231" i="8"/>
  <c r="T231" i="8"/>
  <c r="C232" i="8"/>
  <c r="D232" i="8"/>
  <c r="E232" i="8"/>
  <c r="F232" i="8"/>
  <c r="G232" i="8"/>
  <c r="H232" i="8"/>
  <c r="I232" i="8"/>
  <c r="J232" i="8"/>
  <c r="K232" i="8"/>
  <c r="L232" i="8"/>
  <c r="M232" i="8"/>
  <c r="O232" i="8"/>
  <c r="P232" i="8"/>
  <c r="Q232" i="8"/>
  <c r="R232" i="8"/>
  <c r="S232" i="8"/>
  <c r="T232" i="8"/>
  <c r="C233" i="8"/>
  <c r="D233" i="8"/>
  <c r="E233" i="8"/>
  <c r="F233" i="8"/>
  <c r="G233" i="8"/>
  <c r="H233" i="8"/>
  <c r="I233" i="8"/>
  <c r="J233" i="8"/>
  <c r="K233" i="8"/>
  <c r="L233" i="8"/>
  <c r="M233" i="8"/>
  <c r="O233" i="8"/>
  <c r="P233" i="8"/>
  <c r="Q233" i="8"/>
  <c r="R233" i="8"/>
  <c r="T233" i="8" s="1"/>
  <c r="S233" i="8"/>
  <c r="C234" i="8"/>
  <c r="D234" i="8"/>
  <c r="E234" i="8"/>
  <c r="F234" i="8"/>
  <c r="G234" i="8"/>
  <c r="H234" i="8"/>
  <c r="I234" i="8"/>
  <c r="J234" i="8"/>
  <c r="K234" i="8"/>
  <c r="L234" i="8"/>
  <c r="M234" i="8"/>
  <c r="O234" i="8"/>
  <c r="P234" i="8"/>
  <c r="Q234" i="8"/>
  <c r="S234" i="8" s="1"/>
  <c r="R234" i="8"/>
  <c r="T234" i="8"/>
  <c r="C235" i="8"/>
  <c r="D235" i="8"/>
  <c r="E235" i="8"/>
  <c r="F235" i="8"/>
  <c r="G235" i="8"/>
  <c r="H235" i="8"/>
  <c r="I235" i="8"/>
  <c r="J235" i="8"/>
  <c r="K235" i="8"/>
  <c r="L235" i="8"/>
  <c r="M235" i="8"/>
  <c r="O235" i="8"/>
  <c r="P235" i="8"/>
  <c r="T235" i="8" s="1"/>
  <c r="Q235" i="8"/>
  <c r="R235" i="8"/>
  <c r="S235" i="8"/>
  <c r="C236" i="8"/>
  <c r="D236" i="8"/>
  <c r="E236" i="8"/>
  <c r="F236" i="8"/>
  <c r="G236" i="8"/>
  <c r="H236" i="8"/>
  <c r="I236" i="8"/>
  <c r="J236" i="8"/>
  <c r="K236" i="8"/>
  <c r="L236" i="8"/>
  <c r="M236" i="8"/>
  <c r="O236" i="8"/>
  <c r="S236" i="8" s="1"/>
  <c r="P236" i="8"/>
  <c r="Q236" i="8"/>
  <c r="R236" i="8"/>
  <c r="T236" i="8" s="1"/>
  <c r="C237" i="8"/>
  <c r="D237" i="8"/>
  <c r="E237" i="8"/>
  <c r="F237" i="8"/>
  <c r="G237" i="8"/>
  <c r="H237" i="8"/>
  <c r="I237" i="8"/>
  <c r="J237" i="8"/>
  <c r="K237" i="8"/>
  <c r="L237" i="8"/>
  <c r="M237" i="8"/>
  <c r="O237" i="8"/>
  <c r="P237" i="8"/>
  <c r="Q237" i="8"/>
  <c r="R237" i="8"/>
  <c r="T237" i="8" s="1"/>
  <c r="S237" i="8"/>
  <c r="C238" i="8"/>
  <c r="D238" i="8"/>
  <c r="E238" i="8"/>
  <c r="F238" i="8"/>
  <c r="G238" i="8"/>
  <c r="H238" i="8"/>
  <c r="I238" i="8"/>
  <c r="J238" i="8"/>
  <c r="K238" i="8"/>
  <c r="L238" i="8"/>
  <c r="M238" i="8"/>
  <c r="O238" i="8"/>
  <c r="P238" i="8"/>
  <c r="Q238" i="8"/>
  <c r="S238" i="8" s="1"/>
  <c r="R238" i="8"/>
  <c r="T238" i="8"/>
  <c r="C239" i="8"/>
  <c r="D239" i="8"/>
  <c r="E239" i="8"/>
  <c r="F239" i="8"/>
  <c r="G239" i="8"/>
  <c r="H239" i="8"/>
  <c r="I239" i="8"/>
  <c r="J239" i="8"/>
  <c r="K239" i="8"/>
  <c r="L239" i="8"/>
  <c r="M239" i="8"/>
  <c r="O239" i="8"/>
  <c r="P239" i="8"/>
  <c r="Q239" i="8"/>
  <c r="R239" i="8"/>
  <c r="S239" i="8"/>
  <c r="T239" i="8"/>
  <c r="C240" i="8"/>
  <c r="D240" i="8"/>
  <c r="E240" i="8"/>
  <c r="F240" i="8"/>
  <c r="G240" i="8"/>
  <c r="H240" i="8"/>
  <c r="I240" i="8"/>
  <c r="J240" i="8"/>
  <c r="K240" i="8"/>
  <c r="L240" i="8"/>
  <c r="M240" i="8"/>
  <c r="O240" i="8"/>
  <c r="P240" i="8"/>
  <c r="Q240" i="8"/>
  <c r="R240" i="8"/>
  <c r="S240" i="8"/>
  <c r="T240" i="8"/>
  <c r="C241" i="8"/>
  <c r="D241" i="8"/>
  <c r="E241" i="8"/>
  <c r="F241" i="8"/>
  <c r="G241" i="8"/>
  <c r="H241" i="8"/>
  <c r="I241" i="8"/>
  <c r="J241" i="8"/>
  <c r="K241" i="8"/>
  <c r="L241" i="8"/>
  <c r="M241" i="8"/>
  <c r="O241" i="8"/>
  <c r="P241" i="8"/>
  <c r="Q241" i="8"/>
  <c r="R241" i="8"/>
  <c r="T241" i="8" s="1"/>
  <c r="S241" i="8"/>
  <c r="C242" i="8"/>
  <c r="D242" i="8"/>
  <c r="L242" i="8" s="1"/>
  <c r="E242" i="8"/>
  <c r="F242" i="8"/>
  <c r="G242" i="8"/>
  <c r="H242" i="8"/>
  <c r="I242" i="8"/>
  <c r="J242" i="8"/>
  <c r="K242" i="8"/>
  <c r="M242" i="8"/>
  <c r="O242" i="8"/>
  <c r="P242" i="8"/>
  <c r="Q242" i="8"/>
  <c r="S242" i="8" s="1"/>
  <c r="R242" i="8"/>
  <c r="T242" i="8"/>
  <c r="C243" i="8"/>
  <c r="D243" i="8"/>
  <c r="E243" i="8"/>
  <c r="F243" i="8"/>
  <c r="G243" i="8"/>
  <c r="H243" i="8"/>
  <c r="I243" i="8"/>
  <c r="J243" i="8"/>
  <c r="K243" i="8"/>
  <c r="L243" i="8"/>
  <c r="M243" i="8"/>
  <c r="O243" i="8"/>
  <c r="P243" i="8"/>
  <c r="Q243" i="8"/>
  <c r="R243" i="8"/>
  <c r="S243" i="8"/>
  <c r="T243" i="8"/>
  <c r="C244" i="8"/>
  <c r="D244" i="8"/>
  <c r="E244" i="8"/>
  <c r="F244" i="8"/>
  <c r="G244" i="8"/>
  <c r="H244" i="8"/>
  <c r="I244" i="8"/>
  <c r="J244" i="8"/>
  <c r="K244" i="8"/>
  <c r="L244" i="8"/>
  <c r="M244" i="8"/>
  <c r="O244" i="8"/>
  <c r="P244" i="8"/>
  <c r="Q244" i="8"/>
  <c r="R244" i="8"/>
  <c r="S244" i="8"/>
  <c r="T244" i="8"/>
  <c r="C245" i="8"/>
  <c r="D245" i="8"/>
  <c r="E245" i="8"/>
  <c r="F245" i="8"/>
  <c r="G245" i="8"/>
  <c r="H245" i="8"/>
  <c r="I245" i="8"/>
  <c r="J245" i="8"/>
  <c r="K245" i="8"/>
  <c r="L245" i="8"/>
  <c r="M245" i="8"/>
  <c r="O245" i="8"/>
  <c r="P245" i="8"/>
  <c r="Q245" i="8"/>
  <c r="R245" i="8"/>
  <c r="T245" i="8" s="1"/>
  <c r="S245" i="8"/>
  <c r="C246" i="8"/>
  <c r="D246" i="8"/>
  <c r="E246" i="8"/>
  <c r="F246" i="8"/>
  <c r="G246" i="8"/>
  <c r="H246" i="8"/>
  <c r="I246" i="8"/>
  <c r="J246" i="8"/>
  <c r="K246" i="8"/>
  <c r="L246" i="8"/>
  <c r="M246" i="8"/>
  <c r="O246" i="8"/>
  <c r="P246" i="8"/>
  <c r="Q246" i="8"/>
  <c r="S246" i="8" s="1"/>
  <c r="R246" i="8"/>
  <c r="T246" i="8"/>
  <c r="C247" i="8"/>
  <c r="D247" i="8"/>
  <c r="E247" i="8"/>
  <c r="F247" i="8"/>
  <c r="G247" i="8"/>
  <c r="H247" i="8"/>
  <c r="I247" i="8"/>
  <c r="J247" i="8"/>
  <c r="K247" i="8"/>
  <c r="L247" i="8"/>
  <c r="M247" i="8"/>
  <c r="O247" i="8"/>
  <c r="P247" i="8"/>
  <c r="Q247" i="8"/>
  <c r="R247" i="8"/>
  <c r="S247" i="8"/>
  <c r="T247" i="8"/>
  <c r="C248" i="8"/>
  <c r="D248" i="8"/>
  <c r="E248" i="8"/>
  <c r="F248" i="8"/>
  <c r="G248" i="8"/>
  <c r="H248" i="8"/>
  <c r="I248" i="8"/>
  <c r="J248" i="8"/>
  <c r="K248" i="8"/>
  <c r="L248" i="8"/>
  <c r="M248" i="8"/>
  <c r="O248" i="8"/>
  <c r="P248" i="8"/>
  <c r="Q248" i="8"/>
  <c r="R248" i="8"/>
  <c r="S248" i="8"/>
  <c r="T248" i="8"/>
  <c r="C249" i="8"/>
  <c r="D249" i="8"/>
  <c r="E249" i="8"/>
  <c r="F249" i="8"/>
  <c r="G249" i="8"/>
  <c r="H249" i="8"/>
  <c r="I249" i="8"/>
  <c r="J249" i="8"/>
  <c r="K249" i="8"/>
  <c r="L249" i="8"/>
  <c r="M249" i="8"/>
  <c r="O249" i="8"/>
  <c r="P249" i="8"/>
  <c r="Q249" i="8"/>
  <c r="R249" i="8"/>
  <c r="T249" i="8" s="1"/>
  <c r="S249" i="8"/>
  <c r="C250" i="8"/>
  <c r="D250" i="8"/>
  <c r="L250" i="8" s="1"/>
  <c r="E250" i="8"/>
  <c r="F250" i="8"/>
  <c r="G250" i="8"/>
  <c r="H250" i="8"/>
  <c r="I250" i="8"/>
  <c r="J250" i="8"/>
  <c r="K250" i="8"/>
  <c r="M250" i="8"/>
  <c r="O250" i="8"/>
  <c r="P250" i="8"/>
  <c r="Q250" i="8"/>
  <c r="S250" i="8" s="1"/>
  <c r="R250" i="8"/>
  <c r="T250" i="8"/>
  <c r="C251" i="8"/>
  <c r="D251" i="8"/>
  <c r="E251" i="8"/>
  <c r="F251" i="8"/>
  <c r="G251" i="8"/>
  <c r="H251" i="8"/>
  <c r="I251" i="8"/>
  <c r="J251" i="8"/>
  <c r="K251" i="8"/>
  <c r="L251" i="8"/>
  <c r="M251" i="8"/>
  <c r="O251" i="8"/>
  <c r="P251" i="8"/>
  <c r="Q251" i="8"/>
  <c r="R251" i="8"/>
  <c r="S251" i="8"/>
  <c r="T251" i="8"/>
  <c r="C252" i="8"/>
  <c r="D252" i="8"/>
  <c r="E252" i="8"/>
  <c r="F252" i="8"/>
  <c r="G252" i="8"/>
  <c r="H252" i="8"/>
  <c r="I252" i="8"/>
  <c r="J252" i="8"/>
  <c r="K252" i="8"/>
  <c r="L252" i="8"/>
  <c r="M252" i="8"/>
  <c r="O252" i="8"/>
  <c r="P252" i="8"/>
  <c r="Q252" i="8"/>
  <c r="R252" i="8"/>
  <c r="S252" i="8"/>
  <c r="T252" i="8"/>
  <c r="C253" i="8"/>
  <c r="D253" i="8"/>
  <c r="E253" i="8"/>
  <c r="F253" i="8"/>
  <c r="G253" i="8"/>
  <c r="H253" i="8"/>
  <c r="I253" i="8"/>
  <c r="J253" i="8"/>
  <c r="K253" i="8"/>
  <c r="L253" i="8"/>
  <c r="M253" i="8"/>
  <c r="O253" i="8"/>
  <c r="P253" i="8"/>
  <c r="Q253" i="8"/>
  <c r="R253" i="8"/>
  <c r="T253" i="8" s="1"/>
  <c r="S253" i="8"/>
  <c r="C254" i="8"/>
  <c r="D254" i="8"/>
  <c r="E254" i="8"/>
  <c r="F254" i="8"/>
  <c r="G254" i="8"/>
  <c r="H254" i="8"/>
  <c r="I254" i="8"/>
  <c r="J254" i="8"/>
  <c r="K254" i="8"/>
  <c r="L254" i="8"/>
  <c r="M254" i="8"/>
  <c r="O254" i="8"/>
  <c r="P254" i="8"/>
  <c r="Q254" i="8"/>
  <c r="S254" i="8" s="1"/>
  <c r="R254" i="8"/>
  <c r="T254" i="8"/>
  <c r="C255" i="8"/>
  <c r="D255" i="8"/>
  <c r="E255" i="8"/>
  <c r="F255" i="8"/>
  <c r="G255" i="8"/>
  <c r="H255" i="8"/>
  <c r="I255" i="8"/>
  <c r="J255" i="8"/>
  <c r="K255" i="8"/>
  <c r="L255" i="8"/>
  <c r="M255" i="8"/>
  <c r="O255" i="8"/>
  <c r="P255" i="8"/>
  <c r="Q255" i="8"/>
  <c r="R255" i="8"/>
  <c r="S255" i="8"/>
  <c r="T255" i="8"/>
  <c r="C256" i="8"/>
  <c r="D256" i="8"/>
  <c r="E256" i="8"/>
  <c r="F256" i="8"/>
  <c r="G256" i="8"/>
  <c r="H256" i="8"/>
  <c r="I256" i="8"/>
  <c r="J256" i="8"/>
  <c r="K256" i="8"/>
  <c r="L256" i="8"/>
  <c r="M256" i="8"/>
  <c r="O256" i="8"/>
  <c r="P256" i="8"/>
  <c r="Q256" i="8"/>
  <c r="R256" i="8"/>
  <c r="S256" i="8"/>
  <c r="T256" i="8"/>
  <c r="C257" i="8"/>
  <c r="D257" i="8"/>
  <c r="E257" i="8"/>
  <c r="F257" i="8"/>
  <c r="G257" i="8"/>
  <c r="H257" i="8"/>
  <c r="I257" i="8"/>
  <c r="J257" i="8"/>
  <c r="K257" i="8"/>
  <c r="L257" i="8"/>
  <c r="M257" i="8"/>
  <c r="O257" i="8"/>
  <c r="P257" i="8"/>
  <c r="Q257" i="8"/>
  <c r="R257" i="8"/>
  <c r="T257" i="8" s="1"/>
  <c r="S257" i="8"/>
  <c r="C258" i="8"/>
  <c r="D258" i="8"/>
  <c r="L258" i="8" s="1"/>
  <c r="E258" i="8"/>
  <c r="F258" i="8"/>
  <c r="G258" i="8"/>
  <c r="H258" i="8"/>
  <c r="I258" i="8"/>
  <c r="J258" i="8"/>
  <c r="K258" i="8"/>
  <c r="M258" i="8"/>
  <c r="O258" i="8"/>
  <c r="P258" i="8"/>
  <c r="Q258" i="8"/>
  <c r="S258" i="8" s="1"/>
  <c r="R258" i="8"/>
  <c r="T258" i="8"/>
  <c r="C259" i="8"/>
  <c r="D259" i="8"/>
  <c r="E259" i="8"/>
  <c r="F259" i="8"/>
  <c r="G259" i="8"/>
  <c r="H259" i="8"/>
  <c r="I259" i="8"/>
  <c r="J259" i="8"/>
  <c r="K259" i="8"/>
  <c r="L259" i="8"/>
  <c r="M259" i="8"/>
  <c r="O259" i="8"/>
  <c r="P259" i="8"/>
  <c r="Q259" i="8"/>
  <c r="R259" i="8"/>
  <c r="S259" i="8"/>
  <c r="T259" i="8"/>
  <c r="C260" i="8"/>
  <c r="D260" i="8"/>
  <c r="E260" i="8"/>
  <c r="F260" i="8"/>
  <c r="G260" i="8"/>
  <c r="H260" i="8"/>
  <c r="I260" i="8"/>
  <c r="J260" i="8"/>
  <c r="K260" i="8"/>
  <c r="L260" i="8"/>
  <c r="M260" i="8"/>
  <c r="O260" i="8"/>
  <c r="P260" i="8"/>
  <c r="Q260" i="8"/>
  <c r="R260" i="8"/>
  <c r="S260" i="8"/>
  <c r="T260" i="8"/>
  <c r="C261" i="8"/>
  <c r="D261" i="8"/>
  <c r="E261" i="8"/>
  <c r="F261" i="8"/>
  <c r="G261" i="8"/>
  <c r="H261" i="8"/>
  <c r="I261" i="8"/>
  <c r="J261" i="8"/>
  <c r="K261" i="8"/>
  <c r="L261" i="8"/>
  <c r="M261" i="8"/>
  <c r="O261" i="8"/>
  <c r="P261" i="8"/>
  <c r="Q261" i="8"/>
  <c r="R261" i="8"/>
  <c r="T261" i="8" s="1"/>
  <c r="S261" i="8"/>
  <c r="C262" i="8"/>
  <c r="D262" i="8"/>
  <c r="E262" i="8"/>
  <c r="F262" i="8"/>
  <c r="G262" i="8"/>
  <c r="H262" i="8"/>
  <c r="I262" i="8"/>
  <c r="J262" i="8"/>
  <c r="K262" i="8"/>
  <c r="L262" i="8"/>
  <c r="M262" i="8"/>
  <c r="O262" i="8"/>
  <c r="P262" i="8"/>
  <c r="Q262" i="8"/>
  <c r="S262" i="8" s="1"/>
  <c r="R262" i="8"/>
  <c r="T262" i="8"/>
  <c r="C263" i="8"/>
  <c r="D263" i="8"/>
  <c r="E263" i="8"/>
  <c r="F263" i="8"/>
  <c r="G263" i="8"/>
  <c r="H263" i="8"/>
  <c r="I263" i="8"/>
  <c r="J263" i="8"/>
  <c r="K263" i="8"/>
  <c r="L263" i="8"/>
  <c r="M263" i="8"/>
  <c r="O263" i="8"/>
  <c r="P263" i="8"/>
  <c r="Q263" i="8"/>
  <c r="R263" i="8"/>
  <c r="S263" i="8"/>
  <c r="T263" i="8"/>
  <c r="C264" i="8"/>
  <c r="D264" i="8"/>
  <c r="E264" i="8"/>
  <c r="F264" i="8"/>
  <c r="G264" i="8"/>
  <c r="H264" i="8"/>
  <c r="I264" i="8"/>
  <c r="J264" i="8"/>
  <c r="K264" i="8"/>
  <c r="L264" i="8"/>
  <c r="M264" i="8"/>
  <c r="O264" i="8"/>
  <c r="P264" i="8"/>
  <c r="Q264" i="8"/>
  <c r="R264" i="8"/>
  <c r="S264" i="8"/>
  <c r="T264" i="8"/>
  <c r="C265" i="8"/>
  <c r="D265" i="8"/>
  <c r="E265" i="8"/>
  <c r="F265" i="8"/>
  <c r="G265" i="8"/>
  <c r="H265" i="8"/>
  <c r="I265" i="8"/>
  <c r="J265" i="8"/>
  <c r="K265" i="8"/>
  <c r="L265" i="8"/>
  <c r="M265" i="8"/>
  <c r="O265" i="8"/>
  <c r="P265" i="8"/>
  <c r="Q265" i="8"/>
  <c r="R265" i="8"/>
  <c r="T265" i="8" s="1"/>
  <c r="S265" i="8"/>
  <c r="C266" i="8"/>
  <c r="D266" i="8"/>
  <c r="L266" i="8" s="1"/>
  <c r="E266" i="8"/>
  <c r="F266" i="8"/>
  <c r="G266" i="8"/>
  <c r="H266" i="8"/>
  <c r="I266" i="8"/>
  <c r="J266" i="8"/>
  <c r="K266" i="8"/>
  <c r="M266" i="8"/>
  <c r="O266" i="8"/>
  <c r="P266" i="8"/>
  <c r="Q266" i="8"/>
  <c r="S266" i="8" s="1"/>
  <c r="R266" i="8"/>
  <c r="T266" i="8"/>
  <c r="C267" i="8"/>
  <c r="D267" i="8"/>
  <c r="E267" i="8"/>
  <c r="F267" i="8"/>
  <c r="G267" i="8"/>
  <c r="H267" i="8"/>
  <c r="I267" i="8"/>
  <c r="J267" i="8"/>
  <c r="K267" i="8"/>
  <c r="L267" i="8"/>
  <c r="M267" i="8"/>
  <c r="O267" i="8"/>
  <c r="P267" i="8"/>
  <c r="Q267" i="8"/>
  <c r="R267" i="8"/>
  <c r="S267" i="8"/>
  <c r="T267" i="8"/>
  <c r="C268" i="8"/>
  <c r="D268" i="8"/>
  <c r="E268" i="8"/>
  <c r="F268" i="8"/>
  <c r="G268" i="8"/>
  <c r="H268" i="8"/>
  <c r="I268" i="8"/>
  <c r="J268" i="8"/>
  <c r="K268" i="8"/>
  <c r="L268" i="8"/>
  <c r="M268" i="8"/>
  <c r="O268" i="8"/>
  <c r="P268" i="8"/>
  <c r="Q268" i="8"/>
  <c r="R268" i="8"/>
  <c r="T268" i="8" s="1"/>
  <c r="S268" i="8"/>
  <c r="C269" i="8"/>
  <c r="D269" i="8"/>
  <c r="E269" i="8"/>
  <c r="F269" i="8"/>
  <c r="G269" i="8"/>
  <c r="H269" i="8"/>
  <c r="I269" i="8"/>
  <c r="J269" i="8"/>
  <c r="K269" i="8"/>
  <c r="L269" i="8"/>
  <c r="M269" i="8"/>
  <c r="O269" i="8"/>
  <c r="P269" i="8"/>
  <c r="Q269" i="8"/>
  <c r="S269" i="8" s="1"/>
  <c r="R269" i="8"/>
  <c r="T269" i="8" s="1"/>
  <c r="C270" i="8"/>
  <c r="D270" i="8"/>
  <c r="L270" i="8" s="1"/>
  <c r="E270" i="8"/>
  <c r="F270" i="8"/>
  <c r="G270" i="8"/>
  <c r="H270" i="8"/>
  <c r="I270" i="8"/>
  <c r="J270" i="8"/>
  <c r="K270" i="8"/>
  <c r="M270" i="8"/>
  <c r="O270" i="8"/>
  <c r="P270" i="8"/>
  <c r="Q270" i="8"/>
  <c r="S270" i="8" s="1"/>
  <c r="R270" i="8"/>
  <c r="T270" i="8"/>
  <c r="C271" i="8"/>
  <c r="D271" i="8"/>
  <c r="E271" i="8"/>
  <c r="F271" i="8"/>
  <c r="G271" i="8"/>
  <c r="H271" i="8"/>
  <c r="I271" i="8"/>
  <c r="J271" i="8"/>
  <c r="K271" i="8"/>
  <c r="L271" i="8"/>
  <c r="M271" i="8"/>
  <c r="O271" i="8"/>
  <c r="P271" i="8"/>
  <c r="Q271" i="8"/>
  <c r="R271" i="8"/>
  <c r="S271" i="8"/>
  <c r="T271" i="8"/>
  <c r="C272" i="8"/>
  <c r="D272" i="8"/>
  <c r="E272" i="8"/>
  <c r="F272" i="8"/>
  <c r="G272" i="8"/>
  <c r="H272" i="8"/>
  <c r="I272" i="8"/>
  <c r="J272" i="8"/>
  <c r="K272" i="8"/>
  <c r="L272" i="8"/>
  <c r="M272" i="8"/>
  <c r="O272" i="8"/>
  <c r="P272" i="8"/>
  <c r="Q272" i="8"/>
  <c r="R272" i="8"/>
  <c r="T272" i="8" s="1"/>
  <c r="S272" i="8"/>
  <c r="C273" i="8"/>
  <c r="D273" i="8"/>
  <c r="E273" i="8"/>
  <c r="F273" i="8"/>
  <c r="G273" i="8"/>
  <c r="H273" i="8"/>
  <c r="I273" i="8"/>
  <c r="J273" i="8"/>
  <c r="K273" i="8"/>
  <c r="L273" i="8"/>
  <c r="M273" i="8"/>
  <c r="O273" i="8"/>
  <c r="P273" i="8"/>
  <c r="Q273" i="8"/>
  <c r="S273" i="8" s="1"/>
  <c r="R273" i="8"/>
  <c r="T273" i="8" s="1"/>
  <c r="C274" i="8"/>
  <c r="D274" i="8"/>
  <c r="L274" i="8" s="1"/>
  <c r="E274" i="8"/>
  <c r="F274" i="8"/>
  <c r="G274" i="8"/>
  <c r="H274" i="8"/>
  <c r="I274" i="8"/>
  <c r="J274" i="8"/>
  <c r="K274" i="8"/>
  <c r="M274" i="8"/>
  <c r="O274" i="8"/>
  <c r="P274" i="8"/>
  <c r="Q274" i="8"/>
  <c r="S274" i="8" s="1"/>
  <c r="R274" i="8"/>
  <c r="T274" i="8"/>
  <c r="C275" i="8"/>
  <c r="D275" i="8"/>
  <c r="E275" i="8"/>
  <c r="F275" i="8"/>
  <c r="G275" i="8"/>
  <c r="H275" i="8"/>
  <c r="I275" i="8"/>
  <c r="J275" i="8"/>
  <c r="K275" i="8"/>
  <c r="L275" i="8"/>
  <c r="M275" i="8"/>
  <c r="O275" i="8"/>
  <c r="P275" i="8"/>
  <c r="Q275" i="8"/>
  <c r="R275" i="8"/>
  <c r="S275" i="8"/>
  <c r="T275" i="8"/>
  <c r="C276" i="8"/>
  <c r="D276" i="8"/>
  <c r="E276" i="8"/>
  <c r="F276" i="8"/>
  <c r="G276" i="8"/>
  <c r="H276" i="8"/>
  <c r="I276" i="8"/>
  <c r="J276" i="8"/>
  <c r="K276" i="8"/>
  <c r="L276" i="8"/>
  <c r="M276" i="8"/>
  <c r="O276" i="8"/>
  <c r="P276" i="8"/>
  <c r="Q276" i="8"/>
  <c r="R276" i="8"/>
  <c r="T276" i="8" s="1"/>
  <c r="S276" i="8"/>
  <c r="C277" i="8"/>
  <c r="D277" i="8"/>
  <c r="E277" i="8"/>
  <c r="F277" i="8"/>
  <c r="G277" i="8"/>
  <c r="H277" i="8"/>
  <c r="I277" i="8"/>
  <c r="J277" i="8"/>
  <c r="K277" i="8"/>
  <c r="L277" i="8"/>
  <c r="M277" i="8"/>
  <c r="O277" i="8"/>
  <c r="P277" i="8"/>
  <c r="Q277" i="8"/>
  <c r="S277" i="8" s="1"/>
  <c r="R277" i="8"/>
  <c r="T277" i="8" s="1"/>
  <c r="C278" i="8"/>
  <c r="D278" i="8"/>
  <c r="L278" i="8" s="1"/>
  <c r="E278" i="8"/>
  <c r="F278" i="8"/>
  <c r="G278" i="8"/>
  <c r="H278" i="8"/>
  <c r="I278" i="8"/>
  <c r="J278" i="8"/>
  <c r="K278" i="8"/>
  <c r="M278" i="8"/>
  <c r="O278" i="8"/>
  <c r="P278" i="8"/>
  <c r="Q278" i="8"/>
  <c r="S278" i="8" s="1"/>
  <c r="R278" i="8"/>
  <c r="T278" i="8"/>
  <c r="C279" i="8"/>
  <c r="D279" i="8"/>
  <c r="E279" i="8"/>
  <c r="F279" i="8"/>
  <c r="G279" i="8"/>
  <c r="H279" i="8"/>
  <c r="I279" i="8"/>
  <c r="J279" i="8"/>
  <c r="K279" i="8"/>
  <c r="L279" i="8"/>
  <c r="M279" i="8"/>
  <c r="O279" i="8"/>
  <c r="P279" i="8"/>
  <c r="Q279" i="8"/>
  <c r="R279" i="8"/>
  <c r="S279" i="8"/>
  <c r="T279" i="8"/>
  <c r="C280" i="8"/>
  <c r="D280" i="8"/>
  <c r="E280" i="8"/>
  <c r="F280" i="8"/>
  <c r="G280" i="8"/>
  <c r="H280" i="8"/>
  <c r="I280" i="8"/>
  <c r="J280" i="8"/>
  <c r="K280" i="8"/>
  <c r="L280" i="8"/>
  <c r="M280" i="8"/>
  <c r="O280" i="8"/>
  <c r="P280" i="8"/>
  <c r="Q280" i="8"/>
  <c r="R280" i="8"/>
  <c r="T280" i="8" s="1"/>
  <c r="S280" i="8"/>
  <c r="C281" i="8"/>
  <c r="D281" i="8"/>
  <c r="E281" i="8"/>
  <c r="F281" i="8"/>
  <c r="G281" i="8"/>
  <c r="H281" i="8"/>
  <c r="I281" i="8"/>
  <c r="J281" i="8"/>
  <c r="K281" i="8"/>
  <c r="L281" i="8"/>
  <c r="M281" i="8"/>
  <c r="O281" i="8"/>
  <c r="P281" i="8"/>
  <c r="Q281" i="8"/>
  <c r="S281" i="8" s="1"/>
  <c r="R281" i="8"/>
  <c r="T281" i="8" s="1"/>
  <c r="C282" i="8"/>
  <c r="D282" i="8"/>
  <c r="L282" i="8" s="1"/>
  <c r="E282" i="8"/>
  <c r="F282" i="8"/>
  <c r="G282" i="8"/>
  <c r="H282" i="8"/>
  <c r="I282" i="8"/>
  <c r="J282" i="8"/>
  <c r="K282" i="8"/>
  <c r="M282" i="8"/>
  <c r="O282" i="8"/>
  <c r="P282" i="8"/>
  <c r="Q282" i="8"/>
  <c r="S282" i="8" s="1"/>
  <c r="R282" i="8"/>
  <c r="T282" i="8"/>
  <c r="C283" i="8"/>
  <c r="D283" i="8"/>
  <c r="E283" i="8"/>
  <c r="F283" i="8"/>
  <c r="G283" i="8"/>
  <c r="H283" i="8"/>
  <c r="I283" i="8"/>
  <c r="J283" i="8"/>
  <c r="K283" i="8"/>
  <c r="L283" i="8"/>
  <c r="M283" i="8"/>
  <c r="O283" i="8"/>
  <c r="P283" i="8"/>
  <c r="Q283" i="8"/>
  <c r="R283" i="8"/>
  <c r="S283" i="8"/>
  <c r="T283" i="8"/>
  <c r="C284" i="8"/>
  <c r="D284" i="8"/>
  <c r="E284" i="8"/>
  <c r="F284" i="8"/>
  <c r="G284" i="8"/>
  <c r="H284" i="8"/>
  <c r="I284" i="8"/>
  <c r="J284" i="8"/>
  <c r="K284" i="8"/>
  <c r="L284" i="8"/>
  <c r="M284" i="8"/>
  <c r="O284" i="8"/>
  <c r="P284" i="8"/>
  <c r="Q284" i="8"/>
  <c r="R284" i="8"/>
  <c r="S284" i="8"/>
  <c r="T284" i="8"/>
  <c r="C285" i="8"/>
  <c r="D285" i="8"/>
  <c r="E285" i="8"/>
  <c r="F285" i="8"/>
  <c r="G285" i="8"/>
  <c r="H285" i="8"/>
  <c r="I285" i="8"/>
  <c r="J285" i="8"/>
  <c r="K285" i="8"/>
  <c r="L285" i="8"/>
  <c r="M285" i="8"/>
  <c r="O285" i="8"/>
  <c r="P285" i="8"/>
  <c r="Q285" i="8"/>
  <c r="R285" i="8"/>
  <c r="T285" i="8" s="1"/>
  <c r="S285" i="8"/>
  <c r="C286" i="8"/>
  <c r="D286" i="8"/>
  <c r="E286" i="8"/>
  <c r="F286" i="8"/>
  <c r="G286" i="8"/>
  <c r="H286" i="8"/>
  <c r="I286" i="8"/>
  <c r="J286" i="8"/>
  <c r="K286" i="8"/>
  <c r="L286" i="8"/>
  <c r="M286" i="8"/>
  <c r="O286" i="8"/>
  <c r="P286" i="8"/>
  <c r="Q286" i="8"/>
  <c r="S286" i="8" s="1"/>
  <c r="R286" i="8"/>
  <c r="T286" i="8"/>
  <c r="C287" i="8"/>
  <c r="D287" i="8"/>
  <c r="E287" i="8"/>
  <c r="F287" i="8"/>
  <c r="G287" i="8"/>
  <c r="H287" i="8"/>
  <c r="I287" i="8"/>
  <c r="J287" i="8"/>
  <c r="K287" i="8"/>
  <c r="L287" i="8"/>
  <c r="M287" i="8"/>
  <c r="O287" i="8"/>
  <c r="P287" i="8"/>
  <c r="Q287" i="8"/>
  <c r="R287" i="8"/>
  <c r="S287" i="8"/>
  <c r="T287" i="8"/>
  <c r="C288" i="8"/>
  <c r="D288" i="8"/>
  <c r="E288" i="8"/>
  <c r="F288" i="8"/>
  <c r="G288" i="8"/>
  <c r="H288" i="8"/>
  <c r="I288" i="8"/>
  <c r="J288" i="8"/>
  <c r="K288" i="8"/>
  <c r="L288" i="8"/>
  <c r="M288" i="8"/>
  <c r="O288" i="8"/>
  <c r="P288" i="8"/>
  <c r="Q288" i="8"/>
  <c r="R288" i="8"/>
  <c r="S288" i="8"/>
  <c r="T288" i="8"/>
  <c r="C289" i="8"/>
  <c r="D289" i="8"/>
  <c r="E289" i="8"/>
  <c r="F289" i="8"/>
  <c r="G289" i="8"/>
  <c r="H289" i="8"/>
  <c r="I289" i="8"/>
  <c r="J289" i="8"/>
  <c r="K289" i="8"/>
  <c r="L289" i="8"/>
  <c r="M289" i="8"/>
  <c r="O289" i="8"/>
  <c r="P289" i="8"/>
  <c r="Q289" i="8"/>
  <c r="R289" i="8"/>
  <c r="T289" i="8" s="1"/>
  <c r="S289" i="8"/>
  <c r="C290" i="8"/>
  <c r="D290" i="8"/>
  <c r="L290" i="8" s="1"/>
  <c r="E290" i="8"/>
  <c r="F290" i="8"/>
  <c r="G290" i="8"/>
  <c r="H290" i="8"/>
  <c r="I290" i="8"/>
  <c r="J290" i="8"/>
  <c r="K290" i="8"/>
  <c r="M290" i="8"/>
  <c r="O290" i="8"/>
  <c r="P290" i="8"/>
  <c r="Q290" i="8"/>
  <c r="S290" i="8" s="1"/>
  <c r="R290" i="8"/>
  <c r="T290" i="8" s="1"/>
  <c r="C291" i="8"/>
  <c r="D291" i="8"/>
  <c r="E291" i="8"/>
  <c r="F291" i="8"/>
  <c r="G291" i="8"/>
  <c r="H291" i="8"/>
  <c r="I291" i="8"/>
  <c r="J291" i="8"/>
  <c r="K291" i="8"/>
  <c r="L291" i="8"/>
  <c r="M291" i="8"/>
  <c r="O291" i="8"/>
  <c r="P291" i="8"/>
  <c r="Q291" i="8"/>
  <c r="R291" i="8"/>
  <c r="S291" i="8"/>
  <c r="T291" i="8"/>
  <c r="C292" i="8"/>
  <c r="D292" i="8"/>
  <c r="E292" i="8"/>
  <c r="F292" i="8"/>
  <c r="G292" i="8"/>
  <c r="H292" i="8"/>
  <c r="I292" i="8"/>
  <c r="J292" i="8"/>
  <c r="K292" i="8"/>
  <c r="L292" i="8"/>
  <c r="M292" i="8"/>
  <c r="O292" i="8"/>
  <c r="P292" i="8"/>
  <c r="Q292" i="8"/>
  <c r="R292" i="8"/>
  <c r="S292" i="8"/>
  <c r="T292" i="8"/>
  <c r="C293" i="8"/>
  <c r="D293" i="8"/>
  <c r="E293" i="8"/>
  <c r="F293" i="8"/>
  <c r="G293" i="8"/>
  <c r="H293" i="8"/>
  <c r="I293" i="8"/>
  <c r="J293" i="8"/>
  <c r="K293" i="8"/>
  <c r="L293" i="8"/>
  <c r="M293" i="8"/>
  <c r="O293" i="8"/>
  <c r="P293" i="8"/>
  <c r="Q293" i="8"/>
  <c r="R293" i="8"/>
  <c r="T293" i="8" s="1"/>
  <c r="S293" i="8"/>
  <c r="C294" i="8"/>
  <c r="D294" i="8"/>
  <c r="E294" i="8"/>
  <c r="F294" i="8"/>
  <c r="G294" i="8"/>
  <c r="H294" i="8"/>
  <c r="I294" i="8"/>
  <c r="J294" i="8"/>
  <c r="K294" i="8"/>
  <c r="L294" i="8"/>
  <c r="M294" i="8"/>
  <c r="O294" i="8"/>
  <c r="P294" i="8"/>
  <c r="Q294" i="8"/>
  <c r="S294" i="8" s="1"/>
  <c r="R294" i="8"/>
  <c r="T294" i="8"/>
  <c r="C295" i="8"/>
  <c r="D295" i="8"/>
  <c r="E295" i="8"/>
  <c r="F295" i="8"/>
  <c r="G295" i="8"/>
  <c r="H295" i="8"/>
  <c r="I295" i="8"/>
  <c r="J295" i="8"/>
  <c r="K295" i="8"/>
  <c r="L295" i="8"/>
  <c r="M295" i="8"/>
  <c r="O295" i="8"/>
  <c r="P295" i="8"/>
  <c r="T295" i="8" s="1"/>
  <c r="Q295" i="8"/>
  <c r="R295" i="8"/>
  <c r="S295" i="8"/>
  <c r="C296" i="8"/>
  <c r="D296" i="8"/>
  <c r="E296" i="8"/>
  <c r="F296" i="8"/>
  <c r="G296" i="8"/>
  <c r="H296" i="8"/>
  <c r="I296" i="8"/>
  <c r="J296" i="8"/>
  <c r="K296" i="8"/>
  <c r="L296" i="8"/>
  <c r="M296" i="8"/>
  <c r="O296" i="8"/>
  <c r="P296" i="8"/>
  <c r="Q296" i="8"/>
  <c r="R296" i="8"/>
  <c r="S296" i="8"/>
  <c r="T296" i="8"/>
  <c r="C297" i="8"/>
  <c r="D297" i="8"/>
  <c r="E297" i="8"/>
  <c r="M297" i="8" s="1"/>
  <c r="F297" i="8"/>
  <c r="G297" i="8"/>
  <c r="H297" i="8"/>
  <c r="I297" i="8"/>
  <c r="J297" i="8"/>
  <c r="K297" i="8"/>
  <c r="L297" i="8"/>
  <c r="O297" i="8"/>
  <c r="P297" i="8"/>
  <c r="Q297" i="8"/>
  <c r="R297" i="8"/>
  <c r="T297" i="8" s="1"/>
  <c r="S297" i="8"/>
  <c r="C298" i="8"/>
  <c r="D298" i="8"/>
  <c r="E298" i="8"/>
  <c r="F298" i="8"/>
  <c r="G298" i="8"/>
  <c r="H298" i="8"/>
  <c r="I298" i="8"/>
  <c r="J298" i="8"/>
  <c r="K298" i="8"/>
  <c r="L298" i="8"/>
  <c r="M298" i="8"/>
  <c r="O298" i="8"/>
  <c r="P298" i="8"/>
  <c r="Q298" i="8"/>
  <c r="S298" i="8" s="1"/>
  <c r="R298" i="8"/>
  <c r="T298" i="8"/>
  <c r="C299" i="8"/>
  <c r="D299" i="8"/>
  <c r="E299" i="8"/>
  <c r="F299" i="8"/>
  <c r="G299" i="8"/>
  <c r="H299" i="8"/>
  <c r="I299" i="8"/>
  <c r="J299" i="8"/>
  <c r="K299" i="8"/>
  <c r="L299" i="8"/>
  <c r="M299" i="8"/>
  <c r="O299" i="8"/>
  <c r="P299" i="8"/>
  <c r="Q299" i="8"/>
  <c r="R299" i="8"/>
  <c r="S299" i="8"/>
  <c r="T299" i="8"/>
  <c r="C300" i="8"/>
  <c r="D300" i="8"/>
  <c r="E300" i="8"/>
  <c r="F300" i="8"/>
  <c r="G300" i="8"/>
  <c r="H300" i="8"/>
  <c r="I300" i="8"/>
  <c r="J300" i="8"/>
  <c r="K300" i="8"/>
  <c r="L300" i="8"/>
  <c r="M300" i="8"/>
  <c r="O300" i="8"/>
  <c r="P300" i="8"/>
  <c r="Q300" i="8"/>
  <c r="R300" i="8"/>
  <c r="S300" i="8"/>
  <c r="T300" i="8"/>
  <c r="C301" i="8"/>
  <c r="D301" i="8"/>
  <c r="E301" i="8"/>
  <c r="F301" i="8"/>
  <c r="G301" i="8"/>
  <c r="H301" i="8"/>
  <c r="I301" i="8"/>
  <c r="J301" i="8"/>
  <c r="K301" i="8"/>
  <c r="L301" i="8"/>
  <c r="M301" i="8"/>
  <c r="O301" i="8"/>
  <c r="P301" i="8"/>
  <c r="Q301" i="8"/>
  <c r="R301" i="8"/>
  <c r="T301" i="8" s="1"/>
  <c r="S301" i="8"/>
  <c r="C302" i="8"/>
  <c r="D302" i="8"/>
  <c r="E302" i="8"/>
  <c r="F302" i="8"/>
  <c r="G302" i="8"/>
  <c r="H302" i="8"/>
  <c r="I302" i="8"/>
  <c r="J302" i="8"/>
  <c r="K302" i="8"/>
  <c r="L302" i="8"/>
  <c r="M302" i="8"/>
  <c r="O302" i="8"/>
  <c r="P302" i="8"/>
  <c r="Q302" i="8"/>
  <c r="S302" i="8" s="1"/>
  <c r="R302" i="8"/>
  <c r="T302" i="8"/>
  <c r="C303" i="8"/>
  <c r="D303" i="8"/>
  <c r="E303" i="8"/>
  <c r="F303" i="8"/>
  <c r="G303" i="8"/>
  <c r="H303" i="8"/>
  <c r="I303" i="8"/>
  <c r="J303" i="8"/>
  <c r="K303" i="8"/>
  <c r="L303" i="8"/>
  <c r="M303" i="8"/>
  <c r="O303" i="8"/>
  <c r="P303" i="8"/>
  <c r="T303" i="8" s="1"/>
  <c r="Q303" i="8"/>
  <c r="R303" i="8"/>
  <c r="S303" i="8"/>
  <c r="C304" i="8"/>
  <c r="D304" i="8"/>
  <c r="E304" i="8"/>
  <c r="F304" i="8"/>
  <c r="G304" i="8"/>
  <c r="H304" i="8"/>
  <c r="I304" i="8"/>
  <c r="J304" i="8"/>
  <c r="K304" i="8"/>
  <c r="L304" i="8"/>
  <c r="M304" i="8"/>
  <c r="O304" i="8"/>
  <c r="P304" i="8"/>
  <c r="Q304" i="8"/>
  <c r="R304" i="8"/>
  <c r="S304" i="8"/>
  <c r="T304" i="8"/>
  <c r="C305" i="8"/>
  <c r="D305" i="8"/>
  <c r="E305" i="8"/>
  <c r="M305" i="8" s="1"/>
  <c r="F305" i="8"/>
  <c r="G305" i="8"/>
  <c r="H305" i="8"/>
  <c r="I305" i="8"/>
  <c r="J305" i="8"/>
  <c r="K305" i="8"/>
  <c r="L305" i="8"/>
  <c r="O305" i="8"/>
  <c r="P305" i="8"/>
  <c r="Q305" i="8"/>
  <c r="R305" i="8"/>
  <c r="T305" i="8" s="1"/>
  <c r="S305" i="8"/>
  <c r="C306" i="8"/>
  <c r="D306" i="8"/>
  <c r="E306" i="8"/>
  <c r="F306" i="8"/>
  <c r="G306" i="8"/>
  <c r="H306" i="8"/>
  <c r="I306" i="8"/>
  <c r="J306" i="8"/>
  <c r="K306" i="8"/>
  <c r="L306" i="8"/>
  <c r="M306" i="8"/>
  <c r="O306" i="8"/>
  <c r="P306" i="8"/>
  <c r="Q306" i="8"/>
  <c r="S306" i="8" s="1"/>
  <c r="R306" i="8"/>
  <c r="T306" i="8"/>
  <c r="C307" i="8"/>
  <c r="D307" i="8"/>
  <c r="E307" i="8"/>
  <c r="F307" i="8"/>
  <c r="G307" i="8"/>
  <c r="H307" i="8"/>
  <c r="I307" i="8"/>
  <c r="J307" i="8"/>
  <c r="K307" i="8"/>
  <c r="L307" i="8"/>
  <c r="M307" i="8"/>
  <c r="O307" i="8"/>
  <c r="P307" i="8"/>
  <c r="Q307" i="8"/>
  <c r="R307" i="8"/>
  <c r="S307" i="8"/>
  <c r="T307" i="8"/>
  <c r="C308" i="8"/>
  <c r="D308" i="8"/>
  <c r="E308" i="8"/>
  <c r="F308" i="8"/>
  <c r="G308" i="8"/>
  <c r="H308" i="8"/>
  <c r="I308" i="8"/>
  <c r="J308" i="8"/>
  <c r="K308" i="8"/>
  <c r="L308" i="8"/>
  <c r="M308" i="8"/>
  <c r="O308" i="8"/>
  <c r="P308" i="8"/>
  <c r="Q308" i="8"/>
  <c r="R308" i="8"/>
  <c r="S308" i="8"/>
  <c r="T308" i="8"/>
  <c r="C309" i="8"/>
  <c r="D309" i="8"/>
  <c r="E309" i="8"/>
  <c r="F309" i="8"/>
  <c r="G309" i="8"/>
  <c r="H309" i="8"/>
  <c r="I309" i="8"/>
  <c r="J309" i="8"/>
  <c r="K309" i="8"/>
  <c r="L309" i="8"/>
  <c r="M309" i="8"/>
  <c r="O309" i="8"/>
  <c r="P309" i="8"/>
  <c r="Q309" i="8"/>
  <c r="R309" i="8"/>
  <c r="T309" i="8" s="1"/>
  <c r="S309" i="8"/>
  <c r="C310" i="8"/>
  <c r="D310" i="8"/>
  <c r="E310" i="8"/>
  <c r="F310" i="8"/>
  <c r="G310" i="8"/>
  <c r="H310" i="8"/>
  <c r="I310" i="8"/>
  <c r="J310" i="8"/>
  <c r="K310" i="8"/>
  <c r="L310" i="8"/>
  <c r="M310" i="8"/>
  <c r="O310" i="8"/>
  <c r="P310" i="8"/>
  <c r="Q310" i="8"/>
  <c r="S310" i="8" s="1"/>
  <c r="R310" i="8"/>
  <c r="T310" i="8"/>
  <c r="C311" i="8"/>
  <c r="D311" i="8"/>
  <c r="E311" i="8"/>
  <c r="F311" i="8"/>
  <c r="G311" i="8"/>
  <c r="H311" i="8"/>
  <c r="I311" i="8"/>
  <c r="J311" i="8"/>
  <c r="K311" i="8"/>
  <c r="L311" i="8"/>
  <c r="M311" i="8"/>
  <c r="O311" i="8"/>
  <c r="P311" i="8"/>
  <c r="T311" i="8" s="1"/>
  <c r="Q311" i="8"/>
  <c r="R311" i="8"/>
  <c r="S311" i="8"/>
  <c r="C312" i="8"/>
  <c r="D312" i="8"/>
  <c r="E312" i="8"/>
  <c r="F312" i="8"/>
  <c r="G312" i="8"/>
  <c r="H312" i="8"/>
  <c r="I312" i="8"/>
  <c r="J312" i="8"/>
  <c r="K312" i="8"/>
  <c r="L312" i="8"/>
  <c r="M312" i="8"/>
  <c r="O312" i="8"/>
  <c r="P312" i="8"/>
  <c r="Q312" i="8"/>
  <c r="R312" i="8"/>
  <c r="S312" i="8"/>
  <c r="T312" i="8"/>
  <c r="C313" i="8"/>
  <c r="D313" i="8"/>
  <c r="E313" i="8"/>
  <c r="M313" i="8" s="1"/>
  <c r="F313" i="8"/>
  <c r="G313" i="8"/>
  <c r="H313" i="8"/>
  <c r="I313" i="8"/>
  <c r="J313" i="8"/>
  <c r="K313" i="8"/>
  <c r="L313" i="8"/>
  <c r="O313" i="8"/>
  <c r="P313" i="8"/>
  <c r="Q313" i="8"/>
  <c r="R313" i="8"/>
  <c r="T313" i="8" s="1"/>
  <c r="S313" i="8"/>
  <c r="C314" i="8"/>
  <c r="D314" i="8"/>
  <c r="E314" i="8"/>
  <c r="F314" i="8"/>
  <c r="G314" i="8"/>
  <c r="H314" i="8"/>
  <c r="I314" i="8"/>
  <c r="J314" i="8"/>
  <c r="K314" i="8"/>
  <c r="L314" i="8"/>
  <c r="M314" i="8"/>
  <c r="O314" i="8"/>
  <c r="P314" i="8"/>
  <c r="Q314" i="8"/>
  <c r="S314" i="8" s="1"/>
  <c r="R314" i="8"/>
  <c r="T314" i="8"/>
  <c r="C315" i="8"/>
  <c r="D315" i="8"/>
  <c r="E315" i="8"/>
  <c r="F315" i="8"/>
  <c r="G315" i="8"/>
  <c r="H315" i="8"/>
  <c r="I315" i="8"/>
  <c r="J315" i="8"/>
  <c r="K315" i="8"/>
  <c r="L315" i="8"/>
  <c r="M315" i="8"/>
  <c r="O315" i="8"/>
  <c r="P315" i="8"/>
  <c r="Q315" i="8"/>
  <c r="R315" i="8"/>
  <c r="S315" i="8"/>
  <c r="T315" i="8"/>
  <c r="C316" i="8"/>
  <c r="D316" i="8"/>
  <c r="E316" i="8"/>
  <c r="F316" i="8"/>
  <c r="G316" i="8"/>
  <c r="H316" i="8"/>
  <c r="I316" i="8"/>
  <c r="J316" i="8"/>
  <c r="K316" i="8"/>
  <c r="L316" i="8"/>
  <c r="M316" i="8"/>
  <c r="O316" i="8"/>
  <c r="P316" i="8"/>
  <c r="Q316" i="8"/>
  <c r="R316" i="8"/>
  <c r="S316" i="8"/>
  <c r="T316" i="8"/>
  <c r="C317" i="8"/>
  <c r="D317" i="8"/>
  <c r="E317" i="8"/>
  <c r="F317" i="8"/>
  <c r="G317" i="8"/>
  <c r="H317" i="8"/>
  <c r="I317" i="8"/>
  <c r="J317" i="8"/>
  <c r="K317" i="8"/>
  <c r="L317" i="8"/>
  <c r="M317" i="8"/>
  <c r="O317" i="8"/>
  <c r="P317" i="8"/>
  <c r="Q317" i="8"/>
  <c r="R317" i="8"/>
  <c r="T317" i="8" s="1"/>
  <c r="S317" i="8"/>
  <c r="C318" i="8"/>
  <c r="D318" i="8"/>
  <c r="E318" i="8"/>
  <c r="F318" i="8"/>
  <c r="G318" i="8"/>
  <c r="H318" i="8"/>
  <c r="I318" i="8"/>
  <c r="J318" i="8"/>
  <c r="K318" i="8"/>
  <c r="L318" i="8"/>
  <c r="M318" i="8"/>
  <c r="O318" i="8"/>
  <c r="P318" i="8"/>
  <c r="Q318" i="8"/>
  <c r="S318" i="8" s="1"/>
  <c r="R318" i="8"/>
  <c r="T318" i="8"/>
  <c r="C319" i="8"/>
  <c r="D319" i="8"/>
  <c r="E319" i="8"/>
  <c r="F319" i="8"/>
  <c r="G319" i="8"/>
  <c r="H319" i="8"/>
  <c r="I319" i="8"/>
  <c r="J319" i="8"/>
  <c r="K319" i="8"/>
  <c r="L319" i="8"/>
  <c r="M319" i="8"/>
  <c r="O319" i="8"/>
  <c r="P319" i="8"/>
  <c r="T319" i="8" s="1"/>
  <c r="Q319" i="8"/>
  <c r="R319" i="8"/>
  <c r="S319" i="8"/>
  <c r="C320" i="8"/>
  <c r="D320" i="8"/>
  <c r="E320" i="8"/>
  <c r="F320" i="8"/>
  <c r="G320" i="8"/>
  <c r="H320" i="8"/>
  <c r="I320" i="8"/>
  <c r="J320" i="8"/>
  <c r="K320" i="8"/>
  <c r="L320" i="8"/>
  <c r="M320" i="8"/>
  <c r="O320" i="8"/>
  <c r="P320" i="8"/>
  <c r="Q320" i="8"/>
  <c r="R320" i="8"/>
  <c r="T320" i="8" s="1"/>
  <c r="S320" i="8"/>
  <c r="C321" i="8"/>
  <c r="D321" i="8"/>
  <c r="E321" i="8"/>
  <c r="F321" i="8"/>
  <c r="G321" i="8"/>
  <c r="H321" i="8"/>
  <c r="I321" i="8"/>
  <c r="J321" i="8"/>
  <c r="K321" i="8"/>
  <c r="L321" i="8"/>
  <c r="M321" i="8"/>
  <c r="O321" i="8"/>
  <c r="P321" i="8"/>
  <c r="Q321" i="8"/>
  <c r="S321" i="8" s="1"/>
  <c r="R321" i="8"/>
  <c r="T321" i="8" s="1"/>
  <c r="U445" i="2"/>
  <c r="V445" i="2"/>
  <c r="AB445" i="2" s="1"/>
  <c r="W445" i="2"/>
  <c r="X445" i="2"/>
  <c r="Y445" i="2"/>
  <c r="Z445" i="2"/>
  <c r="U446" i="2"/>
  <c r="V446" i="2"/>
  <c r="W446" i="2"/>
  <c r="X446" i="2"/>
  <c r="AA446" i="2" s="1"/>
  <c r="Y446" i="2"/>
  <c r="Z446" i="2"/>
  <c r="U447" i="2"/>
  <c r="V447" i="2"/>
  <c r="W447" i="2"/>
  <c r="X447" i="2"/>
  <c r="AA447" i="2" s="1"/>
  <c r="Y447" i="2"/>
  <c r="Z447" i="2"/>
  <c r="U448" i="2"/>
  <c r="V448" i="2"/>
  <c r="W448" i="2"/>
  <c r="X448" i="2"/>
  <c r="Y448" i="2"/>
  <c r="Z448" i="2"/>
  <c r="U449" i="2"/>
  <c r="V449" i="2"/>
  <c r="W449" i="2"/>
  <c r="X449" i="2"/>
  <c r="Y449" i="2"/>
  <c r="Z449" i="2"/>
  <c r="U450" i="2"/>
  <c r="V450" i="2"/>
  <c r="W450" i="2"/>
  <c r="AC450" i="2" s="1"/>
  <c r="X450" i="2"/>
  <c r="Y450" i="2"/>
  <c r="AB450" i="2" s="1"/>
  <c r="Z450" i="2"/>
  <c r="AA450" i="2"/>
  <c r="U451" i="2"/>
  <c r="V451" i="2"/>
  <c r="W451" i="2"/>
  <c r="X451" i="2"/>
  <c r="AA451" i="2" s="1"/>
  <c r="Y451" i="2"/>
  <c r="Z451" i="2"/>
  <c r="U452" i="2"/>
  <c r="V452" i="2"/>
  <c r="W452" i="2"/>
  <c r="X452" i="2"/>
  <c r="Y452" i="2"/>
  <c r="Z452" i="2"/>
  <c r="U453" i="2"/>
  <c r="V453" i="2"/>
  <c r="AB453" i="2" s="1"/>
  <c r="W453" i="2"/>
  <c r="X453" i="2"/>
  <c r="Y453" i="2"/>
  <c r="Z453" i="2"/>
  <c r="U454" i="2"/>
  <c r="V454" i="2"/>
  <c r="W454" i="2"/>
  <c r="X454" i="2"/>
  <c r="Y454" i="2"/>
  <c r="Z454" i="2"/>
  <c r="U455" i="2"/>
  <c r="V455" i="2"/>
  <c r="W455" i="2"/>
  <c r="AC455" i="2" s="1"/>
  <c r="X455" i="2"/>
  <c r="Y455" i="2"/>
  <c r="Z455" i="2"/>
  <c r="AA455" i="2"/>
  <c r="U456" i="2"/>
  <c r="V456" i="2"/>
  <c r="AB456" i="2" s="1"/>
  <c r="W456" i="2"/>
  <c r="X456" i="2"/>
  <c r="Y456" i="2"/>
  <c r="Z456" i="2"/>
  <c r="AC456" i="2" s="1"/>
  <c r="U457" i="2"/>
  <c r="V457" i="2"/>
  <c r="AB457" i="2" s="1"/>
  <c r="W457" i="2"/>
  <c r="X457" i="2"/>
  <c r="Y457" i="2"/>
  <c r="Z457" i="2"/>
  <c r="U458" i="2"/>
  <c r="V458" i="2"/>
  <c r="W458" i="2"/>
  <c r="X458" i="2"/>
  <c r="AA458" i="2" s="1"/>
  <c r="Y458" i="2"/>
  <c r="Z458" i="2"/>
  <c r="U459" i="2"/>
  <c r="V459" i="2"/>
  <c r="W459" i="2"/>
  <c r="X459" i="2"/>
  <c r="Y459" i="2"/>
  <c r="Z459" i="2"/>
  <c r="U460" i="2"/>
  <c r="V460" i="2"/>
  <c r="W460" i="2"/>
  <c r="X460" i="2"/>
  <c r="Y460" i="2"/>
  <c r="Z460" i="2"/>
  <c r="U461" i="2"/>
  <c r="AA461" i="2" s="1"/>
  <c r="V461" i="2"/>
  <c r="W461" i="2"/>
  <c r="AC461" i="2" s="1"/>
  <c r="X461" i="2"/>
  <c r="Y461" i="2"/>
  <c r="Z461" i="2"/>
  <c r="AB461" i="2"/>
  <c r="U462" i="2"/>
  <c r="V462" i="2"/>
  <c r="W462" i="2"/>
  <c r="X462" i="2"/>
  <c r="AA462" i="2" s="1"/>
  <c r="Y462" i="2"/>
  <c r="Z462" i="2"/>
  <c r="U463" i="2"/>
  <c r="V463" i="2"/>
  <c r="W463" i="2"/>
  <c r="X463" i="2"/>
  <c r="AA463" i="2" s="1"/>
  <c r="Y463" i="2"/>
  <c r="Z463" i="2"/>
  <c r="U464" i="2"/>
  <c r="V464" i="2"/>
  <c r="W464" i="2"/>
  <c r="X464" i="2"/>
  <c r="Y464" i="2"/>
  <c r="Z464" i="2"/>
  <c r="U465" i="2"/>
  <c r="V465" i="2"/>
  <c r="W465" i="2"/>
  <c r="X465" i="2"/>
  <c r="Y465" i="2"/>
  <c r="Z465" i="2"/>
  <c r="U466" i="2"/>
  <c r="V466" i="2"/>
  <c r="W466" i="2"/>
  <c r="AC466" i="2" s="1"/>
  <c r="X466" i="2"/>
  <c r="Y466" i="2"/>
  <c r="AB466" i="2" s="1"/>
  <c r="Z466" i="2"/>
  <c r="AA466" i="2"/>
  <c r="U467" i="2"/>
  <c r="V467" i="2"/>
  <c r="W467" i="2"/>
  <c r="X467" i="2"/>
  <c r="AA467" i="2" s="1"/>
  <c r="Y467" i="2"/>
  <c r="Z467" i="2"/>
  <c r="U468" i="2"/>
  <c r="V468" i="2"/>
  <c r="W468" i="2"/>
  <c r="X468" i="2"/>
  <c r="Y468" i="2"/>
  <c r="Z468" i="2"/>
  <c r="U469" i="2"/>
  <c r="V469" i="2"/>
  <c r="AB469" i="2" s="1"/>
  <c r="W469" i="2"/>
  <c r="X469" i="2"/>
  <c r="Y469" i="2"/>
  <c r="Z469" i="2"/>
  <c r="U470" i="2"/>
  <c r="V470" i="2"/>
  <c r="W470" i="2"/>
  <c r="X470" i="2"/>
  <c r="Y470" i="2"/>
  <c r="Z470" i="2"/>
  <c r="U471" i="2"/>
  <c r="V471" i="2"/>
  <c r="W471" i="2"/>
  <c r="AC471" i="2" s="1"/>
  <c r="X471" i="2"/>
  <c r="Y471" i="2"/>
  <c r="Z471" i="2"/>
  <c r="AA471" i="2"/>
  <c r="U472" i="2"/>
  <c r="V472" i="2"/>
  <c r="AB472" i="2" s="1"/>
  <c r="W472" i="2"/>
  <c r="X472" i="2"/>
  <c r="Y472" i="2"/>
  <c r="Z472" i="2"/>
  <c r="AC472" i="2" s="1"/>
  <c r="U473" i="2"/>
  <c r="V473" i="2"/>
  <c r="AB473" i="2" s="1"/>
  <c r="W473" i="2"/>
  <c r="X473" i="2"/>
  <c r="Y473" i="2"/>
  <c r="Z473" i="2"/>
  <c r="U474" i="2"/>
  <c r="V474" i="2"/>
  <c r="W474" i="2"/>
  <c r="X474" i="2"/>
  <c r="AA474" i="2" s="1"/>
  <c r="Y474" i="2"/>
  <c r="Z474" i="2"/>
  <c r="U475" i="2"/>
  <c r="V475" i="2"/>
  <c r="W475" i="2"/>
  <c r="X475" i="2"/>
  <c r="Y475" i="2"/>
  <c r="Z475" i="2"/>
  <c r="U476" i="2"/>
  <c r="V476" i="2"/>
  <c r="W476" i="2"/>
  <c r="X476" i="2"/>
  <c r="Y476" i="2"/>
  <c r="Z476" i="2"/>
  <c r="U477" i="2"/>
  <c r="AA477" i="2" s="1"/>
  <c r="V477" i="2"/>
  <c r="W477" i="2"/>
  <c r="AC477" i="2" s="1"/>
  <c r="X477" i="2"/>
  <c r="Y477" i="2"/>
  <c r="Z477" i="2"/>
  <c r="AB477" i="2"/>
  <c r="U478" i="2"/>
  <c r="V478" i="2"/>
  <c r="W478" i="2"/>
  <c r="X478" i="2"/>
  <c r="AA478" i="2" s="1"/>
  <c r="Y478" i="2"/>
  <c r="Z478" i="2"/>
  <c r="U479" i="2"/>
  <c r="V479" i="2"/>
  <c r="W479" i="2"/>
  <c r="X479" i="2"/>
  <c r="AA479" i="2" s="1"/>
  <c r="Y479" i="2"/>
  <c r="Z479" i="2"/>
  <c r="U480" i="2"/>
  <c r="V480" i="2"/>
  <c r="W480" i="2"/>
  <c r="X480" i="2"/>
  <c r="Y480" i="2"/>
  <c r="Z480" i="2"/>
  <c r="U481" i="2"/>
  <c r="V481" i="2"/>
  <c r="W481" i="2"/>
  <c r="X481" i="2"/>
  <c r="Y481" i="2"/>
  <c r="Z481" i="2"/>
  <c r="U482" i="2"/>
  <c r="V482" i="2"/>
  <c r="W482" i="2"/>
  <c r="AC482" i="2" s="1"/>
  <c r="X482" i="2"/>
  <c r="Y482" i="2"/>
  <c r="AB482" i="2" s="1"/>
  <c r="Z482" i="2"/>
  <c r="AA482" i="2"/>
  <c r="U483" i="2"/>
  <c r="V483" i="2"/>
  <c r="W483" i="2"/>
  <c r="X483" i="2"/>
  <c r="AA483" i="2" s="1"/>
  <c r="Y483" i="2"/>
  <c r="Z483" i="2"/>
  <c r="U484" i="2"/>
  <c r="V484" i="2"/>
  <c r="W484" i="2"/>
  <c r="X484" i="2"/>
  <c r="Y484" i="2"/>
  <c r="Z484" i="2"/>
  <c r="U485" i="2"/>
  <c r="V485" i="2"/>
  <c r="AB485" i="2" s="1"/>
  <c r="W485" i="2"/>
  <c r="X485" i="2"/>
  <c r="Y485" i="2"/>
  <c r="Z485" i="2"/>
  <c r="U486" i="2"/>
  <c r="V486" i="2"/>
  <c r="W486" i="2"/>
  <c r="X486" i="2"/>
  <c r="Y486" i="2"/>
  <c r="Z486" i="2"/>
  <c r="U487" i="2"/>
  <c r="V487" i="2"/>
  <c r="W487" i="2"/>
  <c r="AC487" i="2" s="1"/>
  <c r="X487" i="2"/>
  <c r="Y487" i="2"/>
  <c r="Z487" i="2"/>
  <c r="AA487" i="2"/>
  <c r="U488" i="2"/>
  <c r="V488" i="2"/>
  <c r="AB488" i="2" s="1"/>
  <c r="W488" i="2"/>
  <c r="X488" i="2"/>
  <c r="Y488" i="2"/>
  <c r="Z488" i="2"/>
  <c r="AC488" i="2" s="1"/>
  <c r="U489" i="2"/>
  <c r="V489" i="2"/>
  <c r="AB489" i="2" s="1"/>
  <c r="W489" i="2"/>
  <c r="X489" i="2"/>
  <c r="Y489" i="2"/>
  <c r="Z489" i="2"/>
  <c r="U490" i="2"/>
  <c r="V490" i="2"/>
  <c r="W490" i="2"/>
  <c r="X490" i="2"/>
  <c r="AA490" i="2" s="1"/>
  <c r="Y490" i="2"/>
  <c r="Z490" i="2"/>
  <c r="U491" i="2"/>
  <c r="V491" i="2"/>
  <c r="W491" i="2"/>
  <c r="X491" i="2"/>
  <c r="Y491" i="2"/>
  <c r="Z491" i="2"/>
  <c r="U492" i="2"/>
  <c r="V492" i="2"/>
  <c r="W492" i="2"/>
  <c r="X492" i="2"/>
  <c r="Y492" i="2"/>
  <c r="Z492" i="2"/>
  <c r="U493" i="2"/>
  <c r="AA493" i="2" s="1"/>
  <c r="V493" i="2"/>
  <c r="W493" i="2"/>
  <c r="AC493" i="2" s="1"/>
  <c r="X493" i="2"/>
  <c r="Y493" i="2"/>
  <c r="Z493" i="2"/>
  <c r="AB493" i="2"/>
  <c r="U494" i="2"/>
  <c r="V494" i="2"/>
  <c r="W494" i="2"/>
  <c r="X494" i="2"/>
  <c r="AA494" i="2" s="1"/>
  <c r="Y494" i="2"/>
  <c r="Z494" i="2"/>
  <c r="U495" i="2"/>
  <c r="V495" i="2"/>
  <c r="W495" i="2"/>
  <c r="X495" i="2"/>
  <c r="AA495" i="2" s="1"/>
  <c r="Y495" i="2"/>
  <c r="Z495" i="2"/>
  <c r="U496" i="2"/>
  <c r="V496" i="2"/>
  <c r="W496" i="2"/>
  <c r="X496" i="2"/>
  <c r="Y496" i="2"/>
  <c r="Z496" i="2"/>
  <c r="U497" i="2"/>
  <c r="V497" i="2"/>
  <c r="W497" i="2"/>
  <c r="X497" i="2"/>
  <c r="Y497" i="2"/>
  <c r="Z497" i="2"/>
  <c r="U498" i="2"/>
  <c r="V498" i="2"/>
  <c r="W498" i="2"/>
  <c r="AC498" i="2" s="1"/>
  <c r="X498" i="2"/>
  <c r="Y498" i="2"/>
  <c r="AB498" i="2" s="1"/>
  <c r="Z498" i="2"/>
  <c r="AA498" i="2"/>
  <c r="U499" i="2"/>
  <c r="V499" i="2"/>
  <c r="W499" i="2"/>
  <c r="X499" i="2"/>
  <c r="AA499" i="2" s="1"/>
  <c r="Y499" i="2"/>
  <c r="Z499" i="2"/>
  <c r="U500" i="2"/>
  <c r="V500" i="2"/>
  <c r="W500" i="2"/>
  <c r="X500" i="2"/>
  <c r="Y500" i="2"/>
  <c r="Z500" i="2"/>
  <c r="U501" i="2"/>
  <c r="V501" i="2"/>
  <c r="AB501" i="2" s="1"/>
  <c r="W501" i="2"/>
  <c r="X501" i="2"/>
  <c r="Y501" i="2"/>
  <c r="Z501" i="2"/>
  <c r="U502" i="2"/>
  <c r="V502" i="2"/>
  <c r="W502" i="2"/>
  <c r="X502" i="2"/>
  <c r="Y502" i="2"/>
  <c r="Z502" i="2"/>
  <c r="U503" i="2"/>
  <c r="V503" i="2"/>
  <c r="W503" i="2"/>
  <c r="AC503" i="2" s="1"/>
  <c r="X503" i="2"/>
  <c r="Y503" i="2"/>
  <c r="Z503" i="2"/>
  <c r="AA503" i="2"/>
  <c r="U504" i="2"/>
  <c r="V504" i="2"/>
  <c r="AB504" i="2" s="1"/>
  <c r="W504" i="2"/>
  <c r="X504" i="2"/>
  <c r="Y504" i="2"/>
  <c r="Z504" i="2"/>
  <c r="AC504" i="2" s="1"/>
  <c r="U505" i="2"/>
  <c r="V505" i="2"/>
  <c r="AB505" i="2" s="1"/>
  <c r="W505" i="2"/>
  <c r="X505" i="2"/>
  <c r="Y505" i="2"/>
  <c r="Z505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U352" i="2"/>
  <c r="V352" i="2"/>
  <c r="W352" i="2"/>
  <c r="X352" i="2"/>
  <c r="Y352" i="2"/>
  <c r="Z352" i="2"/>
  <c r="U353" i="2"/>
  <c r="V353" i="2"/>
  <c r="W353" i="2"/>
  <c r="AC353" i="2" s="1"/>
  <c r="X353" i="2"/>
  <c r="Y353" i="2"/>
  <c r="AB353" i="2" s="1"/>
  <c r="Z353" i="2"/>
  <c r="AA353" i="2"/>
  <c r="U354" i="2"/>
  <c r="V354" i="2"/>
  <c r="W354" i="2"/>
  <c r="X354" i="2"/>
  <c r="AA354" i="2" s="1"/>
  <c r="Y354" i="2"/>
  <c r="Z354" i="2"/>
  <c r="U355" i="2"/>
  <c r="V355" i="2"/>
  <c r="W355" i="2"/>
  <c r="X355" i="2"/>
  <c r="Y355" i="2"/>
  <c r="Z355" i="2"/>
  <c r="U356" i="2"/>
  <c r="V356" i="2"/>
  <c r="AB356" i="2" s="1"/>
  <c r="W356" i="2"/>
  <c r="X356" i="2"/>
  <c r="Y356" i="2"/>
  <c r="Z356" i="2"/>
  <c r="U357" i="2"/>
  <c r="V357" i="2"/>
  <c r="W357" i="2"/>
  <c r="X357" i="2"/>
  <c r="Y357" i="2"/>
  <c r="Z357" i="2"/>
  <c r="U358" i="2"/>
  <c r="V358" i="2"/>
  <c r="W358" i="2"/>
  <c r="AC358" i="2" s="1"/>
  <c r="X358" i="2"/>
  <c r="Y358" i="2"/>
  <c r="Z358" i="2"/>
  <c r="AA358" i="2"/>
  <c r="U359" i="2"/>
  <c r="V359" i="2"/>
  <c r="AB359" i="2" s="1"/>
  <c r="W359" i="2"/>
  <c r="X359" i="2"/>
  <c r="Y359" i="2"/>
  <c r="Z359" i="2"/>
  <c r="AC359" i="2" s="1"/>
  <c r="U360" i="2"/>
  <c r="V360" i="2"/>
  <c r="AB360" i="2" s="1"/>
  <c r="W360" i="2"/>
  <c r="X360" i="2"/>
  <c r="Y360" i="2"/>
  <c r="Z360" i="2"/>
  <c r="U361" i="2"/>
  <c r="V361" i="2"/>
  <c r="W361" i="2"/>
  <c r="X361" i="2"/>
  <c r="AA361" i="2" s="1"/>
  <c r="Y361" i="2"/>
  <c r="Z361" i="2"/>
  <c r="U362" i="2"/>
  <c r="V362" i="2"/>
  <c r="W362" i="2"/>
  <c r="X362" i="2"/>
  <c r="Y362" i="2"/>
  <c r="Z362" i="2"/>
  <c r="U363" i="2"/>
  <c r="V363" i="2"/>
  <c r="W363" i="2"/>
  <c r="X363" i="2"/>
  <c r="Y363" i="2"/>
  <c r="Z363" i="2"/>
  <c r="U364" i="2"/>
  <c r="AA364" i="2" s="1"/>
  <c r="V364" i="2"/>
  <c r="W364" i="2"/>
  <c r="AC364" i="2" s="1"/>
  <c r="X364" i="2"/>
  <c r="Y364" i="2"/>
  <c r="Z364" i="2"/>
  <c r="AB364" i="2"/>
  <c r="U365" i="2"/>
  <c r="V365" i="2"/>
  <c r="W365" i="2"/>
  <c r="X365" i="2"/>
  <c r="AA365" i="2" s="1"/>
  <c r="Y365" i="2"/>
  <c r="Z365" i="2"/>
  <c r="U366" i="2"/>
  <c r="V366" i="2"/>
  <c r="W366" i="2"/>
  <c r="X366" i="2"/>
  <c r="AA366" i="2" s="1"/>
  <c r="Y366" i="2"/>
  <c r="Z366" i="2"/>
  <c r="U367" i="2"/>
  <c r="V367" i="2"/>
  <c r="W367" i="2"/>
  <c r="X367" i="2"/>
  <c r="Y367" i="2"/>
  <c r="Z367" i="2"/>
  <c r="U368" i="2"/>
  <c r="V368" i="2"/>
  <c r="W368" i="2"/>
  <c r="X368" i="2"/>
  <c r="Y368" i="2"/>
  <c r="Z368" i="2"/>
  <c r="U369" i="2"/>
  <c r="V369" i="2"/>
  <c r="W369" i="2"/>
  <c r="AC369" i="2" s="1"/>
  <c r="X369" i="2"/>
  <c r="Y369" i="2"/>
  <c r="AB369" i="2" s="1"/>
  <c r="Z369" i="2"/>
  <c r="AA369" i="2"/>
  <c r="U370" i="2"/>
  <c r="V370" i="2"/>
  <c r="W370" i="2"/>
  <c r="X370" i="2"/>
  <c r="AA370" i="2" s="1"/>
  <c r="Y370" i="2"/>
  <c r="Z370" i="2"/>
  <c r="U371" i="2"/>
  <c r="V371" i="2"/>
  <c r="W371" i="2"/>
  <c r="X371" i="2"/>
  <c r="Y371" i="2"/>
  <c r="Z371" i="2"/>
  <c r="U372" i="2"/>
  <c r="V372" i="2"/>
  <c r="AB372" i="2" s="1"/>
  <c r="W372" i="2"/>
  <c r="X372" i="2"/>
  <c r="Y372" i="2"/>
  <c r="Z372" i="2"/>
  <c r="U373" i="2"/>
  <c r="V373" i="2"/>
  <c r="W373" i="2"/>
  <c r="X373" i="2"/>
  <c r="Y373" i="2"/>
  <c r="Z373" i="2"/>
  <c r="U374" i="2"/>
  <c r="V374" i="2"/>
  <c r="W374" i="2"/>
  <c r="AC374" i="2" s="1"/>
  <c r="X374" i="2"/>
  <c r="Y374" i="2"/>
  <c r="Z374" i="2"/>
  <c r="AA374" i="2"/>
  <c r="U375" i="2"/>
  <c r="V375" i="2"/>
  <c r="AB375" i="2" s="1"/>
  <c r="W375" i="2"/>
  <c r="X375" i="2"/>
  <c r="Y375" i="2"/>
  <c r="Z375" i="2"/>
  <c r="AC375" i="2" s="1"/>
  <c r="U376" i="2"/>
  <c r="V376" i="2"/>
  <c r="AB376" i="2" s="1"/>
  <c r="W376" i="2"/>
  <c r="X376" i="2"/>
  <c r="Y376" i="2"/>
  <c r="Z376" i="2"/>
  <c r="U377" i="2"/>
  <c r="V377" i="2"/>
  <c r="W377" i="2"/>
  <c r="X377" i="2"/>
  <c r="AA377" i="2" s="1"/>
  <c r="Y377" i="2"/>
  <c r="Z377" i="2"/>
  <c r="U378" i="2"/>
  <c r="V378" i="2"/>
  <c r="W378" i="2"/>
  <c r="X378" i="2"/>
  <c r="Y378" i="2"/>
  <c r="Z378" i="2"/>
  <c r="U379" i="2"/>
  <c r="V379" i="2"/>
  <c r="W379" i="2"/>
  <c r="X379" i="2"/>
  <c r="Y379" i="2"/>
  <c r="Z379" i="2"/>
  <c r="U380" i="2"/>
  <c r="AA380" i="2" s="1"/>
  <c r="V380" i="2"/>
  <c r="W380" i="2"/>
  <c r="AC380" i="2" s="1"/>
  <c r="X380" i="2"/>
  <c r="Y380" i="2"/>
  <c r="Z380" i="2"/>
  <c r="AB380" i="2"/>
  <c r="U381" i="2"/>
  <c r="V381" i="2"/>
  <c r="W381" i="2"/>
  <c r="X381" i="2"/>
  <c r="AA381" i="2" s="1"/>
  <c r="Y381" i="2"/>
  <c r="Z381" i="2"/>
  <c r="U382" i="2"/>
  <c r="V382" i="2"/>
  <c r="W382" i="2"/>
  <c r="X382" i="2"/>
  <c r="AA382" i="2" s="1"/>
  <c r="Y382" i="2"/>
  <c r="Z382" i="2"/>
  <c r="U383" i="2"/>
  <c r="V383" i="2"/>
  <c r="W383" i="2"/>
  <c r="X383" i="2"/>
  <c r="Y383" i="2"/>
  <c r="Z383" i="2"/>
  <c r="U384" i="2"/>
  <c r="V384" i="2"/>
  <c r="W384" i="2"/>
  <c r="X384" i="2"/>
  <c r="Y384" i="2"/>
  <c r="Z384" i="2"/>
  <c r="U385" i="2"/>
  <c r="V385" i="2"/>
  <c r="W385" i="2"/>
  <c r="AC385" i="2" s="1"/>
  <c r="X385" i="2"/>
  <c r="Y385" i="2"/>
  <c r="AB385" i="2" s="1"/>
  <c r="Z385" i="2"/>
  <c r="AA385" i="2"/>
  <c r="U386" i="2"/>
  <c r="V386" i="2"/>
  <c r="W386" i="2"/>
  <c r="X386" i="2"/>
  <c r="AA386" i="2" s="1"/>
  <c r="Y386" i="2"/>
  <c r="Z386" i="2"/>
  <c r="U387" i="2"/>
  <c r="V387" i="2"/>
  <c r="W387" i="2"/>
  <c r="X387" i="2"/>
  <c r="Y387" i="2"/>
  <c r="Z387" i="2"/>
  <c r="U388" i="2"/>
  <c r="V388" i="2"/>
  <c r="AB388" i="2" s="1"/>
  <c r="W388" i="2"/>
  <c r="X388" i="2"/>
  <c r="Y388" i="2"/>
  <c r="Z388" i="2"/>
  <c r="U389" i="2"/>
  <c r="V389" i="2"/>
  <c r="W389" i="2"/>
  <c r="X389" i="2"/>
  <c r="Y389" i="2"/>
  <c r="Z389" i="2"/>
  <c r="U390" i="2"/>
  <c r="V390" i="2"/>
  <c r="W390" i="2"/>
  <c r="AC390" i="2" s="1"/>
  <c r="X390" i="2"/>
  <c r="Y390" i="2"/>
  <c r="Z390" i="2"/>
  <c r="AA390" i="2"/>
  <c r="U391" i="2"/>
  <c r="V391" i="2"/>
  <c r="AB391" i="2" s="1"/>
  <c r="W391" i="2"/>
  <c r="X391" i="2"/>
  <c r="Y391" i="2"/>
  <c r="Z391" i="2"/>
  <c r="AC391" i="2" s="1"/>
  <c r="U392" i="2"/>
  <c r="V392" i="2"/>
  <c r="AB392" i="2" s="1"/>
  <c r="W392" i="2"/>
  <c r="X392" i="2"/>
  <c r="Y392" i="2"/>
  <c r="Z392" i="2"/>
  <c r="U393" i="2"/>
  <c r="V393" i="2"/>
  <c r="W393" i="2"/>
  <c r="X393" i="2"/>
  <c r="AA393" i="2" s="1"/>
  <c r="Y393" i="2"/>
  <c r="Z393" i="2"/>
  <c r="U394" i="2"/>
  <c r="V394" i="2"/>
  <c r="W394" i="2"/>
  <c r="X394" i="2"/>
  <c r="Y394" i="2"/>
  <c r="Z394" i="2"/>
  <c r="U395" i="2"/>
  <c r="V395" i="2"/>
  <c r="W395" i="2"/>
  <c r="X395" i="2"/>
  <c r="Y395" i="2"/>
  <c r="Z395" i="2"/>
  <c r="U396" i="2"/>
  <c r="AA396" i="2" s="1"/>
  <c r="V396" i="2"/>
  <c r="W396" i="2"/>
  <c r="AC396" i="2" s="1"/>
  <c r="X396" i="2"/>
  <c r="Y396" i="2"/>
  <c r="Z396" i="2"/>
  <c r="AB396" i="2"/>
  <c r="U397" i="2"/>
  <c r="V397" i="2"/>
  <c r="W397" i="2"/>
  <c r="X397" i="2"/>
  <c r="AA397" i="2" s="1"/>
  <c r="Y397" i="2"/>
  <c r="Z397" i="2"/>
  <c r="U398" i="2"/>
  <c r="V398" i="2"/>
  <c r="W398" i="2"/>
  <c r="X398" i="2"/>
  <c r="AA398" i="2" s="1"/>
  <c r="Y398" i="2"/>
  <c r="Z398" i="2"/>
  <c r="U399" i="2"/>
  <c r="V399" i="2"/>
  <c r="W399" i="2"/>
  <c r="X399" i="2"/>
  <c r="Y399" i="2"/>
  <c r="Z399" i="2"/>
  <c r="U400" i="2"/>
  <c r="V400" i="2"/>
  <c r="W400" i="2"/>
  <c r="X400" i="2"/>
  <c r="Y400" i="2"/>
  <c r="Z400" i="2"/>
  <c r="U401" i="2"/>
  <c r="V401" i="2"/>
  <c r="W401" i="2"/>
  <c r="AC401" i="2" s="1"/>
  <c r="X401" i="2"/>
  <c r="Y401" i="2"/>
  <c r="AB401" i="2" s="1"/>
  <c r="Z401" i="2"/>
  <c r="AA401" i="2"/>
  <c r="U402" i="2"/>
  <c r="V402" i="2"/>
  <c r="W402" i="2"/>
  <c r="X402" i="2"/>
  <c r="AA402" i="2" s="1"/>
  <c r="Y402" i="2"/>
  <c r="Z402" i="2"/>
  <c r="U403" i="2"/>
  <c r="V403" i="2"/>
  <c r="W403" i="2"/>
  <c r="X403" i="2"/>
  <c r="Y403" i="2"/>
  <c r="Z403" i="2"/>
  <c r="U404" i="2"/>
  <c r="V404" i="2"/>
  <c r="AB404" i="2" s="1"/>
  <c r="W404" i="2"/>
  <c r="X404" i="2"/>
  <c r="Y404" i="2"/>
  <c r="Z404" i="2"/>
  <c r="U405" i="2"/>
  <c r="V405" i="2"/>
  <c r="W405" i="2"/>
  <c r="X405" i="2"/>
  <c r="Y405" i="2"/>
  <c r="Z405" i="2"/>
  <c r="U406" i="2"/>
  <c r="V406" i="2"/>
  <c r="W406" i="2"/>
  <c r="AC406" i="2" s="1"/>
  <c r="X406" i="2"/>
  <c r="Y406" i="2"/>
  <c r="Z406" i="2"/>
  <c r="AA406" i="2"/>
  <c r="U407" i="2"/>
  <c r="V407" i="2"/>
  <c r="AB407" i="2" s="1"/>
  <c r="W407" i="2"/>
  <c r="X407" i="2"/>
  <c r="Y407" i="2"/>
  <c r="Z407" i="2"/>
  <c r="AC407" i="2" s="1"/>
  <c r="U408" i="2"/>
  <c r="V408" i="2"/>
  <c r="AB408" i="2" s="1"/>
  <c r="W408" i="2"/>
  <c r="X408" i="2"/>
  <c r="Y408" i="2"/>
  <c r="Z408" i="2"/>
  <c r="U409" i="2"/>
  <c r="V409" i="2"/>
  <c r="W409" i="2"/>
  <c r="X409" i="2"/>
  <c r="AA409" i="2" s="1"/>
  <c r="Y409" i="2"/>
  <c r="Z409" i="2"/>
  <c r="U410" i="2"/>
  <c r="V410" i="2"/>
  <c r="W410" i="2"/>
  <c r="X410" i="2"/>
  <c r="Y410" i="2"/>
  <c r="Z410" i="2"/>
  <c r="U411" i="2"/>
  <c r="V411" i="2"/>
  <c r="W411" i="2"/>
  <c r="X411" i="2"/>
  <c r="Y411" i="2"/>
  <c r="Z411" i="2"/>
  <c r="U412" i="2"/>
  <c r="AA412" i="2" s="1"/>
  <c r="V412" i="2"/>
  <c r="W412" i="2"/>
  <c r="AC412" i="2" s="1"/>
  <c r="X412" i="2"/>
  <c r="Y412" i="2"/>
  <c r="Z412" i="2"/>
  <c r="AB412" i="2"/>
  <c r="U413" i="2"/>
  <c r="V413" i="2"/>
  <c r="W413" i="2"/>
  <c r="X413" i="2"/>
  <c r="AA413" i="2" s="1"/>
  <c r="Y413" i="2"/>
  <c r="Z413" i="2"/>
  <c r="U414" i="2"/>
  <c r="V414" i="2"/>
  <c r="W414" i="2"/>
  <c r="X414" i="2"/>
  <c r="AA414" i="2" s="1"/>
  <c r="Y414" i="2"/>
  <c r="Z414" i="2"/>
  <c r="U415" i="2"/>
  <c r="V415" i="2"/>
  <c r="W415" i="2"/>
  <c r="X415" i="2"/>
  <c r="Y415" i="2"/>
  <c r="Z415" i="2"/>
  <c r="U416" i="2"/>
  <c r="V416" i="2"/>
  <c r="W416" i="2"/>
  <c r="X416" i="2"/>
  <c r="Y416" i="2"/>
  <c r="Z416" i="2"/>
  <c r="U417" i="2"/>
  <c r="V417" i="2"/>
  <c r="W417" i="2"/>
  <c r="AC417" i="2" s="1"/>
  <c r="X417" i="2"/>
  <c r="Y417" i="2"/>
  <c r="AB417" i="2" s="1"/>
  <c r="Z417" i="2"/>
  <c r="AA417" i="2"/>
  <c r="U418" i="2"/>
  <c r="V418" i="2"/>
  <c r="W418" i="2"/>
  <c r="X418" i="2"/>
  <c r="AA418" i="2" s="1"/>
  <c r="Y418" i="2"/>
  <c r="Z418" i="2"/>
  <c r="U419" i="2"/>
  <c r="V419" i="2"/>
  <c r="W419" i="2"/>
  <c r="X419" i="2"/>
  <c r="Y419" i="2"/>
  <c r="Z419" i="2"/>
  <c r="U420" i="2"/>
  <c r="V420" i="2"/>
  <c r="AB420" i="2" s="1"/>
  <c r="W420" i="2"/>
  <c r="X420" i="2"/>
  <c r="Y420" i="2"/>
  <c r="Z420" i="2"/>
  <c r="U421" i="2"/>
  <c r="V421" i="2"/>
  <c r="W421" i="2"/>
  <c r="X421" i="2"/>
  <c r="Y421" i="2"/>
  <c r="Z421" i="2"/>
  <c r="U422" i="2"/>
  <c r="V422" i="2"/>
  <c r="W422" i="2"/>
  <c r="AC422" i="2" s="1"/>
  <c r="X422" i="2"/>
  <c r="Y422" i="2"/>
  <c r="Z422" i="2"/>
  <c r="AA422" i="2"/>
  <c r="U423" i="2"/>
  <c r="V423" i="2"/>
  <c r="AB423" i="2" s="1"/>
  <c r="W423" i="2"/>
  <c r="X423" i="2"/>
  <c r="Y423" i="2"/>
  <c r="Z423" i="2"/>
  <c r="AC423" i="2" s="1"/>
  <c r="U424" i="2"/>
  <c r="V424" i="2"/>
  <c r="AB424" i="2" s="1"/>
  <c r="W424" i="2"/>
  <c r="X424" i="2"/>
  <c r="Y424" i="2"/>
  <c r="Z424" i="2"/>
  <c r="U425" i="2"/>
  <c r="V425" i="2"/>
  <c r="W425" i="2"/>
  <c r="X425" i="2"/>
  <c r="AA425" i="2" s="1"/>
  <c r="Y425" i="2"/>
  <c r="Z425" i="2"/>
  <c r="U426" i="2"/>
  <c r="V426" i="2"/>
  <c r="W426" i="2"/>
  <c r="X426" i="2"/>
  <c r="Y426" i="2"/>
  <c r="Z426" i="2"/>
  <c r="U427" i="2"/>
  <c r="V427" i="2"/>
  <c r="W427" i="2"/>
  <c r="X427" i="2"/>
  <c r="Y427" i="2"/>
  <c r="Z427" i="2"/>
  <c r="U428" i="2"/>
  <c r="AA428" i="2" s="1"/>
  <c r="V428" i="2"/>
  <c r="W428" i="2"/>
  <c r="AC428" i="2" s="1"/>
  <c r="X428" i="2"/>
  <c r="Y428" i="2"/>
  <c r="Z428" i="2"/>
  <c r="AB428" i="2"/>
  <c r="U429" i="2"/>
  <c r="V429" i="2"/>
  <c r="W429" i="2"/>
  <c r="X429" i="2"/>
  <c r="AA429" i="2" s="1"/>
  <c r="Y429" i="2"/>
  <c r="Z429" i="2"/>
  <c r="U430" i="2"/>
  <c r="V430" i="2"/>
  <c r="W430" i="2"/>
  <c r="X430" i="2"/>
  <c r="AA430" i="2" s="1"/>
  <c r="Y430" i="2"/>
  <c r="Z430" i="2"/>
  <c r="U431" i="2"/>
  <c r="V431" i="2"/>
  <c r="W431" i="2"/>
  <c r="X431" i="2"/>
  <c r="Y431" i="2"/>
  <c r="Z431" i="2"/>
  <c r="U432" i="2"/>
  <c r="V432" i="2"/>
  <c r="W432" i="2"/>
  <c r="X432" i="2"/>
  <c r="Y432" i="2"/>
  <c r="Z432" i="2"/>
  <c r="U433" i="2"/>
  <c r="V433" i="2"/>
  <c r="W433" i="2"/>
  <c r="AC433" i="2" s="1"/>
  <c r="X433" i="2"/>
  <c r="Y433" i="2"/>
  <c r="AB433" i="2" s="1"/>
  <c r="Z433" i="2"/>
  <c r="AA433" i="2"/>
  <c r="U434" i="2"/>
  <c r="V434" i="2"/>
  <c r="W434" i="2"/>
  <c r="X434" i="2"/>
  <c r="AA434" i="2" s="1"/>
  <c r="Y434" i="2"/>
  <c r="Z434" i="2"/>
  <c r="U435" i="2"/>
  <c r="V435" i="2"/>
  <c r="W435" i="2"/>
  <c r="X435" i="2"/>
  <c r="Y435" i="2"/>
  <c r="Z435" i="2"/>
  <c r="U436" i="2"/>
  <c r="V436" i="2"/>
  <c r="AB436" i="2" s="1"/>
  <c r="W436" i="2"/>
  <c r="X436" i="2"/>
  <c r="Y436" i="2"/>
  <c r="Z436" i="2"/>
  <c r="U437" i="2"/>
  <c r="V437" i="2"/>
  <c r="W437" i="2"/>
  <c r="X437" i="2"/>
  <c r="Y437" i="2"/>
  <c r="Z437" i="2"/>
  <c r="U438" i="2"/>
  <c r="V438" i="2"/>
  <c r="W438" i="2"/>
  <c r="AC438" i="2" s="1"/>
  <c r="X438" i="2"/>
  <c r="Y438" i="2"/>
  <c r="Z438" i="2"/>
  <c r="AA438" i="2"/>
  <c r="U439" i="2"/>
  <c r="V439" i="2"/>
  <c r="AB439" i="2" s="1"/>
  <c r="W439" i="2"/>
  <c r="X439" i="2"/>
  <c r="Y439" i="2"/>
  <c r="Z439" i="2"/>
  <c r="AC439" i="2" s="1"/>
  <c r="U440" i="2"/>
  <c r="V440" i="2"/>
  <c r="AB440" i="2" s="1"/>
  <c r="W440" i="2"/>
  <c r="X440" i="2"/>
  <c r="Y440" i="2"/>
  <c r="Z440" i="2"/>
  <c r="U441" i="2"/>
  <c r="V441" i="2"/>
  <c r="W441" i="2"/>
  <c r="X441" i="2"/>
  <c r="AA441" i="2" s="1"/>
  <c r="Y441" i="2"/>
  <c r="Z441" i="2"/>
  <c r="U442" i="2"/>
  <c r="V442" i="2"/>
  <c r="W442" i="2"/>
  <c r="X442" i="2"/>
  <c r="Y442" i="2"/>
  <c r="Z442" i="2"/>
  <c r="U443" i="2"/>
  <c r="V443" i="2"/>
  <c r="W443" i="2"/>
  <c r="X443" i="2"/>
  <c r="Y443" i="2"/>
  <c r="Z443" i="2"/>
  <c r="U444" i="2"/>
  <c r="AA444" i="2" s="1"/>
  <c r="V444" i="2"/>
  <c r="W444" i="2"/>
  <c r="AC444" i="2" s="1"/>
  <c r="X444" i="2"/>
  <c r="Y444" i="2"/>
  <c r="Z444" i="2"/>
  <c r="AB444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AA442" i="2" l="1"/>
  <c r="AB441" i="2"/>
  <c r="AC441" i="2"/>
  <c r="AA437" i="2"/>
  <c r="AC436" i="2"/>
  <c r="AA436" i="2"/>
  <c r="AB432" i="2"/>
  <c r="AC431" i="2"/>
  <c r="AB431" i="2"/>
  <c r="AC430" i="2"/>
  <c r="AA426" i="2"/>
  <c r="AB425" i="2"/>
  <c r="AC425" i="2"/>
  <c r="AA421" i="2"/>
  <c r="AC420" i="2"/>
  <c r="AA420" i="2"/>
  <c r="AB416" i="2"/>
  <c r="AC415" i="2"/>
  <c r="AB415" i="2"/>
  <c r="AC414" i="2"/>
  <c r="AA410" i="2"/>
  <c r="AB409" i="2"/>
  <c r="AC409" i="2"/>
  <c r="AA405" i="2"/>
  <c r="AC404" i="2"/>
  <c r="AA404" i="2"/>
  <c r="AB400" i="2"/>
  <c r="AC399" i="2"/>
  <c r="AB399" i="2"/>
  <c r="AC398" i="2"/>
  <c r="AA394" i="2"/>
  <c r="AB393" i="2"/>
  <c r="AC393" i="2"/>
  <c r="AA389" i="2"/>
  <c r="AC388" i="2"/>
  <c r="AA388" i="2"/>
  <c r="AB384" i="2"/>
  <c r="AC383" i="2"/>
  <c r="AB383" i="2"/>
  <c r="AC382" i="2"/>
  <c r="AA378" i="2"/>
  <c r="AB377" i="2"/>
  <c r="AC377" i="2"/>
  <c r="AA373" i="2"/>
  <c r="AC372" i="2"/>
  <c r="AA372" i="2"/>
  <c r="AB368" i="2"/>
  <c r="AC367" i="2"/>
  <c r="AB367" i="2"/>
  <c r="AC366" i="2"/>
  <c r="AA362" i="2"/>
  <c r="AB361" i="2"/>
  <c r="AC361" i="2"/>
  <c r="AA357" i="2"/>
  <c r="AC356" i="2"/>
  <c r="AA356" i="2"/>
  <c r="AB352" i="2"/>
  <c r="AA502" i="2"/>
  <c r="AC501" i="2"/>
  <c r="AA501" i="2"/>
  <c r="AB497" i="2"/>
  <c r="AC496" i="2"/>
  <c r="AB496" i="2"/>
  <c r="AC495" i="2"/>
  <c r="AA491" i="2"/>
  <c r="AB490" i="2"/>
  <c r="AC490" i="2"/>
  <c r="AA486" i="2"/>
  <c r="AC485" i="2"/>
  <c r="AA485" i="2"/>
  <c r="AB481" i="2"/>
  <c r="AC480" i="2"/>
  <c r="AB480" i="2"/>
  <c r="AC479" i="2"/>
  <c r="AA475" i="2"/>
  <c r="AB474" i="2"/>
  <c r="AC474" i="2"/>
  <c r="AA470" i="2"/>
  <c r="AC469" i="2"/>
  <c r="AA469" i="2"/>
  <c r="AB465" i="2"/>
  <c r="AC464" i="2"/>
  <c r="AB464" i="2"/>
  <c r="AC463" i="2"/>
  <c r="AA459" i="2"/>
  <c r="AB458" i="2"/>
  <c r="AC458" i="2"/>
  <c r="AA454" i="2"/>
  <c r="AC453" i="2"/>
  <c r="AA453" i="2"/>
  <c r="AB449" i="2"/>
  <c r="AC448" i="2"/>
  <c r="AB448" i="2"/>
  <c r="AC447" i="2"/>
  <c r="AC443" i="2"/>
  <c r="AB443" i="2"/>
  <c r="AC442" i="2"/>
  <c r="AC440" i="2"/>
  <c r="AA440" i="2"/>
  <c r="AB437" i="2"/>
  <c r="AC437" i="2"/>
  <c r="AC435" i="2"/>
  <c r="AB435" i="2"/>
  <c r="AC434" i="2"/>
  <c r="AC432" i="2"/>
  <c r="AA432" i="2"/>
  <c r="AB429" i="2"/>
  <c r="AC429" i="2"/>
  <c r="AC427" i="2"/>
  <c r="AB427" i="2"/>
  <c r="AC426" i="2"/>
  <c r="AC424" i="2"/>
  <c r="AA424" i="2"/>
  <c r="AB421" i="2"/>
  <c r="AC421" i="2"/>
  <c r="AC419" i="2"/>
  <c r="AB419" i="2"/>
  <c r="AC418" i="2"/>
  <c r="AC416" i="2"/>
  <c r="AA416" i="2"/>
  <c r="AB413" i="2"/>
  <c r="AC413" i="2"/>
  <c r="AC411" i="2"/>
  <c r="AB411" i="2"/>
  <c r="AC410" i="2"/>
  <c r="AC408" i="2"/>
  <c r="AA408" i="2"/>
  <c r="AB405" i="2"/>
  <c r="AC405" i="2"/>
  <c r="AC403" i="2"/>
  <c r="AB403" i="2"/>
  <c r="AC402" i="2"/>
  <c r="AC400" i="2"/>
  <c r="AA400" i="2"/>
  <c r="AB397" i="2"/>
  <c r="AC397" i="2"/>
  <c r="AC395" i="2"/>
  <c r="AB395" i="2"/>
  <c r="AC394" i="2"/>
  <c r="AC392" i="2"/>
  <c r="AA392" i="2"/>
  <c r="AB389" i="2"/>
  <c r="AC389" i="2"/>
  <c r="AC387" i="2"/>
  <c r="AB387" i="2"/>
  <c r="AC386" i="2"/>
  <c r="AC384" i="2"/>
  <c r="AA384" i="2"/>
  <c r="AB381" i="2"/>
  <c r="AC381" i="2"/>
  <c r="AC379" i="2"/>
  <c r="AB379" i="2"/>
  <c r="AC378" i="2"/>
  <c r="AC376" i="2"/>
  <c r="AA376" i="2"/>
  <c r="AB373" i="2"/>
  <c r="AC373" i="2"/>
  <c r="AC371" i="2"/>
  <c r="AB371" i="2"/>
  <c r="AC370" i="2"/>
  <c r="AC368" i="2"/>
  <c r="AA368" i="2"/>
  <c r="AB365" i="2"/>
  <c r="AC365" i="2"/>
  <c r="AC363" i="2"/>
  <c r="AB363" i="2"/>
  <c r="AC362" i="2"/>
  <c r="AC360" i="2"/>
  <c r="AA360" i="2"/>
  <c r="AB357" i="2"/>
  <c r="AC357" i="2"/>
  <c r="AC355" i="2"/>
  <c r="AB355" i="2"/>
  <c r="AC354" i="2"/>
  <c r="AC352" i="2"/>
  <c r="AC505" i="2"/>
  <c r="AA505" i="2"/>
  <c r="AB502" i="2"/>
  <c r="AC502" i="2"/>
  <c r="AC500" i="2"/>
  <c r="AB500" i="2"/>
  <c r="AC499" i="2"/>
  <c r="AC497" i="2"/>
  <c r="AA497" i="2"/>
  <c r="AB494" i="2"/>
  <c r="AC494" i="2"/>
  <c r="AC492" i="2"/>
  <c r="AB492" i="2"/>
  <c r="AC491" i="2"/>
  <c r="AC489" i="2"/>
  <c r="AA489" i="2"/>
  <c r="AB486" i="2"/>
  <c r="AC486" i="2"/>
  <c r="AC484" i="2"/>
  <c r="AB484" i="2"/>
  <c r="AC483" i="2"/>
  <c r="AC481" i="2"/>
  <c r="AA481" i="2"/>
  <c r="AB478" i="2"/>
  <c r="AC478" i="2"/>
  <c r="AC476" i="2"/>
  <c r="AB476" i="2"/>
  <c r="AC475" i="2"/>
  <c r="AC473" i="2"/>
  <c r="AA473" i="2"/>
  <c r="AB470" i="2"/>
  <c r="AC470" i="2"/>
  <c r="AC468" i="2"/>
  <c r="AB468" i="2"/>
  <c r="AC467" i="2"/>
  <c r="AC465" i="2"/>
  <c r="AA465" i="2"/>
  <c r="AB462" i="2"/>
  <c r="AC462" i="2"/>
  <c r="AC460" i="2"/>
  <c r="AB460" i="2"/>
  <c r="AC459" i="2"/>
  <c r="AC457" i="2"/>
  <c r="AA457" i="2"/>
  <c r="AB454" i="2"/>
  <c r="AC454" i="2"/>
  <c r="AC452" i="2"/>
  <c r="AB452" i="2"/>
  <c r="AC451" i="2"/>
  <c r="AC449" i="2"/>
  <c r="AA449" i="2"/>
  <c r="AB446" i="2"/>
  <c r="AC446" i="2"/>
  <c r="AA443" i="2"/>
  <c r="AB442" i="2"/>
  <c r="AA439" i="2"/>
  <c r="AB438" i="2"/>
  <c r="AA435" i="2"/>
  <c r="AB434" i="2"/>
  <c r="AA431" i="2"/>
  <c r="AB430" i="2"/>
  <c r="AA427" i="2"/>
  <c r="AB426" i="2"/>
  <c r="AA423" i="2"/>
  <c r="AB422" i="2"/>
  <c r="AA419" i="2"/>
  <c r="AB418" i="2"/>
  <c r="AA415" i="2"/>
  <c r="AB414" i="2"/>
  <c r="AA411" i="2"/>
  <c r="AB410" i="2"/>
  <c r="AA407" i="2"/>
  <c r="AB406" i="2"/>
  <c r="AA403" i="2"/>
  <c r="AB402" i="2"/>
  <c r="AA399" i="2"/>
  <c r="AB398" i="2"/>
  <c r="AA395" i="2"/>
  <c r="AB394" i="2"/>
  <c r="AA391" i="2"/>
  <c r="AB390" i="2"/>
  <c r="AA387" i="2"/>
  <c r="AB386" i="2"/>
  <c r="AA383" i="2"/>
  <c r="AB382" i="2"/>
  <c r="AA379" i="2"/>
  <c r="AB378" i="2"/>
  <c r="AA375" i="2"/>
  <c r="AB374" i="2"/>
  <c r="AA371" i="2"/>
  <c r="AB370" i="2"/>
  <c r="AA367" i="2"/>
  <c r="AB366" i="2"/>
  <c r="AA363" i="2"/>
  <c r="AB362" i="2"/>
  <c r="AA359" i="2"/>
  <c r="AB358" i="2"/>
  <c r="AA355" i="2"/>
  <c r="AB354" i="2"/>
  <c r="AA352" i="2"/>
  <c r="AA504" i="2"/>
  <c r="AB503" i="2"/>
  <c r="AA500" i="2"/>
  <c r="AB499" i="2"/>
  <c r="AA496" i="2"/>
  <c r="AB495" i="2"/>
  <c r="AA492" i="2"/>
  <c r="AB491" i="2"/>
  <c r="AA488" i="2"/>
  <c r="AB487" i="2"/>
  <c r="AA484" i="2"/>
  <c r="AB483" i="2"/>
  <c r="AA480" i="2"/>
  <c r="AB479" i="2"/>
  <c r="AA476" i="2"/>
  <c r="AB475" i="2"/>
  <c r="AA472" i="2"/>
  <c r="AB471" i="2"/>
  <c r="AA468" i="2"/>
  <c r="AB467" i="2"/>
  <c r="AA464" i="2"/>
  <c r="AB463" i="2"/>
  <c r="AA460" i="2"/>
  <c r="AB459" i="2"/>
  <c r="AA456" i="2"/>
  <c r="AB455" i="2"/>
  <c r="AA452" i="2"/>
  <c r="AB451" i="2"/>
  <c r="AA448" i="2"/>
  <c r="AB447" i="2"/>
  <c r="AC445" i="2"/>
  <c r="AA445" i="2"/>
  <c r="D136" i="8" l="1"/>
  <c r="E136" i="8"/>
  <c r="F136" i="8"/>
  <c r="G136" i="8"/>
  <c r="H136" i="8"/>
  <c r="I136" i="8"/>
  <c r="L136" i="8"/>
  <c r="M136" i="8"/>
  <c r="O136" i="8"/>
  <c r="P136" i="8"/>
  <c r="Q136" i="8"/>
  <c r="R136" i="8"/>
  <c r="S136" i="8"/>
  <c r="T136" i="8"/>
  <c r="D137" i="8"/>
  <c r="E137" i="8"/>
  <c r="F137" i="8"/>
  <c r="G137" i="8"/>
  <c r="H137" i="8"/>
  <c r="I137" i="8"/>
  <c r="L137" i="8"/>
  <c r="M137" i="8"/>
  <c r="O137" i="8"/>
  <c r="P137" i="8"/>
  <c r="Q137" i="8"/>
  <c r="R137" i="8"/>
  <c r="S137" i="8"/>
  <c r="T137" i="8"/>
  <c r="D138" i="8"/>
  <c r="E138" i="8"/>
  <c r="F138" i="8"/>
  <c r="G138" i="8"/>
  <c r="H138" i="8"/>
  <c r="I138" i="8"/>
  <c r="L138" i="8"/>
  <c r="M138" i="8"/>
  <c r="O138" i="8"/>
  <c r="P138" i="8"/>
  <c r="Q138" i="8"/>
  <c r="R138" i="8"/>
  <c r="S138" i="8"/>
  <c r="T138" i="8"/>
  <c r="D139" i="8"/>
  <c r="E139" i="8"/>
  <c r="F139" i="8"/>
  <c r="G139" i="8"/>
  <c r="H139" i="8"/>
  <c r="I139" i="8"/>
  <c r="L139" i="8"/>
  <c r="M139" i="8"/>
  <c r="O139" i="8"/>
  <c r="P139" i="8"/>
  <c r="Q139" i="8"/>
  <c r="R139" i="8"/>
  <c r="S139" i="8"/>
  <c r="T139" i="8"/>
  <c r="D140" i="8"/>
  <c r="E140" i="8"/>
  <c r="F140" i="8"/>
  <c r="G140" i="8"/>
  <c r="H140" i="8"/>
  <c r="I140" i="8"/>
  <c r="L140" i="8"/>
  <c r="M140" i="8"/>
  <c r="O140" i="8"/>
  <c r="P140" i="8"/>
  <c r="Q140" i="8"/>
  <c r="R140" i="8"/>
  <c r="S140" i="8"/>
  <c r="T140" i="8"/>
  <c r="D141" i="8"/>
  <c r="E141" i="8"/>
  <c r="F141" i="8"/>
  <c r="G141" i="8"/>
  <c r="H141" i="8"/>
  <c r="I141" i="8"/>
  <c r="L141" i="8"/>
  <c r="M141" i="8"/>
  <c r="O141" i="8"/>
  <c r="P141" i="8"/>
  <c r="Q141" i="8"/>
  <c r="R141" i="8"/>
  <c r="S141" i="8"/>
  <c r="T141" i="8"/>
  <c r="D142" i="8"/>
  <c r="E142" i="8"/>
  <c r="F142" i="8"/>
  <c r="G142" i="8"/>
  <c r="H142" i="8"/>
  <c r="I142" i="8"/>
  <c r="L142" i="8"/>
  <c r="M142" i="8"/>
  <c r="O142" i="8"/>
  <c r="P142" i="8"/>
  <c r="Q142" i="8"/>
  <c r="R142" i="8"/>
  <c r="S142" i="8"/>
  <c r="T142" i="8"/>
  <c r="D143" i="8"/>
  <c r="E143" i="8"/>
  <c r="F143" i="8"/>
  <c r="G143" i="8"/>
  <c r="H143" i="8"/>
  <c r="I143" i="8"/>
  <c r="L143" i="8"/>
  <c r="M143" i="8"/>
  <c r="O143" i="8"/>
  <c r="P143" i="8"/>
  <c r="Q143" i="8"/>
  <c r="R143" i="8"/>
  <c r="S143" i="8"/>
  <c r="T143" i="8"/>
  <c r="D144" i="8"/>
  <c r="E144" i="8"/>
  <c r="F144" i="8"/>
  <c r="G144" i="8"/>
  <c r="H144" i="8"/>
  <c r="I144" i="8"/>
  <c r="L144" i="8"/>
  <c r="M144" i="8"/>
  <c r="O144" i="8"/>
  <c r="P144" i="8"/>
  <c r="Q144" i="8"/>
  <c r="R144" i="8"/>
  <c r="S144" i="8"/>
  <c r="T144" i="8"/>
  <c r="D145" i="8"/>
  <c r="E145" i="8"/>
  <c r="F145" i="8"/>
  <c r="G145" i="8"/>
  <c r="H145" i="8"/>
  <c r="I145" i="8"/>
  <c r="L145" i="8"/>
  <c r="M145" i="8"/>
  <c r="O145" i="8"/>
  <c r="P145" i="8"/>
  <c r="Q145" i="8"/>
  <c r="R145" i="8"/>
  <c r="S145" i="8"/>
  <c r="T145" i="8"/>
  <c r="D146" i="8"/>
  <c r="E146" i="8"/>
  <c r="F146" i="8"/>
  <c r="G146" i="8"/>
  <c r="H146" i="8"/>
  <c r="I146" i="8"/>
  <c r="L146" i="8"/>
  <c r="M146" i="8"/>
  <c r="O146" i="8"/>
  <c r="P146" i="8"/>
  <c r="Q146" i="8"/>
  <c r="R146" i="8"/>
  <c r="S146" i="8"/>
  <c r="T146" i="8"/>
  <c r="D147" i="8"/>
  <c r="E147" i="8"/>
  <c r="F147" i="8"/>
  <c r="G147" i="8"/>
  <c r="H147" i="8"/>
  <c r="I147" i="8"/>
  <c r="L147" i="8"/>
  <c r="M147" i="8"/>
  <c r="O147" i="8"/>
  <c r="P147" i="8"/>
  <c r="Q147" i="8"/>
  <c r="R147" i="8"/>
  <c r="S147" i="8"/>
  <c r="T147" i="8"/>
  <c r="D148" i="8"/>
  <c r="E148" i="8"/>
  <c r="F148" i="8"/>
  <c r="G148" i="8"/>
  <c r="H148" i="8"/>
  <c r="I148" i="8"/>
  <c r="L148" i="8"/>
  <c r="M148" i="8"/>
  <c r="O148" i="8"/>
  <c r="P148" i="8"/>
  <c r="Q148" i="8"/>
  <c r="R148" i="8"/>
  <c r="S148" i="8"/>
  <c r="T148" i="8"/>
  <c r="D149" i="8"/>
  <c r="E149" i="8"/>
  <c r="F149" i="8"/>
  <c r="G149" i="8"/>
  <c r="H149" i="8"/>
  <c r="I149" i="8"/>
  <c r="L149" i="8"/>
  <c r="M149" i="8"/>
  <c r="O149" i="8"/>
  <c r="P149" i="8"/>
  <c r="Q149" i="8"/>
  <c r="R149" i="8"/>
  <c r="S149" i="8"/>
  <c r="T149" i="8"/>
  <c r="D150" i="8"/>
  <c r="E150" i="8"/>
  <c r="F150" i="8"/>
  <c r="G150" i="8"/>
  <c r="H150" i="8"/>
  <c r="I150" i="8"/>
  <c r="L150" i="8"/>
  <c r="M150" i="8"/>
  <c r="O150" i="8"/>
  <c r="P150" i="8"/>
  <c r="Q150" i="8"/>
  <c r="R150" i="8"/>
  <c r="S150" i="8"/>
  <c r="T150" i="8"/>
  <c r="D151" i="8"/>
  <c r="E151" i="8"/>
  <c r="F151" i="8"/>
  <c r="G151" i="8"/>
  <c r="H151" i="8"/>
  <c r="I151" i="8"/>
  <c r="L151" i="8"/>
  <c r="M151" i="8"/>
  <c r="O151" i="8"/>
  <c r="P151" i="8"/>
  <c r="Q151" i="8"/>
  <c r="R151" i="8"/>
  <c r="S151" i="8"/>
  <c r="T151" i="8"/>
  <c r="D152" i="8"/>
  <c r="E152" i="8"/>
  <c r="F152" i="8"/>
  <c r="G152" i="8"/>
  <c r="H152" i="8"/>
  <c r="I152" i="8"/>
  <c r="L152" i="8"/>
  <c r="M152" i="8"/>
  <c r="O152" i="8"/>
  <c r="P152" i="8"/>
  <c r="Q152" i="8"/>
  <c r="R152" i="8"/>
  <c r="S152" i="8"/>
  <c r="T152" i="8"/>
  <c r="D153" i="8"/>
  <c r="E153" i="8"/>
  <c r="F153" i="8"/>
  <c r="G153" i="8"/>
  <c r="H153" i="8"/>
  <c r="I153" i="8"/>
  <c r="L153" i="8"/>
  <c r="M153" i="8"/>
  <c r="O153" i="8"/>
  <c r="P153" i="8"/>
  <c r="Q153" i="8"/>
  <c r="R153" i="8"/>
  <c r="S153" i="8"/>
  <c r="T153" i="8"/>
  <c r="D154" i="8"/>
  <c r="E154" i="8"/>
  <c r="F154" i="8"/>
  <c r="G154" i="8"/>
  <c r="H154" i="8"/>
  <c r="I154" i="8"/>
  <c r="L154" i="8"/>
  <c r="M154" i="8"/>
  <c r="O154" i="8"/>
  <c r="P154" i="8"/>
  <c r="Q154" i="8"/>
  <c r="R154" i="8"/>
  <c r="S154" i="8"/>
  <c r="T154" i="8"/>
  <c r="D155" i="8"/>
  <c r="E155" i="8"/>
  <c r="F155" i="8"/>
  <c r="G155" i="8"/>
  <c r="H155" i="8"/>
  <c r="I155" i="8"/>
  <c r="L155" i="8"/>
  <c r="M155" i="8"/>
  <c r="O155" i="8"/>
  <c r="P155" i="8"/>
  <c r="Q155" i="8"/>
  <c r="R155" i="8"/>
  <c r="S155" i="8"/>
  <c r="T155" i="8"/>
  <c r="D156" i="8"/>
  <c r="E156" i="8"/>
  <c r="F156" i="8"/>
  <c r="G156" i="8"/>
  <c r="H156" i="8"/>
  <c r="I156" i="8"/>
  <c r="L156" i="8"/>
  <c r="M156" i="8"/>
  <c r="O156" i="8"/>
  <c r="P156" i="8"/>
  <c r="Q156" i="8"/>
  <c r="R156" i="8"/>
  <c r="S156" i="8"/>
  <c r="T156" i="8"/>
  <c r="D157" i="8"/>
  <c r="E157" i="8"/>
  <c r="F157" i="8"/>
  <c r="G157" i="8"/>
  <c r="H157" i="8"/>
  <c r="I157" i="8"/>
  <c r="L157" i="8"/>
  <c r="M157" i="8"/>
  <c r="O157" i="8"/>
  <c r="P157" i="8"/>
  <c r="Q157" i="8"/>
  <c r="R157" i="8"/>
  <c r="S157" i="8"/>
  <c r="T157" i="8"/>
  <c r="D158" i="8"/>
  <c r="E158" i="8"/>
  <c r="F158" i="8"/>
  <c r="G158" i="8"/>
  <c r="H158" i="8"/>
  <c r="I158" i="8"/>
  <c r="L158" i="8"/>
  <c r="M158" i="8"/>
  <c r="O158" i="8"/>
  <c r="P158" i="8"/>
  <c r="Q158" i="8"/>
  <c r="R158" i="8"/>
  <c r="S158" i="8"/>
  <c r="T158" i="8"/>
  <c r="D159" i="8"/>
  <c r="E159" i="8"/>
  <c r="F159" i="8"/>
  <c r="G159" i="8"/>
  <c r="H159" i="8"/>
  <c r="I159" i="8"/>
  <c r="L159" i="8"/>
  <c r="M159" i="8"/>
  <c r="O159" i="8"/>
  <c r="P159" i="8"/>
  <c r="Q159" i="8"/>
  <c r="R159" i="8"/>
  <c r="S159" i="8"/>
  <c r="T159" i="8"/>
  <c r="D160" i="8"/>
  <c r="E160" i="8"/>
  <c r="F160" i="8"/>
  <c r="G160" i="8"/>
  <c r="H160" i="8"/>
  <c r="I160" i="8"/>
  <c r="L160" i="8"/>
  <c r="M160" i="8"/>
  <c r="O160" i="8"/>
  <c r="P160" i="8"/>
  <c r="Q160" i="8"/>
  <c r="R160" i="8"/>
  <c r="S160" i="8"/>
  <c r="T160" i="8"/>
  <c r="D161" i="8"/>
  <c r="E161" i="8"/>
  <c r="F161" i="8"/>
  <c r="G161" i="8"/>
  <c r="H161" i="8"/>
  <c r="I161" i="8"/>
  <c r="L161" i="8"/>
  <c r="M161" i="8"/>
  <c r="O161" i="8"/>
  <c r="P161" i="8"/>
  <c r="Q161" i="8"/>
  <c r="R161" i="8"/>
  <c r="S161" i="8"/>
  <c r="T161" i="8"/>
  <c r="D162" i="8"/>
  <c r="E162" i="8"/>
  <c r="F162" i="8"/>
  <c r="G162" i="8"/>
  <c r="H162" i="8"/>
  <c r="I162" i="8"/>
  <c r="L162" i="8"/>
  <c r="M162" i="8"/>
  <c r="O162" i="8"/>
  <c r="P162" i="8"/>
  <c r="Q162" i="8"/>
  <c r="R162" i="8"/>
  <c r="S162" i="8"/>
  <c r="T162" i="8"/>
  <c r="D163" i="8"/>
  <c r="E163" i="8"/>
  <c r="F163" i="8"/>
  <c r="G163" i="8"/>
  <c r="H163" i="8"/>
  <c r="I163" i="8"/>
  <c r="L163" i="8"/>
  <c r="M163" i="8"/>
  <c r="O163" i="8"/>
  <c r="P163" i="8"/>
  <c r="Q163" i="8"/>
  <c r="R163" i="8"/>
  <c r="S163" i="8"/>
  <c r="T163" i="8"/>
  <c r="D164" i="8"/>
  <c r="E164" i="8"/>
  <c r="F164" i="8"/>
  <c r="G164" i="8"/>
  <c r="H164" i="8"/>
  <c r="I164" i="8"/>
  <c r="L164" i="8"/>
  <c r="M164" i="8"/>
  <c r="O164" i="8"/>
  <c r="P164" i="8"/>
  <c r="Q164" i="8"/>
  <c r="R164" i="8"/>
  <c r="S164" i="8"/>
  <c r="T164" i="8"/>
  <c r="D165" i="8"/>
  <c r="E165" i="8"/>
  <c r="F165" i="8"/>
  <c r="G165" i="8"/>
  <c r="H165" i="8"/>
  <c r="I165" i="8"/>
  <c r="L165" i="8"/>
  <c r="M165" i="8"/>
  <c r="O165" i="8"/>
  <c r="P165" i="8"/>
  <c r="Q165" i="8"/>
  <c r="R165" i="8"/>
  <c r="S165" i="8"/>
  <c r="T165" i="8"/>
  <c r="D166" i="8"/>
  <c r="E166" i="8"/>
  <c r="F166" i="8"/>
  <c r="G166" i="8"/>
  <c r="H166" i="8"/>
  <c r="I166" i="8"/>
  <c r="L166" i="8"/>
  <c r="M166" i="8"/>
  <c r="O166" i="8"/>
  <c r="P166" i="8"/>
  <c r="Q166" i="8"/>
  <c r="R166" i="8"/>
  <c r="S166" i="8"/>
  <c r="T166" i="8"/>
  <c r="D167" i="8"/>
  <c r="E167" i="8"/>
  <c r="F167" i="8"/>
  <c r="G167" i="8"/>
  <c r="H167" i="8"/>
  <c r="I167" i="8"/>
  <c r="L167" i="8"/>
  <c r="M167" i="8"/>
  <c r="O167" i="8"/>
  <c r="P167" i="8"/>
  <c r="Q167" i="8"/>
  <c r="R167" i="8"/>
  <c r="S167" i="8"/>
  <c r="T167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U320" i="2"/>
  <c r="V320" i="2"/>
  <c r="AB320" i="2" s="1"/>
  <c r="W320" i="2"/>
  <c r="X320" i="2"/>
  <c r="AA320" i="2" s="1"/>
  <c r="Y320" i="2"/>
  <c r="Z320" i="2"/>
  <c r="AC320" i="2" s="1"/>
  <c r="U321" i="2"/>
  <c r="V321" i="2"/>
  <c r="W321" i="2"/>
  <c r="X321" i="2"/>
  <c r="AA321" i="2" s="1"/>
  <c r="Y321" i="2"/>
  <c r="Z321" i="2"/>
  <c r="U322" i="2"/>
  <c r="V322" i="2"/>
  <c r="AB322" i="2" s="1"/>
  <c r="W322" i="2"/>
  <c r="X322" i="2"/>
  <c r="Y322" i="2"/>
  <c r="Z322" i="2"/>
  <c r="U323" i="2"/>
  <c r="V323" i="2"/>
  <c r="W323" i="2"/>
  <c r="X323" i="2"/>
  <c r="Y323" i="2"/>
  <c r="Z323" i="2"/>
  <c r="U324" i="2"/>
  <c r="V324" i="2"/>
  <c r="W324" i="2"/>
  <c r="X324" i="2"/>
  <c r="Y324" i="2"/>
  <c r="Z324" i="2"/>
  <c r="U325" i="2"/>
  <c r="V325" i="2"/>
  <c r="W325" i="2"/>
  <c r="AC325" i="2" s="1"/>
  <c r="X325" i="2"/>
  <c r="Y325" i="2"/>
  <c r="AB325" i="2" s="1"/>
  <c r="Z325" i="2"/>
  <c r="AA325" i="2"/>
  <c r="U326" i="2"/>
  <c r="V326" i="2"/>
  <c r="AB326" i="2" s="1"/>
  <c r="W326" i="2"/>
  <c r="X326" i="2"/>
  <c r="Y326" i="2"/>
  <c r="Z326" i="2"/>
  <c r="U327" i="2"/>
  <c r="V327" i="2"/>
  <c r="W327" i="2"/>
  <c r="X327" i="2"/>
  <c r="Y327" i="2"/>
  <c r="Z327" i="2"/>
  <c r="AC327" i="2" s="1"/>
  <c r="U328" i="2"/>
  <c r="V328" i="2"/>
  <c r="W328" i="2"/>
  <c r="X328" i="2"/>
  <c r="Y328" i="2"/>
  <c r="Z328" i="2"/>
  <c r="U329" i="2"/>
  <c r="V329" i="2"/>
  <c r="W329" i="2"/>
  <c r="X329" i="2"/>
  <c r="Y329" i="2"/>
  <c r="Z329" i="2"/>
  <c r="U330" i="2"/>
  <c r="V330" i="2"/>
  <c r="W330" i="2"/>
  <c r="X330" i="2"/>
  <c r="Y330" i="2"/>
  <c r="Z330" i="2"/>
  <c r="AB330" i="2"/>
  <c r="U331" i="2"/>
  <c r="V331" i="2"/>
  <c r="W331" i="2"/>
  <c r="X331" i="2"/>
  <c r="AA331" i="2" s="1"/>
  <c r="Y331" i="2"/>
  <c r="Z331" i="2"/>
  <c r="AC331" i="2" s="1"/>
  <c r="U332" i="2"/>
  <c r="V332" i="2"/>
  <c r="W332" i="2"/>
  <c r="X332" i="2"/>
  <c r="Y332" i="2"/>
  <c r="Z332" i="2"/>
  <c r="U333" i="2"/>
  <c r="V333" i="2"/>
  <c r="W333" i="2"/>
  <c r="X333" i="2"/>
  <c r="AA333" i="2" s="1"/>
  <c r="Y333" i="2"/>
  <c r="Z333" i="2"/>
  <c r="U334" i="2"/>
  <c r="V334" i="2"/>
  <c r="W334" i="2"/>
  <c r="X334" i="2"/>
  <c r="Y334" i="2"/>
  <c r="Z334" i="2"/>
  <c r="U335" i="2"/>
  <c r="V335" i="2"/>
  <c r="W335" i="2"/>
  <c r="X335" i="2"/>
  <c r="Y335" i="2"/>
  <c r="Z335" i="2"/>
  <c r="AC335" i="2"/>
  <c r="U336" i="2"/>
  <c r="V336" i="2"/>
  <c r="AB336" i="2" s="1"/>
  <c r="W336" i="2"/>
  <c r="X336" i="2"/>
  <c r="AA336" i="2" s="1"/>
  <c r="Y336" i="2"/>
  <c r="Z336" i="2"/>
  <c r="AC336" i="2" s="1"/>
  <c r="U337" i="2"/>
  <c r="V337" i="2"/>
  <c r="W337" i="2"/>
  <c r="X337" i="2"/>
  <c r="AA337" i="2" s="1"/>
  <c r="Y337" i="2"/>
  <c r="Z337" i="2"/>
  <c r="U338" i="2"/>
  <c r="V338" i="2"/>
  <c r="AB338" i="2" s="1"/>
  <c r="W338" i="2"/>
  <c r="X338" i="2"/>
  <c r="Y338" i="2"/>
  <c r="Z338" i="2"/>
  <c r="U339" i="2"/>
  <c r="V339" i="2"/>
  <c r="W339" i="2"/>
  <c r="X339" i="2"/>
  <c r="Y339" i="2"/>
  <c r="Z339" i="2"/>
  <c r="U340" i="2"/>
  <c r="V340" i="2"/>
  <c r="W340" i="2"/>
  <c r="X340" i="2"/>
  <c r="Y340" i="2"/>
  <c r="Z340" i="2"/>
  <c r="U341" i="2"/>
  <c r="V341" i="2"/>
  <c r="W341" i="2"/>
  <c r="AC341" i="2" s="1"/>
  <c r="X341" i="2"/>
  <c r="Y341" i="2"/>
  <c r="AB341" i="2" s="1"/>
  <c r="Z341" i="2"/>
  <c r="AA341" i="2"/>
  <c r="U342" i="2"/>
  <c r="V342" i="2"/>
  <c r="AB342" i="2" s="1"/>
  <c r="W342" i="2"/>
  <c r="X342" i="2"/>
  <c r="Y342" i="2"/>
  <c r="Z342" i="2"/>
  <c r="U343" i="2"/>
  <c r="V343" i="2"/>
  <c r="W343" i="2"/>
  <c r="X343" i="2"/>
  <c r="Y343" i="2"/>
  <c r="Z343" i="2"/>
  <c r="AC343" i="2" s="1"/>
  <c r="U344" i="2"/>
  <c r="V344" i="2"/>
  <c r="W344" i="2"/>
  <c r="X344" i="2"/>
  <c r="Y344" i="2"/>
  <c r="Z344" i="2"/>
  <c r="U345" i="2"/>
  <c r="V345" i="2"/>
  <c r="W345" i="2"/>
  <c r="X345" i="2"/>
  <c r="Y345" i="2"/>
  <c r="Z345" i="2"/>
  <c r="U346" i="2"/>
  <c r="V346" i="2"/>
  <c r="W346" i="2"/>
  <c r="X346" i="2"/>
  <c r="Y346" i="2"/>
  <c r="Z346" i="2"/>
  <c r="AB346" i="2"/>
  <c r="U347" i="2"/>
  <c r="V347" i="2"/>
  <c r="W347" i="2"/>
  <c r="X347" i="2"/>
  <c r="AA347" i="2" s="1"/>
  <c r="Y347" i="2"/>
  <c r="Z347" i="2"/>
  <c r="AC347" i="2" s="1"/>
  <c r="U348" i="2"/>
  <c r="V348" i="2"/>
  <c r="W348" i="2"/>
  <c r="X348" i="2"/>
  <c r="Y348" i="2"/>
  <c r="Z348" i="2"/>
  <c r="U349" i="2"/>
  <c r="V349" i="2"/>
  <c r="W349" i="2"/>
  <c r="X349" i="2"/>
  <c r="AA349" i="2" s="1"/>
  <c r="Y349" i="2"/>
  <c r="Z349" i="2"/>
  <c r="U350" i="2"/>
  <c r="V350" i="2"/>
  <c r="W350" i="2"/>
  <c r="X350" i="2"/>
  <c r="Y350" i="2"/>
  <c r="Z350" i="2"/>
  <c r="U351" i="2"/>
  <c r="V351" i="2"/>
  <c r="W351" i="2"/>
  <c r="X351" i="2"/>
  <c r="Y351" i="2"/>
  <c r="Z351" i="2"/>
  <c r="AC351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AB350" i="2" l="1"/>
  <c r="AB349" i="2"/>
  <c r="AC349" i="2"/>
  <c r="AA345" i="2"/>
  <c r="AC344" i="2"/>
  <c r="AA344" i="2"/>
  <c r="AB344" i="2"/>
  <c r="AC339" i="2"/>
  <c r="AA339" i="2"/>
  <c r="AB334" i="2"/>
  <c r="AB333" i="2"/>
  <c r="AC333" i="2"/>
  <c r="AA329" i="2"/>
  <c r="AC328" i="2"/>
  <c r="AA328" i="2"/>
  <c r="AB328" i="2"/>
  <c r="AC323" i="2"/>
  <c r="AA323" i="2"/>
  <c r="AA351" i="2"/>
  <c r="AC348" i="2"/>
  <c r="AA348" i="2"/>
  <c r="AB348" i="2"/>
  <c r="AB345" i="2"/>
  <c r="AC345" i="2"/>
  <c r="AA343" i="2"/>
  <c r="AC340" i="2"/>
  <c r="AA340" i="2"/>
  <c r="AB340" i="2"/>
  <c r="AB337" i="2"/>
  <c r="AC337" i="2"/>
  <c r="AA335" i="2"/>
  <c r="AC332" i="2"/>
  <c r="AA332" i="2"/>
  <c r="AB332" i="2"/>
  <c r="AB329" i="2"/>
  <c r="AC329" i="2"/>
  <c r="AA327" i="2"/>
  <c r="AC324" i="2"/>
  <c r="AA324" i="2"/>
  <c r="AB324" i="2"/>
  <c r="AB321" i="2"/>
  <c r="AC321" i="2"/>
  <c r="AB351" i="2"/>
  <c r="AC350" i="2"/>
  <c r="AA350" i="2"/>
  <c r="AB347" i="2"/>
  <c r="AC346" i="2"/>
  <c r="AA346" i="2"/>
  <c r="AB343" i="2"/>
  <c r="AC342" i="2"/>
  <c r="AA342" i="2"/>
  <c r="AB339" i="2"/>
  <c r="AC338" i="2"/>
  <c r="AA338" i="2"/>
  <c r="AB335" i="2"/>
  <c r="AC334" i="2"/>
  <c r="AA334" i="2"/>
  <c r="AB331" i="2"/>
  <c r="AC330" i="2"/>
  <c r="AA330" i="2"/>
  <c r="AB327" i="2"/>
  <c r="AC326" i="2"/>
  <c r="AA326" i="2"/>
  <c r="AB323" i="2"/>
  <c r="AC322" i="2"/>
  <c r="AA322" i="2"/>
  <c r="D4" i="8"/>
  <c r="E4" i="8"/>
  <c r="F4" i="8"/>
  <c r="G4" i="8"/>
  <c r="H4" i="8"/>
  <c r="I4" i="8"/>
  <c r="L4" i="8"/>
  <c r="M4" i="8"/>
  <c r="O4" i="8"/>
  <c r="P4" i="8"/>
  <c r="Q4" i="8"/>
  <c r="R4" i="8"/>
  <c r="S4" i="8"/>
  <c r="T4" i="8"/>
  <c r="D5" i="8"/>
  <c r="E5" i="8"/>
  <c r="F5" i="8"/>
  <c r="G5" i="8"/>
  <c r="H5" i="8"/>
  <c r="I5" i="8"/>
  <c r="L5" i="8"/>
  <c r="M5" i="8"/>
  <c r="O5" i="8"/>
  <c r="P5" i="8"/>
  <c r="Q5" i="8"/>
  <c r="R5" i="8"/>
  <c r="S5" i="8"/>
  <c r="T5" i="8"/>
  <c r="D6" i="8"/>
  <c r="E6" i="8"/>
  <c r="F6" i="8"/>
  <c r="G6" i="8"/>
  <c r="H6" i="8"/>
  <c r="I6" i="8"/>
  <c r="L6" i="8"/>
  <c r="M6" i="8"/>
  <c r="O6" i="8"/>
  <c r="P6" i="8"/>
  <c r="Q6" i="8"/>
  <c r="R6" i="8"/>
  <c r="S6" i="8"/>
  <c r="T6" i="8"/>
  <c r="D7" i="8"/>
  <c r="E7" i="8"/>
  <c r="F7" i="8"/>
  <c r="G7" i="8"/>
  <c r="H7" i="8"/>
  <c r="I7" i="8"/>
  <c r="L7" i="8"/>
  <c r="M7" i="8"/>
  <c r="O7" i="8"/>
  <c r="P7" i="8"/>
  <c r="Q7" i="8"/>
  <c r="R7" i="8"/>
  <c r="S7" i="8"/>
  <c r="T7" i="8"/>
  <c r="D8" i="8"/>
  <c r="E8" i="8"/>
  <c r="F8" i="8"/>
  <c r="G8" i="8"/>
  <c r="H8" i="8"/>
  <c r="I8" i="8"/>
  <c r="L8" i="8"/>
  <c r="M8" i="8"/>
  <c r="O8" i="8"/>
  <c r="P8" i="8"/>
  <c r="Q8" i="8"/>
  <c r="R8" i="8"/>
  <c r="S8" i="8"/>
  <c r="T8" i="8"/>
  <c r="D9" i="8"/>
  <c r="E9" i="8"/>
  <c r="F9" i="8"/>
  <c r="G9" i="8"/>
  <c r="H9" i="8"/>
  <c r="I9" i="8"/>
  <c r="L9" i="8"/>
  <c r="M9" i="8"/>
  <c r="O9" i="8"/>
  <c r="P9" i="8"/>
  <c r="Q9" i="8"/>
  <c r="R9" i="8"/>
  <c r="S9" i="8"/>
  <c r="T9" i="8"/>
  <c r="D10" i="8"/>
  <c r="E10" i="8"/>
  <c r="F10" i="8"/>
  <c r="G10" i="8"/>
  <c r="H10" i="8"/>
  <c r="I10" i="8"/>
  <c r="L10" i="8"/>
  <c r="M10" i="8"/>
  <c r="O10" i="8"/>
  <c r="P10" i="8"/>
  <c r="Q10" i="8"/>
  <c r="R10" i="8"/>
  <c r="S10" i="8"/>
  <c r="T10" i="8"/>
  <c r="D11" i="8"/>
  <c r="E11" i="8"/>
  <c r="F11" i="8"/>
  <c r="G11" i="8"/>
  <c r="H11" i="8"/>
  <c r="I11" i="8"/>
  <c r="L11" i="8"/>
  <c r="M11" i="8"/>
  <c r="O11" i="8"/>
  <c r="P11" i="8"/>
  <c r="Q11" i="8"/>
  <c r="R11" i="8"/>
  <c r="S11" i="8"/>
  <c r="T11" i="8"/>
  <c r="D12" i="8"/>
  <c r="E12" i="8"/>
  <c r="F12" i="8"/>
  <c r="G12" i="8"/>
  <c r="H12" i="8"/>
  <c r="I12" i="8"/>
  <c r="L12" i="8"/>
  <c r="M12" i="8"/>
  <c r="O12" i="8"/>
  <c r="P12" i="8"/>
  <c r="Q12" i="8"/>
  <c r="R12" i="8"/>
  <c r="S12" i="8"/>
  <c r="T12" i="8"/>
  <c r="D13" i="8"/>
  <c r="E13" i="8"/>
  <c r="F13" i="8"/>
  <c r="G13" i="8"/>
  <c r="H13" i="8"/>
  <c r="I13" i="8"/>
  <c r="L13" i="8"/>
  <c r="M13" i="8"/>
  <c r="O13" i="8"/>
  <c r="P13" i="8"/>
  <c r="Q13" i="8"/>
  <c r="R13" i="8"/>
  <c r="S13" i="8"/>
  <c r="T13" i="8"/>
  <c r="D14" i="8"/>
  <c r="E14" i="8"/>
  <c r="F14" i="8"/>
  <c r="G14" i="8"/>
  <c r="H14" i="8"/>
  <c r="I14" i="8"/>
  <c r="L14" i="8"/>
  <c r="M14" i="8"/>
  <c r="O14" i="8"/>
  <c r="P14" i="8"/>
  <c r="Q14" i="8"/>
  <c r="R14" i="8"/>
  <c r="S14" i="8"/>
  <c r="T14" i="8"/>
  <c r="D15" i="8"/>
  <c r="E15" i="8"/>
  <c r="F15" i="8"/>
  <c r="G15" i="8"/>
  <c r="H15" i="8"/>
  <c r="I15" i="8"/>
  <c r="L15" i="8"/>
  <c r="M15" i="8"/>
  <c r="O15" i="8"/>
  <c r="P15" i="8"/>
  <c r="Q15" i="8"/>
  <c r="R15" i="8"/>
  <c r="S15" i="8"/>
  <c r="T15" i="8"/>
  <c r="D16" i="8"/>
  <c r="E16" i="8"/>
  <c r="F16" i="8"/>
  <c r="G16" i="8"/>
  <c r="H16" i="8"/>
  <c r="I16" i="8"/>
  <c r="L16" i="8"/>
  <c r="M16" i="8"/>
  <c r="O16" i="8"/>
  <c r="P16" i="8"/>
  <c r="T16" i="8" s="1"/>
  <c r="Q16" i="8"/>
  <c r="R16" i="8"/>
  <c r="S16" i="8"/>
  <c r="D17" i="8"/>
  <c r="E17" i="8"/>
  <c r="F17" i="8"/>
  <c r="G17" i="8"/>
  <c r="H17" i="8"/>
  <c r="I17" i="8"/>
  <c r="L17" i="8"/>
  <c r="M17" i="8"/>
  <c r="O17" i="8"/>
  <c r="P17" i="8"/>
  <c r="T17" i="8" s="1"/>
  <c r="Q17" i="8"/>
  <c r="R17" i="8"/>
  <c r="S17" i="8"/>
  <c r="D18" i="8"/>
  <c r="E18" i="8"/>
  <c r="F18" i="8"/>
  <c r="G18" i="8"/>
  <c r="H18" i="8"/>
  <c r="I18" i="8"/>
  <c r="L18" i="8"/>
  <c r="M18" i="8"/>
  <c r="O18" i="8"/>
  <c r="P18" i="8"/>
  <c r="T18" i="8" s="1"/>
  <c r="Q18" i="8"/>
  <c r="R18" i="8"/>
  <c r="S18" i="8"/>
  <c r="D19" i="8"/>
  <c r="E19" i="8"/>
  <c r="F19" i="8"/>
  <c r="G19" i="8"/>
  <c r="H19" i="8"/>
  <c r="I19" i="8"/>
  <c r="L19" i="8"/>
  <c r="M19" i="8"/>
  <c r="O19" i="8"/>
  <c r="S19" i="8" s="1"/>
  <c r="P19" i="8"/>
  <c r="T19" i="8" s="1"/>
  <c r="Q19" i="8"/>
  <c r="R19" i="8"/>
  <c r="D20" i="8"/>
  <c r="E20" i="8"/>
  <c r="F20" i="8"/>
  <c r="G20" i="8"/>
  <c r="H20" i="8"/>
  <c r="I20" i="8"/>
  <c r="L20" i="8"/>
  <c r="M20" i="8"/>
  <c r="O20" i="8"/>
  <c r="P20" i="8"/>
  <c r="T20" i="8" s="1"/>
  <c r="Q20" i="8"/>
  <c r="R20" i="8"/>
  <c r="S20" i="8"/>
  <c r="D21" i="8"/>
  <c r="E21" i="8"/>
  <c r="F21" i="8"/>
  <c r="G21" i="8"/>
  <c r="H21" i="8"/>
  <c r="I21" i="8"/>
  <c r="L21" i="8"/>
  <c r="M21" i="8"/>
  <c r="O21" i="8"/>
  <c r="P21" i="8"/>
  <c r="T21" i="8" s="1"/>
  <c r="Q21" i="8"/>
  <c r="R21" i="8"/>
  <c r="S21" i="8"/>
  <c r="D22" i="8"/>
  <c r="E22" i="8"/>
  <c r="F22" i="8"/>
  <c r="G22" i="8"/>
  <c r="H22" i="8"/>
  <c r="I22" i="8"/>
  <c r="L22" i="8"/>
  <c r="M22" i="8"/>
  <c r="O22" i="8"/>
  <c r="S22" i="8" s="1"/>
  <c r="P22" i="8"/>
  <c r="T22" i="8" s="1"/>
  <c r="Q22" i="8"/>
  <c r="R22" i="8"/>
  <c r="D23" i="8"/>
  <c r="E23" i="8"/>
  <c r="F23" i="8"/>
  <c r="G23" i="8"/>
  <c r="H23" i="8"/>
  <c r="I23" i="8"/>
  <c r="L23" i="8"/>
  <c r="M23" i="8"/>
  <c r="O23" i="8"/>
  <c r="S23" i="8" s="1"/>
  <c r="P23" i="8"/>
  <c r="T23" i="8" s="1"/>
  <c r="Q23" i="8"/>
  <c r="R23" i="8"/>
  <c r="D24" i="8"/>
  <c r="E24" i="8"/>
  <c r="F24" i="8"/>
  <c r="G24" i="8"/>
  <c r="H24" i="8"/>
  <c r="I24" i="8"/>
  <c r="L24" i="8"/>
  <c r="M24" i="8"/>
  <c r="O24" i="8"/>
  <c r="S24" i="8" s="1"/>
  <c r="P24" i="8"/>
  <c r="T24" i="8" s="1"/>
  <c r="Q24" i="8"/>
  <c r="R24" i="8"/>
  <c r="D25" i="8"/>
  <c r="E25" i="8"/>
  <c r="F25" i="8"/>
  <c r="G25" i="8"/>
  <c r="H25" i="8"/>
  <c r="I25" i="8"/>
  <c r="L25" i="8"/>
  <c r="M25" i="8"/>
  <c r="O25" i="8"/>
  <c r="S25" i="8" s="1"/>
  <c r="P25" i="8"/>
  <c r="T25" i="8" s="1"/>
  <c r="Q25" i="8"/>
  <c r="R25" i="8"/>
  <c r="D26" i="8"/>
  <c r="E26" i="8"/>
  <c r="F26" i="8"/>
  <c r="G26" i="8"/>
  <c r="H26" i="8"/>
  <c r="I26" i="8"/>
  <c r="L26" i="8"/>
  <c r="M26" i="8"/>
  <c r="O26" i="8"/>
  <c r="S26" i="8" s="1"/>
  <c r="P26" i="8"/>
  <c r="T26" i="8" s="1"/>
  <c r="Q26" i="8"/>
  <c r="R26" i="8"/>
  <c r="D27" i="8"/>
  <c r="E27" i="8"/>
  <c r="F27" i="8"/>
  <c r="G27" i="8"/>
  <c r="H27" i="8"/>
  <c r="I27" i="8"/>
  <c r="L27" i="8"/>
  <c r="M27" i="8"/>
  <c r="O27" i="8"/>
  <c r="S27" i="8" s="1"/>
  <c r="P27" i="8"/>
  <c r="T27" i="8" s="1"/>
  <c r="Q27" i="8"/>
  <c r="R27" i="8"/>
  <c r="D28" i="8"/>
  <c r="E28" i="8"/>
  <c r="F28" i="8"/>
  <c r="G28" i="8"/>
  <c r="H28" i="8"/>
  <c r="I28" i="8"/>
  <c r="L28" i="8"/>
  <c r="M28" i="8"/>
  <c r="O28" i="8"/>
  <c r="P28" i="8"/>
  <c r="T28" i="8" s="1"/>
  <c r="Q28" i="8"/>
  <c r="R28" i="8"/>
  <c r="S28" i="8"/>
  <c r="D29" i="8"/>
  <c r="E29" i="8"/>
  <c r="F29" i="8"/>
  <c r="G29" i="8"/>
  <c r="H29" i="8"/>
  <c r="I29" i="8"/>
  <c r="L29" i="8"/>
  <c r="M29" i="8"/>
  <c r="O29" i="8"/>
  <c r="S29" i="8" s="1"/>
  <c r="P29" i="8"/>
  <c r="T29" i="8" s="1"/>
  <c r="Q29" i="8"/>
  <c r="R29" i="8"/>
  <c r="D30" i="8"/>
  <c r="E30" i="8"/>
  <c r="F30" i="8"/>
  <c r="G30" i="8"/>
  <c r="H30" i="8"/>
  <c r="I30" i="8"/>
  <c r="L30" i="8"/>
  <c r="M30" i="8"/>
  <c r="O30" i="8"/>
  <c r="S30" i="8" s="1"/>
  <c r="P30" i="8"/>
  <c r="T30" i="8" s="1"/>
  <c r="Q30" i="8"/>
  <c r="R30" i="8"/>
  <c r="D31" i="8"/>
  <c r="E31" i="8"/>
  <c r="F31" i="8"/>
  <c r="G31" i="8"/>
  <c r="H31" i="8"/>
  <c r="I31" i="8"/>
  <c r="L31" i="8"/>
  <c r="M31" i="8"/>
  <c r="O31" i="8"/>
  <c r="S31" i="8" s="1"/>
  <c r="P31" i="8"/>
  <c r="T31" i="8" s="1"/>
  <c r="Q31" i="8"/>
  <c r="R31" i="8"/>
  <c r="D32" i="8"/>
  <c r="E32" i="8"/>
  <c r="F32" i="8"/>
  <c r="G32" i="8"/>
  <c r="H32" i="8"/>
  <c r="I32" i="8"/>
  <c r="L32" i="8"/>
  <c r="M32" i="8"/>
  <c r="O32" i="8"/>
  <c r="S32" i="8" s="1"/>
  <c r="P32" i="8"/>
  <c r="T32" i="8" s="1"/>
  <c r="Q32" i="8"/>
  <c r="R32" i="8"/>
  <c r="D33" i="8"/>
  <c r="E33" i="8"/>
  <c r="F33" i="8"/>
  <c r="G33" i="8"/>
  <c r="H33" i="8"/>
  <c r="I33" i="8"/>
  <c r="L33" i="8"/>
  <c r="M33" i="8"/>
  <c r="O33" i="8"/>
  <c r="S33" i="8" s="1"/>
  <c r="P33" i="8"/>
  <c r="T33" i="8" s="1"/>
  <c r="Q33" i="8"/>
  <c r="R33" i="8"/>
  <c r="D34" i="8"/>
  <c r="E34" i="8"/>
  <c r="F34" i="8"/>
  <c r="G34" i="8"/>
  <c r="H34" i="8"/>
  <c r="I34" i="8"/>
  <c r="L34" i="8"/>
  <c r="M34" i="8"/>
  <c r="O34" i="8"/>
  <c r="S34" i="8" s="1"/>
  <c r="P34" i="8"/>
  <c r="T34" i="8" s="1"/>
  <c r="Q34" i="8"/>
  <c r="R34" i="8"/>
  <c r="D35" i="8"/>
  <c r="E35" i="8"/>
  <c r="F35" i="8"/>
  <c r="G35" i="8"/>
  <c r="H35" i="8"/>
  <c r="I35" i="8"/>
  <c r="L35" i="8"/>
  <c r="M35" i="8"/>
  <c r="O35" i="8"/>
  <c r="S35" i="8" s="1"/>
  <c r="P35" i="8"/>
  <c r="T35" i="8" s="1"/>
  <c r="Q35" i="8"/>
  <c r="R35" i="8"/>
  <c r="D36" i="8"/>
  <c r="E36" i="8"/>
  <c r="F36" i="8"/>
  <c r="G36" i="8"/>
  <c r="H36" i="8"/>
  <c r="I36" i="8"/>
  <c r="L36" i="8"/>
  <c r="M36" i="8"/>
  <c r="O36" i="8"/>
  <c r="S36" i="8" s="1"/>
  <c r="P36" i="8"/>
  <c r="T36" i="8" s="1"/>
  <c r="Q36" i="8"/>
  <c r="R36" i="8"/>
  <c r="D37" i="8"/>
  <c r="E37" i="8"/>
  <c r="F37" i="8"/>
  <c r="G37" i="8"/>
  <c r="H37" i="8"/>
  <c r="I37" i="8"/>
  <c r="L37" i="8"/>
  <c r="M37" i="8"/>
  <c r="O37" i="8"/>
  <c r="S37" i="8" s="1"/>
  <c r="P37" i="8"/>
  <c r="T37" i="8" s="1"/>
  <c r="Q37" i="8"/>
  <c r="R37" i="8"/>
  <c r="D38" i="8"/>
  <c r="E38" i="8"/>
  <c r="F38" i="8"/>
  <c r="G38" i="8"/>
  <c r="H38" i="8"/>
  <c r="I38" i="8"/>
  <c r="L38" i="8"/>
  <c r="M38" i="8"/>
  <c r="O38" i="8"/>
  <c r="S38" i="8" s="1"/>
  <c r="P38" i="8"/>
  <c r="T38" i="8" s="1"/>
  <c r="Q38" i="8"/>
  <c r="R38" i="8"/>
  <c r="D39" i="8"/>
  <c r="E39" i="8"/>
  <c r="F39" i="8"/>
  <c r="G39" i="8"/>
  <c r="H39" i="8"/>
  <c r="I39" i="8"/>
  <c r="L39" i="8"/>
  <c r="M39" i="8"/>
  <c r="O39" i="8"/>
  <c r="S39" i="8" s="1"/>
  <c r="P39" i="8"/>
  <c r="T39" i="8" s="1"/>
  <c r="Q39" i="8"/>
  <c r="R39" i="8"/>
  <c r="D40" i="8"/>
  <c r="E40" i="8"/>
  <c r="F40" i="8"/>
  <c r="G40" i="8"/>
  <c r="H40" i="8"/>
  <c r="I40" i="8"/>
  <c r="L40" i="8"/>
  <c r="M40" i="8"/>
  <c r="O40" i="8"/>
  <c r="S40" i="8" s="1"/>
  <c r="P40" i="8"/>
  <c r="T40" i="8" s="1"/>
  <c r="Q40" i="8"/>
  <c r="R40" i="8"/>
  <c r="D41" i="8"/>
  <c r="E41" i="8"/>
  <c r="F41" i="8"/>
  <c r="G41" i="8"/>
  <c r="H41" i="8"/>
  <c r="I41" i="8"/>
  <c r="L41" i="8"/>
  <c r="M41" i="8"/>
  <c r="O41" i="8"/>
  <c r="S41" i="8" s="1"/>
  <c r="P41" i="8"/>
  <c r="T41" i="8" s="1"/>
  <c r="Q41" i="8"/>
  <c r="R41" i="8"/>
  <c r="D42" i="8"/>
  <c r="E42" i="8"/>
  <c r="F42" i="8"/>
  <c r="G42" i="8"/>
  <c r="H42" i="8"/>
  <c r="I42" i="8"/>
  <c r="L42" i="8"/>
  <c r="M42" i="8"/>
  <c r="O42" i="8"/>
  <c r="S42" i="8" s="1"/>
  <c r="P42" i="8"/>
  <c r="T42" i="8" s="1"/>
  <c r="Q42" i="8"/>
  <c r="R42" i="8"/>
  <c r="D43" i="8"/>
  <c r="E43" i="8"/>
  <c r="F43" i="8"/>
  <c r="G43" i="8"/>
  <c r="H43" i="8"/>
  <c r="I43" i="8"/>
  <c r="L43" i="8"/>
  <c r="M43" i="8"/>
  <c r="O43" i="8"/>
  <c r="P43" i="8"/>
  <c r="T43" i="8" s="1"/>
  <c r="Q43" i="8"/>
  <c r="R43" i="8"/>
  <c r="S43" i="8"/>
  <c r="D44" i="8"/>
  <c r="E44" i="8"/>
  <c r="F44" i="8"/>
  <c r="G44" i="8"/>
  <c r="H44" i="8"/>
  <c r="I44" i="8"/>
  <c r="L44" i="8"/>
  <c r="M44" i="8"/>
  <c r="O44" i="8"/>
  <c r="S44" i="8" s="1"/>
  <c r="P44" i="8"/>
  <c r="T44" i="8" s="1"/>
  <c r="Q44" i="8"/>
  <c r="R44" i="8"/>
  <c r="D45" i="8"/>
  <c r="E45" i="8"/>
  <c r="F45" i="8"/>
  <c r="G45" i="8"/>
  <c r="H45" i="8"/>
  <c r="I45" i="8"/>
  <c r="L45" i="8"/>
  <c r="M45" i="8"/>
  <c r="O45" i="8"/>
  <c r="P45" i="8"/>
  <c r="T45" i="8" s="1"/>
  <c r="Q45" i="8"/>
  <c r="R45" i="8"/>
  <c r="S45" i="8"/>
  <c r="D46" i="8"/>
  <c r="E46" i="8"/>
  <c r="F46" i="8"/>
  <c r="G46" i="8"/>
  <c r="H46" i="8"/>
  <c r="I46" i="8"/>
  <c r="L46" i="8"/>
  <c r="M46" i="8"/>
  <c r="O46" i="8"/>
  <c r="P46" i="8"/>
  <c r="T46" i="8" s="1"/>
  <c r="Q46" i="8"/>
  <c r="R46" i="8"/>
  <c r="S46" i="8"/>
  <c r="D47" i="8"/>
  <c r="E47" i="8"/>
  <c r="F47" i="8"/>
  <c r="G47" i="8"/>
  <c r="H47" i="8"/>
  <c r="I47" i="8"/>
  <c r="L47" i="8"/>
  <c r="M47" i="8"/>
  <c r="O47" i="8"/>
  <c r="S47" i="8" s="1"/>
  <c r="P47" i="8"/>
  <c r="T47" i="8" s="1"/>
  <c r="Q47" i="8"/>
  <c r="R47" i="8"/>
  <c r="D48" i="8"/>
  <c r="E48" i="8"/>
  <c r="F48" i="8"/>
  <c r="G48" i="8"/>
  <c r="H48" i="8"/>
  <c r="I48" i="8"/>
  <c r="L48" i="8"/>
  <c r="M48" i="8"/>
  <c r="O48" i="8"/>
  <c r="P48" i="8"/>
  <c r="T48" i="8" s="1"/>
  <c r="Q48" i="8"/>
  <c r="R48" i="8"/>
  <c r="S48" i="8"/>
  <c r="D49" i="8"/>
  <c r="E49" i="8"/>
  <c r="F49" i="8"/>
  <c r="G49" i="8"/>
  <c r="H49" i="8"/>
  <c r="I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L50" i="8"/>
  <c r="M50" i="8"/>
  <c r="O50" i="8"/>
  <c r="P50" i="8"/>
  <c r="T50" i="8" s="1"/>
  <c r="Q50" i="8"/>
  <c r="R50" i="8"/>
  <c r="S50" i="8"/>
  <c r="D51" i="8"/>
  <c r="E51" i="8"/>
  <c r="F51" i="8"/>
  <c r="G51" i="8"/>
  <c r="H51" i="8"/>
  <c r="I51" i="8"/>
  <c r="L51" i="8"/>
  <c r="M51" i="8"/>
  <c r="O51" i="8"/>
  <c r="P51" i="8"/>
  <c r="Q51" i="8"/>
  <c r="R51" i="8"/>
  <c r="S51" i="8"/>
  <c r="T51" i="8"/>
  <c r="D52" i="8"/>
  <c r="E52" i="8"/>
  <c r="F52" i="8"/>
  <c r="G52" i="8"/>
  <c r="H52" i="8"/>
  <c r="I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L53" i="8"/>
  <c r="M53" i="8"/>
  <c r="O53" i="8"/>
  <c r="P53" i="8"/>
  <c r="T53" i="8" s="1"/>
  <c r="Q53" i="8"/>
  <c r="R53" i="8"/>
  <c r="S53" i="8"/>
  <c r="D54" i="8"/>
  <c r="E54" i="8"/>
  <c r="F54" i="8"/>
  <c r="G54" i="8"/>
  <c r="H54" i="8"/>
  <c r="I54" i="8"/>
  <c r="L54" i="8"/>
  <c r="M54" i="8"/>
  <c r="O54" i="8"/>
  <c r="P54" i="8"/>
  <c r="Q54" i="8"/>
  <c r="R54" i="8"/>
  <c r="S54" i="8"/>
  <c r="T54" i="8"/>
  <c r="D55" i="8"/>
  <c r="E55" i="8"/>
  <c r="F55" i="8"/>
  <c r="G55" i="8"/>
  <c r="H55" i="8"/>
  <c r="I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L56" i="8"/>
  <c r="M56" i="8"/>
  <c r="O56" i="8"/>
  <c r="P56" i="8"/>
  <c r="T56" i="8" s="1"/>
  <c r="Q56" i="8"/>
  <c r="R56" i="8"/>
  <c r="S56" i="8"/>
  <c r="D57" i="8"/>
  <c r="E57" i="8"/>
  <c r="F57" i="8"/>
  <c r="G57" i="8"/>
  <c r="H57" i="8"/>
  <c r="I57" i="8"/>
  <c r="L57" i="8"/>
  <c r="M57" i="8"/>
  <c r="O57" i="8"/>
  <c r="P57" i="8"/>
  <c r="Q57" i="8"/>
  <c r="R57" i="8"/>
  <c r="S57" i="8"/>
  <c r="T57" i="8"/>
  <c r="D58" i="8"/>
  <c r="E58" i="8"/>
  <c r="F58" i="8"/>
  <c r="G58" i="8"/>
  <c r="H58" i="8"/>
  <c r="I58" i="8"/>
  <c r="L58" i="8"/>
  <c r="M58" i="8"/>
  <c r="O58" i="8"/>
  <c r="P58" i="8"/>
  <c r="Q58" i="8"/>
  <c r="R58" i="8"/>
  <c r="S58" i="8"/>
  <c r="T58" i="8"/>
  <c r="D59" i="8"/>
  <c r="E59" i="8"/>
  <c r="F59" i="8"/>
  <c r="G59" i="8"/>
  <c r="H59" i="8"/>
  <c r="I59" i="8"/>
  <c r="L59" i="8"/>
  <c r="M59" i="8"/>
  <c r="O59" i="8"/>
  <c r="P59" i="8"/>
  <c r="T59" i="8" s="1"/>
  <c r="Q59" i="8"/>
  <c r="R59" i="8"/>
  <c r="S59" i="8"/>
  <c r="D60" i="8"/>
  <c r="E60" i="8"/>
  <c r="F60" i="8"/>
  <c r="G60" i="8"/>
  <c r="H60" i="8"/>
  <c r="I60" i="8"/>
  <c r="L60" i="8"/>
  <c r="M60" i="8"/>
  <c r="O60" i="8"/>
  <c r="P60" i="8"/>
  <c r="Q60" i="8"/>
  <c r="R60" i="8"/>
  <c r="S60" i="8"/>
  <c r="T60" i="8"/>
  <c r="D61" i="8"/>
  <c r="E61" i="8"/>
  <c r="F61" i="8"/>
  <c r="G61" i="8"/>
  <c r="H61" i="8"/>
  <c r="I61" i="8"/>
  <c r="L61" i="8"/>
  <c r="M61" i="8"/>
  <c r="O61" i="8"/>
  <c r="S61" i="8" s="1"/>
  <c r="P61" i="8"/>
  <c r="T61" i="8" s="1"/>
  <c r="Q61" i="8"/>
  <c r="R61" i="8"/>
  <c r="D62" i="8"/>
  <c r="E62" i="8"/>
  <c r="F62" i="8"/>
  <c r="G62" i="8"/>
  <c r="H62" i="8"/>
  <c r="I62" i="8"/>
  <c r="L62" i="8"/>
  <c r="M62" i="8"/>
  <c r="O62" i="8"/>
  <c r="P62" i="8"/>
  <c r="Q62" i="8"/>
  <c r="R62" i="8"/>
  <c r="S62" i="8"/>
  <c r="T62" i="8"/>
  <c r="D63" i="8"/>
  <c r="E63" i="8"/>
  <c r="F63" i="8"/>
  <c r="G63" i="8"/>
  <c r="H63" i="8"/>
  <c r="I63" i="8"/>
  <c r="L63" i="8"/>
  <c r="M63" i="8"/>
  <c r="O63" i="8"/>
  <c r="P63" i="8"/>
  <c r="Q63" i="8"/>
  <c r="R63" i="8"/>
  <c r="S63" i="8"/>
  <c r="T63" i="8"/>
  <c r="D64" i="8"/>
  <c r="E64" i="8"/>
  <c r="F64" i="8"/>
  <c r="G64" i="8"/>
  <c r="H64" i="8"/>
  <c r="I64" i="8"/>
  <c r="L64" i="8"/>
  <c r="M64" i="8"/>
  <c r="O64" i="8"/>
  <c r="P64" i="8"/>
  <c r="Q64" i="8"/>
  <c r="R64" i="8"/>
  <c r="S64" i="8"/>
  <c r="T64" i="8"/>
  <c r="D65" i="8"/>
  <c r="E65" i="8"/>
  <c r="F65" i="8"/>
  <c r="G65" i="8"/>
  <c r="H65" i="8"/>
  <c r="I65" i="8"/>
  <c r="L65" i="8"/>
  <c r="M65" i="8"/>
  <c r="O65" i="8"/>
  <c r="P65" i="8"/>
  <c r="Q65" i="8"/>
  <c r="R65" i="8"/>
  <c r="S65" i="8"/>
  <c r="T65" i="8"/>
  <c r="D66" i="8"/>
  <c r="E66" i="8"/>
  <c r="F66" i="8"/>
  <c r="G66" i="8"/>
  <c r="H66" i="8"/>
  <c r="I66" i="8"/>
  <c r="L66" i="8"/>
  <c r="M66" i="8"/>
  <c r="O66" i="8"/>
  <c r="P66" i="8"/>
  <c r="T66" i="8" s="1"/>
  <c r="Q66" i="8"/>
  <c r="R66" i="8"/>
  <c r="S66" i="8"/>
  <c r="D67" i="8"/>
  <c r="E67" i="8"/>
  <c r="F67" i="8"/>
  <c r="G67" i="8"/>
  <c r="H67" i="8"/>
  <c r="I67" i="8"/>
  <c r="L67" i="8"/>
  <c r="M67" i="8"/>
  <c r="O67" i="8"/>
  <c r="P67" i="8"/>
  <c r="Q67" i="8"/>
  <c r="R67" i="8"/>
  <c r="S67" i="8"/>
  <c r="T67" i="8"/>
  <c r="D68" i="8"/>
  <c r="E68" i="8"/>
  <c r="F68" i="8"/>
  <c r="G68" i="8"/>
  <c r="H68" i="8"/>
  <c r="I68" i="8"/>
  <c r="L68" i="8"/>
  <c r="M68" i="8"/>
  <c r="O68" i="8"/>
  <c r="P68" i="8"/>
  <c r="Q68" i="8"/>
  <c r="R68" i="8"/>
  <c r="S68" i="8"/>
  <c r="T68" i="8"/>
  <c r="D69" i="8"/>
  <c r="E69" i="8"/>
  <c r="F69" i="8"/>
  <c r="G69" i="8"/>
  <c r="H69" i="8"/>
  <c r="I69" i="8"/>
  <c r="L69" i="8"/>
  <c r="M69" i="8"/>
  <c r="O69" i="8"/>
  <c r="P69" i="8"/>
  <c r="Q69" i="8"/>
  <c r="R69" i="8"/>
  <c r="S69" i="8"/>
  <c r="T69" i="8"/>
  <c r="D70" i="8"/>
  <c r="E70" i="8"/>
  <c r="F70" i="8"/>
  <c r="G70" i="8"/>
  <c r="H70" i="8"/>
  <c r="I70" i="8"/>
  <c r="L70" i="8"/>
  <c r="M70" i="8"/>
  <c r="O70" i="8"/>
  <c r="P70" i="8"/>
  <c r="Q70" i="8"/>
  <c r="R70" i="8"/>
  <c r="S70" i="8"/>
  <c r="T70" i="8"/>
  <c r="D71" i="8"/>
  <c r="E71" i="8"/>
  <c r="F71" i="8"/>
  <c r="G71" i="8"/>
  <c r="H71" i="8"/>
  <c r="I71" i="8"/>
  <c r="L71" i="8"/>
  <c r="M71" i="8"/>
  <c r="O71" i="8"/>
  <c r="P71" i="8"/>
  <c r="Q71" i="8"/>
  <c r="R71" i="8"/>
  <c r="S71" i="8"/>
  <c r="T71" i="8"/>
  <c r="D72" i="8"/>
  <c r="E72" i="8"/>
  <c r="F72" i="8"/>
  <c r="G72" i="8"/>
  <c r="H72" i="8"/>
  <c r="I72" i="8"/>
  <c r="L72" i="8"/>
  <c r="M72" i="8"/>
  <c r="O72" i="8"/>
  <c r="P72" i="8"/>
  <c r="Q72" i="8"/>
  <c r="R72" i="8"/>
  <c r="S72" i="8"/>
  <c r="T72" i="8"/>
  <c r="D73" i="8"/>
  <c r="E73" i="8"/>
  <c r="F73" i="8"/>
  <c r="G73" i="8"/>
  <c r="H73" i="8"/>
  <c r="I73" i="8"/>
  <c r="L73" i="8"/>
  <c r="M73" i="8"/>
  <c r="O73" i="8"/>
  <c r="P73" i="8"/>
  <c r="T73" i="8" s="1"/>
  <c r="Q73" i="8"/>
  <c r="R73" i="8"/>
  <c r="S73" i="8"/>
  <c r="D74" i="8"/>
  <c r="E74" i="8"/>
  <c r="F74" i="8"/>
  <c r="G74" i="8"/>
  <c r="H74" i="8"/>
  <c r="I74" i="8"/>
  <c r="L74" i="8"/>
  <c r="M74" i="8"/>
  <c r="O74" i="8"/>
  <c r="S74" i="8" s="1"/>
  <c r="P74" i="8"/>
  <c r="Q74" i="8"/>
  <c r="R74" i="8"/>
  <c r="T74" i="8"/>
  <c r="D75" i="8"/>
  <c r="E75" i="8"/>
  <c r="F75" i="8"/>
  <c r="G75" i="8"/>
  <c r="H75" i="8"/>
  <c r="I75" i="8"/>
  <c r="L75" i="8"/>
  <c r="M75" i="8"/>
  <c r="O75" i="8"/>
  <c r="P75" i="8"/>
  <c r="Q75" i="8"/>
  <c r="R75" i="8"/>
  <c r="S75" i="8"/>
  <c r="T75" i="8"/>
  <c r="D76" i="8"/>
  <c r="E76" i="8"/>
  <c r="F76" i="8"/>
  <c r="G76" i="8"/>
  <c r="H76" i="8"/>
  <c r="I76" i="8"/>
  <c r="L76" i="8"/>
  <c r="M76" i="8"/>
  <c r="O76" i="8"/>
  <c r="P76" i="8"/>
  <c r="Q76" i="8"/>
  <c r="R76" i="8"/>
  <c r="S76" i="8"/>
  <c r="T76" i="8"/>
  <c r="D77" i="8"/>
  <c r="E77" i="8"/>
  <c r="F77" i="8"/>
  <c r="G77" i="8"/>
  <c r="H77" i="8"/>
  <c r="I77" i="8"/>
  <c r="L77" i="8"/>
  <c r="M77" i="8"/>
  <c r="O77" i="8"/>
  <c r="P77" i="8"/>
  <c r="T77" i="8" s="1"/>
  <c r="Q77" i="8"/>
  <c r="R77" i="8"/>
  <c r="S77" i="8"/>
  <c r="D78" i="8"/>
  <c r="E78" i="8"/>
  <c r="F78" i="8"/>
  <c r="G78" i="8"/>
  <c r="H78" i="8"/>
  <c r="I78" i="8"/>
  <c r="L78" i="8"/>
  <c r="M78" i="8"/>
  <c r="O78" i="8"/>
  <c r="P78" i="8"/>
  <c r="Q78" i="8"/>
  <c r="R78" i="8"/>
  <c r="S78" i="8"/>
  <c r="T78" i="8"/>
  <c r="D79" i="8"/>
  <c r="E79" i="8"/>
  <c r="F79" i="8"/>
  <c r="G79" i="8"/>
  <c r="H79" i="8"/>
  <c r="I79" i="8"/>
  <c r="L79" i="8"/>
  <c r="M79" i="8"/>
  <c r="O79" i="8"/>
  <c r="S79" i="8" s="1"/>
  <c r="P79" i="8"/>
  <c r="T79" i="8" s="1"/>
  <c r="Q79" i="8"/>
  <c r="R79" i="8"/>
  <c r="D80" i="8"/>
  <c r="E80" i="8"/>
  <c r="F80" i="8"/>
  <c r="G80" i="8"/>
  <c r="H80" i="8"/>
  <c r="I80" i="8"/>
  <c r="L80" i="8"/>
  <c r="M80" i="8"/>
  <c r="O80" i="8"/>
  <c r="P80" i="8"/>
  <c r="T80" i="8" s="1"/>
  <c r="Q80" i="8"/>
  <c r="R80" i="8"/>
  <c r="S80" i="8"/>
  <c r="D81" i="8"/>
  <c r="E81" i="8"/>
  <c r="F81" i="8"/>
  <c r="G81" i="8"/>
  <c r="H81" i="8"/>
  <c r="I81" i="8"/>
  <c r="L81" i="8"/>
  <c r="M81" i="8"/>
  <c r="O81" i="8"/>
  <c r="P81" i="8"/>
  <c r="Q81" i="8"/>
  <c r="R81" i="8"/>
  <c r="S81" i="8"/>
  <c r="T81" i="8"/>
  <c r="D82" i="8"/>
  <c r="E82" i="8"/>
  <c r="F82" i="8"/>
  <c r="G82" i="8"/>
  <c r="H82" i="8"/>
  <c r="I82" i="8"/>
  <c r="L82" i="8"/>
  <c r="M82" i="8"/>
  <c r="O82" i="8"/>
  <c r="P82" i="8"/>
  <c r="Q82" i="8"/>
  <c r="R82" i="8"/>
  <c r="S82" i="8"/>
  <c r="T82" i="8"/>
  <c r="D83" i="8"/>
  <c r="E83" i="8"/>
  <c r="F83" i="8"/>
  <c r="G83" i="8"/>
  <c r="H83" i="8"/>
  <c r="I83" i="8"/>
  <c r="L83" i="8"/>
  <c r="M83" i="8"/>
  <c r="O83" i="8"/>
  <c r="S83" i="8" s="1"/>
  <c r="P83" i="8"/>
  <c r="Q83" i="8"/>
  <c r="R83" i="8"/>
  <c r="T83" i="8"/>
  <c r="D84" i="8"/>
  <c r="E84" i="8"/>
  <c r="F84" i="8"/>
  <c r="G84" i="8"/>
  <c r="H84" i="8"/>
  <c r="I84" i="8"/>
  <c r="L84" i="8"/>
  <c r="M84" i="8"/>
  <c r="O84" i="8"/>
  <c r="P84" i="8"/>
  <c r="T84" i="8" s="1"/>
  <c r="Q84" i="8"/>
  <c r="R84" i="8"/>
  <c r="S84" i="8"/>
  <c r="D85" i="8"/>
  <c r="E85" i="8"/>
  <c r="F85" i="8"/>
  <c r="G85" i="8"/>
  <c r="H85" i="8"/>
  <c r="I85" i="8"/>
  <c r="L85" i="8"/>
  <c r="M85" i="8"/>
  <c r="O85" i="8"/>
  <c r="P85" i="8"/>
  <c r="Q85" i="8"/>
  <c r="R85" i="8"/>
  <c r="S85" i="8"/>
  <c r="T85" i="8"/>
  <c r="D86" i="8"/>
  <c r="E86" i="8"/>
  <c r="F86" i="8"/>
  <c r="G86" i="8"/>
  <c r="H86" i="8"/>
  <c r="I86" i="8"/>
  <c r="L86" i="8"/>
  <c r="M86" i="8"/>
  <c r="O86" i="8"/>
  <c r="P86" i="8"/>
  <c r="T86" i="8" s="1"/>
  <c r="Q86" i="8"/>
  <c r="R86" i="8"/>
  <c r="S86" i="8"/>
  <c r="D87" i="8"/>
  <c r="E87" i="8"/>
  <c r="F87" i="8"/>
  <c r="G87" i="8"/>
  <c r="H87" i="8"/>
  <c r="I87" i="8"/>
  <c r="L87" i="8"/>
  <c r="M87" i="8"/>
  <c r="O87" i="8"/>
  <c r="S87" i="8" s="1"/>
  <c r="P87" i="8"/>
  <c r="Q87" i="8"/>
  <c r="R87" i="8"/>
  <c r="T87" i="8"/>
  <c r="D88" i="8"/>
  <c r="E88" i="8"/>
  <c r="F88" i="8"/>
  <c r="G88" i="8"/>
  <c r="H88" i="8"/>
  <c r="I88" i="8"/>
  <c r="L88" i="8"/>
  <c r="M88" i="8"/>
  <c r="O88" i="8"/>
  <c r="P88" i="8"/>
  <c r="T88" i="8" s="1"/>
  <c r="Q88" i="8"/>
  <c r="R88" i="8"/>
  <c r="S88" i="8"/>
  <c r="D89" i="8"/>
  <c r="E89" i="8"/>
  <c r="F89" i="8"/>
  <c r="G89" i="8"/>
  <c r="H89" i="8"/>
  <c r="I89" i="8"/>
  <c r="L89" i="8"/>
  <c r="M89" i="8"/>
  <c r="O89" i="8"/>
  <c r="P89" i="8"/>
  <c r="Q89" i="8"/>
  <c r="R89" i="8"/>
  <c r="S89" i="8"/>
  <c r="T89" i="8"/>
  <c r="D90" i="8"/>
  <c r="E90" i="8"/>
  <c r="F90" i="8"/>
  <c r="G90" i="8"/>
  <c r="H90" i="8"/>
  <c r="I90" i="8"/>
  <c r="L90" i="8"/>
  <c r="M90" i="8"/>
  <c r="O90" i="8"/>
  <c r="P90" i="8"/>
  <c r="T90" i="8" s="1"/>
  <c r="Q90" i="8"/>
  <c r="R90" i="8"/>
  <c r="S90" i="8"/>
  <c r="D91" i="8"/>
  <c r="E91" i="8"/>
  <c r="F91" i="8"/>
  <c r="G91" i="8"/>
  <c r="H91" i="8"/>
  <c r="I91" i="8"/>
  <c r="L91" i="8"/>
  <c r="M91" i="8"/>
  <c r="O91" i="8"/>
  <c r="S91" i="8" s="1"/>
  <c r="P91" i="8"/>
  <c r="Q91" i="8"/>
  <c r="R91" i="8"/>
  <c r="T91" i="8"/>
  <c r="D92" i="8"/>
  <c r="E92" i="8"/>
  <c r="F92" i="8"/>
  <c r="G92" i="8"/>
  <c r="H92" i="8"/>
  <c r="I92" i="8"/>
  <c r="L92" i="8"/>
  <c r="M92" i="8"/>
  <c r="O92" i="8"/>
  <c r="P92" i="8"/>
  <c r="Q92" i="8"/>
  <c r="R92" i="8"/>
  <c r="S92" i="8"/>
  <c r="T92" i="8"/>
  <c r="D93" i="8"/>
  <c r="E93" i="8"/>
  <c r="F93" i="8"/>
  <c r="G93" i="8"/>
  <c r="H93" i="8"/>
  <c r="I93" i="8"/>
  <c r="L93" i="8"/>
  <c r="M93" i="8"/>
  <c r="O93" i="8"/>
  <c r="P93" i="8"/>
  <c r="Q93" i="8"/>
  <c r="R93" i="8"/>
  <c r="S93" i="8"/>
  <c r="T93" i="8"/>
  <c r="D94" i="8"/>
  <c r="E94" i="8"/>
  <c r="F94" i="8"/>
  <c r="G94" i="8"/>
  <c r="H94" i="8"/>
  <c r="I94" i="8"/>
  <c r="L94" i="8"/>
  <c r="M94" i="8"/>
  <c r="O94" i="8"/>
  <c r="P94" i="8"/>
  <c r="Q94" i="8"/>
  <c r="R94" i="8"/>
  <c r="S94" i="8"/>
  <c r="T94" i="8"/>
  <c r="D95" i="8"/>
  <c r="E95" i="8"/>
  <c r="F95" i="8"/>
  <c r="G95" i="8"/>
  <c r="H95" i="8"/>
  <c r="I95" i="8"/>
  <c r="L95" i="8"/>
  <c r="M95" i="8"/>
  <c r="O95" i="8"/>
  <c r="P95" i="8"/>
  <c r="T95" i="8" s="1"/>
  <c r="Q95" i="8"/>
  <c r="R95" i="8"/>
  <c r="S95" i="8"/>
  <c r="D96" i="8"/>
  <c r="E96" i="8"/>
  <c r="F96" i="8"/>
  <c r="G96" i="8"/>
  <c r="H96" i="8"/>
  <c r="I96" i="8"/>
  <c r="L96" i="8"/>
  <c r="M96" i="8"/>
  <c r="O96" i="8"/>
  <c r="P96" i="8"/>
  <c r="Q96" i="8"/>
  <c r="R96" i="8"/>
  <c r="S96" i="8"/>
  <c r="T96" i="8"/>
  <c r="D97" i="8"/>
  <c r="E97" i="8"/>
  <c r="F97" i="8"/>
  <c r="G97" i="8"/>
  <c r="H97" i="8"/>
  <c r="I97" i="8"/>
  <c r="L97" i="8"/>
  <c r="M97" i="8"/>
  <c r="O97" i="8"/>
  <c r="S97" i="8" s="1"/>
  <c r="P97" i="8"/>
  <c r="Q97" i="8"/>
  <c r="R97" i="8"/>
  <c r="T97" i="8"/>
  <c r="D98" i="8"/>
  <c r="E98" i="8"/>
  <c r="F98" i="8"/>
  <c r="G98" i="8"/>
  <c r="H98" i="8"/>
  <c r="I98" i="8"/>
  <c r="L98" i="8"/>
  <c r="M98" i="8"/>
  <c r="O98" i="8"/>
  <c r="P98" i="8"/>
  <c r="Q98" i="8"/>
  <c r="R98" i="8"/>
  <c r="S98" i="8"/>
  <c r="T98" i="8"/>
  <c r="D99" i="8"/>
  <c r="E99" i="8"/>
  <c r="F99" i="8"/>
  <c r="G99" i="8"/>
  <c r="H99" i="8"/>
  <c r="I99" i="8"/>
  <c r="L99" i="8"/>
  <c r="M99" i="8"/>
  <c r="O99" i="8"/>
  <c r="P99" i="8"/>
  <c r="Q99" i="8"/>
  <c r="R99" i="8"/>
  <c r="S99" i="8"/>
  <c r="T99" i="8"/>
  <c r="D100" i="8"/>
  <c r="E100" i="8"/>
  <c r="F100" i="8"/>
  <c r="G100" i="8"/>
  <c r="H100" i="8"/>
  <c r="I100" i="8"/>
  <c r="L100" i="8"/>
  <c r="M100" i="8"/>
  <c r="O100" i="8"/>
  <c r="P100" i="8"/>
  <c r="Q100" i="8"/>
  <c r="R100" i="8"/>
  <c r="S100" i="8"/>
  <c r="T100" i="8"/>
  <c r="D101" i="8"/>
  <c r="E101" i="8"/>
  <c r="F101" i="8"/>
  <c r="G101" i="8"/>
  <c r="H101" i="8"/>
  <c r="I101" i="8"/>
  <c r="L101" i="8"/>
  <c r="M101" i="8"/>
  <c r="O101" i="8"/>
  <c r="P101" i="8"/>
  <c r="T101" i="8" s="1"/>
  <c r="Q101" i="8"/>
  <c r="R101" i="8"/>
  <c r="S101" i="8"/>
  <c r="D102" i="8"/>
  <c r="E102" i="8"/>
  <c r="F102" i="8"/>
  <c r="G102" i="8"/>
  <c r="H102" i="8"/>
  <c r="I102" i="8"/>
  <c r="L102" i="8"/>
  <c r="M102" i="8"/>
  <c r="O102" i="8"/>
  <c r="P102" i="8"/>
  <c r="Q102" i="8"/>
  <c r="R102" i="8"/>
  <c r="S102" i="8"/>
  <c r="T102" i="8"/>
  <c r="D103" i="8"/>
  <c r="E103" i="8"/>
  <c r="F103" i="8"/>
  <c r="G103" i="8"/>
  <c r="H103" i="8"/>
  <c r="I103" i="8"/>
  <c r="L103" i="8"/>
  <c r="M103" i="8"/>
  <c r="O103" i="8"/>
  <c r="S103" i="8" s="1"/>
  <c r="P103" i="8"/>
  <c r="T103" i="8" s="1"/>
  <c r="Q103" i="8"/>
  <c r="R103" i="8"/>
  <c r="D104" i="8"/>
  <c r="E104" i="8"/>
  <c r="F104" i="8"/>
  <c r="G104" i="8"/>
  <c r="H104" i="8"/>
  <c r="I104" i="8"/>
  <c r="L104" i="8"/>
  <c r="M104" i="8"/>
  <c r="O104" i="8"/>
  <c r="P104" i="8"/>
  <c r="Q104" i="8"/>
  <c r="R104" i="8"/>
  <c r="S104" i="8"/>
  <c r="T104" i="8"/>
  <c r="D105" i="8"/>
  <c r="E105" i="8"/>
  <c r="F105" i="8"/>
  <c r="G105" i="8"/>
  <c r="H105" i="8"/>
  <c r="I105" i="8"/>
  <c r="L105" i="8"/>
  <c r="M105" i="8"/>
  <c r="O105" i="8"/>
  <c r="P105" i="8"/>
  <c r="Q105" i="8"/>
  <c r="R105" i="8"/>
  <c r="S105" i="8"/>
  <c r="T105" i="8"/>
  <c r="D106" i="8"/>
  <c r="E106" i="8"/>
  <c r="F106" i="8"/>
  <c r="G106" i="8"/>
  <c r="H106" i="8"/>
  <c r="I106" i="8"/>
  <c r="L106" i="8"/>
  <c r="M106" i="8"/>
  <c r="O106" i="8"/>
  <c r="P106" i="8"/>
  <c r="T106" i="8" s="1"/>
  <c r="Q106" i="8"/>
  <c r="R106" i="8"/>
  <c r="S106" i="8"/>
  <c r="D107" i="8"/>
  <c r="E107" i="8"/>
  <c r="F107" i="8"/>
  <c r="G107" i="8"/>
  <c r="H107" i="8"/>
  <c r="I107" i="8"/>
  <c r="L107" i="8"/>
  <c r="M107" i="8"/>
  <c r="O107" i="8"/>
  <c r="P107" i="8"/>
  <c r="Q107" i="8"/>
  <c r="R107" i="8"/>
  <c r="S107" i="8"/>
  <c r="T107" i="8"/>
  <c r="D108" i="8"/>
  <c r="E108" i="8"/>
  <c r="F108" i="8"/>
  <c r="G108" i="8"/>
  <c r="H108" i="8"/>
  <c r="I108" i="8"/>
  <c r="L108" i="8"/>
  <c r="M108" i="8"/>
  <c r="O108" i="8"/>
  <c r="S108" i="8" s="1"/>
  <c r="P108" i="8"/>
  <c r="Q108" i="8"/>
  <c r="R108" i="8"/>
  <c r="T108" i="8"/>
  <c r="D109" i="8"/>
  <c r="E109" i="8"/>
  <c r="F109" i="8"/>
  <c r="G109" i="8"/>
  <c r="H109" i="8"/>
  <c r="I109" i="8"/>
  <c r="L109" i="8"/>
  <c r="M109" i="8"/>
  <c r="O109" i="8"/>
  <c r="P109" i="8"/>
  <c r="T109" i="8" s="1"/>
  <c r="Q109" i="8"/>
  <c r="R109" i="8"/>
  <c r="S109" i="8"/>
  <c r="D110" i="8"/>
  <c r="E110" i="8"/>
  <c r="F110" i="8"/>
  <c r="G110" i="8"/>
  <c r="H110" i="8"/>
  <c r="I110" i="8"/>
  <c r="L110" i="8"/>
  <c r="M110" i="8"/>
  <c r="O110" i="8"/>
  <c r="P110" i="8"/>
  <c r="Q110" i="8"/>
  <c r="R110" i="8"/>
  <c r="S110" i="8"/>
  <c r="T110" i="8"/>
  <c r="D111" i="8"/>
  <c r="E111" i="8"/>
  <c r="F111" i="8"/>
  <c r="G111" i="8"/>
  <c r="H111" i="8"/>
  <c r="I111" i="8"/>
  <c r="L111" i="8"/>
  <c r="M111" i="8"/>
  <c r="O111" i="8"/>
  <c r="S111" i="8" s="1"/>
  <c r="P111" i="8"/>
  <c r="Q111" i="8"/>
  <c r="R111" i="8"/>
  <c r="T111" i="8"/>
  <c r="D112" i="8"/>
  <c r="E112" i="8"/>
  <c r="F112" i="8"/>
  <c r="G112" i="8"/>
  <c r="H112" i="8"/>
  <c r="I112" i="8"/>
  <c r="L112" i="8"/>
  <c r="M112" i="8"/>
  <c r="O112" i="8"/>
  <c r="P112" i="8"/>
  <c r="T112" i="8" s="1"/>
  <c r="Q112" i="8"/>
  <c r="R112" i="8"/>
  <c r="S112" i="8"/>
  <c r="D113" i="8"/>
  <c r="E113" i="8"/>
  <c r="F113" i="8"/>
  <c r="G113" i="8"/>
  <c r="H113" i="8"/>
  <c r="I113" i="8"/>
  <c r="L113" i="8"/>
  <c r="M113" i="8"/>
  <c r="O113" i="8"/>
  <c r="P113" i="8"/>
  <c r="Q113" i="8"/>
  <c r="R113" i="8"/>
  <c r="S113" i="8"/>
  <c r="T113" i="8"/>
  <c r="D114" i="8"/>
  <c r="E114" i="8"/>
  <c r="F114" i="8"/>
  <c r="G114" i="8"/>
  <c r="H114" i="8"/>
  <c r="I114" i="8"/>
  <c r="L114" i="8"/>
  <c r="M114" i="8"/>
  <c r="O114" i="8"/>
  <c r="P114" i="8"/>
  <c r="T114" i="8" s="1"/>
  <c r="Q114" i="8"/>
  <c r="R114" i="8"/>
  <c r="S114" i="8"/>
  <c r="D115" i="8"/>
  <c r="E115" i="8"/>
  <c r="F115" i="8"/>
  <c r="G115" i="8"/>
  <c r="H115" i="8"/>
  <c r="I115" i="8"/>
  <c r="L115" i="8"/>
  <c r="M115" i="8"/>
  <c r="O115" i="8"/>
  <c r="P115" i="8"/>
  <c r="T115" i="8" s="1"/>
  <c r="Q115" i="8"/>
  <c r="R115" i="8"/>
  <c r="S115" i="8"/>
  <c r="D116" i="8"/>
  <c r="E116" i="8"/>
  <c r="F116" i="8"/>
  <c r="G116" i="8"/>
  <c r="H116" i="8"/>
  <c r="I116" i="8"/>
  <c r="L116" i="8"/>
  <c r="M116" i="8"/>
  <c r="O116" i="8"/>
  <c r="S116" i="8" s="1"/>
  <c r="P116" i="8"/>
  <c r="Q116" i="8"/>
  <c r="R116" i="8"/>
  <c r="T116" i="8"/>
  <c r="D117" i="8"/>
  <c r="E117" i="8"/>
  <c r="F117" i="8"/>
  <c r="G117" i="8"/>
  <c r="H117" i="8"/>
  <c r="I117" i="8"/>
  <c r="L117" i="8"/>
  <c r="M117" i="8"/>
  <c r="O117" i="8"/>
  <c r="P117" i="8"/>
  <c r="T117" i="8" s="1"/>
  <c r="Q117" i="8"/>
  <c r="R117" i="8"/>
  <c r="S117" i="8"/>
  <c r="D118" i="8"/>
  <c r="E118" i="8"/>
  <c r="F118" i="8"/>
  <c r="G118" i="8"/>
  <c r="H118" i="8"/>
  <c r="I118" i="8"/>
  <c r="L118" i="8"/>
  <c r="M118" i="8"/>
  <c r="O118" i="8"/>
  <c r="S118" i="8" s="1"/>
  <c r="P118" i="8"/>
  <c r="Q118" i="8"/>
  <c r="R118" i="8"/>
  <c r="T118" i="8"/>
  <c r="D119" i="8"/>
  <c r="E119" i="8"/>
  <c r="F119" i="8"/>
  <c r="G119" i="8"/>
  <c r="H119" i="8"/>
  <c r="I119" i="8"/>
  <c r="L119" i="8"/>
  <c r="M119" i="8"/>
  <c r="O119" i="8"/>
  <c r="P119" i="8"/>
  <c r="Q119" i="8"/>
  <c r="R119" i="8"/>
  <c r="S119" i="8"/>
  <c r="T119" i="8"/>
  <c r="D120" i="8"/>
  <c r="E120" i="8"/>
  <c r="F120" i="8"/>
  <c r="G120" i="8"/>
  <c r="H120" i="8"/>
  <c r="I120" i="8"/>
  <c r="L120" i="8"/>
  <c r="M120" i="8"/>
  <c r="O120" i="8"/>
  <c r="P120" i="8"/>
  <c r="T120" i="8" s="1"/>
  <c r="Q120" i="8"/>
  <c r="R120" i="8"/>
  <c r="S120" i="8"/>
  <c r="D121" i="8"/>
  <c r="E121" i="8"/>
  <c r="F121" i="8"/>
  <c r="G121" i="8"/>
  <c r="H121" i="8"/>
  <c r="I121" i="8"/>
  <c r="L121" i="8"/>
  <c r="M121" i="8"/>
  <c r="O121" i="8"/>
  <c r="P121" i="8"/>
  <c r="Q121" i="8"/>
  <c r="R121" i="8"/>
  <c r="S121" i="8"/>
  <c r="T121" i="8"/>
  <c r="D122" i="8"/>
  <c r="E122" i="8"/>
  <c r="F122" i="8"/>
  <c r="G122" i="8"/>
  <c r="H122" i="8"/>
  <c r="I122" i="8"/>
  <c r="L122" i="8"/>
  <c r="M122" i="8"/>
  <c r="O122" i="8"/>
  <c r="P122" i="8"/>
  <c r="T122" i="8" s="1"/>
  <c r="Q122" i="8"/>
  <c r="R122" i="8"/>
  <c r="S122" i="8"/>
  <c r="D123" i="8"/>
  <c r="E123" i="8"/>
  <c r="F123" i="8"/>
  <c r="G123" i="8"/>
  <c r="H123" i="8"/>
  <c r="I123" i="8"/>
  <c r="L123" i="8"/>
  <c r="M123" i="8"/>
  <c r="O123" i="8"/>
  <c r="P123" i="8"/>
  <c r="Q123" i="8"/>
  <c r="R123" i="8"/>
  <c r="S123" i="8"/>
  <c r="T123" i="8"/>
  <c r="D124" i="8"/>
  <c r="E124" i="8"/>
  <c r="F124" i="8"/>
  <c r="G124" i="8"/>
  <c r="H124" i="8"/>
  <c r="I124" i="8"/>
  <c r="L124" i="8"/>
  <c r="M124" i="8"/>
  <c r="O124" i="8"/>
  <c r="P124" i="8"/>
  <c r="Q124" i="8"/>
  <c r="R124" i="8"/>
  <c r="S124" i="8"/>
  <c r="T124" i="8"/>
  <c r="D125" i="8"/>
  <c r="E125" i="8"/>
  <c r="F125" i="8"/>
  <c r="G125" i="8"/>
  <c r="H125" i="8"/>
  <c r="I125" i="8"/>
  <c r="L125" i="8"/>
  <c r="M125" i="8"/>
  <c r="O125" i="8"/>
  <c r="S125" i="8" s="1"/>
  <c r="P125" i="8"/>
  <c r="T125" i="8" s="1"/>
  <c r="Q125" i="8"/>
  <c r="R125" i="8"/>
  <c r="D126" i="8"/>
  <c r="E126" i="8"/>
  <c r="F126" i="8"/>
  <c r="G126" i="8"/>
  <c r="H126" i="8"/>
  <c r="I126" i="8"/>
  <c r="L126" i="8"/>
  <c r="M126" i="8"/>
  <c r="O126" i="8"/>
  <c r="P126" i="8"/>
  <c r="Q126" i="8"/>
  <c r="R126" i="8"/>
  <c r="S126" i="8"/>
  <c r="T126" i="8"/>
  <c r="D127" i="8"/>
  <c r="E127" i="8"/>
  <c r="F127" i="8"/>
  <c r="G127" i="8"/>
  <c r="H127" i="8"/>
  <c r="I127" i="8"/>
  <c r="L127" i="8"/>
  <c r="M127" i="8"/>
  <c r="O127" i="8"/>
  <c r="P127" i="8"/>
  <c r="T127" i="8" s="1"/>
  <c r="Q127" i="8"/>
  <c r="R127" i="8"/>
  <c r="S127" i="8"/>
  <c r="D128" i="8"/>
  <c r="E128" i="8"/>
  <c r="F128" i="8"/>
  <c r="G128" i="8"/>
  <c r="H128" i="8"/>
  <c r="I128" i="8"/>
  <c r="L128" i="8"/>
  <c r="M128" i="8"/>
  <c r="O128" i="8"/>
  <c r="S128" i="8" s="1"/>
  <c r="P128" i="8"/>
  <c r="Q128" i="8"/>
  <c r="R128" i="8"/>
  <c r="T128" i="8"/>
  <c r="D129" i="8"/>
  <c r="E129" i="8"/>
  <c r="F129" i="8"/>
  <c r="G129" i="8"/>
  <c r="H129" i="8"/>
  <c r="I129" i="8"/>
  <c r="L129" i="8"/>
  <c r="M129" i="8"/>
  <c r="O129" i="8"/>
  <c r="P129" i="8"/>
  <c r="Q129" i="8"/>
  <c r="R129" i="8"/>
  <c r="S129" i="8"/>
  <c r="T129" i="8"/>
  <c r="D130" i="8"/>
  <c r="E130" i="8"/>
  <c r="F130" i="8"/>
  <c r="G130" i="8"/>
  <c r="H130" i="8"/>
  <c r="I130" i="8"/>
  <c r="L130" i="8"/>
  <c r="M130" i="8"/>
  <c r="O130" i="8"/>
  <c r="S130" i="8" s="1"/>
  <c r="P130" i="8"/>
  <c r="T130" i="8" s="1"/>
  <c r="Q130" i="8"/>
  <c r="R130" i="8"/>
  <c r="D131" i="8"/>
  <c r="E131" i="8"/>
  <c r="F131" i="8"/>
  <c r="G131" i="8"/>
  <c r="H131" i="8"/>
  <c r="I131" i="8"/>
  <c r="L131" i="8"/>
  <c r="M131" i="8"/>
  <c r="O131" i="8"/>
  <c r="P131" i="8"/>
  <c r="Q131" i="8"/>
  <c r="R131" i="8"/>
  <c r="S131" i="8"/>
  <c r="T131" i="8"/>
  <c r="D132" i="8"/>
  <c r="E132" i="8"/>
  <c r="F132" i="8"/>
  <c r="G132" i="8"/>
  <c r="H132" i="8"/>
  <c r="I132" i="8"/>
  <c r="L132" i="8"/>
  <c r="M132" i="8"/>
  <c r="O132" i="8"/>
  <c r="S132" i="8" s="1"/>
  <c r="P132" i="8"/>
  <c r="Q132" i="8"/>
  <c r="R132" i="8"/>
  <c r="T132" i="8"/>
  <c r="D133" i="8"/>
  <c r="E133" i="8"/>
  <c r="F133" i="8"/>
  <c r="G133" i="8"/>
  <c r="H133" i="8"/>
  <c r="I133" i="8"/>
  <c r="L133" i="8"/>
  <c r="M133" i="8"/>
  <c r="O133" i="8"/>
  <c r="P133" i="8"/>
  <c r="Q133" i="8"/>
  <c r="R133" i="8"/>
  <c r="S133" i="8"/>
  <c r="T133" i="8"/>
  <c r="D134" i="8"/>
  <c r="E134" i="8"/>
  <c r="F134" i="8"/>
  <c r="G134" i="8"/>
  <c r="H134" i="8"/>
  <c r="I134" i="8"/>
  <c r="L134" i="8"/>
  <c r="M134" i="8"/>
  <c r="O134" i="8"/>
  <c r="P134" i="8"/>
  <c r="Q134" i="8"/>
  <c r="R134" i="8"/>
  <c r="S134" i="8"/>
  <c r="T134" i="8"/>
  <c r="D135" i="8"/>
  <c r="E135" i="8"/>
  <c r="F135" i="8"/>
  <c r="G135" i="8"/>
  <c r="H135" i="8"/>
  <c r="I135" i="8"/>
  <c r="L135" i="8"/>
  <c r="M135" i="8"/>
  <c r="O135" i="8"/>
  <c r="S135" i="8" s="1"/>
  <c r="P135" i="8"/>
  <c r="T135" i="8" s="1"/>
  <c r="Q135" i="8"/>
  <c r="R135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U187" i="2"/>
  <c r="V187" i="2"/>
  <c r="AB187" i="2" s="1"/>
  <c r="W187" i="2"/>
  <c r="X187" i="2"/>
  <c r="Y187" i="2"/>
  <c r="Z187" i="2"/>
  <c r="AC187" i="2" s="1"/>
  <c r="U188" i="2"/>
  <c r="V188" i="2"/>
  <c r="AB188" i="2" s="1"/>
  <c r="W188" i="2"/>
  <c r="X188" i="2"/>
  <c r="Y188" i="2"/>
  <c r="Z188" i="2"/>
  <c r="U189" i="2"/>
  <c r="V189" i="2"/>
  <c r="W189" i="2"/>
  <c r="X189" i="2"/>
  <c r="Y189" i="2"/>
  <c r="Z189" i="2"/>
  <c r="U190" i="2"/>
  <c r="V190" i="2"/>
  <c r="W190" i="2"/>
  <c r="X190" i="2"/>
  <c r="Y190" i="2"/>
  <c r="Z190" i="2"/>
  <c r="U191" i="2"/>
  <c r="V191" i="2"/>
  <c r="W191" i="2"/>
  <c r="X191" i="2"/>
  <c r="Y191" i="2"/>
  <c r="Z191" i="2"/>
  <c r="AC191" i="2"/>
  <c r="U192" i="2"/>
  <c r="V192" i="2"/>
  <c r="AB192" i="2" s="1"/>
  <c r="W192" i="2"/>
  <c r="X192" i="2"/>
  <c r="AA192" i="2" s="1"/>
  <c r="Y192" i="2"/>
  <c r="Z192" i="2"/>
  <c r="U193" i="2"/>
  <c r="V193" i="2"/>
  <c r="W193" i="2"/>
  <c r="X193" i="2"/>
  <c r="Y193" i="2"/>
  <c r="Z193" i="2"/>
  <c r="U194" i="2"/>
  <c r="V194" i="2"/>
  <c r="W194" i="2"/>
  <c r="X194" i="2"/>
  <c r="Y194" i="2"/>
  <c r="Z194" i="2"/>
  <c r="AC194" i="2" s="1"/>
  <c r="U195" i="2"/>
  <c r="V195" i="2"/>
  <c r="W195" i="2"/>
  <c r="X195" i="2"/>
  <c r="Y195" i="2"/>
  <c r="Z195" i="2"/>
  <c r="U196" i="2"/>
  <c r="V196" i="2"/>
  <c r="W196" i="2"/>
  <c r="X196" i="2"/>
  <c r="Y196" i="2"/>
  <c r="Z196" i="2"/>
  <c r="AB196" i="2"/>
  <c r="U197" i="2"/>
  <c r="V197" i="2"/>
  <c r="AB197" i="2" s="1"/>
  <c r="W197" i="2"/>
  <c r="X197" i="2"/>
  <c r="AA197" i="2" s="1"/>
  <c r="Y197" i="2"/>
  <c r="Z197" i="2"/>
  <c r="U198" i="2"/>
  <c r="V198" i="2"/>
  <c r="W198" i="2"/>
  <c r="X198" i="2"/>
  <c r="Y198" i="2"/>
  <c r="Z198" i="2"/>
  <c r="AC198" i="2" s="1"/>
  <c r="U199" i="2"/>
  <c r="V199" i="2"/>
  <c r="W199" i="2"/>
  <c r="X199" i="2"/>
  <c r="Y199" i="2"/>
  <c r="Z199" i="2"/>
  <c r="AC199" i="2" s="1"/>
  <c r="U200" i="2"/>
  <c r="V200" i="2"/>
  <c r="W200" i="2"/>
  <c r="X200" i="2"/>
  <c r="Y200" i="2"/>
  <c r="Z200" i="2"/>
  <c r="U201" i="2"/>
  <c r="V201" i="2"/>
  <c r="W201" i="2"/>
  <c r="X201" i="2"/>
  <c r="Y201" i="2"/>
  <c r="Z201" i="2"/>
  <c r="U202" i="2"/>
  <c r="AA202" i="2" s="1"/>
  <c r="V202" i="2"/>
  <c r="W202" i="2"/>
  <c r="X202" i="2"/>
  <c r="Y202" i="2"/>
  <c r="Z202" i="2"/>
  <c r="AC202" i="2"/>
  <c r="U203" i="2"/>
  <c r="V203" i="2"/>
  <c r="AB203" i="2" s="1"/>
  <c r="W203" i="2"/>
  <c r="X203" i="2"/>
  <c r="Y203" i="2"/>
  <c r="Z203" i="2"/>
  <c r="AC203" i="2" s="1"/>
  <c r="U204" i="2"/>
  <c r="V204" i="2"/>
  <c r="AB204" i="2" s="1"/>
  <c r="W204" i="2"/>
  <c r="X204" i="2"/>
  <c r="Y204" i="2"/>
  <c r="Z204" i="2"/>
  <c r="U205" i="2"/>
  <c r="V205" i="2"/>
  <c r="W205" i="2"/>
  <c r="X205" i="2"/>
  <c r="Y205" i="2"/>
  <c r="Z205" i="2"/>
  <c r="U206" i="2"/>
  <c r="V206" i="2"/>
  <c r="W206" i="2"/>
  <c r="X206" i="2"/>
  <c r="Y206" i="2"/>
  <c r="Z206" i="2"/>
  <c r="U207" i="2"/>
  <c r="V207" i="2"/>
  <c r="W207" i="2"/>
  <c r="X207" i="2"/>
  <c r="Y207" i="2"/>
  <c r="Z207" i="2"/>
  <c r="AC207" i="2"/>
  <c r="U208" i="2"/>
  <c r="V208" i="2"/>
  <c r="AB208" i="2" s="1"/>
  <c r="W208" i="2"/>
  <c r="X208" i="2"/>
  <c r="AA208" i="2" s="1"/>
  <c r="Y208" i="2"/>
  <c r="Z208" i="2"/>
  <c r="U209" i="2"/>
  <c r="V209" i="2"/>
  <c r="W209" i="2"/>
  <c r="X209" i="2"/>
  <c r="Y209" i="2"/>
  <c r="Z209" i="2"/>
  <c r="U210" i="2"/>
  <c r="V210" i="2"/>
  <c r="W210" i="2"/>
  <c r="X210" i="2"/>
  <c r="Y210" i="2"/>
  <c r="Z210" i="2"/>
  <c r="AC210" i="2" s="1"/>
  <c r="U211" i="2"/>
  <c r="V211" i="2"/>
  <c r="W211" i="2"/>
  <c r="X211" i="2"/>
  <c r="Y211" i="2"/>
  <c r="Z211" i="2"/>
  <c r="U212" i="2"/>
  <c r="V212" i="2"/>
  <c r="W212" i="2"/>
  <c r="X212" i="2"/>
  <c r="Y212" i="2"/>
  <c r="Z212" i="2"/>
  <c r="AB212" i="2"/>
  <c r="U213" i="2"/>
  <c r="V213" i="2"/>
  <c r="AB213" i="2" s="1"/>
  <c r="W213" i="2"/>
  <c r="X213" i="2"/>
  <c r="AA213" i="2" s="1"/>
  <c r="Y213" i="2"/>
  <c r="Z213" i="2"/>
  <c r="U214" i="2"/>
  <c r="V214" i="2"/>
  <c r="W214" i="2"/>
  <c r="X214" i="2"/>
  <c r="Y214" i="2"/>
  <c r="Z214" i="2"/>
  <c r="AC214" i="2" s="1"/>
  <c r="U215" i="2"/>
  <c r="V215" i="2"/>
  <c r="W215" i="2"/>
  <c r="X215" i="2"/>
  <c r="Y215" i="2"/>
  <c r="Z215" i="2"/>
  <c r="AC215" i="2" s="1"/>
  <c r="U216" i="2"/>
  <c r="V216" i="2"/>
  <c r="W216" i="2"/>
  <c r="X216" i="2"/>
  <c r="Y216" i="2"/>
  <c r="Z216" i="2"/>
  <c r="U217" i="2"/>
  <c r="V217" i="2"/>
  <c r="W217" i="2"/>
  <c r="X217" i="2"/>
  <c r="Y217" i="2"/>
  <c r="Z217" i="2"/>
  <c r="U218" i="2"/>
  <c r="AA218" i="2" s="1"/>
  <c r="V218" i="2"/>
  <c r="W218" i="2"/>
  <c r="X218" i="2"/>
  <c r="Y218" i="2"/>
  <c r="Z218" i="2"/>
  <c r="AC218" i="2"/>
  <c r="U219" i="2"/>
  <c r="V219" i="2"/>
  <c r="AB219" i="2" s="1"/>
  <c r="W219" i="2"/>
  <c r="X219" i="2"/>
  <c r="Y219" i="2"/>
  <c r="Z219" i="2"/>
  <c r="AC219" i="2" s="1"/>
  <c r="U220" i="2"/>
  <c r="V220" i="2"/>
  <c r="AB220" i="2" s="1"/>
  <c r="W220" i="2"/>
  <c r="X220" i="2"/>
  <c r="Y220" i="2"/>
  <c r="Z220" i="2"/>
  <c r="U221" i="2"/>
  <c r="V221" i="2"/>
  <c r="W221" i="2"/>
  <c r="X221" i="2"/>
  <c r="Y221" i="2"/>
  <c r="Z221" i="2"/>
  <c r="U222" i="2"/>
  <c r="V222" i="2"/>
  <c r="W222" i="2"/>
  <c r="X222" i="2"/>
  <c r="Y222" i="2"/>
  <c r="Z222" i="2"/>
  <c r="U223" i="2"/>
  <c r="V223" i="2"/>
  <c r="W223" i="2"/>
  <c r="X223" i="2"/>
  <c r="Y223" i="2"/>
  <c r="Z223" i="2"/>
  <c r="AC223" i="2"/>
  <c r="U224" i="2"/>
  <c r="V224" i="2"/>
  <c r="AB224" i="2" s="1"/>
  <c r="W224" i="2"/>
  <c r="X224" i="2"/>
  <c r="AA224" i="2" s="1"/>
  <c r="Y224" i="2"/>
  <c r="Z224" i="2"/>
  <c r="U225" i="2"/>
  <c r="V225" i="2"/>
  <c r="W225" i="2"/>
  <c r="X225" i="2"/>
  <c r="Y225" i="2"/>
  <c r="Z225" i="2"/>
  <c r="U226" i="2"/>
  <c r="V226" i="2"/>
  <c r="W226" i="2"/>
  <c r="X226" i="2"/>
  <c r="Y226" i="2"/>
  <c r="Z226" i="2"/>
  <c r="AC226" i="2" s="1"/>
  <c r="U227" i="2"/>
  <c r="V227" i="2"/>
  <c r="W227" i="2"/>
  <c r="X227" i="2"/>
  <c r="Y227" i="2"/>
  <c r="Z227" i="2"/>
  <c r="U228" i="2"/>
  <c r="V228" i="2"/>
  <c r="W228" i="2"/>
  <c r="X228" i="2"/>
  <c r="Y228" i="2"/>
  <c r="Z228" i="2"/>
  <c r="AB228" i="2"/>
  <c r="U229" i="2"/>
  <c r="V229" i="2"/>
  <c r="AB229" i="2" s="1"/>
  <c r="W229" i="2"/>
  <c r="X229" i="2"/>
  <c r="AA229" i="2" s="1"/>
  <c r="Y229" i="2"/>
  <c r="Z229" i="2"/>
  <c r="U230" i="2"/>
  <c r="V230" i="2"/>
  <c r="W230" i="2"/>
  <c r="X230" i="2"/>
  <c r="Y230" i="2"/>
  <c r="Z230" i="2"/>
  <c r="AC230" i="2" s="1"/>
  <c r="U231" i="2"/>
  <c r="V231" i="2"/>
  <c r="W231" i="2"/>
  <c r="X231" i="2"/>
  <c r="Y231" i="2"/>
  <c r="Z231" i="2"/>
  <c r="AC231" i="2" s="1"/>
  <c r="U232" i="2"/>
  <c r="V232" i="2"/>
  <c r="W232" i="2"/>
  <c r="X232" i="2"/>
  <c r="Y232" i="2"/>
  <c r="Z232" i="2"/>
  <c r="U233" i="2"/>
  <c r="V233" i="2"/>
  <c r="W233" i="2"/>
  <c r="X233" i="2"/>
  <c r="Y233" i="2"/>
  <c r="Z233" i="2"/>
  <c r="U234" i="2"/>
  <c r="AA234" i="2" s="1"/>
  <c r="V234" i="2"/>
  <c r="W234" i="2"/>
  <c r="X234" i="2"/>
  <c r="Y234" i="2"/>
  <c r="Z234" i="2"/>
  <c r="AC234" i="2"/>
  <c r="U235" i="2"/>
  <c r="V235" i="2"/>
  <c r="AB235" i="2" s="1"/>
  <c r="W235" i="2"/>
  <c r="X235" i="2"/>
  <c r="Y235" i="2"/>
  <c r="Z235" i="2"/>
  <c r="AC235" i="2" s="1"/>
  <c r="U236" i="2"/>
  <c r="V236" i="2"/>
  <c r="AB236" i="2" s="1"/>
  <c r="W236" i="2"/>
  <c r="X236" i="2"/>
  <c r="Y236" i="2"/>
  <c r="Z236" i="2"/>
  <c r="U237" i="2"/>
  <c r="V237" i="2"/>
  <c r="W237" i="2"/>
  <c r="X237" i="2"/>
  <c r="Y237" i="2"/>
  <c r="Z237" i="2"/>
  <c r="U238" i="2"/>
  <c r="V238" i="2"/>
  <c r="W238" i="2"/>
  <c r="X238" i="2"/>
  <c r="Y238" i="2"/>
  <c r="Z238" i="2"/>
  <c r="U239" i="2"/>
  <c r="V239" i="2"/>
  <c r="W239" i="2"/>
  <c r="X239" i="2"/>
  <c r="Y239" i="2"/>
  <c r="Z239" i="2"/>
  <c r="AC239" i="2"/>
  <c r="U240" i="2"/>
  <c r="V240" i="2"/>
  <c r="AB240" i="2" s="1"/>
  <c r="W240" i="2"/>
  <c r="X240" i="2"/>
  <c r="AA240" i="2" s="1"/>
  <c r="Y240" i="2"/>
  <c r="Z240" i="2"/>
  <c r="U241" i="2"/>
  <c r="V241" i="2"/>
  <c r="W241" i="2"/>
  <c r="X241" i="2"/>
  <c r="Y241" i="2"/>
  <c r="Z241" i="2"/>
  <c r="U242" i="2"/>
  <c r="V242" i="2"/>
  <c r="W242" i="2"/>
  <c r="X242" i="2"/>
  <c r="Y242" i="2"/>
  <c r="Z242" i="2"/>
  <c r="AC242" i="2" s="1"/>
  <c r="U243" i="2"/>
  <c r="V243" i="2"/>
  <c r="W243" i="2"/>
  <c r="X243" i="2"/>
  <c r="Y243" i="2"/>
  <c r="Z243" i="2"/>
  <c r="U244" i="2"/>
  <c r="V244" i="2"/>
  <c r="W244" i="2"/>
  <c r="X244" i="2"/>
  <c r="Y244" i="2"/>
  <c r="Z244" i="2"/>
  <c r="U245" i="2"/>
  <c r="V245" i="2"/>
  <c r="W245" i="2"/>
  <c r="X245" i="2"/>
  <c r="Y245" i="2"/>
  <c r="Z245" i="2"/>
  <c r="AA245" i="2"/>
  <c r="U246" i="2"/>
  <c r="V246" i="2"/>
  <c r="W246" i="2"/>
  <c r="X246" i="2"/>
  <c r="Y246" i="2"/>
  <c r="Z246" i="2"/>
  <c r="AC246" i="2" s="1"/>
  <c r="U247" i="2"/>
  <c r="V247" i="2"/>
  <c r="W247" i="2"/>
  <c r="X247" i="2"/>
  <c r="Y247" i="2"/>
  <c r="Z247" i="2"/>
  <c r="AC247" i="2" s="1"/>
  <c r="U248" i="2"/>
  <c r="V248" i="2"/>
  <c r="W248" i="2"/>
  <c r="X248" i="2"/>
  <c r="Y248" i="2"/>
  <c r="Z248" i="2"/>
  <c r="U249" i="2"/>
  <c r="V249" i="2"/>
  <c r="W249" i="2"/>
  <c r="X249" i="2"/>
  <c r="AA249" i="2" s="1"/>
  <c r="Y249" i="2"/>
  <c r="Z249" i="2"/>
  <c r="U250" i="2"/>
  <c r="V250" i="2"/>
  <c r="W250" i="2"/>
  <c r="X250" i="2"/>
  <c r="Y250" i="2"/>
  <c r="Z250" i="2"/>
  <c r="U251" i="2"/>
  <c r="V251" i="2"/>
  <c r="W251" i="2"/>
  <c r="X251" i="2"/>
  <c r="Y251" i="2"/>
  <c r="Z251" i="2"/>
  <c r="U252" i="2"/>
  <c r="V252" i="2"/>
  <c r="W252" i="2"/>
  <c r="AC252" i="2" s="1"/>
  <c r="X252" i="2"/>
  <c r="Y252" i="2"/>
  <c r="Z252" i="2"/>
  <c r="AB252" i="2"/>
  <c r="U253" i="2"/>
  <c r="V253" i="2"/>
  <c r="AB253" i="2" s="1"/>
  <c r="W253" i="2"/>
  <c r="X253" i="2"/>
  <c r="AA253" i="2" s="1"/>
  <c r="Y253" i="2"/>
  <c r="Z253" i="2"/>
  <c r="U254" i="2"/>
  <c r="V254" i="2"/>
  <c r="W254" i="2"/>
  <c r="X254" i="2"/>
  <c r="Y254" i="2"/>
  <c r="Z254" i="2"/>
  <c r="AC254" i="2" s="1"/>
  <c r="U255" i="2"/>
  <c r="V255" i="2"/>
  <c r="W255" i="2"/>
  <c r="X255" i="2"/>
  <c r="Y255" i="2"/>
  <c r="Z255" i="2"/>
  <c r="U256" i="2"/>
  <c r="V256" i="2"/>
  <c r="AB256" i="2" s="1"/>
  <c r="W256" i="2"/>
  <c r="X256" i="2"/>
  <c r="Y256" i="2"/>
  <c r="Z256" i="2"/>
  <c r="U257" i="2"/>
  <c r="V257" i="2"/>
  <c r="W257" i="2"/>
  <c r="X257" i="2"/>
  <c r="Y257" i="2"/>
  <c r="Z257" i="2"/>
  <c r="U258" i="2"/>
  <c r="V258" i="2"/>
  <c r="W258" i="2"/>
  <c r="X258" i="2"/>
  <c r="Y258" i="2"/>
  <c r="Z258" i="2"/>
  <c r="U259" i="2"/>
  <c r="V259" i="2"/>
  <c r="W259" i="2"/>
  <c r="X259" i="2"/>
  <c r="Y259" i="2"/>
  <c r="Z259" i="2"/>
  <c r="AC259" i="2"/>
  <c r="U260" i="2"/>
  <c r="V260" i="2"/>
  <c r="AB260" i="2" s="1"/>
  <c r="W260" i="2"/>
  <c r="X260" i="2"/>
  <c r="AA260" i="2" s="1"/>
  <c r="Y260" i="2"/>
  <c r="Z260" i="2"/>
  <c r="U261" i="2"/>
  <c r="V261" i="2"/>
  <c r="W261" i="2"/>
  <c r="X261" i="2"/>
  <c r="AA261" i="2" s="1"/>
  <c r="Y261" i="2"/>
  <c r="Z261" i="2"/>
  <c r="U262" i="2"/>
  <c r="V262" i="2"/>
  <c r="W262" i="2"/>
  <c r="X262" i="2"/>
  <c r="Y262" i="2"/>
  <c r="Z262" i="2"/>
  <c r="U263" i="2"/>
  <c r="V263" i="2"/>
  <c r="W263" i="2"/>
  <c r="X263" i="2"/>
  <c r="Y263" i="2"/>
  <c r="Z263" i="2"/>
  <c r="AC263" i="2" s="1"/>
  <c r="U264" i="2"/>
  <c r="V264" i="2"/>
  <c r="W264" i="2"/>
  <c r="X264" i="2"/>
  <c r="Y264" i="2"/>
  <c r="Z264" i="2"/>
  <c r="U265" i="2"/>
  <c r="V265" i="2"/>
  <c r="W265" i="2"/>
  <c r="X265" i="2"/>
  <c r="Y265" i="2"/>
  <c r="Z265" i="2"/>
  <c r="U266" i="2"/>
  <c r="V266" i="2"/>
  <c r="W266" i="2"/>
  <c r="X266" i="2"/>
  <c r="Y266" i="2"/>
  <c r="Z266" i="2"/>
  <c r="U267" i="2"/>
  <c r="V267" i="2"/>
  <c r="W267" i="2"/>
  <c r="X267" i="2"/>
  <c r="Y267" i="2"/>
  <c r="Z267" i="2"/>
  <c r="U268" i="2"/>
  <c r="V268" i="2"/>
  <c r="W268" i="2"/>
  <c r="X268" i="2"/>
  <c r="Y268" i="2"/>
  <c r="Z268" i="2"/>
  <c r="AB268" i="2"/>
  <c r="U269" i="2"/>
  <c r="V269" i="2"/>
  <c r="W269" i="2"/>
  <c r="X269" i="2"/>
  <c r="Y269" i="2"/>
  <c r="Z269" i="2"/>
  <c r="U270" i="2"/>
  <c r="V270" i="2"/>
  <c r="W270" i="2"/>
  <c r="X270" i="2"/>
  <c r="Y270" i="2"/>
  <c r="Z270" i="2"/>
  <c r="AC270" i="2" s="1"/>
  <c r="U271" i="2"/>
  <c r="V271" i="2"/>
  <c r="W271" i="2"/>
  <c r="X271" i="2"/>
  <c r="Y271" i="2"/>
  <c r="Z271" i="2"/>
  <c r="AC271" i="2" s="1"/>
  <c r="U272" i="2"/>
  <c r="V272" i="2"/>
  <c r="W272" i="2"/>
  <c r="X272" i="2"/>
  <c r="Y272" i="2"/>
  <c r="Z272" i="2"/>
  <c r="U273" i="2"/>
  <c r="V273" i="2"/>
  <c r="W273" i="2"/>
  <c r="X273" i="2"/>
  <c r="AA273" i="2" s="1"/>
  <c r="Y273" i="2"/>
  <c r="Z273" i="2"/>
  <c r="U274" i="2"/>
  <c r="V274" i="2"/>
  <c r="W274" i="2"/>
  <c r="X274" i="2"/>
  <c r="Y274" i="2"/>
  <c r="Z274" i="2"/>
  <c r="U275" i="2"/>
  <c r="V275" i="2"/>
  <c r="W275" i="2"/>
  <c r="X275" i="2"/>
  <c r="Y275" i="2"/>
  <c r="Z275" i="2"/>
  <c r="U276" i="2"/>
  <c r="V276" i="2"/>
  <c r="W276" i="2"/>
  <c r="AC276" i="2" s="1"/>
  <c r="X276" i="2"/>
  <c r="Y276" i="2"/>
  <c r="Z276" i="2"/>
  <c r="AA276" i="2"/>
  <c r="U277" i="2"/>
  <c r="V277" i="2"/>
  <c r="W277" i="2"/>
  <c r="X277" i="2"/>
  <c r="AA277" i="2" s="1"/>
  <c r="Y277" i="2"/>
  <c r="Z277" i="2"/>
  <c r="U278" i="2"/>
  <c r="V278" i="2"/>
  <c r="AB278" i="2" s="1"/>
  <c r="W278" i="2"/>
  <c r="X278" i="2"/>
  <c r="Y278" i="2"/>
  <c r="Z278" i="2"/>
  <c r="U279" i="2"/>
  <c r="V279" i="2"/>
  <c r="W279" i="2"/>
  <c r="X279" i="2"/>
  <c r="Y279" i="2"/>
  <c r="Z279" i="2"/>
  <c r="U280" i="2"/>
  <c r="V280" i="2"/>
  <c r="W280" i="2"/>
  <c r="X280" i="2"/>
  <c r="Y280" i="2"/>
  <c r="Z280" i="2"/>
  <c r="U281" i="2"/>
  <c r="V281" i="2"/>
  <c r="W281" i="2"/>
  <c r="X281" i="2"/>
  <c r="Y281" i="2"/>
  <c r="Z281" i="2"/>
  <c r="U282" i="2"/>
  <c r="V282" i="2"/>
  <c r="W282" i="2"/>
  <c r="X282" i="2"/>
  <c r="Y282" i="2"/>
  <c r="Z282" i="2"/>
  <c r="U283" i="2"/>
  <c r="V283" i="2"/>
  <c r="AB283" i="2" s="1"/>
  <c r="W283" i="2"/>
  <c r="X283" i="2"/>
  <c r="Y283" i="2"/>
  <c r="Z283" i="2"/>
  <c r="U284" i="2"/>
  <c r="V284" i="2"/>
  <c r="W284" i="2"/>
  <c r="X284" i="2"/>
  <c r="Y284" i="2"/>
  <c r="Z284" i="2"/>
  <c r="U285" i="2"/>
  <c r="AA285" i="2" s="1"/>
  <c r="V285" i="2"/>
  <c r="W285" i="2"/>
  <c r="AC285" i="2" s="1"/>
  <c r="X285" i="2"/>
  <c r="Y285" i="2"/>
  <c r="Z285" i="2"/>
  <c r="U286" i="2"/>
  <c r="AA286" i="2" s="1"/>
  <c r="V286" i="2"/>
  <c r="W286" i="2"/>
  <c r="X286" i="2"/>
  <c r="Y286" i="2"/>
  <c r="AB286" i="2" s="1"/>
  <c r="Z286" i="2"/>
  <c r="AC286" i="2"/>
  <c r="U287" i="2"/>
  <c r="V287" i="2"/>
  <c r="W287" i="2"/>
  <c r="X287" i="2"/>
  <c r="Y287" i="2"/>
  <c r="Z287" i="2"/>
  <c r="AC287" i="2" s="1"/>
  <c r="U288" i="2"/>
  <c r="V288" i="2"/>
  <c r="AB288" i="2" s="1"/>
  <c r="W288" i="2"/>
  <c r="X288" i="2"/>
  <c r="Y288" i="2"/>
  <c r="Z288" i="2"/>
  <c r="U289" i="2"/>
  <c r="V289" i="2"/>
  <c r="W289" i="2"/>
  <c r="X289" i="2"/>
  <c r="Y289" i="2"/>
  <c r="Z289" i="2"/>
  <c r="AC289" i="2" s="1"/>
  <c r="U290" i="2"/>
  <c r="V290" i="2"/>
  <c r="W290" i="2"/>
  <c r="X290" i="2"/>
  <c r="Y290" i="2"/>
  <c r="Z290" i="2"/>
  <c r="U291" i="2"/>
  <c r="V291" i="2"/>
  <c r="W291" i="2"/>
  <c r="X291" i="2"/>
  <c r="Y291" i="2"/>
  <c r="Z291" i="2"/>
  <c r="U292" i="2"/>
  <c r="V292" i="2"/>
  <c r="W292" i="2"/>
  <c r="X292" i="2"/>
  <c r="Y292" i="2"/>
  <c r="Z292" i="2"/>
  <c r="U293" i="2"/>
  <c r="V293" i="2"/>
  <c r="W293" i="2"/>
  <c r="AC293" i="2" s="1"/>
  <c r="X293" i="2"/>
  <c r="Y293" i="2"/>
  <c r="Z293" i="2"/>
  <c r="AA293" i="2"/>
  <c r="U294" i="2"/>
  <c r="V294" i="2"/>
  <c r="AB294" i="2" s="1"/>
  <c r="W294" i="2"/>
  <c r="X294" i="2"/>
  <c r="Y294" i="2"/>
  <c r="Z294" i="2"/>
  <c r="AC294" i="2" s="1"/>
  <c r="U295" i="2"/>
  <c r="V295" i="2"/>
  <c r="W295" i="2"/>
  <c r="X295" i="2"/>
  <c r="AA295" i="2" s="1"/>
  <c r="Y295" i="2"/>
  <c r="Z295" i="2"/>
  <c r="U296" i="2"/>
  <c r="V296" i="2"/>
  <c r="W296" i="2"/>
  <c r="X296" i="2"/>
  <c r="Y296" i="2"/>
  <c r="Z296" i="2"/>
  <c r="U297" i="2"/>
  <c r="V297" i="2"/>
  <c r="W297" i="2"/>
  <c r="X297" i="2"/>
  <c r="Y297" i="2"/>
  <c r="Z297" i="2"/>
  <c r="U298" i="2"/>
  <c r="V298" i="2"/>
  <c r="W298" i="2"/>
  <c r="X298" i="2"/>
  <c r="Y298" i="2"/>
  <c r="Z298" i="2"/>
  <c r="U299" i="2"/>
  <c r="V299" i="2"/>
  <c r="W299" i="2"/>
  <c r="X299" i="2"/>
  <c r="Y299" i="2"/>
  <c r="Z299" i="2"/>
  <c r="AC299" i="2" s="1"/>
  <c r="U300" i="2"/>
  <c r="V300" i="2"/>
  <c r="W300" i="2"/>
  <c r="X300" i="2"/>
  <c r="Y300" i="2"/>
  <c r="Z300" i="2"/>
  <c r="U301" i="2"/>
  <c r="V301" i="2"/>
  <c r="W301" i="2"/>
  <c r="X301" i="2"/>
  <c r="Y301" i="2"/>
  <c r="Z301" i="2"/>
  <c r="U302" i="2"/>
  <c r="AA302" i="2" s="1"/>
  <c r="V302" i="2"/>
  <c r="W302" i="2"/>
  <c r="AC302" i="2" s="1"/>
  <c r="X302" i="2"/>
  <c r="Y302" i="2"/>
  <c r="Z302" i="2"/>
  <c r="AB302" i="2"/>
  <c r="U303" i="2"/>
  <c r="V303" i="2"/>
  <c r="W303" i="2"/>
  <c r="X303" i="2"/>
  <c r="AA303" i="2" s="1"/>
  <c r="Y303" i="2"/>
  <c r="Z303" i="2"/>
  <c r="U304" i="2"/>
  <c r="V304" i="2"/>
  <c r="W304" i="2"/>
  <c r="X304" i="2"/>
  <c r="AA304" i="2" s="1"/>
  <c r="Y304" i="2"/>
  <c r="Z304" i="2"/>
  <c r="U305" i="2"/>
  <c r="V305" i="2"/>
  <c r="W305" i="2"/>
  <c r="X305" i="2"/>
  <c r="Y305" i="2"/>
  <c r="Z305" i="2"/>
  <c r="U306" i="2"/>
  <c r="V306" i="2"/>
  <c r="W306" i="2"/>
  <c r="X306" i="2"/>
  <c r="Y306" i="2"/>
  <c r="Z306" i="2"/>
  <c r="U307" i="2"/>
  <c r="V307" i="2"/>
  <c r="W307" i="2"/>
  <c r="AC307" i="2" s="1"/>
  <c r="X307" i="2"/>
  <c r="Y307" i="2"/>
  <c r="AB307" i="2" s="1"/>
  <c r="Z307" i="2"/>
  <c r="AA307" i="2"/>
  <c r="U308" i="2"/>
  <c r="V308" i="2"/>
  <c r="W308" i="2"/>
  <c r="X308" i="2"/>
  <c r="AA308" i="2" s="1"/>
  <c r="Y308" i="2"/>
  <c r="Z308" i="2"/>
  <c r="U309" i="2"/>
  <c r="V309" i="2"/>
  <c r="W309" i="2"/>
  <c r="X309" i="2"/>
  <c r="Y309" i="2"/>
  <c r="Z309" i="2"/>
  <c r="U310" i="2"/>
  <c r="V310" i="2"/>
  <c r="AB310" i="2" s="1"/>
  <c r="W310" i="2"/>
  <c r="X310" i="2"/>
  <c r="Y310" i="2"/>
  <c r="Z310" i="2"/>
  <c r="U311" i="2"/>
  <c r="V311" i="2"/>
  <c r="W311" i="2"/>
  <c r="X311" i="2"/>
  <c r="Y311" i="2"/>
  <c r="Z311" i="2"/>
  <c r="U312" i="2"/>
  <c r="AA312" i="2" s="1"/>
  <c r="V312" i="2"/>
  <c r="W312" i="2"/>
  <c r="AC312" i="2" s="1"/>
  <c r="X312" i="2"/>
  <c r="Y312" i="2"/>
  <c r="Z312" i="2"/>
  <c r="U313" i="2"/>
  <c r="V313" i="2"/>
  <c r="W313" i="2"/>
  <c r="X313" i="2"/>
  <c r="Y313" i="2"/>
  <c r="Z313" i="2"/>
  <c r="U314" i="2"/>
  <c r="AA314" i="2" s="1"/>
  <c r="V314" i="2"/>
  <c r="W314" i="2"/>
  <c r="AC314" i="2" s="1"/>
  <c r="X314" i="2"/>
  <c r="Y314" i="2"/>
  <c r="Z314" i="2"/>
  <c r="AB314" i="2"/>
  <c r="U315" i="2"/>
  <c r="V315" i="2"/>
  <c r="W315" i="2"/>
  <c r="X315" i="2"/>
  <c r="AA315" i="2" s="1"/>
  <c r="Y315" i="2"/>
  <c r="Z315" i="2"/>
  <c r="U316" i="2"/>
  <c r="V316" i="2"/>
  <c r="W316" i="2"/>
  <c r="X316" i="2"/>
  <c r="AA316" i="2" s="1"/>
  <c r="Y316" i="2"/>
  <c r="Z316" i="2"/>
  <c r="U317" i="2"/>
  <c r="V317" i="2"/>
  <c r="W317" i="2"/>
  <c r="X317" i="2"/>
  <c r="Y317" i="2"/>
  <c r="Z317" i="2"/>
  <c r="U318" i="2"/>
  <c r="V318" i="2"/>
  <c r="W318" i="2"/>
  <c r="X318" i="2"/>
  <c r="Y318" i="2"/>
  <c r="Z318" i="2"/>
  <c r="U319" i="2"/>
  <c r="V319" i="2"/>
  <c r="W319" i="2"/>
  <c r="AC319" i="2" s="1"/>
  <c r="X319" i="2"/>
  <c r="Y319" i="2"/>
  <c r="AB319" i="2" s="1"/>
  <c r="Z319" i="2"/>
  <c r="AA319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AB318" i="2" l="1"/>
  <c r="AC317" i="2"/>
  <c r="AB317" i="2"/>
  <c r="AC316" i="2"/>
  <c r="AA311" i="2"/>
  <c r="AC310" i="2"/>
  <c r="AA310" i="2"/>
  <c r="AB306" i="2"/>
  <c r="AC305" i="2"/>
  <c r="AB305" i="2"/>
  <c r="AC304" i="2"/>
  <c r="AA300" i="2"/>
  <c r="AB300" i="2"/>
  <c r="AB291" i="2"/>
  <c r="AC290" i="2"/>
  <c r="AB290" i="2"/>
  <c r="AA284" i="2"/>
  <c r="AC283" i="2"/>
  <c r="AA283" i="2"/>
  <c r="AA281" i="2"/>
  <c r="AC274" i="2"/>
  <c r="AC273" i="2"/>
  <c r="AC267" i="2"/>
  <c r="AB267" i="2"/>
  <c r="AC266" i="2"/>
  <c r="AB266" i="2"/>
  <c r="AC265" i="2"/>
  <c r="AB265" i="2"/>
  <c r="AA264" i="2"/>
  <c r="AB264" i="2"/>
  <c r="AB263" i="2"/>
  <c r="AC258" i="2"/>
  <c r="AA257" i="2"/>
  <c r="AB257" i="2"/>
  <c r="AC256" i="2"/>
  <c r="AB251" i="2"/>
  <c r="AC250" i="2"/>
  <c r="AC243" i="2"/>
  <c r="AB243" i="2"/>
  <c r="AA242" i="2"/>
  <c r="AC238" i="2"/>
  <c r="AA237" i="2"/>
  <c r="AB237" i="2"/>
  <c r="AA232" i="2"/>
  <c r="AB232" i="2"/>
  <c r="AC227" i="2"/>
  <c r="AB227" i="2"/>
  <c r="AA226" i="2"/>
  <c r="AC222" i="2"/>
  <c r="AA221" i="2"/>
  <c r="AB221" i="2"/>
  <c r="AA216" i="2"/>
  <c r="AB216" i="2"/>
  <c r="AC211" i="2"/>
  <c r="AB211" i="2"/>
  <c r="AA210" i="2"/>
  <c r="AC206" i="2"/>
  <c r="AA205" i="2"/>
  <c r="AB205" i="2"/>
  <c r="AA200" i="2"/>
  <c r="AB200" i="2"/>
  <c r="AC195" i="2"/>
  <c r="AB195" i="2"/>
  <c r="AA194" i="2"/>
  <c r="AC190" i="2"/>
  <c r="AA189" i="2"/>
  <c r="AB189" i="2"/>
  <c r="AC318" i="2"/>
  <c r="AA318" i="2"/>
  <c r="AB315" i="2"/>
  <c r="AC315" i="2"/>
  <c r="AC313" i="2"/>
  <c r="AB313" i="2"/>
  <c r="AB311" i="2"/>
  <c r="AC311" i="2"/>
  <c r="AC309" i="2"/>
  <c r="AB309" i="2"/>
  <c r="AC308" i="2"/>
  <c r="AC306" i="2"/>
  <c r="AA306" i="2"/>
  <c r="AB303" i="2"/>
  <c r="AC303" i="2"/>
  <c r="AC301" i="2"/>
  <c r="AB299" i="2"/>
  <c r="AC298" i="2"/>
  <c r="AB298" i="2"/>
  <c r="AC297" i="2"/>
  <c r="AB297" i="2"/>
  <c r="AA296" i="2"/>
  <c r="AB296" i="2"/>
  <c r="AB295" i="2"/>
  <c r="AC295" i="2"/>
  <c r="AA292" i="2"/>
  <c r="AB292" i="2"/>
  <c r="AC291" i="2"/>
  <c r="AA289" i="2"/>
  <c r="AB289" i="2"/>
  <c r="AB284" i="2"/>
  <c r="AC284" i="2"/>
  <c r="AA279" i="2"/>
  <c r="AA278" i="2"/>
  <c r="AA275" i="2"/>
  <c r="AB275" i="2"/>
  <c r="AA272" i="2"/>
  <c r="AB272" i="2"/>
  <c r="AB271" i="2"/>
  <c r="AA271" i="2"/>
  <c r="AA268" i="2"/>
  <c r="AC262" i="2"/>
  <c r="AB259" i="2"/>
  <c r="AA258" i="2"/>
  <c r="AC255" i="2"/>
  <c r="AA254" i="2"/>
  <c r="AC251" i="2"/>
  <c r="AA248" i="2"/>
  <c r="AB248" i="2"/>
  <c r="AB247" i="2"/>
  <c r="AA244" i="2"/>
  <c r="AB244" i="2"/>
  <c r="AA241" i="2"/>
  <c r="AB241" i="2"/>
  <c r="AB239" i="2"/>
  <c r="AA238" i="2"/>
  <c r="AA236" i="2"/>
  <c r="AA233" i="2"/>
  <c r="AB233" i="2"/>
  <c r="AB231" i="2"/>
  <c r="AA230" i="2"/>
  <c r="AA228" i="2"/>
  <c r="AA225" i="2"/>
  <c r="AB225" i="2"/>
  <c r="AB223" i="2"/>
  <c r="AA222" i="2"/>
  <c r="AA220" i="2"/>
  <c r="AA217" i="2"/>
  <c r="AB217" i="2"/>
  <c r="AB215" i="2"/>
  <c r="AA214" i="2"/>
  <c r="AA212" i="2"/>
  <c r="AA209" i="2"/>
  <c r="AB209" i="2"/>
  <c r="AB207" i="2"/>
  <c r="AA206" i="2"/>
  <c r="AA204" i="2"/>
  <c r="AA201" i="2"/>
  <c r="AB201" i="2"/>
  <c r="AB199" i="2"/>
  <c r="AA198" i="2"/>
  <c r="AA196" i="2"/>
  <c r="AA193" i="2"/>
  <c r="AB193" i="2"/>
  <c r="AB191" i="2"/>
  <c r="AA190" i="2"/>
  <c r="AA188" i="2"/>
  <c r="AA317" i="2"/>
  <c r="AB316" i="2"/>
  <c r="AA313" i="2"/>
  <c r="AB312" i="2"/>
  <c r="AA309" i="2"/>
  <c r="AB308" i="2"/>
  <c r="AA305" i="2"/>
  <c r="AB304" i="2"/>
  <c r="AB301" i="2"/>
  <c r="AA301" i="2"/>
  <c r="AC300" i="2"/>
  <c r="AA299" i="2"/>
  <c r="AA297" i="2"/>
  <c r="AA294" i="2"/>
  <c r="AC292" i="2"/>
  <c r="AA291" i="2"/>
  <c r="AA288" i="2"/>
  <c r="AB287" i="2"/>
  <c r="AA287" i="2"/>
  <c r="AC282" i="2"/>
  <c r="AB282" i="2"/>
  <c r="AC281" i="2"/>
  <c r="AB281" i="2"/>
  <c r="AA280" i="2"/>
  <c r="AB280" i="2"/>
  <c r="AB279" i="2"/>
  <c r="AC279" i="2"/>
  <c r="AC278" i="2"/>
  <c r="AC277" i="2"/>
  <c r="AB276" i="2"/>
  <c r="AC275" i="2"/>
  <c r="AB274" i="2"/>
  <c r="AB273" i="2"/>
  <c r="AB270" i="2"/>
  <c r="AA270" i="2"/>
  <c r="AC269" i="2"/>
  <c r="AA269" i="2"/>
  <c r="AC268" i="2"/>
  <c r="AA267" i="2"/>
  <c r="AA265" i="2"/>
  <c r="AA262" i="2"/>
  <c r="AB261" i="2"/>
  <c r="AC260" i="2"/>
  <c r="AA256" i="2"/>
  <c r="AB255" i="2"/>
  <c r="AA252" i="2"/>
  <c r="AA250" i="2"/>
  <c r="AB249" i="2"/>
  <c r="AC248" i="2"/>
  <c r="AA246" i="2"/>
  <c r="AB245" i="2"/>
  <c r="AC244" i="2"/>
  <c r="AC240" i="2"/>
  <c r="AC236" i="2"/>
  <c r="AC232" i="2"/>
  <c r="AC228" i="2"/>
  <c r="AC224" i="2"/>
  <c r="AC220" i="2"/>
  <c r="AC216" i="2"/>
  <c r="AC212" i="2"/>
  <c r="AC208" i="2"/>
  <c r="AC204" i="2"/>
  <c r="AC200" i="2"/>
  <c r="AC197" i="2"/>
  <c r="AC196" i="2"/>
  <c r="AC192" i="2"/>
  <c r="AA191" i="2"/>
  <c r="AC189" i="2"/>
  <c r="AC188" i="2"/>
  <c r="AA298" i="2"/>
  <c r="AB293" i="2"/>
  <c r="AC288" i="2"/>
  <c r="AA282" i="2"/>
  <c r="AB277" i="2"/>
  <c r="AC272" i="2"/>
  <c r="AA266" i="2"/>
  <c r="AA263" i="2"/>
  <c r="AC261" i="2"/>
  <c r="AB258" i="2"/>
  <c r="AA255" i="2"/>
  <c r="AC253" i="2"/>
  <c r="AB250" i="2"/>
  <c r="AA247" i="2"/>
  <c r="AC245" i="2"/>
  <c r="AB242" i="2"/>
  <c r="AA239" i="2"/>
  <c r="AC237" i="2"/>
  <c r="AB234" i="2"/>
  <c r="AA231" i="2"/>
  <c r="AC229" i="2"/>
  <c r="AB226" i="2"/>
  <c r="AA223" i="2"/>
  <c r="AC221" i="2"/>
  <c r="AB218" i="2"/>
  <c r="AA215" i="2"/>
  <c r="AC213" i="2"/>
  <c r="AB210" i="2"/>
  <c r="AA207" i="2"/>
  <c r="AC205" i="2"/>
  <c r="AB202" i="2"/>
  <c r="AA199" i="2"/>
  <c r="AB194" i="2"/>
  <c r="AC296" i="2"/>
  <c r="AA290" i="2"/>
  <c r="AB285" i="2"/>
  <c r="AC280" i="2"/>
  <c r="AA274" i="2"/>
  <c r="AB269" i="2"/>
  <c r="AC264" i="2"/>
  <c r="AB262" i="2"/>
  <c r="AA259" i="2"/>
  <c r="AC257" i="2"/>
  <c r="AB254" i="2"/>
  <c r="AA251" i="2"/>
  <c r="AC249" i="2"/>
  <c r="AB246" i="2"/>
  <c r="AA243" i="2"/>
  <c r="AC241" i="2"/>
  <c r="AB238" i="2"/>
  <c r="AA235" i="2"/>
  <c r="AC233" i="2"/>
  <c r="AB230" i="2"/>
  <c r="AA227" i="2"/>
  <c r="AC225" i="2"/>
  <c r="AB222" i="2"/>
  <c r="AA219" i="2"/>
  <c r="AC217" i="2"/>
  <c r="AB214" i="2"/>
  <c r="AA211" i="2"/>
  <c r="AC209" i="2"/>
  <c r="AB206" i="2"/>
  <c r="AA203" i="2"/>
  <c r="AC201" i="2"/>
  <c r="AB198" i="2"/>
  <c r="AA195" i="2"/>
  <c r="AC193" i="2"/>
  <c r="AB190" i="2"/>
  <c r="AA187" i="2"/>
  <c r="C3" i="8"/>
  <c r="O3" i="8"/>
  <c r="P3" i="8"/>
  <c r="T3" i="8" s="1"/>
  <c r="Q3" i="8"/>
  <c r="R3" i="8"/>
  <c r="S3" i="8"/>
  <c r="D186" i="2" l="1"/>
  <c r="C5" i="12" l="1"/>
  <c r="E5" i="12" s="1"/>
  <c r="H5" i="12" s="1"/>
  <c r="D5" i="12"/>
  <c r="F5" i="12"/>
  <c r="C4" i="12" l="1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U186" i="2"/>
  <c r="V186" i="2"/>
  <c r="AB186" i="2" s="1"/>
  <c r="W186" i="2"/>
  <c r="X186" i="2"/>
  <c r="AA186" i="2" s="1"/>
  <c r="Y186" i="2"/>
  <c r="Z186" i="2"/>
  <c r="AC186" i="2" s="1"/>
  <c r="D997" i="2"/>
  <c r="U180" i="2"/>
  <c r="V180" i="2"/>
  <c r="W180" i="2"/>
  <c r="X180" i="2"/>
  <c r="Y180" i="2"/>
  <c r="AB180" i="2" s="1"/>
  <c r="Z180" i="2"/>
  <c r="U181" i="2"/>
  <c r="AA181" i="2" s="1"/>
  <c r="V181" i="2"/>
  <c r="W181" i="2"/>
  <c r="AC181" i="2" s="1"/>
  <c r="X181" i="2"/>
  <c r="Y181" i="2"/>
  <c r="AB181" i="2" s="1"/>
  <c r="Z181" i="2"/>
  <c r="U182" i="2"/>
  <c r="AA182" i="2" s="1"/>
  <c r="V182" i="2"/>
  <c r="W182" i="2"/>
  <c r="X182" i="2"/>
  <c r="Y182" i="2"/>
  <c r="Z182" i="2"/>
  <c r="U183" i="2"/>
  <c r="AA183" i="2" s="1"/>
  <c r="V183" i="2"/>
  <c r="W183" i="2"/>
  <c r="X183" i="2"/>
  <c r="Y183" i="2"/>
  <c r="AB183" i="2" s="1"/>
  <c r="Z183" i="2"/>
  <c r="U184" i="2"/>
  <c r="V184" i="2"/>
  <c r="W184" i="2"/>
  <c r="X184" i="2"/>
  <c r="Y184" i="2"/>
  <c r="AB184" i="2" s="1"/>
  <c r="Z184" i="2"/>
  <c r="U185" i="2"/>
  <c r="AA185" i="2" s="1"/>
  <c r="V185" i="2"/>
  <c r="W185" i="2"/>
  <c r="AC185" i="2" s="1"/>
  <c r="X185" i="2"/>
  <c r="Y185" i="2"/>
  <c r="Z185" i="2"/>
  <c r="U171" i="2"/>
  <c r="V171" i="2"/>
  <c r="W171" i="2"/>
  <c r="X171" i="2"/>
  <c r="Y171" i="2"/>
  <c r="Z171" i="2"/>
  <c r="U172" i="2"/>
  <c r="AA172" i="2" s="1"/>
  <c r="V172" i="2"/>
  <c r="W172" i="2"/>
  <c r="AC172" i="2" s="1"/>
  <c r="X172" i="2"/>
  <c r="Y172" i="2"/>
  <c r="Z172" i="2"/>
  <c r="U173" i="2"/>
  <c r="AA173" i="2" s="1"/>
  <c r="V173" i="2"/>
  <c r="W173" i="2"/>
  <c r="AC173" i="2" s="1"/>
  <c r="X173" i="2"/>
  <c r="Y173" i="2"/>
  <c r="Z173" i="2"/>
  <c r="U174" i="2"/>
  <c r="AA174" i="2" s="1"/>
  <c r="V174" i="2"/>
  <c r="W174" i="2"/>
  <c r="AC174" i="2" s="1"/>
  <c r="X174" i="2"/>
  <c r="Y174" i="2"/>
  <c r="Z174" i="2"/>
  <c r="U175" i="2"/>
  <c r="AA175" i="2" s="1"/>
  <c r="V175" i="2"/>
  <c r="W175" i="2"/>
  <c r="AC175" i="2" s="1"/>
  <c r="X175" i="2"/>
  <c r="Y175" i="2"/>
  <c r="Z175" i="2"/>
  <c r="U176" i="2"/>
  <c r="V176" i="2"/>
  <c r="W176" i="2"/>
  <c r="X176" i="2"/>
  <c r="Y176" i="2"/>
  <c r="AB176" i="2" s="1"/>
  <c r="Z176" i="2"/>
  <c r="U177" i="2"/>
  <c r="V177" i="2"/>
  <c r="W177" i="2"/>
  <c r="AC177" i="2" s="1"/>
  <c r="X177" i="2"/>
  <c r="Y177" i="2"/>
  <c r="Z177" i="2"/>
  <c r="U178" i="2"/>
  <c r="AA178" i="2" s="1"/>
  <c r="V178" i="2"/>
  <c r="W178" i="2"/>
  <c r="X178" i="2"/>
  <c r="Y178" i="2"/>
  <c r="Z178" i="2"/>
  <c r="U179" i="2"/>
  <c r="V179" i="2"/>
  <c r="W179" i="2"/>
  <c r="X179" i="2"/>
  <c r="Y179" i="2"/>
  <c r="AB179" i="2" s="1"/>
  <c r="Z179" i="2"/>
  <c r="Z170" i="2"/>
  <c r="AC170" i="2" s="1"/>
  <c r="Y170" i="2"/>
  <c r="X170" i="2"/>
  <c r="W170" i="2"/>
  <c r="V170" i="2"/>
  <c r="U170" i="2"/>
  <c r="AA176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B351" i="11"/>
  <c r="D351" i="11" s="1"/>
  <c r="A351" i="11"/>
  <c r="C351" i="11" s="1"/>
  <c r="B352" i="11"/>
  <c r="D352" i="11"/>
  <c r="A352" i="11"/>
  <c r="C352" i="11"/>
  <c r="F352" i="11" s="1"/>
  <c r="J352" i="11" s="1"/>
  <c r="L352" i="11" s="1"/>
  <c r="N352" i="11" s="1"/>
  <c r="H352" i="11"/>
  <c r="B353" i="11"/>
  <c r="D353" i="11" s="1"/>
  <c r="A353" i="11"/>
  <c r="C353" i="11" s="1"/>
  <c r="B354" i="11"/>
  <c r="D354" i="11"/>
  <c r="A354" i="11"/>
  <c r="C354" i="11"/>
  <c r="F354" i="11" s="1"/>
  <c r="J354" i="11" s="1"/>
  <c r="L354" i="11" s="1"/>
  <c r="N354" i="11" s="1"/>
  <c r="H354" i="11"/>
  <c r="B355" i="11"/>
  <c r="D355" i="11" s="1"/>
  <c r="A355" i="11"/>
  <c r="C355" i="11" s="1"/>
  <c r="B356" i="11"/>
  <c r="D356" i="11"/>
  <c r="A356" i="11"/>
  <c r="C356" i="11"/>
  <c r="F356" i="11" s="1"/>
  <c r="J356" i="11" s="1"/>
  <c r="L356" i="11" s="1"/>
  <c r="N356" i="11" s="1"/>
  <c r="H356" i="11"/>
  <c r="B357" i="11"/>
  <c r="D357" i="11" s="1"/>
  <c r="A357" i="11"/>
  <c r="C357" i="11" s="1"/>
  <c r="B358" i="11"/>
  <c r="D358" i="11"/>
  <c r="A358" i="11"/>
  <c r="C358" i="11"/>
  <c r="F358" i="11" s="1"/>
  <c r="J358" i="11" s="1"/>
  <c r="L358" i="11" s="1"/>
  <c r="N358" i="11" s="1"/>
  <c r="H358" i="11"/>
  <c r="B359" i="11"/>
  <c r="D359" i="11" s="1"/>
  <c r="A359" i="11"/>
  <c r="C359" i="11" s="1"/>
  <c r="B360" i="11"/>
  <c r="D360" i="11"/>
  <c r="A360" i="11"/>
  <c r="C360" i="11"/>
  <c r="F360" i="11" s="1"/>
  <c r="J360" i="11" s="1"/>
  <c r="L360" i="11" s="1"/>
  <c r="N360" i="11" s="1"/>
  <c r="H360" i="11"/>
  <c r="B361" i="11"/>
  <c r="D361" i="11" s="1"/>
  <c r="A361" i="11"/>
  <c r="C361" i="11" s="1"/>
  <c r="B362" i="11"/>
  <c r="D362" i="11"/>
  <c r="A362" i="11"/>
  <c r="C362" i="11"/>
  <c r="F362" i="11" s="1"/>
  <c r="J362" i="11" s="1"/>
  <c r="L362" i="11" s="1"/>
  <c r="N362" i="11" s="1"/>
  <c r="H362" i="11"/>
  <c r="B363" i="11"/>
  <c r="D363" i="11" s="1"/>
  <c r="A363" i="11"/>
  <c r="C363" i="11" s="1"/>
  <c r="B364" i="11"/>
  <c r="D364" i="11"/>
  <c r="A364" i="11"/>
  <c r="C364" i="11"/>
  <c r="F364" i="11" s="1"/>
  <c r="J364" i="11" s="1"/>
  <c r="L364" i="11" s="1"/>
  <c r="N364" i="11" s="1"/>
  <c r="H364" i="11"/>
  <c r="B365" i="11"/>
  <c r="D365" i="11" s="1"/>
  <c r="A365" i="11"/>
  <c r="C365" i="11" s="1"/>
  <c r="B366" i="11"/>
  <c r="D366" i="11"/>
  <c r="A366" i="11"/>
  <c r="C366" i="11"/>
  <c r="F366" i="11" s="1"/>
  <c r="J366" i="11" s="1"/>
  <c r="L366" i="11" s="1"/>
  <c r="N366" i="11" s="1"/>
  <c r="H366" i="11"/>
  <c r="B367" i="11"/>
  <c r="D367" i="11" s="1"/>
  <c r="A367" i="11"/>
  <c r="C367" i="11" s="1"/>
  <c r="B368" i="11"/>
  <c r="D368" i="11"/>
  <c r="A368" i="11"/>
  <c r="C368" i="11"/>
  <c r="F368" i="11" s="1"/>
  <c r="J368" i="11" s="1"/>
  <c r="L368" i="11" s="1"/>
  <c r="N368" i="11" s="1"/>
  <c r="H368" i="11"/>
  <c r="B369" i="11"/>
  <c r="D369" i="11" s="1"/>
  <c r="A369" i="11"/>
  <c r="C369" i="11" s="1"/>
  <c r="B370" i="11"/>
  <c r="D370" i="11"/>
  <c r="A370" i="11"/>
  <c r="C370" i="11"/>
  <c r="F370" i="11" s="1"/>
  <c r="J370" i="11" s="1"/>
  <c r="L370" i="11" s="1"/>
  <c r="N370" i="11" s="1"/>
  <c r="H370" i="11"/>
  <c r="B371" i="11"/>
  <c r="D371" i="11" s="1"/>
  <c r="A371" i="11"/>
  <c r="C371" i="11" s="1"/>
  <c r="B372" i="11"/>
  <c r="D372" i="11"/>
  <c r="A372" i="11"/>
  <c r="C372" i="11"/>
  <c r="F372" i="11" s="1"/>
  <c r="H372" i="11"/>
  <c r="B373" i="11"/>
  <c r="A373" i="11"/>
  <c r="C373" i="11" s="1"/>
  <c r="B374" i="11"/>
  <c r="D374" i="11"/>
  <c r="A374" i="11"/>
  <c r="C374" i="11"/>
  <c r="F374" i="11" s="1"/>
  <c r="B375" i="11"/>
  <c r="D375" i="11" s="1"/>
  <c r="A375" i="11"/>
  <c r="C375" i="11" s="1"/>
  <c r="B376" i="11"/>
  <c r="D376" i="11"/>
  <c r="A376" i="11"/>
  <c r="C376" i="11"/>
  <c r="F376" i="11" s="1"/>
  <c r="J376" i="11" s="1"/>
  <c r="H376" i="11"/>
  <c r="B377" i="11"/>
  <c r="D377" i="11" s="1"/>
  <c r="A377" i="11"/>
  <c r="C377" i="11" s="1"/>
  <c r="B378" i="11"/>
  <c r="D378" i="11"/>
  <c r="A378" i="11"/>
  <c r="C378" i="11"/>
  <c r="F378" i="11" s="1"/>
  <c r="J378" i="11" s="1"/>
  <c r="L378" i="11" s="1"/>
  <c r="N378" i="11" s="1"/>
  <c r="H378" i="11"/>
  <c r="B379" i="11"/>
  <c r="D379" i="11" s="1"/>
  <c r="A379" i="11"/>
  <c r="C379" i="11" s="1"/>
  <c r="B380" i="11"/>
  <c r="D380" i="11"/>
  <c r="A380" i="11"/>
  <c r="C380" i="11"/>
  <c r="F380" i="11" s="1"/>
  <c r="J380" i="11" s="1"/>
  <c r="L380" i="11" s="1"/>
  <c r="N380" i="11" s="1"/>
  <c r="H380" i="11"/>
  <c r="B381" i="11"/>
  <c r="D381" i="11" s="1"/>
  <c r="A381" i="11"/>
  <c r="C381" i="11" s="1"/>
  <c r="B382" i="11"/>
  <c r="D382" i="11"/>
  <c r="A382" i="11"/>
  <c r="C382" i="11"/>
  <c r="F382" i="11" s="1"/>
  <c r="J382" i="11" s="1"/>
  <c r="L382" i="11" s="1"/>
  <c r="N382" i="11" s="1"/>
  <c r="H382" i="11"/>
  <c r="B383" i="11"/>
  <c r="D383" i="11" s="1"/>
  <c r="A383" i="11"/>
  <c r="C383" i="11" s="1"/>
  <c r="B384" i="11"/>
  <c r="D384" i="11"/>
  <c r="A384" i="11"/>
  <c r="C384" i="11"/>
  <c r="F384" i="11" s="1"/>
  <c r="J384" i="11" s="1"/>
  <c r="L384" i="11" s="1"/>
  <c r="N384" i="11" s="1"/>
  <c r="H384" i="11"/>
  <c r="B385" i="11"/>
  <c r="D385" i="11" s="1"/>
  <c r="A385" i="11"/>
  <c r="C385" i="11" s="1"/>
  <c r="B386" i="11"/>
  <c r="D386" i="11"/>
  <c r="A386" i="11"/>
  <c r="C386" i="11"/>
  <c r="F386" i="11" s="1"/>
  <c r="J386" i="11" s="1"/>
  <c r="L386" i="11" s="1"/>
  <c r="N386" i="11" s="1"/>
  <c r="H386" i="11"/>
  <c r="B387" i="11"/>
  <c r="D387" i="11" s="1"/>
  <c r="A387" i="11"/>
  <c r="C387" i="11" s="1"/>
  <c r="B388" i="11"/>
  <c r="D388" i="11"/>
  <c r="A388" i="11"/>
  <c r="C388" i="11"/>
  <c r="F388" i="11" s="1"/>
  <c r="J388" i="11" s="1"/>
  <c r="L388" i="11" s="1"/>
  <c r="N388" i="11" s="1"/>
  <c r="H388" i="11"/>
  <c r="B389" i="11"/>
  <c r="D389" i="11" s="1"/>
  <c r="A389" i="11"/>
  <c r="C389" i="11" s="1"/>
  <c r="B390" i="11"/>
  <c r="D390" i="11"/>
  <c r="A390" i="11"/>
  <c r="C390" i="11"/>
  <c r="F390" i="11" s="1"/>
  <c r="J390" i="11" s="1"/>
  <c r="L390" i="11" s="1"/>
  <c r="N390" i="11" s="1"/>
  <c r="H390" i="11"/>
  <c r="B391" i="11"/>
  <c r="D391" i="11" s="1"/>
  <c r="A391" i="11"/>
  <c r="C391" i="11" s="1"/>
  <c r="B392" i="11"/>
  <c r="D392" i="11"/>
  <c r="A392" i="11"/>
  <c r="C392" i="11"/>
  <c r="F392" i="11" s="1"/>
  <c r="J392" i="11" s="1"/>
  <c r="L392" i="11" s="1"/>
  <c r="N392" i="11" s="1"/>
  <c r="H392" i="11"/>
  <c r="B393" i="11"/>
  <c r="D393" i="11" s="1"/>
  <c r="A393" i="11"/>
  <c r="C393" i="11" s="1"/>
  <c r="B394" i="11"/>
  <c r="D394" i="11"/>
  <c r="A394" i="11"/>
  <c r="C394" i="11"/>
  <c r="F394" i="11" s="1"/>
  <c r="J394" i="11" s="1"/>
  <c r="L394" i="11" s="1"/>
  <c r="N394" i="11" s="1"/>
  <c r="H394" i="11"/>
  <c r="B395" i="11"/>
  <c r="D395" i="11" s="1"/>
  <c r="A395" i="11"/>
  <c r="C395" i="11" s="1"/>
  <c r="B396" i="11"/>
  <c r="D396" i="11"/>
  <c r="A396" i="11"/>
  <c r="C396" i="11" s="1"/>
  <c r="B397" i="11"/>
  <c r="D397" i="11" s="1"/>
  <c r="A397" i="11"/>
  <c r="C397" i="11"/>
  <c r="F397" i="11"/>
  <c r="B398" i="11"/>
  <c r="D398" i="11" s="1"/>
  <c r="A398" i="11"/>
  <c r="B399" i="11"/>
  <c r="D399" i="11"/>
  <c r="A399" i="11"/>
  <c r="B400" i="11"/>
  <c r="D400" i="11"/>
  <c r="A400" i="11"/>
  <c r="C400" i="11" s="1"/>
  <c r="F400" i="11"/>
  <c r="B401" i="11"/>
  <c r="D401" i="11" s="1"/>
  <c r="F401" i="11" s="1"/>
  <c r="A401" i="11"/>
  <c r="C401" i="11"/>
  <c r="B402" i="11"/>
  <c r="D402" i="11" s="1"/>
  <c r="A402" i="11"/>
  <c r="C402" i="11"/>
  <c r="B403" i="11"/>
  <c r="D403" i="11"/>
  <c r="A403" i="11"/>
  <c r="B404" i="11"/>
  <c r="A404" i="11"/>
  <c r="C404" i="11" s="1"/>
  <c r="B405" i="11"/>
  <c r="D405" i="11" s="1"/>
  <c r="A405" i="11"/>
  <c r="C405" i="11"/>
  <c r="F405" i="11"/>
  <c r="B406" i="11"/>
  <c r="D406" i="11" s="1"/>
  <c r="A406" i="11"/>
  <c r="B407" i="11"/>
  <c r="D407" i="11"/>
  <c r="A407" i="11"/>
  <c r="B408" i="11"/>
  <c r="D408" i="11"/>
  <c r="A408" i="11"/>
  <c r="C408" i="11" s="1"/>
  <c r="F408" i="11"/>
  <c r="B409" i="11"/>
  <c r="D409" i="11" s="1"/>
  <c r="F409" i="11" s="1"/>
  <c r="A409" i="11"/>
  <c r="C409" i="11"/>
  <c r="B410" i="11"/>
  <c r="D410" i="11" s="1"/>
  <c r="A410" i="11"/>
  <c r="C410" i="1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K352" i="11"/>
  <c r="M352" i="11" s="1"/>
  <c r="K354" i="11"/>
  <c r="M354" i="11" s="1"/>
  <c r="K356" i="11"/>
  <c r="M356" i="11" s="1"/>
  <c r="K358" i="11"/>
  <c r="M358" i="11" s="1"/>
  <c r="K360" i="11"/>
  <c r="M360" i="11" s="1"/>
  <c r="K362" i="11"/>
  <c r="M362" i="11" s="1"/>
  <c r="K364" i="11"/>
  <c r="M364" i="11" s="1"/>
  <c r="K366" i="11"/>
  <c r="M366" i="11" s="1"/>
  <c r="K368" i="11"/>
  <c r="M368" i="11" s="1"/>
  <c r="K370" i="11"/>
  <c r="M370" i="11" s="1"/>
  <c r="K378" i="11"/>
  <c r="M378" i="11" s="1"/>
  <c r="K380" i="11"/>
  <c r="M380" i="11" s="1"/>
  <c r="K382" i="11"/>
  <c r="M382" i="11" s="1"/>
  <c r="K384" i="11"/>
  <c r="M384" i="11" s="1"/>
  <c r="K386" i="11"/>
  <c r="M386" i="11" s="1"/>
  <c r="K388" i="11"/>
  <c r="M388" i="11"/>
  <c r="K390" i="11"/>
  <c r="M390" i="11"/>
  <c r="K392" i="11"/>
  <c r="M392" i="11"/>
  <c r="K394" i="11"/>
  <c r="M394" i="11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E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F172" i="11" s="1"/>
  <c r="B172" i="11"/>
  <c r="D172" i="11" s="1"/>
  <c r="A173" i="11"/>
  <c r="C173" i="11" s="1"/>
  <c r="B173" i="11"/>
  <c r="D173" i="11" s="1"/>
  <c r="A174" i="11"/>
  <c r="C174" i="11" s="1"/>
  <c r="H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H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H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/>
  <c r="A212" i="11"/>
  <c r="C212" i="11" s="1"/>
  <c r="B212" i="11"/>
  <c r="D212" i="11" s="1"/>
  <c r="H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H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H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F224" i="11" s="1"/>
  <c r="A225" i="11"/>
  <c r="C225" i="11" s="1"/>
  <c r="B225" i="11"/>
  <c r="D225" i="11" s="1"/>
  <c r="F225" i="11" s="1"/>
  <c r="A226" i="11"/>
  <c r="C226" i="11" s="1"/>
  <c r="B226" i="11"/>
  <c r="D226" i="11" s="1"/>
  <c r="H226" i="11" s="1"/>
  <c r="A227" i="11"/>
  <c r="C227" i="11" s="1"/>
  <c r="B227" i="11"/>
  <c r="D227" i="11" s="1"/>
  <c r="A228" i="11"/>
  <c r="C228" i="11" s="1"/>
  <c r="B228" i="11"/>
  <c r="D228" i="11" s="1"/>
  <c r="A229" i="11"/>
  <c r="C229" i="11"/>
  <c r="B229" i="11"/>
  <c r="D229" i="11" s="1"/>
  <c r="A230" i="11"/>
  <c r="C230" i="11" s="1"/>
  <c r="F230" i="11" s="1"/>
  <c r="B230" i="11"/>
  <c r="D230" i="11" s="1"/>
  <c r="A231" i="11"/>
  <c r="C231" i="11" s="1"/>
  <c r="B231" i="11"/>
  <c r="D231" i="11" s="1"/>
  <c r="A232" i="11"/>
  <c r="C232" i="11" s="1"/>
  <c r="H232" i="11" s="1"/>
  <c r="B232" i="11"/>
  <c r="D232" i="11" s="1"/>
  <c r="A233" i="11"/>
  <c r="C233" i="11" s="1"/>
  <c r="B233" i="11"/>
  <c r="D233" i="11" s="1"/>
  <c r="H233" i="11" s="1"/>
  <c r="A234" i="11"/>
  <c r="C234" i="11" s="1"/>
  <c r="B234" i="11"/>
  <c r="D234" i="11" s="1"/>
  <c r="A235" i="11"/>
  <c r="C235" i="11" s="1"/>
  <c r="B235" i="11"/>
  <c r="D235" i="11" s="1"/>
  <c r="F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F241" i="11" s="1"/>
  <c r="A242" i="11"/>
  <c r="C242" i="11"/>
  <c r="B242" i="11"/>
  <c r="D242" i="11" s="1"/>
  <c r="A243" i="11"/>
  <c r="C243" i="11" s="1"/>
  <c r="E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H250" i="11" s="1"/>
  <c r="A251" i="11"/>
  <c r="C251" i="1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H254" i="11" s="1"/>
  <c r="B254" i="11"/>
  <c r="D254" i="11" s="1"/>
  <c r="A255" i="11"/>
  <c r="C255" i="11" s="1"/>
  <c r="H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H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/>
  <c r="H277" i="11" s="1"/>
  <c r="B277" i="11"/>
  <c r="D277" i="11" s="1"/>
  <c r="A278" i="11"/>
  <c r="C278" i="11" s="1"/>
  <c r="E278" i="11" s="1"/>
  <c r="B278" i="11"/>
  <c r="D278" i="11" s="1"/>
  <c r="A279" i="11"/>
  <c r="C279" i="11" s="1"/>
  <c r="F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/>
  <c r="B286" i="11"/>
  <c r="D286" i="11" s="1"/>
  <c r="A287" i="11"/>
  <c r="C287" i="11" s="1"/>
  <c r="H287" i="11" s="1"/>
  <c r="B287" i="11"/>
  <c r="D287" i="11" s="1"/>
  <c r="A288" i="11"/>
  <c r="C288" i="11" s="1"/>
  <c r="E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/>
  <c r="B292" i="11"/>
  <c r="D292" i="11" s="1"/>
  <c r="A293" i="11"/>
  <c r="C293" i="11" s="1"/>
  <c r="B293" i="11"/>
  <c r="D293" i="11" s="1"/>
  <c r="A294" i="11"/>
  <c r="C294" i="11" s="1"/>
  <c r="H294" i="11" s="1"/>
  <c r="B294" i="11"/>
  <c r="D294" i="11"/>
  <c r="A295" i="11"/>
  <c r="C295" i="11" s="1"/>
  <c r="B295" i="11"/>
  <c r="D295" i="11" s="1"/>
  <c r="A296" i="11"/>
  <c r="C296" i="11" s="1"/>
  <c r="B296" i="11"/>
  <c r="D296" i="1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/>
  <c r="A306" i="11"/>
  <c r="C306" i="11" s="1"/>
  <c r="B306" i="11"/>
  <c r="D306" i="11"/>
  <c r="A307" i="11"/>
  <c r="C307" i="11" s="1"/>
  <c r="B307" i="11"/>
  <c r="D307" i="11" s="1"/>
  <c r="A308" i="11"/>
  <c r="C308" i="11" s="1"/>
  <c r="B308" i="11"/>
  <c r="D308" i="11"/>
  <c r="A309" i="11"/>
  <c r="C309" i="11" s="1"/>
  <c r="B309" i="11"/>
  <c r="D309" i="11"/>
  <c r="A310" i="11"/>
  <c r="C310" i="11" s="1"/>
  <c r="B310" i="11"/>
  <c r="D310" i="11" s="1"/>
  <c r="A311" i="11"/>
  <c r="C311" i="11" s="1"/>
  <c r="B311" i="11"/>
  <c r="D311" i="11" s="1"/>
  <c r="A312" i="11"/>
  <c r="C312" i="11" s="1"/>
  <c r="E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/>
  <c r="A318" i="11"/>
  <c r="C318" i="11" s="1"/>
  <c r="B318" i="11"/>
  <c r="D318" i="11" s="1"/>
  <c r="A319" i="11"/>
  <c r="C319" i="11" s="1"/>
  <c r="B319" i="11"/>
  <c r="D319" i="11" s="1"/>
  <c r="E319" i="11" s="1"/>
  <c r="A320" i="11"/>
  <c r="C320" i="11" s="1"/>
  <c r="B320" i="11"/>
  <c r="D320" i="1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E334" i="11" s="1"/>
  <c r="B334" i="11"/>
  <c r="D334" i="11" s="1"/>
  <c r="A335" i="11"/>
  <c r="C335" i="11" s="1"/>
  <c r="B335" i="11"/>
  <c r="D335" i="11" s="1"/>
  <c r="A336" i="11"/>
  <c r="C336" i="11" s="1"/>
  <c r="H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H341" i="11" s="1"/>
  <c r="B341" i="11"/>
  <c r="D341" i="11" s="1"/>
  <c r="A342" i="11"/>
  <c r="C342" i="11" s="1"/>
  <c r="B342" i="11"/>
  <c r="D342" i="11" s="1"/>
  <c r="A343" i="11"/>
  <c r="C343" i="11" s="1"/>
  <c r="F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E346" i="11" s="1"/>
  <c r="B346" i="11"/>
  <c r="D346" i="1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/>
  <c r="A413" i="11"/>
  <c r="C413" i="11" s="1"/>
  <c r="B413" i="11"/>
  <c r="D413" i="11" s="1"/>
  <c r="A414" i="11"/>
  <c r="C414" i="11" s="1"/>
  <c r="B414" i="11"/>
  <c r="A415" i="11"/>
  <c r="C415" i="11" s="1"/>
  <c r="B415" i="11"/>
  <c r="D415" i="11"/>
  <c r="A416" i="11"/>
  <c r="C416" i="11" s="1"/>
  <c r="B416" i="11"/>
  <c r="D416" i="1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F419" i="11" s="1"/>
  <c r="A420" i="11"/>
  <c r="C420" i="11" s="1"/>
  <c r="B420" i="11"/>
  <c r="D420" i="11"/>
  <c r="A421" i="11"/>
  <c r="C421" i="11" s="1"/>
  <c r="B421" i="11"/>
  <c r="D421" i="11" s="1"/>
  <c r="A422" i="11"/>
  <c r="C422" i="11" s="1"/>
  <c r="B422" i="11"/>
  <c r="A423" i="11"/>
  <c r="C423" i="11" s="1"/>
  <c r="B423" i="11"/>
  <c r="D423" i="11"/>
  <c r="F423" i="11" s="1"/>
  <c r="A424" i="11"/>
  <c r="C424" i="11" s="1"/>
  <c r="B424" i="11"/>
  <c r="D424" i="1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F427" i="11" s="1"/>
  <c r="A428" i="11"/>
  <c r="C428" i="11" s="1"/>
  <c r="B428" i="11"/>
  <c r="D428" i="11"/>
  <c r="A429" i="11"/>
  <c r="C429" i="11" s="1"/>
  <c r="B429" i="11"/>
  <c r="D429" i="11"/>
  <c r="A430" i="11"/>
  <c r="C430" i="11" s="1"/>
  <c r="B430" i="11"/>
  <c r="D430" i="11"/>
  <c r="A431" i="11"/>
  <c r="C431" i="11" s="1"/>
  <c r="B431" i="11"/>
  <c r="D431" i="11"/>
  <c r="A432" i="11"/>
  <c r="C432" i="11" s="1"/>
  <c r="B432" i="11"/>
  <c r="D432" i="11"/>
  <c r="A433" i="11"/>
  <c r="C433" i="11" s="1"/>
  <c r="B433" i="11"/>
  <c r="D433" i="11"/>
  <c r="A434" i="11"/>
  <c r="B434" i="11"/>
  <c r="D434" i="11"/>
  <c r="A435" i="11"/>
  <c r="C435" i="11" s="1"/>
  <c r="F435" i="11" s="1"/>
  <c r="B435" i="11"/>
  <c r="D435" i="11"/>
  <c r="A436" i="11"/>
  <c r="C436" i="11" s="1"/>
  <c r="B436" i="11"/>
  <c r="D436" i="11"/>
  <c r="A437" i="11"/>
  <c r="C437" i="11" s="1"/>
  <c r="B437" i="11"/>
  <c r="D437" i="11"/>
  <c r="A438" i="11"/>
  <c r="B438" i="11"/>
  <c r="D438" i="11"/>
  <c r="A439" i="11"/>
  <c r="C439" i="11" s="1"/>
  <c r="B439" i="11"/>
  <c r="D439" i="11"/>
  <c r="A440" i="11"/>
  <c r="C440" i="11" s="1"/>
  <c r="B440" i="11"/>
  <c r="D440" i="11"/>
  <c r="A441" i="11"/>
  <c r="C441" i="11" s="1"/>
  <c r="B441" i="11"/>
  <c r="D441" i="11"/>
  <c r="A442" i="11"/>
  <c r="B442" i="11"/>
  <c r="D442" i="11"/>
  <c r="A443" i="11"/>
  <c r="C443" i="11" s="1"/>
  <c r="F443" i="11" s="1"/>
  <c r="B443" i="11"/>
  <c r="D443" i="11"/>
  <c r="A444" i="11"/>
  <c r="C444" i="11" s="1"/>
  <c r="B444" i="11"/>
  <c r="D444" i="11"/>
  <c r="A445" i="11"/>
  <c r="C445" i="11" s="1"/>
  <c r="B445" i="11"/>
  <c r="D445" i="11"/>
  <c r="A446" i="11"/>
  <c r="B446" i="11"/>
  <c r="D446" i="11"/>
  <c r="A447" i="11"/>
  <c r="C447" i="11" s="1"/>
  <c r="F447" i="11" s="1"/>
  <c r="B447" i="11"/>
  <c r="D447" i="11"/>
  <c r="A448" i="11"/>
  <c r="C448" i="11" s="1"/>
  <c r="B448" i="11"/>
  <c r="D448" i="11"/>
  <c r="A449" i="11"/>
  <c r="C449" i="11" s="1"/>
  <c r="B449" i="11"/>
  <c r="D449" i="11"/>
  <c r="A450" i="11"/>
  <c r="B450" i="11"/>
  <c r="D450" i="11"/>
  <c r="A451" i="11"/>
  <c r="C451" i="11" s="1"/>
  <c r="F451" i="11" s="1"/>
  <c r="B451" i="11"/>
  <c r="D451" i="11"/>
  <c r="A452" i="11"/>
  <c r="C452" i="11" s="1"/>
  <c r="B452" i="11"/>
  <c r="D452" i="11"/>
  <c r="H452" i="11" s="1"/>
  <c r="A453" i="11"/>
  <c r="C453" i="11" s="1"/>
  <c r="B453" i="11"/>
  <c r="D453" i="11"/>
  <c r="A454" i="11"/>
  <c r="B454" i="11"/>
  <c r="D454" i="11"/>
  <c r="A455" i="11"/>
  <c r="C455" i="11" s="1"/>
  <c r="B455" i="11"/>
  <c r="D455" i="11"/>
  <c r="A456" i="11"/>
  <c r="C456" i="11" s="1"/>
  <c r="B456" i="11"/>
  <c r="D456" i="11"/>
  <c r="A457" i="11"/>
  <c r="C457" i="11" s="1"/>
  <c r="B457" i="11"/>
  <c r="D457" i="11"/>
  <c r="A458" i="11"/>
  <c r="B458" i="11"/>
  <c r="D458" i="11"/>
  <c r="A459" i="11"/>
  <c r="C459" i="11" s="1"/>
  <c r="F459" i="11" s="1"/>
  <c r="B459" i="11"/>
  <c r="D459" i="11"/>
  <c r="A460" i="11"/>
  <c r="C460" i="11" s="1"/>
  <c r="B460" i="11"/>
  <c r="D460" i="11"/>
  <c r="A461" i="11"/>
  <c r="C461" i="11" s="1"/>
  <c r="B461" i="11"/>
  <c r="D461" i="11"/>
  <c r="A462" i="11"/>
  <c r="B462" i="11"/>
  <c r="D462" i="11"/>
  <c r="A463" i="11"/>
  <c r="C463" i="11" s="1"/>
  <c r="F463" i="11" s="1"/>
  <c r="B463" i="11"/>
  <c r="D463" i="11"/>
  <c r="A464" i="11"/>
  <c r="C464" i="11" s="1"/>
  <c r="B464" i="11"/>
  <c r="D464" i="11"/>
  <c r="A465" i="11"/>
  <c r="C465" i="11" s="1"/>
  <c r="B465" i="11"/>
  <c r="D465" i="11"/>
  <c r="A466" i="11"/>
  <c r="B466" i="11"/>
  <c r="D466" i="11"/>
  <c r="A467" i="11"/>
  <c r="C467" i="11" s="1"/>
  <c r="F467" i="11" s="1"/>
  <c r="B467" i="11"/>
  <c r="D467" i="11"/>
  <c r="A468" i="11"/>
  <c r="C468" i="11" s="1"/>
  <c r="B468" i="11"/>
  <c r="D468" i="11"/>
  <c r="A469" i="11"/>
  <c r="C469" i="11" s="1"/>
  <c r="B469" i="11"/>
  <c r="D469" i="11"/>
  <c r="A470" i="11"/>
  <c r="B470" i="11"/>
  <c r="D470" i="11"/>
  <c r="A471" i="11"/>
  <c r="C471" i="11" s="1"/>
  <c r="B471" i="11"/>
  <c r="D471" i="11"/>
  <c r="A472" i="11"/>
  <c r="C472" i="11" s="1"/>
  <c r="B472" i="11"/>
  <c r="D472" i="11"/>
  <c r="A473" i="11"/>
  <c r="C473" i="11" s="1"/>
  <c r="B473" i="11"/>
  <c r="D473" i="11"/>
  <c r="A474" i="11"/>
  <c r="B474" i="11"/>
  <c r="D474" i="11"/>
  <c r="A475" i="11"/>
  <c r="C475" i="11" s="1"/>
  <c r="F475" i="11" s="1"/>
  <c r="B475" i="11"/>
  <c r="D475" i="11"/>
  <c r="A476" i="11"/>
  <c r="C476" i="11" s="1"/>
  <c r="B476" i="11"/>
  <c r="D476" i="11"/>
  <c r="A477" i="11"/>
  <c r="C477" i="11" s="1"/>
  <c r="B477" i="11"/>
  <c r="D477" i="11"/>
  <c r="A478" i="11"/>
  <c r="C478" i="11" s="1"/>
  <c r="E478" i="11" s="1"/>
  <c r="B478" i="11"/>
  <c r="D478" i="11"/>
  <c r="A479" i="11"/>
  <c r="C479" i="11" s="1"/>
  <c r="F479" i="11" s="1"/>
  <c r="B479" i="11"/>
  <c r="D479" i="11"/>
  <c r="A480" i="11"/>
  <c r="C480" i="11" s="1"/>
  <c r="B480" i="11"/>
  <c r="D480" i="11"/>
  <c r="H480" i="11" s="1"/>
  <c r="A481" i="11"/>
  <c r="C481" i="11" s="1"/>
  <c r="B481" i="11"/>
  <c r="D481" i="11"/>
  <c r="A482" i="11"/>
  <c r="C482" i="11" s="1"/>
  <c r="B482" i="11"/>
  <c r="D482" i="11"/>
  <c r="A483" i="11"/>
  <c r="C483" i="11" s="1"/>
  <c r="B483" i="11"/>
  <c r="D483" i="11"/>
  <c r="A484" i="11"/>
  <c r="C484" i="11" s="1"/>
  <c r="B484" i="11"/>
  <c r="D484" i="11"/>
  <c r="H484" i="11" s="1"/>
  <c r="A485" i="11"/>
  <c r="C485" i="11" s="1"/>
  <c r="B485" i="11"/>
  <c r="D485" i="11"/>
  <c r="A486" i="11"/>
  <c r="B486" i="11"/>
  <c r="D486" i="11"/>
  <c r="A487" i="11"/>
  <c r="C487" i="11" s="1"/>
  <c r="B487" i="11"/>
  <c r="D487" i="11"/>
  <c r="A488" i="11"/>
  <c r="C488" i="11" s="1"/>
  <c r="B488" i="11"/>
  <c r="D488" i="11"/>
  <c r="A489" i="11"/>
  <c r="C489" i="11" s="1"/>
  <c r="B489" i="11"/>
  <c r="D489" i="11"/>
  <c r="A490" i="11"/>
  <c r="B490" i="11"/>
  <c r="D490" i="11"/>
  <c r="A491" i="11"/>
  <c r="C491" i="11" s="1"/>
  <c r="F491" i="11" s="1"/>
  <c r="B491" i="11"/>
  <c r="D491" i="11"/>
  <c r="A492" i="11"/>
  <c r="C492" i="11" s="1"/>
  <c r="B492" i="11"/>
  <c r="D492" i="11"/>
  <c r="A493" i="11"/>
  <c r="C493" i="11" s="1"/>
  <c r="B493" i="11"/>
  <c r="D493" i="11"/>
  <c r="A494" i="11"/>
  <c r="B494" i="11"/>
  <c r="D494" i="11"/>
  <c r="A495" i="11"/>
  <c r="C495" i="11" s="1"/>
  <c r="F495" i="11" s="1"/>
  <c r="B495" i="11"/>
  <c r="D495" i="11"/>
  <c r="A496" i="11"/>
  <c r="C496" i="11" s="1"/>
  <c r="B496" i="11"/>
  <c r="D496" i="11"/>
  <c r="A497" i="11"/>
  <c r="C497" i="11" s="1"/>
  <c r="B497" i="11"/>
  <c r="D497" i="11"/>
  <c r="A498" i="11"/>
  <c r="B498" i="11"/>
  <c r="D498" i="11"/>
  <c r="A499" i="11"/>
  <c r="C499" i="11" s="1"/>
  <c r="F499" i="11" s="1"/>
  <c r="B499" i="11"/>
  <c r="D499" i="11"/>
  <c r="A500" i="11"/>
  <c r="B500" i="11"/>
  <c r="D500" i="11"/>
  <c r="C500" i="11"/>
  <c r="H500" i="11" s="1"/>
  <c r="A501" i="11"/>
  <c r="B501" i="11"/>
  <c r="D501" i="11" s="1"/>
  <c r="C501" i="11"/>
  <c r="A502" i="11"/>
  <c r="B502" i="11"/>
  <c r="D502" i="11" s="1"/>
  <c r="C502" i="11"/>
  <c r="A503" i="11"/>
  <c r="C503" i="11" s="1"/>
  <c r="B503" i="11"/>
  <c r="D503" i="11" s="1"/>
  <c r="A504" i="11"/>
  <c r="C504" i="11" s="1"/>
  <c r="H504" i="11" s="1"/>
  <c r="B504" i="11"/>
  <c r="D504" i="11"/>
  <c r="A505" i="11"/>
  <c r="B505" i="11"/>
  <c r="D505" i="11" s="1"/>
  <c r="C505" i="11"/>
  <c r="A506" i="11"/>
  <c r="C506" i="11" s="1"/>
  <c r="B506" i="11"/>
  <c r="D506" i="11"/>
  <c r="E506" i="11" s="1"/>
  <c r="A507" i="11"/>
  <c r="C507" i="11" s="1"/>
  <c r="F507" i="11" s="1"/>
  <c r="B507" i="11"/>
  <c r="D507" i="11"/>
  <c r="A508" i="11"/>
  <c r="C508" i="11" s="1"/>
  <c r="B508" i="11"/>
  <c r="D508" i="11"/>
  <c r="A509" i="11"/>
  <c r="B509" i="11"/>
  <c r="D509" i="11"/>
  <c r="C509" i="11"/>
  <c r="A510" i="11"/>
  <c r="C510" i="11" s="1"/>
  <c r="B510" i="11"/>
  <c r="D510" i="11"/>
  <c r="A511" i="11"/>
  <c r="C511" i="11" s="1"/>
  <c r="B511" i="11"/>
  <c r="D511" i="11"/>
  <c r="F511" i="11" s="1"/>
  <c r="A512" i="11"/>
  <c r="B512" i="11"/>
  <c r="D512" i="11"/>
  <c r="A513" i="11"/>
  <c r="C513" i="11" s="1"/>
  <c r="B513" i="11"/>
  <c r="D513" i="11"/>
  <c r="A514" i="11"/>
  <c r="C514" i="11" s="1"/>
  <c r="B514" i="11"/>
  <c r="D514" i="11"/>
  <c r="A515" i="11"/>
  <c r="C515" i="11" s="1"/>
  <c r="B515" i="11"/>
  <c r="D515" i="11"/>
  <c r="A516" i="11"/>
  <c r="B516" i="11"/>
  <c r="D516" i="11"/>
  <c r="A517" i="11"/>
  <c r="B517" i="11"/>
  <c r="D517" i="11"/>
  <c r="A518" i="11"/>
  <c r="C518" i="11" s="1"/>
  <c r="E518" i="11" s="1"/>
  <c r="B518" i="11"/>
  <c r="D518" i="11"/>
  <c r="A519" i="11"/>
  <c r="B519" i="11"/>
  <c r="D519" i="11"/>
  <c r="A520" i="11"/>
  <c r="B520" i="11"/>
  <c r="D520" i="11"/>
  <c r="A521" i="11"/>
  <c r="B521" i="11"/>
  <c r="D521" i="11"/>
  <c r="A522" i="11"/>
  <c r="C522" i="11" s="1"/>
  <c r="B522" i="11"/>
  <c r="D522" i="11"/>
  <c r="A523" i="11"/>
  <c r="C523" i="11" s="1"/>
  <c r="B523" i="11"/>
  <c r="D523" i="11"/>
  <c r="A524" i="11"/>
  <c r="B524" i="11"/>
  <c r="D524" i="11"/>
  <c r="A525" i="11"/>
  <c r="B525" i="11"/>
  <c r="D525" i="11"/>
  <c r="A526" i="11"/>
  <c r="C526" i="11" s="1"/>
  <c r="B526" i="11"/>
  <c r="D526" i="11"/>
  <c r="E526" i="11" s="1"/>
  <c r="A527" i="11"/>
  <c r="C527" i="11" s="1"/>
  <c r="B527" i="11"/>
  <c r="D527" i="11"/>
  <c r="A528" i="11"/>
  <c r="B528" i="11"/>
  <c r="D528" i="11"/>
  <c r="A529" i="11"/>
  <c r="B529" i="11"/>
  <c r="D529" i="11"/>
  <c r="A530" i="11"/>
  <c r="B530" i="11"/>
  <c r="D530" i="11"/>
  <c r="A531" i="11"/>
  <c r="B531" i="11"/>
  <c r="D531" i="11"/>
  <c r="A532" i="11"/>
  <c r="C532" i="11" s="1"/>
  <c r="B532" i="11"/>
  <c r="D532" i="11"/>
  <c r="A533" i="11"/>
  <c r="B533" i="11"/>
  <c r="D533" i="11"/>
  <c r="C533" i="11"/>
  <c r="A534" i="11"/>
  <c r="B534" i="11"/>
  <c r="D534" i="11"/>
  <c r="C534" i="11"/>
  <c r="E534" i="11" s="1"/>
  <c r="A535" i="11"/>
  <c r="B535" i="11"/>
  <c r="D535" i="11"/>
  <c r="C535" i="11"/>
  <c r="A536" i="11"/>
  <c r="B536" i="11"/>
  <c r="D536" i="11"/>
  <c r="C536" i="11"/>
  <c r="A537" i="11"/>
  <c r="B537" i="11"/>
  <c r="D537" i="11"/>
  <c r="A538" i="11"/>
  <c r="C538" i="11" s="1"/>
  <c r="E538" i="11" s="1"/>
  <c r="B538" i="11"/>
  <c r="D538" i="11"/>
  <c r="A539" i="11"/>
  <c r="C539" i="11" s="1"/>
  <c r="B539" i="11"/>
  <c r="D539" i="11"/>
  <c r="F539" i="11" s="1"/>
  <c r="A540" i="11"/>
  <c r="B540" i="11"/>
  <c r="D540" i="11"/>
  <c r="A541" i="11"/>
  <c r="B541" i="11"/>
  <c r="D541" i="11"/>
  <c r="A542" i="11"/>
  <c r="B542" i="11"/>
  <c r="D542" i="11"/>
  <c r="A543" i="11"/>
  <c r="B543" i="11"/>
  <c r="D543" i="11"/>
  <c r="C543" i="11"/>
  <c r="F543" i="11" s="1"/>
  <c r="A544" i="11"/>
  <c r="B544" i="11"/>
  <c r="D544" i="11"/>
  <c r="C544" i="11"/>
  <c r="A545" i="11"/>
  <c r="B545" i="11"/>
  <c r="D545" i="11"/>
  <c r="C545" i="11"/>
  <c r="A546" i="11"/>
  <c r="B546" i="11"/>
  <c r="D546" i="11"/>
  <c r="C546" i="11"/>
  <c r="A547" i="11"/>
  <c r="B547" i="11"/>
  <c r="D547" i="11"/>
  <c r="C547" i="11"/>
  <c r="F547" i="11" s="1"/>
  <c r="A548" i="11"/>
  <c r="B548" i="11"/>
  <c r="D548" i="11"/>
  <c r="C548" i="11"/>
  <c r="H548" i="11" s="1"/>
  <c r="A549" i="11"/>
  <c r="B549" i="11"/>
  <c r="D549" i="11"/>
  <c r="C549" i="11"/>
  <c r="A550" i="11"/>
  <c r="B550" i="11"/>
  <c r="D550" i="11"/>
  <c r="C550" i="11"/>
  <c r="A551" i="11"/>
  <c r="B551" i="11"/>
  <c r="D551" i="11"/>
  <c r="C551" i="11"/>
  <c r="A552" i="11"/>
  <c r="B552" i="11"/>
  <c r="D552" i="11"/>
  <c r="C552" i="11"/>
  <c r="H552" i="11" s="1"/>
  <c r="A553" i="11"/>
  <c r="B553" i="11"/>
  <c r="D553" i="11" s="1"/>
  <c r="C553" i="11"/>
  <c r="A554" i="11"/>
  <c r="B554" i="11"/>
  <c r="D554" i="11" s="1"/>
  <c r="C554" i="11"/>
  <c r="E554" i="11" s="1"/>
  <c r="A555" i="11"/>
  <c r="B555" i="11"/>
  <c r="D555" i="11" s="1"/>
  <c r="A556" i="11"/>
  <c r="B556" i="11"/>
  <c r="D556" i="11" s="1"/>
  <c r="A557" i="11"/>
  <c r="B557" i="11"/>
  <c r="D557" i="11" s="1"/>
  <c r="C557" i="11"/>
  <c r="A558" i="11"/>
  <c r="B558" i="11"/>
  <c r="D558" i="11"/>
  <c r="A559" i="11"/>
  <c r="B559" i="11"/>
  <c r="D559" i="11"/>
  <c r="A560" i="11"/>
  <c r="C560" i="11" s="1"/>
  <c r="B560" i="11"/>
  <c r="D560" i="11" s="1"/>
  <c r="A561" i="11"/>
  <c r="C561" i="11" s="1"/>
  <c r="B561" i="11"/>
  <c r="D561" i="11" s="1"/>
  <c r="A562" i="11"/>
  <c r="C562" i="11" s="1"/>
  <c r="E562" i="11" s="1"/>
  <c r="B562" i="11"/>
  <c r="D562" i="11"/>
  <c r="A563" i="11"/>
  <c r="C563" i="11" s="1"/>
  <c r="B563" i="11"/>
  <c r="D563" i="11" s="1"/>
  <c r="A564" i="11"/>
  <c r="C564" i="11" s="1"/>
  <c r="B564" i="11"/>
  <c r="D564" i="11" s="1"/>
  <c r="H564" i="11" s="1"/>
  <c r="A565" i="11"/>
  <c r="C565" i="11" s="1"/>
  <c r="B565" i="11"/>
  <c r="D565" i="11" s="1"/>
  <c r="F565" i="11" s="1"/>
  <c r="A566" i="11"/>
  <c r="C566" i="11" s="1"/>
  <c r="B566" i="11"/>
  <c r="D566" i="11" s="1"/>
  <c r="E566" i="11" s="1"/>
  <c r="A567" i="11"/>
  <c r="C567" i="11" s="1"/>
  <c r="B567" i="11"/>
  <c r="D567" i="11" s="1"/>
  <c r="E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/>
  <c r="A576" i="11"/>
  <c r="C576" i="11" s="1"/>
  <c r="B576" i="11"/>
  <c r="D576" i="11" s="1"/>
  <c r="F576" i="11" s="1"/>
  <c r="A577" i="11"/>
  <c r="C577" i="11" s="1"/>
  <c r="B577" i="11"/>
  <c r="D577" i="11" s="1"/>
  <c r="A578" i="11"/>
  <c r="C578" i="11" s="1"/>
  <c r="B578" i="11"/>
  <c r="D578" i="11" s="1"/>
  <c r="E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F581" i="11" s="1"/>
  <c r="B581" i="11"/>
  <c r="D581" i="11"/>
  <c r="A582" i="11"/>
  <c r="C582" i="11" s="1"/>
  <c r="B582" i="11"/>
  <c r="D582" i="11" s="1"/>
  <c r="A583" i="11"/>
  <c r="C583" i="11" s="1"/>
  <c r="B583" i="11"/>
  <c r="D583" i="11" s="1"/>
  <c r="H583" i="11" s="1"/>
  <c r="I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F587" i="11" s="1"/>
  <c r="B587" i="11"/>
  <c r="D587" i="11" s="1"/>
  <c r="A588" i="11"/>
  <c r="C588" i="11" s="1"/>
  <c r="E588" i="11" s="1"/>
  <c r="B588" i="11"/>
  <c r="D588" i="11"/>
  <c r="A589" i="11"/>
  <c r="C589" i="11" s="1"/>
  <c r="B589" i="11"/>
  <c r="D589" i="11" s="1"/>
  <c r="E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E593" i="11" s="1"/>
  <c r="B593" i="11"/>
  <c r="D593" i="11"/>
  <c r="A594" i="11"/>
  <c r="C594" i="11" s="1"/>
  <c r="B594" i="11"/>
  <c r="D594" i="11" s="1"/>
  <c r="H594" i="11" s="1"/>
  <c r="J594" i="11" s="1"/>
  <c r="A595" i="11"/>
  <c r="C595" i="11" s="1"/>
  <c r="B595" i="11"/>
  <c r="D595" i="11" s="1"/>
  <c r="E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F599" i="11" s="1"/>
  <c r="B599" i="11"/>
  <c r="D599" i="1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F603" i="11" s="1"/>
  <c r="B603" i="11"/>
  <c r="D603" i="11"/>
  <c r="A604" i="11"/>
  <c r="C604" i="11" s="1"/>
  <c r="B604" i="11"/>
  <c r="D604" i="11" s="1"/>
  <c r="E604" i="11" s="1"/>
  <c r="A605" i="11"/>
  <c r="C605" i="11" s="1"/>
  <c r="B605" i="11"/>
  <c r="D605" i="11" s="1"/>
  <c r="E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F608" i="11" s="1"/>
  <c r="B608" i="11"/>
  <c r="D608" i="11" s="1"/>
  <c r="A609" i="11"/>
  <c r="C609" i="11" s="1"/>
  <c r="F609" i="11" s="1"/>
  <c r="B609" i="11"/>
  <c r="D609" i="11" s="1"/>
  <c r="A610" i="11"/>
  <c r="C610" i="11" s="1"/>
  <c r="B610" i="11"/>
  <c r="D610" i="11" s="1"/>
  <c r="A611" i="11"/>
  <c r="C611" i="11" s="1"/>
  <c r="F611" i="11" s="1"/>
  <c r="B611" i="11"/>
  <c r="D611" i="11" s="1"/>
  <c r="A612" i="11"/>
  <c r="C612" i="11" s="1"/>
  <c r="F612" i="11" s="1"/>
  <c r="B612" i="11"/>
  <c r="D612" i="11" s="1"/>
  <c r="A613" i="11"/>
  <c r="C613" i="11" s="1"/>
  <c r="E613" i="11" s="1"/>
  <c r="B613" i="11"/>
  <c r="D613" i="11" s="1"/>
  <c r="A614" i="11"/>
  <c r="C614" i="11" s="1"/>
  <c r="E614" i="11" s="1"/>
  <c r="B614" i="11"/>
  <c r="D614" i="11"/>
  <c r="A615" i="11"/>
  <c r="C615" i="11" s="1"/>
  <c r="B615" i="11"/>
  <c r="D615" i="11" s="1"/>
  <c r="E615" i="11" s="1"/>
  <c r="A616" i="11"/>
  <c r="C616" i="11" s="1"/>
  <c r="B616" i="11"/>
  <c r="D616" i="11" s="1"/>
  <c r="E616" i="11" s="1"/>
  <c r="A617" i="11"/>
  <c r="C617" i="11" s="1"/>
  <c r="B617" i="11"/>
  <c r="D617" i="11" s="1"/>
  <c r="F617" i="11" s="1"/>
  <c r="A618" i="11"/>
  <c r="C618" i="11" s="1"/>
  <c r="B618" i="11"/>
  <c r="D618" i="11" s="1"/>
  <c r="A619" i="11"/>
  <c r="B619" i="11"/>
  <c r="D619" i="11" s="1"/>
  <c r="C619" i="11"/>
  <c r="E619" i="11" s="1"/>
  <c r="A620" i="11"/>
  <c r="C620" i="11" s="1"/>
  <c r="B620" i="11"/>
  <c r="D620" i="11" s="1"/>
  <c r="A621" i="11"/>
  <c r="C621" i="11" s="1"/>
  <c r="B621" i="11"/>
  <c r="D621" i="11" s="1"/>
  <c r="A622" i="11"/>
  <c r="B622" i="11"/>
  <c r="D622" i="11" s="1"/>
  <c r="F622" i="11" s="1"/>
  <c r="C622" i="11"/>
  <c r="A623" i="11"/>
  <c r="C623" i="11" s="1"/>
  <c r="B623" i="11"/>
  <c r="D623" i="11" s="1"/>
  <c r="A624" i="11"/>
  <c r="B624" i="11"/>
  <c r="D624" i="11" s="1"/>
  <c r="C624" i="11"/>
  <c r="F624" i="11" s="1"/>
  <c r="A625" i="11"/>
  <c r="B625" i="11"/>
  <c r="D625" i="11" s="1"/>
  <c r="H625" i="11" s="1"/>
  <c r="C625" i="11"/>
  <c r="A626" i="11"/>
  <c r="B626" i="11"/>
  <c r="D626" i="11" s="1"/>
  <c r="C626" i="11"/>
  <c r="F626" i="11" s="1"/>
  <c r="I626" i="11" s="1"/>
  <c r="A627" i="11"/>
  <c r="C627" i="11" s="1"/>
  <c r="B627" i="11"/>
  <c r="D627" i="11" s="1"/>
  <c r="A628" i="11"/>
  <c r="B628" i="11"/>
  <c r="D628" i="11" s="1"/>
  <c r="C628" i="11"/>
  <c r="A629" i="11"/>
  <c r="C629" i="11" s="1"/>
  <c r="B629" i="11"/>
  <c r="D629" i="11" s="1"/>
  <c r="A630" i="11"/>
  <c r="B630" i="11"/>
  <c r="D630" i="11" s="1"/>
  <c r="C630" i="11"/>
  <c r="E630" i="11" s="1"/>
  <c r="A631" i="11"/>
  <c r="C631" i="11" s="1"/>
  <c r="B631" i="11"/>
  <c r="D631" i="11" s="1"/>
  <c r="A632" i="11"/>
  <c r="B632" i="11"/>
  <c r="D632" i="11" s="1"/>
  <c r="H632" i="11" s="1"/>
  <c r="I632" i="11" s="1"/>
  <c r="C632" i="11"/>
  <c r="A633" i="11"/>
  <c r="B633" i="11"/>
  <c r="D633" i="11" s="1"/>
  <c r="C633" i="11"/>
  <c r="H633" i="11" s="1"/>
  <c r="A634" i="11"/>
  <c r="B634" i="11"/>
  <c r="D634" i="11" s="1"/>
  <c r="F634" i="11" s="1"/>
  <c r="I634" i="11" s="1"/>
  <c r="C634" i="11"/>
  <c r="A635" i="11"/>
  <c r="B635" i="11"/>
  <c r="D635" i="11" s="1"/>
  <c r="C635" i="11"/>
  <c r="E635" i="11" s="1"/>
  <c r="A636" i="11"/>
  <c r="B636" i="11"/>
  <c r="D636" i="11" s="1"/>
  <c r="E636" i="11" s="1"/>
  <c r="C636" i="11"/>
  <c r="A637" i="11"/>
  <c r="B637" i="11"/>
  <c r="D637" i="11" s="1"/>
  <c r="C637" i="11"/>
  <c r="E637" i="11" s="1"/>
  <c r="A638" i="11"/>
  <c r="B638" i="11"/>
  <c r="D638" i="11" s="1"/>
  <c r="E638" i="11" s="1"/>
  <c r="C638" i="11"/>
  <c r="A639" i="11"/>
  <c r="B639" i="11"/>
  <c r="D639" i="11" s="1"/>
  <c r="C639" i="11"/>
  <c r="H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H643" i="11" s="1"/>
  <c r="A644" i="11"/>
  <c r="C644" i="11" s="1"/>
  <c r="B644" i="11"/>
  <c r="D644" i="11" s="1"/>
  <c r="F644" i="11" s="1"/>
  <c r="A645" i="11"/>
  <c r="C645" i="11" s="1"/>
  <c r="B645" i="11"/>
  <c r="D645" i="11" s="1"/>
  <c r="A646" i="11"/>
  <c r="C646" i="11" s="1"/>
  <c r="B646" i="11"/>
  <c r="D646" i="11" s="1"/>
  <c r="A647" i="11"/>
  <c r="B647" i="11"/>
  <c r="D647" i="11" s="1"/>
  <c r="E647" i="11" s="1"/>
  <c r="C647" i="11"/>
  <c r="A648" i="11"/>
  <c r="C648" i="11" s="1"/>
  <c r="B648" i="11"/>
  <c r="D648" i="11" s="1"/>
  <c r="A649" i="11"/>
  <c r="B649" i="11"/>
  <c r="D649" i="11" s="1"/>
  <c r="C649" i="11"/>
  <c r="E649" i="11" s="1"/>
  <c r="A650" i="11"/>
  <c r="B650" i="11"/>
  <c r="D650" i="11" s="1"/>
  <c r="C650" i="11"/>
  <c r="A651" i="11"/>
  <c r="B651" i="11"/>
  <c r="D651" i="11" s="1"/>
  <c r="C651" i="11"/>
  <c r="E651" i="11" s="1"/>
  <c r="A652" i="11"/>
  <c r="B652" i="11"/>
  <c r="D652" i="11" s="1"/>
  <c r="F652" i="11" s="1"/>
  <c r="C652" i="11"/>
  <c r="A653" i="11"/>
  <c r="B653" i="11"/>
  <c r="D653" i="11" s="1"/>
  <c r="C653" i="11"/>
  <c r="E653" i="11" s="1"/>
  <c r="A654" i="11"/>
  <c r="B654" i="11"/>
  <c r="D654" i="11" s="1"/>
  <c r="H654" i="11" s="1"/>
  <c r="I654" i="11" s="1"/>
  <c r="C654" i="11"/>
  <c r="A655" i="11"/>
  <c r="B655" i="11"/>
  <c r="D655" i="11" s="1"/>
  <c r="C655" i="11"/>
  <c r="A656" i="11"/>
  <c r="B656" i="11"/>
  <c r="D656" i="11" s="1"/>
  <c r="C656" i="11"/>
  <c r="A657" i="11"/>
  <c r="C657" i="11"/>
  <c r="B657" i="11"/>
  <c r="D657" i="11"/>
  <c r="A658" i="11"/>
  <c r="C658" i="11"/>
  <c r="B658" i="11"/>
  <c r="D658" i="11"/>
  <c r="A659" i="11"/>
  <c r="C659" i="11"/>
  <c r="B659" i="11"/>
  <c r="D659" i="11"/>
  <c r="A660" i="11"/>
  <c r="C660" i="11"/>
  <c r="B660" i="11"/>
  <c r="D660" i="11"/>
  <c r="A661" i="11"/>
  <c r="C661" i="11"/>
  <c r="B661" i="11"/>
  <c r="D661" i="11"/>
  <c r="A662" i="11"/>
  <c r="C662" i="11"/>
  <c r="B662" i="11"/>
  <c r="D662" i="11"/>
  <c r="A663" i="11"/>
  <c r="B663" i="11"/>
  <c r="D663" i="11" s="1"/>
  <c r="C663" i="11"/>
  <c r="A664" i="11"/>
  <c r="B664" i="11"/>
  <c r="D664" i="11" s="1"/>
  <c r="C664" i="11"/>
  <c r="A665" i="11"/>
  <c r="B665" i="11"/>
  <c r="D665" i="11" s="1"/>
  <c r="C665" i="1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B671" i="11"/>
  <c r="D671" i="11" s="1"/>
  <c r="C671" i="11"/>
  <c r="A672" i="11"/>
  <c r="B672" i="11"/>
  <c r="D672" i="11" s="1"/>
  <c r="E672" i="11" s="1"/>
  <c r="C672" i="11"/>
  <c r="A673" i="11"/>
  <c r="B673" i="11"/>
  <c r="D673" i="11" s="1"/>
  <c r="C673" i="11"/>
  <c r="A674" i="11"/>
  <c r="B674" i="11"/>
  <c r="D674" i="11" s="1"/>
  <c r="H674" i="11" s="1"/>
  <c r="C674" i="11"/>
  <c r="A675" i="11"/>
  <c r="C675" i="11" s="1"/>
  <c r="B675" i="11"/>
  <c r="D675" i="11" s="1"/>
  <c r="A676" i="11"/>
  <c r="B676" i="11"/>
  <c r="D676" i="11" s="1"/>
  <c r="C676" i="11"/>
  <c r="A677" i="11"/>
  <c r="B677" i="11"/>
  <c r="D677" i="11" s="1"/>
  <c r="F677" i="11" s="1"/>
  <c r="C677" i="11"/>
  <c r="A678" i="11"/>
  <c r="B678" i="11"/>
  <c r="D678" i="11" s="1"/>
  <c r="C678" i="11"/>
  <c r="A679" i="11"/>
  <c r="B679" i="11"/>
  <c r="D679" i="11" s="1"/>
  <c r="C679" i="11"/>
  <c r="A680" i="11"/>
  <c r="C680" i="11" s="1"/>
  <c r="B680" i="11"/>
  <c r="D680" i="11" s="1"/>
  <c r="A681" i="11"/>
  <c r="C681" i="11" s="1"/>
  <c r="B681" i="11"/>
  <c r="D681" i="11" s="1"/>
  <c r="A682" i="11"/>
  <c r="B682" i="11"/>
  <c r="D682" i="11" s="1"/>
  <c r="C682" i="11"/>
  <c r="A683" i="11"/>
  <c r="B683" i="11"/>
  <c r="D683" i="11" s="1"/>
  <c r="C683" i="11"/>
  <c r="A684" i="11"/>
  <c r="B684" i="11"/>
  <c r="D684" i="11" s="1"/>
  <c r="C684" i="11"/>
  <c r="A685" i="11"/>
  <c r="B685" i="11"/>
  <c r="D685" i="11" s="1"/>
  <c r="F685" i="11" s="1"/>
  <c r="C685" i="11"/>
  <c r="A686" i="11"/>
  <c r="B686" i="11"/>
  <c r="D686" i="11" s="1"/>
  <c r="C686" i="11"/>
  <c r="A687" i="11"/>
  <c r="B687" i="11"/>
  <c r="D687" i="11" s="1"/>
  <c r="C687" i="11"/>
  <c r="A688" i="11"/>
  <c r="B688" i="11"/>
  <c r="D688" i="11" s="1"/>
  <c r="C688" i="11"/>
  <c r="A689" i="11"/>
  <c r="B689" i="11"/>
  <c r="D689" i="11" s="1"/>
  <c r="F689" i="11" s="1"/>
  <c r="C689" i="11"/>
  <c r="A690" i="11"/>
  <c r="B690" i="11"/>
  <c r="D690" i="11" s="1"/>
  <c r="C690" i="11"/>
  <c r="A691" i="11"/>
  <c r="C691" i="11"/>
  <c r="B691" i="11"/>
  <c r="D691" i="11"/>
  <c r="A692" i="11"/>
  <c r="C692" i="11"/>
  <c r="B692" i="11"/>
  <c r="D692" i="11"/>
  <c r="A693" i="11"/>
  <c r="C693" i="11"/>
  <c r="B693" i="11"/>
  <c r="D693" i="11"/>
  <c r="A694" i="11"/>
  <c r="C694" i="11"/>
  <c r="B694" i="11"/>
  <c r="D694" i="11"/>
  <c r="A695" i="11"/>
  <c r="C695" i="11"/>
  <c r="B695" i="11"/>
  <c r="D695" i="11"/>
  <c r="A696" i="11"/>
  <c r="B696" i="11"/>
  <c r="D696" i="11" s="1"/>
  <c r="E696" i="11" s="1"/>
  <c r="C696" i="1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A700" i="11"/>
  <c r="C700" i="11"/>
  <c r="B700" i="11"/>
  <c r="D700" i="11"/>
  <c r="A701" i="11"/>
  <c r="C701" i="11"/>
  <c r="B701" i="11"/>
  <c r="D701" i="11"/>
  <c r="A702" i="11"/>
  <c r="C702" i="11"/>
  <c r="B702" i="11"/>
  <c r="D702" i="11"/>
  <c r="A703" i="11"/>
  <c r="C703" i="11"/>
  <c r="B703" i="11"/>
  <c r="D703" i="11"/>
  <c r="A704" i="11"/>
  <c r="C704" i="11"/>
  <c r="B704" i="11"/>
  <c r="D704" i="11"/>
  <c r="A705" i="11"/>
  <c r="C705" i="11"/>
  <c r="B705" i="11"/>
  <c r="D705" i="11"/>
  <c r="A706" i="11"/>
  <c r="C706" i="11"/>
  <c r="B706" i="11"/>
  <c r="D706" i="11"/>
  <c r="A707" i="11"/>
  <c r="C707" i="11"/>
  <c r="B707" i="11"/>
  <c r="D707" i="11"/>
  <c r="A708" i="11"/>
  <c r="C708" i="11"/>
  <c r="B708" i="11"/>
  <c r="D708" i="11"/>
  <c r="A709" i="11"/>
  <c r="B709" i="11"/>
  <c r="D709" i="11" s="1"/>
  <c r="F709" i="11" s="1"/>
  <c r="C709" i="11"/>
  <c r="A710" i="11"/>
  <c r="B710" i="11"/>
  <c r="D710" i="11" s="1"/>
  <c r="C710" i="11"/>
  <c r="A711" i="11"/>
  <c r="C711" i="11"/>
  <c r="B711" i="11"/>
  <c r="D711" i="11"/>
  <c r="A712" i="11"/>
  <c r="B712" i="11"/>
  <c r="D712" i="11" s="1"/>
  <c r="E712" i="11" s="1"/>
  <c r="C712" i="11"/>
  <c r="A713" i="11"/>
  <c r="C713" i="11" s="1"/>
  <c r="B713" i="11"/>
  <c r="D713" i="11" s="1"/>
  <c r="A714" i="11"/>
  <c r="B714" i="11"/>
  <c r="D714" i="11" s="1"/>
  <c r="C714" i="11"/>
  <c r="A715" i="11"/>
  <c r="B715" i="11"/>
  <c r="D715" i="11" s="1"/>
  <c r="C715" i="11"/>
  <c r="A716" i="11"/>
  <c r="B716" i="11"/>
  <c r="D716" i="11" s="1"/>
  <c r="C716" i="11"/>
  <c r="A717" i="11"/>
  <c r="C717" i="11"/>
  <c r="B717" i="11"/>
  <c r="D717" i="11"/>
  <c r="A718" i="11"/>
  <c r="C718" i="11"/>
  <c r="B718" i="11"/>
  <c r="D718" i="11"/>
  <c r="A719" i="11"/>
  <c r="B719" i="11"/>
  <c r="D719" i="11" s="1"/>
  <c r="C719" i="11"/>
  <c r="A720" i="11"/>
  <c r="B720" i="11"/>
  <c r="D720" i="11" s="1"/>
  <c r="C720" i="11"/>
  <c r="A721" i="11"/>
  <c r="B721" i="11"/>
  <c r="D721" i="11" s="1"/>
  <c r="F721" i="11" s="1"/>
  <c r="C721" i="11"/>
  <c r="A722" i="11"/>
  <c r="B722" i="11"/>
  <c r="D722" i="11" s="1"/>
  <c r="C722" i="11"/>
  <c r="A723" i="11"/>
  <c r="B723" i="11"/>
  <c r="D723" i="11" s="1"/>
  <c r="C723" i="11"/>
  <c r="A724" i="11"/>
  <c r="C724" i="11" s="1"/>
  <c r="B724" i="11"/>
  <c r="D724" i="11" s="1"/>
  <c r="A725" i="11"/>
  <c r="B725" i="11"/>
  <c r="D725" i="11" s="1"/>
  <c r="C725" i="11"/>
  <c r="A726" i="11"/>
  <c r="C726" i="11"/>
  <c r="B726" i="11"/>
  <c r="D726" i="11"/>
  <c r="A727" i="11"/>
  <c r="B727" i="11"/>
  <c r="D727" i="11" s="1"/>
  <c r="C727" i="11"/>
  <c r="A728" i="11"/>
  <c r="B728" i="11"/>
  <c r="D728" i="11" s="1"/>
  <c r="C728" i="11"/>
  <c r="A729" i="11"/>
  <c r="B729" i="11"/>
  <c r="D729" i="11" s="1"/>
  <c r="F729" i="11" s="1"/>
  <c r="C729" i="11"/>
  <c r="A730" i="11"/>
  <c r="B730" i="11"/>
  <c r="D730" i="11" s="1"/>
  <c r="C730" i="11"/>
  <c r="A731" i="11"/>
  <c r="C731" i="11"/>
  <c r="B731" i="11"/>
  <c r="D731" i="11"/>
  <c r="A732" i="11"/>
  <c r="C732" i="11"/>
  <c r="B732" i="11"/>
  <c r="D732" i="11"/>
  <c r="A733" i="11"/>
  <c r="C733" i="11"/>
  <c r="B733" i="11"/>
  <c r="D733" i="11"/>
  <c r="A734" i="11"/>
  <c r="B734" i="11"/>
  <c r="D734" i="11" s="1"/>
  <c r="H734" i="11" s="1"/>
  <c r="C734" i="11"/>
  <c r="A735" i="11"/>
  <c r="B735" i="11"/>
  <c r="D735" i="11" s="1"/>
  <c r="C735" i="11"/>
  <c r="A736" i="11"/>
  <c r="B736" i="11"/>
  <c r="D736" i="11" s="1"/>
  <c r="C736" i="11"/>
  <c r="A737" i="11"/>
  <c r="B737" i="11"/>
  <c r="D737" i="11" s="1"/>
  <c r="C737" i="11"/>
  <c r="A738" i="11"/>
  <c r="C738" i="11"/>
  <c r="B738" i="11"/>
  <c r="D738" i="11"/>
  <c r="A739" i="11"/>
  <c r="C739" i="11"/>
  <c r="B739" i="11"/>
  <c r="D739" i="11"/>
  <c r="A740" i="11"/>
  <c r="C740" i="11"/>
  <c r="B740" i="11"/>
  <c r="D740" i="11"/>
  <c r="A741" i="11"/>
  <c r="C741" i="11"/>
  <c r="B741" i="11"/>
  <c r="D741" i="11"/>
  <c r="A742" i="11"/>
  <c r="C742" i="11"/>
  <c r="B742" i="11"/>
  <c r="D742" i="11"/>
  <c r="A743" i="11"/>
  <c r="C743" i="11"/>
  <c r="B743" i="11"/>
  <c r="D743" i="11"/>
  <c r="A744" i="11"/>
  <c r="C744" i="11"/>
  <c r="B744" i="11"/>
  <c r="D744" i="11"/>
  <c r="A745" i="11"/>
  <c r="C745" i="11"/>
  <c r="B745" i="11"/>
  <c r="D745" i="11"/>
  <c r="A746" i="11"/>
  <c r="C746" i="11"/>
  <c r="B746" i="11"/>
  <c r="D746" i="11"/>
  <c r="A747" i="11"/>
  <c r="C747" i="11"/>
  <c r="B747" i="11"/>
  <c r="D747" i="11"/>
  <c r="A748" i="11"/>
  <c r="C748" i="11"/>
  <c r="B748" i="11"/>
  <c r="D748" i="11"/>
  <c r="A749" i="11"/>
  <c r="C749" i="11"/>
  <c r="B749" i="11"/>
  <c r="D749" i="11"/>
  <c r="A750" i="11"/>
  <c r="C750" i="11"/>
  <c r="B750" i="11"/>
  <c r="D750" i="11"/>
  <c r="A751" i="11"/>
  <c r="C751" i="11"/>
  <c r="B751" i="11"/>
  <c r="D751" i="11"/>
  <c r="A752" i="11"/>
  <c r="C752" i="11"/>
  <c r="B752" i="11"/>
  <c r="D752" i="11"/>
  <c r="A753" i="11"/>
  <c r="C753" i="11"/>
  <c r="B753" i="11"/>
  <c r="D753" i="11"/>
  <c r="A754" i="11"/>
  <c r="C754" i="11"/>
  <c r="B754" i="11"/>
  <c r="D754" i="11"/>
  <c r="A755" i="11"/>
  <c r="C755" i="11"/>
  <c r="B755" i="11"/>
  <c r="D755" i="11"/>
  <c r="A756" i="11"/>
  <c r="C756" i="11"/>
  <c r="B756" i="11"/>
  <c r="D756" i="11"/>
  <c r="A757" i="11"/>
  <c r="C757" i="11"/>
  <c r="B757" i="11"/>
  <c r="D757" i="11"/>
  <c r="A758" i="11"/>
  <c r="C758" i="11"/>
  <c r="B758" i="11"/>
  <c r="D758" i="11"/>
  <c r="A759" i="11"/>
  <c r="C759" i="11"/>
  <c r="B759" i="11"/>
  <c r="D759" i="11"/>
  <c r="A760" i="11"/>
  <c r="C760" i="11"/>
  <c r="B760" i="11"/>
  <c r="D760" i="11"/>
  <c r="A761" i="11"/>
  <c r="C761" i="11"/>
  <c r="B761" i="11"/>
  <c r="D761" i="11"/>
  <c r="A762" i="11"/>
  <c r="C762" i="11"/>
  <c r="B762" i="11"/>
  <c r="D762" i="11"/>
  <c r="A763" i="11"/>
  <c r="C763" i="11"/>
  <c r="B763" i="11"/>
  <c r="D763" i="11"/>
  <c r="A764" i="11"/>
  <c r="C764" i="11"/>
  <c r="B764" i="11"/>
  <c r="D764" i="11"/>
  <c r="A765" i="11"/>
  <c r="C765" i="11"/>
  <c r="B765" i="11"/>
  <c r="D765" i="11"/>
  <c r="A766" i="11"/>
  <c r="C766" i="11"/>
  <c r="B766" i="11"/>
  <c r="D766" i="11"/>
  <c r="A767" i="11"/>
  <c r="C767" i="11"/>
  <c r="B767" i="11"/>
  <c r="D767" i="11"/>
  <c r="A768" i="11"/>
  <c r="C768" i="11"/>
  <c r="B768" i="11"/>
  <c r="D768" i="11"/>
  <c r="A769" i="11"/>
  <c r="C769" i="11"/>
  <c r="B769" i="11"/>
  <c r="D769" i="11"/>
  <c r="A770" i="11"/>
  <c r="C770" i="11"/>
  <c r="B770" i="11"/>
  <c r="D770" i="11"/>
  <c r="A771" i="11"/>
  <c r="C771" i="11"/>
  <c r="B771" i="11"/>
  <c r="D771" i="11"/>
  <c r="A772" i="11"/>
  <c r="C772" i="11"/>
  <c r="B772" i="11"/>
  <c r="D772" i="11"/>
  <c r="A773" i="11"/>
  <c r="C773" i="11"/>
  <c r="B773" i="11"/>
  <c r="D773" i="11"/>
  <c r="A774" i="11"/>
  <c r="C774" i="11"/>
  <c r="B774" i="11"/>
  <c r="D774" i="11"/>
  <c r="A775" i="11"/>
  <c r="C775" i="11"/>
  <c r="B775" i="11"/>
  <c r="D775" i="11"/>
  <c r="A776" i="11"/>
  <c r="C776" i="11"/>
  <c r="B776" i="11"/>
  <c r="D776" i="11"/>
  <c r="A777" i="11"/>
  <c r="C777" i="11"/>
  <c r="B777" i="11"/>
  <c r="D777" i="11"/>
  <c r="A778" i="11"/>
  <c r="C778" i="11"/>
  <c r="B778" i="11"/>
  <c r="D778" i="11"/>
  <c r="A779" i="11"/>
  <c r="C779" i="11"/>
  <c r="B779" i="11"/>
  <c r="D779" i="11"/>
  <c r="A780" i="11"/>
  <c r="C780" i="11"/>
  <c r="B780" i="11"/>
  <c r="D780" i="11"/>
  <c r="A781" i="11"/>
  <c r="C781" i="11"/>
  <c r="B781" i="11"/>
  <c r="D781" i="11"/>
  <c r="A782" i="11"/>
  <c r="C782" i="11"/>
  <c r="B782" i="11"/>
  <c r="D782" i="11"/>
  <c r="A783" i="11"/>
  <c r="C783" i="11"/>
  <c r="B783" i="11"/>
  <c r="D783" i="11"/>
  <c r="A784" i="11"/>
  <c r="C784" i="11"/>
  <c r="B784" i="11"/>
  <c r="D784" i="11"/>
  <c r="A785" i="11"/>
  <c r="C785" i="11"/>
  <c r="B785" i="11"/>
  <c r="D785" i="11"/>
  <c r="A786" i="11"/>
  <c r="C786" i="11"/>
  <c r="B786" i="11"/>
  <c r="D786" i="11"/>
  <c r="A787" i="11"/>
  <c r="B787" i="11"/>
  <c r="D787" i="11" s="1"/>
  <c r="C787" i="11"/>
  <c r="A788" i="11"/>
  <c r="C788" i="11" s="1"/>
  <c r="B788" i="11"/>
  <c r="D788" i="11" s="1"/>
  <c r="A789" i="11"/>
  <c r="B789" i="11"/>
  <c r="D789" i="11" s="1"/>
  <c r="C789" i="11"/>
  <c r="A790" i="11"/>
  <c r="B790" i="11"/>
  <c r="D790" i="11" s="1"/>
  <c r="C790" i="11"/>
  <c r="A791" i="11"/>
  <c r="B791" i="11"/>
  <c r="D791" i="11" s="1"/>
  <c r="C791" i="11"/>
  <c r="A792" i="11"/>
  <c r="B792" i="11"/>
  <c r="D792" i="11" s="1"/>
  <c r="C792" i="1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B797" i="11"/>
  <c r="D797" i="11" s="1"/>
  <c r="C797" i="11"/>
  <c r="A798" i="11"/>
  <c r="B798" i="11"/>
  <c r="D798" i="11" s="1"/>
  <c r="C798" i="11"/>
  <c r="A799" i="11"/>
  <c r="B799" i="11"/>
  <c r="D799" i="11" s="1"/>
  <c r="C799" i="11"/>
  <c r="A800" i="11"/>
  <c r="B800" i="11"/>
  <c r="D800" i="11" s="1"/>
  <c r="C800" i="11"/>
  <c r="A801" i="11"/>
  <c r="B801" i="11"/>
  <c r="D801" i="11" s="1"/>
  <c r="C801" i="11"/>
  <c r="A802" i="11"/>
  <c r="B802" i="11"/>
  <c r="D802" i="11" s="1"/>
  <c r="C802" i="11"/>
  <c r="A803" i="11"/>
  <c r="B803" i="11"/>
  <c r="D803" i="11" s="1"/>
  <c r="C803" i="11"/>
  <c r="A804" i="11"/>
  <c r="B804" i="11"/>
  <c r="D804" i="11" s="1"/>
  <c r="H804" i="11" s="1"/>
  <c r="C804" i="11"/>
  <c r="A805" i="11"/>
  <c r="C805" i="11" s="1"/>
  <c r="B805" i="11"/>
  <c r="D805" i="11" s="1"/>
  <c r="A806" i="11"/>
  <c r="C806" i="11" s="1"/>
  <c r="B806" i="11"/>
  <c r="D806" i="11" s="1"/>
  <c r="A807" i="11"/>
  <c r="B807" i="11"/>
  <c r="D807" i="11" s="1"/>
  <c r="C807" i="11"/>
  <c r="A808" i="11"/>
  <c r="B808" i="11"/>
  <c r="D808" i="11" s="1"/>
  <c r="C808" i="11"/>
  <c r="A809" i="11"/>
  <c r="B809" i="11"/>
  <c r="D809" i="11" s="1"/>
  <c r="C809" i="11"/>
  <c r="A810" i="11"/>
  <c r="C810" i="11"/>
  <c r="B810" i="11"/>
  <c r="D810" i="11"/>
  <c r="A811" i="11"/>
  <c r="B811" i="11"/>
  <c r="D811" i="11" s="1"/>
  <c r="C811" i="1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E818" i="11" s="1"/>
  <c r="B818" i="11"/>
  <c r="D818" i="11" s="1"/>
  <c r="A819" i="11"/>
  <c r="C819" i="11"/>
  <c r="B819" i="11"/>
  <c r="D819" i="11"/>
  <c r="A820" i="11"/>
  <c r="C820" i="11"/>
  <c r="B820" i="11"/>
  <c r="D820" i="11"/>
  <c r="A821" i="11"/>
  <c r="C821" i="11"/>
  <c r="B821" i="11"/>
  <c r="D821" i="11"/>
  <c r="A822" i="11"/>
  <c r="C822" i="11"/>
  <c r="B822" i="11"/>
  <c r="D822" i="11"/>
  <c r="A823" i="11"/>
  <c r="C823" i="11"/>
  <c r="B823" i="11"/>
  <c r="D823" i="11"/>
  <c r="A824" i="11"/>
  <c r="C824" i="11"/>
  <c r="B824" i="11"/>
  <c r="D824" i="11"/>
  <c r="A825" i="11"/>
  <c r="C825" i="11"/>
  <c r="B825" i="11"/>
  <c r="D825" i="11"/>
  <c r="A826" i="11"/>
  <c r="C826" i="11"/>
  <c r="B826" i="11"/>
  <c r="D826" i="11"/>
  <c r="A827" i="11"/>
  <c r="C827" i="11"/>
  <c r="B827" i="11"/>
  <c r="D827" i="11"/>
  <c r="A828" i="11"/>
  <c r="C828" i="11"/>
  <c r="B828" i="11"/>
  <c r="D828" i="11"/>
  <c r="A829" i="11"/>
  <c r="C829" i="11"/>
  <c r="B829" i="11"/>
  <c r="D829" i="11"/>
  <c r="A830" i="11"/>
  <c r="C830" i="11"/>
  <c r="B830" i="11"/>
  <c r="D830" i="11"/>
  <c r="A831" i="11"/>
  <c r="C831" i="11"/>
  <c r="B831" i="11"/>
  <c r="D831" i="11"/>
  <c r="A832" i="11"/>
  <c r="C832" i="11"/>
  <c r="B832" i="11"/>
  <c r="D832" i="11"/>
  <c r="A833" i="11"/>
  <c r="C833" i="11"/>
  <c r="B833" i="11"/>
  <c r="D833" i="11"/>
  <c r="A834" i="11"/>
  <c r="C834" i="11"/>
  <c r="B834" i="11"/>
  <c r="D834" i="11"/>
  <c r="A835" i="11"/>
  <c r="C835" i="11"/>
  <c r="B835" i="11"/>
  <c r="D835" i="11"/>
  <c r="A836" i="11"/>
  <c r="C836" i="11"/>
  <c r="B836" i="11"/>
  <c r="D836" i="11"/>
  <c r="A837" i="11"/>
  <c r="C837" i="11"/>
  <c r="B837" i="11"/>
  <c r="D837" i="11"/>
  <c r="A838" i="11"/>
  <c r="C838" i="11"/>
  <c r="B838" i="11"/>
  <c r="D838" i="11"/>
  <c r="A839" i="11"/>
  <c r="C839" i="11"/>
  <c r="B839" i="11"/>
  <c r="D839" i="11"/>
  <c r="A840" i="11"/>
  <c r="C840" i="11"/>
  <c r="B840" i="11"/>
  <c r="D840" i="11"/>
  <c r="A841" i="11"/>
  <c r="C841" i="11"/>
  <c r="B841" i="11"/>
  <c r="D841" i="11"/>
  <c r="A842" i="11"/>
  <c r="C842" i="11"/>
  <c r="B842" i="11"/>
  <c r="D842" i="11"/>
  <c r="A843" i="11"/>
  <c r="C843" i="11"/>
  <c r="B843" i="11"/>
  <c r="D843" i="11"/>
  <c r="A844" i="11"/>
  <c r="C844" i="11"/>
  <c r="B844" i="11"/>
  <c r="D844" i="11"/>
  <c r="A845" i="11"/>
  <c r="C845" i="11"/>
  <c r="B845" i="11"/>
  <c r="D845" i="11"/>
  <c r="A846" i="11"/>
  <c r="C846" i="11"/>
  <c r="B846" i="11"/>
  <c r="D846" i="11"/>
  <c r="A847" i="11"/>
  <c r="C847" i="11"/>
  <c r="B847" i="11"/>
  <c r="D847" i="11"/>
  <c r="A848" i="11"/>
  <c r="C848" i="11"/>
  <c r="B848" i="11"/>
  <c r="D848" i="11"/>
  <c r="A849" i="11"/>
  <c r="C849" i="11"/>
  <c r="B849" i="11"/>
  <c r="D849" i="11"/>
  <c r="A850" i="11"/>
  <c r="C850" i="11"/>
  <c r="B850" i="11"/>
  <c r="D850" i="11"/>
  <c r="A851" i="11"/>
  <c r="C851" i="11"/>
  <c r="B851" i="11"/>
  <c r="D851" i="11"/>
  <c r="A852" i="11"/>
  <c r="C852" i="11"/>
  <c r="B852" i="11"/>
  <c r="D852" i="11"/>
  <c r="A853" i="11"/>
  <c r="C853" i="11"/>
  <c r="B853" i="11"/>
  <c r="D853" i="11"/>
  <c r="A854" i="11"/>
  <c r="C854" i="11"/>
  <c r="B854" i="11"/>
  <c r="D854" i="11"/>
  <c r="A855" i="11"/>
  <c r="C855" i="11"/>
  <c r="B855" i="11"/>
  <c r="D855" i="11"/>
  <c r="A856" i="11"/>
  <c r="C856" i="11"/>
  <c r="B856" i="11"/>
  <c r="D856" i="11"/>
  <c r="A857" i="11"/>
  <c r="C857" i="11"/>
  <c r="B857" i="11"/>
  <c r="D857" i="11"/>
  <c r="A858" i="11"/>
  <c r="C858" i="11"/>
  <c r="B858" i="11"/>
  <c r="D858" i="11"/>
  <c r="A859" i="11"/>
  <c r="C859" i="11"/>
  <c r="B859" i="11"/>
  <c r="D859" i="11"/>
  <c r="A860" i="11"/>
  <c r="C860" i="11"/>
  <c r="B860" i="11"/>
  <c r="D860" i="11"/>
  <c r="A861" i="11"/>
  <c r="B861" i="11"/>
  <c r="D861" i="11"/>
  <c r="C861" i="11"/>
  <c r="A862" i="11"/>
  <c r="C862" i="11"/>
  <c r="B862" i="11"/>
  <c r="D862" i="11"/>
  <c r="A863" i="11"/>
  <c r="B863" i="11"/>
  <c r="D863" i="11"/>
  <c r="C863" i="11"/>
  <c r="A864" i="11"/>
  <c r="C864" i="11"/>
  <c r="B864" i="11"/>
  <c r="D864" i="11"/>
  <c r="A865" i="11"/>
  <c r="B865" i="11"/>
  <c r="D865" i="11"/>
  <c r="C865" i="11"/>
  <c r="A866" i="11"/>
  <c r="C866" i="11"/>
  <c r="B866" i="11"/>
  <c r="D866" i="11"/>
  <c r="A867" i="11"/>
  <c r="B867" i="11"/>
  <c r="D867" i="11"/>
  <c r="C867" i="11"/>
  <c r="A868" i="11"/>
  <c r="C868" i="11"/>
  <c r="B868" i="11"/>
  <c r="D868" i="11"/>
  <c r="A869" i="11"/>
  <c r="C869" i="11"/>
  <c r="B869" i="11"/>
  <c r="D869" i="11"/>
  <c r="A870" i="11"/>
  <c r="C870" i="11"/>
  <c r="B870" i="11"/>
  <c r="D870" i="11"/>
  <c r="A871" i="11"/>
  <c r="B871" i="11"/>
  <c r="D871" i="11"/>
  <c r="C871" i="11"/>
  <c r="A872" i="11"/>
  <c r="C872" i="11"/>
  <c r="B872" i="11"/>
  <c r="D872" i="11"/>
  <c r="A873" i="11"/>
  <c r="C873" i="11"/>
  <c r="B873" i="11"/>
  <c r="D873" i="11"/>
  <c r="A874" i="11"/>
  <c r="C874" i="11"/>
  <c r="B874" i="11"/>
  <c r="D874" i="11"/>
  <c r="A875" i="11"/>
  <c r="C875" i="11"/>
  <c r="B875" i="11"/>
  <c r="D875" i="11"/>
  <c r="A876" i="11"/>
  <c r="C876" i="11"/>
  <c r="B876" i="11"/>
  <c r="D876" i="11"/>
  <c r="A877" i="11"/>
  <c r="C877" i="11"/>
  <c r="B877" i="11"/>
  <c r="D877" i="11"/>
  <c r="A878" i="11"/>
  <c r="B878" i="11"/>
  <c r="D878" i="11"/>
  <c r="C878" i="11"/>
  <c r="A879" i="11"/>
  <c r="B879" i="11"/>
  <c r="D879" i="11"/>
  <c r="C879" i="11"/>
  <c r="A880" i="11"/>
  <c r="C880" i="11"/>
  <c r="B880" i="11"/>
  <c r="D880" i="11"/>
  <c r="A881" i="11"/>
  <c r="B881" i="11"/>
  <c r="D881" i="11"/>
  <c r="C881" i="11"/>
  <c r="A882" i="11"/>
  <c r="B882" i="11"/>
  <c r="D882" i="11"/>
  <c r="C882" i="11"/>
  <c r="A883" i="11"/>
  <c r="B883" i="11"/>
  <c r="D883" i="11"/>
  <c r="C883" i="11"/>
  <c r="A884" i="11"/>
  <c r="C884" i="11"/>
  <c r="B884" i="11"/>
  <c r="D884" i="11"/>
  <c r="A885" i="11"/>
  <c r="C885" i="11"/>
  <c r="B885" i="11"/>
  <c r="D885" i="11"/>
  <c r="A886" i="11"/>
  <c r="B886" i="11"/>
  <c r="D886" i="11"/>
  <c r="C886" i="11"/>
  <c r="A887" i="11"/>
  <c r="C887" i="11"/>
  <c r="B887" i="11"/>
  <c r="D887" i="11"/>
  <c r="A888" i="11"/>
  <c r="C888" i="11"/>
  <c r="B888" i="11"/>
  <c r="D888" i="11"/>
  <c r="A889" i="11"/>
  <c r="B889" i="11"/>
  <c r="D889" i="11"/>
  <c r="C889" i="11"/>
  <c r="A890" i="11"/>
  <c r="C890" i="11"/>
  <c r="B890" i="11"/>
  <c r="D890" i="11"/>
  <c r="A891" i="11"/>
  <c r="C891" i="11"/>
  <c r="B891" i="11"/>
  <c r="D891" i="11"/>
  <c r="A892" i="11"/>
  <c r="C892" i="11"/>
  <c r="B892" i="11"/>
  <c r="D892" i="11"/>
  <c r="A893" i="11"/>
  <c r="C893" i="11"/>
  <c r="B893" i="11"/>
  <c r="D893" i="11"/>
  <c r="A894" i="11"/>
  <c r="C894" i="11"/>
  <c r="B894" i="11"/>
  <c r="D894" i="11"/>
  <c r="A895" i="11"/>
  <c r="C895" i="11"/>
  <c r="B895" i="11"/>
  <c r="D895" i="11"/>
  <c r="A896" i="11"/>
  <c r="C896" i="11"/>
  <c r="B896" i="11"/>
  <c r="D896" i="11"/>
  <c r="A897" i="11"/>
  <c r="C897" i="11"/>
  <c r="B897" i="11"/>
  <c r="D897" i="11"/>
  <c r="A898" i="11"/>
  <c r="C898" i="11"/>
  <c r="B898" i="11"/>
  <c r="D898" i="11"/>
  <c r="A899" i="11"/>
  <c r="C899" i="11"/>
  <c r="B899" i="11"/>
  <c r="D899" i="11"/>
  <c r="A900" i="11"/>
  <c r="C900" i="11"/>
  <c r="B900" i="11"/>
  <c r="D900" i="11"/>
  <c r="A901" i="11"/>
  <c r="C901" i="11"/>
  <c r="B901" i="11"/>
  <c r="D901" i="11"/>
  <c r="A902" i="11"/>
  <c r="C902" i="11"/>
  <c r="B902" i="11"/>
  <c r="D902" i="11"/>
  <c r="A903" i="11"/>
  <c r="C903" i="11"/>
  <c r="B903" i="11"/>
  <c r="D903" i="11"/>
  <c r="A904" i="11"/>
  <c r="B904" i="11"/>
  <c r="D904" i="11"/>
  <c r="C904" i="11"/>
  <c r="A905" i="11"/>
  <c r="B905" i="11"/>
  <c r="D905" i="11"/>
  <c r="C905" i="11"/>
  <c r="A906" i="11"/>
  <c r="B906" i="11"/>
  <c r="D906" i="11"/>
  <c r="C906" i="11"/>
  <c r="A907" i="11"/>
  <c r="B907" i="11"/>
  <c r="D907" i="11"/>
  <c r="C907" i="11"/>
  <c r="A908" i="11"/>
  <c r="C908" i="11"/>
  <c r="B908" i="11"/>
  <c r="D908" i="11"/>
  <c r="A909" i="11"/>
  <c r="B909" i="11"/>
  <c r="D909" i="11"/>
  <c r="C909" i="11"/>
  <c r="A910" i="11"/>
  <c r="B910" i="11"/>
  <c r="D910" i="11"/>
  <c r="C910" i="11"/>
  <c r="A911" i="11"/>
  <c r="B911" i="11"/>
  <c r="D911" i="11"/>
  <c r="C911" i="11"/>
  <c r="A912" i="11"/>
  <c r="B912" i="11"/>
  <c r="D912" i="11"/>
  <c r="C912" i="11"/>
  <c r="A913" i="11"/>
  <c r="C913" i="11"/>
  <c r="B913" i="11"/>
  <c r="D913" i="11"/>
  <c r="A914" i="11"/>
  <c r="C914" i="11"/>
  <c r="B914" i="11"/>
  <c r="D914" i="11"/>
  <c r="A915" i="11"/>
  <c r="C915" i="11"/>
  <c r="B915" i="11"/>
  <c r="D915" i="11"/>
  <c r="A916" i="11"/>
  <c r="C916" i="11"/>
  <c r="B916" i="11"/>
  <c r="D916" i="11"/>
  <c r="A917" i="11"/>
  <c r="C917" i="11"/>
  <c r="B917" i="11"/>
  <c r="D917" i="11"/>
  <c r="A918" i="11"/>
  <c r="C918" i="11"/>
  <c r="B918" i="11"/>
  <c r="D918" i="11"/>
  <c r="A919" i="11"/>
  <c r="C919" i="11"/>
  <c r="B919" i="11"/>
  <c r="D919" i="11"/>
  <c r="A920" i="11"/>
  <c r="C920" i="11"/>
  <c r="B920" i="11"/>
  <c r="D920" i="11"/>
  <c r="A921" i="11"/>
  <c r="C921" i="11"/>
  <c r="B921" i="11"/>
  <c r="D921" i="11"/>
  <c r="A922" i="11"/>
  <c r="C922" i="11"/>
  <c r="B922" i="11"/>
  <c r="D922" i="11"/>
  <c r="A923" i="11"/>
  <c r="C923" i="11"/>
  <c r="B923" i="11"/>
  <c r="D923" i="11"/>
  <c r="A924" i="11"/>
  <c r="C924" i="11"/>
  <c r="B924" i="11"/>
  <c r="D924" i="11"/>
  <c r="A925" i="11"/>
  <c r="C925" i="11"/>
  <c r="B925" i="11"/>
  <c r="D925" i="11"/>
  <c r="A926" i="11"/>
  <c r="C926" i="11"/>
  <c r="B926" i="11"/>
  <c r="D926" i="11"/>
  <c r="A927" i="11"/>
  <c r="C927" i="11"/>
  <c r="B927" i="11"/>
  <c r="D927" i="11"/>
  <c r="A928" i="11"/>
  <c r="C928" i="11"/>
  <c r="B928" i="11"/>
  <c r="D928" i="11"/>
  <c r="A929" i="11"/>
  <c r="C929" i="11"/>
  <c r="B929" i="11"/>
  <c r="D929" i="11"/>
  <c r="A930" i="11"/>
  <c r="C930" i="11"/>
  <c r="B930" i="11"/>
  <c r="D930" i="11"/>
  <c r="A931" i="11"/>
  <c r="C931" i="11"/>
  <c r="B931" i="11"/>
  <c r="D931" i="11"/>
  <c r="A932" i="11"/>
  <c r="C932" i="11"/>
  <c r="B932" i="11"/>
  <c r="D932" i="11"/>
  <c r="A933" i="11"/>
  <c r="C933" i="11"/>
  <c r="B933" i="11"/>
  <c r="D933" i="11"/>
  <c r="A934" i="11"/>
  <c r="C934" i="11"/>
  <c r="B934" i="11"/>
  <c r="D934" i="11"/>
  <c r="A935" i="11"/>
  <c r="C935" i="11"/>
  <c r="B935" i="11"/>
  <c r="D935" i="11"/>
  <c r="A936" i="11"/>
  <c r="C936" i="11"/>
  <c r="B936" i="11"/>
  <c r="D936" i="11"/>
  <c r="A937" i="11"/>
  <c r="C937" i="11"/>
  <c r="B937" i="11"/>
  <c r="D937" i="11"/>
  <c r="A938" i="11"/>
  <c r="C938" i="11"/>
  <c r="B938" i="11"/>
  <c r="D938" i="11"/>
  <c r="A939" i="11"/>
  <c r="C939" i="11"/>
  <c r="B939" i="11"/>
  <c r="D939" i="11"/>
  <c r="A940" i="11"/>
  <c r="C940" i="11"/>
  <c r="B940" i="11"/>
  <c r="D940" i="11"/>
  <c r="A941" i="11"/>
  <c r="C941" i="11"/>
  <c r="B941" i="11"/>
  <c r="D941" i="11"/>
  <c r="A942" i="11"/>
  <c r="C942" i="11"/>
  <c r="B942" i="11"/>
  <c r="D942" i="11"/>
  <c r="A943" i="11"/>
  <c r="C943" i="11"/>
  <c r="B943" i="11"/>
  <c r="D943" i="11"/>
  <c r="A944" i="11"/>
  <c r="C944" i="11"/>
  <c r="B944" i="11"/>
  <c r="D944" i="11"/>
  <c r="A945" i="11"/>
  <c r="C945" i="11"/>
  <c r="B945" i="11"/>
  <c r="D945" i="11"/>
  <c r="A946" i="11"/>
  <c r="C946" i="11"/>
  <c r="B946" i="11"/>
  <c r="D946" i="11"/>
  <c r="A947" i="11"/>
  <c r="C947" i="11"/>
  <c r="B947" i="11"/>
  <c r="D947" i="11"/>
  <c r="A948" i="11"/>
  <c r="C948" i="11"/>
  <c r="B948" i="11"/>
  <c r="D948" i="11"/>
  <c r="A949" i="11"/>
  <c r="C949" i="11"/>
  <c r="B949" i="11"/>
  <c r="D949" i="11"/>
  <c r="A950" i="11"/>
  <c r="C950" i="11"/>
  <c r="B950" i="11"/>
  <c r="D950" i="11"/>
  <c r="A951" i="11"/>
  <c r="C951" i="11"/>
  <c r="B951" i="11"/>
  <c r="D951" i="11"/>
  <c r="A952" i="11"/>
  <c r="C952" i="11"/>
  <c r="B952" i="11"/>
  <c r="D952" i="11"/>
  <c r="A953" i="11"/>
  <c r="C953" i="11"/>
  <c r="B953" i="11"/>
  <c r="D953" i="11"/>
  <c r="A954" i="11"/>
  <c r="C954" i="11"/>
  <c r="B954" i="11"/>
  <c r="D954" i="11"/>
  <c r="A955" i="11"/>
  <c r="C955" i="11"/>
  <c r="B955" i="11"/>
  <c r="D955" i="11"/>
  <c r="A956" i="11"/>
  <c r="C956" i="11"/>
  <c r="B956" i="11"/>
  <c r="D956" i="11"/>
  <c r="A957" i="11"/>
  <c r="C957" i="11"/>
  <c r="B957" i="11"/>
  <c r="D957" i="11"/>
  <c r="A958" i="11"/>
  <c r="C958" i="11"/>
  <c r="B958" i="11"/>
  <c r="D958" i="11"/>
  <c r="A959" i="11"/>
  <c r="C959" i="11"/>
  <c r="B959" i="11"/>
  <c r="D959" i="11"/>
  <c r="A960" i="11"/>
  <c r="C960" i="11"/>
  <c r="B960" i="11"/>
  <c r="D960" i="11"/>
  <c r="A961" i="11"/>
  <c r="C961" i="11"/>
  <c r="B961" i="11"/>
  <c r="D961" i="11"/>
  <c r="A962" i="11"/>
  <c r="C962" i="11"/>
  <c r="B962" i="11"/>
  <c r="D962" i="11"/>
  <c r="A963" i="11"/>
  <c r="C963" i="11"/>
  <c r="B963" i="11"/>
  <c r="D963" i="11"/>
  <c r="A964" i="11"/>
  <c r="C964" i="11"/>
  <c r="B964" i="11"/>
  <c r="D964" i="11"/>
  <c r="A965" i="11"/>
  <c r="C965" i="11"/>
  <c r="B965" i="11"/>
  <c r="D965" i="11"/>
  <c r="A966" i="11"/>
  <c r="C966" i="11"/>
  <c r="B966" i="11"/>
  <c r="D966" i="11"/>
  <c r="A967" i="11"/>
  <c r="B967" i="11"/>
  <c r="D967" i="11"/>
  <c r="C967" i="11"/>
  <c r="A968" i="11"/>
  <c r="C968" i="11"/>
  <c r="B968" i="11"/>
  <c r="D968" i="11"/>
  <c r="A969" i="11"/>
  <c r="C969" i="11"/>
  <c r="B969" i="11"/>
  <c r="D969" i="11"/>
  <c r="A970" i="11"/>
  <c r="C970" i="11"/>
  <c r="B970" i="11"/>
  <c r="D970" i="11"/>
  <c r="A971" i="11"/>
  <c r="C971" i="11"/>
  <c r="B971" i="11"/>
  <c r="D971" i="11"/>
  <c r="A972" i="11"/>
  <c r="C972" i="11"/>
  <c r="B972" i="11"/>
  <c r="D972" i="11"/>
  <c r="A973" i="11"/>
  <c r="C973" i="11"/>
  <c r="B973" i="11"/>
  <c r="D973" i="11"/>
  <c r="A974" i="11"/>
  <c r="C974" i="11"/>
  <c r="B974" i="11"/>
  <c r="D974" i="11"/>
  <c r="A975" i="11"/>
  <c r="B975" i="11"/>
  <c r="D975" i="11"/>
  <c r="C975" i="11"/>
  <c r="A976" i="11"/>
  <c r="C976" i="11"/>
  <c r="B976" i="11"/>
  <c r="D976" i="11"/>
  <c r="A977" i="11"/>
  <c r="C977" i="11"/>
  <c r="B977" i="11"/>
  <c r="D977" i="11"/>
  <c r="A978" i="11"/>
  <c r="C978" i="11"/>
  <c r="B978" i="11"/>
  <c r="D978" i="11"/>
  <c r="A979" i="11"/>
  <c r="B979" i="11"/>
  <c r="C979" i="11"/>
  <c r="A980" i="11"/>
  <c r="B980" i="11"/>
  <c r="A981" i="11"/>
  <c r="B981" i="11"/>
  <c r="D981" i="11"/>
  <c r="A982" i="11"/>
  <c r="C982" i="11"/>
  <c r="B982" i="11"/>
  <c r="A983" i="11"/>
  <c r="C983" i="11"/>
  <c r="B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C991" i="11"/>
  <c r="B991" i="11"/>
  <c r="A992" i="11"/>
  <c r="B992" i="11"/>
  <c r="A993" i="11"/>
  <c r="B993" i="11"/>
  <c r="A994" i="11"/>
  <c r="B994" i="11"/>
  <c r="A995" i="11"/>
  <c r="C995" i="11"/>
  <c r="B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D2" i="11" s="1"/>
  <c r="A2" i="11"/>
  <c r="C2" i="11" s="1"/>
  <c r="H706" i="11"/>
  <c r="F431" i="11"/>
  <c r="H762" i="11"/>
  <c r="H750" i="11"/>
  <c r="E744" i="11"/>
  <c r="E740" i="11"/>
  <c r="H726" i="11"/>
  <c r="H662" i="11"/>
  <c r="F415" i="11"/>
  <c r="H412" i="11"/>
  <c r="H836" i="11"/>
  <c r="H832" i="11"/>
  <c r="H440" i="11"/>
  <c r="H840" i="11"/>
  <c r="H770" i="11"/>
  <c r="H870" i="11"/>
  <c r="E860" i="11"/>
  <c r="F857" i="11"/>
  <c r="H854" i="11"/>
  <c r="E386" i="11"/>
  <c r="H852" i="11"/>
  <c r="H778" i="11"/>
  <c r="H974" i="11"/>
  <c r="E972" i="11"/>
  <c r="H966" i="11"/>
  <c r="E964" i="11"/>
  <c r="F961" i="11"/>
  <c r="E924" i="11"/>
  <c r="H918" i="11"/>
  <c r="E916" i="11"/>
  <c r="F913" i="11"/>
  <c r="E786" i="11"/>
  <c r="F781" i="11"/>
  <c r="F701" i="11"/>
  <c r="I701" i="11" s="1"/>
  <c r="F693" i="11"/>
  <c r="F661" i="11"/>
  <c r="H614" i="11"/>
  <c r="F945" i="11"/>
  <c r="F897" i="11"/>
  <c r="E760" i="11"/>
  <c r="H902" i="11"/>
  <c r="H894" i="11"/>
  <c r="F953" i="11"/>
  <c r="H950" i="11"/>
  <c r="E612" i="11"/>
  <c r="E564" i="11"/>
  <c r="F613" i="11"/>
  <c r="H536" i="11"/>
  <c r="E502" i="11"/>
  <c r="E430" i="11"/>
  <c r="E370" i="11"/>
  <c r="E362" i="11"/>
  <c r="E354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73" i="11"/>
  <c r="H754" i="11"/>
  <c r="J754" i="11" s="1"/>
  <c r="H752" i="11"/>
  <c r="E732" i="11"/>
  <c r="F585" i="11"/>
  <c r="I585" i="11" s="1"/>
  <c r="E576" i="11"/>
  <c r="F483" i="11"/>
  <c r="H464" i="11"/>
  <c r="E378" i="11"/>
  <c r="F311" i="11"/>
  <c r="E249" i="11"/>
  <c r="H217" i="11"/>
  <c r="I217" i="11" s="1"/>
  <c r="E704" i="11"/>
  <c r="F937" i="11"/>
  <c r="F865" i="11"/>
  <c r="H862" i="11"/>
  <c r="F765" i="11"/>
  <c r="H718" i="11"/>
  <c r="J718" i="11" s="1"/>
  <c r="F593" i="11"/>
  <c r="E550" i="11"/>
  <c r="H472" i="11"/>
  <c r="E382" i="11"/>
  <c r="E318" i="11"/>
  <c r="E948" i="11"/>
  <c r="E394" i="11"/>
  <c r="F969" i="11"/>
  <c r="H942" i="11"/>
  <c r="E932" i="11"/>
  <c r="F921" i="11"/>
  <c r="H910" i="11"/>
  <c r="E900" i="11"/>
  <c r="E892" i="11"/>
  <c r="E868" i="11"/>
  <c r="E810" i="11"/>
  <c r="F783" i="11"/>
  <c r="E776" i="11"/>
  <c r="E768" i="11"/>
  <c r="F757" i="11"/>
  <c r="H748" i="11"/>
  <c r="H658" i="11"/>
  <c r="F657" i="11"/>
  <c r="I657" i="11" s="1"/>
  <c r="E608" i="11"/>
  <c r="H566" i="11"/>
  <c r="H544" i="11"/>
  <c r="H468" i="11"/>
  <c r="E366" i="11"/>
  <c r="F291" i="11"/>
  <c r="D1001" i="11"/>
  <c r="N1001" i="11"/>
  <c r="L1001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E991" i="1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/>
  <c r="N982" i="11"/>
  <c r="L982" i="11"/>
  <c r="C981" i="11"/>
  <c r="M981" i="11"/>
  <c r="K981" i="11"/>
  <c r="C980" i="11"/>
  <c r="M980" i="11"/>
  <c r="K980" i="11"/>
  <c r="D979" i="11"/>
  <c r="F979" i="1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C1001" i="11"/>
  <c r="E1001" i="1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H995" i="1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D983" i="11"/>
  <c r="H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E692" i="11"/>
  <c r="H686" i="11"/>
  <c r="J686" i="11" s="1"/>
  <c r="E676" i="11"/>
  <c r="F665" i="11"/>
  <c r="I665" i="11" s="1"/>
  <c r="E660" i="11"/>
  <c r="F649" i="11"/>
  <c r="I649" i="11" s="1"/>
  <c r="E628" i="11"/>
  <c r="F605" i="11"/>
  <c r="F589" i="11"/>
  <c r="J589" i="11" s="1"/>
  <c r="H578" i="11"/>
  <c r="H562" i="11"/>
  <c r="F551" i="11"/>
  <c r="E546" i="11"/>
  <c r="F535" i="11"/>
  <c r="E514" i="11"/>
  <c r="H508" i="11"/>
  <c r="F503" i="11"/>
  <c r="H492" i="11"/>
  <c r="F487" i="11"/>
  <c r="E482" i="11"/>
  <c r="H476" i="11"/>
  <c r="F471" i="11"/>
  <c r="H460" i="11"/>
  <c r="F455" i="11"/>
  <c r="H444" i="11"/>
  <c r="F439" i="11"/>
  <c r="E426" i="11"/>
  <c r="E418" i="11"/>
  <c r="F411" i="11"/>
  <c r="E390" i="11"/>
  <c r="E374" i="11"/>
  <c r="E358" i="11"/>
  <c r="E342" i="11"/>
  <c r="F331" i="11"/>
  <c r="E215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F810" i="11"/>
  <c r="E808" i="11"/>
  <c r="F802" i="11"/>
  <c r="E800" i="11"/>
  <c r="E797" i="11"/>
  <c r="E792" i="11"/>
  <c r="E789" i="11"/>
  <c r="F786" i="11"/>
  <c r="E784" i="11"/>
  <c r="E779" i="11"/>
  <c r="F776" i="11"/>
  <c r="J776" i="11" s="1"/>
  <c r="E774" i="11"/>
  <c r="E771" i="11"/>
  <c r="F768" i="11"/>
  <c r="E766" i="11"/>
  <c r="E763" i="11"/>
  <c r="F760" i="11"/>
  <c r="I760" i="11" s="1"/>
  <c r="E758" i="11"/>
  <c r="E755" i="11"/>
  <c r="E751" i="11"/>
  <c r="E749" i="11"/>
  <c r="F740" i="11"/>
  <c r="E738" i="11"/>
  <c r="E735" i="11"/>
  <c r="F732" i="11"/>
  <c r="I732" i="11" s="1"/>
  <c r="E730" i="11"/>
  <c r="E727" i="11"/>
  <c r="E722" i="11"/>
  <c r="E719" i="11"/>
  <c r="F716" i="11"/>
  <c r="J716" i="11" s="1"/>
  <c r="F712" i="11"/>
  <c r="J712" i="11" s="1"/>
  <c r="E708" i="11"/>
  <c r="E707" i="11"/>
  <c r="E702" i="11"/>
  <c r="H702" i="11"/>
  <c r="F696" i="11"/>
  <c r="J696" i="11" s="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09" i="11"/>
  <c r="E804" i="11"/>
  <c r="E801" i="11"/>
  <c r="F798" i="11"/>
  <c r="F790" i="11"/>
  <c r="I790" i="11" s="1"/>
  <c r="E785" i="11"/>
  <c r="F782" i="11"/>
  <c r="F780" i="11"/>
  <c r="I780" i="11" s="1"/>
  <c r="E778" i="11"/>
  <c r="E775" i="11"/>
  <c r="F772" i="11"/>
  <c r="E770" i="11"/>
  <c r="E767" i="11"/>
  <c r="F764" i="11"/>
  <c r="E762" i="11"/>
  <c r="E759" i="11"/>
  <c r="F756" i="11"/>
  <c r="E754" i="11"/>
  <c r="F752" i="11"/>
  <c r="I752" i="11" s="1"/>
  <c r="E750" i="11"/>
  <c r="E748" i="11"/>
  <c r="E746" i="11"/>
  <c r="E742" i="11"/>
  <c r="E739" i="11"/>
  <c r="F736" i="11"/>
  <c r="E734" i="11"/>
  <c r="E731" i="11"/>
  <c r="F728" i="11"/>
  <c r="J728" i="11" s="1"/>
  <c r="E726" i="11"/>
  <c r="E723" i="11"/>
  <c r="F720" i="11"/>
  <c r="E718" i="11"/>
  <c r="E715" i="11"/>
  <c r="E710" i="11"/>
  <c r="H710" i="11"/>
  <c r="F705" i="11"/>
  <c r="I705" i="11" s="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F811" i="11"/>
  <c r="H808" i="11"/>
  <c r="F803" i="11"/>
  <c r="H800" i="11"/>
  <c r="I800" i="11" s="1"/>
  <c r="E798" i="11"/>
  <c r="H792" i="11"/>
  <c r="E790" i="11"/>
  <c r="F787" i="11"/>
  <c r="H784" i="11"/>
  <c r="E782" i="11"/>
  <c r="E780" i="11"/>
  <c r="F777" i="11"/>
  <c r="H774" i="11"/>
  <c r="E772" i="11"/>
  <c r="F769" i="11"/>
  <c r="I769" i="11" s="1"/>
  <c r="H766" i="11"/>
  <c r="E764" i="11"/>
  <c r="F761" i="11"/>
  <c r="H758" i="11"/>
  <c r="E756" i="11"/>
  <c r="F753" i="11"/>
  <c r="E752" i="11"/>
  <c r="F749" i="11"/>
  <c r="I749" i="11" s="1"/>
  <c r="F745" i="11"/>
  <c r="F741" i="11"/>
  <c r="H738" i="11"/>
  <c r="E736" i="11"/>
  <c r="F733" i="11"/>
  <c r="H730" i="11"/>
  <c r="E728" i="11"/>
  <c r="F725" i="11"/>
  <c r="I725" i="11" s="1"/>
  <c r="H722" i="11"/>
  <c r="E720" i="11"/>
  <c r="F717" i="11"/>
  <c r="E714" i="11"/>
  <c r="E711" i="11"/>
  <c r="F708" i="11"/>
  <c r="E706" i="11"/>
  <c r="E703" i="11"/>
  <c r="F700" i="11"/>
  <c r="E695" i="11"/>
  <c r="F692" i="11"/>
  <c r="J692" i="11" s="1"/>
  <c r="E690" i="11"/>
  <c r="E687" i="11"/>
  <c r="F684" i="11"/>
  <c r="E682" i="11"/>
  <c r="E679" i="11"/>
  <c r="F676" i="11"/>
  <c r="J676" i="11" s="1"/>
  <c r="E674" i="11"/>
  <c r="E671" i="11"/>
  <c r="E663" i="11"/>
  <c r="F660" i="11"/>
  <c r="I660" i="11" s="1"/>
  <c r="E658" i="11"/>
  <c r="E655" i="11"/>
  <c r="E650" i="11"/>
  <c r="H636" i="11"/>
  <c r="H628" i="11"/>
  <c r="E622" i="11"/>
  <c r="F616" i="11"/>
  <c r="E611" i="11"/>
  <c r="E603" i="11"/>
  <c r="E587" i="11"/>
  <c r="E571" i="11"/>
  <c r="E563" i="11"/>
  <c r="E557" i="11"/>
  <c r="F554" i="11"/>
  <c r="E552" i="11"/>
  <c r="E549" i="11"/>
  <c r="F546" i="11"/>
  <c r="E544" i="11"/>
  <c r="F538" i="11"/>
  <c r="E536" i="11"/>
  <c r="E533" i="11"/>
  <c r="F522" i="11"/>
  <c r="F514" i="11"/>
  <c r="E509" i="11"/>
  <c r="F506" i="11"/>
  <c r="E504" i="11"/>
  <c r="E501" i="11"/>
  <c r="E496" i="11"/>
  <c r="E493" i="11"/>
  <c r="E488" i="11"/>
  <c r="E485" i="11"/>
  <c r="F482" i="11"/>
  <c r="E480" i="11"/>
  <c r="E477" i="11"/>
  <c r="E472" i="11"/>
  <c r="E469" i="11"/>
  <c r="E464" i="11"/>
  <c r="E461" i="11"/>
  <c r="E456" i="11"/>
  <c r="E453" i="11"/>
  <c r="E448" i="11"/>
  <c r="E445" i="11"/>
  <c r="E440" i="11"/>
  <c r="E437" i="11"/>
  <c r="H430" i="11"/>
  <c r="H426" i="11"/>
  <c r="H418" i="11"/>
  <c r="E412" i="11"/>
  <c r="E409" i="11"/>
  <c r="E401" i="11"/>
  <c r="E393" i="11"/>
  <c r="E388" i="11"/>
  <c r="E385" i="11"/>
  <c r="E380" i="11"/>
  <c r="E377" i="11"/>
  <c r="E372" i="11"/>
  <c r="E369" i="11"/>
  <c r="E364" i="11"/>
  <c r="E361" i="11"/>
  <c r="E356" i="11"/>
  <c r="E353" i="11"/>
  <c r="F350" i="11"/>
  <c r="E345" i="11"/>
  <c r="E340" i="11"/>
  <c r="F334" i="11"/>
  <c r="E329" i="11"/>
  <c r="E324" i="11"/>
  <c r="F302" i="11"/>
  <c r="F294" i="11"/>
  <c r="E247" i="11"/>
  <c r="E691" i="11"/>
  <c r="F688" i="11"/>
  <c r="E686" i="11"/>
  <c r="E683" i="11"/>
  <c r="E678" i="11"/>
  <c r="F672" i="11"/>
  <c r="F664" i="11"/>
  <c r="J664" i="11" s="1"/>
  <c r="E662" i="11"/>
  <c r="E659" i="11"/>
  <c r="F656" i="11"/>
  <c r="E654" i="11"/>
  <c r="E634" i="11"/>
  <c r="E626" i="11"/>
  <c r="E599" i="11"/>
  <c r="E583" i="11"/>
  <c r="E575" i="11"/>
  <c r="F564" i="11"/>
  <c r="E553" i="11"/>
  <c r="F550" i="11"/>
  <c r="E548" i="11"/>
  <c r="E545" i="11"/>
  <c r="F534" i="11"/>
  <c r="E532" i="11"/>
  <c r="F526" i="11"/>
  <c r="F518" i="11"/>
  <c r="E513" i="11"/>
  <c r="F510" i="11"/>
  <c r="E508" i="11"/>
  <c r="E505" i="11"/>
  <c r="F502" i="11"/>
  <c r="E500" i="11"/>
  <c r="E497" i="11"/>
  <c r="E492" i="11"/>
  <c r="E489" i="11"/>
  <c r="E484" i="11"/>
  <c r="E481" i="11"/>
  <c r="F478" i="11"/>
  <c r="E476" i="11"/>
  <c r="E473" i="11"/>
  <c r="E468" i="11"/>
  <c r="E465" i="11"/>
  <c r="E460" i="11"/>
  <c r="E457" i="11"/>
  <c r="E452" i="11"/>
  <c r="E449" i="11"/>
  <c r="E444" i="11"/>
  <c r="E441" i="11"/>
  <c r="E436" i="11"/>
  <c r="E432" i="11"/>
  <c r="E428" i="11"/>
  <c r="E424" i="11"/>
  <c r="E420" i="11"/>
  <c r="E416" i="11"/>
  <c r="E413" i="11"/>
  <c r="E408" i="11"/>
  <c r="E405" i="11"/>
  <c r="E400" i="11"/>
  <c r="E397" i="11"/>
  <c r="E392" i="11"/>
  <c r="E389" i="11"/>
  <c r="E384" i="11"/>
  <c r="E381" i="11"/>
  <c r="E376" i="11"/>
  <c r="E368" i="11"/>
  <c r="E365" i="11"/>
  <c r="E360" i="11"/>
  <c r="E357" i="11"/>
  <c r="E352" i="11"/>
  <c r="F346" i="11"/>
  <c r="E341" i="11"/>
  <c r="E336" i="11"/>
  <c r="F330" i="11"/>
  <c r="E325" i="11"/>
  <c r="F266" i="11"/>
  <c r="E255" i="11"/>
  <c r="F231" i="11"/>
  <c r="E743" i="11"/>
  <c r="F743" i="11"/>
  <c r="F978" i="11"/>
  <c r="E977" i="11"/>
  <c r="H976" i="11"/>
  <c r="J976" i="1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I956" i="1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J944" i="1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I924" i="1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J912" i="1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I892" i="1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J880" i="1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I860" i="11"/>
  <c r="F859" i="11"/>
  <c r="F858" i="11"/>
  <c r="E857" i="11"/>
  <c r="H856" i="11"/>
  <c r="F855" i="11"/>
  <c r="F854" i="11"/>
  <c r="E853" i="11"/>
  <c r="F852" i="11"/>
  <c r="J852" i="11"/>
  <c r="E827" i="11"/>
  <c r="H826" i="11"/>
  <c r="F825" i="11"/>
  <c r="F824" i="11"/>
  <c r="E823" i="11"/>
  <c r="H822" i="11"/>
  <c r="F821" i="11"/>
  <c r="F820" i="11"/>
  <c r="E819" i="11"/>
  <c r="H818" i="11"/>
  <c r="I818" i="11" s="1"/>
  <c r="E811" i="11"/>
  <c r="H810" i="11"/>
  <c r="F809" i="11"/>
  <c r="I809" i="11" s="1"/>
  <c r="F808" i="11"/>
  <c r="E807" i="11"/>
  <c r="F804" i="11"/>
  <c r="I804" i="11" s="1"/>
  <c r="E803" i="11"/>
  <c r="H802" i="11"/>
  <c r="F801" i="11"/>
  <c r="I801" i="11" s="1"/>
  <c r="F800" i="11"/>
  <c r="E799" i="11"/>
  <c r="H798" i="11"/>
  <c r="F797" i="11"/>
  <c r="J797" i="11" s="1"/>
  <c r="F792" i="11"/>
  <c r="E791" i="11"/>
  <c r="H790" i="11"/>
  <c r="F789" i="11"/>
  <c r="E787" i="11"/>
  <c r="H786" i="11"/>
  <c r="I786" i="11"/>
  <c r="F785" i="11"/>
  <c r="F784" i="11"/>
  <c r="I784" i="11" s="1"/>
  <c r="E783" i="11"/>
  <c r="H782" i="11"/>
  <c r="J782" i="11" s="1"/>
  <c r="F748" i="11"/>
  <c r="H742" i="11"/>
  <c r="E747" i="11"/>
  <c r="F747" i="11"/>
  <c r="F744" i="11"/>
  <c r="H744" i="11"/>
  <c r="I744" i="11" s="1"/>
  <c r="E781" i="11"/>
  <c r="H780" i="11"/>
  <c r="F779" i="11"/>
  <c r="F778" i="11"/>
  <c r="J778" i="11" s="1"/>
  <c r="E777" i="11"/>
  <c r="H776" i="11"/>
  <c r="F775" i="11"/>
  <c r="F774" i="11"/>
  <c r="I774" i="11" s="1"/>
  <c r="E773" i="11"/>
  <c r="H772" i="11"/>
  <c r="J772" i="11" s="1"/>
  <c r="F771" i="11"/>
  <c r="F770" i="11"/>
  <c r="I770" i="11" s="1"/>
  <c r="E769" i="11"/>
  <c r="H768" i="11"/>
  <c r="I768" i="11" s="1"/>
  <c r="F767" i="11"/>
  <c r="F766" i="11"/>
  <c r="E765" i="11"/>
  <c r="H764" i="11"/>
  <c r="F763" i="11"/>
  <c r="F762" i="11"/>
  <c r="J762" i="11" s="1"/>
  <c r="E761" i="11"/>
  <c r="H760" i="11"/>
  <c r="F759" i="11"/>
  <c r="F758" i="11"/>
  <c r="J758" i="11" s="1"/>
  <c r="E757" i="11"/>
  <c r="H756" i="11"/>
  <c r="J756" i="11" s="1"/>
  <c r="F755" i="11"/>
  <c r="F754" i="11"/>
  <c r="E753" i="11"/>
  <c r="F751" i="11"/>
  <c r="F750" i="11"/>
  <c r="H746" i="11"/>
  <c r="F746" i="11"/>
  <c r="E745" i="11"/>
  <c r="F742" i="11"/>
  <c r="I742" i="11" s="1"/>
  <c r="E741" i="11"/>
  <c r="H740" i="11"/>
  <c r="J740" i="11" s="1"/>
  <c r="F739" i="11"/>
  <c r="F738" i="11"/>
  <c r="E737" i="11"/>
  <c r="H736" i="11"/>
  <c r="J736" i="11" s="1"/>
  <c r="F735" i="11"/>
  <c r="F734" i="11"/>
  <c r="I734" i="11" s="1"/>
  <c r="E733" i="11"/>
  <c r="H732" i="11"/>
  <c r="F731" i="11"/>
  <c r="F730" i="11"/>
  <c r="J730" i="11" s="1"/>
  <c r="E729" i="11"/>
  <c r="H728" i="11"/>
  <c r="F727" i="11"/>
  <c r="F726" i="11"/>
  <c r="J726" i="11" s="1"/>
  <c r="E725" i="11"/>
  <c r="F723" i="11"/>
  <c r="F722" i="11"/>
  <c r="E721" i="11"/>
  <c r="H720" i="11"/>
  <c r="F719" i="11"/>
  <c r="F718" i="11"/>
  <c r="E717" i="11"/>
  <c r="H716" i="11"/>
  <c r="F715" i="11"/>
  <c r="F714" i="11"/>
  <c r="H712" i="11"/>
  <c r="F711" i="11"/>
  <c r="F710" i="11"/>
  <c r="E709" i="11"/>
  <c r="H708" i="11"/>
  <c r="F707" i="11"/>
  <c r="F706" i="11"/>
  <c r="E705" i="11"/>
  <c r="H704" i="11"/>
  <c r="F703" i="11"/>
  <c r="F702" i="11"/>
  <c r="E701" i="11"/>
  <c r="H700" i="11"/>
  <c r="F699" i="11"/>
  <c r="H696" i="11"/>
  <c r="F695" i="11"/>
  <c r="F694" i="11"/>
  <c r="E693" i="11"/>
  <c r="H692" i="11"/>
  <c r="F691" i="11"/>
  <c r="F690" i="11"/>
  <c r="E689" i="11"/>
  <c r="H688" i="11"/>
  <c r="F687" i="11"/>
  <c r="F686" i="11"/>
  <c r="E685" i="11"/>
  <c r="H684" i="11"/>
  <c r="F683" i="11"/>
  <c r="F682" i="11"/>
  <c r="F679" i="11"/>
  <c r="F678" i="11"/>
  <c r="E677" i="11"/>
  <c r="H676" i="11"/>
  <c r="F674" i="11"/>
  <c r="E673" i="11"/>
  <c r="H672" i="11"/>
  <c r="F671" i="11"/>
  <c r="F667" i="11"/>
  <c r="E665" i="11"/>
  <c r="H664" i="11"/>
  <c r="F663" i="11"/>
  <c r="F662" i="11"/>
  <c r="J662" i="11" s="1"/>
  <c r="E661" i="11"/>
  <c r="H660" i="11"/>
  <c r="F659" i="11"/>
  <c r="F658" i="11"/>
  <c r="E657" i="11"/>
  <c r="H656" i="11"/>
  <c r="F655" i="11"/>
  <c r="F654" i="11"/>
  <c r="H652" i="11"/>
  <c r="F650" i="11"/>
  <c r="E625" i="11"/>
  <c r="E621" i="11"/>
  <c r="H616" i="11"/>
  <c r="F614" i="11"/>
  <c r="J614" i="11" s="1"/>
  <c r="H612" i="11"/>
  <c r="E609" i="11"/>
  <c r="H604" i="11"/>
  <c r="F594" i="11"/>
  <c r="I594" i="11" s="1"/>
  <c r="H588" i="11"/>
  <c r="E585" i="11"/>
  <c r="F583" i="11"/>
  <c r="E577" i="11"/>
  <c r="F575" i="11"/>
  <c r="I575" i="11" s="1"/>
  <c r="F571" i="11"/>
  <c r="F567" i="11"/>
  <c r="E565" i="11"/>
  <c r="F563" i="11"/>
  <c r="E561" i="11"/>
  <c r="F238" i="11"/>
  <c r="F234" i="11"/>
  <c r="F229" i="11"/>
  <c r="F557" i="11"/>
  <c r="H554" i="11"/>
  <c r="F553" i="11"/>
  <c r="F552" i="11"/>
  <c r="E551" i="11"/>
  <c r="H550" i="11"/>
  <c r="F549" i="11"/>
  <c r="F548" i="11"/>
  <c r="E547" i="11"/>
  <c r="H546" i="11"/>
  <c r="F545" i="11"/>
  <c r="F544" i="11"/>
  <c r="E543" i="11"/>
  <c r="E539" i="11"/>
  <c r="H538" i="11"/>
  <c r="F536" i="11"/>
  <c r="E535" i="11"/>
  <c r="H534" i="11"/>
  <c r="F533" i="11"/>
  <c r="F532" i="11"/>
  <c r="E527" i="11"/>
  <c r="H526" i="11"/>
  <c r="E523" i="11"/>
  <c r="H522" i="11"/>
  <c r="H518" i="11"/>
  <c r="E515" i="11"/>
  <c r="H514" i="11"/>
  <c r="F513" i="11"/>
  <c r="E511" i="11"/>
  <c r="H510" i="11"/>
  <c r="F509" i="11"/>
  <c r="F508" i="11"/>
  <c r="E507" i="11"/>
  <c r="H506" i="11"/>
  <c r="F505" i="11"/>
  <c r="F504" i="11"/>
  <c r="E503" i="11"/>
  <c r="H502" i="11"/>
  <c r="F501" i="11"/>
  <c r="F500" i="11"/>
  <c r="I500" i="11" s="1"/>
  <c r="E499" i="11"/>
  <c r="F497" i="11"/>
  <c r="F496" i="11"/>
  <c r="E495" i="11"/>
  <c r="F493" i="11"/>
  <c r="F492" i="11"/>
  <c r="E491" i="11"/>
  <c r="F489" i="11"/>
  <c r="F488" i="11"/>
  <c r="E487" i="11"/>
  <c r="F485" i="11"/>
  <c r="F484" i="11"/>
  <c r="E483" i="11"/>
  <c r="H482" i="11"/>
  <c r="F481" i="11"/>
  <c r="F480" i="11"/>
  <c r="E479" i="11"/>
  <c r="H478" i="11"/>
  <c r="F477" i="11"/>
  <c r="F476" i="11"/>
  <c r="E475" i="11"/>
  <c r="F473" i="11"/>
  <c r="F472" i="11"/>
  <c r="E471" i="11"/>
  <c r="F469" i="11"/>
  <c r="F468" i="11"/>
  <c r="E467" i="11"/>
  <c r="F465" i="11"/>
  <c r="F464" i="11"/>
  <c r="E463" i="11"/>
  <c r="F461" i="11"/>
  <c r="F460" i="11"/>
  <c r="E459" i="11"/>
  <c r="F457" i="11"/>
  <c r="F456" i="11"/>
  <c r="E455" i="11"/>
  <c r="F453" i="11"/>
  <c r="F452" i="11"/>
  <c r="E451" i="11"/>
  <c r="F449" i="11"/>
  <c r="F448" i="11"/>
  <c r="E447" i="11"/>
  <c r="F445" i="11"/>
  <c r="F444" i="11"/>
  <c r="E443" i="11"/>
  <c r="F441" i="11"/>
  <c r="F440" i="11"/>
  <c r="J440" i="11" s="1"/>
  <c r="E439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F413" i="11"/>
  <c r="F412" i="11"/>
  <c r="E411" i="11"/>
  <c r="E395" i="11"/>
  <c r="I394" i="11"/>
  <c r="I392" i="11"/>
  <c r="E391" i="11"/>
  <c r="E387" i="11"/>
  <c r="E383" i="11"/>
  <c r="I382" i="11"/>
  <c r="E379" i="11"/>
  <c r="I376" i="11"/>
  <c r="E375" i="11"/>
  <c r="E371" i="11"/>
  <c r="E367" i="11"/>
  <c r="E363" i="11"/>
  <c r="I362" i="11"/>
  <c r="E359" i="11"/>
  <c r="E355" i="11"/>
  <c r="E351" i="11"/>
  <c r="F348" i="11"/>
  <c r="H346" i="11"/>
  <c r="F344" i="11"/>
  <c r="E343" i="11"/>
  <c r="F341" i="11"/>
  <c r="H338" i="11"/>
  <c r="F336" i="11"/>
  <c r="H334" i="11"/>
  <c r="F332" i="11"/>
  <c r="E331" i="11"/>
  <c r="F328" i="11"/>
  <c r="H326" i="11"/>
  <c r="F324" i="11"/>
  <c r="H322" i="11"/>
  <c r="F312" i="11"/>
  <c r="F308" i="11"/>
  <c r="H286" i="11"/>
  <c r="E279" i="11"/>
  <c r="F217" i="11"/>
  <c r="F83" i="11"/>
  <c r="H992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H977" i="11"/>
  <c r="H975" i="11"/>
  <c r="H973" i="11"/>
  <c r="H971" i="11"/>
  <c r="H969" i="11"/>
  <c r="H967" i="11"/>
  <c r="H965" i="11"/>
  <c r="H963" i="11"/>
  <c r="H961" i="11"/>
  <c r="H959" i="11"/>
  <c r="H957" i="11"/>
  <c r="H955" i="11"/>
  <c r="H953" i="11"/>
  <c r="H951" i="11"/>
  <c r="H949" i="11"/>
  <c r="H947" i="11"/>
  <c r="H945" i="11"/>
  <c r="H943" i="11"/>
  <c r="H941" i="11"/>
  <c r="H939" i="11"/>
  <c r="H937" i="11"/>
  <c r="H935" i="11"/>
  <c r="H933" i="11"/>
  <c r="H931" i="11"/>
  <c r="H929" i="11"/>
  <c r="H927" i="11"/>
  <c r="H925" i="11"/>
  <c r="H923" i="11"/>
  <c r="H921" i="11"/>
  <c r="H919" i="11"/>
  <c r="H917" i="11"/>
  <c r="H915" i="11"/>
  <c r="H913" i="11"/>
  <c r="H911" i="11"/>
  <c r="H909" i="11"/>
  <c r="H907" i="11"/>
  <c r="H905" i="11"/>
  <c r="H903" i="11"/>
  <c r="H901" i="11"/>
  <c r="H899" i="11"/>
  <c r="H897" i="11"/>
  <c r="H895" i="11"/>
  <c r="H893" i="11"/>
  <c r="H891" i="11"/>
  <c r="H889" i="11"/>
  <c r="H887" i="11"/>
  <c r="H885" i="11"/>
  <c r="H883" i="11"/>
  <c r="H881" i="11"/>
  <c r="H879" i="11"/>
  <c r="H877" i="11"/>
  <c r="H875" i="11"/>
  <c r="H873" i="11"/>
  <c r="H871" i="11"/>
  <c r="H869" i="11"/>
  <c r="H867" i="11"/>
  <c r="H865" i="11"/>
  <c r="H863" i="11"/>
  <c r="H861" i="11"/>
  <c r="H859" i="11"/>
  <c r="H857" i="11"/>
  <c r="H855" i="11"/>
  <c r="H853" i="11"/>
  <c r="E851" i="11"/>
  <c r="H851" i="11"/>
  <c r="F850" i="11"/>
  <c r="E847" i="11"/>
  <c r="H847" i="11"/>
  <c r="F846" i="11"/>
  <c r="E843" i="11"/>
  <c r="H843" i="11"/>
  <c r="F842" i="11"/>
  <c r="E839" i="11"/>
  <c r="H839" i="11"/>
  <c r="F838" i="11"/>
  <c r="E835" i="11"/>
  <c r="H835" i="11"/>
  <c r="F834" i="11"/>
  <c r="E831" i="11"/>
  <c r="H831" i="11"/>
  <c r="F830" i="11"/>
  <c r="E639" i="11"/>
  <c r="F638" i="11"/>
  <c r="H635" i="11"/>
  <c r="E631" i="11"/>
  <c r="H627" i="11"/>
  <c r="E645" i="11"/>
  <c r="H641" i="11"/>
  <c r="H637" i="11"/>
  <c r="E633" i="11"/>
  <c r="F632" i="11"/>
  <c r="J632" i="11" s="1"/>
  <c r="F628" i="11"/>
  <c r="I628" i="11" s="1"/>
  <c r="H827" i="11"/>
  <c r="H825" i="11"/>
  <c r="H823" i="11"/>
  <c r="H821" i="11"/>
  <c r="H819" i="11"/>
  <c r="H815" i="11"/>
  <c r="H811" i="11"/>
  <c r="H809" i="11"/>
  <c r="H807" i="11"/>
  <c r="H803" i="11"/>
  <c r="H801" i="11"/>
  <c r="H799" i="11"/>
  <c r="H797" i="11"/>
  <c r="H795" i="11"/>
  <c r="H791" i="11"/>
  <c r="H789" i="11"/>
  <c r="H787" i="11"/>
  <c r="H785" i="11"/>
  <c r="H783" i="11"/>
  <c r="I783" i="11" s="1"/>
  <c r="H781" i="11"/>
  <c r="H779" i="11"/>
  <c r="J779" i="11" s="1"/>
  <c r="H777" i="11"/>
  <c r="H775" i="11"/>
  <c r="H773" i="11"/>
  <c r="H771" i="11"/>
  <c r="J771" i="11" s="1"/>
  <c r="H769" i="11"/>
  <c r="H767" i="11"/>
  <c r="I767" i="11" s="1"/>
  <c r="H765" i="11"/>
  <c r="H763" i="11"/>
  <c r="H761" i="11"/>
  <c r="H759" i="11"/>
  <c r="H757" i="11"/>
  <c r="H755" i="11"/>
  <c r="H753" i="11"/>
  <c r="H751" i="11"/>
  <c r="H749" i="11"/>
  <c r="H747" i="11"/>
  <c r="H745" i="11"/>
  <c r="H743" i="11"/>
  <c r="J743" i="11" s="1"/>
  <c r="H741" i="11"/>
  <c r="H739" i="11"/>
  <c r="H737" i="11"/>
  <c r="H735" i="11"/>
  <c r="H733" i="11"/>
  <c r="H731" i="11"/>
  <c r="I731" i="11" s="1"/>
  <c r="H729" i="11"/>
  <c r="H727" i="11"/>
  <c r="J727" i="11" s="1"/>
  <c r="H725" i="11"/>
  <c r="H723" i="11"/>
  <c r="H721" i="11"/>
  <c r="H719" i="11"/>
  <c r="H717" i="11"/>
  <c r="H715" i="11"/>
  <c r="H711" i="11"/>
  <c r="H709" i="11"/>
  <c r="H707" i="11"/>
  <c r="H705" i="11"/>
  <c r="H703" i="11"/>
  <c r="H701" i="11"/>
  <c r="H699" i="11"/>
  <c r="H695" i="11"/>
  <c r="H693" i="11"/>
  <c r="H691" i="11"/>
  <c r="H689" i="11"/>
  <c r="H687" i="11"/>
  <c r="H685" i="11"/>
  <c r="H683" i="11"/>
  <c r="H679" i="11"/>
  <c r="H677" i="11"/>
  <c r="H675" i="11"/>
  <c r="H673" i="11"/>
  <c r="H671" i="11"/>
  <c r="H667" i="11"/>
  <c r="H665" i="11"/>
  <c r="H663" i="11"/>
  <c r="H661" i="11"/>
  <c r="H659" i="11"/>
  <c r="H657" i="11"/>
  <c r="H655" i="11"/>
  <c r="H653" i="11"/>
  <c r="H649" i="11"/>
  <c r="H642" i="11"/>
  <c r="H638" i="11"/>
  <c r="H634" i="11"/>
  <c r="H626" i="11"/>
  <c r="E435" i="11"/>
  <c r="H435" i="11"/>
  <c r="I435" i="11"/>
  <c r="E431" i="11"/>
  <c r="H431" i="11"/>
  <c r="F430" i="11"/>
  <c r="E427" i="11"/>
  <c r="H427" i="11"/>
  <c r="F426" i="11"/>
  <c r="E423" i="11"/>
  <c r="H423" i="11"/>
  <c r="E419" i="11"/>
  <c r="H419" i="11"/>
  <c r="I419" i="11" s="1"/>
  <c r="F418" i="11"/>
  <c r="E415" i="11"/>
  <c r="H415" i="11"/>
  <c r="H617" i="11"/>
  <c r="H613" i="11"/>
  <c r="H609" i="11"/>
  <c r="H605" i="11"/>
  <c r="H593" i="11"/>
  <c r="H589" i="11"/>
  <c r="H585" i="11"/>
  <c r="H581" i="11"/>
  <c r="H575" i="11"/>
  <c r="H571" i="11"/>
  <c r="H567" i="11"/>
  <c r="H563" i="11"/>
  <c r="H557" i="11"/>
  <c r="H553" i="11"/>
  <c r="H551" i="11"/>
  <c r="H549" i="11"/>
  <c r="H547" i="11"/>
  <c r="H545" i="11"/>
  <c r="H543" i="11"/>
  <c r="H539" i="11"/>
  <c r="H535" i="11"/>
  <c r="H533" i="11"/>
  <c r="H527" i="11"/>
  <c r="H523" i="11"/>
  <c r="H515" i="11"/>
  <c r="H513" i="11"/>
  <c r="H511" i="11"/>
  <c r="H509" i="11"/>
  <c r="H507" i="11"/>
  <c r="H505" i="11"/>
  <c r="H503" i="11"/>
  <c r="H501" i="11"/>
  <c r="H499" i="11"/>
  <c r="H497" i="11"/>
  <c r="H495" i="11"/>
  <c r="H493" i="11"/>
  <c r="H491" i="11"/>
  <c r="H489" i="11"/>
  <c r="H487" i="11"/>
  <c r="H485" i="11"/>
  <c r="H483" i="11"/>
  <c r="H481" i="11"/>
  <c r="H479" i="11"/>
  <c r="H477" i="11"/>
  <c r="H475" i="11"/>
  <c r="H473" i="11"/>
  <c r="H471" i="11"/>
  <c r="H469" i="11"/>
  <c r="H467" i="11"/>
  <c r="H465" i="11"/>
  <c r="H463" i="11"/>
  <c r="H461" i="11"/>
  <c r="H459" i="11"/>
  <c r="H457" i="11"/>
  <c r="H455" i="11"/>
  <c r="H453" i="11"/>
  <c r="H451" i="11"/>
  <c r="H449" i="11"/>
  <c r="H447" i="11"/>
  <c r="H445" i="11"/>
  <c r="H443" i="11"/>
  <c r="H441" i="11"/>
  <c r="H439" i="11"/>
  <c r="H437" i="11"/>
  <c r="E433" i="11"/>
  <c r="H433" i="11"/>
  <c r="F432" i="11"/>
  <c r="E429" i="11"/>
  <c r="H429" i="11"/>
  <c r="F428" i="11"/>
  <c r="E425" i="11"/>
  <c r="H425" i="11"/>
  <c r="F424" i="11"/>
  <c r="E421" i="11"/>
  <c r="H421" i="11"/>
  <c r="F420" i="11"/>
  <c r="E417" i="11"/>
  <c r="H417" i="11"/>
  <c r="F416" i="11"/>
  <c r="F249" i="11"/>
  <c r="H413" i="11"/>
  <c r="H411" i="11"/>
  <c r="H347" i="11"/>
  <c r="H343" i="11"/>
  <c r="H339" i="11"/>
  <c r="H335" i="11"/>
  <c r="H331" i="11"/>
  <c r="H327" i="11"/>
  <c r="H323" i="11"/>
  <c r="H315" i="11"/>
  <c r="H279" i="11"/>
  <c r="F255" i="11"/>
  <c r="E252" i="11"/>
  <c r="F251" i="11"/>
  <c r="H244" i="11"/>
  <c r="H242" i="11"/>
  <c r="H236" i="11"/>
  <c r="H234" i="11"/>
  <c r="A351" i="9"/>
  <c r="B351" i="9"/>
  <c r="C351" i="9" s="1"/>
  <c r="D351" i="9" s="1"/>
  <c r="A352" i="9"/>
  <c r="B352" i="9"/>
  <c r="C352" i="9" s="1"/>
  <c r="D352" i="9" s="1"/>
  <c r="G352" i="9"/>
  <c r="A353" i="9"/>
  <c r="B353" i="9"/>
  <c r="C353" i="9" s="1"/>
  <c r="D353" i="9" s="1"/>
  <c r="A354" i="9"/>
  <c r="B354" i="9"/>
  <c r="C354" i="9" s="1"/>
  <c r="D354" i="9" s="1"/>
  <c r="G354" i="9"/>
  <c r="A355" i="9"/>
  <c r="B355" i="9"/>
  <c r="C355" i="9" s="1"/>
  <c r="D355" i="9" s="1"/>
  <c r="A356" i="9"/>
  <c r="B356" i="9"/>
  <c r="C356" i="9" s="1"/>
  <c r="D356" i="9" s="1"/>
  <c r="G356" i="9"/>
  <c r="A357" i="9"/>
  <c r="B357" i="9"/>
  <c r="C357" i="9" s="1"/>
  <c r="G357" i="9" s="1"/>
  <c r="A358" i="9"/>
  <c r="B358" i="9"/>
  <c r="C358" i="9" s="1"/>
  <c r="G358" i="9"/>
  <c r="A359" i="9"/>
  <c r="B359" i="9"/>
  <c r="C359" i="9" s="1"/>
  <c r="G359" i="9" s="1"/>
  <c r="A360" i="9"/>
  <c r="B360" i="9"/>
  <c r="C360" i="9" s="1"/>
  <c r="G360" i="9"/>
  <c r="A361" i="9"/>
  <c r="B361" i="9"/>
  <c r="C361" i="9" s="1"/>
  <c r="G361" i="9" s="1"/>
  <c r="A362" i="9"/>
  <c r="B362" i="9"/>
  <c r="C362" i="9" s="1"/>
  <c r="G362" i="9"/>
  <c r="A363" i="9"/>
  <c r="B363" i="9"/>
  <c r="C363" i="9" s="1"/>
  <c r="G363" i="9" s="1"/>
  <c r="A364" i="9"/>
  <c r="B364" i="9"/>
  <c r="C364" i="9" s="1"/>
  <c r="G364" i="9"/>
  <c r="A365" i="9"/>
  <c r="B365" i="9"/>
  <c r="C365" i="9" s="1"/>
  <c r="G365" i="9" s="1"/>
  <c r="A366" i="9"/>
  <c r="B366" i="9"/>
  <c r="C366" i="9" s="1"/>
  <c r="G366" i="9"/>
  <c r="A367" i="9"/>
  <c r="B367" i="9"/>
  <c r="C367" i="9" s="1"/>
  <c r="G367" i="9" s="1"/>
  <c r="A368" i="9"/>
  <c r="B368" i="9"/>
  <c r="C368" i="9" s="1"/>
  <c r="G368" i="9"/>
  <c r="A369" i="9"/>
  <c r="B369" i="9"/>
  <c r="C369" i="9" s="1"/>
  <c r="G369" i="9" s="1"/>
  <c r="A370" i="9"/>
  <c r="B370" i="9"/>
  <c r="C370" i="9" s="1"/>
  <c r="G370" i="9"/>
  <c r="A371" i="9"/>
  <c r="B371" i="9"/>
  <c r="C371" i="9" s="1"/>
  <c r="G371" i="9" s="1"/>
  <c r="A372" i="9"/>
  <c r="B372" i="9"/>
  <c r="C372" i="9" s="1"/>
  <c r="G372" i="9"/>
  <c r="A373" i="9"/>
  <c r="B373" i="9"/>
  <c r="C373" i="9" s="1"/>
  <c r="G373" i="9" s="1"/>
  <c r="A374" i="9"/>
  <c r="B374" i="9"/>
  <c r="C374" i="9" s="1"/>
  <c r="G374" i="9"/>
  <c r="A375" i="9"/>
  <c r="B375" i="9"/>
  <c r="C375" i="9" s="1"/>
  <c r="G375" i="9" s="1"/>
  <c r="A376" i="9"/>
  <c r="B376" i="9"/>
  <c r="C376" i="9" s="1"/>
  <c r="G376" i="9"/>
  <c r="A377" i="9"/>
  <c r="B377" i="9"/>
  <c r="C377" i="9" s="1"/>
  <c r="G377" i="9" s="1"/>
  <c r="A378" i="9"/>
  <c r="B378" i="9"/>
  <c r="C378" i="9" s="1"/>
  <c r="G378" i="9"/>
  <c r="A379" i="9"/>
  <c r="B379" i="9"/>
  <c r="C379" i="9" s="1"/>
  <c r="G379" i="9" s="1"/>
  <c r="A380" i="9"/>
  <c r="B380" i="9"/>
  <c r="C380" i="9" s="1"/>
  <c r="G380" i="9"/>
  <c r="A381" i="9"/>
  <c r="B381" i="9"/>
  <c r="C381" i="9" s="1"/>
  <c r="G381" i="9" s="1"/>
  <c r="A382" i="9"/>
  <c r="B382" i="9"/>
  <c r="C382" i="9" s="1"/>
  <c r="G382" i="9"/>
  <c r="A383" i="9"/>
  <c r="B383" i="9"/>
  <c r="C383" i="9" s="1"/>
  <c r="G383" i="9" s="1"/>
  <c r="A384" i="9"/>
  <c r="B384" i="9"/>
  <c r="C384" i="9" s="1"/>
  <c r="G384" i="9"/>
  <c r="A385" i="9"/>
  <c r="B385" i="9"/>
  <c r="C385" i="9" s="1"/>
  <c r="G385" i="9" s="1"/>
  <c r="A386" i="9"/>
  <c r="B386" i="9"/>
  <c r="C386" i="9" s="1"/>
  <c r="G386" i="9"/>
  <c r="A387" i="9"/>
  <c r="B387" i="9"/>
  <c r="C387" i="9" s="1"/>
  <c r="G387" i="9" s="1"/>
  <c r="A388" i="9"/>
  <c r="B388" i="9"/>
  <c r="C388" i="9" s="1"/>
  <c r="G388" i="9"/>
  <c r="A389" i="9"/>
  <c r="B389" i="9"/>
  <c r="C389" i="9" s="1"/>
  <c r="G389" i="9" s="1"/>
  <c r="A390" i="9"/>
  <c r="B390" i="9"/>
  <c r="C390" i="9" s="1"/>
  <c r="G390" i="9"/>
  <c r="A391" i="9"/>
  <c r="B391" i="9"/>
  <c r="C391" i="9" s="1"/>
  <c r="G391" i="9" s="1"/>
  <c r="A392" i="9"/>
  <c r="B392" i="9"/>
  <c r="C392" i="9" s="1"/>
  <c r="G392" i="9"/>
  <c r="A393" i="9"/>
  <c r="B393" i="9"/>
  <c r="C393" i="9" s="1"/>
  <c r="G393" i="9" s="1"/>
  <c r="A394" i="9"/>
  <c r="B394" i="9"/>
  <c r="C394" i="9" s="1"/>
  <c r="G394" i="9"/>
  <c r="A395" i="9"/>
  <c r="B395" i="9"/>
  <c r="C395" i="9" s="1"/>
  <c r="G395" i="9" s="1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E351" i="9"/>
  <c r="E352" i="9"/>
  <c r="E353" i="9"/>
  <c r="E354" i="9"/>
  <c r="E355" i="9"/>
  <c r="E356" i="9"/>
  <c r="D357" i="9"/>
  <c r="E357" i="9"/>
  <c r="D358" i="9"/>
  <c r="E358" i="9"/>
  <c r="D359" i="9"/>
  <c r="E359" i="9"/>
  <c r="D360" i="9"/>
  <c r="E360" i="9"/>
  <c r="D361" i="9"/>
  <c r="E361" i="9"/>
  <c r="D362" i="9"/>
  <c r="E362" i="9"/>
  <c r="D363" i="9"/>
  <c r="E363" i="9"/>
  <c r="D364" i="9"/>
  <c r="E364" i="9"/>
  <c r="D365" i="9"/>
  <c r="E365" i="9"/>
  <c r="D366" i="9"/>
  <c r="E366" i="9"/>
  <c r="D367" i="9"/>
  <c r="E367" i="9"/>
  <c r="D368" i="9"/>
  <c r="E368" i="9"/>
  <c r="D369" i="9"/>
  <c r="E369" i="9"/>
  <c r="D370" i="9"/>
  <c r="E370" i="9"/>
  <c r="D371" i="9"/>
  <c r="E371" i="9"/>
  <c r="D372" i="9"/>
  <c r="E372" i="9"/>
  <c r="D373" i="9"/>
  <c r="E373" i="9"/>
  <c r="D374" i="9"/>
  <c r="E374" i="9"/>
  <c r="D375" i="9"/>
  <c r="E375" i="9"/>
  <c r="D376" i="9"/>
  <c r="E376" i="9"/>
  <c r="D377" i="9"/>
  <c r="E377" i="9"/>
  <c r="D378" i="9"/>
  <c r="E378" i="9"/>
  <c r="D379" i="9"/>
  <c r="E379" i="9"/>
  <c r="D380" i="9"/>
  <c r="E380" i="9"/>
  <c r="D381" i="9"/>
  <c r="E381" i="9"/>
  <c r="D382" i="9"/>
  <c r="E382" i="9"/>
  <c r="D383" i="9"/>
  <c r="E383" i="9"/>
  <c r="D384" i="9"/>
  <c r="E384" i="9"/>
  <c r="D385" i="9"/>
  <c r="E385" i="9"/>
  <c r="D386" i="9"/>
  <c r="E386" i="9"/>
  <c r="D387" i="9"/>
  <c r="E387" i="9"/>
  <c r="D388" i="9"/>
  <c r="E388" i="9"/>
  <c r="D389" i="9"/>
  <c r="E389" i="9"/>
  <c r="D390" i="9"/>
  <c r="E390" i="9"/>
  <c r="D391" i="9"/>
  <c r="E391" i="9"/>
  <c r="D392" i="9"/>
  <c r="E392" i="9"/>
  <c r="D393" i="9"/>
  <c r="E393" i="9"/>
  <c r="D394" i="9"/>
  <c r="E394" i="9"/>
  <c r="D395" i="9"/>
  <c r="E395" i="9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C11" i="9" s="1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C141" i="9" s="1"/>
  <c r="G141" i="9" s="1"/>
  <c r="A142" i="9"/>
  <c r="B142" i="9"/>
  <c r="C142" i="9" s="1"/>
  <c r="D142" i="9" s="1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C170" i="9" s="1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C209" i="9" s="1"/>
  <c r="E209" i="9" s="1"/>
  <c r="A210" i="9"/>
  <c r="B210" i="9"/>
  <c r="A211" i="9"/>
  <c r="B211" i="9"/>
  <c r="A212" i="9"/>
  <c r="B212" i="9"/>
  <c r="A213" i="9"/>
  <c r="B213" i="9"/>
  <c r="A214" i="9"/>
  <c r="B214" i="9"/>
  <c r="A215" i="9"/>
  <c r="B215" i="9"/>
  <c r="C215" i="9" s="1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C227" i="9" s="1"/>
  <c r="E227" i="9" s="1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C237" i="9" s="1"/>
  <c r="D237" i="9" s="1"/>
  <c r="A238" i="9"/>
  <c r="B238" i="9"/>
  <c r="A239" i="9"/>
  <c r="B239" i="9"/>
  <c r="A240" i="9"/>
  <c r="B240" i="9"/>
  <c r="A241" i="9"/>
  <c r="B241" i="9"/>
  <c r="C241" i="9" s="1"/>
  <c r="E241" i="9" s="1"/>
  <c r="A242" i="9"/>
  <c r="B242" i="9"/>
  <c r="A243" i="9"/>
  <c r="B243" i="9"/>
  <c r="A244" i="9"/>
  <c r="B244" i="9"/>
  <c r="A245" i="9"/>
  <c r="B245" i="9"/>
  <c r="C245" i="9" s="1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C259" i="9" s="1"/>
  <c r="A260" i="9"/>
  <c r="B260" i="9"/>
  <c r="A261" i="9"/>
  <c r="B261" i="9"/>
  <c r="A262" i="9"/>
  <c r="B262" i="9"/>
  <c r="A263" i="9"/>
  <c r="B263" i="9"/>
  <c r="C263" i="9" s="1"/>
  <c r="A264" i="9"/>
  <c r="B264" i="9"/>
  <c r="A265" i="9"/>
  <c r="B265" i="9"/>
  <c r="C265" i="9" s="1"/>
  <c r="A266" i="9"/>
  <c r="B266" i="9"/>
  <c r="A267" i="9"/>
  <c r="B267" i="9"/>
  <c r="A268" i="9"/>
  <c r="B268" i="9"/>
  <c r="C268" i="9" s="1"/>
  <c r="D268" i="9" s="1"/>
  <c r="A269" i="9"/>
  <c r="B269" i="9"/>
  <c r="C269" i="9" s="1"/>
  <c r="D269" i="9" s="1"/>
  <c r="A270" i="9"/>
  <c r="B270" i="9"/>
  <c r="A271" i="9"/>
  <c r="B271" i="9"/>
  <c r="A272" i="9"/>
  <c r="B272" i="9"/>
  <c r="C272" i="9" s="1"/>
  <c r="D272" i="9" s="1"/>
  <c r="A273" i="9"/>
  <c r="B273" i="9"/>
  <c r="A274" i="9"/>
  <c r="B274" i="9"/>
  <c r="C274" i="9" s="1"/>
  <c r="A275" i="9"/>
  <c r="B275" i="9"/>
  <c r="C275" i="9" s="1"/>
  <c r="E275" i="9" s="1"/>
  <c r="A276" i="9"/>
  <c r="B276" i="9"/>
  <c r="C276" i="9" s="1"/>
  <c r="D276" i="9" s="1"/>
  <c r="A277" i="9"/>
  <c r="B277" i="9"/>
  <c r="A278" i="9"/>
  <c r="B278" i="9"/>
  <c r="A279" i="9"/>
  <c r="B279" i="9"/>
  <c r="C279" i="9" s="1"/>
  <c r="G279" i="9" s="1"/>
  <c r="A280" i="9"/>
  <c r="B280" i="9"/>
  <c r="A281" i="9"/>
  <c r="B281" i="9"/>
  <c r="A282" i="9"/>
  <c r="B282" i="9"/>
  <c r="A283" i="9"/>
  <c r="B283" i="9"/>
  <c r="C283" i="9" s="1"/>
  <c r="A284" i="9"/>
  <c r="B284" i="9"/>
  <c r="A285" i="9"/>
  <c r="B285" i="9"/>
  <c r="A286" i="9"/>
  <c r="B286" i="9"/>
  <c r="A287" i="9"/>
  <c r="B287" i="9"/>
  <c r="C287" i="9" s="1"/>
  <c r="A288" i="9"/>
  <c r="B288" i="9"/>
  <c r="C288" i="9" s="1"/>
  <c r="D288" i="9" s="1"/>
  <c r="A289" i="9"/>
  <c r="B289" i="9"/>
  <c r="C289" i="9" s="1"/>
  <c r="E289" i="9" s="1"/>
  <c r="A290" i="9"/>
  <c r="B290" i="9"/>
  <c r="C290" i="9" s="1"/>
  <c r="D290" i="9" s="1"/>
  <c r="A291" i="9"/>
  <c r="B291" i="9"/>
  <c r="A292" i="9"/>
  <c r="B292" i="9"/>
  <c r="A293" i="9"/>
  <c r="B293" i="9"/>
  <c r="C293" i="9" s="1"/>
  <c r="D293" i="9" s="1"/>
  <c r="A294" i="9"/>
  <c r="B294" i="9"/>
  <c r="A295" i="9"/>
  <c r="B295" i="9"/>
  <c r="A296" i="9"/>
  <c r="B296" i="9"/>
  <c r="C296" i="9" s="1"/>
  <c r="A297" i="9"/>
  <c r="B297" i="9"/>
  <c r="A298" i="9"/>
  <c r="B298" i="9"/>
  <c r="A299" i="9"/>
  <c r="B299" i="9"/>
  <c r="C299" i="9" s="1"/>
  <c r="A300" i="9"/>
  <c r="B300" i="9"/>
  <c r="A301" i="9"/>
  <c r="B301" i="9"/>
  <c r="C301" i="9" s="1"/>
  <c r="A302" i="9"/>
  <c r="B302" i="9"/>
  <c r="A303" i="9"/>
  <c r="B303" i="9"/>
  <c r="C303" i="9" s="1"/>
  <c r="D303" i="9" s="1"/>
  <c r="A304" i="9"/>
  <c r="B304" i="9"/>
  <c r="A305" i="9"/>
  <c r="B305" i="9"/>
  <c r="A306" i="9"/>
  <c r="B306" i="9"/>
  <c r="A307" i="9"/>
  <c r="B307" i="9"/>
  <c r="C307" i="9" s="1"/>
  <c r="D307" i="9" s="1"/>
  <c r="A308" i="9"/>
  <c r="B308" i="9"/>
  <c r="A309" i="9"/>
  <c r="B309" i="9"/>
  <c r="C309" i="9" s="1"/>
  <c r="D309" i="9" s="1"/>
  <c r="A310" i="9"/>
  <c r="B310" i="9"/>
  <c r="A311" i="9"/>
  <c r="B311" i="9"/>
  <c r="A312" i="9"/>
  <c r="B312" i="9"/>
  <c r="A313" i="9"/>
  <c r="B313" i="9"/>
  <c r="C313" i="9" s="1"/>
  <c r="A314" i="9"/>
  <c r="B314" i="9"/>
  <c r="A315" i="9"/>
  <c r="B315" i="9"/>
  <c r="C315" i="9" s="1"/>
  <c r="D315" i="9" s="1"/>
  <c r="A316" i="9"/>
  <c r="B316" i="9"/>
  <c r="A317" i="9"/>
  <c r="B317" i="9"/>
  <c r="C317" i="9" s="1"/>
  <c r="A318" i="9"/>
  <c r="B318" i="9"/>
  <c r="A319" i="9"/>
  <c r="B319" i="9"/>
  <c r="C319" i="9" s="1"/>
  <c r="D319" i="9" s="1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B419" i="9"/>
  <c r="A420" i="9"/>
  <c r="B420" i="9"/>
  <c r="A421" i="9"/>
  <c r="B421" i="9"/>
  <c r="A422" i="9"/>
  <c r="B422" i="9"/>
  <c r="A423" i="9"/>
  <c r="B423" i="9"/>
  <c r="A424" i="9"/>
  <c r="B424" i="9"/>
  <c r="A425" i="9"/>
  <c r="B425" i="9"/>
  <c r="A426" i="9"/>
  <c r="B426" i="9"/>
  <c r="A427" i="9"/>
  <c r="B427" i="9"/>
  <c r="A428" i="9"/>
  <c r="B428" i="9"/>
  <c r="A429" i="9"/>
  <c r="B429" i="9"/>
  <c r="A430" i="9"/>
  <c r="B430" i="9"/>
  <c r="A431" i="9"/>
  <c r="B431" i="9"/>
  <c r="A432" i="9"/>
  <c r="B432" i="9"/>
  <c r="A433" i="9"/>
  <c r="B433" i="9"/>
  <c r="A434" i="9"/>
  <c r="B434" i="9"/>
  <c r="A435" i="9"/>
  <c r="B435" i="9"/>
  <c r="A436" i="9"/>
  <c r="B436" i="9"/>
  <c r="A437" i="9"/>
  <c r="B437" i="9"/>
  <c r="A438" i="9"/>
  <c r="B438" i="9"/>
  <c r="A439" i="9"/>
  <c r="B439" i="9"/>
  <c r="A440" i="9"/>
  <c r="B440" i="9"/>
  <c r="A441" i="9"/>
  <c r="B441" i="9"/>
  <c r="A442" i="9"/>
  <c r="B442" i="9"/>
  <c r="A443" i="9"/>
  <c r="B443" i="9"/>
  <c r="A444" i="9"/>
  <c r="B444" i="9"/>
  <c r="A445" i="9"/>
  <c r="B445" i="9"/>
  <c r="A446" i="9"/>
  <c r="B446" i="9"/>
  <c r="A447" i="9"/>
  <c r="B447" i="9"/>
  <c r="A448" i="9"/>
  <c r="B448" i="9"/>
  <c r="A449" i="9"/>
  <c r="B449" i="9"/>
  <c r="A450" i="9"/>
  <c r="B450" i="9"/>
  <c r="A451" i="9"/>
  <c r="B451" i="9"/>
  <c r="A452" i="9"/>
  <c r="B452" i="9"/>
  <c r="A453" i="9"/>
  <c r="B453" i="9"/>
  <c r="A454" i="9"/>
  <c r="B454" i="9"/>
  <c r="A455" i="9"/>
  <c r="B455" i="9"/>
  <c r="A456" i="9"/>
  <c r="B456" i="9"/>
  <c r="A457" i="9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B475" i="9"/>
  <c r="A476" i="9"/>
  <c r="B476" i="9"/>
  <c r="A477" i="9"/>
  <c r="B477" i="9"/>
  <c r="A478" i="9"/>
  <c r="B478" i="9"/>
  <c r="A479" i="9"/>
  <c r="B479" i="9"/>
  <c r="A480" i="9"/>
  <c r="B480" i="9"/>
  <c r="A481" i="9"/>
  <c r="B481" i="9"/>
  <c r="A482" i="9"/>
  <c r="B482" i="9"/>
  <c r="A483" i="9"/>
  <c r="B483" i="9"/>
  <c r="A484" i="9"/>
  <c r="B484" i="9"/>
  <c r="A485" i="9"/>
  <c r="B485" i="9"/>
  <c r="A486" i="9"/>
  <c r="B486" i="9"/>
  <c r="A487" i="9"/>
  <c r="B487" i="9"/>
  <c r="A488" i="9"/>
  <c r="B488" i="9"/>
  <c r="A489" i="9"/>
  <c r="B489" i="9"/>
  <c r="A490" i="9"/>
  <c r="B490" i="9"/>
  <c r="A491" i="9"/>
  <c r="B491" i="9"/>
  <c r="A492" i="9"/>
  <c r="B492" i="9"/>
  <c r="A493" i="9"/>
  <c r="B493" i="9"/>
  <c r="A494" i="9"/>
  <c r="B494" i="9"/>
  <c r="A495" i="9"/>
  <c r="B495" i="9"/>
  <c r="A496" i="9"/>
  <c r="B496" i="9"/>
  <c r="A497" i="9"/>
  <c r="B497" i="9"/>
  <c r="A498" i="9"/>
  <c r="B498" i="9"/>
  <c r="A499" i="9"/>
  <c r="B499" i="9"/>
  <c r="A500" i="9"/>
  <c r="B500" i="9"/>
  <c r="A501" i="9"/>
  <c r="B501" i="9"/>
  <c r="A502" i="9"/>
  <c r="B502" i="9"/>
  <c r="A503" i="9"/>
  <c r="B503" i="9"/>
  <c r="A504" i="9"/>
  <c r="B504" i="9"/>
  <c r="A505" i="9"/>
  <c r="B505" i="9"/>
  <c r="A506" i="9"/>
  <c r="B506" i="9"/>
  <c r="A507" i="9"/>
  <c r="B507" i="9"/>
  <c r="A508" i="9"/>
  <c r="B508" i="9"/>
  <c r="A509" i="9"/>
  <c r="B509" i="9"/>
  <c r="A510" i="9"/>
  <c r="B510" i="9"/>
  <c r="A511" i="9"/>
  <c r="B511" i="9"/>
  <c r="A512" i="9"/>
  <c r="B512" i="9"/>
  <c r="A513" i="9"/>
  <c r="B513" i="9"/>
  <c r="A514" i="9"/>
  <c r="B514" i="9"/>
  <c r="A515" i="9"/>
  <c r="B515" i="9"/>
  <c r="A516" i="9"/>
  <c r="B516" i="9"/>
  <c r="A517" i="9"/>
  <c r="B517" i="9"/>
  <c r="A518" i="9"/>
  <c r="B518" i="9"/>
  <c r="A519" i="9"/>
  <c r="B519" i="9"/>
  <c r="A520" i="9"/>
  <c r="B520" i="9"/>
  <c r="A521" i="9"/>
  <c r="B521" i="9"/>
  <c r="A522" i="9"/>
  <c r="B522" i="9"/>
  <c r="A523" i="9"/>
  <c r="B523" i="9"/>
  <c r="A524" i="9"/>
  <c r="B524" i="9"/>
  <c r="A525" i="9"/>
  <c r="B525" i="9"/>
  <c r="A526" i="9"/>
  <c r="B526" i="9"/>
  <c r="A527" i="9"/>
  <c r="B527" i="9"/>
  <c r="A528" i="9"/>
  <c r="B528" i="9"/>
  <c r="A529" i="9"/>
  <c r="B529" i="9"/>
  <c r="A530" i="9"/>
  <c r="B530" i="9"/>
  <c r="A531" i="9"/>
  <c r="B531" i="9"/>
  <c r="A532" i="9"/>
  <c r="B532" i="9"/>
  <c r="A533" i="9"/>
  <c r="B533" i="9"/>
  <c r="A534" i="9"/>
  <c r="B534" i="9"/>
  <c r="A535" i="9"/>
  <c r="B535" i="9"/>
  <c r="A536" i="9"/>
  <c r="B536" i="9"/>
  <c r="A537" i="9"/>
  <c r="B537" i="9"/>
  <c r="A538" i="9"/>
  <c r="B538" i="9"/>
  <c r="A539" i="9"/>
  <c r="B539" i="9"/>
  <c r="A540" i="9"/>
  <c r="B540" i="9"/>
  <c r="A541" i="9"/>
  <c r="B541" i="9"/>
  <c r="A542" i="9"/>
  <c r="B542" i="9"/>
  <c r="A543" i="9"/>
  <c r="B543" i="9"/>
  <c r="A544" i="9"/>
  <c r="B544" i="9"/>
  <c r="A545" i="9"/>
  <c r="B545" i="9"/>
  <c r="E545" i="9" s="1"/>
  <c r="A546" i="9"/>
  <c r="B546" i="9"/>
  <c r="E546" i="9" s="1"/>
  <c r="A547" i="9"/>
  <c r="B547" i="9"/>
  <c r="E547" i="9" s="1"/>
  <c r="A548" i="9"/>
  <c r="B548" i="9"/>
  <c r="E548" i="9" s="1"/>
  <c r="A549" i="9"/>
  <c r="B549" i="9"/>
  <c r="E549" i="9" s="1"/>
  <c r="A550" i="9"/>
  <c r="B550" i="9"/>
  <c r="E550" i="9" s="1"/>
  <c r="A551" i="9"/>
  <c r="B551" i="9"/>
  <c r="E551" i="9" s="1"/>
  <c r="A552" i="9"/>
  <c r="B552" i="9"/>
  <c r="E552" i="9" s="1"/>
  <c r="A553" i="9"/>
  <c r="B553" i="9"/>
  <c r="E553" i="9" s="1"/>
  <c r="A554" i="9"/>
  <c r="B554" i="9"/>
  <c r="E554" i="9" s="1"/>
  <c r="A555" i="9"/>
  <c r="B555" i="9"/>
  <c r="E555" i="9" s="1"/>
  <c r="A556" i="9"/>
  <c r="B556" i="9"/>
  <c r="E556" i="9" s="1"/>
  <c r="A557" i="9"/>
  <c r="B557" i="9"/>
  <c r="E557" i="9" s="1"/>
  <c r="A558" i="9"/>
  <c r="B558" i="9"/>
  <c r="E558" i="9" s="1"/>
  <c r="A559" i="9"/>
  <c r="D559" i="9" s="1"/>
  <c r="B559" i="9"/>
  <c r="E559" i="9" s="1"/>
  <c r="A560" i="9"/>
  <c r="B560" i="9"/>
  <c r="A561" i="9"/>
  <c r="B561" i="9"/>
  <c r="A562" i="9"/>
  <c r="B562" i="9"/>
  <c r="C562" i="9" s="1"/>
  <c r="G562" i="9" s="1"/>
  <c r="A563" i="9"/>
  <c r="B563" i="9"/>
  <c r="C563" i="9" s="1"/>
  <c r="G563" i="9" s="1"/>
  <c r="A564" i="9"/>
  <c r="B564" i="9"/>
  <c r="A565" i="9"/>
  <c r="B565" i="9"/>
  <c r="A566" i="9"/>
  <c r="B566" i="9"/>
  <c r="C566" i="9" s="1"/>
  <c r="G566" i="9" s="1"/>
  <c r="A567" i="9"/>
  <c r="B567" i="9"/>
  <c r="C567" i="9" s="1"/>
  <c r="G567" i="9" s="1"/>
  <c r="A568" i="9"/>
  <c r="B568" i="9"/>
  <c r="A569" i="9"/>
  <c r="B569" i="9"/>
  <c r="A570" i="9"/>
  <c r="B570" i="9"/>
  <c r="C570" i="9" s="1"/>
  <c r="G570" i="9" s="1"/>
  <c r="A571" i="9"/>
  <c r="B571" i="9"/>
  <c r="C571" i="9" s="1"/>
  <c r="G571" i="9" s="1"/>
  <c r="A572" i="9"/>
  <c r="B572" i="9"/>
  <c r="A573" i="9"/>
  <c r="B573" i="9"/>
  <c r="A574" i="9"/>
  <c r="B574" i="9"/>
  <c r="C574" i="9" s="1"/>
  <c r="G574" i="9" s="1"/>
  <c r="A575" i="9"/>
  <c r="B575" i="9"/>
  <c r="C575" i="9" s="1"/>
  <c r="G575" i="9" s="1"/>
  <c r="A576" i="9"/>
  <c r="B576" i="9"/>
  <c r="A577" i="9"/>
  <c r="B577" i="9"/>
  <c r="A578" i="9"/>
  <c r="B578" i="9"/>
  <c r="C578" i="9" s="1"/>
  <c r="G578" i="9" s="1"/>
  <c r="A579" i="9"/>
  <c r="B579" i="9"/>
  <c r="C579" i="9" s="1"/>
  <c r="G579" i="9" s="1"/>
  <c r="A580" i="9"/>
  <c r="B580" i="9"/>
  <c r="A581" i="9"/>
  <c r="B581" i="9"/>
  <c r="A582" i="9"/>
  <c r="B582" i="9"/>
  <c r="C582" i="9" s="1"/>
  <c r="G582" i="9" s="1"/>
  <c r="A583" i="9"/>
  <c r="B583" i="9"/>
  <c r="C583" i="9" s="1"/>
  <c r="G583" i="9" s="1"/>
  <c r="A584" i="9"/>
  <c r="B584" i="9"/>
  <c r="A585" i="9"/>
  <c r="B585" i="9"/>
  <c r="A586" i="9"/>
  <c r="B586" i="9"/>
  <c r="C586" i="9" s="1"/>
  <c r="G586" i="9" s="1"/>
  <c r="A587" i="9"/>
  <c r="B587" i="9"/>
  <c r="C587" i="9" s="1"/>
  <c r="G587" i="9" s="1"/>
  <c r="A588" i="9"/>
  <c r="B588" i="9"/>
  <c r="A589" i="9"/>
  <c r="B589" i="9"/>
  <c r="A590" i="9"/>
  <c r="B590" i="9"/>
  <c r="C590" i="9" s="1"/>
  <c r="G590" i="9" s="1"/>
  <c r="A591" i="9"/>
  <c r="B591" i="9"/>
  <c r="C591" i="9" s="1"/>
  <c r="G591" i="9" s="1"/>
  <c r="A592" i="9"/>
  <c r="B592" i="9"/>
  <c r="A593" i="9"/>
  <c r="B593" i="9"/>
  <c r="A594" i="9"/>
  <c r="B594" i="9"/>
  <c r="C594" i="9" s="1"/>
  <c r="G594" i="9" s="1"/>
  <c r="A595" i="9"/>
  <c r="B595" i="9"/>
  <c r="C595" i="9" s="1"/>
  <c r="G595" i="9" s="1"/>
  <c r="A596" i="9"/>
  <c r="B596" i="9"/>
  <c r="A597" i="9"/>
  <c r="B597" i="9"/>
  <c r="A598" i="9"/>
  <c r="B598" i="9"/>
  <c r="C598" i="9" s="1"/>
  <c r="G598" i="9" s="1"/>
  <c r="A599" i="9"/>
  <c r="B599" i="9"/>
  <c r="C599" i="9" s="1"/>
  <c r="G599" i="9" s="1"/>
  <c r="A600" i="9"/>
  <c r="B600" i="9"/>
  <c r="A601" i="9"/>
  <c r="B601" i="9"/>
  <c r="A602" i="9"/>
  <c r="B602" i="9"/>
  <c r="C602" i="9" s="1"/>
  <c r="G602" i="9" s="1"/>
  <c r="A603" i="9"/>
  <c r="B603" i="9"/>
  <c r="C603" i="9" s="1"/>
  <c r="G603" i="9" s="1"/>
  <c r="A604" i="9"/>
  <c r="B604" i="9"/>
  <c r="A605" i="9"/>
  <c r="B605" i="9"/>
  <c r="A606" i="9"/>
  <c r="B606" i="9"/>
  <c r="C606" i="9" s="1"/>
  <c r="G606" i="9" s="1"/>
  <c r="A607" i="9"/>
  <c r="B607" i="9"/>
  <c r="C607" i="9" s="1"/>
  <c r="G607" i="9" s="1"/>
  <c r="A608" i="9"/>
  <c r="B608" i="9"/>
  <c r="A609" i="9"/>
  <c r="B609" i="9"/>
  <c r="A610" i="9"/>
  <c r="B610" i="9"/>
  <c r="C610" i="9" s="1"/>
  <c r="G610" i="9" s="1"/>
  <c r="A611" i="9"/>
  <c r="B611" i="9"/>
  <c r="C611" i="9" s="1"/>
  <c r="G611" i="9" s="1"/>
  <c r="A612" i="9"/>
  <c r="B612" i="9"/>
  <c r="C612" i="9" s="1"/>
  <c r="G612" i="9" s="1"/>
  <c r="A613" i="9"/>
  <c r="B613" i="9"/>
  <c r="A614" i="9"/>
  <c r="B614" i="9"/>
  <c r="A615" i="9"/>
  <c r="B615" i="9"/>
  <c r="C615" i="9" s="1"/>
  <c r="G615" i="9" s="1"/>
  <c r="A616" i="9"/>
  <c r="B616" i="9"/>
  <c r="A617" i="9"/>
  <c r="B617" i="9"/>
  <c r="A618" i="9"/>
  <c r="B618" i="9"/>
  <c r="C618" i="9" s="1"/>
  <c r="G618" i="9" s="1"/>
  <c r="A619" i="9"/>
  <c r="B619" i="9"/>
  <c r="C619" i="9" s="1"/>
  <c r="G619" i="9" s="1"/>
  <c r="A620" i="9"/>
  <c r="B620" i="9"/>
  <c r="A621" i="9"/>
  <c r="B621" i="9"/>
  <c r="A622" i="9"/>
  <c r="B622" i="9"/>
  <c r="A623" i="9"/>
  <c r="B623" i="9"/>
  <c r="C623" i="9" s="1"/>
  <c r="G623" i="9" s="1"/>
  <c r="A624" i="9"/>
  <c r="B624" i="9"/>
  <c r="C624" i="9" s="1"/>
  <c r="G624" i="9" s="1"/>
  <c r="A625" i="9"/>
  <c r="B625" i="9"/>
  <c r="A626" i="9"/>
  <c r="B626" i="9"/>
  <c r="C626" i="9" s="1"/>
  <c r="G626" i="9" s="1"/>
  <c r="A627" i="9"/>
  <c r="B627" i="9"/>
  <c r="C627" i="9" s="1"/>
  <c r="G627" i="9" s="1"/>
  <c r="A628" i="9"/>
  <c r="B628" i="9"/>
  <c r="C628" i="9" s="1"/>
  <c r="G628" i="9" s="1"/>
  <c r="A629" i="9"/>
  <c r="B629" i="9"/>
  <c r="A630" i="9"/>
  <c r="B630" i="9"/>
  <c r="A631" i="9"/>
  <c r="B631" i="9"/>
  <c r="C631" i="9" s="1"/>
  <c r="G631" i="9" s="1"/>
  <c r="A632" i="9"/>
  <c r="B632" i="9"/>
  <c r="C632" i="9" s="1"/>
  <c r="G632" i="9" s="1"/>
  <c r="A633" i="9"/>
  <c r="B633" i="9"/>
  <c r="A634" i="9"/>
  <c r="B634" i="9"/>
  <c r="C634" i="9" s="1"/>
  <c r="G634" i="9" s="1"/>
  <c r="A635" i="9"/>
  <c r="B635" i="9"/>
  <c r="A636" i="9"/>
  <c r="B636" i="9"/>
  <c r="A637" i="9"/>
  <c r="B637" i="9"/>
  <c r="C637" i="9" s="1"/>
  <c r="G637" i="9" s="1"/>
  <c r="A638" i="9"/>
  <c r="B638" i="9"/>
  <c r="C638" i="9" s="1"/>
  <c r="G638" i="9" s="1"/>
  <c r="A639" i="9"/>
  <c r="B639" i="9"/>
  <c r="A640" i="9"/>
  <c r="B640" i="9"/>
  <c r="A641" i="9"/>
  <c r="B641" i="9"/>
  <c r="C641" i="9" s="1"/>
  <c r="A642" i="9"/>
  <c r="B642" i="9"/>
  <c r="C642" i="9" s="1"/>
  <c r="G642" i="9" s="1"/>
  <c r="A643" i="9"/>
  <c r="B643" i="9"/>
  <c r="A644" i="9"/>
  <c r="B644" i="9"/>
  <c r="A645" i="9"/>
  <c r="B645" i="9"/>
  <c r="C645" i="9" s="1"/>
  <c r="A646" i="9"/>
  <c r="B646" i="9"/>
  <c r="C646" i="9" s="1"/>
  <c r="G646" i="9" s="1"/>
  <c r="A647" i="9"/>
  <c r="B647" i="9"/>
  <c r="A648" i="9"/>
  <c r="B648" i="9"/>
  <c r="A649" i="9"/>
  <c r="B649" i="9"/>
  <c r="C649" i="9" s="1"/>
  <c r="A650" i="9"/>
  <c r="B650" i="9"/>
  <c r="C650" i="9" s="1"/>
  <c r="G650" i="9" s="1"/>
  <c r="A651" i="9"/>
  <c r="B651" i="9"/>
  <c r="A652" i="9"/>
  <c r="B652" i="9"/>
  <c r="A653" i="9"/>
  <c r="B653" i="9"/>
  <c r="C653" i="9" s="1"/>
  <c r="A654" i="9"/>
  <c r="B654" i="9"/>
  <c r="C654" i="9" s="1"/>
  <c r="G654" i="9" s="1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B736" i="9"/>
  <c r="A737" i="9"/>
  <c r="B737" i="9"/>
  <c r="A738" i="9"/>
  <c r="B738" i="9"/>
  <c r="A739" i="9"/>
  <c r="B739" i="9"/>
  <c r="A740" i="9"/>
  <c r="B740" i="9"/>
  <c r="A741" i="9"/>
  <c r="B741" i="9"/>
  <c r="A742" i="9"/>
  <c r="D742" i="9" s="1"/>
  <c r="B742" i="9"/>
  <c r="E742" i="9" s="1"/>
  <c r="A743" i="9"/>
  <c r="D743" i="9" s="1"/>
  <c r="B743" i="9"/>
  <c r="E743" i="9" s="1"/>
  <c r="A744" i="9"/>
  <c r="D744" i="9" s="1"/>
  <c r="B744" i="9"/>
  <c r="E744" i="9" s="1"/>
  <c r="A745" i="9"/>
  <c r="D745" i="9" s="1"/>
  <c r="B745" i="9"/>
  <c r="E745" i="9" s="1"/>
  <c r="A746" i="9"/>
  <c r="D746" i="9" s="1"/>
  <c r="B746" i="9"/>
  <c r="E746" i="9" s="1"/>
  <c r="A747" i="9"/>
  <c r="D747" i="9" s="1"/>
  <c r="B747" i="9"/>
  <c r="E747" i="9" s="1"/>
  <c r="A748" i="9"/>
  <c r="D748" i="9" s="1"/>
  <c r="B748" i="9"/>
  <c r="E748" i="9" s="1"/>
  <c r="A749" i="9"/>
  <c r="D749" i="9" s="1"/>
  <c r="B749" i="9"/>
  <c r="E749" i="9" s="1"/>
  <c r="A750" i="9"/>
  <c r="D750" i="9" s="1"/>
  <c r="B750" i="9"/>
  <c r="E750" i="9" s="1"/>
  <c r="A751" i="9"/>
  <c r="D751" i="9" s="1"/>
  <c r="B751" i="9"/>
  <c r="E751" i="9" s="1"/>
  <c r="A752" i="9"/>
  <c r="D752" i="9" s="1"/>
  <c r="B752" i="9"/>
  <c r="E752" i="9" s="1"/>
  <c r="A753" i="9"/>
  <c r="D753" i="9" s="1"/>
  <c r="B753" i="9"/>
  <c r="E753" i="9" s="1"/>
  <c r="A754" i="9"/>
  <c r="D754" i="9" s="1"/>
  <c r="B754" i="9"/>
  <c r="E754" i="9" s="1"/>
  <c r="A755" i="9"/>
  <c r="D755" i="9" s="1"/>
  <c r="B755" i="9"/>
  <c r="E755" i="9" s="1"/>
  <c r="A756" i="9"/>
  <c r="D756" i="9" s="1"/>
  <c r="B756" i="9"/>
  <c r="E756" i="9" s="1"/>
  <c r="A757" i="9"/>
  <c r="D757" i="9" s="1"/>
  <c r="B757" i="9"/>
  <c r="E757" i="9" s="1"/>
  <c r="A758" i="9"/>
  <c r="D758" i="9" s="1"/>
  <c r="B758" i="9"/>
  <c r="E758" i="9" s="1"/>
  <c r="A759" i="9"/>
  <c r="D759" i="9" s="1"/>
  <c r="B759" i="9"/>
  <c r="E759" i="9" s="1"/>
  <c r="A760" i="9"/>
  <c r="D760" i="9" s="1"/>
  <c r="B760" i="9"/>
  <c r="E760" i="9" s="1"/>
  <c r="A761" i="9"/>
  <c r="D761" i="9" s="1"/>
  <c r="B761" i="9"/>
  <c r="E761" i="9" s="1"/>
  <c r="A762" i="9"/>
  <c r="D762" i="9" s="1"/>
  <c r="B762" i="9"/>
  <c r="E762" i="9" s="1"/>
  <c r="A763" i="9"/>
  <c r="D763" i="9" s="1"/>
  <c r="B763" i="9"/>
  <c r="E763" i="9" s="1"/>
  <c r="A764" i="9"/>
  <c r="D764" i="9" s="1"/>
  <c r="B764" i="9"/>
  <c r="E764" i="9" s="1"/>
  <c r="A765" i="9"/>
  <c r="D765" i="9" s="1"/>
  <c r="B765" i="9"/>
  <c r="E765" i="9" s="1"/>
  <c r="A766" i="9"/>
  <c r="D766" i="9" s="1"/>
  <c r="B766" i="9"/>
  <c r="E766" i="9" s="1"/>
  <c r="A767" i="9"/>
  <c r="D767" i="9" s="1"/>
  <c r="B767" i="9"/>
  <c r="E767" i="9" s="1"/>
  <c r="A768" i="9"/>
  <c r="D768" i="9" s="1"/>
  <c r="B768" i="9"/>
  <c r="E768" i="9" s="1"/>
  <c r="A769" i="9"/>
  <c r="D769" i="9" s="1"/>
  <c r="B769" i="9"/>
  <c r="E769" i="9" s="1"/>
  <c r="A770" i="9"/>
  <c r="D770" i="9" s="1"/>
  <c r="B770" i="9"/>
  <c r="E770" i="9" s="1"/>
  <c r="A771" i="9"/>
  <c r="D771" i="9" s="1"/>
  <c r="B771" i="9"/>
  <c r="E771" i="9" s="1"/>
  <c r="A772" i="9"/>
  <c r="D772" i="9" s="1"/>
  <c r="B772" i="9"/>
  <c r="E772" i="9" s="1"/>
  <c r="A773" i="9"/>
  <c r="D773" i="9" s="1"/>
  <c r="B773" i="9"/>
  <c r="E773" i="9" s="1"/>
  <c r="A774" i="9"/>
  <c r="D774" i="9" s="1"/>
  <c r="B774" i="9"/>
  <c r="E774" i="9" s="1"/>
  <c r="A775" i="9"/>
  <c r="D775" i="9" s="1"/>
  <c r="B775" i="9"/>
  <c r="E775" i="9" s="1"/>
  <c r="A776" i="9"/>
  <c r="D776" i="9" s="1"/>
  <c r="B776" i="9"/>
  <c r="E776" i="9" s="1"/>
  <c r="A777" i="9"/>
  <c r="D777" i="9" s="1"/>
  <c r="B777" i="9"/>
  <c r="E777" i="9" s="1"/>
  <c r="A778" i="9"/>
  <c r="D778" i="9" s="1"/>
  <c r="B778" i="9"/>
  <c r="E778" i="9" s="1"/>
  <c r="A779" i="9"/>
  <c r="D779" i="9" s="1"/>
  <c r="B779" i="9"/>
  <c r="E779" i="9" s="1"/>
  <c r="A780" i="9"/>
  <c r="D780" i="9" s="1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D784" i="9" s="1"/>
  <c r="B784" i="9"/>
  <c r="E784" i="9" s="1"/>
  <c r="A785" i="9"/>
  <c r="D785" i="9" s="1"/>
  <c r="B785" i="9"/>
  <c r="E785" i="9" s="1"/>
  <c r="A786" i="9"/>
  <c r="D786" i="9" s="1"/>
  <c r="B786" i="9"/>
  <c r="E786" i="9" s="1"/>
  <c r="A787" i="9"/>
  <c r="D787" i="9" s="1"/>
  <c r="B787" i="9"/>
  <c r="E787" i="9" s="1"/>
  <c r="A788" i="9"/>
  <c r="D788" i="9" s="1"/>
  <c r="B788" i="9"/>
  <c r="E788" i="9" s="1"/>
  <c r="A789" i="9"/>
  <c r="D789" i="9" s="1"/>
  <c r="B789" i="9"/>
  <c r="E789" i="9" s="1"/>
  <c r="A790" i="9"/>
  <c r="D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D794" i="9" s="1"/>
  <c r="B794" i="9"/>
  <c r="E794" i="9" s="1"/>
  <c r="A795" i="9"/>
  <c r="D795" i="9" s="1"/>
  <c r="B795" i="9"/>
  <c r="E795" i="9" s="1"/>
  <c r="A796" i="9"/>
  <c r="D796" i="9" s="1"/>
  <c r="B796" i="9"/>
  <c r="E796" i="9" s="1"/>
  <c r="A797" i="9"/>
  <c r="D797" i="9" s="1"/>
  <c r="B797" i="9"/>
  <c r="E797" i="9" s="1"/>
  <c r="A798" i="9"/>
  <c r="D798" i="9" s="1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D802" i="9" s="1"/>
  <c r="B802" i="9"/>
  <c r="E802" i="9" s="1"/>
  <c r="A803" i="9"/>
  <c r="D803" i="9" s="1"/>
  <c r="B803" i="9"/>
  <c r="E803" i="9" s="1"/>
  <c r="A804" i="9"/>
  <c r="D804" i="9" s="1"/>
  <c r="B804" i="9"/>
  <c r="E804" i="9" s="1"/>
  <c r="A805" i="9"/>
  <c r="D805" i="9" s="1"/>
  <c r="B805" i="9"/>
  <c r="E805" i="9" s="1"/>
  <c r="A806" i="9"/>
  <c r="D806" i="9" s="1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D810" i="9" s="1"/>
  <c r="B810" i="9"/>
  <c r="E810" i="9" s="1"/>
  <c r="A811" i="9"/>
  <c r="D811" i="9" s="1"/>
  <c r="B811" i="9"/>
  <c r="E811" i="9" s="1"/>
  <c r="A812" i="9"/>
  <c r="D812" i="9" s="1"/>
  <c r="B812" i="9"/>
  <c r="E812" i="9" s="1"/>
  <c r="A813" i="9"/>
  <c r="D813" i="9" s="1"/>
  <c r="B813" i="9"/>
  <c r="E813" i="9" s="1"/>
  <c r="A814" i="9"/>
  <c r="D814" i="9" s="1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D818" i="9" s="1"/>
  <c r="B818" i="9"/>
  <c r="E818" i="9" s="1"/>
  <c r="A819" i="9"/>
  <c r="D819" i="9"/>
  <c r="B819" i="9"/>
  <c r="E819" i="9"/>
  <c r="A820" i="9"/>
  <c r="D820" i="9"/>
  <c r="B820" i="9"/>
  <c r="E820" i="9"/>
  <c r="A821" i="9"/>
  <c r="D821" i="9"/>
  <c r="B821" i="9"/>
  <c r="E821" i="9"/>
  <c r="A822" i="9"/>
  <c r="D822" i="9"/>
  <c r="B822" i="9"/>
  <c r="E822" i="9"/>
  <c r="A823" i="9"/>
  <c r="D823" i="9"/>
  <c r="B823" i="9"/>
  <c r="E823" i="9"/>
  <c r="A824" i="9"/>
  <c r="D824" i="9"/>
  <c r="B824" i="9"/>
  <c r="E824" i="9"/>
  <c r="A825" i="9"/>
  <c r="D825" i="9"/>
  <c r="B825" i="9"/>
  <c r="E825" i="9"/>
  <c r="A826" i="9"/>
  <c r="D826" i="9"/>
  <c r="B826" i="9"/>
  <c r="E826" i="9"/>
  <c r="A827" i="9"/>
  <c r="D827" i="9"/>
  <c r="B827" i="9"/>
  <c r="E827" i="9"/>
  <c r="A828" i="9"/>
  <c r="D828" i="9"/>
  <c r="B828" i="9"/>
  <c r="E828" i="9"/>
  <c r="A829" i="9"/>
  <c r="D829" i="9"/>
  <c r="B829" i="9"/>
  <c r="E829" i="9"/>
  <c r="A830" i="9"/>
  <c r="D830" i="9"/>
  <c r="B830" i="9"/>
  <c r="E830" i="9"/>
  <c r="A831" i="9"/>
  <c r="D831" i="9"/>
  <c r="B831" i="9"/>
  <c r="E831" i="9"/>
  <c r="A832" i="9"/>
  <c r="D832" i="9"/>
  <c r="B832" i="9"/>
  <c r="E832" i="9"/>
  <c r="A833" i="9"/>
  <c r="D833" i="9"/>
  <c r="B833" i="9"/>
  <c r="E833" i="9"/>
  <c r="A834" i="9"/>
  <c r="D834" i="9"/>
  <c r="B834" i="9"/>
  <c r="E834" i="9"/>
  <c r="A835" i="9"/>
  <c r="D835" i="9"/>
  <c r="B835" i="9"/>
  <c r="E835" i="9"/>
  <c r="A836" i="9"/>
  <c r="D836" i="9"/>
  <c r="B836" i="9"/>
  <c r="E836" i="9"/>
  <c r="A837" i="9"/>
  <c r="D837" i="9"/>
  <c r="B837" i="9"/>
  <c r="E837" i="9"/>
  <c r="A838" i="9"/>
  <c r="D838" i="9"/>
  <c r="B838" i="9"/>
  <c r="E838" i="9"/>
  <c r="A839" i="9"/>
  <c r="D839" i="9"/>
  <c r="B839" i="9"/>
  <c r="E839" i="9"/>
  <c r="A840" i="9"/>
  <c r="D840" i="9"/>
  <c r="B840" i="9"/>
  <c r="E840" i="9"/>
  <c r="A841" i="9"/>
  <c r="D841" i="9"/>
  <c r="B841" i="9"/>
  <c r="E841" i="9"/>
  <c r="A842" i="9"/>
  <c r="D842" i="9"/>
  <c r="B842" i="9"/>
  <c r="E842" i="9"/>
  <c r="A843" i="9"/>
  <c r="D843" i="9"/>
  <c r="B843" i="9"/>
  <c r="E843" i="9"/>
  <c r="A844" i="9"/>
  <c r="D844" i="9"/>
  <c r="B844" i="9"/>
  <c r="E844" i="9"/>
  <c r="A845" i="9"/>
  <c r="D845" i="9"/>
  <c r="B845" i="9"/>
  <c r="E845" i="9"/>
  <c r="A846" i="9"/>
  <c r="D846" i="9"/>
  <c r="B846" i="9"/>
  <c r="E846" i="9"/>
  <c r="A847" i="9"/>
  <c r="D847" i="9"/>
  <c r="B847" i="9"/>
  <c r="E847" i="9"/>
  <c r="A848" i="9"/>
  <c r="D848" i="9"/>
  <c r="B848" i="9"/>
  <c r="E848" i="9"/>
  <c r="A849" i="9"/>
  <c r="D849" i="9"/>
  <c r="B849" i="9"/>
  <c r="E849" i="9"/>
  <c r="A850" i="9"/>
  <c r="D850" i="9"/>
  <c r="B850" i="9"/>
  <c r="E850" i="9"/>
  <c r="A851" i="9"/>
  <c r="D851" i="9"/>
  <c r="B851" i="9"/>
  <c r="E851" i="9"/>
  <c r="A852" i="9"/>
  <c r="D852" i="9"/>
  <c r="B852" i="9"/>
  <c r="E852" i="9"/>
  <c r="A853" i="9"/>
  <c r="D853" i="9"/>
  <c r="B853" i="9"/>
  <c r="E853" i="9"/>
  <c r="A854" i="9"/>
  <c r="D854" i="9"/>
  <c r="B854" i="9"/>
  <c r="E854" i="9"/>
  <c r="A855" i="9"/>
  <c r="D855" i="9"/>
  <c r="B855" i="9"/>
  <c r="E855" i="9"/>
  <c r="A856" i="9"/>
  <c r="D856" i="9"/>
  <c r="B856" i="9"/>
  <c r="E856" i="9"/>
  <c r="A857" i="9"/>
  <c r="D857" i="9"/>
  <c r="B857" i="9"/>
  <c r="E857" i="9"/>
  <c r="A858" i="9"/>
  <c r="D858" i="9"/>
  <c r="B858" i="9"/>
  <c r="E858" i="9"/>
  <c r="A859" i="9"/>
  <c r="D859" i="9"/>
  <c r="B859" i="9"/>
  <c r="E859" i="9"/>
  <c r="A860" i="9"/>
  <c r="D860" i="9"/>
  <c r="B860" i="9"/>
  <c r="E860" i="9"/>
  <c r="A861" i="9"/>
  <c r="D861" i="9"/>
  <c r="B861" i="9"/>
  <c r="E861" i="9"/>
  <c r="A862" i="9"/>
  <c r="D862" i="9"/>
  <c r="B862" i="9"/>
  <c r="E862" i="9"/>
  <c r="A863" i="9"/>
  <c r="D863" i="9"/>
  <c r="B863" i="9"/>
  <c r="E863" i="9"/>
  <c r="A864" i="9"/>
  <c r="D864" i="9"/>
  <c r="B864" i="9"/>
  <c r="E864" i="9"/>
  <c r="A865" i="9"/>
  <c r="D865" i="9"/>
  <c r="B865" i="9"/>
  <c r="E865" i="9"/>
  <c r="A866" i="9"/>
  <c r="D866" i="9"/>
  <c r="B866" i="9"/>
  <c r="E866" i="9"/>
  <c r="A867" i="9"/>
  <c r="D867" i="9"/>
  <c r="B867" i="9"/>
  <c r="E867" i="9"/>
  <c r="A868" i="9"/>
  <c r="D868" i="9"/>
  <c r="B868" i="9"/>
  <c r="E868" i="9"/>
  <c r="A869" i="9"/>
  <c r="D869" i="9"/>
  <c r="B869" i="9"/>
  <c r="E869" i="9"/>
  <c r="A870" i="9"/>
  <c r="D870" i="9"/>
  <c r="B870" i="9"/>
  <c r="E870" i="9"/>
  <c r="A871" i="9"/>
  <c r="D871" i="9"/>
  <c r="B871" i="9"/>
  <c r="E871" i="9"/>
  <c r="A872" i="9"/>
  <c r="D872" i="9"/>
  <c r="B872" i="9"/>
  <c r="E872" i="9"/>
  <c r="A873" i="9"/>
  <c r="D873" i="9"/>
  <c r="B873" i="9"/>
  <c r="E873" i="9"/>
  <c r="A874" i="9"/>
  <c r="D874" i="9"/>
  <c r="B874" i="9"/>
  <c r="E874" i="9"/>
  <c r="A875" i="9"/>
  <c r="D875" i="9"/>
  <c r="B875" i="9"/>
  <c r="E875" i="9"/>
  <c r="A876" i="9"/>
  <c r="D876" i="9"/>
  <c r="B876" i="9"/>
  <c r="E876" i="9"/>
  <c r="A877" i="9"/>
  <c r="D877" i="9"/>
  <c r="B877" i="9"/>
  <c r="E877" i="9"/>
  <c r="A878" i="9"/>
  <c r="D878" i="9"/>
  <c r="B878" i="9"/>
  <c r="E878" i="9"/>
  <c r="A879" i="9"/>
  <c r="D879" i="9"/>
  <c r="B879" i="9"/>
  <c r="E879" i="9"/>
  <c r="A880" i="9"/>
  <c r="D880" i="9"/>
  <c r="B880" i="9"/>
  <c r="E880" i="9"/>
  <c r="A881" i="9"/>
  <c r="D881" i="9"/>
  <c r="B881" i="9"/>
  <c r="E881" i="9"/>
  <c r="A882" i="9"/>
  <c r="D882" i="9"/>
  <c r="B882" i="9"/>
  <c r="E882" i="9"/>
  <c r="A883" i="9"/>
  <c r="D883" i="9"/>
  <c r="B883" i="9"/>
  <c r="E883" i="9"/>
  <c r="A884" i="9"/>
  <c r="D884" i="9"/>
  <c r="B884" i="9"/>
  <c r="E884" i="9"/>
  <c r="A885" i="9"/>
  <c r="D885" i="9"/>
  <c r="B885" i="9"/>
  <c r="E885" i="9"/>
  <c r="A886" i="9"/>
  <c r="D886" i="9"/>
  <c r="B886" i="9"/>
  <c r="E886" i="9"/>
  <c r="A887" i="9"/>
  <c r="D887" i="9"/>
  <c r="B887" i="9"/>
  <c r="E887" i="9"/>
  <c r="A888" i="9"/>
  <c r="D888" i="9"/>
  <c r="B888" i="9"/>
  <c r="E888" i="9"/>
  <c r="A889" i="9"/>
  <c r="D889" i="9"/>
  <c r="B889" i="9"/>
  <c r="E889" i="9"/>
  <c r="A890" i="9"/>
  <c r="D890" i="9"/>
  <c r="B890" i="9"/>
  <c r="E890" i="9"/>
  <c r="A891" i="9"/>
  <c r="D891" i="9"/>
  <c r="B891" i="9"/>
  <c r="E891" i="9"/>
  <c r="A892" i="9"/>
  <c r="D892" i="9"/>
  <c r="B892" i="9"/>
  <c r="E892" i="9"/>
  <c r="A893" i="9"/>
  <c r="D893" i="9"/>
  <c r="B893" i="9"/>
  <c r="E893" i="9"/>
  <c r="A894" i="9"/>
  <c r="D894" i="9"/>
  <c r="B894" i="9"/>
  <c r="E894" i="9"/>
  <c r="A895" i="9"/>
  <c r="D895" i="9"/>
  <c r="B895" i="9"/>
  <c r="E895" i="9"/>
  <c r="A896" i="9"/>
  <c r="D896" i="9"/>
  <c r="B896" i="9"/>
  <c r="E896" i="9"/>
  <c r="A897" i="9"/>
  <c r="D897" i="9"/>
  <c r="B897" i="9"/>
  <c r="E897" i="9"/>
  <c r="A898" i="9"/>
  <c r="D898" i="9"/>
  <c r="B898" i="9"/>
  <c r="E898" i="9"/>
  <c r="A899" i="9"/>
  <c r="D899" i="9"/>
  <c r="B899" i="9"/>
  <c r="E899" i="9"/>
  <c r="A900" i="9"/>
  <c r="D900" i="9"/>
  <c r="B900" i="9"/>
  <c r="E900" i="9"/>
  <c r="A901" i="9"/>
  <c r="D901" i="9"/>
  <c r="B901" i="9"/>
  <c r="E901" i="9"/>
  <c r="A902" i="9"/>
  <c r="D902" i="9"/>
  <c r="B902" i="9"/>
  <c r="E902" i="9"/>
  <c r="A903" i="9"/>
  <c r="D903" i="9"/>
  <c r="B903" i="9"/>
  <c r="E903" i="9"/>
  <c r="A904" i="9"/>
  <c r="D904" i="9"/>
  <c r="B904" i="9"/>
  <c r="E904" i="9"/>
  <c r="A905" i="9"/>
  <c r="D905" i="9"/>
  <c r="B905" i="9"/>
  <c r="E905" i="9"/>
  <c r="A906" i="9"/>
  <c r="D906" i="9"/>
  <c r="B906" i="9"/>
  <c r="E906" i="9"/>
  <c r="A907" i="9"/>
  <c r="D907" i="9"/>
  <c r="B907" i="9"/>
  <c r="E907" i="9"/>
  <c r="A908" i="9"/>
  <c r="D908" i="9"/>
  <c r="B908" i="9"/>
  <c r="E908" i="9"/>
  <c r="A909" i="9"/>
  <c r="D909" i="9"/>
  <c r="B909" i="9"/>
  <c r="E909" i="9"/>
  <c r="A910" i="9"/>
  <c r="D910" i="9"/>
  <c r="B910" i="9"/>
  <c r="E910" i="9"/>
  <c r="A911" i="9"/>
  <c r="D911" i="9"/>
  <c r="B911" i="9"/>
  <c r="E911" i="9"/>
  <c r="A912" i="9"/>
  <c r="D912" i="9"/>
  <c r="B912" i="9"/>
  <c r="E912" i="9"/>
  <c r="A913" i="9"/>
  <c r="D913" i="9"/>
  <c r="B913" i="9"/>
  <c r="E913" i="9"/>
  <c r="A914" i="9"/>
  <c r="D914" i="9"/>
  <c r="B914" i="9"/>
  <c r="E914" i="9"/>
  <c r="A915" i="9"/>
  <c r="D915" i="9"/>
  <c r="B915" i="9"/>
  <c r="E915" i="9"/>
  <c r="A916" i="9"/>
  <c r="D916" i="9"/>
  <c r="B916" i="9"/>
  <c r="E916" i="9"/>
  <c r="A917" i="9"/>
  <c r="D917" i="9"/>
  <c r="B917" i="9"/>
  <c r="E917" i="9"/>
  <c r="A918" i="9"/>
  <c r="D918" i="9"/>
  <c r="B918" i="9"/>
  <c r="E918" i="9"/>
  <c r="A919" i="9"/>
  <c r="D919" i="9"/>
  <c r="B919" i="9"/>
  <c r="E919" i="9"/>
  <c r="A920" i="9"/>
  <c r="D920" i="9"/>
  <c r="B920" i="9"/>
  <c r="E920" i="9"/>
  <c r="A921" i="9"/>
  <c r="D921" i="9"/>
  <c r="B921" i="9"/>
  <c r="E921" i="9"/>
  <c r="A922" i="9"/>
  <c r="D922" i="9"/>
  <c r="B922" i="9"/>
  <c r="E922" i="9"/>
  <c r="A923" i="9"/>
  <c r="D923" i="9"/>
  <c r="B923" i="9"/>
  <c r="E923" i="9"/>
  <c r="A924" i="9"/>
  <c r="D924" i="9"/>
  <c r="B924" i="9"/>
  <c r="E924" i="9"/>
  <c r="A925" i="9"/>
  <c r="D925" i="9"/>
  <c r="B925" i="9"/>
  <c r="E925" i="9"/>
  <c r="A926" i="9"/>
  <c r="D926" i="9"/>
  <c r="B926" i="9"/>
  <c r="E926" i="9"/>
  <c r="A927" i="9"/>
  <c r="D927" i="9"/>
  <c r="B927" i="9"/>
  <c r="E927" i="9"/>
  <c r="A928" i="9"/>
  <c r="D928" i="9"/>
  <c r="B928" i="9"/>
  <c r="E928" i="9"/>
  <c r="A929" i="9"/>
  <c r="D929" i="9"/>
  <c r="B929" i="9"/>
  <c r="E929" i="9"/>
  <c r="A930" i="9"/>
  <c r="D930" i="9"/>
  <c r="B930" i="9"/>
  <c r="E930" i="9"/>
  <c r="A931" i="9"/>
  <c r="D931" i="9"/>
  <c r="B931" i="9"/>
  <c r="E931" i="9"/>
  <c r="A932" i="9"/>
  <c r="D932" i="9"/>
  <c r="B932" i="9"/>
  <c r="E932" i="9"/>
  <c r="A933" i="9"/>
  <c r="D933" i="9"/>
  <c r="B933" i="9"/>
  <c r="E933" i="9"/>
  <c r="A934" i="9"/>
  <c r="D934" i="9"/>
  <c r="B934" i="9"/>
  <c r="E934" i="9"/>
  <c r="A935" i="9"/>
  <c r="D935" i="9"/>
  <c r="B935" i="9"/>
  <c r="E935" i="9"/>
  <c r="A936" i="9"/>
  <c r="D936" i="9"/>
  <c r="B936" i="9"/>
  <c r="E936" i="9"/>
  <c r="A937" i="9"/>
  <c r="D937" i="9"/>
  <c r="B937" i="9"/>
  <c r="E937" i="9"/>
  <c r="A938" i="9"/>
  <c r="D938" i="9"/>
  <c r="B938" i="9"/>
  <c r="E938" i="9"/>
  <c r="A939" i="9"/>
  <c r="D939" i="9"/>
  <c r="B939" i="9"/>
  <c r="E939" i="9"/>
  <c r="A940" i="9"/>
  <c r="D940" i="9"/>
  <c r="B940" i="9"/>
  <c r="E940" i="9"/>
  <c r="A941" i="9"/>
  <c r="D941" i="9"/>
  <c r="B941" i="9"/>
  <c r="E941" i="9"/>
  <c r="A942" i="9"/>
  <c r="D942" i="9"/>
  <c r="B942" i="9"/>
  <c r="E942" i="9"/>
  <c r="A943" i="9"/>
  <c r="D943" i="9"/>
  <c r="B943" i="9"/>
  <c r="E943" i="9"/>
  <c r="A944" i="9"/>
  <c r="D944" i="9"/>
  <c r="B944" i="9"/>
  <c r="E944" i="9"/>
  <c r="A945" i="9"/>
  <c r="D945" i="9"/>
  <c r="B945" i="9"/>
  <c r="E945" i="9"/>
  <c r="A946" i="9"/>
  <c r="D946" i="9"/>
  <c r="B946" i="9"/>
  <c r="E946" i="9"/>
  <c r="A947" i="9"/>
  <c r="D947" i="9"/>
  <c r="B947" i="9"/>
  <c r="E947" i="9"/>
  <c r="A948" i="9"/>
  <c r="D948" i="9"/>
  <c r="B948" i="9"/>
  <c r="E948" i="9"/>
  <c r="A949" i="9"/>
  <c r="D949" i="9"/>
  <c r="B949" i="9"/>
  <c r="E949" i="9"/>
  <c r="A950" i="9"/>
  <c r="D950" i="9"/>
  <c r="B950" i="9"/>
  <c r="E950" i="9"/>
  <c r="A951" i="9"/>
  <c r="D951" i="9"/>
  <c r="B951" i="9"/>
  <c r="E951" i="9"/>
  <c r="A952" i="9"/>
  <c r="D952" i="9"/>
  <c r="B952" i="9"/>
  <c r="E952" i="9"/>
  <c r="A953" i="9"/>
  <c r="D953" i="9"/>
  <c r="B953" i="9"/>
  <c r="E953" i="9"/>
  <c r="A954" i="9"/>
  <c r="D954" i="9"/>
  <c r="B954" i="9"/>
  <c r="E954" i="9"/>
  <c r="A955" i="9"/>
  <c r="D955" i="9"/>
  <c r="B955" i="9"/>
  <c r="E955" i="9"/>
  <c r="A956" i="9"/>
  <c r="D956" i="9"/>
  <c r="B956" i="9"/>
  <c r="E956" i="9"/>
  <c r="A957" i="9"/>
  <c r="D957" i="9"/>
  <c r="B957" i="9"/>
  <c r="E957" i="9"/>
  <c r="A958" i="9"/>
  <c r="D958" i="9"/>
  <c r="B958" i="9"/>
  <c r="E958" i="9"/>
  <c r="A959" i="9"/>
  <c r="D959" i="9"/>
  <c r="B959" i="9"/>
  <c r="E959" i="9"/>
  <c r="A960" i="9"/>
  <c r="D960" i="9"/>
  <c r="B960" i="9"/>
  <c r="E960" i="9"/>
  <c r="A961" i="9"/>
  <c r="D961" i="9"/>
  <c r="B961" i="9"/>
  <c r="E961" i="9"/>
  <c r="A962" i="9"/>
  <c r="D962" i="9"/>
  <c r="B962" i="9"/>
  <c r="E962" i="9"/>
  <c r="A963" i="9"/>
  <c r="D963" i="9"/>
  <c r="B963" i="9"/>
  <c r="E963" i="9"/>
  <c r="A964" i="9"/>
  <c r="D964" i="9"/>
  <c r="B964" i="9"/>
  <c r="E964" i="9"/>
  <c r="A965" i="9"/>
  <c r="D965" i="9"/>
  <c r="B965" i="9"/>
  <c r="E965" i="9"/>
  <c r="A966" i="9"/>
  <c r="D966" i="9"/>
  <c r="B966" i="9"/>
  <c r="E966" i="9"/>
  <c r="A967" i="9"/>
  <c r="D967" i="9"/>
  <c r="B967" i="9"/>
  <c r="E967" i="9"/>
  <c r="A968" i="9"/>
  <c r="D968" i="9"/>
  <c r="B968" i="9"/>
  <c r="E968" i="9"/>
  <c r="A969" i="9"/>
  <c r="D969" i="9"/>
  <c r="B969" i="9"/>
  <c r="E969" i="9"/>
  <c r="A970" i="9"/>
  <c r="D970" i="9"/>
  <c r="B970" i="9"/>
  <c r="E970" i="9"/>
  <c r="A971" i="9"/>
  <c r="D971" i="9"/>
  <c r="B971" i="9"/>
  <c r="E971" i="9"/>
  <c r="A972" i="9"/>
  <c r="D972" i="9"/>
  <c r="B972" i="9"/>
  <c r="E972" i="9"/>
  <c r="A973" i="9"/>
  <c r="D973" i="9"/>
  <c r="B973" i="9"/>
  <c r="E973" i="9"/>
  <c r="A974" i="9"/>
  <c r="D974" i="9"/>
  <c r="B974" i="9"/>
  <c r="E974" i="9"/>
  <c r="A975" i="9"/>
  <c r="D975" i="9"/>
  <c r="B975" i="9"/>
  <c r="E975" i="9"/>
  <c r="A976" i="9"/>
  <c r="D976" i="9"/>
  <c r="B976" i="9"/>
  <c r="E976" i="9"/>
  <c r="A977" i="9"/>
  <c r="D977" i="9"/>
  <c r="B977" i="9"/>
  <c r="E977" i="9"/>
  <c r="A978" i="9"/>
  <c r="D978" i="9"/>
  <c r="B978" i="9"/>
  <c r="E978" i="9"/>
  <c r="A979" i="9"/>
  <c r="D979" i="9"/>
  <c r="B979" i="9"/>
  <c r="E979" i="9"/>
  <c r="A980" i="9"/>
  <c r="D980" i="9"/>
  <c r="B980" i="9"/>
  <c r="E980" i="9"/>
  <c r="A981" i="9"/>
  <c r="D981" i="9"/>
  <c r="B981" i="9"/>
  <c r="E981" i="9"/>
  <c r="A982" i="9"/>
  <c r="D982" i="9"/>
  <c r="B982" i="9"/>
  <c r="E982" i="9"/>
  <c r="A983" i="9"/>
  <c r="D983" i="9"/>
  <c r="B983" i="9"/>
  <c r="E983" i="9"/>
  <c r="A984" i="9"/>
  <c r="D984" i="9"/>
  <c r="B984" i="9"/>
  <c r="E984" i="9"/>
  <c r="A985" i="9"/>
  <c r="D985" i="9"/>
  <c r="B985" i="9"/>
  <c r="E985" i="9"/>
  <c r="A986" i="9"/>
  <c r="D986" i="9"/>
  <c r="B986" i="9"/>
  <c r="E986" i="9"/>
  <c r="A987" i="9"/>
  <c r="D987" i="9"/>
  <c r="B987" i="9"/>
  <c r="E987" i="9"/>
  <c r="A988" i="9"/>
  <c r="D988" i="9"/>
  <c r="B988" i="9"/>
  <c r="E988" i="9"/>
  <c r="A989" i="9"/>
  <c r="D989" i="9"/>
  <c r="B989" i="9"/>
  <c r="E989" i="9"/>
  <c r="A990" i="9"/>
  <c r="D990" i="9"/>
  <c r="B990" i="9"/>
  <c r="E990" i="9"/>
  <c r="A991" i="9"/>
  <c r="D991" i="9"/>
  <c r="B991" i="9"/>
  <c r="E991" i="9"/>
  <c r="A992" i="9"/>
  <c r="D992" i="9"/>
  <c r="B992" i="9"/>
  <c r="E992" i="9"/>
  <c r="A993" i="9"/>
  <c r="D993" i="9"/>
  <c r="B993" i="9"/>
  <c r="E993" i="9"/>
  <c r="A994" i="9"/>
  <c r="D994" i="9"/>
  <c r="B994" i="9"/>
  <c r="E994" i="9"/>
  <c r="A995" i="9"/>
  <c r="D995" i="9"/>
  <c r="B995" i="9"/>
  <c r="E995" i="9"/>
  <c r="A996" i="9"/>
  <c r="D996" i="9"/>
  <c r="B996" i="9"/>
  <c r="E996" i="9"/>
  <c r="A997" i="9"/>
  <c r="D997" i="9"/>
  <c r="B997" i="9"/>
  <c r="E997" i="9"/>
  <c r="A998" i="9"/>
  <c r="D998" i="9"/>
  <c r="B998" i="9"/>
  <c r="E998" i="9"/>
  <c r="A999" i="9"/>
  <c r="D999" i="9"/>
  <c r="B999" i="9"/>
  <c r="E999" i="9"/>
  <c r="A1000" i="9"/>
  <c r="D1000" i="9"/>
  <c r="B1000" i="9"/>
  <c r="E1000" i="9"/>
  <c r="A1001" i="9"/>
  <c r="D1001" i="9"/>
  <c r="B1001" i="9"/>
  <c r="E1001" i="9"/>
  <c r="B2" i="9"/>
  <c r="A2" i="9"/>
  <c r="D999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998" i="2"/>
  <c r="D4" i="2"/>
  <c r="D3" i="2"/>
  <c r="K998" i="2"/>
  <c r="L998" i="2"/>
  <c r="M998" i="2"/>
  <c r="K999" i="2"/>
  <c r="L999" i="2"/>
  <c r="M999" i="2"/>
  <c r="H998" i="2"/>
  <c r="I998" i="2"/>
  <c r="J998" i="2"/>
  <c r="H999" i="2"/>
  <c r="I999" i="2"/>
  <c r="J999" i="2"/>
  <c r="E998" i="2"/>
  <c r="F998" i="2"/>
  <c r="G998" i="2"/>
  <c r="E999" i="2"/>
  <c r="F999" i="2"/>
  <c r="G999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D812" i="5" s="1"/>
  <c r="B812" i="5"/>
  <c r="F812" i="5" s="1"/>
  <c r="C812" i="5"/>
  <c r="A813" i="5"/>
  <c r="B813" i="5"/>
  <c r="C813" i="5"/>
  <c r="A814" i="5"/>
  <c r="B814" i="5"/>
  <c r="C814" i="5"/>
  <c r="A815" i="5"/>
  <c r="B815" i="5"/>
  <c r="F815" i="5" s="1"/>
  <c r="C815" i="5"/>
  <c r="G815" i="5" s="1"/>
  <c r="A816" i="5"/>
  <c r="B816" i="5"/>
  <c r="F816" i="5" s="1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D842" i="5" s="1"/>
  <c r="B842" i="5"/>
  <c r="F842" i="5" s="1"/>
  <c r="C842" i="5"/>
  <c r="A843" i="5"/>
  <c r="B843" i="5"/>
  <c r="F843" i="5" s="1"/>
  <c r="C843" i="5"/>
  <c r="A844" i="5"/>
  <c r="D844" i="5" s="1"/>
  <c r="B844" i="5"/>
  <c r="C844" i="5"/>
  <c r="G844" i="5" s="1"/>
  <c r="A845" i="5"/>
  <c r="B845" i="5"/>
  <c r="C845" i="5"/>
  <c r="G845" i="5" s="1"/>
  <c r="A846" i="5"/>
  <c r="I846" i="5" s="1"/>
  <c r="B846" i="5"/>
  <c r="F846" i="5" s="1"/>
  <c r="C846" i="5"/>
  <c r="A847" i="5"/>
  <c r="B847" i="5"/>
  <c r="C847" i="5"/>
  <c r="A848" i="5"/>
  <c r="B848" i="5"/>
  <c r="F848" i="5" s="1"/>
  <c r="C848" i="5"/>
  <c r="G848" i="5" s="1"/>
  <c r="A849" i="5"/>
  <c r="B849" i="5"/>
  <c r="F849" i="5" s="1"/>
  <c r="C849" i="5"/>
  <c r="G849" i="5" s="1"/>
  <c r="A850" i="5"/>
  <c r="B850" i="5"/>
  <c r="F850" i="5" s="1"/>
  <c r="C850" i="5"/>
  <c r="A851" i="5"/>
  <c r="B851" i="5"/>
  <c r="C851" i="5"/>
  <c r="G851" i="5" s="1"/>
  <c r="A852" i="5"/>
  <c r="B852" i="5"/>
  <c r="F852" i="5" s="1"/>
  <c r="C852" i="5"/>
  <c r="G852" i="5" s="1"/>
  <c r="A853" i="5"/>
  <c r="B853" i="5"/>
  <c r="F853" i="5" s="1"/>
  <c r="C853" i="5"/>
  <c r="G853" i="5" s="1"/>
  <c r="A854" i="5"/>
  <c r="B854" i="5"/>
  <c r="F854" i="5" s="1"/>
  <c r="C854" i="5"/>
  <c r="A855" i="5"/>
  <c r="B855" i="5"/>
  <c r="C855" i="5"/>
  <c r="G855" i="5" s="1"/>
  <c r="A856" i="5"/>
  <c r="B856" i="5"/>
  <c r="F856" i="5" s="1"/>
  <c r="C856" i="5"/>
  <c r="A857" i="5"/>
  <c r="B857" i="5"/>
  <c r="C857" i="5"/>
  <c r="G857" i="5" s="1"/>
  <c r="A858" i="5"/>
  <c r="D858" i="5" s="1"/>
  <c r="B858" i="5"/>
  <c r="F858" i="5" s="1"/>
  <c r="C858" i="5"/>
  <c r="G858" i="5" s="1"/>
  <c r="A859" i="5"/>
  <c r="B859" i="5"/>
  <c r="F859" i="5" s="1"/>
  <c r="C859" i="5"/>
  <c r="G859" i="5" s="1"/>
  <c r="A860" i="5"/>
  <c r="D860" i="5" s="1"/>
  <c r="B860" i="5"/>
  <c r="F860" i="5" s="1"/>
  <c r="C860" i="5"/>
  <c r="A861" i="5"/>
  <c r="B861" i="5"/>
  <c r="F861" i="5" s="1"/>
  <c r="C861" i="5"/>
  <c r="G861" i="5" s="1"/>
  <c r="A862" i="5"/>
  <c r="I862" i="5" s="1"/>
  <c r="B862" i="5"/>
  <c r="F862" i="5" s="1"/>
  <c r="C862" i="5"/>
  <c r="G862" i="5" s="1"/>
  <c r="A863" i="5"/>
  <c r="B863" i="5"/>
  <c r="F863" i="5" s="1"/>
  <c r="C863" i="5"/>
  <c r="G863" i="5" s="1"/>
  <c r="A864" i="5"/>
  <c r="D864" i="5" s="1"/>
  <c r="B864" i="5"/>
  <c r="F864" i="5" s="1"/>
  <c r="C864" i="5"/>
  <c r="A865" i="5"/>
  <c r="B865" i="5"/>
  <c r="C865" i="5"/>
  <c r="G865" i="5" s="1"/>
  <c r="A866" i="5"/>
  <c r="B866" i="5"/>
  <c r="F866" i="5" s="1"/>
  <c r="C866" i="5"/>
  <c r="A867" i="5"/>
  <c r="B867" i="5"/>
  <c r="C867" i="5"/>
  <c r="G867" i="5" s="1"/>
  <c r="A868" i="5"/>
  <c r="B868" i="5"/>
  <c r="F868" i="5" s="1"/>
  <c r="C868" i="5"/>
  <c r="G868" i="5" s="1"/>
  <c r="A869" i="5"/>
  <c r="B869" i="5"/>
  <c r="C869" i="5"/>
  <c r="G869" i="5" s="1"/>
  <c r="A870" i="5"/>
  <c r="B870" i="5"/>
  <c r="C870" i="5"/>
  <c r="A871" i="5"/>
  <c r="B871" i="5"/>
  <c r="C871" i="5"/>
  <c r="G871" i="5" s="1"/>
  <c r="A872" i="5"/>
  <c r="D872" i="5" s="1"/>
  <c r="B872" i="5"/>
  <c r="C872" i="5"/>
  <c r="G872" i="5" s="1"/>
  <c r="A873" i="5"/>
  <c r="B873" i="5"/>
  <c r="F873" i="5" s="1"/>
  <c r="C873" i="5"/>
  <c r="G873" i="5" s="1"/>
  <c r="A874" i="5"/>
  <c r="D874" i="5" s="1"/>
  <c r="B874" i="5"/>
  <c r="F874" i="5" s="1"/>
  <c r="C874" i="5"/>
  <c r="A875" i="5"/>
  <c r="B875" i="5"/>
  <c r="F875" i="5" s="1"/>
  <c r="C875" i="5"/>
  <c r="G875" i="5" s="1"/>
  <c r="A876" i="5"/>
  <c r="D876" i="5" s="1"/>
  <c r="B876" i="5"/>
  <c r="F876" i="5" s="1"/>
  <c r="C876" i="5"/>
  <c r="G876" i="5" s="1"/>
  <c r="A877" i="5"/>
  <c r="B877" i="5"/>
  <c r="F877" i="5" s="1"/>
  <c r="C877" i="5"/>
  <c r="A878" i="5"/>
  <c r="I878" i="5" s="1"/>
  <c r="B878" i="5"/>
  <c r="F878" i="5" s="1"/>
  <c r="C878" i="5"/>
  <c r="A879" i="5"/>
  <c r="B879" i="5"/>
  <c r="C879" i="5"/>
  <c r="G879" i="5" s="1"/>
  <c r="A880" i="5"/>
  <c r="B880" i="5"/>
  <c r="F880" i="5" s="1"/>
  <c r="C880" i="5"/>
  <c r="A881" i="5"/>
  <c r="B881" i="5"/>
  <c r="C881" i="5"/>
  <c r="G881" i="5" s="1"/>
  <c r="A882" i="5"/>
  <c r="B882" i="5"/>
  <c r="F882" i="5" s="1"/>
  <c r="C882" i="5"/>
  <c r="G882" i="5" s="1"/>
  <c r="A883" i="5"/>
  <c r="B883" i="5"/>
  <c r="C883" i="5"/>
  <c r="G883" i="5" s="1"/>
  <c r="A884" i="5"/>
  <c r="D884" i="5" s="1"/>
  <c r="B884" i="5"/>
  <c r="F884" i="5" s="1"/>
  <c r="C884" i="5"/>
  <c r="A885" i="5"/>
  <c r="B885" i="5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A891" i="5"/>
  <c r="B891" i="5"/>
  <c r="C891" i="5"/>
  <c r="A892" i="5"/>
  <c r="E892" i="5" s="1"/>
  <c r="B892" i="5"/>
  <c r="F892" i="5" s="1"/>
  <c r="C892" i="5"/>
  <c r="G892" i="5" s="1"/>
  <c r="A893" i="5"/>
  <c r="B893" i="5"/>
  <c r="C893" i="5"/>
  <c r="G893" i="5" s="1"/>
  <c r="A894" i="5"/>
  <c r="B894" i="5"/>
  <c r="F894" i="5" s="1"/>
  <c r="C894" i="5"/>
  <c r="G894" i="5" s="1"/>
  <c r="A895" i="5"/>
  <c r="B895" i="5"/>
  <c r="C895" i="5"/>
  <c r="G895" i="5" s="1"/>
  <c r="A896" i="5"/>
  <c r="I896" i="5" s="1"/>
  <c r="B896" i="5"/>
  <c r="F896" i="5" s="1"/>
  <c r="C896" i="5"/>
  <c r="G896" i="5" s="1"/>
  <c r="A897" i="5"/>
  <c r="I897" i="5" s="1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E900" i="5" s="1"/>
  <c r="B900" i="5"/>
  <c r="F900" i="5" s="1"/>
  <c r="C900" i="5"/>
  <c r="G900" i="5" s="1"/>
  <c r="A901" i="5"/>
  <c r="B901" i="5"/>
  <c r="C901" i="5"/>
  <c r="G901" i="5" s="1"/>
  <c r="A902" i="5"/>
  <c r="E902" i="5" s="1"/>
  <c r="B902" i="5"/>
  <c r="F902" i="5" s="1"/>
  <c r="C902" i="5"/>
  <c r="A903" i="5"/>
  <c r="B903" i="5"/>
  <c r="F903" i="5" s="1"/>
  <c r="C903" i="5"/>
  <c r="G903" i="5" s="1"/>
  <c r="A904" i="5"/>
  <c r="E904" i="5" s="1"/>
  <c r="B904" i="5"/>
  <c r="F904" i="5" s="1"/>
  <c r="C904" i="5"/>
  <c r="A905" i="5"/>
  <c r="B905" i="5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B908" i="5"/>
  <c r="C908" i="5"/>
  <c r="A909" i="5"/>
  <c r="B909" i="5"/>
  <c r="F909" i="5" s="1"/>
  <c r="C909" i="5"/>
  <c r="G909" i="5" s="1"/>
  <c r="A910" i="5"/>
  <c r="D910" i="5" s="1"/>
  <c r="B910" i="5"/>
  <c r="F910" i="5" s="1"/>
  <c r="C910" i="5"/>
  <c r="A911" i="5"/>
  <c r="B911" i="5"/>
  <c r="C911" i="5"/>
  <c r="G911" i="5" s="1"/>
  <c r="A912" i="5"/>
  <c r="D912" i="5" s="1"/>
  <c r="B912" i="5"/>
  <c r="C912" i="5"/>
  <c r="G912" i="5" s="1"/>
  <c r="A913" i="5"/>
  <c r="B913" i="5"/>
  <c r="C913" i="5"/>
  <c r="G913" i="5" s="1"/>
  <c r="A914" i="5"/>
  <c r="D914" i="5" s="1"/>
  <c r="B914" i="5"/>
  <c r="F914" i="5" s="1"/>
  <c r="C914" i="5"/>
  <c r="A915" i="5"/>
  <c r="B915" i="5"/>
  <c r="F915" i="5" s="1"/>
  <c r="C915" i="5"/>
  <c r="G915" i="5" s="1"/>
  <c r="A916" i="5"/>
  <c r="E916" i="5" s="1"/>
  <c r="B916" i="5"/>
  <c r="C916" i="5"/>
  <c r="G916" i="5" s="1"/>
  <c r="A917" i="5"/>
  <c r="B917" i="5"/>
  <c r="F917" i="5" s="1"/>
  <c r="C917" i="5"/>
  <c r="G917" i="5" s="1"/>
  <c r="A918" i="5"/>
  <c r="B918" i="5"/>
  <c r="F918" i="5" s="1"/>
  <c r="C918" i="5"/>
  <c r="G918" i="5" s="1"/>
  <c r="A919" i="5"/>
  <c r="B919" i="5"/>
  <c r="F919" i="5" s="1"/>
  <c r="C919" i="5"/>
  <c r="G919" i="5" s="1"/>
  <c r="A920" i="5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B924" i="5"/>
  <c r="F924" i="5" s="1"/>
  <c r="C924" i="5"/>
  <c r="A925" i="5"/>
  <c r="B925" i="5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D932" i="5" s="1"/>
  <c r="B932" i="5"/>
  <c r="F932" i="5" s="1"/>
  <c r="C932" i="5"/>
  <c r="G932" i="5" s="1"/>
  <c r="A933" i="5"/>
  <c r="B933" i="5"/>
  <c r="C933" i="5"/>
  <c r="A934" i="5"/>
  <c r="E934" i="5" s="1"/>
  <c r="B934" i="5"/>
  <c r="F934" i="5" s="1"/>
  <c r="C934" i="5"/>
  <c r="A935" i="5"/>
  <c r="B935" i="5"/>
  <c r="F935" i="5" s="1"/>
  <c r="C935" i="5"/>
  <c r="G935" i="5" s="1"/>
  <c r="A936" i="5"/>
  <c r="D936" i="5" s="1"/>
  <c r="B936" i="5"/>
  <c r="F936" i="5" s="1"/>
  <c r="C936" i="5"/>
  <c r="A937" i="5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B939" i="5"/>
  <c r="C939" i="5"/>
  <c r="G939" i="5" s="1"/>
  <c r="A940" i="5"/>
  <c r="B940" i="5"/>
  <c r="F940" i="5" s="1"/>
  <c r="C940" i="5"/>
  <c r="A941" i="5"/>
  <c r="B941" i="5"/>
  <c r="F941" i="5" s="1"/>
  <c r="C941" i="5"/>
  <c r="G941" i="5" s="1"/>
  <c r="A942" i="5"/>
  <c r="B942" i="5"/>
  <c r="F942" i="5" s="1"/>
  <c r="C942" i="5"/>
  <c r="G942" i="5" s="1"/>
  <c r="A943" i="5"/>
  <c r="B943" i="5"/>
  <c r="F943" i="5" s="1"/>
  <c r="C943" i="5"/>
  <c r="A944" i="5"/>
  <c r="D944" i="5" s="1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A947" i="5"/>
  <c r="B947" i="5"/>
  <c r="F947" i="5" s="1"/>
  <c r="C947" i="5"/>
  <c r="G947" i="5" s="1"/>
  <c r="A948" i="5"/>
  <c r="B948" i="5"/>
  <c r="F948" i="5" s="1"/>
  <c r="C948" i="5"/>
  <c r="G948" i="5" s="1"/>
  <c r="A949" i="5"/>
  <c r="B949" i="5"/>
  <c r="F949" i="5" s="1"/>
  <c r="C949" i="5"/>
  <c r="G949" i="5" s="1"/>
  <c r="A950" i="5"/>
  <c r="B950" i="5"/>
  <c r="F950" i="5" s="1"/>
  <c r="C950" i="5"/>
  <c r="A951" i="5"/>
  <c r="B951" i="5"/>
  <c r="F951" i="5" s="1"/>
  <c r="C951" i="5"/>
  <c r="G951" i="5" s="1"/>
  <c r="A952" i="5"/>
  <c r="D952" i="5" s="1"/>
  <c r="B952" i="5"/>
  <c r="F952" i="5" s="1"/>
  <c r="C952" i="5"/>
  <c r="A953" i="5"/>
  <c r="B953" i="5"/>
  <c r="F953" i="5" s="1"/>
  <c r="C953" i="5"/>
  <c r="G953" i="5" s="1"/>
  <c r="A954" i="5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A960" i="5"/>
  <c r="D960" i="5" s="1"/>
  <c r="B960" i="5"/>
  <c r="F960" i="5" s="1"/>
  <c r="C960" i="5"/>
  <c r="G960" i="5" s="1"/>
  <c r="A961" i="5"/>
  <c r="B961" i="5"/>
  <c r="F961" i="5" s="1"/>
  <c r="C961" i="5"/>
  <c r="G961" i="5" s="1"/>
  <c r="A962" i="5"/>
  <c r="B962" i="5"/>
  <c r="F962" i="5" s="1"/>
  <c r="C962" i="5"/>
  <c r="A963" i="5"/>
  <c r="B963" i="5"/>
  <c r="F963" i="5" s="1"/>
  <c r="C963" i="5"/>
  <c r="G963" i="5" s="1"/>
  <c r="A964" i="5"/>
  <c r="B964" i="5"/>
  <c r="F964" i="5" s="1"/>
  <c r="C964" i="5"/>
  <c r="G964" i="5" s="1"/>
  <c r="A965" i="5"/>
  <c r="B965" i="5"/>
  <c r="F965" i="5" s="1"/>
  <c r="C965" i="5"/>
  <c r="G965" i="5" s="1"/>
  <c r="A966" i="5"/>
  <c r="B966" i="5"/>
  <c r="F966" i="5" s="1"/>
  <c r="C966" i="5"/>
  <c r="A967" i="5"/>
  <c r="B967" i="5"/>
  <c r="F967" i="5" s="1"/>
  <c r="C967" i="5"/>
  <c r="G967" i="5" s="1"/>
  <c r="A968" i="5"/>
  <c r="D968" i="5" s="1"/>
  <c r="B968" i="5"/>
  <c r="F968" i="5" s="1"/>
  <c r="C968" i="5"/>
  <c r="A969" i="5"/>
  <c r="B969" i="5"/>
  <c r="F969" i="5" s="1"/>
  <c r="C969" i="5"/>
  <c r="G969" i="5" s="1"/>
  <c r="A970" i="5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A973" i="5"/>
  <c r="B973" i="5"/>
  <c r="F973" i="5" s="1"/>
  <c r="C973" i="5"/>
  <c r="G973" i="5" s="1"/>
  <c r="A974" i="5"/>
  <c r="B974" i="5"/>
  <c r="F974" i="5" s="1"/>
  <c r="C974" i="5"/>
  <c r="G974" i="5" s="1"/>
  <c r="A975" i="5"/>
  <c r="B975" i="5"/>
  <c r="F975" i="5" s="1"/>
  <c r="C975" i="5"/>
  <c r="A976" i="5"/>
  <c r="D976" i="5" s="1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A979" i="5"/>
  <c r="B979" i="5"/>
  <c r="F979" i="5" s="1"/>
  <c r="C979" i="5"/>
  <c r="G979" i="5" s="1"/>
  <c r="A980" i="5"/>
  <c r="B980" i="5"/>
  <c r="F980" i="5" s="1"/>
  <c r="C980" i="5"/>
  <c r="G980" i="5" s="1"/>
  <c r="A981" i="5"/>
  <c r="B981" i="5"/>
  <c r="F981" i="5" s="1"/>
  <c r="C981" i="5"/>
  <c r="G981" i="5" s="1"/>
  <c r="A982" i="5"/>
  <c r="B982" i="5"/>
  <c r="F982" i="5" s="1"/>
  <c r="C982" i="5"/>
  <c r="A983" i="5"/>
  <c r="B983" i="5"/>
  <c r="F983" i="5" s="1"/>
  <c r="C983" i="5"/>
  <c r="G983" i="5" s="1"/>
  <c r="A984" i="5"/>
  <c r="D984" i="5" s="1"/>
  <c r="B984" i="5"/>
  <c r="F984" i="5" s="1"/>
  <c r="C984" i="5"/>
  <c r="A985" i="5"/>
  <c r="B985" i="5"/>
  <c r="F985" i="5" s="1"/>
  <c r="C985" i="5"/>
  <c r="G985" i="5" s="1"/>
  <c r="A986" i="5"/>
  <c r="B986" i="5"/>
  <c r="F986" i="5" s="1"/>
  <c r="C986" i="5"/>
  <c r="G986" i="5" s="1"/>
  <c r="A987" i="5"/>
  <c r="B987" i="5"/>
  <c r="F987" i="5" s="1"/>
  <c r="C987" i="5"/>
  <c r="G987" i="5" s="1"/>
  <c r="A988" i="5"/>
  <c r="B988" i="5"/>
  <c r="F988" i="5" s="1"/>
  <c r="C988" i="5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A992" i="5"/>
  <c r="D992" i="5" s="1"/>
  <c r="B992" i="5"/>
  <c r="F992" i="5" s="1"/>
  <c r="C992" i="5"/>
  <c r="G992" i="5" s="1"/>
  <c r="A993" i="5"/>
  <c r="B993" i="5"/>
  <c r="F993" i="5" s="1"/>
  <c r="C993" i="5"/>
  <c r="G993" i="5" s="1"/>
  <c r="A994" i="5"/>
  <c r="B994" i="5"/>
  <c r="F994" i="5" s="1"/>
  <c r="C994" i="5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B998" i="5"/>
  <c r="F998" i="5" s="1"/>
  <c r="C998" i="5"/>
  <c r="A999" i="5"/>
  <c r="B999" i="5"/>
  <c r="F999" i="5" s="1"/>
  <c r="C999" i="5"/>
  <c r="G999" i="5" s="1"/>
  <c r="A1000" i="5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B11" i="4"/>
  <c r="L11" i="4" s="1"/>
  <c r="C11" i="4"/>
  <c r="O11" i="4"/>
  <c r="A12" i="4"/>
  <c r="K12" i="4" s="1"/>
  <c r="B12" i="4"/>
  <c r="L12" i="4" s="1"/>
  <c r="C12" i="4"/>
  <c r="M12" i="4"/>
  <c r="O12" i="4"/>
  <c r="A13" i="4"/>
  <c r="K13" i="4" s="1"/>
  <c r="B13" i="4"/>
  <c r="L13" i="4"/>
  <c r="C13" i="4"/>
  <c r="O13" i="4"/>
  <c r="A14" i="4"/>
  <c r="K14" i="4"/>
  <c r="B14" i="4"/>
  <c r="L14" i="4"/>
  <c r="C14" i="4"/>
  <c r="M14" i="4"/>
  <c r="O14" i="4"/>
  <c r="A15" i="4"/>
  <c r="K15" i="4" s="1"/>
  <c r="B15" i="4"/>
  <c r="L15" i="4" s="1"/>
  <c r="C15" i="4"/>
  <c r="M15" i="4" s="1"/>
  <c r="O15" i="4"/>
  <c r="A16" i="4"/>
  <c r="B16" i="4"/>
  <c r="L16" i="4" s="1"/>
  <c r="C16" i="4"/>
  <c r="M16" i="4" s="1"/>
  <c r="O16" i="4"/>
  <c r="A17" i="4"/>
  <c r="K17" i="4" s="1"/>
  <c r="B17" i="4"/>
  <c r="C17" i="4"/>
  <c r="M17" i="4" s="1"/>
  <c r="O17" i="4"/>
  <c r="A18" i="4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C24" i="4"/>
  <c r="M24" i="4" s="1"/>
  <c r="O24" i="4"/>
  <c r="A25" i="4"/>
  <c r="K25" i="4"/>
  <c r="B25" i="4"/>
  <c r="L25" i="4"/>
  <c r="C25" i="4"/>
  <c r="M25" i="4"/>
  <c r="O25" i="4"/>
  <c r="A26" i="4"/>
  <c r="K26" i="4" s="1"/>
  <c r="B26" i="4"/>
  <c r="L26" i="4"/>
  <c r="C26" i="4"/>
  <c r="M26" i="4"/>
  <c r="O26" i="4"/>
  <c r="A27" i="4"/>
  <c r="K27" i="4" s="1"/>
  <c r="B27" i="4"/>
  <c r="L27" i="4" s="1"/>
  <c r="C27" i="4"/>
  <c r="M27" i="4" s="1"/>
  <c r="O27" i="4"/>
  <c r="A28" i="4"/>
  <c r="B28" i="4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L34" i="4" s="1"/>
  <c r="C34" i="4"/>
  <c r="M34" i="4" s="1"/>
  <c r="O34" i="4"/>
  <c r="A35" i="4"/>
  <c r="K35" i="4" s="1"/>
  <c r="B35" i="4"/>
  <c r="L35" i="4" s="1"/>
  <c r="P35" i="4" s="1"/>
  <c r="C35" i="4"/>
  <c r="M35" i="4" s="1"/>
  <c r="O35" i="4"/>
  <c r="A36" i="4"/>
  <c r="B36" i="4"/>
  <c r="L36" i="4" s="1"/>
  <c r="C36" i="4"/>
  <c r="M36" i="4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/>
  <c r="B46" i="4"/>
  <c r="L46" i="4"/>
  <c r="C46" i="4"/>
  <c r="M46" i="4"/>
  <c r="O46" i="4"/>
  <c r="A47" i="4"/>
  <c r="K47" i="4" s="1"/>
  <c r="B47" i="4"/>
  <c r="C47" i="4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P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/>
  <c r="B62" i="4"/>
  <c r="L62" i="4"/>
  <c r="C62" i="4"/>
  <c r="M62" i="4"/>
  <c r="O62" i="4"/>
  <c r="A63" i="4"/>
  <c r="B63" i="4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B70" i="4"/>
  <c r="L70" i="4" s="1"/>
  <c r="C70" i="4"/>
  <c r="M70" i="4"/>
  <c r="O70" i="4"/>
  <c r="A71" i="4"/>
  <c r="K71" i="4" s="1"/>
  <c r="B71" i="4"/>
  <c r="L71" i="4" s="1"/>
  <c r="C71" i="4"/>
  <c r="M71" i="4" s="1"/>
  <c r="O71" i="4"/>
  <c r="A72" i="4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L78" i="4" s="1"/>
  <c r="C78" i="4"/>
  <c r="M78" i="4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P85" i="4" s="1"/>
  <c r="C85" i="4"/>
  <c r="M85" i="4" s="1"/>
  <c r="O85" i="4"/>
  <c r="A86" i="4"/>
  <c r="B86" i="4"/>
  <c r="L86" i="4" s="1"/>
  <c r="C86" i="4"/>
  <c r="M86" i="4"/>
  <c r="O86" i="4"/>
  <c r="A87" i="4"/>
  <c r="K87" i="4" s="1"/>
  <c r="B87" i="4"/>
  <c r="L87" i="4" s="1"/>
  <c r="C87" i="4"/>
  <c r="M87" i="4" s="1"/>
  <c r="O87" i="4"/>
  <c r="A88" i="4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L94" i="4" s="1"/>
  <c r="C94" i="4"/>
  <c r="M94" i="4"/>
  <c r="O94" i="4"/>
  <c r="A95" i="4"/>
  <c r="K95" i="4" s="1"/>
  <c r="B95" i="4"/>
  <c r="L95" i="4" s="1"/>
  <c r="C95" i="4"/>
  <c r="M95" i="4" s="1"/>
  <c r="O95" i="4"/>
  <c r="A96" i="4"/>
  <c r="K96" i="4" s="1"/>
  <c r="B96" i="4"/>
  <c r="C96" i="4"/>
  <c r="M96" i="4" s="1"/>
  <c r="O96" i="4"/>
  <c r="A97" i="4"/>
  <c r="K97" i="4" s="1"/>
  <c r="B97" i="4"/>
  <c r="L97" i="4" s="1"/>
  <c r="C97" i="4"/>
  <c r="M97" i="4" s="1"/>
  <c r="O97" i="4"/>
  <c r="A98" i="4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B102" i="4"/>
  <c r="C102" i="4"/>
  <c r="M102" i="4"/>
  <c r="O102" i="4"/>
  <c r="A103" i="4"/>
  <c r="K103" i="4" s="1"/>
  <c r="B103" i="4"/>
  <c r="L103" i="4" s="1"/>
  <c r="C103" i="4"/>
  <c r="M103" i="4" s="1"/>
  <c r="O103" i="4"/>
  <c r="A104" i="4"/>
  <c r="B104" i="4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N108" i="4" s="1"/>
  <c r="R108" i="4" s="1"/>
  <c r="C108" i="4"/>
  <c r="M108" i="4" s="1"/>
  <c r="O108" i="4"/>
  <c r="A109" i="4"/>
  <c r="K109" i="4"/>
  <c r="B109" i="4"/>
  <c r="L109" i="4"/>
  <c r="C109" i="4"/>
  <c r="M109" i="4"/>
  <c r="O109" i="4"/>
  <c r="A110" i="4"/>
  <c r="K110" i="4" s="1"/>
  <c r="B110" i="4"/>
  <c r="C110" i="4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C116" i="4"/>
  <c r="M116" i="4" s="1"/>
  <c r="O116" i="4"/>
  <c r="A117" i="4"/>
  <c r="K117" i="4"/>
  <c r="B117" i="4"/>
  <c r="L117" i="4"/>
  <c r="C117" i="4"/>
  <c r="M117" i="4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/>
  <c r="B125" i="4"/>
  <c r="L125" i="4"/>
  <c r="C125" i="4"/>
  <c r="M125" i="4"/>
  <c r="O125" i="4"/>
  <c r="A126" i="4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C132" i="4"/>
  <c r="M132" i="4" s="1"/>
  <c r="O132" i="4"/>
  <c r="A133" i="4"/>
  <c r="K133" i="4"/>
  <c r="B133" i="4"/>
  <c r="L133" i="4"/>
  <c r="C133" i="4"/>
  <c r="M133" i="4"/>
  <c r="O133" i="4"/>
  <c r="A134" i="4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/>
  <c r="B141" i="4"/>
  <c r="L141" i="4"/>
  <c r="C141" i="4"/>
  <c r="M141" i="4"/>
  <c r="O141" i="4"/>
  <c r="A142" i="4"/>
  <c r="B142" i="4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C148" i="4"/>
  <c r="M148" i="4" s="1"/>
  <c r="O148" i="4"/>
  <c r="A149" i="4"/>
  <c r="K149" i="4"/>
  <c r="B149" i="4"/>
  <c r="L149" i="4"/>
  <c r="C149" i="4"/>
  <c r="M149" i="4"/>
  <c r="O149" i="4"/>
  <c r="A150" i="4"/>
  <c r="K150" i="4" s="1"/>
  <c r="B150" i="4"/>
  <c r="L150" i="4" s="1"/>
  <c r="C150" i="4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O154" i="4"/>
  <c r="A155" i="4"/>
  <c r="K155" i="4" s="1"/>
  <c r="B155" i="4"/>
  <c r="L155" i="4" s="1"/>
  <c r="Q155" i="4" s="1"/>
  <c r="C155" i="4"/>
  <c r="M155" i="4" s="1"/>
  <c r="O155" i="4"/>
  <c r="A156" i="4"/>
  <c r="B156" i="4"/>
  <c r="L156" i="4" s="1"/>
  <c r="C156" i="4"/>
  <c r="M156" i="4"/>
  <c r="O156" i="4"/>
  <c r="A157" i="4"/>
  <c r="B157" i="4"/>
  <c r="L157" i="4" s="1"/>
  <c r="C157" i="4"/>
  <c r="M157" i="4" s="1"/>
  <c r="O157" i="4"/>
  <c r="A158" i="4"/>
  <c r="B158" i="4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L164" i="4" s="1"/>
  <c r="C164" i="4"/>
  <c r="M164" i="4"/>
  <c r="O164" i="4"/>
  <c r="A165" i="4"/>
  <c r="B165" i="4"/>
  <c r="L165" i="4" s="1"/>
  <c r="C165" i="4"/>
  <c r="M165" i="4" s="1"/>
  <c r="O165" i="4"/>
  <c r="A166" i="4"/>
  <c r="B166" i="4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B172" i="4"/>
  <c r="L172" i="4" s="1"/>
  <c r="C172" i="4"/>
  <c r="M172" i="4"/>
  <c r="O172" i="4"/>
  <c r="A173" i="4"/>
  <c r="K173" i="4" s="1"/>
  <c r="B173" i="4"/>
  <c r="L173" i="4" s="1"/>
  <c r="C173" i="4"/>
  <c r="M173" i="4" s="1"/>
  <c r="O173" i="4"/>
  <c r="A174" i="4"/>
  <c r="K174" i="4" s="1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C178" i="4"/>
  <c r="M178" i="4" s="1"/>
  <c r="O178" i="4"/>
  <c r="A179" i="4"/>
  <c r="K179" i="4" s="1"/>
  <c r="B179" i="4"/>
  <c r="L179" i="4" s="1"/>
  <c r="N179" i="4" s="1"/>
  <c r="R179" i="4" s="1"/>
  <c r="C179" i="4"/>
  <c r="M179" i="4" s="1"/>
  <c r="O179" i="4"/>
  <c r="A180" i="4"/>
  <c r="B180" i="4"/>
  <c r="L180" i="4" s="1"/>
  <c r="C180" i="4"/>
  <c r="M180" i="4"/>
  <c r="O180" i="4"/>
  <c r="A181" i="4"/>
  <c r="K181" i="4" s="1"/>
  <c r="B181" i="4"/>
  <c r="L181" i="4" s="1"/>
  <c r="C181" i="4"/>
  <c r="M181" i="4" s="1"/>
  <c r="O181" i="4"/>
  <c r="A182" i="4"/>
  <c r="B182" i="4"/>
  <c r="C182" i="4"/>
  <c r="M182" i="4" s="1"/>
  <c r="O182" i="4"/>
  <c r="A183" i="4"/>
  <c r="K183" i="4" s="1"/>
  <c r="B183" i="4"/>
  <c r="L183" i="4" s="1"/>
  <c r="C183" i="4"/>
  <c r="M183" i="4" s="1"/>
  <c r="O183" i="4"/>
  <c r="A184" i="4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P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P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N340" i="4" s="1"/>
  <c r="R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N393" i="4" s="1"/>
  <c r="R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B397" i="4"/>
  <c r="L397" i="4" s="1"/>
  <c r="P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B407" i="4"/>
  <c r="L407" i="4" s="1"/>
  <c r="P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/>
  <c r="O416" i="4"/>
  <c r="A417" i="4"/>
  <c r="K417" i="4" s="1"/>
  <c r="B417" i="4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/>
  <c r="C422" i="4"/>
  <c r="M422" i="4" s="1"/>
  <c r="O422" i="4"/>
  <c r="A423" i="4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L433" i="4" s="1"/>
  <c r="N433" i="4" s="1"/>
  <c r="R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P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P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P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C461" i="4"/>
  <c r="M461" i="4" s="1"/>
  <c r="O461" i="4"/>
  <c r="A462" i="4"/>
  <c r="K462" i="4" s="1"/>
  <c r="B462" i="4"/>
  <c r="L462" i="4" s="1"/>
  <c r="C462" i="4"/>
  <c r="M462" i="4" s="1"/>
  <c r="O462" i="4"/>
  <c r="A463" i="4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P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/>
  <c r="O478" i="4"/>
  <c r="A479" i="4"/>
  <c r="K479" i="4" s="1"/>
  <c r="B479" i="4"/>
  <c r="L479" i="4"/>
  <c r="C479" i="4"/>
  <c r="M479" i="4" s="1"/>
  <c r="O479" i="4"/>
  <c r="A480" i="4"/>
  <c r="K480" i="4"/>
  <c r="B480" i="4"/>
  <c r="L480" i="4" s="1"/>
  <c r="C480" i="4"/>
  <c r="M480" i="4" s="1"/>
  <c r="O480" i="4"/>
  <c r="A481" i="4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O503" i="4"/>
  <c r="A504" i="4"/>
  <c r="K504" i="4" s="1"/>
  <c r="B504" i="4"/>
  <c r="L504" i="4" s="1"/>
  <c r="C504" i="4"/>
  <c r="M504" i="4" s="1"/>
  <c r="O504" i="4"/>
  <c r="A505" i="4"/>
  <c r="B505" i="4"/>
  <c r="C505" i="4"/>
  <c r="M505" i="4" s="1"/>
  <c r="O505" i="4"/>
  <c r="A506" i="4"/>
  <c r="K506" i="4" s="1"/>
  <c r="B506" i="4"/>
  <c r="L506" i="4" s="1"/>
  <c r="C506" i="4"/>
  <c r="M506" i="4" s="1"/>
  <c r="O506" i="4"/>
  <c r="A507" i="4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/>
  <c r="B509" i="4"/>
  <c r="C509" i="4"/>
  <c r="M509" i="4" s="1"/>
  <c r="O509" i="4"/>
  <c r="A510" i="4"/>
  <c r="K510" i="4" s="1"/>
  <c r="B510" i="4"/>
  <c r="L510" i="4"/>
  <c r="C510" i="4"/>
  <c r="M510" i="4" s="1"/>
  <c r="O510" i="4"/>
  <c r="A511" i="4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/>
  <c r="B515" i="4"/>
  <c r="C515" i="4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B519" i="4"/>
  <c r="C519" i="4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N525" i="4" s="1"/>
  <c r="R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N531" i="4" s="1"/>
  <c r="R531" i="4" s="1"/>
  <c r="C531" i="4"/>
  <c r="M531" i="4" s="1"/>
  <c r="O531" i="4"/>
  <c r="A532" i="4"/>
  <c r="K532" i="4" s="1"/>
  <c r="B532" i="4"/>
  <c r="L532" i="4" s="1"/>
  <c r="C532" i="4"/>
  <c r="M532" i="4"/>
  <c r="O532" i="4"/>
  <c r="A533" i="4"/>
  <c r="K533" i="4" s="1"/>
  <c r="B533" i="4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O539" i="4"/>
  <c r="A540" i="4"/>
  <c r="K540" i="4" s="1"/>
  <c r="B540" i="4"/>
  <c r="L540" i="4" s="1"/>
  <c r="C540" i="4"/>
  <c r="M540" i="4" s="1"/>
  <c r="O540" i="4"/>
  <c r="A541" i="4"/>
  <c r="K541" i="4" s="1"/>
  <c r="B541" i="4"/>
  <c r="C541" i="4"/>
  <c r="M541" i="4" s="1"/>
  <c r="O541" i="4"/>
  <c r="A542" i="4"/>
  <c r="K542" i="4" s="1"/>
  <c r="B542" i="4"/>
  <c r="L542" i="4" s="1"/>
  <c r="C542" i="4"/>
  <c r="M542" i="4" s="1"/>
  <c r="O542" i="4"/>
  <c r="A543" i="4"/>
  <c r="B543" i="4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/>
  <c r="B547" i="4"/>
  <c r="C547" i="4"/>
  <c r="M547" i="4" s="1"/>
  <c r="O547" i="4"/>
  <c r="A548" i="4"/>
  <c r="K548" i="4" s="1"/>
  <c r="B548" i="4"/>
  <c r="L548" i="4" s="1"/>
  <c r="C548" i="4"/>
  <c r="M548" i="4" s="1"/>
  <c r="O548" i="4"/>
  <c r="A549" i="4"/>
  <c r="B549" i="4"/>
  <c r="C549" i="4"/>
  <c r="M549" i="4" s="1"/>
  <c r="O549" i="4"/>
  <c r="A550" i="4"/>
  <c r="K550" i="4" s="1"/>
  <c r="B550" i="4"/>
  <c r="L550" i="4" s="1"/>
  <c r="C550" i="4"/>
  <c r="M550" i="4" s="1"/>
  <c r="O550" i="4"/>
  <c r="A551" i="4"/>
  <c r="B551" i="4"/>
  <c r="L551" i="4" s="1"/>
  <c r="C551" i="4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C558" i="4"/>
  <c r="M558" i="4" s="1"/>
  <c r="O558" i="4"/>
  <c r="A559" i="4"/>
  <c r="K559" i="4" s="1"/>
  <c r="B559" i="4"/>
  <c r="L559" i="4" s="1"/>
  <c r="N559" i="4" s="1"/>
  <c r="R559" i="4" s="1"/>
  <c r="C559" i="4"/>
  <c r="M559" i="4" s="1"/>
  <c r="O559" i="4"/>
  <c r="A560" i="4"/>
  <c r="K560" i="4" s="1"/>
  <c r="B560" i="4"/>
  <c r="L560" i="4" s="1"/>
  <c r="P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P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C566" i="4"/>
  <c r="M566" i="4" s="1"/>
  <c r="O566" i="4"/>
  <c r="A567" i="4"/>
  <c r="K567" i="4" s="1"/>
  <c r="B567" i="4"/>
  <c r="L567" i="4" s="1"/>
  <c r="P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O569" i="4"/>
  <c r="A570" i="4"/>
  <c r="B570" i="4"/>
  <c r="L570" i="4" s="1"/>
  <c r="P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N572" i="4" s="1"/>
  <c r="C572" i="4"/>
  <c r="M572" i="4" s="1"/>
  <c r="O572" i="4"/>
  <c r="A573" i="4"/>
  <c r="K573" i="4" s="1"/>
  <c r="B573" i="4"/>
  <c r="L573" i="4" s="1"/>
  <c r="C573" i="4"/>
  <c r="O573" i="4"/>
  <c r="A574" i="4"/>
  <c r="K574" i="4" s="1"/>
  <c r="B574" i="4"/>
  <c r="C574" i="4"/>
  <c r="O574" i="4"/>
  <c r="A575" i="4"/>
  <c r="K575" i="4" s="1"/>
  <c r="B575" i="4"/>
  <c r="L575" i="4" s="1"/>
  <c r="C575" i="4"/>
  <c r="O575" i="4"/>
  <c r="A576" i="4"/>
  <c r="K576" i="4" s="1"/>
  <c r="B576" i="4"/>
  <c r="L576" i="4" s="1"/>
  <c r="N576" i="4" s="1"/>
  <c r="R576" i="4" s="1"/>
  <c r="C576" i="4"/>
  <c r="M576" i="4" s="1"/>
  <c r="O576" i="4"/>
  <c r="A577" i="4"/>
  <c r="K577" i="4" s="1"/>
  <c r="B577" i="4"/>
  <c r="L577" i="4" s="1"/>
  <c r="C577" i="4"/>
  <c r="O577" i="4"/>
  <c r="A578" i="4"/>
  <c r="B578" i="4"/>
  <c r="L578" i="4" s="1"/>
  <c r="C578" i="4"/>
  <c r="O578" i="4"/>
  <c r="A579" i="4"/>
  <c r="K579" i="4" s="1"/>
  <c r="B579" i="4"/>
  <c r="L579" i="4" s="1"/>
  <c r="N579" i="4" s="1"/>
  <c r="R579" i="4" s="1"/>
  <c r="C579" i="4"/>
  <c r="O579" i="4"/>
  <c r="A580" i="4"/>
  <c r="K580" i="4"/>
  <c r="B580" i="4"/>
  <c r="C580" i="4"/>
  <c r="M580" i="4" s="1"/>
  <c r="O580" i="4"/>
  <c r="A581" i="4"/>
  <c r="K581" i="4" s="1"/>
  <c r="B581" i="4"/>
  <c r="L581" i="4" s="1"/>
  <c r="C581" i="4"/>
  <c r="O581" i="4"/>
  <c r="A582" i="4"/>
  <c r="K582" i="4" s="1"/>
  <c r="B582" i="4"/>
  <c r="C582" i="4"/>
  <c r="M582" i="4" s="1"/>
  <c r="O582" i="4"/>
  <c r="A583" i="4"/>
  <c r="K583" i="4" s="1"/>
  <c r="B583" i="4"/>
  <c r="L583" i="4"/>
  <c r="C583" i="4"/>
  <c r="O583" i="4"/>
  <c r="A584" i="4"/>
  <c r="K584" i="4"/>
  <c r="B584" i="4"/>
  <c r="C584" i="4"/>
  <c r="O584" i="4"/>
  <c r="A585" i="4"/>
  <c r="K585" i="4" s="1"/>
  <c r="B585" i="4"/>
  <c r="L585" i="4" s="1"/>
  <c r="C585" i="4"/>
  <c r="O585" i="4"/>
  <c r="A586" i="4"/>
  <c r="K586" i="4" s="1"/>
  <c r="B586" i="4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C588" i="4"/>
  <c r="M588" i="4" s="1"/>
  <c r="O588" i="4"/>
  <c r="A589" i="4"/>
  <c r="K589" i="4" s="1"/>
  <c r="B589" i="4"/>
  <c r="L589" i="4"/>
  <c r="C589" i="4"/>
  <c r="O589" i="4"/>
  <c r="A590" i="4"/>
  <c r="B590" i="4"/>
  <c r="L590" i="4" s="1"/>
  <c r="C590" i="4"/>
  <c r="O590" i="4"/>
  <c r="A591" i="4"/>
  <c r="K591" i="4"/>
  <c r="B591" i="4"/>
  <c r="L591" i="4" s="1"/>
  <c r="C591" i="4"/>
  <c r="M591" i="4" s="1"/>
  <c r="O591" i="4"/>
  <c r="A592" i="4"/>
  <c r="K592" i="4" s="1"/>
  <c r="B592" i="4"/>
  <c r="C592" i="4"/>
  <c r="M592" i="4" s="1"/>
  <c r="O592" i="4"/>
  <c r="A593" i="4"/>
  <c r="K593" i="4" s="1"/>
  <c r="B593" i="4"/>
  <c r="L593" i="4" s="1"/>
  <c r="C593" i="4"/>
  <c r="O593" i="4"/>
  <c r="A594" i="4"/>
  <c r="K594" i="4" s="1"/>
  <c r="B594" i="4"/>
  <c r="C594" i="4"/>
  <c r="M594" i="4" s="1"/>
  <c r="O594" i="4"/>
  <c r="A595" i="4"/>
  <c r="K595" i="4" s="1"/>
  <c r="B595" i="4"/>
  <c r="L595" i="4"/>
  <c r="C595" i="4"/>
  <c r="O595" i="4"/>
  <c r="A596" i="4"/>
  <c r="K596" i="4"/>
  <c r="B596" i="4"/>
  <c r="C596" i="4"/>
  <c r="O596" i="4"/>
  <c r="A597" i="4"/>
  <c r="K597" i="4" s="1"/>
  <c r="B597" i="4"/>
  <c r="L597" i="4" s="1"/>
  <c r="C597" i="4"/>
  <c r="O597" i="4"/>
  <c r="A598" i="4"/>
  <c r="K598" i="4" s="1"/>
  <c r="B598" i="4"/>
  <c r="C598" i="4"/>
  <c r="M598" i="4" s="1"/>
  <c r="O598" i="4"/>
  <c r="A599" i="4"/>
  <c r="K599" i="4" s="1"/>
  <c r="B599" i="4"/>
  <c r="L599" i="4" s="1"/>
  <c r="C599" i="4"/>
  <c r="M599" i="4" s="1"/>
  <c r="Q599" i="4" s="1"/>
  <c r="O599" i="4"/>
  <c r="A600" i="4"/>
  <c r="K600" i="4" s="1"/>
  <c r="B600" i="4"/>
  <c r="L600" i="4" s="1"/>
  <c r="C600" i="4"/>
  <c r="O600" i="4"/>
  <c r="A601" i="4"/>
  <c r="K601" i="4" s="1"/>
  <c r="B601" i="4"/>
  <c r="L601" i="4" s="1"/>
  <c r="C601" i="4"/>
  <c r="M601" i="4" s="1"/>
  <c r="P601" i="4" s="1"/>
  <c r="O601" i="4"/>
  <c r="A602" i="4"/>
  <c r="K602" i="4" s="1"/>
  <c r="B602" i="4"/>
  <c r="C602" i="4"/>
  <c r="M602" i="4" s="1"/>
  <c r="O602" i="4"/>
  <c r="A603" i="4"/>
  <c r="K603" i="4" s="1"/>
  <c r="B603" i="4"/>
  <c r="L603" i="4" s="1"/>
  <c r="C603" i="4"/>
  <c r="M603" i="4" s="1"/>
  <c r="P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B606" i="4"/>
  <c r="L606" i="4" s="1"/>
  <c r="C606" i="4"/>
  <c r="M606" i="4" s="1"/>
  <c r="O606" i="4"/>
  <c r="A607" i="4"/>
  <c r="K607" i="4" s="1"/>
  <c r="B607" i="4"/>
  <c r="L607" i="4" s="1"/>
  <c r="C607" i="4"/>
  <c r="O607" i="4"/>
  <c r="A608" i="4"/>
  <c r="K608" i="4" s="1"/>
  <c r="B608" i="4"/>
  <c r="L608" i="4" s="1"/>
  <c r="C608" i="4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O611" i="4"/>
  <c r="A612" i="4"/>
  <c r="K612" i="4" s="1"/>
  <c r="B612" i="4"/>
  <c r="L612" i="4" s="1"/>
  <c r="C612" i="4"/>
  <c r="O612" i="4"/>
  <c r="A613" i="4"/>
  <c r="K613" i="4" s="1"/>
  <c r="B613" i="4"/>
  <c r="L613" i="4" s="1"/>
  <c r="C613" i="4"/>
  <c r="M613" i="4" s="1"/>
  <c r="O613" i="4"/>
  <c r="A614" i="4"/>
  <c r="B614" i="4"/>
  <c r="L614" i="4" s="1"/>
  <c r="C614" i="4"/>
  <c r="M614" i="4" s="1"/>
  <c r="O614" i="4"/>
  <c r="A615" i="4"/>
  <c r="K615" i="4" s="1"/>
  <c r="B615" i="4"/>
  <c r="L615" i="4" s="1"/>
  <c r="C615" i="4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O619" i="4"/>
  <c r="A620" i="4"/>
  <c r="K620" i="4" s="1"/>
  <c r="B620" i="4"/>
  <c r="L620" i="4" s="1"/>
  <c r="C620" i="4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N623" i="4" s="1"/>
  <c r="R623" i="4" s="1"/>
  <c r="B623" i="4"/>
  <c r="L623" i="4" s="1"/>
  <c r="C623" i="4"/>
  <c r="M623" i="4" s="1"/>
  <c r="O623" i="4"/>
  <c r="A624" i="4"/>
  <c r="K624" i="4" s="1"/>
  <c r="B624" i="4"/>
  <c r="C624" i="4"/>
  <c r="M624" i="4" s="1"/>
  <c r="O624" i="4"/>
  <c r="A625" i="4"/>
  <c r="K625" i="4" s="1"/>
  <c r="B625" i="4"/>
  <c r="L625" i="4" s="1"/>
  <c r="C625" i="4"/>
  <c r="M625" i="4" s="1"/>
  <c r="O625" i="4"/>
  <c r="A626" i="4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C628" i="4"/>
  <c r="M628" i="4" s="1"/>
  <c r="O628" i="4"/>
  <c r="A629" i="4"/>
  <c r="K629" i="4" s="1"/>
  <c r="B629" i="4"/>
  <c r="L629" i="4" s="1"/>
  <c r="C629" i="4"/>
  <c r="M629" i="4" s="1"/>
  <c r="O629" i="4"/>
  <c r="A630" i="4"/>
  <c r="B630" i="4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C632" i="4"/>
  <c r="O632" i="4"/>
  <c r="A633" i="4"/>
  <c r="K633" i="4" s="1"/>
  <c r="B633" i="4"/>
  <c r="L633" i="4" s="1"/>
  <c r="C633" i="4"/>
  <c r="M633" i="4" s="1"/>
  <c r="O633" i="4"/>
  <c r="A634" i="4"/>
  <c r="B634" i="4"/>
  <c r="L634" i="4" s="1"/>
  <c r="C634" i="4"/>
  <c r="M634" i="4" s="1"/>
  <c r="O634" i="4"/>
  <c r="A635" i="4"/>
  <c r="K635" i="4" s="1"/>
  <c r="B635" i="4"/>
  <c r="L635" i="4" s="1"/>
  <c r="C635" i="4"/>
  <c r="O635" i="4"/>
  <c r="A636" i="4"/>
  <c r="K636" i="4" s="1"/>
  <c r="B636" i="4"/>
  <c r="C636" i="4"/>
  <c r="O636" i="4"/>
  <c r="A637" i="4"/>
  <c r="K637" i="4" s="1"/>
  <c r="B637" i="4"/>
  <c r="L637" i="4" s="1"/>
  <c r="C637" i="4"/>
  <c r="O637" i="4"/>
  <c r="A638" i="4"/>
  <c r="B638" i="4"/>
  <c r="L638" i="4" s="1"/>
  <c r="C638" i="4"/>
  <c r="O638" i="4"/>
  <c r="A639" i="4"/>
  <c r="K639" i="4" s="1"/>
  <c r="B639" i="4"/>
  <c r="L639" i="4" s="1"/>
  <c r="C639" i="4"/>
  <c r="O639" i="4"/>
  <c r="A640" i="4"/>
  <c r="K640" i="4" s="1"/>
  <c r="B640" i="4"/>
  <c r="L640" i="4" s="1"/>
  <c r="C640" i="4"/>
  <c r="O640" i="4"/>
  <c r="A641" i="4"/>
  <c r="K641" i="4"/>
  <c r="B641" i="4"/>
  <c r="L641" i="4" s="1"/>
  <c r="C641" i="4"/>
  <c r="M641" i="4" s="1"/>
  <c r="N641" i="4" s="1"/>
  <c r="R641" i="4" s="1"/>
  <c r="O641" i="4"/>
  <c r="A642" i="4"/>
  <c r="K642" i="4" s="1"/>
  <c r="B642" i="4"/>
  <c r="C642" i="4"/>
  <c r="M642" i="4" s="1"/>
  <c r="O642" i="4"/>
  <c r="A643" i="4"/>
  <c r="K643" i="4" s="1"/>
  <c r="B643" i="4"/>
  <c r="L643" i="4"/>
  <c r="C643" i="4"/>
  <c r="O643" i="4"/>
  <c r="A644" i="4"/>
  <c r="K644" i="4"/>
  <c r="B644" i="4"/>
  <c r="C644" i="4"/>
  <c r="O644" i="4"/>
  <c r="A645" i="4"/>
  <c r="K645" i="4" s="1"/>
  <c r="B645" i="4"/>
  <c r="L645" i="4"/>
  <c r="C645" i="4"/>
  <c r="O645" i="4"/>
  <c r="A646" i="4"/>
  <c r="B646" i="4"/>
  <c r="C646" i="4"/>
  <c r="O646" i="4"/>
  <c r="A647" i="4"/>
  <c r="K647" i="4" s="1"/>
  <c r="B647" i="4"/>
  <c r="L647" i="4" s="1"/>
  <c r="C647" i="4"/>
  <c r="O647" i="4"/>
  <c r="A648" i="4"/>
  <c r="K648" i="4" s="1"/>
  <c r="B648" i="4"/>
  <c r="L648" i="4" s="1"/>
  <c r="C648" i="4"/>
  <c r="O648" i="4"/>
  <c r="A649" i="4"/>
  <c r="K649" i="4" s="1"/>
  <c r="B649" i="4"/>
  <c r="L649" i="4" s="1"/>
  <c r="C649" i="4"/>
  <c r="O649" i="4"/>
  <c r="A650" i="4"/>
  <c r="B650" i="4"/>
  <c r="C650" i="4"/>
  <c r="M650" i="4" s="1"/>
  <c r="O650" i="4"/>
  <c r="A651" i="4"/>
  <c r="K651" i="4" s="1"/>
  <c r="B651" i="4"/>
  <c r="L651" i="4" s="1"/>
  <c r="C651" i="4"/>
  <c r="O651" i="4"/>
  <c r="A652" i="4"/>
  <c r="K652" i="4" s="1"/>
  <c r="B652" i="4"/>
  <c r="L652" i="4" s="1"/>
  <c r="C652" i="4"/>
  <c r="O652" i="4"/>
  <c r="A653" i="4"/>
  <c r="K653" i="4"/>
  <c r="B653" i="4"/>
  <c r="L653" i="4" s="1"/>
  <c r="C653" i="4"/>
  <c r="M653" i="4" s="1"/>
  <c r="O653" i="4"/>
  <c r="A654" i="4"/>
  <c r="K654" i="4" s="1"/>
  <c r="B654" i="4"/>
  <c r="C654" i="4"/>
  <c r="M654" i="4" s="1"/>
  <c r="O654" i="4"/>
  <c r="A655" i="4"/>
  <c r="K655" i="4" s="1"/>
  <c r="B655" i="4"/>
  <c r="L655" i="4" s="1"/>
  <c r="C655" i="4"/>
  <c r="O655" i="4"/>
  <c r="A656" i="4"/>
  <c r="K656" i="4" s="1"/>
  <c r="B656" i="4"/>
  <c r="C656" i="4"/>
  <c r="O656" i="4"/>
  <c r="A657" i="4"/>
  <c r="K657" i="4" s="1"/>
  <c r="B657" i="4"/>
  <c r="L657" i="4" s="1"/>
  <c r="C657" i="4"/>
  <c r="O657" i="4"/>
  <c r="A658" i="4"/>
  <c r="B658" i="4"/>
  <c r="C658" i="4"/>
  <c r="O658" i="4"/>
  <c r="A659" i="4"/>
  <c r="K659" i="4" s="1"/>
  <c r="B659" i="4"/>
  <c r="L659" i="4" s="1"/>
  <c r="C659" i="4"/>
  <c r="O659" i="4"/>
  <c r="A660" i="4"/>
  <c r="K660" i="4" s="1"/>
  <c r="B660" i="4"/>
  <c r="L660" i="4" s="1"/>
  <c r="C660" i="4"/>
  <c r="O660" i="4"/>
  <c r="A661" i="4"/>
  <c r="K661" i="4" s="1"/>
  <c r="B661" i="4"/>
  <c r="L661" i="4" s="1"/>
  <c r="C661" i="4"/>
  <c r="M661" i="4" s="1"/>
  <c r="O661" i="4"/>
  <c r="A662" i="4"/>
  <c r="K662" i="4" s="1"/>
  <c r="B662" i="4"/>
  <c r="C662" i="4"/>
  <c r="M662" i="4" s="1"/>
  <c r="O662" i="4"/>
  <c r="A663" i="4"/>
  <c r="K663" i="4" s="1"/>
  <c r="B663" i="4"/>
  <c r="L663" i="4" s="1"/>
  <c r="C663" i="4"/>
  <c r="O663" i="4"/>
  <c r="A664" i="4"/>
  <c r="K664" i="4" s="1"/>
  <c r="B664" i="4"/>
  <c r="C664" i="4"/>
  <c r="M664" i="4" s="1"/>
  <c r="O664" i="4"/>
  <c r="A665" i="4"/>
  <c r="K665" i="4" s="1"/>
  <c r="B665" i="4"/>
  <c r="L665" i="4"/>
  <c r="C665" i="4"/>
  <c r="O665" i="4"/>
  <c r="A666" i="4"/>
  <c r="B666" i="4"/>
  <c r="L666" i="4" s="1"/>
  <c r="C666" i="4"/>
  <c r="O666" i="4"/>
  <c r="A667" i="4"/>
  <c r="K667" i="4"/>
  <c r="B667" i="4"/>
  <c r="L667" i="4" s="1"/>
  <c r="C667" i="4"/>
  <c r="M667" i="4" s="1"/>
  <c r="O667" i="4"/>
  <c r="A668" i="4"/>
  <c r="K668" i="4" s="1"/>
  <c r="B668" i="4"/>
  <c r="C668" i="4"/>
  <c r="M668" i="4" s="1"/>
  <c r="O668" i="4"/>
  <c r="A669" i="4"/>
  <c r="K669" i="4" s="1"/>
  <c r="B669" i="4"/>
  <c r="L669" i="4" s="1"/>
  <c r="C669" i="4"/>
  <c r="O669" i="4"/>
  <c r="A670" i="4"/>
  <c r="B670" i="4"/>
  <c r="L670" i="4" s="1"/>
  <c r="C670" i="4"/>
  <c r="O670" i="4"/>
  <c r="A671" i="4"/>
  <c r="K671" i="4" s="1"/>
  <c r="B671" i="4"/>
  <c r="L671" i="4" s="1"/>
  <c r="C671" i="4"/>
  <c r="O671" i="4"/>
  <c r="A672" i="4"/>
  <c r="K672" i="4" s="1"/>
  <c r="B672" i="4"/>
  <c r="C672" i="4"/>
  <c r="O672" i="4"/>
  <c r="A673" i="4"/>
  <c r="K673" i="4" s="1"/>
  <c r="B673" i="4"/>
  <c r="L673" i="4" s="1"/>
  <c r="C673" i="4"/>
  <c r="M673" i="4" s="1"/>
  <c r="O673" i="4"/>
  <c r="A674" i="4"/>
  <c r="B674" i="4"/>
  <c r="L674" i="4" s="1"/>
  <c r="C674" i="4"/>
  <c r="M674" i="4" s="1"/>
  <c r="O674" i="4"/>
  <c r="A675" i="4"/>
  <c r="K675" i="4" s="1"/>
  <c r="B675" i="4"/>
  <c r="L675" i="4" s="1"/>
  <c r="C675" i="4"/>
  <c r="O675" i="4"/>
  <c r="A676" i="4"/>
  <c r="K676" i="4" s="1"/>
  <c r="B676" i="4"/>
  <c r="L676" i="4" s="1"/>
  <c r="C676" i="4"/>
  <c r="O676" i="4"/>
  <c r="A677" i="4"/>
  <c r="K677" i="4" s="1"/>
  <c r="B677" i="4"/>
  <c r="L677" i="4" s="1"/>
  <c r="C677" i="4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O679" i="4"/>
  <c r="A680" i="4"/>
  <c r="K680" i="4" s="1"/>
  <c r="B680" i="4"/>
  <c r="L680" i="4" s="1"/>
  <c r="C680" i="4"/>
  <c r="O680" i="4"/>
  <c r="A681" i="4"/>
  <c r="K681" i="4" s="1"/>
  <c r="B681" i="4"/>
  <c r="L681" i="4" s="1"/>
  <c r="C681" i="4"/>
  <c r="O681" i="4"/>
  <c r="A682" i="4"/>
  <c r="B682" i="4"/>
  <c r="L682" i="4" s="1"/>
  <c r="C682" i="4"/>
  <c r="O682" i="4"/>
  <c r="A683" i="4"/>
  <c r="K683" i="4" s="1"/>
  <c r="B683" i="4"/>
  <c r="L683" i="4" s="1"/>
  <c r="C683" i="4"/>
  <c r="O683" i="4"/>
  <c r="A684" i="4"/>
  <c r="K684" i="4" s="1"/>
  <c r="B684" i="4"/>
  <c r="L684" i="4" s="1"/>
  <c r="C684" i="4"/>
  <c r="O684" i="4"/>
  <c r="A685" i="4"/>
  <c r="K685" i="4" s="1"/>
  <c r="B685" i="4"/>
  <c r="L685" i="4" s="1"/>
  <c r="C685" i="4"/>
  <c r="O685" i="4"/>
  <c r="A686" i="4"/>
  <c r="B686" i="4"/>
  <c r="L686" i="4" s="1"/>
  <c r="C686" i="4"/>
  <c r="O686" i="4"/>
  <c r="A687" i="4"/>
  <c r="K687" i="4" s="1"/>
  <c r="B687" i="4"/>
  <c r="L687" i="4" s="1"/>
  <c r="C687" i="4"/>
  <c r="O687" i="4"/>
  <c r="A688" i="4"/>
  <c r="K688" i="4" s="1"/>
  <c r="B688" i="4"/>
  <c r="L688" i="4" s="1"/>
  <c r="C688" i="4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O691" i="4"/>
  <c r="A692" i="4"/>
  <c r="K692" i="4" s="1"/>
  <c r="B692" i="4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C696" i="4"/>
  <c r="M696" i="4" s="1"/>
  <c r="O696" i="4"/>
  <c r="A697" i="4"/>
  <c r="K697" i="4" s="1"/>
  <c r="B697" i="4"/>
  <c r="L697" i="4" s="1"/>
  <c r="C697" i="4"/>
  <c r="M697" i="4" s="1"/>
  <c r="O697" i="4"/>
  <c r="A698" i="4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C700" i="4"/>
  <c r="M700" i="4" s="1"/>
  <c r="O700" i="4"/>
  <c r="A701" i="4"/>
  <c r="K701" i="4" s="1"/>
  <c r="B701" i="4"/>
  <c r="L701" i="4" s="1"/>
  <c r="N701" i="4" s="1"/>
  <c r="R701" i="4" s="1"/>
  <c r="C701" i="4"/>
  <c r="M701" i="4" s="1"/>
  <c r="O701" i="4"/>
  <c r="A702" i="4"/>
  <c r="K702" i="4" s="1"/>
  <c r="B702" i="4"/>
  <c r="L702" i="4" s="1"/>
  <c r="C702" i="4"/>
  <c r="O702" i="4"/>
  <c r="A703" i="4"/>
  <c r="K703" i="4" s="1"/>
  <c r="B703" i="4"/>
  <c r="L703" i="4" s="1"/>
  <c r="P703" i="4" s="1"/>
  <c r="C703" i="4"/>
  <c r="M703" i="4" s="1"/>
  <c r="O703" i="4"/>
  <c r="A704" i="4"/>
  <c r="K704" i="4" s="1"/>
  <c r="B704" i="4"/>
  <c r="C704" i="4"/>
  <c r="M704" i="4" s="1"/>
  <c r="O704" i="4"/>
  <c r="A705" i="4"/>
  <c r="K705" i="4" s="1"/>
  <c r="B705" i="4"/>
  <c r="L705" i="4" s="1"/>
  <c r="C705" i="4"/>
  <c r="O705" i="4"/>
  <c r="A706" i="4"/>
  <c r="B706" i="4"/>
  <c r="L706" i="4" s="1"/>
  <c r="N706" i="4" s="1"/>
  <c r="R706" i="4" s="1"/>
  <c r="C706" i="4"/>
  <c r="O706" i="4"/>
  <c r="A707" i="4"/>
  <c r="K707" i="4" s="1"/>
  <c r="B707" i="4"/>
  <c r="L707" i="4" s="1"/>
  <c r="C707" i="4"/>
  <c r="O707" i="4"/>
  <c r="A708" i="4"/>
  <c r="K708" i="4" s="1"/>
  <c r="B708" i="4"/>
  <c r="L708" i="4" s="1"/>
  <c r="C708" i="4"/>
  <c r="O708" i="4"/>
  <c r="A709" i="4"/>
  <c r="K709" i="4" s="1"/>
  <c r="B709" i="4"/>
  <c r="L709" i="4" s="1"/>
  <c r="C709" i="4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O711" i="4"/>
  <c r="A712" i="4"/>
  <c r="K712" i="4" s="1"/>
  <c r="B712" i="4"/>
  <c r="L712" i="4" s="1"/>
  <c r="P712" i="4" s="1"/>
  <c r="C712" i="4"/>
  <c r="O712" i="4"/>
  <c r="A713" i="4"/>
  <c r="K713" i="4" s="1"/>
  <c r="B713" i="4"/>
  <c r="L713" i="4" s="1"/>
  <c r="N713" i="4" s="1"/>
  <c r="R713" i="4" s="1"/>
  <c r="C713" i="4"/>
  <c r="O713" i="4"/>
  <c r="A714" i="4"/>
  <c r="B714" i="4"/>
  <c r="C714" i="4"/>
  <c r="M714" i="4" s="1"/>
  <c r="O714" i="4"/>
  <c r="A715" i="4"/>
  <c r="K715" i="4" s="1"/>
  <c r="B715" i="4"/>
  <c r="L715" i="4" s="1"/>
  <c r="C715" i="4"/>
  <c r="O715" i="4"/>
  <c r="A716" i="4"/>
  <c r="K716" i="4" s="1"/>
  <c r="B716" i="4"/>
  <c r="L716" i="4" s="1"/>
  <c r="C716" i="4"/>
  <c r="O716" i="4"/>
  <c r="A717" i="4"/>
  <c r="K717" i="4"/>
  <c r="B717" i="4"/>
  <c r="L717" i="4" s="1"/>
  <c r="C717" i="4"/>
  <c r="M717" i="4" s="1"/>
  <c r="O717" i="4"/>
  <c r="A718" i="4"/>
  <c r="K718" i="4" s="1"/>
  <c r="B718" i="4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C720" i="4"/>
  <c r="M720" i="4" s="1"/>
  <c r="O720" i="4"/>
  <c r="A721" i="4"/>
  <c r="K721" i="4" s="1"/>
  <c r="B721" i="4"/>
  <c r="L721" i="4" s="1"/>
  <c r="C721" i="4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C724" i="4"/>
  <c r="O724" i="4"/>
  <c r="A725" i="4"/>
  <c r="K725" i="4" s="1"/>
  <c r="B725" i="4"/>
  <c r="L725" i="4" s="1"/>
  <c r="C725" i="4"/>
  <c r="M725" i="4" s="1"/>
  <c r="O725" i="4"/>
  <c r="A726" i="4"/>
  <c r="B726" i="4"/>
  <c r="L726" i="4" s="1"/>
  <c r="C726" i="4"/>
  <c r="M726" i="4" s="1"/>
  <c r="O726" i="4"/>
  <c r="A727" i="4"/>
  <c r="K727" i="4" s="1"/>
  <c r="B727" i="4"/>
  <c r="L727" i="4" s="1"/>
  <c r="C727" i="4"/>
  <c r="O727" i="4"/>
  <c r="A728" i="4"/>
  <c r="K728" i="4" s="1"/>
  <c r="B728" i="4"/>
  <c r="C728" i="4"/>
  <c r="O728" i="4"/>
  <c r="A729" i="4"/>
  <c r="K729" i="4" s="1"/>
  <c r="B729" i="4"/>
  <c r="L729" i="4" s="1"/>
  <c r="C729" i="4"/>
  <c r="M729" i="4" s="1"/>
  <c r="P729" i="4" s="1"/>
  <c r="O729" i="4"/>
  <c r="A730" i="4"/>
  <c r="K730" i="4" s="1"/>
  <c r="B730" i="4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C732" i="4"/>
  <c r="M732" i="4" s="1"/>
  <c r="O732" i="4"/>
  <c r="A733" i="4"/>
  <c r="K733" i="4" s="1"/>
  <c r="B733" i="4"/>
  <c r="L733" i="4" s="1"/>
  <c r="C733" i="4"/>
  <c r="O733" i="4"/>
  <c r="A734" i="4"/>
  <c r="K734" i="4" s="1"/>
  <c r="B734" i="4"/>
  <c r="L734" i="4" s="1"/>
  <c r="C734" i="4"/>
  <c r="O734" i="4"/>
  <c r="A735" i="4"/>
  <c r="K735" i="4" s="1"/>
  <c r="B735" i="4"/>
  <c r="L735" i="4" s="1"/>
  <c r="C735" i="4"/>
  <c r="M735" i="4" s="1"/>
  <c r="O735" i="4"/>
  <c r="A736" i="4"/>
  <c r="K736" i="4" s="1"/>
  <c r="B736" i="4"/>
  <c r="C736" i="4"/>
  <c r="M736" i="4" s="1"/>
  <c r="O736" i="4"/>
  <c r="A737" i="4"/>
  <c r="K737" i="4" s="1"/>
  <c r="B737" i="4"/>
  <c r="L737" i="4" s="1"/>
  <c r="C737" i="4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O740" i="4"/>
  <c r="A741" i="4"/>
  <c r="K741" i="4" s="1"/>
  <c r="B741" i="4"/>
  <c r="L741" i="4" s="1"/>
  <c r="C741" i="4"/>
  <c r="O741" i="4"/>
  <c r="A742" i="4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O744" i="4"/>
  <c r="A745" i="4"/>
  <c r="K745" i="4" s="1"/>
  <c r="B745" i="4"/>
  <c r="L745" i="4" s="1"/>
  <c r="C745" i="4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O748" i="4"/>
  <c r="A749" i="4"/>
  <c r="K749" i="4" s="1"/>
  <c r="B749" i="4"/>
  <c r="L749" i="4" s="1"/>
  <c r="C749" i="4"/>
  <c r="O749" i="4"/>
  <c r="A750" i="4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O762" i="4"/>
  <c r="A763" i="4"/>
  <c r="K763" i="4" s="1"/>
  <c r="B763" i="4"/>
  <c r="L763" i="4" s="1"/>
  <c r="C763" i="4"/>
  <c r="M763" i="4" s="1"/>
  <c r="O763" i="4"/>
  <c r="A764" i="4"/>
  <c r="K764" i="4" s="1"/>
  <c r="B764" i="4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C768" i="4"/>
  <c r="M768" i="4" s="1"/>
  <c r="O768" i="4"/>
  <c r="A769" i="4"/>
  <c r="K769" i="4" s="1"/>
  <c r="B769" i="4"/>
  <c r="L769" i="4" s="1"/>
  <c r="C769" i="4"/>
  <c r="O769" i="4"/>
  <c r="A770" i="4"/>
  <c r="B770" i="4"/>
  <c r="C770" i="4"/>
  <c r="O770" i="4"/>
  <c r="A771" i="4"/>
  <c r="K771" i="4" s="1"/>
  <c r="B771" i="4"/>
  <c r="L771" i="4" s="1"/>
  <c r="C771" i="4"/>
  <c r="O771" i="4"/>
  <c r="A772" i="4"/>
  <c r="K772" i="4" s="1"/>
  <c r="B772" i="4"/>
  <c r="C772" i="4"/>
  <c r="M772" i="4" s="1"/>
  <c r="O772" i="4"/>
  <c r="A773" i="4"/>
  <c r="K773" i="4" s="1"/>
  <c r="B773" i="4"/>
  <c r="L773" i="4" s="1"/>
  <c r="C773" i="4"/>
  <c r="O773" i="4"/>
  <c r="A774" i="4"/>
  <c r="K774" i="4" s="1"/>
  <c r="B774" i="4"/>
  <c r="C774" i="4"/>
  <c r="O774" i="4"/>
  <c r="A775" i="4"/>
  <c r="K775" i="4" s="1"/>
  <c r="B775" i="4"/>
  <c r="L775" i="4" s="1"/>
  <c r="C775" i="4"/>
  <c r="O775" i="4"/>
  <c r="A776" i="4"/>
  <c r="K776" i="4" s="1"/>
  <c r="B776" i="4"/>
  <c r="L776" i="4" s="1"/>
  <c r="C776" i="4"/>
  <c r="O776" i="4"/>
  <c r="A777" i="4"/>
  <c r="K777" i="4" s="1"/>
  <c r="B777" i="4"/>
  <c r="L777" i="4" s="1"/>
  <c r="C777" i="4"/>
  <c r="O777" i="4"/>
  <c r="A778" i="4"/>
  <c r="B778" i="4"/>
  <c r="L778" i="4" s="1"/>
  <c r="C778" i="4"/>
  <c r="O778" i="4"/>
  <c r="A779" i="4"/>
  <c r="K779" i="4" s="1"/>
  <c r="B779" i="4"/>
  <c r="L779" i="4" s="1"/>
  <c r="C779" i="4"/>
  <c r="O779" i="4"/>
  <c r="A780" i="4"/>
  <c r="K780" i="4" s="1"/>
  <c r="B780" i="4"/>
  <c r="C780" i="4"/>
  <c r="O780" i="4"/>
  <c r="A781" i="4"/>
  <c r="K781" i="4"/>
  <c r="B781" i="4"/>
  <c r="L781" i="4"/>
  <c r="C781" i="4"/>
  <c r="O781" i="4"/>
  <c r="A782" i="4"/>
  <c r="B782" i="4"/>
  <c r="L782" i="4" s="1"/>
  <c r="C782" i="4"/>
  <c r="O782" i="4"/>
  <c r="A783" i="4"/>
  <c r="K783" i="4"/>
  <c r="B783" i="4"/>
  <c r="L783" i="4"/>
  <c r="C783" i="4"/>
  <c r="O783" i="4"/>
  <c r="A784" i="4"/>
  <c r="K784" i="4"/>
  <c r="B784" i="4"/>
  <c r="C784" i="4"/>
  <c r="M784" i="4" s="1"/>
  <c r="O784" i="4"/>
  <c r="A785" i="4"/>
  <c r="K785" i="4" s="1"/>
  <c r="B785" i="4"/>
  <c r="L785" i="4" s="1"/>
  <c r="C785" i="4"/>
  <c r="M785" i="4" s="1"/>
  <c r="O785" i="4"/>
  <c r="A786" i="4"/>
  <c r="B786" i="4"/>
  <c r="C786" i="4"/>
  <c r="M786" i="4" s="1"/>
  <c r="O786" i="4"/>
  <c r="A787" i="4"/>
  <c r="K787" i="4" s="1"/>
  <c r="B787" i="4"/>
  <c r="L787" i="4" s="1"/>
  <c r="C787" i="4"/>
  <c r="O787" i="4"/>
  <c r="A788" i="4"/>
  <c r="K788" i="4" s="1"/>
  <c r="B788" i="4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C790" i="4"/>
  <c r="O790" i="4"/>
  <c r="A791" i="4"/>
  <c r="K791" i="4" s="1"/>
  <c r="B791" i="4"/>
  <c r="L791" i="4" s="1"/>
  <c r="C791" i="4"/>
  <c r="O791" i="4"/>
  <c r="A792" i="4"/>
  <c r="K792" i="4" s="1"/>
  <c r="B792" i="4"/>
  <c r="C792" i="4"/>
  <c r="O792" i="4"/>
  <c r="A793" i="4"/>
  <c r="K793" i="4" s="1"/>
  <c r="B793" i="4"/>
  <c r="L793" i="4" s="1"/>
  <c r="C793" i="4"/>
  <c r="O793" i="4"/>
  <c r="A794" i="4"/>
  <c r="B794" i="4"/>
  <c r="L794" i="4" s="1"/>
  <c r="C794" i="4"/>
  <c r="O794" i="4"/>
  <c r="A795" i="4"/>
  <c r="K795" i="4" s="1"/>
  <c r="B795" i="4"/>
  <c r="L795" i="4" s="1"/>
  <c r="C795" i="4"/>
  <c r="O795" i="4"/>
  <c r="A796" i="4"/>
  <c r="K796" i="4" s="1"/>
  <c r="B796" i="4"/>
  <c r="C796" i="4"/>
  <c r="O796" i="4"/>
  <c r="A797" i="4"/>
  <c r="K797" i="4" s="1"/>
  <c r="B797" i="4"/>
  <c r="L797" i="4" s="1"/>
  <c r="C797" i="4"/>
  <c r="O797" i="4"/>
  <c r="A798" i="4"/>
  <c r="B798" i="4"/>
  <c r="L798" i="4" s="1"/>
  <c r="C798" i="4"/>
  <c r="O798" i="4"/>
  <c r="A799" i="4"/>
  <c r="K799" i="4" s="1"/>
  <c r="B799" i="4"/>
  <c r="L799" i="4" s="1"/>
  <c r="C799" i="4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O801" i="4"/>
  <c r="A802" i="4"/>
  <c r="B802" i="4"/>
  <c r="L802" i="4" s="1"/>
  <c r="C802" i="4"/>
  <c r="O802" i="4"/>
  <c r="A803" i="4"/>
  <c r="K803" i="4" s="1"/>
  <c r="B803" i="4"/>
  <c r="L803" i="4" s="1"/>
  <c r="C803" i="4"/>
  <c r="O803" i="4"/>
  <c r="A804" i="4"/>
  <c r="K804" i="4" s="1"/>
  <c r="B804" i="4"/>
  <c r="C804" i="4"/>
  <c r="M804" i="4" s="1"/>
  <c r="O804" i="4"/>
  <c r="A805" i="4"/>
  <c r="K805" i="4" s="1"/>
  <c r="B805" i="4"/>
  <c r="L805" i="4" s="1"/>
  <c r="C805" i="4"/>
  <c r="O805" i="4"/>
  <c r="A806" i="4"/>
  <c r="K806" i="4" s="1"/>
  <c r="B806" i="4"/>
  <c r="L806" i="4" s="1"/>
  <c r="C806" i="4"/>
  <c r="O806" i="4"/>
  <c r="A807" i="4"/>
  <c r="K807" i="4" s="1"/>
  <c r="B807" i="4"/>
  <c r="L807" i="4" s="1"/>
  <c r="C807" i="4"/>
  <c r="O807" i="4"/>
  <c r="A808" i="4"/>
  <c r="K808" i="4" s="1"/>
  <c r="B808" i="4"/>
  <c r="L808" i="4" s="1"/>
  <c r="C808" i="4"/>
  <c r="O808" i="4"/>
  <c r="A809" i="4"/>
  <c r="K809" i="4" s="1"/>
  <c r="B809" i="4"/>
  <c r="L809" i="4" s="1"/>
  <c r="C809" i="4"/>
  <c r="O809" i="4"/>
  <c r="A810" i="4"/>
  <c r="B810" i="4"/>
  <c r="L810" i="4" s="1"/>
  <c r="C810" i="4"/>
  <c r="O810" i="4"/>
  <c r="A811" i="4"/>
  <c r="K811" i="4" s="1"/>
  <c r="B811" i="4"/>
  <c r="L811" i="4" s="1"/>
  <c r="C811" i="4"/>
  <c r="O811" i="4"/>
  <c r="A812" i="4"/>
  <c r="K812" i="4" s="1"/>
  <c r="B812" i="4"/>
  <c r="L812" i="4" s="1"/>
  <c r="C812" i="4"/>
  <c r="O812" i="4"/>
  <c r="A813" i="4"/>
  <c r="K813" i="4" s="1"/>
  <c r="B813" i="4"/>
  <c r="L813" i="4" s="1"/>
  <c r="C813" i="4"/>
  <c r="O813" i="4"/>
  <c r="A814" i="4"/>
  <c r="B814" i="4"/>
  <c r="L814" i="4" s="1"/>
  <c r="C814" i="4"/>
  <c r="O814" i="4"/>
  <c r="A815" i="4"/>
  <c r="K815" i="4" s="1"/>
  <c r="B815" i="4"/>
  <c r="L815" i="4" s="1"/>
  <c r="C815" i="4"/>
  <c r="O815" i="4"/>
  <c r="A816" i="4"/>
  <c r="K816" i="4" s="1"/>
  <c r="B816" i="4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C820" i="4"/>
  <c r="M820" i="4" s="1"/>
  <c r="O820" i="4"/>
  <c r="A821" i="4"/>
  <c r="K821" i="4" s="1"/>
  <c r="B821" i="4"/>
  <c r="L821" i="4" s="1"/>
  <c r="N821" i="4" s="1"/>
  <c r="R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Q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P827" i="4" s="1"/>
  <c r="C827" i="4"/>
  <c r="M827" i="4" s="1"/>
  <c r="O827" i="4"/>
  <c r="A828" i="4"/>
  <c r="K828" i="4" s="1"/>
  <c r="B828" i="4"/>
  <c r="L828" i="4" s="1"/>
  <c r="P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Q832" i="4" s="1"/>
  <c r="C832" i="4"/>
  <c r="M832" i="4" s="1"/>
  <c r="O832" i="4"/>
  <c r="A833" i="4"/>
  <c r="K833" i="4" s="1"/>
  <c r="B833" i="4"/>
  <c r="L833" i="4" s="1"/>
  <c r="C833" i="4"/>
  <c r="O833" i="4"/>
  <c r="A834" i="4"/>
  <c r="B834" i="4"/>
  <c r="C834" i="4"/>
  <c r="O834" i="4"/>
  <c r="A835" i="4"/>
  <c r="K835" i="4" s="1"/>
  <c r="B835" i="4"/>
  <c r="L835" i="4" s="1"/>
  <c r="C835" i="4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O837" i="4"/>
  <c r="A838" i="4"/>
  <c r="K838" i="4" s="1"/>
  <c r="B838" i="4"/>
  <c r="L838" i="4" s="1"/>
  <c r="C838" i="4"/>
  <c r="O838" i="4"/>
  <c r="A839" i="4"/>
  <c r="K839" i="4" s="1"/>
  <c r="B839" i="4"/>
  <c r="L839" i="4" s="1"/>
  <c r="C839" i="4"/>
  <c r="O839" i="4"/>
  <c r="A840" i="4"/>
  <c r="K840" i="4" s="1"/>
  <c r="B840" i="4"/>
  <c r="L840" i="4" s="1"/>
  <c r="C840" i="4"/>
  <c r="O840" i="4"/>
  <c r="A841" i="4"/>
  <c r="K841" i="4" s="1"/>
  <c r="B841" i="4"/>
  <c r="L841" i="4" s="1"/>
  <c r="C841" i="4"/>
  <c r="M841" i="4" s="1"/>
  <c r="O841" i="4"/>
  <c r="A842" i="4"/>
  <c r="B842" i="4"/>
  <c r="L842" i="4" s="1"/>
  <c r="N842" i="4" s="1"/>
  <c r="R842" i="4" s="1"/>
  <c r="C842" i="4"/>
  <c r="O842" i="4"/>
  <c r="A843" i="4"/>
  <c r="K843" i="4"/>
  <c r="B843" i="4"/>
  <c r="L843" i="4"/>
  <c r="C843" i="4"/>
  <c r="O843" i="4"/>
  <c r="A844" i="4"/>
  <c r="K844" i="4"/>
  <c r="B844" i="4"/>
  <c r="C844" i="4"/>
  <c r="M844" i="4" s="1"/>
  <c r="O844" i="4"/>
  <c r="A845" i="4"/>
  <c r="K845" i="4" s="1"/>
  <c r="B845" i="4"/>
  <c r="L845" i="4" s="1"/>
  <c r="C845" i="4"/>
  <c r="M845" i="4" s="1"/>
  <c r="O845" i="4"/>
  <c r="A846" i="4"/>
  <c r="K846" i="4" s="1"/>
  <c r="B846" i="4"/>
  <c r="C846" i="4"/>
  <c r="M846" i="4" s="1"/>
  <c r="O846" i="4"/>
  <c r="A847" i="4"/>
  <c r="K847" i="4" s="1"/>
  <c r="B847" i="4"/>
  <c r="L847" i="4" s="1"/>
  <c r="C847" i="4"/>
  <c r="M847" i="4" s="1"/>
  <c r="O847" i="4"/>
  <c r="A848" i="4"/>
  <c r="K848" i="4" s="1"/>
  <c r="B848" i="4"/>
  <c r="C848" i="4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O850" i="4"/>
  <c r="A851" i="4"/>
  <c r="K851" i="4" s="1"/>
  <c r="B851" i="4"/>
  <c r="C851" i="4"/>
  <c r="O851" i="4"/>
  <c r="A852" i="4"/>
  <c r="K852" i="4" s="1"/>
  <c r="B852" i="4"/>
  <c r="L852" i="4" s="1"/>
  <c r="C852" i="4"/>
  <c r="M852" i="4" s="1"/>
  <c r="O852" i="4"/>
  <c r="A853" i="4"/>
  <c r="K853" i="4" s="1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K857" i="4" s="1"/>
  <c r="B857" i="4"/>
  <c r="L857" i="4" s="1"/>
  <c r="C857" i="4"/>
  <c r="M857" i="4" s="1"/>
  <c r="O857" i="4"/>
  <c r="A858" i="4"/>
  <c r="K858" i="4" s="1"/>
  <c r="B858" i="4"/>
  <c r="C858" i="4"/>
  <c r="O858" i="4"/>
  <c r="A859" i="4"/>
  <c r="K859" i="4" s="1"/>
  <c r="B859" i="4"/>
  <c r="L859" i="4" s="1"/>
  <c r="C859" i="4"/>
  <c r="O859" i="4"/>
  <c r="A860" i="4"/>
  <c r="K860" i="4" s="1"/>
  <c r="B860" i="4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C862" i="4"/>
  <c r="M862" i="4" s="1"/>
  <c r="O862" i="4"/>
  <c r="A863" i="4"/>
  <c r="B863" i="4"/>
  <c r="L863" i="4" s="1"/>
  <c r="C863" i="4"/>
  <c r="O863" i="4"/>
  <c r="A864" i="4"/>
  <c r="B864" i="4"/>
  <c r="C864" i="4"/>
  <c r="O864" i="4"/>
  <c r="A865" i="4"/>
  <c r="B865" i="4"/>
  <c r="L865" i="4" s="1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C868" i="4"/>
  <c r="M868" i="4" s="1"/>
  <c r="O868" i="4"/>
  <c r="A869" i="4"/>
  <c r="K869" i="4" s="1"/>
  <c r="B869" i="4"/>
  <c r="L869" i="4" s="1"/>
  <c r="C869" i="4"/>
  <c r="M869" i="4" s="1"/>
  <c r="O869" i="4"/>
  <c r="A870" i="4"/>
  <c r="B870" i="4"/>
  <c r="C870" i="4"/>
  <c r="O870" i="4"/>
  <c r="A871" i="4"/>
  <c r="K871" i="4" s="1"/>
  <c r="B871" i="4"/>
  <c r="L871" i="4" s="1"/>
  <c r="C871" i="4"/>
  <c r="M871" i="4" s="1"/>
  <c r="O871" i="4"/>
  <c r="A872" i="4"/>
  <c r="K872" i="4" s="1"/>
  <c r="B872" i="4"/>
  <c r="L872" i="4" s="1"/>
  <c r="C872" i="4"/>
  <c r="O872" i="4"/>
  <c r="A873" i="4"/>
  <c r="K873" i="4"/>
  <c r="B873" i="4"/>
  <c r="L873" i="4"/>
  <c r="C873" i="4"/>
  <c r="O873" i="4"/>
  <c r="A874" i="4"/>
  <c r="B874" i="4"/>
  <c r="L874" i="4" s="1"/>
  <c r="C874" i="4"/>
  <c r="O874" i="4"/>
  <c r="A875" i="4"/>
  <c r="K875" i="4"/>
  <c r="B875" i="4"/>
  <c r="L875" i="4"/>
  <c r="C875" i="4"/>
  <c r="O875" i="4"/>
  <c r="A876" i="4"/>
  <c r="K876" i="4"/>
  <c r="B876" i="4"/>
  <c r="C876" i="4"/>
  <c r="M876" i="4" s="1"/>
  <c r="O876" i="4"/>
  <c r="A877" i="4"/>
  <c r="K877" i="4" s="1"/>
  <c r="B877" i="4"/>
  <c r="L877" i="4" s="1"/>
  <c r="C877" i="4"/>
  <c r="M877" i="4" s="1"/>
  <c r="O877" i="4"/>
  <c r="A878" i="4"/>
  <c r="K878" i="4" s="1"/>
  <c r="B878" i="4"/>
  <c r="C878" i="4"/>
  <c r="O878" i="4"/>
  <c r="A879" i="4"/>
  <c r="K879" i="4" s="1"/>
  <c r="B879" i="4"/>
  <c r="L879" i="4" s="1"/>
  <c r="C879" i="4"/>
  <c r="M879" i="4" s="1"/>
  <c r="O879" i="4"/>
  <c r="A880" i="4"/>
  <c r="K880" i="4" s="1"/>
  <c r="B880" i="4"/>
  <c r="C880" i="4"/>
  <c r="O880" i="4"/>
  <c r="A881" i="4"/>
  <c r="K881" i="4" s="1"/>
  <c r="B881" i="4"/>
  <c r="C881" i="4"/>
  <c r="O881" i="4"/>
  <c r="A882" i="4"/>
  <c r="B882" i="4"/>
  <c r="L882" i="4" s="1"/>
  <c r="C882" i="4"/>
  <c r="O882" i="4"/>
  <c r="A883" i="4"/>
  <c r="K883" i="4" s="1"/>
  <c r="B883" i="4"/>
  <c r="C883" i="4"/>
  <c r="O883" i="4"/>
  <c r="A884" i="4"/>
  <c r="B884" i="4"/>
  <c r="C884" i="4"/>
  <c r="O884" i="4"/>
  <c r="A885" i="4"/>
  <c r="K885" i="4" s="1"/>
  <c r="B885" i="4"/>
  <c r="C885" i="4"/>
  <c r="O885" i="4"/>
  <c r="A886" i="4"/>
  <c r="K886" i="4" s="1"/>
  <c r="B886" i="4"/>
  <c r="L886" i="4" s="1"/>
  <c r="C886" i="4"/>
  <c r="O886" i="4"/>
  <c r="A887" i="4"/>
  <c r="K887" i="4" s="1"/>
  <c r="B887" i="4"/>
  <c r="L887" i="4" s="1"/>
  <c r="C887" i="4"/>
  <c r="M887" i="4" s="1"/>
  <c r="O887" i="4"/>
  <c r="A888" i="4"/>
  <c r="K888" i="4" s="1"/>
  <c r="B888" i="4"/>
  <c r="L888" i="4" s="1"/>
  <c r="C888" i="4"/>
  <c r="M888" i="4" s="1"/>
  <c r="O888" i="4"/>
  <c r="A889" i="4"/>
  <c r="K889" i="4" s="1"/>
  <c r="B889" i="4"/>
  <c r="C889" i="4"/>
  <c r="M889" i="4" s="1"/>
  <c r="O889" i="4"/>
  <c r="A890" i="4"/>
  <c r="K890" i="4" s="1"/>
  <c r="B890" i="4"/>
  <c r="L890" i="4" s="1"/>
  <c r="C890" i="4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K893" i="4" s="1"/>
  <c r="B893" i="4"/>
  <c r="L893" i="4" s="1"/>
  <c r="C893" i="4"/>
  <c r="O893" i="4"/>
  <c r="A894" i="4"/>
  <c r="K894" i="4" s="1"/>
  <c r="B894" i="4"/>
  <c r="C894" i="4"/>
  <c r="M894" i="4" s="1"/>
  <c r="O894" i="4"/>
  <c r="A895" i="4"/>
  <c r="B895" i="4"/>
  <c r="L895" i="4" s="1"/>
  <c r="C895" i="4"/>
  <c r="O895" i="4"/>
  <c r="A896" i="4"/>
  <c r="K896" i="4" s="1"/>
  <c r="B896" i="4"/>
  <c r="L896" i="4" s="1"/>
  <c r="P896" i="4" s="1"/>
  <c r="C896" i="4"/>
  <c r="M896" i="4" s="1"/>
  <c r="O896" i="4"/>
  <c r="A897" i="4"/>
  <c r="B897" i="4"/>
  <c r="L897" i="4" s="1"/>
  <c r="C897" i="4"/>
  <c r="M897" i="4" s="1"/>
  <c r="O897" i="4"/>
  <c r="A898" i="4"/>
  <c r="B898" i="4"/>
  <c r="L898" i="4" s="1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B901" i="4"/>
  <c r="L901" i="4" s="1"/>
  <c r="C901" i="4"/>
  <c r="M901" i="4" s="1"/>
  <c r="O901" i="4"/>
  <c r="A902" i="4"/>
  <c r="K902" i="4" s="1"/>
  <c r="B902" i="4"/>
  <c r="L902" i="4" s="1"/>
  <c r="P902" i="4" s="1"/>
  <c r="C902" i="4"/>
  <c r="M902" i="4" s="1"/>
  <c r="O902" i="4"/>
  <c r="A903" i="4"/>
  <c r="K903" i="4" s="1"/>
  <c r="B903" i="4"/>
  <c r="L903" i="4" s="1"/>
  <c r="N903" i="4" s="1"/>
  <c r="R903" i="4" s="1"/>
  <c r="C903" i="4"/>
  <c r="M903" i="4" s="1"/>
  <c r="O903" i="4"/>
  <c r="A904" i="4"/>
  <c r="B904" i="4"/>
  <c r="C904" i="4"/>
  <c r="M904" i="4" s="1"/>
  <c r="O904" i="4"/>
  <c r="A905" i="4"/>
  <c r="K905" i="4" s="1"/>
  <c r="B905" i="4"/>
  <c r="L905" i="4" s="1"/>
  <c r="N905" i="4" s="1"/>
  <c r="R905" i="4" s="1"/>
  <c r="C905" i="4"/>
  <c r="M905" i="4" s="1"/>
  <c r="O905" i="4"/>
  <c r="A906" i="4"/>
  <c r="K906" i="4" s="1"/>
  <c r="B906" i="4"/>
  <c r="L906" i="4" s="1"/>
  <c r="C906" i="4"/>
  <c r="O906" i="4"/>
  <c r="A907" i="4"/>
  <c r="K907" i="4"/>
  <c r="B907" i="4"/>
  <c r="L907" i="4"/>
  <c r="C907" i="4"/>
  <c r="O907" i="4"/>
  <c r="A908" i="4"/>
  <c r="B908" i="4"/>
  <c r="L908" i="4" s="1"/>
  <c r="N908" i="4" s="1"/>
  <c r="R908" i="4" s="1"/>
  <c r="C908" i="4"/>
  <c r="O908" i="4"/>
  <c r="A909" i="4"/>
  <c r="K909" i="4"/>
  <c r="B909" i="4"/>
  <c r="L909" i="4"/>
  <c r="C909" i="4"/>
  <c r="O909" i="4"/>
  <c r="A910" i="4"/>
  <c r="K910" i="4"/>
  <c r="B910" i="4"/>
  <c r="C910" i="4"/>
  <c r="M910" i="4" s="1"/>
  <c r="O910" i="4"/>
  <c r="A911" i="4"/>
  <c r="K911" i="4" s="1"/>
  <c r="B911" i="4"/>
  <c r="L911" i="4" s="1"/>
  <c r="C911" i="4"/>
  <c r="M911" i="4" s="1"/>
  <c r="O911" i="4"/>
  <c r="A912" i="4"/>
  <c r="B912" i="4"/>
  <c r="C912" i="4"/>
  <c r="O912" i="4"/>
  <c r="A913" i="4"/>
  <c r="K913" i="4" s="1"/>
  <c r="B913" i="4"/>
  <c r="L913" i="4" s="1"/>
  <c r="C913" i="4"/>
  <c r="M913" i="4" s="1"/>
  <c r="O913" i="4"/>
  <c r="A914" i="4"/>
  <c r="K914" i="4" s="1"/>
  <c r="B914" i="4"/>
  <c r="L914" i="4" s="1"/>
  <c r="C914" i="4"/>
  <c r="M914" i="4" s="1"/>
  <c r="O914" i="4"/>
  <c r="A915" i="4"/>
  <c r="K915" i="4" s="1"/>
  <c r="B915" i="4"/>
  <c r="C915" i="4"/>
  <c r="O915" i="4"/>
  <c r="A916" i="4"/>
  <c r="K916" i="4" s="1"/>
  <c r="B916" i="4"/>
  <c r="C916" i="4"/>
  <c r="O916" i="4"/>
  <c r="A917" i="4"/>
  <c r="K917" i="4" s="1"/>
  <c r="B917" i="4"/>
  <c r="L917" i="4" s="1"/>
  <c r="C917" i="4"/>
  <c r="M917" i="4" s="1"/>
  <c r="O917" i="4"/>
  <c r="A918" i="4"/>
  <c r="K918" i="4" s="1"/>
  <c r="B918" i="4"/>
  <c r="C918" i="4"/>
  <c r="M918" i="4" s="1"/>
  <c r="O918" i="4"/>
  <c r="A919" i="4"/>
  <c r="K919" i="4" s="1"/>
  <c r="B919" i="4"/>
  <c r="C919" i="4"/>
  <c r="M919" i="4" s="1"/>
  <c r="O919" i="4"/>
  <c r="A920" i="4"/>
  <c r="B920" i="4"/>
  <c r="C920" i="4"/>
  <c r="O920" i="4"/>
  <c r="A921" i="4"/>
  <c r="K921" i="4" s="1"/>
  <c r="B921" i="4"/>
  <c r="C921" i="4"/>
  <c r="M921" i="4" s="1"/>
  <c r="O921" i="4"/>
  <c r="A922" i="4"/>
  <c r="K922" i="4" s="1"/>
  <c r="B922" i="4"/>
  <c r="L922" i="4" s="1"/>
  <c r="C922" i="4"/>
  <c r="M922" i="4" s="1"/>
  <c r="O922" i="4"/>
  <c r="A923" i="4"/>
  <c r="K923" i="4" s="1"/>
  <c r="B923" i="4"/>
  <c r="C923" i="4"/>
  <c r="M923" i="4" s="1"/>
  <c r="O923" i="4"/>
  <c r="A924" i="4"/>
  <c r="K924" i="4" s="1"/>
  <c r="B924" i="4"/>
  <c r="C924" i="4"/>
  <c r="M924" i="4" s="1"/>
  <c r="O924" i="4"/>
  <c r="A925" i="4"/>
  <c r="AR925" i="4" s="1"/>
  <c r="B925" i="4"/>
  <c r="L925" i="4" s="1"/>
  <c r="C925" i="4"/>
  <c r="O925" i="4"/>
  <c r="A926" i="4"/>
  <c r="B926" i="4"/>
  <c r="L926" i="4" s="1"/>
  <c r="C926" i="4"/>
  <c r="O926" i="4"/>
  <c r="A927" i="4"/>
  <c r="K927" i="4" s="1"/>
  <c r="B927" i="4"/>
  <c r="L927" i="4" s="1"/>
  <c r="Q927" i="4" s="1"/>
  <c r="C927" i="4"/>
  <c r="M927" i="4" s="1"/>
  <c r="O927" i="4"/>
  <c r="A928" i="4"/>
  <c r="K928" i="4"/>
  <c r="B928" i="4"/>
  <c r="C928" i="4"/>
  <c r="M928" i="4" s="1"/>
  <c r="O928" i="4"/>
  <c r="A929" i="4"/>
  <c r="B929" i="4"/>
  <c r="L929" i="4" s="1"/>
  <c r="C929" i="4"/>
  <c r="M929" i="4" s="1"/>
  <c r="O929" i="4"/>
  <c r="A930" i="4"/>
  <c r="B930" i="4"/>
  <c r="L930" i="4" s="1"/>
  <c r="C930" i="4"/>
  <c r="O930" i="4"/>
  <c r="A931" i="4"/>
  <c r="K931" i="4" s="1"/>
  <c r="B931" i="4"/>
  <c r="L931" i="4" s="1"/>
  <c r="C931" i="4"/>
  <c r="M931" i="4" s="1"/>
  <c r="O931" i="4"/>
  <c r="A932" i="4"/>
  <c r="K932" i="4"/>
  <c r="B932" i="4"/>
  <c r="C932" i="4"/>
  <c r="O932" i="4"/>
  <c r="A933" i="4"/>
  <c r="B933" i="4"/>
  <c r="L933" i="4" s="1"/>
  <c r="C933" i="4"/>
  <c r="M933" i="4" s="1"/>
  <c r="O933" i="4"/>
  <c r="A934" i="4"/>
  <c r="B934" i="4"/>
  <c r="L934" i="4" s="1"/>
  <c r="C934" i="4"/>
  <c r="M934" i="4" s="1"/>
  <c r="O934" i="4"/>
  <c r="A935" i="4"/>
  <c r="K935" i="4" s="1"/>
  <c r="B935" i="4"/>
  <c r="L935" i="4" s="1"/>
  <c r="C935" i="4"/>
  <c r="M935" i="4" s="1"/>
  <c r="O935" i="4"/>
  <c r="A936" i="4"/>
  <c r="B936" i="4"/>
  <c r="L936" i="4" s="1"/>
  <c r="C936" i="4"/>
  <c r="M936" i="4" s="1"/>
  <c r="O936" i="4"/>
  <c r="A937" i="4"/>
  <c r="K937" i="4" s="1"/>
  <c r="B937" i="4"/>
  <c r="L937" i="4" s="1"/>
  <c r="E937" i="4" s="1"/>
  <c r="C937" i="4"/>
  <c r="M937" i="4" s="1"/>
  <c r="O937" i="4"/>
  <c r="A938" i="4"/>
  <c r="K938" i="4" s="1"/>
  <c r="B938" i="4"/>
  <c r="L938" i="4" s="1"/>
  <c r="N938" i="4" s="1"/>
  <c r="R938" i="4" s="1"/>
  <c r="C938" i="4"/>
  <c r="M938" i="4" s="1"/>
  <c r="O938" i="4"/>
  <c r="A939" i="4"/>
  <c r="K939" i="4" s="1"/>
  <c r="B939" i="4"/>
  <c r="C939" i="4"/>
  <c r="M939" i="4" s="1"/>
  <c r="O939" i="4"/>
  <c r="A940" i="4"/>
  <c r="K940" i="4" s="1"/>
  <c r="B940" i="4"/>
  <c r="C940" i="4"/>
  <c r="O940" i="4"/>
  <c r="A941" i="4"/>
  <c r="K941" i="4"/>
  <c r="D941" i="4" s="1"/>
  <c r="B941" i="4"/>
  <c r="C941" i="4"/>
  <c r="O941" i="4"/>
  <c r="A942" i="4"/>
  <c r="B942" i="4"/>
  <c r="L942" i="4" s="1"/>
  <c r="C942" i="4"/>
  <c r="O942" i="4"/>
  <c r="A943" i="4"/>
  <c r="K943" i="4" s="1"/>
  <c r="B943" i="4"/>
  <c r="L943" i="4" s="1"/>
  <c r="C943" i="4"/>
  <c r="M943" i="4" s="1"/>
  <c r="F943" i="4" s="1"/>
  <c r="O943" i="4"/>
  <c r="A944" i="4"/>
  <c r="K944" i="4" s="1"/>
  <c r="B944" i="4"/>
  <c r="L944" i="4" s="1"/>
  <c r="C944" i="4"/>
  <c r="M944" i="4" s="1"/>
  <c r="O944" i="4"/>
  <c r="A945" i="4"/>
  <c r="K945" i="4" s="1"/>
  <c r="B945" i="4"/>
  <c r="L945" i="4" s="1"/>
  <c r="C945" i="4"/>
  <c r="M945" i="4" s="1"/>
  <c r="O945" i="4"/>
  <c r="A946" i="4"/>
  <c r="K946" i="4" s="1"/>
  <c r="B946" i="4"/>
  <c r="L946" i="4" s="1"/>
  <c r="N946" i="4" s="1"/>
  <c r="R946" i="4" s="1"/>
  <c r="C946" i="4"/>
  <c r="M946" i="4" s="1"/>
  <c r="O946" i="4"/>
  <c r="A947" i="4"/>
  <c r="K947" i="4" s="1"/>
  <c r="B947" i="4"/>
  <c r="C947" i="4"/>
  <c r="M947" i="4" s="1"/>
  <c r="O947" i="4"/>
  <c r="A948" i="4"/>
  <c r="K948" i="4"/>
  <c r="B948" i="4"/>
  <c r="C948" i="4"/>
  <c r="M948" i="4" s="1"/>
  <c r="O948" i="4"/>
  <c r="A949" i="4"/>
  <c r="B949" i="4"/>
  <c r="L949" i="4" s="1"/>
  <c r="C949" i="4"/>
  <c r="O949" i="4"/>
  <c r="A950" i="4"/>
  <c r="B950" i="4"/>
  <c r="C950" i="4"/>
  <c r="M950" i="4" s="1"/>
  <c r="O950" i="4"/>
  <c r="A951" i="4"/>
  <c r="K951" i="4" s="1"/>
  <c r="B951" i="4"/>
  <c r="L951" i="4" s="1"/>
  <c r="E951" i="4" s="1"/>
  <c r="C951" i="4"/>
  <c r="M951" i="4" s="1"/>
  <c r="O951" i="4"/>
  <c r="A952" i="4"/>
  <c r="K952" i="4" s="1"/>
  <c r="B952" i="4"/>
  <c r="I952" i="4" s="1"/>
  <c r="C952" i="4"/>
  <c r="M952" i="4" s="1"/>
  <c r="O952" i="4"/>
  <c r="A953" i="4"/>
  <c r="K953" i="4" s="1"/>
  <c r="B953" i="4"/>
  <c r="L953" i="4" s="1"/>
  <c r="Q953" i="4" s="1"/>
  <c r="C953" i="4"/>
  <c r="M953" i="4" s="1"/>
  <c r="O953" i="4"/>
  <c r="A954" i="4"/>
  <c r="B954" i="4"/>
  <c r="L954" i="4" s="1"/>
  <c r="C954" i="4"/>
  <c r="M954" i="4" s="1"/>
  <c r="O954" i="4"/>
  <c r="A955" i="4"/>
  <c r="K955" i="4" s="1"/>
  <c r="B955" i="4"/>
  <c r="C955" i="4"/>
  <c r="O955" i="4"/>
  <c r="A956" i="4"/>
  <c r="K956" i="4"/>
  <c r="D956" i="4" s="1"/>
  <c r="B956" i="4"/>
  <c r="C956" i="4"/>
  <c r="O956" i="4"/>
  <c r="A957" i="4"/>
  <c r="AR957" i="4" s="1"/>
  <c r="B957" i="4"/>
  <c r="L957" i="4" s="1"/>
  <c r="C957" i="4"/>
  <c r="M957" i="4" s="1"/>
  <c r="O957" i="4"/>
  <c r="A958" i="4"/>
  <c r="K958" i="4" s="1"/>
  <c r="N958" i="4" s="1"/>
  <c r="R958" i="4" s="1"/>
  <c r="B958" i="4"/>
  <c r="C958" i="4"/>
  <c r="M958" i="4" s="1"/>
  <c r="O958" i="4"/>
  <c r="A959" i="4"/>
  <c r="K959" i="4" s="1"/>
  <c r="N959" i="4" s="1"/>
  <c r="R959" i="4" s="1"/>
  <c r="B959" i="4"/>
  <c r="L959" i="4" s="1"/>
  <c r="C959" i="4"/>
  <c r="M959" i="4" s="1"/>
  <c r="O959" i="4"/>
  <c r="A960" i="4"/>
  <c r="K960" i="4" s="1"/>
  <c r="B960" i="4"/>
  <c r="L960" i="4" s="1"/>
  <c r="C960" i="4"/>
  <c r="O960" i="4"/>
  <c r="A961" i="4"/>
  <c r="K961" i="4" s="1"/>
  <c r="B961" i="4"/>
  <c r="L961" i="4" s="1"/>
  <c r="C961" i="4"/>
  <c r="O961" i="4"/>
  <c r="A962" i="4"/>
  <c r="K962" i="4" s="1"/>
  <c r="B962" i="4"/>
  <c r="C962" i="4"/>
  <c r="M962" i="4" s="1"/>
  <c r="O962" i="4"/>
  <c r="A963" i="4"/>
  <c r="K963" i="4" s="1"/>
  <c r="B963" i="4"/>
  <c r="C963" i="4"/>
  <c r="M963" i="4" s="1"/>
  <c r="O963" i="4"/>
  <c r="A964" i="4"/>
  <c r="K964" i="4"/>
  <c r="B964" i="4"/>
  <c r="C964" i="4"/>
  <c r="O964" i="4"/>
  <c r="A965" i="4"/>
  <c r="B965" i="4"/>
  <c r="L965" i="4" s="1"/>
  <c r="C965" i="4"/>
  <c r="M965" i="4" s="1"/>
  <c r="O965" i="4"/>
  <c r="A966" i="4"/>
  <c r="B966" i="4"/>
  <c r="L966" i="4" s="1"/>
  <c r="C966" i="4"/>
  <c r="M966" i="4" s="1"/>
  <c r="O966" i="4"/>
  <c r="A967" i="4"/>
  <c r="K967" i="4" s="1"/>
  <c r="B967" i="4"/>
  <c r="L967" i="4" s="1"/>
  <c r="C967" i="4"/>
  <c r="M967" i="4" s="1"/>
  <c r="O967" i="4"/>
  <c r="A968" i="4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N970" i="4" s="1"/>
  <c r="C970" i="4"/>
  <c r="M970" i="4" s="1"/>
  <c r="O970" i="4"/>
  <c r="A971" i="4"/>
  <c r="K971" i="4"/>
  <c r="B971" i="4"/>
  <c r="L971" i="4"/>
  <c r="C971" i="4"/>
  <c r="O971" i="4"/>
  <c r="A972" i="4"/>
  <c r="K972" i="4"/>
  <c r="N972" i="4" s="1"/>
  <c r="R972" i="4" s="1"/>
  <c r="B972" i="4"/>
  <c r="C972" i="4"/>
  <c r="M972" i="4" s="1"/>
  <c r="O972" i="4"/>
  <c r="A973" i="4"/>
  <c r="H973" i="4" s="1"/>
  <c r="B973" i="4"/>
  <c r="L973" i="4" s="1"/>
  <c r="C973" i="4"/>
  <c r="M973" i="4" s="1"/>
  <c r="O973" i="4"/>
  <c r="A974" i="4"/>
  <c r="B974" i="4"/>
  <c r="C974" i="4"/>
  <c r="O974" i="4"/>
  <c r="A975" i="4"/>
  <c r="K975" i="4" s="1"/>
  <c r="Q975" i="4" s="1"/>
  <c r="B975" i="4"/>
  <c r="C975" i="4"/>
  <c r="M975" i="4" s="1"/>
  <c r="O975" i="4"/>
  <c r="A976" i="4"/>
  <c r="K976" i="4" s="1"/>
  <c r="B976" i="4"/>
  <c r="L976" i="4" s="1"/>
  <c r="C976" i="4"/>
  <c r="M976" i="4" s="1"/>
  <c r="O976" i="4"/>
  <c r="A977" i="4"/>
  <c r="K977" i="4" s="1"/>
  <c r="B977" i="4"/>
  <c r="L977" i="4" s="1"/>
  <c r="C977" i="4"/>
  <c r="M977" i="4" s="1"/>
  <c r="Q977" i="4" s="1"/>
  <c r="O977" i="4"/>
  <c r="A978" i="4"/>
  <c r="AR978" i="4" s="1"/>
  <c r="B978" i="4"/>
  <c r="L978" i="4" s="1"/>
  <c r="C978" i="4"/>
  <c r="M978" i="4" s="1"/>
  <c r="O978" i="4"/>
  <c r="A979" i="4"/>
  <c r="K979" i="4" s="1"/>
  <c r="B979" i="4"/>
  <c r="L979" i="4" s="1"/>
  <c r="C979" i="4"/>
  <c r="J979" i="4" s="1"/>
  <c r="O979" i="4"/>
  <c r="A980" i="4"/>
  <c r="K980" i="4" s="1"/>
  <c r="Q980" i="4" s="1"/>
  <c r="B980" i="4"/>
  <c r="L980" i="4" s="1"/>
  <c r="C980" i="4"/>
  <c r="O980" i="4"/>
  <c r="A981" i="4"/>
  <c r="K981" i="4" s="1"/>
  <c r="B981" i="4"/>
  <c r="L981" i="4" s="1"/>
  <c r="C981" i="4"/>
  <c r="M981" i="4" s="1"/>
  <c r="O981" i="4"/>
  <c r="A982" i="4"/>
  <c r="K982" i="4" s="1"/>
  <c r="B982" i="4"/>
  <c r="C982" i="4"/>
  <c r="O982" i="4"/>
  <c r="A983" i="4"/>
  <c r="K983" i="4" s="1"/>
  <c r="B983" i="4"/>
  <c r="L983" i="4" s="1"/>
  <c r="C983" i="4"/>
  <c r="O983" i="4"/>
  <c r="A984" i="4"/>
  <c r="K984" i="4" s="1"/>
  <c r="B984" i="4"/>
  <c r="L984" i="4" s="1"/>
  <c r="Q984" i="4" s="1"/>
  <c r="C984" i="4"/>
  <c r="O984" i="4"/>
  <c r="A985" i="4"/>
  <c r="K985" i="4"/>
  <c r="B985" i="4"/>
  <c r="L985" i="4"/>
  <c r="C985" i="4"/>
  <c r="O985" i="4"/>
  <c r="A986" i="4"/>
  <c r="K986" i="4"/>
  <c r="B986" i="4"/>
  <c r="C986" i="4"/>
  <c r="M986" i="4" s="1"/>
  <c r="O986" i="4"/>
  <c r="A987" i="4"/>
  <c r="B987" i="4"/>
  <c r="C987" i="4"/>
  <c r="M987" i="4" s="1"/>
  <c r="O987" i="4"/>
  <c r="A988" i="4"/>
  <c r="B988" i="4"/>
  <c r="C988" i="4"/>
  <c r="O988" i="4"/>
  <c r="A989" i="4"/>
  <c r="K989" i="4" s="1"/>
  <c r="B989" i="4"/>
  <c r="L989" i="4" s="1"/>
  <c r="C989" i="4"/>
  <c r="M989" i="4" s="1"/>
  <c r="O989" i="4"/>
  <c r="A990" i="4"/>
  <c r="K990" i="4" s="1"/>
  <c r="B990" i="4"/>
  <c r="C990" i="4"/>
  <c r="M990" i="4" s="1"/>
  <c r="O990" i="4"/>
  <c r="A991" i="4"/>
  <c r="K991" i="4" s="1"/>
  <c r="B991" i="4"/>
  <c r="L991" i="4" s="1"/>
  <c r="C991" i="4"/>
  <c r="O991" i="4"/>
  <c r="A992" i="4"/>
  <c r="K992" i="4" s="1"/>
  <c r="B992" i="4"/>
  <c r="I992" i="4" s="1"/>
  <c r="C992" i="4"/>
  <c r="M992" i="4" s="1"/>
  <c r="O992" i="4"/>
  <c r="A993" i="4"/>
  <c r="K993" i="4" s="1"/>
  <c r="B993" i="4"/>
  <c r="L993" i="4" s="1"/>
  <c r="N993" i="4" s="1"/>
  <c r="R993" i="4" s="1"/>
  <c r="C993" i="4"/>
  <c r="O993" i="4"/>
  <c r="A994" i="4"/>
  <c r="K994" i="4" s="1"/>
  <c r="B994" i="4"/>
  <c r="L994" i="4" s="1"/>
  <c r="Q994" i="4" s="1"/>
  <c r="C994" i="4"/>
  <c r="M994" i="4" s="1"/>
  <c r="O994" i="4"/>
  <c r="A995" i="4"/>
  <c r="K995" i="4" s="1"/>
  <c r="B995" i="4"/>
  <c r="L995" i="4" s="1"/>
  <c r="N995" i="4" s="1"/>
  <c r="R995" i="4" s="1"/>
  <c r="C995" i="4"/>
  <c r="M995" i="4" s="1"/>
  <c r="O995" i="4"/>
  <c r="A996" i="4"/>
  <c r="K996" i="4" s="1"/>
  <c r="B996" i="4"/>
  <c r="L996" i="4" s="1"/>
  <c r="C996" i="4"/>
  <c r="O996" i="4"/>
  <c r="A997" i="4"/>
  <c r="K997" i="4" s="1"/>
  <c r="B997" i="4"/>
  <c r="L997" i="4" s="1"/>
  <c r="N997" i="4" s="1"/>
  <c r="R997" i="4" s="1"/>
  <c r="C997" i="4"/>
  <c r="O997" i="4"/>
  <c r="A998" i="4"/>
  <c r="K998" i="4" s="1"/>
  <c r="B998" i="4"/>
  <c r="L998" i="4" s="1"/>
  <c r="Q998" i="4" s="1"/>
  <c r="C998" i="4"/>
  <c r="M998" i="4" s="1"/>
  <c r="O998" i="4"/>
  <c r="A999" i="4"/>
  <c r="K999" i="4" s="1"/>
  <c r="B999" i="4"/>
  <c r="L999" i="4" s="1"/>
  <c r="C999" i="4"/>
  <c r="O999" i="4"/>
  <c r="A1000" i="4"/>
  <c r="K1000" i="4"/>
  <c r="B1000" i="4"/>
  <c r="C1000" i="4"/>
  <c r="O1000" i="4"/>
  <c r="A1001" i="4"/>
  <c r="K1001" i="4" s="1"/>
  <c r="B1001" i="4"/>
  <c r="L1001" i="4" s="1"/>
  <c r="C1001" i="4"/>
  <c r="O1001" i="4"/>
  <c r="C298" i="9"/>
  <c r="C322" i="9"/>
  <c r="E322" i="9" s="1"/>
  <c r="C282" i="9"/>
  <c r="C348" i="9"/>
  <c r="D348" i="9"/>
  <c r="C331" i="9"/>
  <c r="E331" i="9"/>
  <c r="E307" i="9"/>
  <c r="I685" i="11"/>
  <c r="I689" i="11"/>
  <c r="I693" i="11"/>
  <c r="I709" i="11"/>
  <c r="I721" i="11"/>
  <c r="I757" i="11"/>
  <c r="J412" i="11"/>
  <c r="I762" i="11"/>
  <c r="J820" i="11"/>
  <c r="I451" i="11"/>
  <c r="H993" i="11"/>
  <c r="I661" i="11"/>
  <c r="I677" i="11"/>
  <c r="I717" i="11"/>
  <c r="I729" i="11"/>
  <c r="I733" i="11"/>
  <c r="I761" i="11"/>
  <c r="I765" i="11"/>
  <c r="I773" i="11"/>
  <c r="I781" i="11"/>
  <c r="H991" i="11"/>
  <c r="J750" i="11"/>
  <c r="I785" i="11"/>
  <c r="I789" i="11"/>
  <c r="I797" i="11"/>
  <c r="I821" i="11"/>
  <c r="I825" i="11"/>
  <c r="I750" i="11"/>
  <c r="J882" i="11"/>
  <c r="E348" i="9"/>
  <c r="I912" i="11"/>
  <c r="E1000" i="11"/>
  <c r="I380" i="11"/>
  <c r="J770" i="11"/>
  <c r="I976" i="11"/>
  <c r="J417" i="11"/>
  <c r="J425" i="11"/>
  <c r="J433" i="11"/>
  <c r="I437" i="11"/>
  <c r="I441" i="11"/>
  <c r="I445" i="11"/>
  <c r="I449" i="11"/>
  <c r="I453" i="11"/>
  <c r="I457" i="11"/>
  <c r="I461" i="11"/>
  <c r="I465" i="11"/>
  <c r="I469" i="11"/>
  <c r="I473" i="11"/>
  <c r="I477" i="11"/>
  <c r="I481" i="11"/>
  <c r="I485" i="11"/>
  <c r="I489" i="11"/>
  <c r="I493" i="11"/>
  <c r="I497" i="11"/>
  <c r="I501" i="11"/>
  <c r="I505" i="11"/>
  <c r="I509" i="11"/>
  <c r="I513" i="11"/>
  <c r="I533" i="11"/>
  <c r="I545" i="11"/>
  <c r="I549" i="11"/>
  <c r="I553" i="11"/>
  <c r="I557" i="11"/>
  <c r="I589" i="11"/>
  <c r="F1001" i="11"/>
  <c r="I463" i="11"/>
  <c r="I475" i="11"/>
  <c r="I495" i="11"/>
  <c r="I507" i="11"/>
  <c r="I511" i="11"/>
  <c r="I539" i="11"/>
  <c r="I547" i="11"/>
  <c r="I427" i="11"/>
  <c r="I823" i="11"/>
  <c r="J835" i="11"/>
  <c r="J843" i="11"/>
  <c r="J851" i="11"/>
  <c r="I853" i="11"/>
  <c r="I857" i="11"/>
  <c r="I865" i="11"/>
  <c r="I869" i="11"/>
  <c r="I881" i="11"/>
  <c r="I885" i="11"/>
  <c r="I897" i="11"/>
  <c r="I901" i="11"/>
  <c r="I905" i="11"/>
  <c r="I917" i="11"/>
  <c r="I933" i="11"/>
  <c r="I949" i="11"/>
  <c r="I953" i="11"/>
  <c r="I965" i="11"/>
  <c r="I977" i="11"/>
  <c r="J452" i="11"/>
  <c r="I460" i="11"/>
  <c r="I468" i="11"/>
  <c r="J480" i="11"/>
  <c r="I492" i="11"/>
  <c r="J506" i="11"/>
  <c r="K506" i="11" s="1"/>
  <c r="M506" i="11" s="1"/>
  <c r="J518" i="11"/>
  <c r="J522" i="11"/>
  <c r="K522" i="11" s="1"/>
  <c r="M522" i="11" s="1"/>
  <c r="J538" i="11"/>
  <c r="K538" i="11" s="1"/>
  <c r="M538" i="11" s="1"/>
  <c r="J550" i="11"/>
  <c r="I658" i="11"/>
  <c r="J672" i="11"/>
  <c r="J684" i="11"/>
  <c r="I694" i="11"/>
  <c r="J704" i="11"/>
  <c r="I710" i="11"/>
  <c r="I722" i="11"/>
  <c r="I738" i="11"/>
  <c r="J748" i="11"/>
  <c r="E985" i="11"/>
  <c r="C332" i="9"/>
  <c r="E332" i="9"/>
  <c r="I605" i="11"/>
  <c r="I913" i="11"/>
  <c r="I945" i="11"/>
  <c r="I961" i="11"/>
  <c r="I388" i="11"/>
  <c r="J946" i="11"/>
  <c r="J478" i="11"/>
  <c r="J764" i="11"/>
  <c r="I826" i="11"/>
  <c r="I331" i="11"/>
  <c r="I343" i="11"/>
  <c r="I499" i="11"/>
  <c r="I364" i="11"/>
  <c r="I778" i="11"/>
  <c r="J831" i="11"/>
  <c r="J839" i="11"/>
  <c r="J847" i="11"/>
  <c r="H979" i="11"/>
  <c r="I979" i="11"/>
  <c r="I880" i="11"/>
  <c r="I944" i="11"/>
  <c r="I444" i="11"/>
  <c r="I476" i="11"/>
  <c r="I484" i="11"/>
  <c r="J500" i="11"/>
  <c r="I508" i="11"/>
  <c r="J510" i="11"/>
  <c r="I548" i="11"/>
  <c r="J552" i="11"/>
  <c r="L552" i="11" s="1"/>
  <c r="N552" i="11" s="1"/>
  <c r="I730" i="11"/>
  <c r="E979" i="11"/>
  <c r="D882" i="5"/>
  <c r="D878" i="5"/>
  <c r="E874" i="5"/>
  <c r="D866" i="5"/>
  <c r="D862" i="5"/>
  <c r="E858" i="5"/>
  <c r="D850" i="5"/>
  <c r="D846" i="5"/>
  <c r="E842" i="5"/>
  <c r="D822" i="5"/>
  <c r="J502" i="11"/>
  <c r="J688" i="11"/>
  <c r="H984" i="11"/>
  <c r="F988" i="11"/>
  <c r="D933" i="5"/>
  <c r="D915" i="5"/>
  <c r="D883" i="5"/>
  <c r="D851" i="5"/>
  <c r="E884" i="5"/>
  <c r="I880" i="5"/>
  <c r="I876" i="5"/>
  <c r="E872" i="5"/>
  <c r="I868" i="5"/>
  <c r="E864" i="5"/>
  <c r="E860" i="5"/>
  <c r="E856" i="5"/>
  <c r="I848" i="5"/>
  <c r="E844" i="5"/>
  <c r="I816" i="5"/>
  <c r="D897" i="5"/>
  <c r="D865" i="5"/>
  <c r="E815" i="5"/>
  <c r="I812" i="5"/>
  <c r="D782" i="5"/>
  <c r="I782" i="5" s="1"/>
  <c r="D771" i="5"/>
  <c r="D504" i="5"/>
  <c r="D601" i="5"/>
  <c r="D585" i="5"/>
  <c r="E585" i="5" s="1"/>
  <c r="H586" i="2" s="1"/>
  <c r="D569" i="5"/>
  <c r="D553" i="5"/>
  <c r="D545" i="5"/>
  <c r="D537" i="5"/>
  <c r="F537" i="5" s="1"/>
  <c r="I538" i="2" s="1"/>
  <c r="D529" i="5"/>
  <c r="F529" i="5" s="1"/>
  <c r="I530" i="2" s="1"/>
  <c r="D521" i="5"/>
  <c r="D509" i="5"/>
  <c r="I440" i="11"/>
  <c r="J752" i="11"/>
  <c r="I334" i="11"/>
  <c r="I346" i="11"/>
  <c r="I366" i="11"/>
  <c r="I378" i="11"/>
  <c r="I766" i="11"/>
  <c r="J864" i="11"/>
  <c r="I876" i="11"/>
  <c r="J896" i="11"/>
  <c r="I908" i="11"/>
  <c r="J928" i="11"/>
  <c r="I940" i="11"/>
  <c r="J960" i="11"/>
  <c r="I972" i="11"/>
  <c r="J914" i="11"/>
  <c r="J841" i="11"/>
  <c r="E997" i="11"/>
  <c r="I745" i="11"/>
  <c r="I777" i="11"/>
  <c r="E995" i="11"/>
  <c r="J534" i="11"/>
  <c r="J554" i="11"/>
  <c r="K554" i="11" s="1"/>
  <c r="M554" i="11" s="1"/>
  <c r="J656" i="11"/>
  <c r="J700" i="11"/>
  <c r="I787" i="11"/>
  <c r="I819" i="11"/>
  <c r="I480" i="11"/>
  <c r="I552" i="11"/>
  <c r="I726" i="11"/>
  <c r="J336" i="11"/>
  <c r="J768" i="11"/>
  <c r="I802" i="11"/>
  <c r="I810" i="11"/>
  <c r="I356" i="11"/>
  <c r="I423" i="11"/>
  <c r="J423" i="11"/>
  <c r="J464" i="11"/>
  <c r="K464" i="11" s="1"/>
  <c r="M464" i="11" s="1"/>
  <c r="I464" i="11"/>
  <c r="J504" i="11"/>
  <c r="L504" i="11" s="1"/>
  <c r="N504" i="11" s="1"/>
  <c r="I504" i="11"/>
  <c r="J536" i="11"/>
  <c r="L536" i="11" s="1"/>
  <c r="N536" i="11" s="1"/>
  <c r="I536" i="11"/>
  <c r="I614" i="11"/>
  <c r="J674" i="11"/>
  <c r="I674" i="11"/>
  <c r="J706" i="11"/>
  <c r="I706" i="11"/>
  <c r="E983" i="11"/>
  <c r="F983" i="11"/>
  <c r="I983" i="11"/>
  <c r="E981" i="11"/>
  <c r="H981" i="11"/>
  <c r="J981" i="11"/>
  <c r="I452" i="11"/>
  <c r="I662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526" i="11"/>
  <c r="J482" i="11"/>
  <c r="J514" i="11"/>
  <c r="J546" i="11"/>
  <c r="L546" i="11" s="1"/>
  <c r="N546" i="11" s="1"/>
  <c r="J660" i="11"/>
  <c r="J708" i="11"/>
  <c r="I702" i="11"/>
  <c r="J732" i="11"/>
  <c r="F992" i="11"/>
  <c r="I992" i="11"/>
  <c r="F994" i="11"/>
  <c r="I472" i="11"/>
  <c r="I341" i="11"/>
  <c r="I413" i="11"/>
  <c r="I447" i="11"/>
  <c r="I455" i="11"/>
  <c r="I459" i="11"/>
  <c r="I467" i="11"/>
  <c r="I479" i="11"/>
  <c r="I483" i="11"/>
  <c r="I487" i="11"/>
  <c r="I491" i="11"/>
  <c r="I543" i="11"/>
  <c r="I551" i="11"/>
  <c r="I755" i="11"/>
  <c r="I763" i="11"/>
  <c r="I771" i="11"/>
  <c r="I779" i="11"/>
  <c r="I873" i="11"/>
  <c r="I889" i="11"/>
  <c r="I921" i="11"/>
  <c r="I929" i="11"/>
  <c r="I372" i="11"/>
  <c r="I384" i="11"/>
  <c r="I746" i="11"/>
  <c r="I758" i="11"/>
  <c r="J780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I686" i="11"/>
  <c r="H999" i="11"/>
  <c r="E980" i="11"/>
  <c r="H987" i="11"/>
  <c r="E989" i="11"/>
  <c r="F993" i="11"/>
  <c r="F996" i="11"/>
  <c r="I544" i="11"/>
  <c r="I748" i="11"/>
  <c r="C340" i="9"/>
  <c r="E340" i="9"/>
  <c r="C791" i="9"/>
  <c r="J334" i="11"/>
  <c r="J346" i="11"/>
  <c r="I443" i="11"/>
  <c r="I352" i="11"/>
  <c r="I360" i="11"/>
  <c r="I412" i="11"/>
  <c r="I655" i="11"/>
  <c r="I663" i="11"/>
  <c r="I671" i="11"/>
  <c r="I679" i="11"/>
  <c r="I687" i="11"/>
  <c r="I695" i="11"/>
  <c r="I703" i="11"/>
  <c r="I711" i="11"/>
  <c r="I719" i="11"/>
  <c r="I727" i="11"/>
  <c r="I735" i="11"/>
  <c r="I743" i="11"/>
  <c r="I751" i="11"/>
  <c r="I827" i="11"/>
  <c r="J766" i="11"/>
  <c r="I937" i="11"/>
  <c r="I969" i="11"/>
  <c r="J804" i="11"/>
  <c r="I864" i="11"/>
  <c r="I896" i="11"/>
  <c r="I928" i="11"/>
  <c r="I960" i="11"/>
  <c r="F991" i="11"/>
  <c r="F995" i="11"/>
  <c r="I995" i="11"/>
  <c r="H1001" i="11"/>
  <c r="J866" i="11"/>
  <c r="J898" i="11"/>
  <c r="J930" i="11"/>
  <c r="J962" i="11"/>
  <c r="J460" i="11"/>
  <c r="J468" i="11"/>
  <c r="K468" i="11" s="1"/>
  <c r="M468" i="11" s="1"/>
  <c r="J472" i="11"/>
  <c r="J484" i="11"/>
  <c r="J492" i="11"/>
  <c r="J544" i="11"/>
  <c r="J548" i="11"/>
  <c r="J658" i="11"/>
  <c r="F982" i="11"/>
  <c r="H982" i="11"/>
  <c r="J720" i="11"/>
  <c r="F985" i="11"/>
  <c r="F987" i="11"/>
  <c r="F989" i="11"/>
  <c r="F998" i="11"/>
  <c r="E984" i="11"/>
  <c r="F986" i="11"/>
  <c r="F990" i="11"/>
  <c r="F997" i="11"/>
  <c r="F999" i="11"/>
  <c r="I415" i="11"/>
  <c r="J415" i="11"/>
  <c r="I431" i="11"/>
  <c r="J431" i="11"/>
  <c r="J744" i="11"/>
  <c r="I782" i="11"/>
  <c r="J784" i="11"/>
  <c r="I792" i="11"/>
  <c r="J792" i="11"/>
  <c r="J798" i="11"/>
  <c r="I798" i="11"/>
  <c r="J800" i="11"/>
  <c r="K800" i="11" s="1"/>
  <c r="M800" i="11" s="1"/>
  <c r="I808" i="11"/>
  <c r="J808" i="11"/>
  <c r="I824" i="11"/>
  <c r="J824" i="11"/>
  <c r="I854" i="11"/>
  <c r="J854" i="11"/>
  <c r="I858" i="11"/>
  <c r="J858" i="11"/>
  <c r="I862" i="11"/>
  <c r="J862" i="11"/>
  <c r="I870" i="11"/>
  <c r="J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J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J760" i="11"/>
  <c r="I776" i="11"/>
  <c r="I868" i="11"/>
  <c r="I884" i="11"/>
  <c r="I900" i="11"/>
  <c r="I916" i="11"/>
  <c r="I932" i="11"/>
  <c r="I948" i="11"/>
  <c r="I964" i="11"/>
  <c r="H994" i="11"/>
  <c r="I994" i="11"/>
  <c r="E994" i="11"/>
  <c r="J421" i="11"/>
  <c r="J429" i="11"/>
  <c r="I567" i="11"/>
  <c r="I981" i="11"/>
  <c r="I833" i="11"/>
  <c r="I841" i="11"/>
  <c r="I849" i="11"/>
  <c r="I772" i="11"/>
  <c r="E992" i="11"/>
  <c r="J444" i="11"/>
  <c r="J476" i="11"/>
  <c r="I502" i="11"/>
  <c r="I506" i="11"/>
  <c r="J508" i="11"/>
  <c r="I518" i="11"/>
  <c r="I522" i="11"/>
  <c r="I534" i="11"/>
  <c r="I538" i="11"/>
  <c r="I550" i="11"/>
  <c r="I554" i="11"/>
  <c r="I656" i="11"/>
  <c r="I672" i="11"/>
  <c r="I684" i="11"/>
  <c r="I688" i="11"/>
  <c r="J694" i="11"/>
  <c r="I696" i="11"/>
  <c r="I700" i="11"/>
  <c r="J702" i="11"/>
  <c r="I704" i="11"/>
  <c r="J710" i="11"/>
  <c r="I716" i="11"/>
  <c r="I720" i="11"/>
  <c r="J722" i="11"/>
  <c r="J734" i="11"/>
  <c r="J738" i="11"/>
  <c r="J746" i="11"/>
  <c r="I354" i="11"/>
  <c r="I370" i="11"/>
  <c r="I386" i="11"/>
  <c r="I478" i="11"/>
  <c r="I510" i="11"/>
  <c r="I526" i="11"/>
  <c r="I664" i="11"/>
  <c r="I358" i="11"/>
  <c r="I390" i="11"/>
  <c r="I482" i="11"/>
  <c r="I514" i="11"/>
  <c r="I546" i="11"/>
  <c r="J616" i="11"/>
  <c r="I676" i="11"/>
  <c r="I708" i="11"/>
  <c r="J774" i="11"/>
  <c r="I764" i="11"/>
  <c r="J790" i="11"/>
  <c r="J822" i="11"/>
  <c r="J856" i="11"/>
  <c r="J872" i="11"/>
  <c r="J888" i="11"/>
  <c r="J904" i="11"/>
  <c r="J920" i="11"/>
  <c r="J936" i="11"/>
  <c r="J952" i="11"/>
  <c r="J968" i="11"/>
  <c r="I740" i="11"/>
  <c r="J786" i="11"/>
  <c r="J802" i="11"/>
  <c r="K802" i="11" s="1"/>
  <c r="M802" i="11" s="1"/>
  <c r="J818" i="11"/>
  <c r="K818" i="11" s="1"/>
  <c r="M818" i="11" s="1"/>
  <c r="J860" i="11"/>
  <c r="J876" i="11"/>
  <c r="J892" i="11"/>
  <c r="J908" i="11"/>
  <c r="J924" i="11"/>
  <c r="J940" i="11"/>
  <c r="J956" i="11"/>
  <c r="J972" i="11"/>
  <c r="I336" i="11"/>
  <c r="I368" i="11"/>
  <c r="F984" i="11"/>
  <c r="H986" i="11"/>
  <c r="H988" i="11"/>
  <c r="E990" i="11"/>
  <c r="H997" i="11"/>
  <c r="E999" i="11"/>
  <c r="F980" i="11"/>
  <c r="H985" i="11"/>
  <c r="E987" i="11"/>
  <c r="H989" i="11"/>
  <c r="E993" i="11"/>
  <c r="E996" i="11"/>
  <c r="E998" i="11"/>
  <c r="F1000" i="11"/>
  <c r="C336" i="9"/>
  <c r="E336" i="9" s="1"/>
  <c r="C344" i="9"/>
  <c r="D344" i="9" s="1"/>
  <c r="C778" i="9"/>
  <c r="C921" i="9"/>
  <c r="I411" i="11"/>
  <c r="I439" i="11"/>
  <c r="I471" i="11"/>
  <c r="I503" i="11"/>
  <c r="I535" i="11"/>
  <c r="I741" i="11"/>
  <c r="I753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J996" i="11"/>
  <c r="H998" i="11"/>
  <c r="H1000" i="11"/>
  <c r="I852" i="11"/>
  <c r="H980" i="11"/>
  <c r="J419" i="11"/>
  <c r="J427" i="11"/>
  <c r="J435" i="11"/>
  <c r="J439" i="11"/>
  <c r="J455" i="11"/>
  <c r="J471" i="11"/>
  <c r="J487" i="11"/>
  <c r="L487" i="11" s="1"/>
  <c r="N487" i="11" s="1"/>
  <c r="J503" i="11"/>
  <c r="J535" i="11"/>
  <c r="L535" i="11" s="1"/>
  <c r="N535" i="11" s="1"/>
  <c r="J551" i="11"/>
  <c r="J567" i="11"/>
  <c r="I429" i="11"/>
  <c r="J667" i="11"/>
  <c r="J699" i="11"/>
  <c r="J731" i="11"/>
  <c r="J763" i="11"/>
  <c r="J827" i="11"/>
  <c r="J857" i="11"/>
  <c r="J873" i="11"/>
  <c r="J889" i="11"/>
  <c r="J905" i="11"/>
  <c r="J921" i="11"/>
  <c r="J937" i="11"/>
  <c r="J953" i="11"/>
  <c r="J969" i="11"/>
  <c r="I831" i="11"/>
  <c r="I847" i="11"/>
  <c r="J331" i="11"/>
  <c r="J411" i="11"/>
  <c r="J447" i="11"/>
  <c r="J463" i="11"/>
  <c r="J479" i="11"/>
  <c r="J495" i="11"/>
  <c r="J511" i="11"/>
  <c r="K511" i="11" s="1"/>
  <c r="M511" i="11" s="1"/>
  <c r="J543" i="11"/>
  <c r="I421" i="11"/>
  <c r="J659" i="11"/>
  <c r="J691" i="11"/>
  <c r="J723" i="11"/>
  <c r="J755" i="11"/>
  <c r="J787" i="11"/>
  <c r="J819" i="11"/>
  <c r="J865" i="11"/>
  <c r="J881" i="11"/>
  <c r="J897" i="11"/>
  <c r="J913" i="11"/>
  <c r="J929" i="11"/>
  <c r="J945" i="11"/>
  <c r="J961" i="11"/>
  <c r="J977" i="11"/>
  <c r="I839" i="11"/>
  <c r="I255" i="11"/>
  <c r="J255" i="11"/>
  <c r="L255" i="11" s="1"/>
  <c r="N255" i="11" s="1"/>
  <c r="I416" i="11"/>
  <c r="J416" i="11"/>
  <c r="I424" i="11"/>
  <c r="J424" i="11"/>
  <c r="I432" i="11"/>
  <c r="J432" i="11"/>
  <c r="I418" i="11"/>
  <c r="J418" i="11"/>
  <c r="I426" i="11"/>
  <c r="J426" i="11"/>
  <c r="I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J986" i="11"/>
  <c r="J341" i="11"/>
  <c r="J413" i="11"/>
  <c r="J441" i="11"/>
  <c r="J449" i="11"/>
  <c r="J457" i="11"/>
  <c r="J465" i="11"/>
  <c r="J473" i="11"/>
  <c r="J481" i="11"/>
  <c r="J489" i="11"/>
  <c r="K489" i="11" s="1"/>
  <c r="M489" i="11" s="1"/>
  <c r="J497" i="11"/>
  <c r="J505" i="11"/>
  <c r="J513" i="11"/>
  <c r="L513" i="11" s="1"/>
  <c r="N513" i="11" s="1"/>
  <c r="J545" i="11"/>
  <c r="J553" i="11"/>
  <c r="I417" i="11"/>
  <c r="I425" i="11"/>
  <c r="I433" i="11"/>
  <c r="J649" i="11"/>
  <c r="J657" i="11"/>
  <c r="J689" i="11"/>
  <c r="J705" i="11"/>
  <c r="J721" i="11"/>
  <c r="J729" i="11"/>
  <c r="J745" i="11"/>
  <c r="J753" i="11"/>
  <c r="J761" i="11"/>
  <c r="J769" i="11"/>
  <c r="J777" i="11"/>
  <c r="J785" i="11"/>
  <c r="J801" i="11"/>
  <c r="K801" i="11" s="1"/>
  <c r="M801" i="11" s="1"/>
  <c r="J825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420" i="11"/>
  <c r="J420" i="11"/>
  <c r="I428" i="11"/>
  <c r="J428" i="11"/>
  <c r="I430" i="11"/>
  <c r="J430" i="11"/>
  <c r="I830" i="11"/>
  <c r="J830" i="11"/>
  <c r="I838" i="11"/>
  <c r="J838" i="11"/>
  <c r="I846" i="11"/>
  <c r="J846" i="11"/>
  <c r="I832" i="11"/>
  <c r="J832" i="11"/>
  <c r="I840" i="11"/>
  <c r="J840" i="11"/>
  <c r="I848" i="11"/>
  <c r="J848" i="11"/>
  <c r="J343" i="11"/>
  <c r="J443" i="11"/>
  <c r="J451" i="11"/>
  <c r="J459" i="11"/>
  <c r="J467" i="11"/>
  <c r="J475" i="11"/>
  <c r="J483" i="11"/>
  <c r="L483" i="11" s="1"/>
  <c r="N483" i="11" s="1"/>
  <c r="J491" i="11"/>
  <c r="J499" i="11"/>
  <c r="J507" i="11"/>
  <c r="J539" i="11"/>
  <c r="J547" i="11"/>
  <c r="J563" i="11"/>
  <c r="J437" i="11"/>
  <c r="J445" i="11"/>
  <c r="J453" i="11"/>
  <c r="J461" i="11"/>
  <c r="J469" i="11"/>
  <c r="J477" i="11"/>
  <c r="J485" i="11"/>
  <c r="K485" i="11" s="1"/>
  <c r="M485" i="11" s="1"/>
  <c r="J493" i="11"/>
  <c r="J501" i="11"/>
  <c r="J509" i="11"/>
  <c r="J533" i="11"/>
  <c r="L533" i="11" s="1"/>
  <c r="N533" i="11" s="1"/>
  <c r="J549" i="11"/>
  <c r="J557" i="11"/>
  <c r="J605" i="11"/>
  <c r="J655" i="11"/>
  <c r="J671" i="11"/>
  <c r="J687" i="11"/>
  <c r="J703" i="11"/>
  <c r="J719" i="11"/>
  <c r="J735" i="11"/>
  <c r="J751" i="11"/>
  <c r="J767" i="11"/>
  <c r="J783" i="11"/>
  <c r="J823" i="11"/>
  <c r="J661" i="11"/>
  <c r="J677" i="11"/>
  <c r="J685" i="11"/>
  <c r="J693" i="11"/>
  <c r="J709" i="11"/>
  <c r="J717" i="11"/>
  <c r="J725" i="11"/>
  <c r="J733" i="11"/>
  <c r="J741" i="11"/>
  <c r="J757" i="11"/>
  <c r="J765" i="11"/>
  <c r="J773" i="11"/>
  <c r="J781" i="11"/>
  <c r="J789" i="11"/>
  <c r="J821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D330" i="9" s="1"/>
  <c r="C334" i="9"/>
  <c r="G334" i="9" s="1"/>
  <c r="C338" i="9"/>
  <c r="E338" i="9" s="1"/>
  <c r="C342" i="9"/>
  <c r="D342" i="9" s="1"/>
  <c r="C346" i="9"/>
  <c r="D346" i="9" s="1"/>
  <c r="C350" i="9"/>
  <c r="G350" i="9" s="1"/>
  <c r="C616" i="9"/>
  <c r="C786" i="9"/>
  <c r="C917" i="9"/>
  <c r="C925" i="9"/>
  <c r="C329" i="9"/>
  <c r="E329" i="9"/>
  <c r="D331" i="9"/>
  <c r="C333" i="9"/>
  <c r="D333" i="9" s="1"/>
  <c r="C335" i="9"/>
  <c r="D335" i="9" s="1"/>
  <c r="C337" i="9"/>
  <c r="E337" i="9" s="1"/>
  <c r="C339" i="9"/>
  <c r="D339" i="9" s="1"/>
  <c r="C341" i="9"/>
  <c r="D341" i="9" s="1"/>
  <c r="C343" i="9"/>
  <c r="D343" i="9" s="1"/>
  <c r="C345" i="9"/>
  <c r="E345" i="9" s="1"/>
  <c r="C347" i="9"/>
  <c r="D347" i="9" s="1"/>
  <c r="C349" i="9"/>
  <c r="D349" i="9" s="1"/>
  <c r="C620" i="9"/>
  <c r="C633" i="9"/>
  <c r="C782" i="9"/>
  <c r="C790" i="9"/>
  <c r="G916" i="9"/>
  <c r="C919" i="9"/>
  <c r="C923" i="9"/>
  <c r="C926" i="9"/>
  <c r="C93" i="9"/>
  <c r="C105" i="9"/>
  <c r="D105" i="9" s="1"/>
  <c r="C125" i="9"/>
  <c r="G125" i="9" s="1"/>
  <c r="C233" i="9"/>
  <c r="E233" i="9" s="1"/>
  <c r="C255" i="9"/>
  <c r="G255" i="9" s="1"/>
  <c r="C273" i="9"/>
  <c r="E273" i="9" s="1"/>
  <c r="C297" i="9"/>
  <c r="E297" i="9" s="1"/>
  <c r="G303" i="9"/>
  <c r="G307" i="9"/>
  <c r="C311" i="9"/>
  <c r="E313" i="9"/>
  <c r="D317" i="9"/>
  <c r="C321" i="9"/>
  <c r="E321" i="9" s="1"/>
  <c r="C323" i="9"/>
  <c r="G323" i="9" s="1"/>
  <c r="D323" i="9"/>
  <c r="C325" i="9"/>
  <c r="D325" i="9"/>
  <c r="C327" i="9"/>
  <c r="D327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D740" i="9" s="1"/>
  <c r="C738" i="9"/>
  <c r="D738" i="9" s="1"/>
  <c r="C736" i="9"/>
  <c r="D736" i="9" s="1"/>
  <c r="C734" i="9"/>
  <c r="D734" i="9" s="1"/>
  <c r="C732" i="9"/>
  <c r="D732" i="9" s="1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2" i="9"/>
  <c r="G652" i="9" s="1"/>
  <c r="C648" i="9"/>
  <c r="G648" i="9" s="1"/>
  <c r="C644" i="9"/>
  <c r="G644" i="9" s="1"/>
  <c r="C640" i="9"/>
  <c r="G640" i="9" s="1"/>
  <c r="C636" i="9"/>
  <c r="G636" i="9" s="1"/>
  <c r="C630" i="9"/>
  <c r="G630" i="9" s="1"/>
  <c r="C622" i="9"/>
  <c r="G622" i="9" s="1"/>
  <c r="C614" i="9"/>
  <c r="G614" i="9" s="1"/>
  <c r="C608" i="9"/>
  <c r="C604" i="9"/>
  <c r="C600" i="9"/>
  <c r="C596" i="9"/>
  <c r="C592" i="9"/>
  <c r="C588" i="9"/>
  <c r="C584" i="9"/>
  <c r="C580" i="9"/>
  <c r="C576" i="9"/>
  <c r="C572" i="9"/>
  <c r="C568" i="9"/>
  <c r="C564" i="9"/>
  <c r="C560" i="9"/>
  <c r="C558" i="9"/>
  <c r="D558" i="9" s="1"/>
  <c r="C556" i="9"/>
  <c r="D556" i="9" s="1"/>
  <c r="C554" i="9"/>
  <c r="D554" i="9" s="1"/>
  <c r="C552" i="9"/>
  <c r="D552" i="9" s="1"/>
  <c r="C550" i="9"/>
  <c r="D550" i="9" s="1"/>
  <c r="C548" i="9"/>
  <c r="D548" i="9" s="1"/>
  <c r="C546" i="9"/>
  <c r="D546" i="9" s="1"/>
  <c r="C544" i="9"/>
  <c r="C542" i="9"/>
  <c r="C540" i="9"/>
  <c r="C538" i="9"/>
  <c r="C536" i="9"/>
  <c r="C534" i="9"/>
  <c r="C532" i="9"/>
  <c r="C530" i="9"/>
  <c r="C528" i="9"/>
  <c r="C526" i="9"/>
  <c r="C524" i="9"/>
  <c r="C522" i="9"/>
  <c r="C130" i="9"/>
  <c r="C158" i="9"/>
  <c r="D158" i="9" s="1"/>
  <c r="C190" i="9"/>
  <c r="C206" i="9"/>
  <c r="C236" i="9"/>
  <c r="E276" i="9"/>
  <c r="C284" i="9"/>
  <c r="D284" i="9" s="1"/>
  <c r="G290" i="9"/>
  <c r="E296" i="9"/>
  <c r="C304" i="9"/>
  <c r="E304" i="9"/>
  <c r="C306" i="9"/>
  <c r="E306" i="9" s="1"/>
  <c r="G306" i="9"/>
  <c r="C308" i="9"/>
  <c r="G308" i="9" s="1"/>
  <c r="C310" i="9"/>
  <c r="G310" i="9" s="1"/>
  <c r="E310" i="9"/>
  <c r="C312" i="9"/>
  <c r="E312" i="9"/>
  <c r="C314" i="9"/>
  <c r="E314" i="9"/>
  <c r="C316" i="9"/>
  <c r="E316" i="9"/>
  <c r="C318" i="9"/>
  <c r="E318" i="9"/>
  <c r="C320" i="9"/>
  <c r="E320" i="9"/>
  <c r="D322" i="9"/>
  <c r="C324" i="9"/>
  <c r="E324" i="9"/>
  <c r="C326" i="9"/>
  <c r="G326" i="9"/>
  <c r="D326" i="9"/>
  <c r="C328" i="9"/>
  <c r="D328" i="9" s="1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1" i="9"/>
  <c r="C647" i="9"/>
  <c r="C643" i="9"/>
  <c r="C639" i="9"/>
  <c r="C635" i="9"/>
  <c r="C629" i="9"/>
  <c r="C625" i="9"/>
  <c r="C621" i="9"/>
  <c r="C617" i="9"/>
  <c r="C613" i="9"/>
  <c r="C609" i="9"/>
  <c r="G609" i="9" s="1"/>
  <c r="C605" i="9"/>
  <c r="G605" i="9" s="1"/>
  <c r="C601" i="9"/>
  <c r="G601" i="9" s="1"/>
  <c r="C597" i="9"/>
  <c r="G597" i="9" s="1"/>
  <c r="C593" i="9"/>
  <c r="G593" i="9" s="1"/>
  <c r="C589" i="9"/>
  <c r="G589" i="9" s="1"/>
  <c r="C585" i="9"/>
  <c r="G585" i="9" s="1"/>
  <c r="C581" i="9"/>
  <c r="G581" i="9" s="1"/>
  <c r="C577" i="9"/>
  <c r="G577" i="9" s="1"/>
  <c r="C573" i="9"/>
  <c r="G573" i="9" s="1"/>
  <c r="C569" i="9"/>
  <c r="G569" i="9" s="1"/>
  <c r="C565" i="9"/>
  <c r="G565" i="9" s="1"/>
  <c r="C561" i="9"/>
  <c r="G561" i="9" s="1"/>
  <c r="C559" i="9"/>
  <c r="C557" i="9"/>
  <c r="D557" i="9" s="1"/>
  <c r="C555" i="9"/>
  <c r="D555" i="9" s="1"/>
  <c r="C553" i="9"/>
  <c r="D553" i="9" s="1"/>
  <c r="C551" i="9"/>
  <c r="D551" i="9" s="1"/>
  <c r="C549" i="9"/>
  <c r="D549" i="9" s="1"/>
  <c r="C547" i="9"/>
  <c r="D547" i="9" s="1"/>
  <c r="C545" i="9"/>
  <c r="C543" i="9"/>
  <c r="C541" i="9"/>
  <c r="C539" i="9"/>
  <c r="C537" i="9"/>
  <c r="C535" i="9"/>
  <c r="C533" i="9"/>
  <c r="C531" i="9"/>
  <c r="C529" i="9"/>
  <c r="C527" i="9"/>
  <c r="C525" i="9"/>
  <c r="C523" i="9"/>
  <c r="G331" i="9"/>
  <c r="G333" i="9"/>
  <c r="G341" i="9"/>
  <c r="G349" i="9"/>
  <c r="G332" i="9"/>
  <c r="G336" i="9"/>
  <c r="G340" i="9"/>
  <c r="G344" i="9"/>
  <c r="G348" i="9"/>
  <c r="G616" i="9"/>
  <c r="G62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4" i="9"/>
  <c r="G568" i="9"/>
  <c r="G572" i="9"/>
  <c r="G576" i="9"/>
  <c r="G580" i="9"/>
  <c r="G584" i="9"/>
  <c r="G588" i="9"/>
  <c r="G592" i="9"/>
  <c r="G596" i="9"/>
  <c r="G600" i="9"/>
  <c r="G604" i="9"/>
  <c r="G608" i="9"/>
  <c r="G613" i="9"/>
  <c r="G617" i="9"/>
  <c r="G621" i="9"/>
  <c r="G625" i="9"/>
  <c r="G629" i="9"/>
  <c r="G633" i="9"/>
  <c r="G776" i="9"/>
  <c r="G778" i="9"/>
  <c r="G780" i="9"/>
  <c r="G782" i="9"/>
  <c r="G784" i="9"/>
  <c r="G786" i="9"/>
  <c r="G788" i="9"/>
  <c r="G790" i="9"/>
  <c r="G635" i="9"/>
  <c r="G639" i="9"/>
  <c r="G641" i="9"/>
  <c r="G643" i="9"/>
  <c r="G645" i="9"/>
  <c r="G647" i="9"/>
  <c r="G649" i="9"/>
  <c r="G651" i="9"/>
  <c r="G653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181" i="5"/>
  <c r="D173" i="5"/>
  <c r="D169" i="5"/>
  <c r="D165" i="5"/>
  <c r="D153" i="5"/>
  <c r="D184" i="5"/>
  <c r="F184" i="5" s="1"/>
  <c r="I185" i="2" s="1"/>
  <c r="D176" i="5"/>
  <c r="G176" i="5" s="1"/>
  <c r="J177" i="2" s="1"/>
  <c r="D168" i="5"/>
  <c r="D160" i="5"/>
  <c r="G160" i="5" s="1"/>
  <c r="J161" i="2" s="1"/>
  <c r="D152" i="5"/>
  <c r="F152" i="5" s="1"/>
  <c r="D8" i="5"/>
  <c r="D4" i="5"/>
  <c r="I886" i="5"/>
  <c r="E878" i="5"/>
  <c r="I874" i="5"/>
  <c r="I870" i="5"/>
  <c r="E862" i="5"/>
  <c r="I858" i="5"/>
  <c r="I854" i="5"/>
  <c r="E846" i="5"/>
  <c r="I842" i="5"/>
  <c r="I884" i="5"/>
  <c r="E876" i="5"/>
  <c r="I860" i="5"/>
  <c r="I844" i="5"/>
  <c r="E812" i="5"/>
  <c r="Q141" i="4"/>
  <c r="Q133" i="4"/>
  <c r="Q125" i="4"/>
  <c r="Q117" i="4"/>
  <c r="D934" i="5"/>
  <c r="F933" i="5"/>
  <c r="I930" i="5"/>
  <c r="D926" i="5"/>
  <c r="F925" i="5"/>
  <c r="I922" i="5"/>
  <c r="E918" i="5"/>
  <c r="I914" i="5"/>
  <c r="E910" i="5"/>
  <c r="D906" i="5"/>
  <c r="D902" i="5"/>
  <c r="D898" i="5"/>
  <c r="D894" i="5"/>
  <c r="F893" i="5"/>
  <c r="I890" i="5"/>
  <c r="F870" i="5"/>
  <c r="D563" i="5"/>
  <c r="D570" i="5"/>
  <c r="I570" i="5" s="1"/>
  <c r="I928" i="5"/>
  <c r="G924" i="5"/>
  <c r="D920" i="5"/>
  <c r="D916" i="5"/>
  <c r="I912" i="5"/>
  <c r="G908" i="5"/>
  <c r="D904" i="5"/>
  <c r="D900" i="5"/>
  <c r="D896" i="5"/>
  <c r="D892" i="5"/>
  <c r="F891" i="5"/>
  <c r="F883" i="5"/>
  <c r="F867" i="5"/>
  <c r="F855" i="5"/>
  <c r="F845" i="5"/>
  <c r="D559" i="5"/>
  <c r="E559" i="5" s="1"/>
  <c r="H560" i="2" s="1"/>
  <c r="D568" i="5"/>
  <c r="D544" i="5"/>
  <c r="D536" i="5"/>
  <c r="D550" i="5"/>
  <c r="G550" i="5" s="1"/>
  <c r="J551" i="2" s="1"/>
  <c r="D542" i="5"/>
  <c r="D538" i="5"/>
  <c r="F538" i="5" s="1"/>
  <c r="I539" i="2" s="1"/>
  <c r="D518" i="5"/>
  <c r="G518" i="5" s="1"/>
  <c r="J519" i="2" s="1"/>
  <c r="D693" i="5"/>
  <c r="Q101" i="4"/>
  <c r="Q85" i="4"/>
  <c r="M47" i="4"/>
  <c r="M13" i="4"/>
  <c r="L987" i="4"/>
  <c r="K978" i="4"/>
  <c r="L975" i="4"/>
  <c r="K954" i="4"/>
  <c r="K549" i="4"/>
  <c r="K352" i="4"/>
  <c r="Q181" i="4"/>
  <c r="K164" i="4"/>
  <c r="Q164" i="4" s="1"/>
  <c r="K158" i="4"/>
  <c r="K156" i="4"/>
  <c r="K142" i="4"/>
  <c r="K134" i="4"/>
  <c r="K126" i="4"/>
  <c r="K118" i="4"/>
  <c r="K104" i="4"/>
  <c r="P104" i="4" s="1"/>
  <c r="K102" i="4"/>
  <c r="K98" i="4"/>
  <c r="K94" i="4"/>
  <c r="K90" i="4"/>
  <c r="K88" i="4"/>
  <c r="N88" i="4" s="1"/>
  <c r="R88" i="4" s="1"/>
  <c r="K86" i="4"/>
  <c r="K82" i="4"/>
  <c r="P82" i="4" s="1"/>
  <c r="K78" i="4"/>
  <c r="Q78" i="4" s="1"/>
  <c r="K74" i="4"/>
  <c r="K72" i="4"/>
  <c r="N72" i="4" s="1"/>
  <c r="R72" i="4" s="1"/>
  <c r="K70" i="4"/>
  <c r="M59" i="4"/>
  <c r="M11" i="4"/>
  <c r="K5" i="4"/>
  <c r="D998" i="5"/>
  <c r="D996" i="5"/>
  <c r="D993" i="5"/>
  <c r="D990" i="5"/>
  <c r="D988" i="5"/>
  <c r="D982" i="5"/>
  <c r="D980" i="5"/>
  <c r="D974" i="5"/>
  <c r="D972" i="5"/>
  <c r="D966" i="5"/>
  <c r="D964" i="5"/>
  <c r="D961" i="5"/>
  <c r="D958" i="5"/>
  <c r="D956" i="5"/>
  <c r="D950" i="5"/>
  <c r="D948" i="5"/>
  <c r="D942" i="5"/>
  <c r="D940" i="5"/>
  <c r="D938" i="5"/>
  <c r="G936" i="5"/>
  <c r="E932" i="5"/>
  <c r="E930" i="5"/>
  <c r="G928" i="5"/>
  <c r="E924" i="5"/>
  <c r="E922" i="5"/>
  <c r="G920" i="5"/>
  <c r="E914" i="5"/>
  <c r="E912" i="5"/>
  <c r="E906" i="5"/>
  <c r="G904" i="5"/>
  <c r="E893" i="5"/>
  <c r="M961" i="4"/>
  <c r="G1000" i="5"/>
  <c r="G994" i="5"/>
  <c r="G988" i="5"/>
  <c r="G984" i="5"/>
  <c r="G978" i="5"/>
  <c r="G972" i="5"/>
  <c r="G968" i="5"/>
  <c r="G962" i="5"/>
  <c r="G956" i="5"/>
  <c r="G952" i="5"/>
  <c r="G946" i="5"/>
  <c r="G940" i="5"/>
  <c r="Q46" i="4"/>
  <c r="G878" i="5"/>
  <c r="G874" i="5"/>
  <c r="G870" i="5"/>
  <c r="G866" i="5"/>
  <c r="G854" i="5"/>
  <c r="G850" i="5"/>
  <c r="G846" i="5"/>
  <c r="G842" i="5"/>
  <c r="G812" i="5"/>
  <c r="G544" i="5"/>
  <c r="J545" i="2" s="1"/>
  <c r="G538" i="5"/>
  <c r="J539" i="2" s="1"/>
  <c r="D14" i="5"/>
  <c r="D491" i="5"/>
  <c r="D107" i="5"/>
  <c r="D103" i="5"/>
  <c r="D99" i="5"/>
  <c r="E99" i="5" s="1"/>
  <c r="H100" i="2" s="1"/>
  <c r="D95" i="5"/>
  <c r="D91" i="5"/>
  <c r="E91" i="5" s="1"/>
  <c r="D87" i="5"/>
  <c r="E87" i="5" s="1"/>
  <c r="H88" i="2" s="1"/>
  <c r="D83" i="5"/>
  <c r="D79" i="5"/>
  <c r="D75" i="5"/>
  <c r="D71" i="5"/>
  <c r="D67" i="5"/>
  <c r="E67" i="5" s="1"/>
  <c r="H68" i="2" s="1"/>
  <c r="D63" i="5"/>
  <c r="I63" i="5" s="1"/>
  <c r="G64" i="2" s="1"/>
  <c r="P64" i="2" s="1"/>
  <c r="D59" i="5"/>
  <c r="D55" i="5"/>
  <c r="E55" i="5" s="1"/>
  <c r="H56" i="2" s="1"/>
  <c r="D51" i="5"/>
  <c r="D47" i="5"/>
  <c r="G47" i="5" s="1"/>
  <c r="J48" i="2" s="1"/>
  <c r="D43" i="5"/>
  <c r="D40" i="5"/>
  <c r="I40" i="5" s="1"/>
  <c r="D38" i="5"/>
  <c r="D36" i="5"/>
  <c r="D33" i="5"/>
  <c r="D29" i="5"/>
  <c r="D26" i="5"/>
  <c r="D24" i="5"/>
  <c r="D17" i="5"/>
  <c r="K882" i="4"/>
  <c r="N882" i="4" s="1"/>
  <c r="R882" i="4" s="1"/>
  <c r="K834" i="4"/>
  <c r="K570" i="4"/>
  <c r="L941" i="4"/>
  <c r="E941" i="4" s="1"/>
  <c r="K874" i="4"/>
  <c r="K870" i="4"/>
  <c r="P870" i="4" s="1"/>
  <c r="K854" i="4"/>
  <c r="K842" i="4"/>
  <c r="M503" i="4"/>
  <c r="N503" i="4" s="1"/>
  <c r="R503" i="4" s="1"/>
  <c r="K892" i="4"/>
  <c r="L509" i="4"/>
  <c r="P509" i="4" s="1"/>
  <c r="L505" i="4"/>
  <c r="M955" i="4"/>
  <c r="M930" i="4"/>
  <c r="L501" i="4"/>
  <c r="M971" i="4"/>
  <c r="K968" i="4"/>
  <c r="K936" i="4"/>
  <c r="P936" i="4" s="1"/>
  <c r="K930" i="4"/>
  <c r="Q930" i="4" s="1"/>
  <c r="K920" i="4"/>
  <c r="K912" i="4"/>
  <c r="K908" i="4"/>
  <c r="K904" i="4"/>
  <c r="K814" i="4"/>
  <c r="K810" i="4"/>
  <c r="K802" i="4"/>
  <c r="K798" i="4"/>
  <c r="N798" i="4" s="1"/>
  <c r="R798" i="4" s="1"/>
  <c r="K794" i="4"/>
  <c r="K786" i="4"/>
  <c r="K782" i="4"/>
  <c r="K778" i="4"/>
  <c r="K770" i="4"/>
  <c r="K750" i="4"/>
  <c r="Q750" i="4" s="1"/>
  <c r="K742" i="4"/>
  <c r="Q742" i="4" s="1"/>
  <c r="K726" i="4"/>
  <c r="P726" i="4" s="1"/>
  <c r="K714" i="4"/>
  <c r="K706" i="4"/>
  <c r="K698" i="4"/>
  <c r="P698" i="4" s="1"/>
  <c r="K686" i="4"/>
  <c r="K682" i="4"/>
  <c r="P682" i="4" s="1"/>
  <c r="K674" i="4"/>
  <c r="K670" i="4"/>
  <c r="K666" i="4"/>
  <c r="K658" i="4"/>
  <c r="N658" i="4" s="1"/>
  <c r="R658" i="4" s="1"/>
  <c r="K650" i="4"/>
  <c r="K646" i="4"/>
  <c r="N646" i="4" s="1"/>
  <c r="R646" i="4" s="1"/>
  <c r="K638" i="4"/>
  <c r="K634" i="4"/>
  <c r="K630" i="4"/>
  <c r="K626" i="4"/>
  <c r="P626" i="4" s="1"/>
  <c r="K614" i="4"/>
  <c r="K606" i="4"/>
  <c r="N606" i="4" s="1"/>
  <c r="R606" i="4" s="1"/>
  <c r="K590" i="4"/>
  <c r="K578" i="4"/>
  <c r="P578" i="4" s="1"/>
  <c r="K551" i="4"/>
  <c r="K543" i="4"/>
  <c r="K519" i="4"/>
  <c r="N519" i="4" s="1"/>
  <c r="R519" i="4" s="1"/>
  <c r="L489" i="4"/>
  <c r="L461" i="4"/>
  <c r="L417" i="4"/>
  <c r="N417" i="4" s="1"/>
  <c r="K370" i="4"/>
  <c r="K184" i="4"/>
  <c r="K182" i="4"/>
  <c r="K180" i="4"/>
  <c r="K176" i="4"/>
  <c r="K172" i="4"/>
  <c r="K168" i="4"/>
  <c r="K166" i="4"/>
  <c r="L63" i="4"/>
  <c r="L59" i="4"/>
  <c r="N59" i="4" s="1"/>
  <c r="R59" i="4" s="1"/>
  <c r="Q48" i="4"/>
  <c r="L47" i="4"/>
  <c r="Q44" i="4"/>
  <c r="T44" i="4" s="1"/>
  <c r="L32" i="4"/>
  <c r="L28" i="4"/>
  <c r="L24" i="4"/>
  <c r="L17" i="4"/>
  <c r="K16" i="4"/>
  <c r="Q16" i="4" s="1"/>
  <c r="K11" i="4"/>
  <c r="L8" i="4"/>
  <c r="N8" i="4" s="1"/>
  <c r="R8" i="4" s="1"/>
  <c r="I1000" i="5"/>
  <c r="I996" i="5"/>
  <c r="I992" i="5"/>
  <c r="I988" i="5"/>
  <c r="I984" i="5"/>
  <c r="I980" i="5"/>
  <c r="I976" i="5"/>
  <c r="I972" i="5"/>
  <c r="I968" i="5"/>
  <c r="I964" i="5"/>
  <c r="I960" i="5"/>
  <c r="I956" i="5"/>
  <c r="I952" i="5"/>
  <c r="I948" i="5"/>
  <c r="I944" i="5"/>
  <c r="I940" i="5"/>
  <c r="D142" i="5"/>
  <c r="D136" i="5"/>
  <c r="D134" i="5"/>
  <c r="D128" i="5"/>
  <c r="D126" i="5"/>
  <c r="D120" i="5"/>
  <c r="D118" i="5"/>
  <c r="D112" i="5"/>
  <c r="D110" i="5"/>
  <c r="M968" i="4"/>
  <c r="M920" i="4"/>
  <c r="M890" i="4"/>
  <c r="P890" i="4" s="1"/>
  <c r="M886" i="4"/>
  <c r="M884" i="4"/>
  <c r="N884" i="4" s="1"/>
  <c r="M882" i="4"/>
  <c r="M880" i="4"/>
  <c r="M878" i="4"/>
  <c r="M874" i="4"/>
  <c r="P874" i="4" s="1"/>
  <c r="M872" i="4"/>
  <c r="M870" i="4"/>
  <c r="M850" i="4"/>
  <c r="N850" i="4" s="1"/>
  <c r="M834" i="4"/>
  <c r="M940" i="4"/>
  <c r="K884" i="4"/>
  <c r="M996" i="4"/>
  <c r="M988" i="4"/>
  <c r="M984" i="4"/>
  <c r="M982" i="4"/>
  <c r="M980" i="4"/>
  <c r="M960" i="4"/>
  <c r="P960" i="4" s="1"/>
  <c r="M916" i="4"/>
  <c r="M912" i="4"/>
  <c r="P912" i="4" s="1"/>
  <c r="M908" i="4"/>
  <c r="M906" i="4"/>
  <c r="P906" i="4" s="1"/>
  <c r="M892" i="4"/>
  <c r="M858" i="4"/>
  <c r="M848" i="4"/>
  <c r="M842" i="4"/>
  <c r="M840" i="4"/>
  <c r="M838" i="4"/>
  <c r="K455" i="4"/>
  <c r="P455" i="4" s="1"/>
  <c r="K443" i="4"/>
  <c r="K435" i="4"/>
  <c r="P435" i="4" s="1"/>
  <c r="K431" i="4"/>
  <c r="K427" i="4"/>
  <c r="K423" i="4"/>
  <c r="K411" i="4"/>
  <c r="K407" i="4"/>
  <c r="K395" i="4"/>
  <c r="K383" i="4"/>
  <c r="L348" i="4"/>
  <c r="M814" i="4"/>
  <c r="M812" i="4"/>
  <c r="M810" i="4"/>
  <c r="M808" i="4"/>
  <c r="Q808" i="4" s="1"/>
  <c r="M806" i="4"/>
  <c r="M802" i="4"/>
  <c r="M798" i="4"/>
  <c r="M796" i="4"/>
  <c r="M794" i="4"/>
  <c r="M792" i="4"/>
  <c r="P792" i="4" s="1"/>
  <c r="M790" i="4"/>
  <c r="M782" i="4"/>
  <c r="N782" i="4" s="1"/>
  <c r="R782" i="4" s="1"/>
  <c r="M780" i="4"/>
  <c r="M778" i="4"/>
  <c r="N778" i="4" s="1"/>
  <c r="R778" i="4" s="1"/>
  <c r="M776" i="4"/>
  <c r="M774" i="4"/>
  <c r="M770" i="4"/>
  <c r="M762" i="4"/>
  <c r="Q762" i="4" s="1"/>
  <c r="M748" i="4"/>
  <c r="M744" i="4"/>
  <c r="M740" i="4"/>
  <c r="M734" i="4"/>
  <c r="M728" i="4"/>
  <c r="M724" i="4"/>
  <c r="M716" i="4"/>
  <c r="Q716" i="4" s="1"/>
  <c r="M712" i="4"/>
  <c r="M708" i="4"/>
  <c r="Q708" i="4" s="1"/>
  <c r="M706" i="4"/>
  <c r="M702" i="4"/>
  <c r="Q702" i="4" s="1"/>
  <c r="M688" i="4"/>
  <c r="M686" i="4"/>
  <c r="Q686" i="4" s="1"/>
  <c r="M684" i="4"/>
  <c r="M682" i="4"/>
  <c r="M680" i="4"/>
  <c r="M676" i="4"/>
  <c r="M672" i="4"/>
  <c r="M670" i="4"/>
  <c r="M666" i="4"/>
  <c r="M660" i="4"/>
  <c r="P660" i="4" s="1"/>
  <c r="M658" i="4"/>
  <c r="M656" i="4"/>
  <c r="M652" i="4"/>
  <c r="M648" i="4"/>
  <c r="M646" i="4"/>
  <c r="M644" i="4"/>
  <c r="P644" i="4" s="1"/>
  <c r="M640" i="4"/>
  <c r="M638" i="4"/>
  <c r="P638" i="4" s="1"/>
  <c r="M636" i="4"/>
  <c r="M632" i="4"/>
  <c r="M620" i="4"/>
  <c r="M612" i="4"/>
  <c r="M608" i="4"/>
  <c r="M600" i="4"/>
  <c r="Q600" i="4" s="1"/>
  <c r="M596" i="4"/>
  <c r="M590" i="4"/>
  <c r="M584" i="4"/>
  <c r="M578" i="4"/>
  <c r="M574" i="4"/>
  <c r="K449" i="4"/>
  <c r="K441" i="4"/>
  <c r="K433" i="4"/>
  <c r="K429" i="4"/>
  <c r="N429" i="4" s="1"/>
  <c r="K425" i="4"/>
  <c r="K413" i="4"/>
  <c r="N413" i="4" s="1"/>
  <c r="R413" i="4" s="1"/>
  <c r="K409" i="4"/>
  <c r="K405" i="4"/>
  <c r="N405" i="4" s="1"/>
  <c r="R405" i="4" s="1"/>
  <c r="K397" i="4"/>
  <c r="K389" i="4"/>
  <c r="K381" i="4"/>
  <c r="L338" i="4"/>
  <c r="M551" i="4"/>
  <c r="M539" i="4"/>
  <c r="M523" i="4"/>
  <c r="Q523" i="4" s="1"/>
  <c r="M519" i="4"/>
  <c r="M515" i="4"/>
  <c r="K513" i="4"/>
  <c r="K511" i="4"/>
  <c r="K507" i="4"/>
  <c r="P507" i="4" s="1"/>
  <c r="K505" i="4"/>
  <c r="K493" i="4"/>
  <c r="K481" i="4"/>
  <c r="N481" i="4" s="1"/>
  <c r="K475" i="4"/>
  <c r="K471" i="4"/>
  <c r="K467" i="4"/>
  <c r="K463" i="4"/>
  <c r="N463" i="4" s="1"/>
  <c r="R463" i="4" s="1"/>
  <c r="L320" i="4"/>
  <c r="L272" i="4"/>
  <c r="L104" i="4"/>
  <c r="L96" i="4"/>
  <c r="L102" i="4"/>
  <c r="L182" i="4"/>
  <c r="L178" i="4"/>
  <c r="L174" i="4"/>
  <c r="P174" i="4" s="1"/>
  <c r="L166" i="4"/>
  <c r="L162" i="4"/>
  <c r="L158" i="4"/>
  <c r="M154" i="4"/>
  <c r="M150" i="4"/>
  <c r="L146" i="4"/>
  <c r="L142" i="4"/>
  <c r="L138" i="4"/>
  <c r="P138" i="4" s="1"/>
  <c r="L134" i="4"/>
  <c r="L132" i="4"/>
  <c r="L130" i="4"/>
  <c r="L126" i="4"/>
  <c r="L122" i="4"/>
  <c r="L118" i="4"/>
  <c r="L116" i="4"/>
  <c r="L114" i="4"/>
  <c r="M110" i="4"/>
  <c r="K61" i="4"/>
  <c r="K59" i="4"/>
  <c r="K53" i="4"/>
  <c r="K51" i="4"/>
  <c r="P51" i="4" s="1"/>
  <c r="K49" i="4"/>
  <c r="K45" i="4"/>
  <c r="L42" i="4"/>
  <c r="K38" i="4"/>
  <c r="Q38" i="4" s="1"/>
  <c r="K36" i="4"/>
  <c r="K34" i="4"/>
  <c r="K30" i="4"/>
  <c r="K28" i="4"/>
  <c r="K18" i="4"/>
  <c r="L1000" i="4"/>
  <c r="L992" i="4"/>
  <c r="L990" i="4"/>
  <c r="L988" i="4"/>
  <c r="L986" i="4"/>
  <c r="L982" i="4"/>
  <c r="L974" i="4"/>
  <c r="M999" i="4"/>
  <c r="M997" i="4"/>
  <c r="M993" i="4"/>
  <c r="M991" i="4"/>
  <c r="M985" i="4"/>
  <c r="N985" i="4" s="1"/>
  <c r="R985" i="4" s="1"/>
  <c r="M983" i="4"/>
  <c r="M979" i="4"/>
  <c r="L916" i="4"/>
  <c r="L912" i="4"/>
  <c r="L910" i="4"/>
  <c r="L904" i="4"/>
  <c r="N904" i="4" s="1"/>
  <c r="R904" i="4" s="1"/>
  <c r="L900" i="4"/>
  <c r="L894" i="4"/>
  <c r="P894" i="4" s="1"/>
  <c r="L884" i="4"/>
  <c r="L880" i="4"/>
  <c r="N880" i="4" s="1"/>
  <c r="R880" i="4" s="1"/>
  <c r="L878" i="4"/>
  <c r="L876" i="4"/>
  <c r="P876" i="4" s="1"/>
  <c r="L870" i="4"/>
  <c r="L868" i="4"/>
  <c r="L864" i="4"/>
  <c r="L862" i="4"/>
  <c r="P862" i="4" s="1"/>
  <c r="L860" i="4"/>
  <c r="L848" i="4"/>
  <c r="L846" i="4"/>
  <c r="L844" i="4"/>
  <c r="L834" i="4"/>
  <c r="L830" i="4"/>
  <c r="L820" i="4"/>
  <c r="L816" i="4"/>
  <c r="L804" i="4"/>
  <c r="N804" i="4" s="1"/>
  <c r="R804" i="4" s="1"/>
  <c r="L796" i="4"/>
  <c r="Q796" i="4" s="1"/>
  <c r="L792" i="4"/>
  <c r="L790" i="4"/>
  <c r="N790" i="4" s="1"/>
  <c r="R790" i="4" s="1"/>
  <c r="L788" i="4"/>
  <c r="L786" i="4"/>
  <c r="N786" i="4" s="1"/>
  <c r="R786" i="4" s="1"/>
  <c r="L784" i="4"/>
  <c r="L780" i="4"/>
  <c r="L774" i="4"/>
  <c r="L772" i="4"/>
  <c r="L770" i="4"/>
  <c r="L768" i="4"/>
  <c r="N768" i="4" s="1"/>
  <c r="R768" i="4" s="1"/>
  <c r="L764" i="4"/>
  <c r="L760" i="4"/>
  <c r="L758" i="4"/>
  <c r="L756" i="4"/>
  <c r="L754" i="4"/>
  <c r="L752" i="4"/>
  <c r="L736" i="4"/>
  <c r="L732" i="4"/>
  <c r="P732" i="4" s="1"/>
  <c r="S732" i="4" s="1"/>
  <c r="L730" i="4"/>
  <c r="L728" i="4"/>
  <c r="P728" i="4" s="1"/>
  <c r="L724" i="4"/>
  <c r="L720" i="4"/>
  <c r="L718" i="4"/>
  <c r="L714" i="4"/>
  <c r="L704" i="4"/>
  <c r="N704" i="4" s="1"/>
  <c r="R704" i="4" s="1"/>
  <c r="L700" i="4"/>
  <c r="L696" i="4"/>
  <c r="L692" i="4"/>
  <c r="L672" i="4"/>
  <c r="L668" i="4"/>
  <c r="L664" i="4"/>
  <c r="L662" i="4"/>
  <c r="L658" i="4"/>
  <c r="L656" i="4"/>
  <c r="L654" i="4"/>
  <c r="P654" i="4" s="1"/>
  <c r="L650" i="4"/>
  <c r="L646" i="4"/>
  <c r="L644" i="4"/>
  <c r="L642" i="4"/>
  <c r="L636" i="4"/>
  <c r="L632" i="4"/>
  <c r="L630" i="4"/>
  <c r="L628" i="4"/>
  <c r="L624" i="4"/>
  <c r="L602" i="4"/>
  <c r="L598" i="4"/>
  <c r="L596" i="4"/>
  <c r="L594" i="4"/>
  <c r="L592" i="4"/>
  <c r="L588" i="4"/>
  <c r="L586" i="4"/>
  <c r="L584" i="4"/>
  <c r="L582" i="4"/>
  <c r="L580" i="4"/>
  <c r="L574" i="4"/>
  <c r="Q574" i="4" s="1"/>
  <c r="L566" i="4"/>
  <c r="P566" i="4" s="1"/>
  <c r="L558" i="4"/>
  <c r="L549" i="4"/>
  <c r="L541" i="4"/>
  <c r="L533" i="4"/>
  <c r="L529" i="4"/>
  <c r="N529" i="4" s="1"/>
  <c r="R529" i="4" s="1"/>
  <c r="L972" i="4"/>
  <c r="L964" i="4"/>
  <c r="L962" i="4"/>
  <c r="N962" i="4" s="1"/>
  <c r="R962" i="4" s="1"/>
  <c r="L958" i="4"/>
  <c r="L956" i="4"/>
  <c r="L952" i="4"/>
  <c r="P952" i="4" s="1"/>
  <c r="L950" i="4"/>
  <c r="L948" i="4"/>
  <c r="L932" i="4"/>
  <c r="L928" i="4"/>
  <c r="L924" i="4"/>
  <c r="M915" i="4"/>
  <c r="M909" i="4"/>
  <c r="Q909" i="4" s="1"/>
  <c r="M907" i="4"/>
  <c r="Q903" i="4"/>
  <c r="T903" i="4" s="1"/>
  <c r="M893" i="4"/>
  <c r="M891" i="4"/>
  <c r="M885" i="4"/>
  <c r="M883" i="4"/>
  <c r="M881" i="4"/>
  <c r="Q877" i="4"/>
  <c r="M875" i="4"/>
  <c r="Q875" i="4" s="1"/>
  <c r="M873" i="4"/>
  <c r="Q869" i="4"/>
  <c r="M859" i="4"/>
  <c r="M851" i="4"/>
  <c r="Q845" i="4"/>
  <c r="M843" i="4"/>
  <c r="M839" i="4"/>
  <c r="M837" i="4"/>
  <c r="M835" i="4"/>
  <c r="M833" i="4"/>
  <c r="Q827" i="4"/>
  <c r="M815" i="4"/>
  <c r="M813" i="4"/>
  <c r="M811" i="4"/>
  <c r="M809" i="4"/>
  <c r="M807" i="4"/>
  <c r="M805" i="4"/>
  <c r="M803" i="4"/>
  <c r="M801" i="4"/>
  <c r="M799" i="4"/>
  <c r="M797" i="4"/>
  <c r="M795" i="4"/>
  <c r="M793" i="4"/>
  <c r="N793" i="4" s="1"/>
  <c r="R793" i="4" s="1"/>
  <c r="M791" i="4"/>
  <c r="M787" i="4"/>
  <c r="M783" i="4"/>
  <c r="M781" i="4"/>
  <c r="N781" i="4" s="1"/>
  <c r="R781" i="4" s="1"/>
  <c r="M779" i="4"/>
  <c r="M777" i="4"/>
  <c r="M775" i="4"/>
  <c r="M773" i="4"/>
  <c r="M771" i="4"/>
  <c r="M769" i="4"/>
  <c r="N769" i="4" s="1"/>
  <c r="R769" i="4" s="1"/>
  <c r="M749" i="4"/>
  <c r="M745" i="4"/>
  <c r="M741" i="4"/>
  <c r="M737" i="4"/>
  <c r="M733" i="4"/>
  <c r="P733" i="4" s="1"/>
  <c r="M727" i="4"/>
  <c r="M721" i="4"/>
  <c r="M715" i="4"/>
  <c r="M713" i="4"/>
  <c r="M711" i="4"/>
  <c r="M709" i="4"/>
  <c r="M707" i="4"/>
  <c r="M705" i="4"/>
  <c r="M691" i="4"/>
  <c r="M687" i="4"/>
  <c r="M685" i="4"/>
  <c r="M683" i="4"/>
  <c r="M681" i="4"/>
  <c r="M679" i="4"/>
  <c r="M677" i="4"/>
  <c r="M675" i="4"/>
  <c r="M671" i="4"/>
  <c r="M669" i="4"/>
  <c r="Q667" i="4"/>
  <c r="M665" i="4"/>
  <c r="M663" i="4"/>
  <c r="P663" i="4" s="1"/>
  <c r="M659" i="4"/>
  <c r="M657" i="4"/>
  <c r="M655" i="4"/>
  <c r="M651" i="4"/>
  <c r="M649" i="4"/>
  <c r="M647" i="4"/>
  <c r="M645" i="4"/>
  <c r="M643" i="4"/>
  <c r="M639" i="4"/>
  <c r="M637" i="4"/>
  <c r="M635" i="4"/>
  <c r="Q631" i="4"/>
  <c r="M619" i="4"/>
  <c r="M615" i="4"/>
  <c r="M611" i="4"/>
  <c r="Q611" i="4" s="1"/>
  <c r="M607" i="4"/>
  <c r="Q601" i="4"/>
  <c r="T601" i="4" s="1"/>
  <c r="M597" i="4"/>
  <c r="Q597" i="4" s="1"/>
  <c r="M595" i="4"/>
  <c r="M593" i="4"/>
  <c r="M589" i="4"/>
  <c r="M585" i="4"/>
  <c r="M583" i="4"/>
  <c r="M581" i="4"/>
  <c r="N581" i="4" s="1"/>
  <c r="R581" i="4" s="1"/>
  <c r="M579" i="4"/>
  <c r="M577" i="4"/>
  <c r="M575" i="4"/>
  <c r="M573" i="4"/>
  <c r="M569" i="4"/>
  <c r="P943" i="4"/>
  <c r="P927" i="4"/>
  <c r="L547" i="4"/>
  <c r="L543" i="4"/>
  <c r="L535" i="4"/>
  <c r="L527" i="4"/>
  <c r="N527" i="4" s="1"/>
  <c r="R527" i="4" s="1"/>
  <c r="L519" i="4"/>
  <c r="L515" i="4"/>
  <c r="L378" i="4"/>
  <c r="P327" i="4"/>
  <c r="N181" i="4"/>
  <c r="R181" i="4" s="1"/>
  <c r="N171" i="4"/>
  <c r="R171" i="4" s="1"/>
  <c r="L148" i="4"/>
  <c r="P149" i="4"/>
  <c r="P143" i="4"/>
  <c r="N139" i="4"/>
  <c r="R139" i="4" s="1"/>
  <c r="L110" i="4"/>
  <c r="N110" i="4" s="1"/>
  <c r="R110" i="4" s="1"/>
  <c r="L106" i="4"/>
  <c r="P106" i="4" s="1"/>
  <c r="N101" i="4"/>
  <c r="R101" i="4" s="1"/>
  <c r="P87" i="4"/>
  <c r="N71" i="4"/>
  <c r="R71" i="4" s="1"/>
  <c r="N48" i="4"/>
  <c r="N44" i="4"/>
  <c r="R44" i="4" s="1"/>
  <c r="P37" i="4"/>
  <c r="P29" i="4"/>
  <c r="P25" i="4"/>
  <c r="P23" i="4"/>
  <c r="G227" i="9"/>
  <c r="G314" i="9"/>
  <c r="G327" i="9"/>
  <c r="E339" i="9"/>
  <c r="G343" i="9"/>
  <c r="G318" i="9"/>
  <c r="G315" i="9"/>
  <c r="E315" i="9"/>
  <c r="E347" i="9"/>
  <c r="E326" i="9"/>
  <c r="G346" i="9"/>
  <c r="G319" i="9"/>
  <c r="E323" i="9"/>
  <c r="D332" i="9"/>
  <c r="E342" i="9"/>
  <c r="D324" i="9"/>
  <c r="D297" i="9"/>
  <c r="D313" i="9"/>
  <c r="D329" i="9"/>
  <c r="E268" i="9"/>
  <c r="G337" i="9"/>
  <c r="G329" i="9"/>
  <c r="G328" i="9"/>
  <c r="G324" i="9"/>
  <c r="G320" i="9"/>
  <c r="G316" i="9"/>
  <c r="G312" i="9"/>
  <c r="G304" i="9"/>
  <c r="G296" i="9"/>
  <c r="G288" i="9"/>
  <c r="G276" i="9"/>
  <c r="G272" i="9"/>
  <c r="G268" i="9"/>
  <c r="G236" i="9"/>
  <c r="G325" i="9"/>
  <c r="G317" i="9"/>
  <c r="G313" i="9"/>
  <c r="G309" i="9"/>
  <c r="G301" i="9"/>
  <c r="G293" i="9"/>
  <c r="G289" i="9"/>
  <c r="G273" i="9"/>
  <c r="G269" i="9"/>
  <c r="G265" i="9"/>
  <c r="G245" i="9"/>
  <c r="G241" i="9"/>
  <c r="G237" i="9"/>
  <c r="G233" i="9"/>
  <c r="G209" i="9"/>
  <c r="K255" i="11"/>
  <c r="M255" i="11" s="1"/>
  <c r="D233" i="9"/>
  <c r="D241" i="9"/>
  <c r="E237" i="9"/>
  <c r="E245" i="9"/>
  <c r="E269" i="9"/>
  <c r="E293" i="9"/>
  <c r="E301" i="9"/>
  <c r="E309" i="9"/>
  <c r="E317" i="9"/>
  <c r="E325" i="9"/>
  <c r="E341" i="9"/>
  <c r="D310" i="9"/>
  <c r="D318" i="9"/>
  <c r="D334" i="9"/>
  <c r="E328" i="9"/>
  <c r="E272" i="9"/>
  <c r="E288" i="9"/>
  <c r="E330" i="9"/>
  <c r="L334" i="11"/>
  <c r="N334" i="11" s="1"/>
  <c r="K334" i="11"/>
  <c r="M334" i="11" s="1"/>
  <c r="K336" i="11"/>
  <c r="M336" i="11" s="1"/>
  <c r="L336" i="11"/>
  <c r="N336" i="11" s="1"/>
  <c r="D316" i="9"/>
  <c r="D340" i="9"/>
  <c r="D273" i="9"/>
  <c r="D289" i="9"/>
  <c r="D321" i="9"/>
  <c r="L343" i="11"/>
  <c r="N343" i="11" s="1"/>
  <c r="K343" i="11"/>
  <c r="M343" i="11" s="1"/>
  <c r="L331" i="11"/>
  <c r="N331" i="11" s="1"/>
  <c r="K331" i="11"/>
  <c r="M331" i="11" s="1"/>
  <c r="D236" i="9"/>
  <c r="E255" i="9"/>
  <c r="E263" i="9"/>
  <c r="E279" i="9"/>
  <c r="E287" i="9"/>
  <c r="E303" i="9"/>
  <c r="E311" i="9"/>
  <c r="E319" i="9"/>
  <c r="E327" i="9"/>
  <c r="E343" i="9"/>
  <c r="D296" i="9"/>
  <c r="D304" i="9"/>
  <c r="D312" i="9"/>
  <c r="D320" i="9"/>
  <c r="E274" i="9"/>
  <c r="E290" i="9"/>
  <c r="E334" i="9"/>
  <c r="L341" i="11"/>
  <c r="N341" i="11" s="1"/>
  <c r="K341" i="11"/>
  <c r="M341" i="11" s="1"/>
  <c r="L346" i="11"/>
  <c r="N346" i="11" s="1"/>
  <c r="K346" i="11"/>
  <c r="M346" i="11" s="1"/>
  <c r="D306" i="9"/>
  <c r="D314" i="9"/>
  <c r="D338" i="9"/>
  <c r="J995" i="11"/>
  <c r="I993" i="11"/>
  <c r="J994" i="11"/>
  <c r="J997" i="11"/>
  <c r="J988" i="11"/>
  <c r="J1001" i="11"/>
  <c r="I991" i="11"/>
  <c r="I1000" i="11"/>
  <c r="J983" i="11"/>
  <c r="J992" i="11"/>
  <c r="I984" i="11"/>
  <c r="J984" i="11"/>
  <c r="I999" i="11"/>
  <c r="J999" i="11"/>
  <c r="Q80" i="4"/>
  <c r="I1001" i="11"/>
  <c r="J979" i="11"/>
  <c r="I989" i="11"/>
  <c r="G843" i="5"/>
  <c r="G860" i="5"/>
  <c r="G877" i="5"/>
  <c r="G884" i="5"/>
  <c r="G891" i="5"/>
  <c r="G914" i="5"/>
  <c r="G933" i="5"/>
  <c r="F851" i="5"/>
  <c r="F869" i="5"/>
  <c r="F885" i="5"/>
  <c r="F907" i="5"/>
  <c r="F923" i="5"/>
  <c r="F844" i="5"/>
  <c r="I877" i="5"/>
  <c r="F901" i="5"/>
  <c r="J1000" i="11"/>
  <c r="J993" i="11"/>
  <c r="J991" i="11"/>
  <c r="G864" i="5"/>
  <c r="G890" i="5"/>
  <c r="E936" i="5"/>
  <c r="F881" i="5"/>
  <c r="I864" i="5"/>
  <c r="G816" i="5"/>
  <c r="G880" i="5"/>
  <c r="G950" i="5"/>
  <c r="G966" i="5"/>
  <c r="G982" i="5"/>
  <c r="G998" i="5"/>
  <c r="E890" i="5"/>
  <c r="E897" i="5"/>
  <c r="F871" i="5"/>
  <c r="F913" i="5"/>
  <c r="I942" i="5"/>
  <c r="I950" i="5"/>
  <c r="I958" i="5"/>
  <c r="I966" i="5"/>
  <c r="I974" i="5"/>
  <c r="I982" i="5"/>
  <c r="I990" i="5"/>
  <c r="I998" i="5"/>
  <c r="E888" i="5"/>
  <c r="F865" i="5"/>
  <c r="I904" i="5"/>
  <c r="F857" i="5"/>
  <c r="F895" i="5"/>
  <c r="I873" i="5"/>
  <c r="E997" i="2"/>
  <c r="F997" i="2"/>
  <c r="G997" i="2"/>
  <c r="G847" i="5"/>
  <c r="E896" i="5"/>
  <c r="F911" i="5"/>
  <c r="F905" i="5"/>
  <c r="I872" i="5"/>
  <c r="G856" i="5"/>
  <c r="F847" i="5"/>
  <c r="F879" i="5"/>
  <c r="F872" i="5"/>
  <c r="I936" i="5"/>
  <c r="F570" i="5"/>
  <c r="I571" i="2" s="1"/>
  <c r="I99" i="5"/>
  <c r="G100" i="2" s="1"/>
  <c r="P100" i="2" s="1"/>
  <c r="F168" i="5"/>
  <c r="I169" i="2" s="1"/>
  <c r="F8" i="5"/>
  <c r="I9" i="2" s="1"/>
  <c r="I153" i="2"/>
  <c r="J990" i="11"/>
  <c r="Q70" i="4"/>
  <c r="J985" i="11"/>
  <c r="J987" i="11"/>
  <c r="I988" i="11"/>
  <c r="I990" i="11"/>
  <c r="J989" i="11"/>
  <c r="I985" i="11"/>
  <c r="I986" i="11"/>
  <c r="I998" i="11"/>
  <c r="I987" i="11"/>
  <c r="J982" i="11"/>
  <c r="I982" i="11"/>
  <c r="I996" i="11"/>
  <c r="J998" i="11"/>
  <c r="I997" i="11"/>
  <c r="J980" i="11"/>
  <c r="I980" i="11"/>
  <c r="Q47" i="4"/>
  <c r="H92" i="2"/>
  <c r="F33" i="5"/>
  <c r="I34" i="2" s="1"/>
  <c r="Q12" i="4"/>
  <c r="E536" i="5"/>
  <c r="H537" i="2" s="1"/>
  <c r="I900" i="5"/>
  <c r="I916" i="5"/>
  <c r="I932" i="5"/>
  <c r="I902" i="5"/>
  <c r="G902" i="5"/>
  <c r="I934" i="5"/>
  <c r="G934" i="5"/>
  <c r="F916" i="5"/>
  <c r="I908" i="5"/>
  <c r="G943" i="5"/>
  <c r="G959" i="5"/>
  <c r="G975" i="5"/>
  <c r="G991" i="5"/>
  <c r="I997" i="2"/>
  <c r="J997" i="2"/>
  <c r="I544" i="5"/>
  <c r="I559" i="5"/>
  <c r="I910" i="5"/>
  <c r="G910" i="5"/>
  <c r="I112" i="5"/>
  <c r="I120" i="5"/>
  <c r="I128" i="5"/>
  <c r="I136" i="5"/>
  <c r="G36" i="5"/>
  <c r="J37" i="2" s="1"/>
  <c r="G43" i="5"/>
  <c r="J44" i="2" s="1"/>
  <c r="G51" i="5"/>
  <c r="J52" i="2" s="1"/>
  <c r="G75" i="5"/>
  <c r="J76" i="2" s="1"/>
  <c r="G79" i="5"/>
  <c r="J80" i="2" s="1"/>
  <c r="G83" i="5"/>
  <c r="J84" i="2" s="1"/>
  <c r="G107" i="5"/>
  <c r="J108" i="2" s="1"/>
  <c r="I550" i="5"/>
  <c r="F908" i="5"/>
  <c r="I892" i="5"/>
  <c r="F912" i="5"/>
  <c r="N556" i="4"/>
  <c r="R556" i="4" s="1"/>
  <c r="Q168" i="4"/>
  <c r="E939" i="5"/>
  <c r="I938" i="5"/>
  <c r="P514" i="4"/>
  <c r="E937" i="5"/>
  <c r="F939" i="5"/>
  <c r="E940" i="5"/>
  <c r="E942" i="5"/>
  <c r="E944" i="5"/>
  <c r="E946" i="5"/>
  <c r="E948" i="5"/>
  <c r="E950" i="5"/>
  <c r="E952" i="5"/>
  <c r="E954" i="5"/>
  <c r="E956" i="5"/>
  <c r="E958" i="5"/>
  <c r="E960" i="5"/>
  <c r="E962" i="5"/>
  <c r="E964" i="5"/>
  <c r="E966" i="5"/>
  <c r="E968" i="5"/>
  <c r="E970" i="5"/>
  <c r="E972" i="5"/>
  <c r="E974" i="5"/>
  <c r="E976" i="5"/>
  <c r="E978" i="5"/>
  <c r="E980" i="5"/>
  <c r="E982" i="5"/>
  <c r="E984" i="5"/>
  <c r="E986" i="5"/>
  <c r="E988" i="5"/>
  <c r="E990" i="5"/>
  <c r="E992" i="5"/>
  <c r="E994" i="5"/>
  <c r="E996" i="5"/>
  <c r="E998" i="5"/>
  <c r="H997" i="2"/>
  <c r="N9" i="4"/>
  <c r="R9" i="4" s="1"/>
  <c r="N350" i="4"/>
  <c r="R350" i="4" s="1"/>
  <c r="P134" i="4"/>
  <c r="N102" i="4"/>
  <c r="R102" i="4" s="1"/>
  <c r="R48" i="4"/>
  <c r="N30" i="4"/>
  <c r="R30" i="4" s="1"/>
  <c r="N38" i="4"/>
  <c r="R38" i="4" s="1"/>
  <c r="N465" i="4"/>
  <c r="R465" i="4" s="1"/>
  <c r="P503" i="4"/>
  <c r="S503" i="4" s="1"/>
  <c r="P513" i="4"/>
  <c r="N403" i="4"/>
  <c r="R403" i="4" s="1"/>
  <c r="P411" i="4"/>
  <c r="P431" i="4"/>
  <c r="N455" i="4"/>
  <c r="N573" i="4"/>
  <c r="R573" i="4" s="1"/>
  <c r="N593" i="4"/>
  <c r="R593" i="4" s="1"/>
  <c r="N601" i="4"/>
  <c r="R601" i="4" s="1"/>
  <c r="N625" i="4"/>
  <c r="R625" i="4" s="1"/>
  <c r="N649" i="4"/>
  <c r="R649" i="4" s="1"/>
  <c r="N661" i="4"/>
  <c r="R661" i="4" s="1"/>
  <c r="N665" i="4"/>
  <c r="R665" i="4" s="1"/>
  <c r="N709" i="4"/>
  <c r="R709" i="4" s="1"/>
  <c r="N725" i="4"/>
  <c r="R725" i="4" s="1"/>
  <c r="N765" i="4"/>
  <c r="R765" i="4" s="1"/>
  <c r="N773" i="4"/>
  <c r="R773" i="4" s="1"/>
  <c r="N789" i="4"/>
  <c r="N797" i="4"/>
  <c r="R797" i="4" s="1"/>
  <c r="N837" i="4"/>
  <c r="R837" i="4" s="1"/>
  <c r="N853" i="4"/>
  <c r="R853" i="4" s="1"/>
  <c r="N869" i="4"/>
  <c r="R869" i="4" s="1"/>
  <c r="N877" i="4"/>
  <c r="R877" i="4" s="1"/>
  <c r="N909" i="4"/>
  <c r="R909" i="4" s="1"/>
  <c r="N917" i="4"/>
  <c r="R917" i="4" s="1"/>
  <c r="P348" i="4"/>
  <c r="P28" i="4"/>
  <c r="N40" i="4"/>
  <c r="R40" i="4" s="1"/>
  <c r="P61" i="4"/>
  <c r="P463" i="4"/>
  <c r="P491" i="4"/>
  <c r="P505" i="4"/>
  <c r="N397" i="4"/>
  <c r="P401" i="4"/>
  <c r="N409" i="4"/>
  <c r="N421" i="4"/>
  <c r="R421" i="4" s="1"/>
  <c r="N437" i="4"/>
  <c r="R437" i="4" s="1"/>
  <c r="N445" i="4"/>
  <c r="R445" i="4" s="1"/>
  <c r="P70" i="4"/>
  <c r="P74" i="4"/>
  <c r="P78" i="4"/>
  <c r="P86" i="4"/>
  <c r="P90" i="4"/>
  <c r="P116" i="4"/>
  <c r="P156" i="4"/>
  <c r="P180" i="4"/>
  <c r="P102" i="4"/>
  <c r="N80" i="4"/>
  <c r="R80" i="4" s="1"/>
  <c r="N100" i="4"/>
  <c r="R100" i="4" s="1"/>
  <c r="N124" i="4"/>
  <c r="R124" i="4" s="1"/>
  <c r="N140" i="4"/>
  <c r="R140" i="4" s="1"/>
  <c r="N180" i="4"/>
  <c r="R180" i="4" s="1"/>
  <c r="N290" i="4"/>
  <c r="R290" i="4" s="1"/>
  <c r="P20" i="4"/>
  <c r="P571" i="4"/>
  <c r="P647" i="4"/>
  <c r="N928" i="4"/>
  <c r="P928" i="4"/>
  <c r="N936" i="4"/>
  <c r="R936" i="4" s="1"/>
  <c r="N952" i="4"/>
  <c r="R952" i="4" s="1"/>
  <c r="Q517" i="4"/>
  <c r="N517" i="4"/>
  <c r="P517" i="4"/>
  <c r="S517" i="4" s="1"/>
  <c r="P533" i="4"/>
  <c r="N549" i="4"/>
  <c r="Q558" i="4"/>
  <c r="Q564" i="4"/>
  <c r="Q570" i="4"/>
  <c r="Q572" i="4"/>
  <c r="P572" i="4"/>
  <c r="P574" i="4"/>
  <c r="N582" i="4"/>
  <c r="R582" i="4" s="1"/>
  <c r="N586" i="4"/>
  <c r="R586" i="4" s="1"/>
  <c r="Q592" i="4"/>
  <c r="P594" i="4"/>
  <c r="P598" i="4"/>
  <c r="N602" i="4"/>
  <c r="R602" i="4" s="1"/>
  <c r="Q604" i="4"/>
  <c r="P604" i="4"/>
  <c r="P614" i="4"/>
  <c r="N630" i="4"/>
  <c r="R630" i="4" s="1"/>
  <c r="P630" i="4"/>
  <c r="N634" i="4"/>
  <c r="Q636" i="4"/>
  <c r="N636" i="4"/>
  <c r="P636" i="4"/>
  <c r="N638" i="4"/>
  <c r="R638" i="4" s="1"/>
  <c r="N650" i="4"/>
  <c r="R650" i="4" s="1"/>
  <c r="P650" i="4"/>
  <c r="N652" i="4"/>
  <c r="R652" i="4" s="1"/>
  <c r="P652" i="4"/>
  <c r="N654" i="4"/>
  <c r="R654" i="4" s="1"/>
  <c r="N662" i="4"/>
  <c r="R662" i="4" s="1"/>
  <c r="P662" i="4"/>
  <c r="N668" i="4"/>
  <c r="R668" i="4" s="1"/>
  <c r="P674" i="4"/>
  <c r="P678" i="4"/>
  <c r="N692" i="4"/>
  <c r="R692" i="4" s="1"/>
  <c r="P708" i="4"/>
  <c r="N710" i="4"/>
  <c r="Q712" i="4"/>
  <c r="Q720" i="4"/>
  <c r="Q722" i="4"/>
  <c r="P722" i="4"/>
  <c r="P724" i="4"/>
  <c r="Q728" i="4"/>
  <c r="N732" i="4"/>
  <c r="R732" i="4" s="1"/>
  <c r="Q736" i="4"/>
  <c r="Q746" i="4"/>
  <c r="Q754" i="4"/>
  <c r="Q758" i="4"/>
  <c r="N766" i="4"/>
  <c r="R766" i="4" s="1"/>
  <c r="Q770" i="4"/>
  <c r="N770" i="4"/>
  <c r="P770" i="4"/>
  <c r="N772" i="4"/>
  <c r="N774" i="4"/>
  <c r="R774" i="4" s="1"/>
  <c r="Q776" i="4"/>
  <c r="P776" i="4"/>
  <c r="P780" i="4"/>
  <c r="Q784" i="4"/>
  <c r="P784" i="4"/>
  <c r="Q788" i="4"/>
  <c r="P788" i="4"/>
  <c r="Q792" i="4"/>
  <c r="N794" i="4"/>
  <c r="R794" i="4" s="1"/>
  <c r="P796" i="4"/>
  <c r="Q800" i="4"/>
  <c r="P800" i="4"/>
  <c r="N802" i="4"/>
  <c r="Q804" i="4"/>
  <c r="T804" i="4" s="1"/>
  <c r="P804" i="4"/>
  <c r="S804" i="4" s="1"/>
  <c r="N810" i="4"/>
  <c r="R810" i="4" s="1"/>
  <c r="N814" i="4"/>
  <c r="R814" i="4" s="1"/>
  <c r="Q820" i="4"/>
  <c r="Q828" i="4"/>
  <c r="N830" i="4"/>
  <c r="P832" i="4"/>
  <c r="N836" i="4"/>
  <c r="R836" i="4" s="1"/>
  <c r="N838" i="4"/>
  <c r="R838" i="4" s="1"/>
  <c r="P840" i="4"/>
  <c r="P842" i="4"/>
  <c r="S842" i="4" s="1"/>
  <c r="U842" i="4" s="1"/>
  <c r="P844" i="4"/>
  <c r="P846" i="4"/>
  <c r="P848" i="4"/>
  <c r="Q852" i="4"/>
  <c r="N854" i="4"/>
  <c r="Q870" i="4"/>
  <c r="N872" i="4"/>
  <c r="R872" i="4" s="1"/>
  <c r="P872" i="4"/>
  <c r="N874" i="4"/>
  <c r="R874" i="4" s="1"/>
  <c r="N876" i="4"/>
  <c r="R876" i="4" s="1"/>
  <c r="P878" i="4"/>
  <c r="P880" i="4"/>
  <c r="P882" i="4"/>
  <c r="S882" i="4" s="1"/>
  <c r="U882" i="4" s="1"/>
  <c r="N886" i="4"/>
  <c r="R886" i="4" s="1"/>
  <c r="Q888" i="4"/>
  <c r="P888" i="4"/>
  <c r="Q902" i="4"/>
  <c r="N906" i="4"/>
  <c r="R906" i="4" s="1"/>
  <c r="P908" i="4"/>
  <c r="P910" i="4"/>
  <c r="N914" i="4"/>
  <c r="R914" i="4" s="1"/>
  <c r="N916" i="4"/>
  <c r="R916" i="4" s="1"/>
  <c r="Q993" i="4"/>
  <c r="Q579" i="4"/>
  <c r="Q635" i="4"/>
  <c r="Q647" i="4"/>
  <c r="P993" i="4"/>
  <c r="Q150" i="4"/>
  <c r="P535" i="4"/>
  <c r="P583" i="4"/>
  <c r="P631" i="4"/>
  <c r="P655" i="4"/>
  <c r="P671" i="4"/>
  <c r="P679" i="4"/>
  <c r="P687" i="4"/>
  <c r="P711" i="4"/>
  <c r="P727" i="4"/>
  <c r="P751" i="4"/>
  <c r="P767" i="4"/>
  <c r="P775" i="4"/>
  <c r="P783" i="4"/>
  <c r="P791" i="4"/>
  <c r="P799" i="4"/>
  <c r="P815" i="4"/>
  <c r="P835" i="4"/>
  <c r="P847" i="4"/>
  <c r="P871" i="4"/>
  <c r="P879" i="4"/>
  <c r="P887" i="4"/>
  <c r="P903" i="4"/>
  <c r="S903" i="4" s="1"/>
  <c r="P924" i="4"/>
  <c r="P541" i="4"/>
  <c r="N567" i="4"/>
  <c r="R567" i="4" s="1"/>
  <c r="N583" i="4"/>
  <c r="R583" i="4" s="1"/>
  <c r="N599" i="4"/>
  <c r="R599" i="4" s="1"/>
  <c r="N611" i="4"/>
  <c r="R611" i="4" s="1"/>
  <c r="N631" i="4"/>
  <c r="N647" i="4"/>
  <c r="R647" i="4" s="1"/>
  <c r="N655" i="4"/>
  <c r="R655" i="4" s="1"/>
  <c r="N667" i="4"/>
  <c r="R667" i="4" s="1"/>
  <c r="N679" i="4"/>
  <c r="R679" i="4" s="1"/>
  <c r="N687" i="4"/>
  <c r="R687" i="4" s="1"/>
  <c r="N703" i="4"/>
  <c r="R703" i="4" s="1"/>
  <c r="N711" i="4"/>
  <c r="R711" i="4" s="1"/>
  <c r="N727" i="4"/>
  <c r="R727" i="4" s="1"/>
  <c r="P148" i="4"/>
  <c r="P152" i="4"/>
  <c r="Q378" i="4"/>
  <c r="P539" i="4"/>
  <c r="N547" i="4"/>
  <c r="R547" i="4" s="1"/>
  <c r="Q555" i="4"/>
  <c r="N930" i="4"/>
  <c r="R930" i="4" s="1"/>
  <c r="P930" i="4"/>
  <c r="S930" i="4" s="1"/>
  <c r="U930" i="4" s="1"/>
  <c r="P946" i="4"/>
  <c r="S946" i="4" s="1"/>
  <c r="U946" i="4" s="1"/>
  <c r="P962" i="4"/>
  <c r="N521" i="4"/>
  <c r="R521" i="4" s="1"/>
  <c r="N537" i="4"/>
  <c r="R537" i="4" s="1"/>
  <c r="Q545" i="4"/>
  <c r="N545" i="4"/>
  <c r="R545" i="4" s="1"/>
  <c r="P545" i="4"/>
  <c r="N553" i="4"/>
  <c r="R553" i="4" s="1"/>
  <c r="Q982" i="4"/>
  <c r="Q990" i="4"/>
  <c r="Q992" i="4"/>
  <c r="Q996" i="4"/>
  <c r="P557" i="4"/>
  <c r="P565" i="4"/>
  <c r="P569" i="4"/>
  <c r="P573" i="4"/>
  <c r="P581" i="4"/>
  <c r="S581" i="4" s="1"/>
  <c r="U581" i="4" s="1"/>
  <c r="P589" i="4"/>
  <c r="P597" i="4"/>
  <c r="P605" i="4"/>
  <c r="P621" i="4"/>
  <c r="P633" i="4"/>
  <c r="P637" i="4"/>
  <c r="P645" i="4"/>
  <c r="P653" i="4"/>
  <c r="P661" i="4"/>
  <c r="P669" i="4"/>
  <c r="P673" i="4"/>
  <c r="P685" i="4"/>
  <c r="P701" i="4"/>
  <c r="S701" i="4" s="1"/>
  <c r="U701" i="4" s="1"/>
  <c r="P709" i="4"/>
  <c r="S709" i="4" s="1"/>
  <c r="P717" i="4"/>
  <c r="P725" i="4"/>
  <c r="S725" i="4" s="1"/>
  <c r="P749" i="4"/>
  <c r="P761" i="4"/>
  <c r="P769" i="4"/>
  <c r="S769" i="4" s="1"/>
  <c r="P773" i="4"/>
  <c r="P781" i="4"/>
  <c r="S781" i="4" s="1"/>
  <c r="P789" i="4"/>
  <c r="P793" i="4"/>
  <c r="P801" i="4"/>
  <c r="P813" i="4"/>
  <c r="P825" i="4"/>
  <c r="P837" i="4"/>
  <c r="S837" i="4" s="1"/>
  <c r="P845" i="4"/>
  <c r="P861" i="4"/>
  <c r="P869" i="4"/>
  <c r="P877" i="4"/>
  <c r="S877" i="4" s="1"/>
  <c r="P893" i="4"/>
  <c r="P909" i="4"/>
  <c r="N979" i="4"/>
  <c r="R979" i="4" s="1"/>
  <c r="Q983" i="4"/>
  <c r="Q991" i="4"/>
  <c r="Q999" i="4"/>
  <c r="S793" i="4"/>
  <c r="S661" i="4"/>
  <c r="S993" i="4"/>
  <c r="T869" i="4"/>
  <c r="E41" i="2"/>
  <c r="N41" i="2" s="1"/>
  <c r="S180" i="4"/>
  <c r="U180" i="4" s="1"/>
  <c r="T545" i="4"/>
  <c r="S463" i="4"/>
  <c r="U463" i="4" s="1"/>
  <c r="T80" i="4"/>
  <c r="S770" i="4"/>
  <c r="S636" i="4"/>
  <c r="S572" i="4"/>
  <c r="V903" i="4"/>
  <c r="H945" i="4"/>
  <c r="I925" i="4"/>
  <c r="J957" i="4"/>
  <c r="I929" i="4"/>
  <c r="AR937" i="4"/>
  <c r="I957" i="4"/>
  <c r="J937" i="4"/>
  <c r="I945" i="4"/>
  <c r="I969" i="4"/>
  <c r="J965" i="4"/>
  <c r="I949" i="4"/>
  <c r="I965" i="4"/>
  <c r="H929" i="4"/>
  <c r="J929" i="4"/>
  <c r="I933" i="4"/>
  <c r="J933" i="4"/>
  <c r="AR877" i="4"/>
  <c r="E877" i="4" s="1"/>
  <c r="AR967" i="4"/>
  <c r="G967" i="4" s="1"/>
  <c r="AR893" i="4"/>
  <c r="F893" i="4" s="1"/>
  <c r="AR930" i="4"/>
  <c r="G930" i="4" s="1"/>
  <c r="AR984" i="4"/>
  <c r="AR1000" i="4"/>
  <c r="AR958" i="4"/>
  <c r="AR843" i="4"/>
  <c r="AR849" i="4"/>
  <c r="AR881" i="4"/>
  <c r="AR913" i="4"/>
  <c r="AR935" i="4"/>
  <c r="AR951" i="4"/>
  <c r="D951" i="4" s="1"/>
  <c r="AR963" i="4"/>
  <c r="AR845" i="4"/>
  <c r="D845" i="4" s="1"/>
  <c r="AR953" i="4"/>
  <c r="AR857" i="4"/>
  <c r="F857" i="4" s="1"/>
  <c r="AR873" i="4"/>
  <c r="AR889" i="4"/>
  <c r="F889" i="4" s="1"/>
  <c r="AR905" i="4"/>
  <c r="AR921" i="4"/>
  <c r="F921" i="4" s="1"/>
  <c r="AR923" i="4"/>
  <c r="AR943" i="4"/>
  <c r="G943" i="4" s="1"/>
  <c r="AR955" i="4"/>
  <c r="AR971" i="4"/>
  <c r="F971" i="4" s="1"/>
  <c r="AR853" i="4"/>
  <c r="AR918" i="4"/>
  <c r="G918" i="4" s="1"/>
  <c r="AR914" i="4"/>
  <c r="AR885" i="4"/>
  <c r="D885" i="4" s="1"/>
  <c r="AR859" i="4"/>
  <c r="AR997" i="4"/>
  <c r="D997" i="4" s="1"/>
  <c r="AR993" i="4"/>
  <c r="F993" i="4" s="1"/>
  <c r="AR981" i="4"/>
  <c r="AR992" i="4"/>
  <c r="AR956" i="4"/>
  <c r="G956" i="4" s="1"/>
  <c r="AR924" i="4"/>
  <c r="AR996" i="4"/>
  <c r="AR947" i="4"/>
  <c r="F947" i="4" s="1"/>
  <c r="J947" i="4"/>
  <c r="H1001" i="4"/>
  <c r="AR920" i="4"/>
  <c r="J920" i="4"/>
  <c r="AR916" i="4"/>
  <c r="D916" i="4" s="1"/>
  <c r="J916" i="4"/>
  <c r="J959" i="4"/>
  <c r="AR907" i="4"/>
  <c r="AR869" i="4"/>
  <c r="J869" i="4"/>
  <c r="AR917" i="4"/>
  <c r="D917" i="4" s="1"/>
  <c r="AR875" i="4"/>
  <c r="D937" i="4"/>
  <c r="H937" i="4"/>
  <c r="G937" i="4"/>
  <c r="AR891" i="4"/>
  <c r="J891" i="4"/>
  <c r="I937" i="4"/>
  <c r="AR989" i="4"/>
  <c r="G989" i="4" s="1"/>
  <c r="H989" i="4"/>
  <c r="AR938" i="4"/>
  <c r="J938" i="4"/>
  <c r="AR909" i="4"/>
  <c r="I1001" i="4"/>
  <c r="J893" i="4"/>
  <c r="H893" i="4"/>
  <c r="AR861" i="4"/>
  <c r="J861" i="4"/>
  <c r="AR931" i="4"/>
  <c r="G931" i="4"/>
  <c r="AR948" i="4"/>
  <c r="J948" i="4"/>
  <c r="J988" i="4"/>
  <c r="AR985" i="4"/>
  <c r="F985" i="4" s="1"/>
  <c r="AR961" i="4"/>
  <c r="E961" i="4" s="1"/>
  <c r="D877" i="4"/>
  <c r="H877" i="4"/>
  <c r="F877" i="4"/>
  <c r="J877" i="4"/>
  <c r="AR932" i="4"/>
  <c r="AR972" i="4"/>
  <c r="AR964" i="4"/>
  <c r="G964" i="4" s="1"/>
  <c r="E893" i="4"/>
  <c r="I893" i="4"/>
  <c r="G893" i="4"/>
  <c r="I877" i="4"/>
  <c r="D947" i="4"/>
  <c r="H947" i="4"/>
  <c r="AR940" i="4"/>
  <c r="G940" i="4" s="1"/>
  <c r="H967" i="4"/>
  <c r="J967" i="4"/>
  <c r="I967" i="4"/>
  <c r="G920" i="4"/>
  <c r="H918" i="4"/>
  <c r="J918" i="4"/>
  <c r="E916" i="4"/>
  <c r="I916" i="4"/>
  <c r="G914" i="4"/>
  <c r="H914" i="4"/>
  <c r="J914" i="4"/>
  <c r="I914" i="4"/>
  <c r="H956" i="4"/>
  <c r="I956" i="4"/>
  <c r="G924" i="4"/>
  <c r="H924" i="4"/>
  <c r="J924" i="4"/>
  <c r="I924" i="4"/>
  <c r="I867" i="4"/>
  <c r="F843" i="4"/>
  <c r="J843" i="4"/>
  <c r="E843" i="4"/>
  <c r="I843" i="4"/>
  <c r="G843" i="4"/>
  <c r="D843" i="4"/>
  <c r="H843" i="4"/>
  <c r="H997" i="4"/>
  <c r="F997" i="4"/>
  <c r="J997" i="4"/>
  <c r="G997" i="4"/>
  <c r="I989" i="4"/>
  <c r="H977" i="4"/>
  <c r="I977" i="4"/>
  <c r="J977" i="4"/>
  <c r="H996" i="4"/>
  <c r="J996" i="4"/>
  <c r="H980" i="4"/>
  <c r="J980" i="4"/>
  <c r="I980" i="4"/>
  <c r="F953" i="4"/>
  <c r="J953" i="4"/>
  <c r="G953" i="4"/>
  <c r="E953" i="4"/>
  <c r="D953" i="4"/>
  <c r="H953" i="4"/>
  <c r="F963" i="4"/>
  <c r="J963" i="4"/>
  <c r="G963" i="4"/>
  <c r="H963" i="4"/>
  <c r="J951" i="4"/>
  <c r="I951" i="4"/>
  <c r="H951" i="4"/>
  <c r="F935" i="4"/>
  <c r="J935" i="4"/>
  <c r="G935" i="4"/>
  <c r="I935" i="4"/>
  <c r="H935" i="4"/>
  <c r="AR912" i="4"/>
  <c r="G912" i="4" s="1"/>
  <c r="AR904" i="4"/>
  <c r="AR896" i="4"/>
  <c r="E896" i="4" s="1"/>
  <c r="AR892" i="4"/>
  <c r="AR888" i="4"/>
  <c r="G888" i="4" s="1"/>
  <c r="AR884" i="4"/>
  <c r="AR880" i="4"/>
  <c r="AR876" i="4"/>
  <c r="AR872" i="4"/>
  <c r="AR856" i="4"/>
  <c r="AR816" i="4"/>
  <c r="G816" i="4" s="1"/>
  <c r="AR960" i="4"/>
  <c r="G960" i="4" s="1"/>
  <c r="AR928" i="4"/>
  <c r="G928" i="4" s="1"/>
  <c r="AR915" i="4"/>
  <c r="D915" i="4" s="1"/>
  <c r="D993" i="4"/>
  <c r="H993" i="4"/>
  <c r="E993" i="4"/>
  <c r="G993" i="4"/>
  <c r="J993" i="4"/>
  <c r="H981" i="4"/>
  <c r="I981" i="4"/>
  <c r="J981" i="4"/>
  <c r="H966" i="4"/>
  <c r="J966" i="4"/>
  <c r="I966" i="4"/>
  <c r="H950" i="4"/>
  <c r="J950" i="4"/>
  <c r="I950" i="4"/>
  <c r="H930" i="4"/>
  <c r="J930" i="4"/>
  <c r="I930" i="4"/>
  <c r="AR908" i="4"/>
  <c r="G908" i="4" s="1"/>
  <c r="I917" i="4"/>
  <c r="J917" i="4"/>
  <c r="H917" i="4"/>
  <c r="J885" i="4"/>
  <c r="H885" i="4"/>
  <c r="I853" i="4"/>
  <c r="F853" i="4"/>
  <c r="J853" i="4"/>
  <c r="G853" i="4"/>
  <c r="D853" i="4"/>
  <c r="H853" i="4"/>
  <c r="J971" i="4"/>
  <c r="I971" i="4"/>
  <c r="H971" i="4"/>
  <c r="F955" i="4"/>
  <c r="J955" i="4"/>
  <c r="G955" i="4"/>
  <c r="D955" i="4"/>
  <c r="H955" i="4"/>
  <c r="J943" i="4"/>
  <c r="I943" i="4"/>
  <c r="F923" i="4"/>
  <c r="J923" i="4"/>
  <c r="G923" i="4"/>
  <c r="D923" i="4"/>
  <c r="H923" i="4"/>
  <c r="H921" i="4"/>
  <c r="J921" i="4"/>
  <c r="E905" i="4"/>
  <c r="I905" i="4"/>
  <c r="D905" i="4"/>
  <c r="H905" i="4"/>
  <c r="G905" i="4"/>
  <c r="F905" i="4"/>
  <c r="J905" i="4"/>
  <c r="D889" i="4"/>
  <c r="H889" i="4"/>
  <c r="G889" i="4"/>
  <c r="J889" i="4"/>
  <c r="E873" i="4"/>
  <c r="I873" i="4"/>
  <c r="D873" i="4"/>
  <c r="H873" i="4"/>
  <c r="G873" i="4"/>
  <c r="F873" i="4"/>
  <c r="J873" i="4"/>
  <c r="I857" i="4"/>
  <c r="H857" i="4"/>
  <c r="J857" i="4"/>
  <c r="I901" i="4"/>
  <c r="J901" i="4"/>
  <c r="H901" i="4"/>
  <c r="I869" i="4"/>
  <c r="I845" i="4"/>
  <c r="J845" i="4"/>
  <c r="H845" i="4"/>
  <c r="I913" i="4"/>
  <c r="H913" i="4"/>
  <c r="J913" i="4"/>
  <c r="I897" i="4"/>
  <c r="J897" i="4"/>
  <c r="H881" i="4"/>
  <c r="J881" i="4"/>
  <c r="I865" i="4"/>
  <c r="J865" i="4"/>
  <c r="H849" i="4"/>
  <c r="J849" i="4"/>
  <c r="AR910" i="4"/>
  <c r="AR906" i="4"/>
  <c r="AR902" i="4"/>
  <c r="AR894" i="4"/>
  <c r="AR890" i="4"/>
  <c r="AR886" i="4"/>
  <c r="AR882" i="4"/>
  <c r="G882" i="4" s="1"/>
  <c r="AR878" i="4"/>
  <c r="AR874" i="4"/>
  <c r="AR870" i="4"/>
  <c r="AR862" i="4"/>
  <c r="AR858" i="4"/>
  <c r="AR854" i="4"/>
  <c r="AR850" i="4"/>
  <c r="AR846" i="4"/>
  <c r="AR842" i="4"/>
  <c r="AR968" i="4"/>
  <c r="G968" i="4" s="1"/>
  <c r="AR952" i="4"/>
  <c r="G952" i="4" s="1"/>
  <c r="AR936" i="4"/>
  <c r="G936" i="4" s="1"/>
  <c r="G1000" i="4"/>
  <c r="D1000" i="4"/>
  <c r="H1000" i="4"/>
  <c r="E1000" i="4"/>
  <c r="I1000" i="4"/>
  <c r="G992" i="4"/>
  <c r="H992" i="4"/>
  <c r="J992" i="4"/>
  <c r="G984" i="4"/>
  <c r="H984" i="4"/>
  <c r="J984" i="4"/>
  <c r="I984" i="4"/>
  <c r="H976" i="4"/>
  <c r="I976" i="4"/>
  <c r="J958" i="4"/>
  <c r="I958" i="4"/>
  <c r="H938" i="4"/>
  <c r="AR922" i="4"/>
  <c r="G922" i="4" s="1"/>
  <c r="AR954" i="4"/>
  <c r="AR998" i="4"/>
  <c r="AR982" i="4"/>
  <c r="G982" i="4" s="1"/>
  <c r="AR962" i="4"/>
  <c r="AR942" i="4"/>
  <c r="G942" i="4" s="1"/>
  <c r="AR990" i="4"/>
  <c r="AR974" i="4"/>
  <c r="G974" i="4" s="1"/>
  <c r="AR946" i="4"/>
  <c r="G946" i="4" s="1"/>
  <c r="I959" i="4"/>
  <c r="AR848" i="4"/>
  <c r="I859" i="4"/>
  <c r="H859" i="4"/>
  <c r="J859" i="4"/>
  <c r="AR987" i="4"/>
  <c r="G987" i="4" s="1"/>
  <c r="H869" i="4"/>
  <c r="AR852" i="4"/>
  <c r="AR868" i="4"/>
  <c r="AR939" i="4"/>
  <c r="F909" i="4"/>
  <c r="J909" i="4"/>
  <c r="E891" i="4"/>
  <c r="I891" i="4"/>
  <c r="D891" i="4"/>
  <c r="H891" i="4"/>
  <c r="H920" i="4"/>
  <c r="G947" i="4"/>
  <c r="G916" i="4"/>
  <c r="H916" i="4"/>
  <c r="AR864" i="4"/>
  <c r="G864" i="4" s="1"/>
  <c r="I909" i="4"/>
  <c r="H909" i="4"/>
  <c r="J973" i="4"/>
  <c r="I861" i="4"/>
  <c r="H939" i="4"/>
  <c r="AR986" i="4"/>
  <c r="D986" i="4"/>
  <c r="H986" i="4"/>
  <c r="F907" i="4"/>
  <c r="J907" i="4"/>
  <c r="G907" i="4"/>
  <c r="E907" i="4"/>
  <c r="I907" i="4"/>
  <c r="D907" i="4"/>
  <c r="H907" i="4"/>
  <c r="AR994" i="4"/>
  <c r="J994" i="4"/>
  <c r="I973" i="4"/>
  <c r="AR970" i="4"/>
  <c r="G970" i="4" s="1"/>
  <c r="H970" i="4"/>
  <c r="F875" i="4"/>
  <c r="J875" i="4"/>
  <c r="G875" i="4"/>
  <c r="I875" i="4"/>
  <c r="H875" i="4"/>
  <c r="I938" i="4"/>
  <c r="AR812" i="4"/>
  <c r="J812" i="4"/>
  <c r="AR844" i="4"/>
  <c r="H844" i="4"/>
  <c r="AR860" i="4"/>
  <c r="H860" i="4"/>
  <c r="J989" i="4"/>
  <c r="F931" i="4"/>
  <c r="J931" i="4"/>
  <c r="AR851" i="4"/>
  <c r="J851" i="4"/>
  <c r="I899" i="4"/>
  <c r="J944" i="4"/>
  <c r="H972" i="4"/>
  <c r="J972" i="4"/>
  <c r="D931" i="4"/>
  <c r="H931" i="4"/>
  <c r="I931" i="4"/>
  <c r="H861" i="4"/>
  <c r="H988" i="4"/>
  <c r="I988" i="4"/>
  <c r="H948" i="4"/>
  <c r="I948" i="4"/>
  <c r="AR995" i="4"/>
  <c r="H995" i="4"/>
  <c r="G972" i="4"/>
  <c r="AR927" i="4"/>
  <c r="F927" i="4"/>
  <c r="J927" i="4"/>
  <c r="G932" i="4"/>
  <c r="H932" i="4"/>
  <c r="E932" i="4"/>
  <c r="I932" i="4"/>
  <c r="H985" i="4"/>
  <c r="I985" i="4"/>
  <c r="G985" i="4"/>
  <c r="J985" i="4"/>
  <c r="I964" i="4"/>
  <c r="I979" i="4"/>
  <c r="H964" i="4"/>
  <c r="AR883" i="4"/>
  <c r="G883" i="4" s="1"/>
  <c r="J883" i="4"/>
  <c r="I961" i="4"/>
  <c r="H961" i="4"/>
  <c r="J961" i="4"/>
  <c r="E972" i="4"/>
  <c r="I972" i="4"/>
  <c r="H940" i="4"/>
  <c r="AR941" i="4"/>
  <c r="J940" i="4"/>
  <c r="J936" i="4"/>
  <c r="H936" i="4"/>
  <c r="I936" i="4"/>
  <c r="F952" i="4"/>
  <c r="J952" i="4"/>
  <c r="E952" i="4"/>
  <c r="D952" i="4"/>
  <c r="H952" i="4"/>
  <c r="J968" i="4"/>
  <c r="H968" i="4"/>
  <c r="D946" i="4"/>
  <c r="H946" i="4"/>
  <c r="F946" i="4"/>
  <c r="J946" i="4"/>
  <c r="E946" i="4"/>
  <c r="I946" i="4"/>
  <c r="I942" i="4"/>
  <c r="J934" i="4"/>
  <c r="I934" i="4"/>
  <c r="H962" i="4"/>
  <c r="J962" i="4"/>
  <c r="I962" i="4"/>
  <c r="H982" i="4"/>
  <c r="J982" i="4"/>
  <c r="I982" i="4"/>
  <c r="H998" i="4"/>
  <c r="J998" i="4"/>
  <c r="I998" i="4"/>
  <c r="I926" i="4"/>
  <c r="G954" i="4"/>
  <c r="H954" i="4"/>
  <c r="J954" i="4"/>
  <c r="H922" i="4"/>
  <c r="I922" i="4"/>
  <c r="J922" i="4"/>
  <c r="H928" i="4"/>
  <c r="J928" i="4"/>
  <c r="I928" i="4"/>
  <c r="J960" i="4"/>
  <c r="H960" i="4"/>
  <c r="I960" i="4"/>
  <c r="E974" i="4"/>
  <c r="I974" i="4"/>
  <c r="G990" i="4"/>
  <c r="H990" i="4"/>
  <c r="J990" i="4"/>
  <c r="I990" i="4"/>
  <c r="H994" i="4"/>
  <c r="H883" i="4"/>
  <c r="J915" i="4"/>
  <c r="H915" i="4"/>
  <c r="G842" i="4"/>
  <c r="J842" i="4"/>
  <c r="H842" i="4"/>
  <c r="I842" i="4"/>
  <c r="J846" i="4"/>
  <c r="I846" i="4"/>
  <c r="H846" i="4"/>
  <c r="G850" i="4"/>
  <c r="J850" i="4"/>
  <c r="I850" i="4"/>
  <c r="H850" i="4"/>
  <c r="J854" i="4"/>
  <c r="H854" i="4"/>
  <c r="I854" i="4"/>
  <c r="G858" i="4"/>
  <c r="J858" i="4"/>
  <c r="H858" i="4"/>
  <c r="J862" i="4"/>
  <c r="H862" i="4"/>
  <c r="I862" i="4"/>
  <c r="J866" i="4"/>
  <c r="I866" i="4"/>
  <c r="H866" i="4"/>
  <c r="J870" i="4"/>
  <c r="H870" i="4"/>
  <c r="I870" i="4"/>
  <c r="G874" i="4"/>
  <c r="J874" i="4"/>
  <c r="I874" i="4"/>
  <c r="H874" i="4"/>
  <c r="J878" i="4"/>
  <c r="H878" i="4"/>
  <c r="I878" i="4"/>
  <c r="J882" i="4"/>
  <c r="H882" i="4"/>
  <c r="I882" i="4"/>
  <c r="H886" i="4"/>
  <c r="J886" i="4"/>
  <c r="I886" i="4"/>
  <c r="G890" i="4"/>
  <c r="H890" i="4"/>
  <c r="J890" i="4"/>
  <c r="I890" i="4"/>
  <c r="H894" i="4"/>
  <c r="J894" i="4"/>
  <c r="I894" i="4"/>
  <c r="H898" i="4"/>
  <c r="I898" i="4"/>
  <c r="H902" i="4"/>
  <c r="J902" i="4"/>
  <c r="I902" i="4"/>
  <c r="G906" i="4"/>
  <c r="H906" i="4"/>
  <c r="J906" i="4"/>
  <c r="I906" i="4"/>
  <c r="H910" i="4"/>
  <c r="J910" i="4"/>
  <c r="I910" i="4"/>
  <c r="D816" i="4"/>
  <c r="H816" i="4"/>
  <c r="E816" i="4"/>
  <c r="I816" i="4"/>
  <c r="J844" i="4"/>
  <c r="H848" i="4"/>
  <c r="I848" i="4"/>
  <c r="H852" i="4"/>
  <c r="I852" i="4"/>
  <c r="G856" i="4"/>
  <c r="D856" i="4"/>
  <c r="H856" i="4"/>
  <c r="F856" i="4"/>
  <c r="J856" i="4"/>
  <c r="E868" i="4"/>
  <c r="I868" i="4"/>
  <c r="G872" i="4"/>
  <c r="H872" i="4"/>
  <c r="J872" i="4"/>
  <c r="I872" i="4"/>
  <c r="G876" i="4"/>
  <c r="D876" i="4"/>
  <c r="H876" i="4"/>
  <c r="F876" i="4"/>
  <c r="J876" i="4"/>
  <c r="I876" i="4"/>
  <c r="H880" i="4"/>
  <c r="J880" i="4"/>
  <c r="I880" i="4"/>
  <c r="G884" i="4"/>
  <c r="F884" i="4"/>
  <c r="J884" i="4"/>
  <c r="E884" i="4"/>
  <c r="I884" i="4"/>
  <c r="D884" i="4"/>
  <c r="H884" i="4"/>
  <c r="J888" i="4"/>
  <c r="I888" i="4"/>
  <c r="H888" i="4"/>
  <c r="G892" i="4"/>
  <c r="D892" i="4"/>
  <c r="H892" i="4"/>
  <c r="F892" i="4"/>
  <c r="J892" i="4"/>
  <c r="G896" i="4"/>
  <c r="J896" i="4"/>
  <c r="H896" i="4"/>
  <c r="I896" i="4"/>
  <c r="I900" i="4"/>
  <c r="G904" i="4"/>
  <c r="J904" i="4"/>
  <c r="I904" i="4"/>
  <c r="H904" i="4"/>
  <c r="J908" i="4"/>
  <c r="I908" i="4"/>
  <c r="H908" i="4"/>
  <c r="D912" i="4"/>
  <c r="H912" i="4"/>
  <c r="E912" i="4"/>
  <c r="I912" i="4"/>
  <c r="J912" i="4"/>
  <c r="AR863" i="4"/>
  <c r="E863" i="4" s="1"/>
  <c r="AR871" i="4"/>
  <c r="AR903" i="4"/>
  <c r="AR991" i="4"/>
  <c r="F991" i="4" s="1"/>
  <c r="AR983" i="4"/>
  <c r="AR975" i="4"/>
  <c r="AR855" i="4"/>
  <c r="AR887" i="4"/>
  <c r="AR919" i="4"/>
  <c r="AR999" i="4"/>
  <c r="F999" i="4" s="1"/>
  <c r="AR815" i="4"/>
  <c r="F815" i="4" s="1"/>
  <c r="AR847" i="4"/>
  <c r="AR879" i="4"/>
  <c r="F879" i="4" s="1"/>
  <c r="AR911" i="4"/>
  <c r="H812" i="4"/>
  <c r="J986" i="4"/>
  <c r="J939" i="4"/>
  <c r="J868" i="4"/>
  <c r="J848" i="4"/>
  <c r="G986" i="4"/>
  <c r="I987" i="4"/>
  <c r="J987" i="4"/>
  <c r="I864" i="4"/>
  <c r="F852" i="4"/>
  <c r="J852" i="4"/>
  <c r="I994" i="4"/>
  <c r="G812" i="4"/>
  <c r="H851" i="4"/>
  <c r="I860" i="4"/>
  <c r="I844" i="4"/>
  <c r="I812" i="4"/>
  <c r="E986" i="4"/>
  <c r="I986" i="4"/>
  <c r="J970" i="4"/>
  <c r="H944" i="4"/>
  <c r="G995" i="4"/>
  <c r="H978" i="4"/>
  <c r="E995" i="4"/>
  <c r="J978" i="4"/>
  <c r="J995" i="4"/>
  <c r="I978" i="4"/>
  <c r="I944" i="4"/>
  <c r="D927" i="4"/>
  <c r="H927" i="4"/>
  <c r="E927" i="4"/>
  <c r="I927" i="4"/>
  <c r="G927" i="4"/>
  <c r="H941" i="4"/>
  <c r="I941" i="4"/>
  <c r="H999" i="4"/>
  <c r="K997" i="2"/>
  <c r="L997" i="2"/>
  <c r="J999" i="4"/>
  <c r="M997" i="2"/>
  <c r="J871" i="4"/>
  <c r="I871" i="4"/>
  <c r="H871" i="4"/>
  <c r="I863" i="4"/>
  <c r="G863" i="4"/>
  <c r="J911" i="4"/>
  <c r="I911" i="4"/>
  <c r="H911" i="4"/>
  <c r="J879" i="4"/>
  <c r="I879" i="4"/>
  <c r="H879" i="4"/>
  <c r="J847" i="4"/>
  <c r="I847" i="4"/>
  <c r="H847" i="4"/>
  <c r="J815" i="4"/>
  <c r="I815" i="4"/>
  <c r="H815" i="4"/>
  <c r="D983" i="4"/>
  <c r="H983" i="4"/>
  <c r="I983" i="4"/>
  <c r="G983" i="4"/>
  <c r="F983" i="4"/>
  <c r="J983" i="4"/>
  <c r="H991" i="4"/>
  <c r="I991" i="4"/>
  <c r="J991" i="4"/>
  <c r="F919" i="4"/>
  <c r="J919" i="4"/>
  <c r="D919" i="4"/>
  <c r="H919" i="4"/>
  <c r="G919" i="4"/>
  <c r="J887" i="4"/>
  <c r="I887" i="4"/>
  <c r="H887" i="4"/>
  <c r="F855" i="4"/>
  <c r="J855" i="4"/>
  <c r="D855" i="4"/>
  <c r="H855" i="4"/>
  <c r="G855" i="4"/>
  <c r="H975" i="4"/>
  <c r="I975" i="4"/>
  <c r="J975" i="4"/>
  <c r="J903" i="4"/>
  <c r="I903" i="4"/>
  <c r="H903" i="4"/>
  <c r="I895" i="4"/>
  <c r="C2" i="5"/>
  <c r="B2" i="5"/>
  <c r="A2" i="5"/>
  <c r="D2" i="5"/>
  <c r="A3" i="4"/>
  <c r="K3" i="4" s="1"/>
  <c r="B3" i="4"/>
  <c r="L3" i="4" s="1"/>
  <c r="C3" i="4"/>
  <c r="C2" i="4"/>
  <c r="M2" i="4" s="1"/>
  <c r="B2" i="4"/>
  <c r="A2" i="4"/>
  <c r="O3" i="4"/>
  <c r="L2" i="4"/>
  <c r="O2" i="4"/>
  <c r="D831" i="10"/>
  <c r="D835" i="10"/>
  <c r="D891" i="10"/>
  <c r="D900" i="10"/>
  <c r="D919" i="10"/>
  <c r="D999" i="10"/>
  <c r="D913" i="10"/>
  <c r="D932" i="10"/>
  <c r="D961" i="10"/>
  <c r="D972" i="10"/>
  <c r="D985" i="10"/>
  <c r="D950" i="10"/>
  <c r="D892" i="10"/>
  <c r="D993" i="10"/>
  <c r="D943" i="10"/>
  <c r="D878" i="10"/>
  <c r="D841" i="10"/>
  <c r="D984" i="10"/>
  <c r="D925" i="10"/>
  <c r="D981" i="10"/>
  <c r="D990" i="10"/>
  <c r="D997" i="10"/>
  <c r="D975" i="10"/>
  <c r="D904" i="10"/>
  <c r="D987" i="10"/>
  <c r="D957" i="10"/>
  <c r="D940" i="10"/>
  <c r="D880" i="10"/>
  <c r="D856" i="10"/>
  <c r="D937" i="10"/>
  <c r="D982" i="10"/>
  <c r="D902" i="10"/>
  <c r="D929" i="10"/>
  <c r="D819" i="10"/>
  <c r="D895" i="10"/>
  <c r="D959" i="10"/>
  <c r="D963" i="10"/>
  <c r="D882" i="10"/>
  <c r="D952" i="10"/>
  <c r="D828" i="10"/>
  <c r="D911" i="10"/>
  <c r="D930" i="10"/>
  <c r="D948" i="10"/>
  <c r="D914" i="10"/>
  <c r="D920" i="10"/>
  <c r="D979" i="10"/>
  <c r="D906" i="10"/>
  <c r="D998" i="10"/>
  <c r="D852" i="10"/>
  <c r="D843" i="10"/>
  <c r="D888" i="10"/>
  <c r="D863" i="10"/>
  <c r="D867" i="10"/>
  <c r="D923" i="10"/>
  <c r="D839" i="10"/>
  <c r="D842" i="10"/>
  <c r="D942" i="10"/>
  <c r="D824" i="10"/>
  <c r="D938" i="10"/>
  <c r="D820" i="10"/>
  <c r="D928" i="10"/>
  <c r="D871" i="10"/>
  <c r="D974" i="10"/>
  <c r="D918" i="10"/>
  <c r="D858" i="10"/>
  <c r="D827" i="10"/>
  <c r="D968" i="10"/>
  <c r="D853" i="10"/>
  <c r="D986" i="10"/>
  <c r="D836" i="10"/>
  <c r="D869" i="10"/>
  <c r="D994" i="10"/>
  <c r="D846" i="10"/>
  <c r="D1000" i="10"/>
  <c r="D901" i="10"/>
  <c r="D945" i="10"/>
  <c r="D877" i="10"/>
  <c r="D883" i="10"/>
  <c r="D971" i="10"/>
  <c r="D861" i="10"/>
  <c r="D927" i="10"/>
  <c r="D931" i="10"/>
  <c r="D840" i="10"/>
  <c r="D909" i="10"/>
  <c r="D847" i="10"/>
  <c r="D915" i="10"/>
  <c r="D939" i="10"/>
  <c r="D845" i="10"/>
  <c r="D905" i="10"/>
  <c r="D872" i="10"/>
  <c r="D996" i="10"/>
  <c r="D823" i="10"/>
  <c r="D922" i="10"/>
  <c r="D884" i="10"/>
  <c r="D910" i="10"/>
  <c r="D832" i="10"/>
  <c r="D865" i="10"/>
  <c r="D894" i="10"/>
  <c r="D965" i="10"/>
  <c r="D822" i="10"/>
  <c r="D924" i="10"/>
  <c r="D886" i="10"/>
  <c r="D969" i="10"/>
  <c r="D953" i="10"/>
  <c r="D873" i="10"/>
  <c r="D949" i="10"/>
  <c r="D954" i="10"/>
  <c r="D936" i="10"/>
  <c r="D825" i="10"/>
  <c r="D944" i="10"/>
  <c r="D876" i="10"/>
  <c r="D956" i="10"/>
  <c r="D898" i="10"/>
  <c r="D854" i="10"/>
  <c r="D864" i="10"/>
  <c r="D935" i="10"/>
  <c r="D962" i="10"/>
  <c r="D881" i="10"/>
  <c r="D908" i="10"/>
  <c r="D838" i="10"/>
  <c r="D887" i="10"/>
  <c r="D995" i="10"/>
  <c r="D917" i="10"/>
  <c r="D899" i="10"/>
  <c r="D955" i="10"/>
  <c r="D967" i="10"/>
  <c r="D992" i="10"/>
  <c r="D983" i="10"/>
  <c r="D866" i="10"/>
  <c r="D851" i="10"/>
  <c r="D875" i="10"/>
  <c r="D862" i="10"/>
  <c r="D829" i="10"/>
  <c r="D960" i="10"/>
  <c r="D958" i="10"/>
  <c r="D890" i="10"/>
  <c r="D934" i="10"/>
  <c r="D916" i="10"/>
  <c r="D976" i="10"/>
  <c r="D834" i="10"/>
  <c r="D926" i="10"/>
  <c r="D859" i="10"/>
  <c r="D857" i="10"/>
  <c r="D970" i="10"/>
  <c r="D903" i="10"/>
  <c r="D921" i="10"/>
  <c r="D889" i="10"/>
  <c r="D870" i="10"/>
  <c r="D966" i="10"/>
  <c r="D874" i="10"/>
  <c r="D980" i="10"/>
  <c r="D833" i="10"/>
  <c r="D879" i="10"/>
  <c r="D947" i="10"/>
  <c r="D964" i="10"/>
  <c r="D850" i="10"/>
  <c r="D941" i="10"/>
  <c r="D860" i="10"/>
  <c r="D897" i="10"/>
  <c r="D912" i="10"/>
  <c r="D893" i="10"/>
  <c r="D849" i="10"/>
  <c r="D821" i="10"/>
  <c r="D933" i="10"/>
  <c r="D826" i="10"/>
  <c r="D907" i="10"/>
  <c r="D973" i="10"/>
  <c r="D885" i="10"/>
  <c r="D991" i="10"/>
  <c r="D896" i="10"/>
  <c r="D837" i="10"/>
  <c r="D830" i="10"/>
  <c r="D977" i="10"/>
  <c r="D988" i="10"/>
  <c r="D946" i="10"/>
  <c r="D855" i="10"/>
  <c r="D978" i="10"/>
  <c r="D868" i="10"/>
  <c r="D844" i="10"/>
  <c r="D848" i="10"/>
  <c r="D951" i="10"/>
  <c r="D989" i="10"/>
  <c r="D1001" i="10"/>
  <c r="D69" i="10"/>
  <c r="D104" i="10"/>
  <c r="D78" i="10"/>
  <c r="D12" i="10"/>
  <c r="D18" i="10"/>
  <c r="D131" i="10"/>
  <c r="D130" i="10"/>
  <c r="D111" i="10"/>
  <c r="D109" i="10"/>
  <c r="D132" i="10"/>
  <c r="D44" i="10"/>
  <c r="D108" i="10"/>
  <c r="D112" i="10"/>
  <c r="D67" i="10"/>
  <c r="D113" i="10"/>
  <c r="D48" i="10"/>
  <c r="D126" i="10"/>
  <c r="D87" i="10"/>
  <c r="D36" i="10"/>
  <c r="D61" i="10"/>
  <c r="D64" i="10"/>
  <c r="D8" i="10"/>
  <c r="D106" i="10"/>
  <c r="D83" i="10"/>
  <c r="D122" i="10"/>
  <c r="D96" i="10"/>
  <c r="D35" i="10"/>
  <c r="D13" i="10"/>
  <c r="D105" i="10"/>
  <c r="D119" i="10"/>
  <c r="D21" i="10"/>
  <c r="D6" i="10"/>
  <c r="D121" i="10"/>
  <c r="D51" i="10"/>
  <c r="D27" i="10"/>
  <c r="D68" i="10"/>
  <c r="D14" i="10"/>
  <c r="D97" i="10"/>
  <c r="D23" i="10"/>
  <c r="D116" i="10"/>
  <c r="D99" i="10"/>
  <c r="D86" i="10"/>
  <c r="D32" i="10"/>
  <c r="D89" i="10"/>
  <c r="D133" i="10"/>
  <c r="D30" i="10"/>
  <c r="D63" i="10"/>
  <c r="D31" i="10"/>
  <c r="D124" i="10"/>
  <c r="D107" i="10"/>
  <c r="D19" i="10"/>
  <c r="D120" i="10"/>
  <c r="D55" i="10"/>
  <c r="D134" i="10"/>
  <c r="D50" i="10"/>
  <c r="D88" i="10"/>
  <c r="D47" i="10"/>
  <c r="D5" i="10"/>
  <c r="D41" i="10"/>
  <c r="D3" i="10"/>
  <c r="D92" i="10"/>
  <c r="D114" i="10"/>
  <c r="D127" i="10"/>
  <c r="D125" i="10"/>
  <c r="D34" i="10"/>
  <c r="D128" i="10"/>
  <c r="D56" i="10"/>
  <c r="D70" i="10"/>
  <c r="D15" i="10"/>
  <c r="D42" i="10"/>
  <c r="D81" i="10"/>
  <c r="D85" i="10"/>
  <c r="D20" i="10"/>
  <c r="D33" i="10"/>
  <c r="D102" i="10"/>
  <c r="D90" i="10"/>
  <c r="D53" i="10"/>
  <c r="D28" i="10"/>
  <c r="D77" i="10"/>
  <c r="D39" i="10"/>
  <c r="D24" i="10"/>
  <c r="D57" i="10"/>
  <c r="D65" i="10"/>
  <c r="D80" i="10"/>
  <c r="D79" i="10"/>
  <c r="D60" i="10"/>
  <c r="D10" i="10"/>
  <c r="D58" i="10"/>
  <c r="D123" i="10"/>
  <c r="D118" i="10"/>
  <c r="D115" i="10"/>
  <c r="D38" i="10"/>
  <c r="D54" i="10"/>
  <c r="D25" i="10"/>
  <c r="D52" i="10"/>
  <c r="D93" i="10"/>
  <c r="D43" i="10"/>
  <c r="D45" i="10"/>
  <c r="D16" i="10"/>
  <c r="D2" i="10"/>
  <c r="D91" i="10"/>
  <c r="D49" i="10"/>
  <c r="D73" i="10"/>
  <c r="D82" i="10"/>
  <c r="D11" i="10"/>
  <c r="D26" i="10"/>
  <c r="D74" i="10"/>
  <c r="D46" i="10"/>
  <c r="D59" i="10"/>
  <c r="D103" i="10"/>
  <c r="D9" i="10"/>
  <c r="D72" i="10"/>
  <c r="D71" i="10"/>
  <c r="D37" i="10"/>
  <c r="D29" i="10"/>
  <c r="D110" i="10"/>
  <c r="D94" i="10"/>
  <c r="D62" i="10"/>
  <c r="D4" i="10"/>
  <c r="D100" i="10"/>
  <c r="D75" i="10"/>
  <c r="D40" i="10"/>
  <c r="D22" i="10"/>
  <c r="D101" i="10"/>
  <c r="D98" i="10"/>
  <c r="D17" i="10"/>
  <c r="D66" i="10"/>
  <c r="D117" i="10"/>
  <c r="D129" i="10"/>
  <c r="D84" i="10"/>
  <c r="D76" i="10"/>
  <c r="D95" i="10"/>
  <c r="D7" i="10"/>
  <c r="D161" i="10"/>
  <c r="D165" i="10"/>
  <c r="D166" i="10"/>
  <c r="D159" i="10"/>
  <c r="D138" i="10"/>
  <c r="D163" i="10"/>
  <c r="D140" i="10"/>
  <c r="D141" i="10"/>
  <c r="D147" i="10"/>
  <c r="D139" i="10"/>
  <c r="D146" i="10"/>
  <c r="D162" i="10"/>
  <c r="D164" i="10"/>
  <c r="D154" i="10"/>
  <c r="D153" i="10"/>
  <c r="D155" i="10"/>
  <c r="D151" i="10"/>
  <c r="D143" i="10"/>
  <c r="D152" i="10"/>
  <c r="D149" i="10"/>
  <c r="D135" i="10"/>
  <c r="D150" i="10"/>
  <c r="D158" i="10"/>
  <c r="D157" i="10"/>
  <c r="D142" i="10"/>
  <c r="D156" i="10"/>
  <c r="D148" i="10"/>
  <c r="D137" i="10"/>
  <c r="D145" i="10"/>
  <c r="D160" i="10"/>
  <c r="D136" i="10"/>
  <c r="D144" i="10"/>
  <c r="D310" i="10"/>
  <c r="D312" i="10"/>
  <c r="D307" i="10"/>
  <c r="D318" i="10"/>
  <c r="D320" i="10"/>
  <c r="D304" i="10"/>
  <c r="D315" i="10"/>
  <c r="D295" i="10"/>
  <c r="D266" i="10"/>
  <c r="D198" i="10"/>
  <c r="D294" i="10"/>
  <c r="D241" i="10"/>
  <c r="D226" i="10"/>
  <c r="D185" i="10"/>
  <c r="D249" i="10"/>
  <c r="D284" i="10"/>
  <c r="D223" i="10"/>
  <c r="D216" i="10"/>
  <c r="D256" i="10"/>
  <c r="D280" i="10"/>
  <c r="D254" i="10"/>
  <c r="D217" i="10"/>
  <c r="D269" i="10"/>
  <c r="D255" i="10"/>
  <c r="D247" i="10"/>
  <c r="D190" i="10"/>
  <c r="D261" i="10"/>
  <c r="D253" i="10"/>
  <c r="D194" i="10"/>
  <c r="D230" i="10"/>
  <c r="D264" i="10"/>
  <c r="D193" i="10"/>
  <c r="D229" i="10"/>
  <c r="D283" i="10"/>
  <c r="D212" i="10"/>
  <c r="D170" i="10"/>
  <c r="D175" i="10"/>
  <c r="D306" i="10"/>
  <c r="D292" i="10"/>
  <c r="D195" i="10"/>
  <c r="D298" i="10"/>
  <c r="D288" i="10"/>
  <c r="D260" i="10"/>
  <c r="D203" i="10"/>
  <c r="D205" i="10"/>
  <c r="D189" i="10"/>
  <c r="D305" i="10"/>
  <c r="D319" i="10"/>
  <c r="D303" i="10"/>
  <c r="D281" i="10"/>
  <c r="D278" i="10"/>
  <c r="D202" i="10"/>
  <c r="D181" i="10"/>
  <c r="D244" i="10"/>
  <c r="D227" i="10"/>
  <c r="D235" i="10"/>
  <c r="D224" i="10"/>
  <c r="D245" i="10"/>
  <c r="D265" i="10"/>
  <c r="D221" i="10"/>
  <c r="D196" i="10"/>
  <c r="D236" i="10"/>
  <c r="D296" i="10"/>
  <c r="D302" i="10"/>
  <c r="D214" i="10"/>
  <c r="D237" i="10"/>
  <c r="D270" i="10"/>
  <c r="D259" i="10"/>
  <c r="D220" i="10"/>
  <c r="D177" i="10"/>
  <c r="D276" i="10"/>
  <c r="D246" i="10"/>
  <c r="D197" i="10"/>
  <c r="D179" i="10"/>
  <c r="D243" i="10"/>
  <c r="D233" i="10"/>
  <c r="D191" i="10"/>
  <c r="D178" i="10"/>
  <c r="D242" i="10"/>
  <c r="D252" i="10"/>
  <c r="D251" i="10"/>
  <c r="D204" i="10"/>
  <c r="D271" i="10"/>
  <c r="D180" i="10"/>
  <c r="D219" i="10"/>
  <c r="D289" i="10"/>
  <c r="D192" i="10"/>
  <c r="D275" i="10"/>
  <c r="D173" i="10"/>
  <c r="D239" i="10"/>
  <c r="D183" i="10"/>
  <c r="D248" i="10"/>
  <c r="D314" i="10"/>
  <c r="D308" i="10"/>
  <c r="D317" i="10"/>
  <c r="D311" i="10"/>
  <c r="D238" i="10"/>
  <c r="D231" i="10"/>
  <c r="D299" i="10"/>
  <c r="D186" i="10"/>
  <c r="D169" i="10"/>
  <c r="D290" i="10"/>
  <c r="D268" i="10"/>
  <c r="D188" i="10"/>
  <c r="D200" i="10"/>
  <c r="D285" i="10"/>
  <c r="D234" i="10"/>
  <c r="D258" i="10"/>
  <c r="D207" i="10"/>
  <c r="D176" i="10"/>
  <c r="D167" i="10"/>
  <c r="D263" i="10"/>
  <c r="D277" i="10"/>
  <c r="D218" i="10"/>
  <c r="D199" i="10"/>
  <c r="D184" i="10"/>
  <c r="D273" i="10"/>
  <c r="D228" i="10"/>
  <c r="D209" i="10"/>
  <c r="D206" i="10"/>
  <c r="D168" i="10"/>
  <c r="D171" i="10"/>
  <c r="D262" i="10"/>
  <c r="D257" i="10"/>
  <c r="D300" i="10"/>
  <c r="D222" i="10"/>
  <c r="D172" i="10"/>
  <c r="D282" i="10"/>
  <c r="D250" i="10"/>
  <c r="D232" i="10"/>
  <c r="D211" i="10"/>
  <c r="D182" i="10"/>
  <c r="D286" i="10"/>
  <c r="D291" i="10"/>
  <c r="D267" i="10"/>
  <c r="D225" i="10"/>
  <c r="D309" i="10"/>
  <c r="D201" i="10"/>
  <c r="D174" i="10"/>
  <c r="D301" i="10"/>
  <c r="D297" i="10"/>
  <c r="D210" i="10"/>
  <c r="D293" i="10"/>
  <c r="D240" i="10"/>
  <c r="D279" i="10"/>
  <c r="D208" i="10"/>
  <c r="D313" i="10"/>
  <c r="D316" i="10"/>
  <c r="D213" i="10"/>
  <c r="D287" i="10"/>
  <c r="D274" i="10"/>
  <c r="D187" i="10"/>
  <c r="D215" i="10"/>
  <c r="D272" i="10"/>
  <c r="D379" i="10"/>
  <c r="D357" i="10"/>
  <c r="D390" i="10"/>
  <c r="D373" i="10"/>
  <c r="D374" i="10"/>
  <c r="D359" i="10"/>
  <c r="D388" i="10"/>
  <c r="D395" i="10"/>
  <c r="D383" i="10"/>
  <c r="D387" i="10"/>
  <c r="D358" i="10"/>
  <c r="D377" i="10"/>
  <c r="D351" i="10"/>
  <c r="D355" i="10"/>
  <c r="D368" i="10"/>
  <c r="D360" i="10"/>
  <c r="D378" i="10"/>
  <c r="D382" i="10"/>
  <c r="D386" i="10"/>
  <c r="D345" i="10"/>
  <c r="D343" i="10"/>
  <c r="D333" i="10"/>
  <c r="D376" i="10"/>
  <c r="D344" i="10"/>
  <c r="D338" i="10"/>
  <c r="D335" i="10"/>
  <c r="D331" i="10"/>
  <c r="D363" i="10"/>
  <c r="D394" i="10"/>
  <c r="D385" i="10"/>
  <c r="D367" i="10"/>
  <c r="D354" i="10"/>
  <c r="D322" i="10"/>
  <c r="D369" i="10"/>
  <c r="D321" i="10"/>
  <c r="D349" i="10"/>
  <c r="D325" i="10"/>
  <c r="D328" i="10"/>
  <c r="D361" i="10"/>
  <c r="D332" i="10"/>
  <c r="D341" i="10"/>
  <c r="D391" i="10"/>
  <c r="D356" i="10"/>
  <c r="D365" i="10"/>
  <c r="D352" i="10"/>
  <c r="D370" i="10"/>
  <c r="D362" i="10"/>
  <c r="D366" i="10"/>
  <c r="D371" i="10"/>
  <c r="D353" i="10"/>
  <c r="D389" i="10"/>
  <c r="D384" i="10"/>
  <c r="D330" i="10"/>
  <c r="D337" i="10"/>
  <c r="D340" i="10"/>
  <c r="D336" i="10"/>
  <c r="D348" i="10"/>
  <c r="D324" i="10"/>
  <c r="D329" i="10"/>
  <c r="D334" i="10"/>
  <c r="D342" i="10"/>
  <c r="D380" i="10"/>
  <c r="D392" i="10"/>
  <c r="D381" i="10"/>
  <c r="D364" i="10"/>
  <c r="D393" i="10"/>
  <c r="D347" i="10"/>
  <c r="D339" i="10"/>
  <c r="D350" i="10"/>
  <c r="D323" i="10"/>
  <c r="D327" i="10"/>
  <c r="D375" i="10"/>
  <c r="D346" i="10"/>
  <c r="D372" i="10"/>
  <c r="D326" i="10"/>
  <c r="D426" i="10"/>
  <c r="D430" i="10"/>
  <c r="D470" i="10"/>
  <c r="D556" i="10"/>
  <c r="D506" i="10"/>
  <c r="D533" i="10"/>
  <c r="D532" i="10"/>
  <c r="D499" i="10"/>
  <c r="D539" i="10"/>
  <c r="D535" i="10"/>
  <c r="D463" i="10"/>
  <c r="D555" i="10"/>
  <c r="D513" i="10"/>
  <c r="D554" i="10"/>
  <c r="D558" i="10"/>
  <c r="D461" i="10"/>
  <c r="D545" i="10"/>
  <c r="D491" i="10"/>
  <c r="D456" i="10"/>
  <c r="D458" i="10"/>
  <c r="D493" i="10"/>
  <c r="D481" i="10"/>
  <c r="D406" i="10"/>
  <c r="D455" i="10"/>
  <c r="D527" i="10"/>
  <c r="D459" i="10"/>
  <c r="D522" i="10"/>
  <c r="D526" i="10"/>
  <c r="D501" i="10"/>
  <c r="D445" i="10"/>
  <c r="D474" i="10"/>
  <c r="D504" i="10"/>
  <c r="D541" i="10"/>
  <c r="D444" i="10"/>
  <c r="D480" i="10"/>
  <c r="D450" i="10"/>
  <c r="D505" i="10"/>
  <c r="D465" i="10"/>
  <c r="D443" i="10"/>
  <c r="D530" i="10"/>
  <c r="D478" i="10"/>
  <c r="D429" i="10"/>
  <c r="D528" i="10"/>
  <c r="D424" i="10"/>
  <c r="D446" i="10"/>
  <c r="D441" i="10"/>
  <c r="D457" i="10"/>
  <c r="D435" i="10"/>
  <c r="D436" i="10"/>
  <c r="D420" i="10"/>
  <c r="D524" i="10"/>
  <c r="D549" i="10"/>
  <c r="D492" i="10"/>
  <c r="D469" i="10"/>
  <c r="D483" i="10"/>
  <c r="D447" i="10"/>
  <c r="D451" i="10"/>
  <c r="D507" i="10"/>
  <c r="D407" i="10"/>
  <c r="D399" i="10"/>
  <c r="D509" i="10"/>
  <c r="D453" i="10"/>
  <c r="D538" i="10"/>
  <c r="D428" i="10"/>
  <c r="D552" i="10"/>
  <c r="D454" i="10"/>
  <c r="D415" i="10"/>
  <c r="D419" i="10"/>
  <c r="D475" i="10"/>
  <c r="D403" i="10"/>
  <c r="D496" i="10"/>
  <c r="D421" i="10"/>
  <c r="D425" i="10"/>
  <c r="D551" i="10"/>
  <c r="D516" i="10"/>
  <c r="D466" i="10"/>
  <c r="D537" i="10"/>
  <c r="D437" i="10"/>
  <c r="D418" i="10"/>
  <c r="D401" i="10"/>
  <c r="D476" i="10"/>
  <c r="D398" i="10"/>
  <c r="D438" i="10"/>
  <c r="D472" i="10"/>
  <c r="D464" i="10"/>
  <c r="D529" i="10"/>
  <c r="D517" i="10"/>
  <c r="D404" i="10"/>
  <c r="D448" i="10"/>
  <c r="D488" i="10"/>
  <c r="D510" i="10"/>
  <c r="D512" i="10"/>
  <c r="D431" i="10"/>
  <c r="D519" i="10"/>
  <c r="D400" i="10"/>
  <c r="D479" i="10"/>
  <c r="D531" i="10"/>
  <c r="D433" i="10"/>
  <c r="D494" i="10"/>
  <c r="D502" i="10"/>
  <c r="D449" i="10"/>
  <c r="D495" i="10"/>
  <c r="D515" i="10"/>
  <c r="D486" i="10"/>
  <c r="D473" i="10"/>
  <c r="D408" i="10"/>
  <c r="D460" i="10"/>
  <c r="D409" i="10"/>
  <c r="D520" i="10"/>
  <c r="D540" i="10"/>
  <c r="D548" i="10"/>
  <c r="D542" i="10"/>
  <c r="D439" i="10"/>
  <c r="D412" i="10"/>
  <c r="D498" i="10"/>
  <c r="D410" i="10"/>
  <c r="D518" i="10"/>
  <c r="D442" i="10"/>
  <c r="D550" i="10"/>
  <c r="D405" i="10"/>
  <c r="D452" i="10"/>
  <c r="D523" i="10"/>
  <c r="D413" i="10"/>
  <c r="D544" i="10"/>
  <c r="D485" i="10"/>
  <c r="D500" i="10"/>
  <c r="D482" i="10"/>
  <c r="D484" i="10"/>
  <c r="D440" i="10"/>
  <c r="D521" i="10"/>
  <c r="D536" i="10"/>
  <c r="D525" i="10"/>
  <c r="D422" i="10"/>
  <c r="D471" i="10"/>
  <c r="D490" i="10"/>
  <c r="D514" i="10"/>
  <c r="D467" i="10"/>
  <c r="D396" i="10"/>
  <c r="D462" i="10"/>
  <c r="D411" i="10"/>
  <c r="D402" i="10"/>
  <c r="D434" i="10"/>
  <c r="D414" i="10"/>
  <c r="D511" i="10"/>
  <c r="D417" i="10"/>
  <c r="D487" i="10"/>
  <c r="D468" i="10"/>
  <c r="D397" i="10"/>
  <c r="D427" i="10"/>
  <c r="D546" i="10"/>
  <c r="D553" i="10"/>
  <c r="D497" i="10"/>
  <c r="D503" i="10"/>
  <c r="D416" i="10"/>
  <c r="D534" i="10"/>
  <c r="D432" i="10"/>
  <c r="D559" i="10"/>
  <c r="D543" i="10"/>
  <c r="D547" i="10"/>
  <c r="D489" i="10"/>
  <c r="D508" i="10"/>
  <c r="D557" i="10"/>
  <c r="D477" i="10"/>
  <c r="D423" i="10"/>
  <c r="D682" i="10"/>
  <c r="D579" i="10"/>
  <c r="D635" i="10"/>
  <c r="D711" i="10"/>
  <c r="D709" i="10"/>
  <c r="D794" i="10"/>
  <c r="D723" i="10"/>
  <c r="D747" i="10"/>
  <c r="D777" i="10"/>
  <c r="D743" i="10"/>
  <c r="D649" i="10"/>
  <c r="D620" i="10"/>
  <c r="D633" i="10"/>
  <c r="D746" i="10"/>
  <c r="D587" i="10"/>
  <c r="D735" i="10"/>
  <c r="D739" i="10"/>
  <c r="D795" i="10"/>
  <c r="D772" i="10"/>
  <c r="D629" i="10"/>
  <c r="D624" i="10"/>
  <c r="D573" i="10"/>
  <c r="D774" i="10"/>
  <c r="D766" i="10"/>
  <c r="D704" i="10"/>
  <c r="D751" i="10"/>
  <c r="D703" i="10"/>
  <c r="D707" i="10"/>
  <c r="D598" i="10"/>
  <c r="D729" i="10"/>
  <c r="D818" i="10"/>
  <c r="D594" i="10"/>
  <c r="D560" i="10"/>
  <c r="D674" i="10"/>
  <c r="D764" i="10"/>
  <c r="D752" i="10"/>
  <c r="D813" i="10"/>
  <c r="D769" i="10"/>
  <c r="D687" i="10"/>
  <c r="D755" i="10"/>
  <c r="D607" i="10"/>
  <c r="D611" i="10"/>
  <c r="D667" i="10"/>
  <c r="D570" i="10"/>
  <c r="D574" i="10"/>
  <c r="D678" i="10"/>
  <c r="D721" i="10"/>
  <c r="D810" i="10"/>
  <c r="D773" i="10"/>
  <c r="D628" i="10"/>
  <c r="D618" i="10"/>
  <c r="D622" i="10"/>
  <c r="D662" i="10"/>
  <c r="D693" i="10"/>
  <c r="D619" i="10"/>
  <c r="D727" i="10"/>
  <c r="D688" i="10"/>
  <c r="D588" i="10"/>
  <c r="D644" i="10"/>
  <c r="D757" i="10"/>
  <c r="D666" i="10"/>
  <c r="D599" i="10"/>
  <c r="D756" i="10"/>
  <c r="D671" i="10"/>
  <c r="D675" i="10"/>
  <c r="D566" i="10"/>
  <c r="D680" i="10"/>
  <c r="D698" i="10"/>
  <c r="D733" i="10"/>
  <c r="D593" i="10"/>
  <c r="D789" i="10"/>
  <c r="D785" i="10"/>
  <c r="D691" i="10"/>
  <c r="D651" i="10"/>
  <c r="D597" i="10"/>
  <c r="D669" i="10"/>
  <c r="D690" i="10"/>
  <c r="D567" i="10"/>
  <c r="D722" i="10"/>
  <c r="D568" i="10"/>
  <c r="D581" i="10"/>
  <c r="D672" i="10"/>
  <c r="D640" i="10"/>
  <c r="D801" i="10"/>
  <c r="D776" i="10"/>
  <c r="D610" i="10"/>
  <c r="D660" i="10"/>
  <c r="D730" i="10"/>
  <c r="D705" i="10"/>
  <c r="D817" i="10"/>
  <c r="D793" i="10"/>
  <c r="D808" i="10"/>
  <c r="D770" i="10"/>
  <c r="D726" i="10"/>
  <c r="D695" i="10"/>
  <c r="D797" i="10"/>
  <c r="D616" i="10"/>
  <c r="D783" i="10"/>
  <c r="D621" i="10"/>
  <c r="D760" i="10"/>
  <c r="D664" i="10"/>
  <c r="D665" i="10"/>
  <c r="D631" i="10"/>
  <c r="D627" i="10"/>
  <c r="D641" i="10"/>
  <c r="D799" i="10"/>
  <c r="D803" i="10"/>
  <c r="D603" i="10"/>
  <c r="D583" i="10"/>
  <c r="D791" i="10"/>
  <c r="D625" i="10"/>
  <c r="D659" i="10"/>
  <c r="D734" i="10"/>
  <c r="D615" i="10"/>
  <c r="D700" i="10"/>
  <c r="D716" i="10"/>
  <c r="D668" i="10"/>
  <c r="D681" i="10"/>
  <c r="D689" i="10"/>
  <c r="D782" i="10"/>
  <c r="D577" i="10"/>
  <c r="D572" i="10"/>
  <c r="D692" i="10"/>
  <c r="D728" i="10"/>
  <c r="D584" i="10"/>
  <c r="D569" i="10"/>
  <c r="D765" i="10"/>
  <c r="D632" i="10"/>
  <c r="D792" i="10"/>
  <c r="D748" i="10"/>
  <c r="D798" i="10"/>
  <c r="D714" i="10"/>
  <c r="D737" i="10"/>
  <c r="D575" i="10"/>
  <c r="D686" i="10"/>
  <c r="D712" i="10"/>
  <c r="D781" i="10"/>
  <c r="D655" i="10"/>
  <c r="D614" i="10"/>
  <c r="D778" i="10"/>
  <c r="D800" i="10"/>
  <c r="D744" i="10"/>
  <c r="D576" i="10"/>
  <c r="D580" i="10"/>
  <c r="D601" i="10"/>
  <c r="D586" i="10"/>
  <c r="D590" i="10"/>
  <c r="D630" i="10"/>
  <c r="D642" i="10"/>
  <c r="D720" i="10"/>
  <c r="D750" i="10"/>
  <c r="D804" i="10"/>
  <c r="D612" i="10"/>
  <c r="D706" i="10"/>
  <c r="D602" i="10"/>
  <c r="D670" i="10"/>
  <c r="D639" i="10"/>
  <c r="D643" i="10"/>
  <c r="D763" i="10"/>
  <c r="D806" i="10"/>
  <c r="D565" i="10"/>
  <c r="D578" i="10"/>
  <c r="D648" i="10"/>
  <c r="D761" i="10"/>
  <c r="D677" i="10"/>
  <c r="D732" i="10"/>
  <c r="D606" i="10"/>
  <c r="D646" i="10"/>
  <c r="D685" i="10"/>
  <c r="D656" i="10"/>
  <c r="D754" i="10"/>
  <c r="D719" i="10"/>
  <c r="D787" i="10"/>
  <c r="D811" i="10"/>
  <c r="D661" i="10"/>
  <c r="D786" i="10"/>
  <c r="D600" i="10"/>
  <c r="D788" i="10"/>
  <c r="D758" i="10"/>
  <c r="D564" i="10"/>
  <c r="D745" i="10"/>
  <c r="D563" i="10"/>
  <c r="D767" i="10"/>
  <c r="D771" i="10"/>
  <c r="D571" i="10"/>
  <c r="D589" i="10"/>
  <c r="D814" i="10"/>
  <c r="D663" i="10"/>
  <c r="D595" i="10"/>
  <c r="D647" i="10"/>
  <c r="D637" i="10"/>
  <c r="D812" i="10"/>
  <c r="D753" i="10"/>
  <c r="D816" i="10"/>
  <c r="D815" i="10"/>
  <c r="D708" i="10"/>
  <c r="D725" i="10"/>
  <c r="D736" i="10"/>
  <c r="D731" i="10"/>
  <c r="D604" i="10"/>
  <c r="D658" i="10"/>
  <c r="D636" i="10"/>
  <c r="D684" i="10"/>
  <c r="D718" i="10"/>
  <c r="D617" i="10"/>
  <c r="D626" i="10"/>
  <c r="D809" i="10"/>
  <c r="D613" i="10"/>
  <c r="D623" i="10"/>
  <c r="D582" i="10"/>
  <c r="D702" i="10"/>
  <c r="D749" i="10"/>
  <c r="D596" i="10"/>
  <c r="D779" i="10"/>
  <c r="D802" i="10"/>
  <c r="D679" i="10"/>
  <c r="D741" i="10"/>
  <c r="D562" i="10"/>
  <c r="D673" i="10"/>
  <c r="D697" i="10"/>
  <c r="D713" i="10"/>
  <c r="D742" i="10"/>
  <c r="D696" i="10"/>
  <c r="D652" i="10"/>
  <c r="D790" i="10"/>
  <c r="D699" i="10"/>
  <c r="D634" i="10"/>
  <c r="D638" i="10"/>
  <c r="D784" i="10"/>
  <c r="D759" i="10"/>
  <c r="D608" i="10"/>
  <c r="D780" i="10"/>
  <c r="D715" i="10"/>
  <c r="D717" i="10"/>
  <c r="D650" i="10"/>
  <c r="D654" i="10"/>
  <c r="D694" i="10"/>
  <c r="D653" i="10"/>
  <c r="D738" i="10"/>
  <c r="D591" i="10"/>
  <c r="D683" i="10"/>
  <c r="D657" i="10"/>
  <c r="D701" i="10"/>
  <c r="D796" i="10"/>
  <c r="D762" i="10"/>
  <c r="D585" i="10"/>
  <c r="D775" i="10"/>
  <c r="D740" i="10"/>
  <c r="D768" i="10"/>
  <c r="D592" i="10"/>
  <c r="D609" i="10"/>
  <c r="D561" i="10"/>
  <c r="D676" i="10"/>
  <c r="D807" i="10"/>
  <c r="D645" i="10"/>
  <c r="D710" i="10"/>
  <c r="D805" i="10"/>
  <c r="D605" i="10"/>
  <c r="D724" i="10"/>
  <c r="D2" i="3"/>
  <c r="D4" i="3"/>
  <c r="D15" i="3"/>
  <c r="D25" i="3"/>
  <c r="D35" i="3"/>
  <c r="D45" i="3"/>
  <c r="D71" i="3"/>
  <c r="D9" i="3"/>
  <c r="D22" i="3"/>
  <c r="D38" i="3"/>
  <c r="D60" i="3"/>
  <c r="D72" i="3"/>
  <c r="D27" i="3"/>
  <c r="D3" i="3"/>
  <c r="D13" i="3"/>
  <c r="D21" i="3"/>
  <c r="D33" i="3"/>
  <c r="D43" i="3"/>
  <c r="D61" i="3"/>
  <c r="D7" i="3"/>
  <c r="D20" i="3"/>
  <c r="D34" i="3"/>
  <c r="D54" i="3"/>
  <c r="D70" i="3"/>
  <c r="D23" i="3"/>
  <c r="D53" i="3"/>
  <c r="D63" i="3"/>
  <c r="D52" i="3"/>
  <c r="D83" i="3"/>
  <c r="D55" i="3"/>
  <c r="D67" i="3"/>
  <c r="D107" i="3"/>
  <c r="D127" i="3"/>
  <c r="D149" i="3"/>
  <c r="D165" i="3"/>
  <c r="D18" i="3"/>
  <c r="D80" i="3"/>
  <c r="D88" i="3"/>
  <c r="D96" i="3"/>
  <c r="D119" i="3"/>
  <c r="D128" i="3"/>
  <c r="D158" i="3"/>
  <c r="D64" i="3"/>
  <c r="D115" i="3"/>
  <c r="D143" i="3"/>
  <c r="D159" i="3"/>
  <c r="D185" i="3"/>
  <c r="D73" i="3"/>
  <c r="D130" i="3"/>
  <c r="D154" i="3"/>
  <c r="D174" i="3"/>
  <c r="D14" i="3"/>
  <c r="D76" i="3"/>
  <c r="D101" i="3"/>
  <c r="D121" i="3"/>
  <c r="D145" i="3"/>
  <c r="D173" i="3"/>
  <c r="D77" i="3"/>
  <c r="D112" i="3"/>
  <c r="D140" i="3"/>
  <c r="D176" i="3"/>
  <c r="D843" i="3"/>
  <c r="D859" i="3"/>
  <c r="D877" i="3"/>
  <c r="D889" i="3"/>
  <c r="D901" i="3"/>
  <c r="D911" i="3"/>
  <c r="D927" i="3"/>
  <c r="D939" i="3"/>
  <c r="D959" i="3"/>
  <c r="D973" i="3"/>
  <c r="D983" i="3"/>
  <c r="D993" i="3"/>
  <c r="D853" i="3"/>
  <c r="D896" i="3"/>
  <c r="D904" i="3"/>
  <c r="D937" i="3"/>
  <c r="D954" i="3"/>
  <c r="D966" i="3"/>
  <c r="D974" i="3"/>
  <c r="D842" i="3"/>
  <c r="D864" i="3"/>
  <c r="D878" i="3"/>
  <c r="D888" i="3"/>
  <c r="D920" i="3"/>
  <c r="D958" i="3"/>
  <c r="D994" i="3"/>
  <c r="D854" i="3"/>
  <c r="D862" i="3"/>
  <c r="D870" i="3"/>
  <c r="D882" i="3"/>
  <c r="D44" i="3"/>
  <c r="D95" i="3"/>
  <c r="D113" i="3"/>
  <c r="D139" i="3"/>
  <c r="D163" i="3"/>
  <c r="D12" i="3"/>
  <c r="D74" i="3"/>
  <c r="D86" i="3"/>
  <c r="D94" i="3"/>
  <c r="D118" i="3"/>
  <c r="D126" i="3"/>
  <c r="D152" i="3"/>
  <c r="D172" i="3"/>
  <c r="D103" i="3"/>
  <c r="D135" i="3"/>
  <c r="D151" i="3"/>
  <c r="D183" i="3"/>
  <c r="D65" i="3"/>
  <c r="D114" i="3"/>
  <c r="D150" i="3"/>
  <c r="D170" i="3"/>
  <c r="D30" i="3"/>
  <c r="D89" i="3"/>
  <c r="D105" i="3"/>
  <c r="D125" i="3"/>
  <c r="D153" i="3"/>
  <c r="D180" i="3"/>
  <c r="D100" i="3"/>
  <c r="D124" i="3"/>
  <c r="D148" i="3"/>
  <c r="D178" i="3"/>
  <c r="D849" i="3"/>
  <c r="D861" i="3"/>
  <c r="D879" i="3"/>
  <c r="D895" i="3"/>
  <c r="D903" i="3"/>
  <c r="D913" i="3"/>
  <c r="D929" i="3"/>
  <c r="D945" i="3"/>
  <c r="D961" i="3"/>
  <c r="D977" i="3"/>
  <c r="D985" i="3"/>
  <c r="D1000" i="3"/>
  <c r="D873" i="3"/>
  <c r="D898" i="3"/>
  <c r="D906" i="3"/>
  <c r="D940" i="3"/>
  <c r="D956" i="3"/>
  <c r="D969" i="3"/>
  <c r="D976" i="3"/>
  <c r="D848" i="3"/>
  <c r="D866" i="3"/>
  <c r="D880" i="3"/>
  <c r="D892" i="3"/>
  <c r="D936" i="3"/>
  <c r="D968" i="3"/>
  <c r="D998" i="3"/>
  <c r="D850" i="3"/>
  <c r="D860" i="3"/>
  <c r="D869" i="3"/>
  <c r="D875" i="3"/>
  <c r="D890" i="3"/>
  <c r="D912" i="3"/>
  <c r="D919" i="3"/>
  <c r="D926" i="3"/>
  <c r="D934" i="3"/>
  <c r="D944" i="3"/>
  <c r="D951" i="3"/>
  <c r="D965" i="3"/>
  <c r="D986" i="3"/>
  <c r="D249" i="3"/>
  <c r="D231" i="3"/>
  <c r="D273" i="3"/>
  <c r="D292" i="3"/>
  <c r="D203" i="3"/>
  <c r="D315" i="3"/>
  <c r="D283" i="3"/>
  <c r="D236" i="3"/>
  <c r="D232" i="3"/>
  <c r="D210" i="3"/>
  <c r="D300" i="3"/>
  <c r="D293" i="3"/>
  <c r="D198" i="3"/>
  <c r="D311" i="3"/>
  <c r="D313" i="3"/>
  <c r="D288" i="3"/>
  <c r="D230" i="3"/>
  <c r="D235" i="3"/>
  <c r="D264" i="3"/>
  <c r="D275" i="3"/>
  <c r="D312" i="3"/>
  <c r="D186" i="3"/>
  <c r="D318" i="3"/>
  <c r="D308" i="3"/>
  <c r="D223" i="3"/>
  <c r="D276" i="3"/>
  <c r="D269" i="3"/>
  <c r="D999" i="3"/>
  <c r="D287" i="3"/>
  <c r="D205" i="3"/>
  <c r="D215" i="3"/>
  <c r="D240" i="3"/>
  <c r="D188" i="3"/>
  <c r="D196" i="3"/>
  <c r="D306" i="3"/>
  <c r="D224" i="3"/>
  <c r="D891" i="3"/>
  <c r="D915" i="3"/>
  <c r="D922" i="3"/>
  <c r="D928" i="3"/>
  <c r="D935" i="3"/>
  <c r="D948" i="3"/>
  <c r="D952" i="3"/>
  <c r="D967" i="3"/>
  <c r="D997" i="3"/>
  <c r="D317" i="3"/>
  <c r="D268" i="3"/>
  <c r="D256" i="3"/>
  <c r="D192" i="3"/>
  <c r="D199" i="3"/>
  <c r="D220" i="3"/>
  <c r="D281" i="3"/>
  <c r="D226" i="3"/>
  <c r="D278" i="3"/>
  <c r="D194" i="3"/>
  <c r="D248" i="3"/>
  <c r="D294" i="3"/>
  <c r="D299" i="3"/>
  <c r="D263" i="3"/>
  <c r="D305" i="3"/>
  <c r="D310" i="3"/>
  <c r="D265" i="3"/>
  <c r="D279" i="3"/>
  <c r="D209" i="3"/>
  <c r="D206" i="3"/>
  <c r="D246" i="3"/>
  <c r="D286" i="3"/>
  <c r="D197" i="3"/>
  <c r="D277" i="3"/>
  <c r="D996" i="3"/>
  <c r="D260" i="3"/>
  <c r="D208" i="3"/>
  <c r="D211" i="3"/>
  <c r="D267" i="3"/>
  <c r="D298" i="3"/>
  <c r="D213" i="3"/>
  <c r="D242" i="3"/>
  <c r="D239" i="3"/>
  <c r="D302" i="3"/>
  <c r="D350" i="3"/>
  <c r="D322" i="3"/>
  <c r="D334" i="3"/>
  <c r="D320" i="3"/>
  <c r="D345" i="3"/>
  <c r="D319" i="3"/>
  <c r="D328" i="3"/>
  <c r="D337" i="3"/>
  <c r="D333" i="3"/>
  <c r="D323" i="3"/>
  <c r="D321" i="3"/>
  <c r="D332" i="3"/>
  <c r="D324" i="3"/>
  <c r="D335" i="3"/>
  <c r="D344" i="3"/>
  <c r="D341" i="3"/>
  <c r="D468" i="3"/>
  <c r="D493" i="3"/>
  <c r="D427" i="3"/>
  <c r="D434" i="3"/>
  <c r="D500" i="3"/>
  <c r="D394" i="3"/>
  <c r="D410" i="3"/>
  <c r="D417" i="3"/>
  <c r="D391" i="3"/>
  <c r="D459" i="3"/>
  <c r="D408" i="3"/>
  <c r="D387" i="3"/>
  <c r="D389" i="3"/>
  <c r="D384" i="3"/>
  <c r="D392" i="3"/>
  <c r="D447" i="3"/>
  <c r="D490" i="3"/>
  <c r="D483" i="3"/>
  <c r="D436" i="3"/>
  <c r="D373" i="3"/>
  <c r="D382" i="3"/>
  <c r="D374" i="3"/>
  <c r="D478" i="3"/>
  <c r="D448" i="3"/>
  <c r="D481" i="3"/>
  <c r="D444" i="3"/>
  <c r="D368" i="3"/>
  <c r="D411" i="3"/>
  <c r="D465" i="3"/>
  <c r="D357" i="3"/>
  <c r="D502" i="3"/>
  <c r="D406" i="3"/>
  <c r="D393" i="3"/>
  <c r="D390" i="3"/>
  <c r="D355" i="3"/>
  <c r="D452" i="3"/>
  <c r="D429" i="3"/>
  <c r="D471" i="3"/>
  <c r="D430" i="3"/>
  <c r="D358" i="3"/>
  <c r="D442" i="3"/>
  <c r="D420" i="3"/>
  <c r="D401" i="3"/>
  <c r="D450" i="3"/>
  <c r="D504" i="3"/>
  <c r="D464" i="3"/>
  <c r="D486" i="3"/>
  <c r="D455" i="3"/>
  <c r="D473" i="3"/>
  <c r="D363" i="3"/>
  <c r="D380" i="3"/>
  <c r="D475" i="3"/>
  <c r="D386" i="3"/>
  <c r="D395" i="3"/>
  <c r="D456" i="3"/>
  <c r="D381" i="3"/>
  <c r="D496" i="3"/>
  <c r="D397" i="3"/>
  <c r="D378" i="3"/>
  <c r="D413" i="3"/>
  <c r="D365" i="3"/>
  <c r="D433" i="3"/>
  <c r="D416" i="3"/>
  <c r="D414" i="3"/>
  <c r="D482" i="3"/>
  <c r="D362" i="3"/>
  <c r="D398" i="3"/>
  <c r="D428" i="3"/>
  <c r="D359" i="3"/>
  <c r="D412" i="3"/>
  <c r="D438" i="3"/>
  <c r="D367" i="3"/>
  <c r="D488" i="3"/>
  <c r="D402" i="3"/>
  <c r="D469" i="3"/>
  <c r="D396" i="3"/>
  <c r="D353" i="3"/>
  <c r="D515" i="3"/>
  <c r="D553" i="3"/>
  <c r="D543" i="3"/>
  <c r="D536" i="3"/>
  <c r="D567" i="3"/>
  <c r="D558" i="3"/>
  <c r="D579" i="3"/>
  <c r="D560" i="3"/>
  <c r="D550" i="3"/>
  <c r="D519" i="3"/>
  <c r="D525" i="3"/>
  <c r="D521" i="3"/>
  <c r="D546" i="3"/>
  <c r="D572" i="3"/>
  <c r="D548" i="3"/>
  <c r="D516" i="3"/>
  <c r="D534" i="3"/>
  <c r="D549" i="3"/>
  <c r="D577" i="3"/>
  <c r="D559" i="3"/>
  <c r="D561" i="3"/>
  <c r="D544" i="3"/>
  <c r="D570" i="3"/>
  <c r="D513" i="3"/>
  <c r="D530" i="3"/>
  <c r="D569" i="3"/>
  <c r="D539" i="3"/>
  <c r="D508" i="3"/>
  <c r="D523" i="3"/>
  <c r="D566" i="3"/>
  <c r="D562" i="3"/>
  <c r="D568" i="3"/>
  <c r="D538" i="3"/>
  <c r="D555" i="3"/>
  <c r="D540" i="3"/>
  <c r="D537" i="3"/>
  <c r="D510" i="3"/>
  <c r="D533" i="3"/>
  <c r="D625" i="3"/>
  <c r="D623" i="3"/>
  <c r="D676" i="3"/>
  <c r="D720" i="3"/>
  <c r="D707" i="3"/>
  <c r="D671" i="3"/>
  <c r="D663" i="3"/>
  <c r="D717" i="3"/>
  <c r="D609" i="3"/>
  <c r="D607" i="3"/>
  <c r="D620" i="3"/>
  <c r="D642" i="3"/>
  <c r="D710" i="3"/>
  <c r="D648" i="3"/>
  <c r="D657" i="3"/>
  <c r="D739" i="3"/>
  <c r="D674" i="3"/>
  <c r="D725" i="3"/>
  <c r="D582" i="3"/>
  <c r="D589" i="3"/>
  <c r="D608" i="3"/>
  <c r="D605" i="3"/>
  <c r="D598" i="3"/>
  <c r="D640" i="3"/>
  <c r="D708" i="3"/>
  <c r="D644" i="3"/>
  <c r="D655" i="3"/>
  <c r="D737" i="3"/>
  <c r="D669" i="3"/>
  <c r="D723" i="3"/>
  <c r="D594" i="3"/>
  <c r="D615" i="3"/>
  <c r="D610" i="3"/>
  <c r="D690" i="3"/>
  <c r="D730" i="3"/>
  <c r="D697" i="3"/>
  <c r="D661" i="3"/>
  <c r="D743" i="3"/>
  <c r="D687" i="3"/>
  <c r="D729" i="3"/>
  <c r="D587" i="3"/>
  <c r="D588" i="3"/>
  <c r="D611" i="3"/>
  <c r="D613" i="3"/>
  <c r="D604" i="3"/>
  <c r="D688" i="3"/>
  <c r="D728" i="3"/>
  <c r="D684" i="3"/>
  <c r="D659" i="3"/>
  <c r="D741" i="3"/>
  <c r="D679" i="3"/>
  <c r="D727" i="3"/>
  <c r="D617" i="3"/>
  <c r="D621" i="3"/>
  <c r="D618" i="3"/>
  <c r="D696" i="3"/>
  <c r="D734" i="3"/>
  <c r="D704" i="3"/>
  <c r="D667" i="3"/>
  <c r="D660" i="3"/>
  <c r="D715" i="3"/>
  <c r="D585" i="3"/>
  <c r="D581" i="3"/>
  <c r="D616" i="3"/>
  <c r="D638" i="3"/>
  <c r="D646" i="3"/>
  <c r="D716" i="3"/>
  <c r="D666" i="3"/>
  <c r="D645" i="3"/>
  <c r="D701" i="3"/>
  <c r="D689" i="3"/>
  <c r="D731" i="3"/>
  <c r="D626" i="3"/>
  <c r="D627" i="3"/>
  <c r="D678" i="3"/>
  <c r="D722" i="3"/>
  <c r="D677" i="3"/>
  <c r="D653" i="3"/>
  <c r="D719" i="3"/>
  <c r="D695" i="3"/>
  <c r="D738" i="3"/>
  <c r="D584" i="3"/>
  <c r="D10" i="3"/>
  <c r="D31" i="3"/>
  <c r="D51" i="3"/>
  <c r="D16" i="3"/>
  <c r="D42" i="3"/>
  <c r="D8" i="3"/>
  <c r="D6" i="3"/>
  <c r="D29" i="3"/>
  <c r="D49" i="3"/>
  <c r="D11" i="3"/>
  <c r="D40" i="3"/>
  <c r="D78" i="3"/>
  <c r="D57" i="3"/>
  <c r="D79" i="3"/>
  <c r="D28" i="3"/>
  <c r="D111" i="3"/>
  <c r="D157" i="3"/>
  <c r="D58" i="3"/>
  <c r="D92" i="3"/>
  <c r="D122" i="3"/>
  <c r="D168" i="3"/>
  <c r="D131" i="3"/>
  <c r="D177" i="3"/>
  <c r="D102" i="3"/>
  <c r="D166" i="3"/>
  <c r="D46" i="3"/>
  <c r="D110" i="3"/>
  <c r="D161" i="3"/>
  <c r="D104" i="3"/>
  <c r="D156" i="3"/>
  <c r="D851" i="3"/>
  <c r="D885" i="3"/>
  <c r="D905" i="3"/>
  <c r="D931" i="3"/>
  <c r="D963" i="3"/>
  <c r="D987" i="3"/>
  <c r="D881" i="3"/>
  <c r="D908" i="3"/>
  <c r="D962" i="3"/>
  <c r="D978" i="3"/>
  <c r="D872" i="3"/>
  <c r="D910" i="3"/>
  <c r="D984" i="3"/>
  <c r="D858" i="3"/>
  <c r="D874" i="3"/>
  <c r="D81" i="3"/>
  <c r="D133" i="3"/>
  <c r="D167" i="3"/>
  <c r="D82" i="3"/>
  <c r="D106" i="3"/>
  <c r="D134" i="3"/>
  <c r="D91" i="3"/>
  <c r="D144" i="3"/>
  <c r="D24" i="3"/>
  <c r="D138" i="3"/>
  <c r="D179" i="3"/>
  <c r="D97" i="3"/>
  <c r="D141" i="3"/>
  <c r="D69" i="3"/>
  <c r="D136" i="3"/>
  <c r="D184" i="3"/>
  <c r="D867" i="3"/>
  <c r="D899" i="3"/>
  <c r="D923" i="3"/>
  <c r="D955" i="3"/>
  <c r="D981" i="3"/>
  <c r="D847" i="3"/>
  <c r="D902" i="3"/>
  <c r="D947" i="3"/>
  <c r="D972" i="3"/>
  <c r="D856" i="3"/>
  <c r="D886" i="3"/>
  <c r="D946" i="3"/>
  <c r="D844" i="3"/>
  <c r="D863" i="3"/>
  <c r="D883" i="3"/>
  <c r="D917" i="3"/>
  <c r="D930" i="3"/>
  <c r="D949" i="3"/>
  <c r="D975" i="3"/>
  <c r="D270" i="3"/>
  <c r="D285" i="3"/>
  <c r="D284" i="3"/>
  <c r="D307" i="3"/>
  <c r="D251" i="3"/>
  <c r="D243" i="3"/>
  <c r="D187" i="3"/>
  <c r="D271" i="3"/>
  <c r="D252" i="3"/>
  <c r="D225" i="3"/>
  <c r="D204" i="3"/>
  <c r="D216" i="3"/>
  <c r="D991" i="3"/>
  <c r="D200" i="3"/>
  <c r="D202" i="3"/>
  <c r="D253" i="3"/>
  <c r="D228" i="3"/>
  <c r="D909" i="3"/>
  <c r="D925" i="3"/>
  <c r="D941" i="3"/>
  <c r="D960" i="3"/>
  <c r="D221" i="3"/>
  <c r="D262" i="3"/>
  <c r="D217" i="3"/>
  <c r="D219" i="3"/>
  <c r="D261" i="3"/>
  <c r="D274" i="3"/>
  <c r="D280" i="3"/>
  <c r="D290" i="3"/>
  <c r="D193" i="3"/>
  <c r="D316" i="3"/>
  <c r="D257" i="3"/>
  <c r="D212" i="3"/>
  <c r="D988" i="3"/>
  <c r="D289" i="3"/>
  <c r="D247" i="3"/>
  <c r="D233" i="3"/>
  <c r="D295" i="3"/>
  <c r="D326" i="3"/>
  <c r="D343" i="3"/>
  <c r="D349" i="3"/>
  <c r="D336" i="3"/>
  <c r="D346" i="3"/>
  <c r="D338" i="3"/>
  <c r="D348" i="3"/>
  <c r="D329" i="3"/>
  <c r="D371" i="3"/>
  <c r="D499" i="3"/>
  <c r="D484" i="3"/>
  <c r="D487" i="3"/>
  <c r="D492" i="3"/>
  <c r="D403" i="3"/>
  <c r="D466" i="3"/>
  <c r="D432" i="3"/>
  <c r="D351" i="3"/>
  <c r="D451" i="3"/>
  <c r="D399" i="3"/>
  <c r="D463" i="3"/>
  <c r="D369" i="3"/>
  <c r="D360" i="3"/>
  <c r="D485" i="3"/>
  <c r="D497" i="3"/>
  <c r="D476" i="3"/>
  <c r="D477" i="3"/>
  <c r="D470" i="3"/>
  <c r="D375" i="3"/>
  <c r="D419" i="3"/>
  <c r="D364" i="3"/>
  <c r="D422" i="3"/>
  <c r="D467" i="3"/>
  <c r="D383" i="3"/>
  <c r="D503" i="3"/>
  <c r="D501" i="3"/>
  <c r="D457" i="3"/>
  <c r="D480" i="3"/>
  <c r="D415" i="3"/>
  <c r="D400" i="3"/>
  <c r="D424" i="3"/>
  <c r="D421" i="3"/>
  <c r="D498" i="3"/>
  <c r="D405" i="3"/>
  <c r="D461" i="3"/>
  <c r="D495" i="3"/>
  <c r="D423" i="3"/>
  <c r="D361" i="3"/>
  <c r="D575" i="3"/>
  <c r="D576" i="3"/>
  <c r="D571" i="3"/>
  <c r="D573" i="3"/>
  <c r="D526" i="3"/>
  <c r="D528" i="3"/>
  <c r="D522" i="3"/>
  <c r="D524" i="3"/>
  <c r="D509" i="3"/>
  <c r="D505" i="3"/>
  <c r="D545" i="3"/>
  <c r="D551" i="3"/>
  <c r="D506" i="3"/>
  <c r="D532" i="3"/>
  <c r="D552" i="3"/>
  <c r="D556" i="3"/>
  <c r="D514" i="3"/>
  <c r="D563" i="3"/>
  <c r="D564" i="3"/>
  <c r="D601" i="3"/>
  <c r="D700" i="3"/>
  <c r="D651" i="3"/>
  <c r="D694" i="3"/>
  <c r="D630" i="3"/>
  <c r="D600" i="3"/>
  <c r="D726" i="3"/>
  <c r="D681" i="3"/>
  <c r="D699" i="3"/>
  <c r="D593" i="3"/>
  <c r="D628" i="3"/>
  <c r="D596" i="3"/>
  <c r="D724" i="3"/>
  <c r="D675" i="3"/>
  <c r="D698" i="3"/>
  <c r="D614" i="3"/>
  <c r="D643" i="3"/>
  <c r="D664" i="3"/>
  <c r="D693" i="3"/>
  <c r="D711" i="3"/>
  <c r="D590" i="3"/>
  <c r="D631" i="3"/>
  <c r="D634" i="3"/>
  <c r="D650" i="3"/>
  <c r="D685" i="3"/>
  <c r="D709" i="3"/>
  <c r="D597" i="3"/>
  <c r="D662" i="3"/>
  <c r="D670" i="3"/>
  <c r="D703" i="3"/>
  <c r="D733" i="3"/>
  <c r="D595" i="3"/>
  <c r="D612" i="3"/>
  <c r="D732" i="3"/>
  <c r="D665" i="3"/>
  <c r="D713" i="3"/>
  <c r="D603" i="3"/>
  <c r="D706" i="3"/>
  <c r="D736" i="3"/>
  <c r="D668" i="3"/>
  <c r="D591" i="3"/>
  <c r="D19" i="3"/>
  <c r="D41" i="3"/>
  <c r="D5" i="3"/>
  <c r="D32" i="3"/>
  <c r="D68" i="3"/>
  <c r="D47" i="3"/>
  <c r="D17" i="3"/>
  <c r="D39" i="3"/>
  <c r="D75" i="3"/>
  <c r="D26" i="3"/>
  <c r="D66" i="3"/>
  <c r="D37" i="3"/>
  <c r="D36" i="3"/>
  <c r="D87" i="3"/>
  <c r="D85" i="3"/>
  <c r="D137" i="3"/>
  <c r="D175" i="3"/>
  <c r="D84" i="3"/>
  <c r="D116" i="3"/>
  <c r="D142" i="3"/>
  <c r="D99" i="3"/>
  <c r="D147" i="3"/>
  <c r="D56" i="3"/>
  <c r="D146" i="3"/>
  <c r="D181" i="3"/>
  <c r="D93" i="3"/>
  <c r="D129" i="3"/>
  <c r="D48" i="3"/>
  <c r="D132" i="3"/>
  <c r="D182" i="3"/>
  <c r="D865" i="3"/>
  <c r="D897" i="3"/>
  <c r="D921" i="3"/>
  <c r="D953" i="3"/>
  <c r="D979" i="3"/>
  <c r="D846" i="3"/>
  <c r="D900" i="3"/>
  <c r="D943" i="3"/>
  <c r="D970" i="3"/>
  <c r="D852" i="3"/>
  <c r="D884" i="3"/>
  <c r="D942" i="3"/>
  <c r="D845" i="3"/>
  <c r="D868" i="3"/>
  <c r="D59" i="3"/>
  <c r="D109" i="3"/>
  <c r="D155" i="3"/>
  <c r="D50" i="3"/>
  <c r="D90" i="3"/>
  <c r="D120" i="3"/>
  <c r="D160" i="3"/>
  <c r="D123" i="3"/>
  <c r="D171" i="3"/>
  <c r="D98" i="3"/>
  <c r="D162" i="3"/>
  <c r="D62" i="3"/>
  <c r="D117" i="3"/>
  <c r="D169" i="3"/>
  <c r="D108" i="3"/>
  <c r="D164" i="3"/>
  <c r="D857" i="3"/>
  <c r="D887" i="3"/>
  <c r="D907" i="3"/>
  <c r="D933" i="3"/>
  <c r="D971" i="3"/>
  <c r="D989" i="3"/>
  <c r="D893" i="3"/>
  <c r="D916" i="3"/>
  <c r="D964" i="3"/>
  <c r="D995" i="3"/>
  <c r="D876" i="3"/>
  <c r="D914" i="3"/>
  <c r="D992" i="3"/>
  <c r="D855" i="3"/>
  <c r="D871" i="3"/>
  <c r="D894" i="3"/>
  <c r="D924" i="3"/>
  <c r="D938" i="3"/>
  <c r="D957" i="3"/>
  <c r="D227" i="3"/>
  <c r="D201" i="3"/>
  <c r="D258" i="3"/>
  <c r="D229" i="3"/>
  <c r="D191" i="3"/>
  <c r="D291" i="3"/>
  <c r="D245" i="3"/>
  <c r="D254" i="3"/>
  <c r="D990" i="3"/>
  <c r="D244" i="3"/>
  <c r="D238" i="3"/>
  <c r="D282" i="3"/>
  <c r="D190" i="3"/>
  <c r="D214" i="3"/>
  <c r="D296" i="3"/>
  <c r="D241" i="3"/>
  <c r="D237" i="3"/>
  <c r="D259" i="3"/>
  <c r="D918" i="3"/>
  <c r="D932" i="3"/>
  <c r="D950" i="3"/>
  <c r="D980" i="3"/>
  <c r="D303" i="3"/>
  <c r="D195" i="3"/>
  <c r="D189" i="3"/>
  <c r="D309" i="3"/>
  <c r="D234" i="3"/>
  <c r="D218" i="3"/>
  <c r="D266" i="3"/>
  <c r="D982" i="3"/>
  <c r="D222" i="3"/>
  <c r="D250" i="3"/>
  <c r="D297" i="3"/>
  <c r="D272" i="3"/>
  <c r="D1001" i="3"/>
  <c r="D304" i="3"/>
  <c r="D207" i="3"/>
  <c r="D301" i="3"/>
  <c r="D255" i="3"/>
  <c r="D314" i="3"/>
  <c r="D340" i="3"/>
  <c r="D347" i="3"/>
  <c r="D339" i="3"/>
  <c r="D330" i="3"/>
  <c r="D325" i="3"/>
  <c r="D342" i="3"/>
  <c r="D327" i="3"/>
  <c r="D331" i="3"/>
  <c r="D491" i="3"/>
  <c r="D449" i="3"/>
  <c r="D479" i="3"/>
  <c r="D385" i="3"/>
  <c r="D445" i="3"/>
  <c r="D439" i="3"/>
  <c r="D407" i="3"/>
  <c r="D370" i="3"/>
  <c r="D418" i="3"/>
  <c r="D352" i="3"/>
  <c r="D440" i="3"/>
  <c r="D372" i="3"/>
  <c r="D426" i="3"/>
  <c r="D425" i="3"/>
  <c r="D443" i="3"/>
  <c r="D431" i="3"/>
  <c r="D462" i="3"/>
  <c r="D409" i="3"/>
  <c r="D354" i="3"/>
  <c r="D388" i="3"/>
  <c r="D404" i="3"/>
  <c r="D379" i="3"/>
  <c r="D446" i="3"/>
  <c r="D366" i="3"/>
  <c r="D435" i="3"/>
  <c r="D454" i="3"/>
  <c r="D376" i="3"/>
  <c r="D437" i="3"/>
  <c r="D377" i="3"/>
  <c r="D460" i="3"/>
  <c r="D494" i="3"/>
  <c r="D453" i="3"/>
  <c r="D458" i="3"/>
  <c r="D441" i="3"/>
  <c r="D489" i="3"/>
  <c r="D356" i="3"/>
  <c r="D474" i="3"/>
  <c r="D472" i="3"/>
  <c r="D541" i="3"/>
  <c r="D512" i="3"/>
  <c r="D527" i="3"/>
  <c r="D529" i="3"/>
  <c r="D511" i="3"/>
  <c r="D547" i="3"/>
  <c r="D554" i="3"/>
  <c r="D574" i="3"/>
  <c r="D517" i="3"/>
  <c r="D507" i="3"/>
  <c r="D520" i="3"/>
  <c r="D531" i="3"/>
  <c r="D535" i="3"/>
  <c r="D557" i="3"/>
  <c r="D565" i="3"/>
  <c r="D578" i="3"/>
  <c r="D518" i="3"/>
  <c r="D542" i="3"/>
  <c r="D602" i="3"/>
  <c r="D632" i="3"/>
  <c r="D672" i="3"/>
  <c r="D705" i="3"/>
  <c r="D735" i="3"/>
  <c r="D633" i="3"/>
  <c r="D686" i="3"/>
  <c r="D683" i="3"/>
  <c r="D652" i="3"/>
  <c r="D742" i="3"/>
  <c r="D580" i="3"/>
  <c r="D629" i="3"/>
  <c r="D682" i="3"/>
  <c r="D680" i="3"/>
  <c r="D647" i="3"/>
  <c r="D740" i="3"/>
  <c r="D624" i="3"/>
  <c r="D714" i="3"/>
  <c r="D641" i="3"/>
  <c r="D656" i="3"/>
  <c r="D583" i="3"/>
  <c r="D592" i="3"/>
  <c r="D622" i="3"/>
  <c r="D712" i="3"/>
  <c r="D637" i="3"/>
  <c r="D654" i="3"/>
  <c r="D599" i="3"/>
  <c r="D639" i="3"/>
  <c r="D718" i="3"/>
  <c r="D649" i="3"/>
  <c r="D691" i="3"/>
  <c r="D586" i="3"/>
  <c r="D619" i="3"/>
  <c r="D692" i="3"/>
  <c r="D702" i="3"/>
  <c r="D658" i="3"/>
  <c r="D606" i="3"/>
  <c r="D636" i="3"/>
  <c r="D635" i="3"/>
  <c r="D673" i="3"/>
  <c r="D721" i="3"/>
  <c r="D770" i="3"/>
  <c r="D752" i="3"/>
  <c r="D766" i="3"/>
  <c r="D778" i="3"/>
  <c r="D749" i="3"/>
  <c r="D757" i="3"/>
  <c r="D765" i="3"/>
  <c r="D748" i="3"/>
  <c r="D758" i="3"/>
  <c r="D785" i="3"/>
  <c r="D793" i="3"/>
  <c r="D807" i="3"/>
  <c r="D817" i="3"/>
  <c r="D837" i="3"/>
  <c r="D769" i="3"/>
  <c r="D819" i="3"/>
  <c r="D798" i="3"/>
  <c r="D816" i="3"/>
  <c r="D830" i="3"/>
  <c r="D784" i="3"/>
  <c r="D792" i="3"/>
  <c r="D803" i="3"/>
  <c r="D812" i="3"/>
  <c r="D822" i="3"/>
  <c r="D834" i="3"/>
  <c r="D764" i="3"/>
  <c r="D774" i="3"/>
  <c r="D747" i="3"/>
  <c r="D755" i="3"/>
  <c r="D763" i="3"/>
  <c r="D746" i="3"/>
  <c r="D756" i="3"/>
  <c r="D783" i="3"/>
  <c r="D791" i="3"/>
  <c r="D799" i="3"/>
  <c r="D813" i="3"/>
  <c r="D833" i="3"/>
  <c r="D801" i="3"/>
  <c r="D841" i="3"/>
  <c r="D780" i="3"/>
  <c r="D810" i="3"/>
  <c r="D828" i="3"/>
  <c r="D840" i="3"/>
  <c r="D782" i="3"/>
  <c r="D790" i="3"/>
  <c r="D802" i="3"/>
  <c r="D808" i="3"/>
  <c r="D820" i="3"/>
  <c r="D827" i="3"/>
  <c r="D762" i="3"/>
  <c r="D772" i="3"/>
  <c r="D745" i="3"/>
  <c r="D753" i="3"/>
  <c r="D761" i="3"/>
  <c r="D744" i="3"/>
  <c r="D754" i="3"/>
  <c r="D781" i="3"/>
  <c r="D789" i="3"/>
  <c r="D797" i="3"/>
  <c r="D811" i="3"/>
  <c r="D829" i="3"/>
  <c r="D777" i="3"/>
  <c r="D831" i="3"/>
  <c r="D776" i="3"/>
  <c r="D806" i="3"/>
  <c r="D824" i="3"/>
  <c r="D836" i="3"/>
  <c r="D775" i="3"/>
  <c r="D788" i="3"/>
  <c r="D796" i="3"/>
  <c r="D805" i="3"/>
  <c r="D815" i="3"/>
  <c r="D826" i="3"/>
  <c r="D838" i="3"/>
  <c r="D760" i="3"/>
  <c r="D768" i="3"/>
  <c r="D779" i="3"/>
  <c r="D751" i="3"/>
  <c r="D759" i="3"/>
  <c r="D767" i="3"/>
  <c r="D750" i="3"/>
  <c r="D771" i="3"/>
  <c r="D787" i="3"/>
  <c r="D795" i="3"/>
  <c r="D809" i="3"/>
  <c r="D821" i="3"/>
  <c r="D839" i="3"/>
  <c r="D773" i="3"/>
  <c r="D825" i="3"/>
  <c r="D800" i="3"/>
  <c r="D818" i="3"/>
  <c r="D832" i="3"/>
  <c r="D786" i="3"/>
  <c r="D794" i="3"/>
  <c r="D804" i="3"/>
  <c r="D814" i="3"/>
  <c r="D823" i="3"/>
  <c r="D835" i="3"/>
  <c r="H618" i="11" l="1"/>
  <c r="E618" i="11"/>
  <c r="F618" i="11"/>
  <c r="I617" i="11"/>
  <c r="J617" i="11"/>
  <c r="J612" i="11"/>
  <c r="L612" i="11" s="1"/>
  <c r="N612" i="11" s="1"/>
  <c r="I612" i="11"/>
  <c r="J609" i="11"/>
  <c r="I609" i="11"/>
  <c r="F601" i="11"/>
  <c r="E601" i="11"/>
  <c r="H601" i="11"/>
  <c r="H591" i="11"/>
  <c r="E591" i="11"/>
  <c r="F591" i="11"/>
  <c r="H579" i="11"/>
  <c r="E579" i="11"/>
  <c r="F579" i="11"/>
  <c r="J579" i="11" s="1"/>
  <c r="F569" i="11"/>
  <c r="E569" i="11"/>
  <c r="H569" i="11"/>
  <c r="I565" i="11"/>
  <c r="I564" i="11"/>
  <c r="I652" i="11"/>
  <c r="J652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I607" i="11" s="1"/>
  <c r="F597" i="11"/>
  <c r="E597" i="11"/>
  <c r="H597" i="11"/>
  <c r="E584" i="11"/>
  <c r="F584" i="11"/>
  <c r="H584" i="11"/>
  <c r="I581" i="11"/>
  <c r="J581" i="11"/>
  <c r="K581" i="11" s="1"/>
  <c r="M581" i="11" s="1"/>
  <c r="F573" i="11"/>
  <c r="E573" i="11"/>
  <c r="H573" i="11"/>
  <c r="E560" i="11"/>
  <c r="F560" i="11"/>
  <c r="H560" i="11"/>
  <c r="J626" i="11"/>
  <c r="J634" i="11"/>
  <c r="L634" i="11" s="1"/>
  <c r="N634" i="11" s="1"/>
  <c r="I616" i="11"/>
  <c r="J628" i="11"/>
  <c r="I578" i="11"/>
  <c r="I593" i="11"/>
  <c r="I613" i="11"/>
  <c r="J585" i="11"/>
  <c r="J564" i="11"/>
  <c r="K564" i="11" s="1"/>
  <c r="M564" i="11" s="1"/>
  <c r="H565" i="11"/>
  <c r="J565" i="11" s="1"/>
  <c r="H587" i="11"/>
  <c r="I587" i="11" s="1"/>
  <c r="H595" i="11"/>
  <c r="H599" i="11"/>
  <c r="I599" i="11" s="1"/>
  <c r="H603" i="11"/>
  <c r="H611" i="11"/>
  <c r="J611" i="11" s="1"/>
  <c r="H615" i="11"/>
  <c r="H619" i="11"/>
  <c r="J619" i="11" s="1"/>
  <c r="H630" i="11"/>
  <c r="F635" i="11"/>
  <c r="J635" i="11" s="1"/>
  <c r="K635" i="11" s="1"/>
  <c r="M635" i="11" s="1"/>
  <c r="F639" i="11"/>
  <c r="H647" i="11"/>
  <c r="H651" i="11"/>
  <c r="F636" i="11"/>
  <c r="F630" i="11"/>
  <c r="I630" i="11" s="1"/>
  <c r="F562" i="11"/>
  <c r="F566" i="11"/>
  <c r="H576" i="11"/>
  <c r="J576" i="11" s="1"/>
  <c r="F578" i="11"/>
  <c r="J578" i="11" s="1"/>
  <c r="E581" i="11"/>
  <c r="F595" i="11"/>
  <c r="J595" i="11" s="1"/>
  <c r="H608" i="11"/>
  <c r="I608" i="11" s="1"/>
  <c r="F615" i="11"/>
  <c r="I615" i="11" s="1"/>
  <c r="E617" i="11"/>
  <c r="F619" i="11"/>
  <c r="H624" i="11"/>
  <c r="I624" i="11" s="1"/>
  <c r="F647" i="11"/>
  <c r="F651" i="11"/>
  <c r="I651" i="11" s="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J725" i="8"/>
  <c r="K725" i="8"/>
  <c r="K806" i="8"/>
  <c r="J806" i="8"/>
  <c r="J711" i="8"/>
  <c r="K711" i="8"/>
  <c r="K808" i="8"/>
  <c r="J808" i="8"/>
  <c r="J677" i="8"/>
  <c r="K677" i="8"/>
  <c r="J769" i="8"/>
  <c r="K769" i="8"/>
  <c r="J741" i="8"/>
  <c r="K741" i="8"/>
  <c r="K776" i="8"/>
  <c r="J776" i="8"/>
  <c r="J763" i="8"/>
  <c r="K763" i="8"/>
  <c r="K797" i="8"/>
  <c r="J797" i="8"/>
  <c r="J702" i="8"/>
  <c r="K702" i="8"/>
  <c r="J658" i="8"/>
  <c r="K658" i="8"/>
  <c r="J684" i="8"/>
  <c r="K684" i="8"/>
  <c r="J739" i="8"/>
  <c r="K739" i="8"/>
  <c r="J695" i="8"/>
  <c r="K695" i="8"/>
  <c r="J718" i="8"/>
  <c r="K718" i="8"/>
  <c r="J716" i="8"/>
  <c r="K716" i="8"/>
  <c r="K781" i="8"/>
  <c r="J781" i="8"/>
  <c r="J760" i="8"/>
  <c r="K760" i="8"/>
  <c r="K785" i="8"/>
  <c r="J785" i="8"/>
  <c r="J700" i="8"/>
  <c r="K700" i="8"/>
  <c r="K791" i="8"/>
  <c r="J791" i="8"/>
  <c r="J697" i="8"/>
  <c r="K697" i="8"/>
  <c r="J743" i="8"/>
  <c r="K743" i="8"/>
  <c r="J714" i="8"/>
  <c r="K714" i="8"/>
  <c r="J698" i="8"/>
  <c r="K698" i="8"/>
  <c r="J674" i="8"/>
  <c r="K674" i="8"/>
  <c r="J742" i="8"/>
  <c r="K742" i="8"/>
  <c r="J680" i="8"/>
  <c r="K680" i="8"/>
  <c r="K803" i="8"/>
  <c r="J803" i="8"/>
  <c r="K780" i="8"/>
  <c r="J780" i="8"/>
  <c r="J750" i="8"/>
  <c r="K750" i="8"/>
  <c r="J703" i="8"/>
  <c r="K703" i="8"/>
  <c r="K810" i="8"/>
  <c r="J810" i="8"/>
  <c r="J719" i="8"/>
  <c r="K719" i="8"/>
  <c r="J685" i="8"/>
  <c r="K685" i="8"/>
  <c r="J659" i="8"/>
  <c r="K659" i="8"/>
  <c r="J732" i="8"/>
  <c r="K732" i="8"/>
  <c r="J737" i="8"/>
  <c r="K737" i="8"/>
  <c r="J726" i="8"/>
  <c r="K726" i="8"/>
  <c r="J709" i="8"/>
  <c r="K709" i="8"/>
  <c r="K816" i="8"/>
  <c r="J816" i="8"/>
  <c r="K817" i="8"/>
  <c r="J817" i="8"/>
  <c r="J754" i="8"/>
  <c r="K754" i="8"/>
  <c r="K813" i="8"/>
  <c r="J813" i="8"/>
  <c r="J664" i="8"/>
  <c r="K664" i="8"/>
  <c r="K815" i="8"/>
  <c r="J815" i="8"/>
  <c r="J772" i="8"/>
  <c r="K772" i="8"/>
  <c r="J768" i="8"/>
  <c r="K768" i="8"/>
  <c r="J746" i="8"/>
  <c r="K746" i="8"/>
  <c r="J759" i="8"/>
  <c r="K759" i="8"/>
  <c r="K789" i="8"/>
  <c r="J789" i="8"/>
  <c r="K787" i="8"/>
  <c r="J787" i="8"/>
  <c r="J662" i="8"/>
  <c r="K662" i="8"/>
  <c r="K812" i="8"/>
  <c r="J812" i="8"/>
  <c r="K788" i="8"/>
  <c r="J788" i="8"/>
  <c r="J720" i="8"/>
  <c r="K720" i="8"/>
  <c r="J755" i="8"/>
  <c r="K755" i="8"/>
  <c r="J657" i="8"/>
  <c r="K657" i="8"/>
  <c r="J686" i="8"/>
  <c r="K686" i="8"/>
  <c r="J733" i="8"/>
  <c r="K733" i="8"/>
  <c r="J678" i="8"/>
  <c r="K678" i="8"/>
  <c r="J762" i="8"/>
  <c r="K762" i="8"/>
  <c r="K807" i="8"/>
  <c r="J807" i="8"/>
  <c r="J764" i="8"/>
  <c r="K764" i="8"/>
  <c r="J671" i="8"/>
  <c r="K671" i="8"/>
  <c r="J707" i="8"/>
  <c r="K707" i="8"/>
  <c r="K805" i="8"/>
  <c r="J805" i="8"/>
  <c r="J751" i="8"/>
  <c r="K751" i="8"/>
  <c r="J721" i="8"/>
  <c r="K721" i="8"/>
  <c r="J745" i="8"/>
  <c r="K745" i="8"/>
  <c r="K801" i="8"/>
  <c r="J801" i="8"/>
  <c r="K779" i="8"/>
  <c r="J779" i="8"/>
  <c r="J656" i="8"/>
  <c r="K656" i="8"/>
  <c r="K782" i="8"/>
  <c r="J782" i="8"/>
  <c r="J713" i="8"/>
  <c r="K713" i="8"/>
  <c r="J687" i="8"/>
  <c r="K687" i="8"/>
  <c r="J738" i="8"/>
  <c r="K738" i="8"/>
  <c r="J715" i="8"/>
  <c r="K715" i="8"/>
  <c r="K799" i="8"/>
  <c r="J799" i="8"/>
  <c r="J749" i="8"/>
  <c r="K749" i="8"/>
  <c r="K793" i="8"/>
  <c r="J793" i="8"/>
  <c r="J766" i="8"/>
  <c r="K766" i="8"/>
  <c r="J729" i="8"/>
  <c r="K729" i="8"/>
  <c r="J693" i="8"/>
  <c r="K693" i="8"/>
  <c r="K783" i="8"/>
  <c r="J783" i="8"/>
  <c r="J690" i="8"/>
  <c r="K690" i="8"/>
  <c r="J682" i="8"/>
  <c r="K682" i="8"/>
  <c r="J669" i="8"/>
  <c r="K669" i="8"/>
  <c r="J717" i="8"/>
  <c r="K717" i="8"/>
  <c r="J701" i="8"/>
  <c r="K701" i="8"/>
  <c r="J735" i="8"/>
  <c r="K735" i="8"/>
  <c r="J660" i="8"/>
  <c r="K660" i="8"/>
  <c r="K792" i="8"/>
  <c r="J792" i="8"/>
  <c r="K804" i="8"/>
  <c r="J804" i="8"/>
  <c r="K800" i="8"/>
  <c r="J800" i="8"/>
  <c r="J666" i="8"/>
  <c r="K666" i="8"/>
  <c r="J665" i="8"/>
  <c r="K665" i="8"/>
  <c r="J761" i="8"/>
  <c r="K761" i="8"/>
  <c r="K784" i="8"/>
  <c r="J784" i="8"/>
  <c r="K798" i="8"/>
  <c r="J798" i="8"/>
  <c r="J696" i="8"/>
  <c r="K696" i="8"/>
  <c r="J727" i="8"/>
  <c r="K727" i="8"/>
  <c r="J771" i="8"/>
  <c r="K771" i="8"/>
  <c r="K809" i="8"/>
  <c r="J809" i="8"/>
  <c r="K794" i="8"/>
  <c r="J794" i="8"/>
  <c r="K818" i="8"/>
  <c r="J818" i="8"/>
  <c r="J706" i="8"/>
  <c r="K706" i="8"/>
  <c r="J731" i="8"/>
  <c r="K731" i="8"/>
  <c r="J661" i="8"/>
  <c r="K661" i="8"/>
  <c r="K777" i="8"/>
  <c r="J777" i="8"/>
  <c r="K802" i="8"/>
  <c r="J802" i="8"/>
  <c r="J673" i="8"/>
  <c r="K673" i="8"/>
  <c r="J723" i="8"/>
  <c r="K723" i="8"/>
  <c r="J691" i="8"/>
  <c r="K691" i="8"/>
  <c r="J670" i="8"/>
  <c r="K670" i="8"/>
  <c r="J692" i="8"/>
  <c r="K692" i="8"/>
  <c r="K786" i="8"/>
  <c r="J786" i="8"/>
  <c r="K790" i="8"/>
  <c r="J790" i="8"/>
  <c r="J734" i="8"/>
  <c r="K734" i="8"/>
  <c r="J699" i="8"/>
  <c r="K699" i="8"/>
  <c r="J681" i="8"/>
  <c r="K681" i="8"/>
  <c r="J676" i="8"/>
  <c r="K676" i="8"/>
  <c r="J672" i="8"/>
  <c r="K672" i="8"/>
  <c r="J757" i="8"/>
  <c r="K757" i="8"/>
  <c r="J667" i="8"/>
  <c r="K667" i="8"/>
  <c r="J758" i="8"/>
  <c r="K758" i="8"/>
  <c r="J689" i="8"/>
  <c r="K689" i="8"/>
  <c r="J728" i="8"/>
  <c r="K728" i="8"/>
  <c r="J694" i="8"/>
  <c r="K694" i="8"/>
  <c r="J663" i="8"/>
  <c r="K663" i="8"/>
  <c r="K774" i="8"/>
  <c r="J774" i="8"/>
  <c r="K811" i="8"/>
  <c r="J811" i="8"/>
  <c r="J722" i="8"/>
  <c r="K722" i="8"/>
  <c r="J679" i="8"/>
  <c r="K679" i="8"/>
  <c r="J668" i="8"/>
  <c r="K668" i="8"/>
  <c r="J756" i="8"/>
  <c r="K756" i="8"/>
  <c r="J688" i="8"/>
  <c r="K688" i="8"/>
  <c r="J770" i="8"/>
  <c r="K770" i="8"/>
  <c r="K814" i="8"/>
  <c r="J814" i="8"/>
  <c r="J753" i="8"/>
  <c r="K753" i="8"/>
  <c r="J765" i="8"/>
  <c r="K765" i="8"/>
  <c r="J675" i="8"/>
  <c r="K675" i="8"/>
  <c r="K819" i="8"/>
  <c r="J819" i="8"/>
  <c r="J730" i="8"/>
  <c r="K730" i="8"/>
  <c r="J708" i="8"/>
  <c r="K708" i="8"/>
  <c r="J704" i="8"/>
  <c r="K704" i="8"/>
  <c r="J752" i="8"/>
  <c r="K752" i="8"/>
  <c r="J705" i="8"/>
  <c r="K705" i="8"/>
  <c r="J767" i="8"/>
  <c r="K767" i="8"/>
  <c r="K775" i="8"/>
  <c r="J775" i="8"/>
  <c r="J773" i="8"/>
  <c r="K773" i="8"/>
  <c r="K796" i="8"/>
  <c r="J796" i="8"/>
  <c r="J740" i="8"/>
  <c r="K740" i="8"/>
  <c r="J736" i="8"/>
  <c r="K736" i="8"/>
  <c r="J747" i="8"/>
  <c r="K747" i="8"/>
  <c r="J744" i="8"/>
  <c r="K744" i="8"/>
  <c r="K778" i="8"/>
  <c r="J778" i="8"/>
  <c r="J748" i="8"/>
  <c r="K748" i="8"/>
  <c r="J724" i="8"/>
  <c r="K724" i="8"/>
  <c r="K795" i="8"/>
  <c r="J795" i="8"/>
  <c r="J710" i="8"/>
  <c r="K710" i="8"/>
  <c r="J712" i="8"/>
  <c r="K712" i="8"/>
  <c r="J683" i="8"/>
  <c r="K683" i="8"/>
  <c r="I803" i="11"/>
  <c r="J803" i="11"/>
  <c r="J638" i="11"/>
  <c r="K638" i="11" s="1"/>
  <c r="M638" i="11" s="1"/>
  <c r="I563" i="11"/>
  <c r="I571" i="11"/>
  <c r="J571" i="11"/>
  <c r="J575" i="11"/>
  <c r="K575" i="11" s="1"/>
  <c r="M575" i="11" s="1"/>
  <c r="I579" i="11"/>
  <c r="J583" i="11"/>
  <c r="L583" i="11" s="1"/>
  <c r="N583" i="11" s="1"/>
  <c r="I667" i="11"/>
  <c r="J679" i="11"/>
  <c r="I683" i="11"/>
  <c r="I691" i="11"/>
  <c r="J695" i="11"/>
  <c r="I699" i="11"/>
  <c r="I707" i="11"/>
  <c r="J711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I775" i="11"/>
  <c r="J775" i="11"/>
  <c r="J630" i="11"/>
  <c r="K630" i="11" s="1"/>
  <c r="M630" i="11" s="1"/>
  <c r="J587" i="11"/>
  <c r="K587" i="11" s="1"/>
  <c r="M587" i="11" s="1"/>
  <c r="I595" i="11"/>
  <c r="I603" i="11"/>
  <c r="J603" i="11"/>
  <c r="I611" i="11"/>
  <c r="J615" i="11"/>
  <c r="I619" i="11"/>
  <c r="J647" i="11"/>
  <c r="K647" i="11" s="1"/>
  <c r="M647" i="11" s="1"/>
  <c r="J651" i="11"/>
  <c r="K651" i="11" s="1"/>
  <c r="M651" i="11" s="1"/>
  <c r="I659" i="11"/>
  <c r="J663" i="11"/>
  <c r="I715" i="11"/>
  <c r="I723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I644" i="11" s="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49" i="11"/>
  <c r="J701" i="11"/>
  <c r="J613" i="11"/>
  <c r="J597" i="11"/>
  <c r="K597" i="11" s="1"/>
  <c r="M597" i="11" s="1"/>
  <c r="J809" i="11"/>
  <c r="J665" i="11"/>
  <c r="J593" i="11"/>
  <c r="J707" i="11"/>
  <c r="J811" i="11"/>
  <c r="K811" i="11" s="1"/>
  <c r="M811" i="11" s="1"/>
  <c r="J747" i="11"/>
  <c r="J715" i="11"/>
  <c r="J683" i="11"/>
  <c r="I728" i="11"/>
  <c r="I692" i="11"/>
  <c r="J604" i="11"/>
  <c r="J742" i="11"/>
  <c r="I736" i="11"/>
  <c r="I712" i="11"/>
  <c r="I756" i="11"/>
  <c r="J654" i="11"/>
  <c r="K654" i="11" s="1"/>
  <c r="M654" i="11" s="1"/>
  <c r="I754" i="11"/>
  <c r="I718" i="11"/>
  <c r="J6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K677" i="11"/>
  <c r="M677" i="11" s="1"/>
  <c r="L677" i="11"/>
  <c r="N677" i="11" s="1"/>
  <c r="K661" i="11"/>
  <c r="M661" i="11" s="1"/>
  <c r="L661" i="11"/>
  <c r="N661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K663" i="11"/>
  <c r="M663" i="11" s="1"/>
  <c r="L647" i="11"/>
  <c r="N647" i="11" s="1"/>
  <c r="L613" i="11"/>
  <c r="N613" i="11" s="1"/>
  <c r="K613" i="11"/>
  <c r="M613" i="11" s="1"/>
  <c r="L597" i="11"/>
  <c r="N597" i="11" s="1"/>
  <c r="L581" i="11"/>
  <c r="N581" i="11" s="1"/>
  <c r="L603" i="11"/>
  <c r="N603" i="11" s="1"/>
  <c r="K603" i="11"/>
  <c r="M603" i="11" s="1"/>
  <c r="L587" i="11"/>
  <c r="N587" i="11" s="1"/>
  <c r="L571" i="11"/>
  <c r="N571" i="11" s="1"/>
  <c r="K571" i="11"/>
  <c r="M571" i="11" s="1"/>
  <c r="K634" i="11"/>
  <c r="M634" i="11" s="1"/>
  <c r="K626" i="11"/>
  <c r="M626" i="11" s="1"/>
  <c r="L626" i="11"/>
  <c r="N626" i="11" s="1"/>
  <c r="L632" i="11"/>
  <c r="N632" i="11" s="1"/>
  <c r="K632" i="11"/>
  <c r="M632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81" i="11"/>
  <c r="M681" i="11" s="1"/>
  <c r="L681" i="11"/>
  <c r="N681" i="11" s="1"/>
  <c r="K665" i="11"/>
  <c r="M665" i="11" s="1"/>
  <c r="L665" i="11"/>
  <c r="N665" i="11" s="1"/>
  <c r="K649" i="11"/>
  <c r="M649" i="11" s="1"/>
  <c r="L649" i="11"/>
  <c r="N649" i="11" s="1"/>
  <c r="L609" i="11"/>
  <c r="N609" i="11" s="1"/>
  <c r="K609" i="11"/>
  <c r="M609" i="11" s="1"/>
  <c r="L593" i="11"/>
  <c r="N593" i="11" s="1"/>
  <c r="K593" i="11"/>
  <c r="M593" i="11" s="1"/>
  <c r="L638" i="11"/>
  <c r="N638" i="11" s="1"/>
  <c r="L630" i="11"/>
  <c r="N630" i="11" s="1"/>
  <c r="K628" i="11"/>
  <c r="M628" i="11" s="1"/>
  <c r="L628" i="11"/>
  <c r="N628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K675" i="11"/>
  <c r="M675" i="11" s="1"/>
  <c r="L675" i="11"/>
  <c r="N675" i="11" s="1"/>
  <c r="L575" i="11"/>
  <c r="N575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L683" i="11"/>
  <c r="N683" i="11" s="1"/>
  <c r="K683" i="11"/>
  <c r="M683" i="11" s="1"/>
  <c r="L651" i="11"/>
  <c r="N651" i="11" s="1"/>
  <c r="K615" i="11"/>
  <c r="M615" i="11" s="1"/>
  <c r="L615" i="11"/>
  <c r="N615" i="11" s="1"/>
  <c r="K583" i="11"/>
  <c r="M583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L658" i="11"/>
  <c r="N658" i="11" s="1"/>
  <c r="K658" i="11"/>
  <c r="M658" i="11" s="1"/>
  <c r="K766" i="11"/>
  <c r="M766" i="11" s="1"/>
  <c r="L766" i="11"/>
  <c r="N766" i="11" s="1"/>
  <c r="K578" i="11"/>
  <c r="M578" i="11" s="1"/>
  <c r="L578" i="11"/>
  <c r="N578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K660" i="11"/>
  <c r="M660" i="11" s="1"/>
  <c r="L660" i="11"/>
  <c r="N660" i="11" s="1"/>
  <c r="L680" i="11"/>
  <c r="N680" i="11" s="1"/>
  <c r="K680" i="11"/>
  <c r="M680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688" i="11"/>
  <c r="M688" i="11" s="1"/>
  <c r="L688" i="11"/>
  <c r="N688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L678" i="11"/>
  <c r="N678" i="11" s="1"/>
  <c r="K678" i="11"/>
  <c r="M678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4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8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9" i="9"/>
  <c r="D648" i="9"/>
  <c r="D647" i="9"/>
  <c r="D646" i="9"/>
  <c r="D645" i="9"/>
  <c r="D644" i="9"/>
  <c r="D643" i="9"/>
  <c r="D642" i="9"/>
  <c r="D641" i="9"/>
  <c r="D640" i="9"/>
  <c r="D639" i="9"/>
  <c r="D638" i="9"/>
  <c r="D637" i="9"/>
  <c r="D636" i="9"/>
  <c r="D635" i="9"/>
  <c r="D634" i="9"/>
  <c r="D633" i="9"/>
  <c r="D632" i="9"/>
  <c r="D631" i="9"/>
  <c r="D630" i="9"/>
  <c r="D629" i="9"/>
  <c r="D628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5" i="9"/>
  <c r="D614" i="9"/>
  <c r="D613" i="9"/>
  <c r="D612" i="9"/>
  <c r="D611" i="9"/>
  <c r="D610" i="9"/>
  <c r="D609" i="9"/>
  <c r="D608" i="9"/>
  <c r="D607" i="9"/>
  <c r="D606" i="9"/>
  <c r="D605" i="9"/>
  <c r="D604" i="9"/>
  <c r="D603" i="9"/>
  <c r="D602" i="9"/>
  <c r="D601" i="9"/>
  <c r="D600" i="9"/>
  <c r="D599" i="9"/>
  <c r="D598" i="9"/>
  <c r="D597" i="9"/>
  <c r="D596" i="9"/>
  <c r="D595" i="9"/>
  <c r="D594" i="9"/>
  <c r="D593" i="9"/>
  <c r="D592" i="9"/>
  <c r="D591" i="9"/>
  <c r="D590" i="9"/>
  <c r="D589" i="9"/>
  <c r="D588" i="9"/>
  <c r="D587" i="9"/>
  <c r="D586" i="9"/>
  <c r="D585" i="9"/>
  <c r="D584" i="9"/>
  <c r="D583" i="9"/>
  <c r="D582" i="9"/>
  <c r="D581" i="9"/>
  <c r="D580" i="9"/>
  <c r="D579" i="9"/>
  <c r="D578" i="9"/>
  <c r="D577" i="9"/>
  <c r="D576" i="9"/>
  <c r="D575" i="9"/>
  <c r="D574" i="9"/>
  <c r="D573" i="9"/>
  <c r="D572" i="9"/>
  <c r="D571" i="9"/>
  <c r="D570" i="9"/>
  <c r="D569" i="9"/>
  <c r="D568" i="9"/>
  <c r="D567" i="9"/>
  <c r="D566" i="9"/>
  <c r="D565" i="9"/>
  <c r="D564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L685" i="11"/>
  <c r="N685" i="11" s="1"/>
  <c r="K685" i="11"/>
  <c r="M685" i="11" s="1"/>
  <c r="L669" i="11"/>
  <c r="N669" i="11" s="1"/>
  <c r="K669" i="11"/>
  <c r="M669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K687" i="11"/>
  <c r="M687" i="11" s="1"/>
  <c r="L687" i="11"/>
  <c r="N687" i="11" s="1"/>
  <c r="K671" i="11"/>
  <c r="M671" i="11" s="1"/>
  <c r="L671" i="11"/>
  <c r="N671" i="11" s="1"/>
  <c r="K655" i="11"/>
  <c r="M655" i="11" s="1"/>
  <c r="L655" i="11"/>
  <c r="N655" i="11" s="1"/>
  <c r="K605" i="11"/>
  <c r="M605" i="11" s="1"/>
  <c r="L605" i="11"/>
  <c r="N605" i="11" s="1"/>
  <c r="K589" i="11"/>
  <c r="M589" i="11" s="1"/>
  <c r="L589" i="11"/>
  <c r="N589" i="11" s="1"/>
  <c r="K595" i="11"/>
  <c r="M595" i="11" s="1"/>
  <c r="L595" i="11"/>
  <c r="N595" i="11" s="1"/>
  <c r="K579" i="11"/>
  <c r="M579" i="11" s="1"/>
  <c r="L579" i="11"/>
  <c r="N579" i="11" s="1"/>
  <c r="K563" i="11"/>
  <c r="M563" i="11" s="1"/>
  <c r="L563" i="11"/>
  <c r="N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73" i="11"/>
  <c r="N673" i="11" s="1"/>
  <c r="K673" i="11"/>
  <c r="M673" i="11" s="1"/>
  <c r="L657" i="11"/>
  <c r="N657" i="11" s="1"/>
  <c r="K657" i="11"/>
  <c r="M657" i="11" s="1"/>
  <c r="K617" i="11"/>
  <c r="M617" i="11" s="1"/>
  <c r="L617" i="11"/>
  <c r="N617" i="11" s="1"/>
  <c r="K585" i="11"/>
  <c r="M585" i="11" s="1"/>
  <c r="L585" i="11"/>
  <c r="N585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K659" i="11"/>
  <c r="M659" i="11" s="1"/>
  <c r="L659" i="11"/>
  <c r="N659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K567" i="11"/>
  <c r="M567" i="11" s="1"/>
  <c r="L567" i="11"/>
  <c r="N5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670" i="11"/>
  <c r="M670" i="11" s="1"/>
  <c r="L670" i="11"/>
  <c r="N670" i="11" s="1"/>
  <c r="L564" i="11"/>
  <c r="N56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L654" i="11"/>
  <c r="N654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K682" i="11"/>
  <c r="M682" i="11" s="1"/>
  <c r="L682" i="11"/>
  <c r="N682" i="11" s="1"/>
  <c r="L674" i="11"/>
  <c r="N674" i="11" s="1"/>
  <c r="K674" i="11"/>
  <c r="M674" i="11" s="1"/>
  <c r="K666" i="11"/>
  <c r="M666" i="11" s="1"/>
  <c r="L666" i="11"/>
  <c r="N66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656" i="11"/>
  <c r="M656" i="11" s="1"/>
  <c r="L656" i="11"/>
  <c r="N656" i="11" s="1"/>
  <c r="K752" i="11"/>
  <c r="M752" i="11" s="1"/>
  <c r="L752" i="11"/>
  <c r="N752" i="11" s="1"/>
  <c r="L618" i="11"/>
  <c r="N618" i="11" s="1"/>
  <c r="K618" i="11"/>
  <c r="M618" i="11" s="1"/>
  <c r="L668" i="11"/>
  <c r="N668" i="11" s="1"/>
  <c r="K668" i="11"/>
  <c r="M668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72" i="11"/>
  <c r="M672" i="11" s="1"/>
  <c r="L672" i="11"/>
  <c r="N672" i="11" s="1"/>
  <c r="L652" i="11"/>
  <c r="N652" i="11" s="1"/>
  <c r="K652" i="11"/>
  <c r="M652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8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2" i="9"/>
  <c r="E661" i="9"/>
  <c r="E660" i="9"/>
  <c r="E659" i="9"/>
  <c r="E658" i="9"/>
  <c r="E657" i="9"/>
  <c r="E656" i="9"/>
  <c r="E655" i="9"/>
  <c r="E654" i="9"/>
  <c r="E653" i="9"/>
  <c r="E652" i="9"/>
  <c r="E651" i="9"/>
  <c r="E650" i="9"/>
  <c r="E649" i="9"/>
  <c r="E648" i="9"/>
  <c r="E647" i="9"/>
  <c r="E646" i="9"/>
  <c r="E645" i="9"/>
  <c r="E644" i="9"/>
  <c r="E643" i="9"/>
  <c r="E642" i="9"/>
  <c r="E641" i="9"/>
  <c r="E640" i="9"/>
  <c r="E639" i="9"/>
  <c r="E638" i="9"/>
  <c r="E637" i="9"/>
  <c r="E636" i="9"/>
  <c r="E635" i="9"/>
  <c r="E634" i="9"/>
  <c r="E633" i="9"/>
  <c r="E632" i="9"/>
  <c r="E631" i="9"/>
  <c r="E630" i="9"/>
  <c r="E629" i="9"/>
  <c r="E628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5" i="9"/>
  <c r="E614" i="9"/>
  <c r="E613" i="9"/>
  <c r="E612" i="9"/>
  <c r="E611" i="9"/>
  <c r="E610" i="9"/>
  <c r="E609" i="9"/>
  <c r="E608" i="9"/>
  <c r="E607" i="9"/>
  <c r="E606" i="9"/>
  <c r="E605" i="9"/>
  <c r="E604" i="9"/>
  <c r="E603" i="9"/>
  <c r="E602" i="9"/>
  <c r="E601" i="9"/>
  <c r="E600" i="9"/>
  <c r="E599" i="9"/>
  <c r="E598" i="9"/>
  <c r="E597" i="9"/>
  <c r="E596" i="9"/>
  <c r="E595" i="9"/>
  <c r="E594" i="9"/>
  <c r="E593" i="9"/>
  <c r="E592" i="9"/>
  <c r="E591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5" i="9"/>
  <c r="E574" i="9"/>
  <c r="E573" i="9"/>
  <c r="E572" i="9"/>
  <c r="E571" i="9"/>
  <c r="E570" i="9"/>
  <c r="E569" i="9"/>
  <c r="E568" i="9"/>
  <c r="E567" i="9"/>
  <c r="E566" i="9"/>
  <c r="E565" i="9"/>
  <c r="E564" i="9"/>
  <c r="E563" i="9"/>
  <c r="E562" i="9"/>
  <c r="E561" i="9"/>
  <c r="E560" i="9"/>
  <c r="L662" i="11"/>
  <c r="N662" i="11" s="1"/>
  <c r="K662" i="11"/>
  <c r="M662" i="11" s="1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S835" i="4"/>
  <c r="Q148" i="4"/>
  <c r="T148" i="4" s="1"/>
  <c r="N148" i="4"/>
  <c r="R148" i="4" s="1"/>
  <c r="Q772" i="4"/>
  <c r="T772" i="4" s="1"/>
  <c r="P772" i="4"/>
  <c r="N780" i="4"/>
  <c r="R780" i="4" s="1"/>
  <c r="Q780" i="4"/>
  <c r="Q132" i="4"/>
  <c r="T132" i="4" s="1"/>
  <c r="N132" i="4"/>
  <c r="R132" i="4" s="1"/>
  <c r="P648" i="4"/>
  <c r="S648" i="4" s="1"/>
  <c r="U648" i="4" s="1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N977" i="4"/>
  <c r="P977" i="4"/>
  <c r="Q976" i="4"/>
  <c r="F972" i="4"/>
  <c r="P944" i="4"/>
  <c r="S944" i="4" s="1"/>
  <c r="U944" i="4" s="1"/>
  <c r="I999" i="4"/>
  <c r="I995" i="4"/>
  <c r="I970" i="4"/>
  <c r="D908" i="4"/>
  <c r="E908" i="4"/>
  <c r="F908" i="4"/>
  <c r="E876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845" i="4"/>
  <c r="F845" i="4"/>
  <c r="E845" i="4"/>
  <c r="G857" i="4"/>
  <c r="D857" i="4"/>
  <c r="E857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893" i="4"/>
  <c r="AR959" i="4"/>
  <c r="G959" i="4" s="1"/>
  <c r="AR1001" i="4"/>
  <c r="E1001" i="4" s="1"/>
  <c r="AR980" i="4"/>
  <c r="AR976" i="4"/>
  <c r="G976" i="4" s="1"/>
  <c r="AR977" i="4"/>
  <c r="J945" i="4"/>
  <c r="AR945" i="4"/>
  <c r="S652" i="4"/>
  <c r="U652" i="4" s="1"/>
  <c r="T647" i="4"/>
  <c r="F100" i="2"/>
  <c r="O100" i="2" s="1"/>
  <c r="E100" i="2"/>
  <c r="N100" i="2" s="1"/>
  <c r="S845" i="4"/>
  <c r="U845" i="4" s="1"/>
  <c r="S573" i="4"/>
  <c r="P938" i="4"/>
  <c r="P110" i="4"/>
  <c r="S110" i="4" s="1"/>
  <c r="U110" i="4" s="1"/>
  <c r="Q997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S647" i="4"/>
  <c r="U647" i="4" s="1"/>
  <c r="P132" i="4"/>
  <c r="N515" i="4"/>
  <c r="R515" i="4" s="1"/>
  <c r="P643" i="4"/>
  <c r="S643" i="4" s="1"/>
  <c r="N643" i="4"/>
  <c r="R643" i="4" s="1"/>
  <c r="Q671" i="4"/>
  <c r="T671" i="4" s="1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T116" i="4" s="1"/>
  <c r="N116" i="4"/>
  <c r="R116" i="4" s="1"/>
  <c r="N574" i="4"/>
  <c r="R574" i="4" s="1"/>
  <c r="N596" i="4"/>
  <c r="R596" i="4" s="1"/>
  <c r="S874" i="4"/>
  <c r="U874" i="4" s="1"/>
  <c r="P904" i="4"/>
  <c r="N912" i="4"/>
  <c r="R912" i="4" s="1"/>
  <c r="N968" i="4"/>
  <c r="R968" i="4" s="1"/>
  <c r="Q59" i="4"/>
  <c r="Q142" i="4"/>
  <c r="Q549" i="4"/>
  <c r="T549" i="4" s="1"/>
  <c r="P549" i="4"/>
  <c r="S549" i="4" s="1"/>
  <c r="F986" i="4"/>
  <c r="E985" i="4"/>
  <c r="N951" i="4"/>
  <c r="R951" i="4" s="1"/>
  <c r="N948" i="4"/>
  <c r="R948" i="4" s="1"/>
  <c r="N935" i="4"/>
  <c r="R935" i="4" s="1"/>
  <c r="P914" i="4"/>
  <c r="S914" i="4" s="1"/>
  <c r="U914" i="4" s="1"/>
  <c r="N913" i="4"/>
  <c r="R913" i="4" s="1"/>
  <c r="Q911" i="4"/>
  <c r="P911" i="4"/>
  <c r="N910" i="4"/>
  <c r="P852" i="4"/>
  <c r="S852" i="4" s="1"/>
  <c r="Q850" i="4"/>
  <c r="P850" i="4"/>
  <c r="S850" i="4" s="1"/>
  <c r="N848" i="4"/>
  <c r="R848" i="4" s="1"/>
  <c r="N846" i="4"/>
  <c r="N845" i="4"/>
  <c r="R845" i="4" s="1"/>
  <c r="N844" i="4"/>
  <c r="R844" i="4" s="1"/>
  <c r="Q840" i="4"/>
  <c r="P839" i="4"/>
  <c r="Q836" i="4"/>
  <c r="P836" i="4"/>
  <c r="N835" i="4"/>
  <c r="R835" i="4" s="1"/>
  <c r="Q738" i="4"/>
  <c r="N737" i="4"/>
  <c r="R737" i="4" s="1"/>
  <c r="P735" i="4"/>
  <c r="Q734" i="4"/>
  <c r="Q732" i="4"/>
  <c r="T732" i="4" s="1"/>
  <c r="V732" i="4" s="1"/>
  <c r="N728" i="4"/>
  <c r="R728" i="4" s="1"/>
  <c r="Q724" i="4"/>
  <c r="N722" i="4"/>
  <c r="S722" i="4" s="1"/>
  <c r="P720" i="4"/>
  <c r="P719" i="4"/>
  <c r="S719" i="4" s="1"/>
  <c r="U719" i="4" s="1"/>
  <c r="N719" i="4"/>
  <c r="R719" i="4" s="1"/>
  <c r="N718" i="4"/>
  <c r="R718" i="4" s="1"/>
  <c r="Q710" i="4"/>
  <c r="P710" i="4"/>
  <c r="S710" i="4" s="1"/>
  <c r="N707" i="4"/>
  <c r="R707" i="4" s="1"/>
  <c r="P620" i="4"/>
  <c r="N610" i="4"/>
  <c r="R610" i="4" s="1"/>
  <c r="N604" i="4"/>
  <c r="R604" i="4" s="1"/>
  <c r="N603" i="4"/>
  <c r="R603" i="4" s="1"/>
  <c r="P602" i="4"/>
  <c r="S602" i="4" s="1"/>
  <c r="U602" i="4" s="1"/>
  <c r="P600" i="4"/>
  <c r="P599" i="4"/>
  <c r="N597" i="4"/>
  <c r="R597" i="4" s="1"/>
  <c r="P596" i="4"/>
  <c r="S596" i="4" s="1"/>
  <c r="Q595" i="4"/>
  <c r="P592" i="4"/>
  <c r="N591" i="4"/>
  <c r="R591" i="4" s="1"/>
  <c r="P588" i="4"/>
  <c r="P587" i="4"/>
  <c r="Q584" i="4"/>
  <c r="P580" i="4"/>
  <c r="S57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S140" i="4" s="1"/>
  <c r="U140" i="4" s="1"/>
  <c r="P125" i="4"/>
  <c r="Q124" i="4"/>
  <c r="P124" i="4"/>
  <c r="S124" i="4" s="1"/>
  <c r="U124" i="4" s="1"/>
  <c r="Q109" i="4"/>
  <c r="Q93" i="4"/>
  <c r="P93" i="4"/>
  <c r="P80" i="4"/>
  <c r="S80" i="4" s="1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843" i="4"/>
  <c r="Q907" i="4"/>
  <c r="N580" i="4"/>
  <c r="R580" i="4" s="1"/>
  <c r="Q588" i="4"/>
  <c r="N594" i="4"/>
  <c r="N598" i="4"/>
  <c r="S598" i="4" s="1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T687" i="4" s="1"/>
  <c r="V687" i="4" s="1"/>
  <c r="W687" i="4" s="1"/>
  <c r="X687" i="4" s="1"/>
  <c r="N680" i="4"/>
  <c r="R680" i="4" s="1"/>
  <c r="N676" i="4"/>
  <c r="R676" i="4" s="1"/>
  <c r="Q674" i="4"/>
  <c r="N627" i="4"/>
  <c r="R627" i="4" s="1"/>
  <c r="Q625" i="4"/>
  <c r="N624" i="4"/>
  <c r="S624" i="4" s="1"/>
  <c r="Q623" i="4"/>
  <c r="N617" i="4"/>
  <c r="R617" i="4" s="1"/>
  <c r="N612" i="4"/>
  <c r="R612" i="4" s="1"/>
  <c r="Q610" i="4"/>
  <c r="T610" i="4" s="1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J834" i="2" s="1"/>
  <c r="D828" i="5"/>
  <c r="D820" i="5"/>
  <c r="G820" i="5" s="1"/>
  <c r="J818" i="2" s="1"/>
  <c r="D808" i="5"/>
  <c r="D806" i="5"/>
  <c r="E806" i="5" s="1"/>
  <c r="H807" i="2" s="1"/>
  <c r="D802" i="5"/>
  <c r="D798" i="5"/>
  <c r="I798" i="5" s="1"/>
  <c r="D794" i="5"/>
  <c r="I794" i="5" s="1"/>
  <c r="D790" i="5"/>
  <c r="I790" i="5" s="1"/>
  <c r="D787" i="5"/>
  <c r="D786" i="5"/>
  <c r="I786" i="5" s="1"/>
  <c r="D783" i="5"/>
  <c r="D778" i="5"/>
  <c r="I778" i="5" s="1"/>
  <c r="E779" i="2" s="1"/>
  <c r="N779" i="2" s="1"/>
  <c r="D774" i="5"/>
  <c r="I774" i="5" s="1"/>
  <c r="D770" i="5"/>
  <c r="E770" i="5" s="1"/>
  <c r="H771" i="2" s="1"/>
  <c r="D766" i="5"/>
  <c r="I766" i="5" s="1"/>
  <c r="D762" i="5"/>
  <c r="I762" i="5" s="1"/>
  <c r="E763" i="2" s="1"/>
  <c r="N763" i="2" s="1"/>
  <c r="D758" i="5"/>
  <c r="I758" i="5" s="1"/>
  <c r="D754" i="5"/>
  <c r="E754" i="5" s="1"/>
  <c r="H755" i="2" s="1"/>
  <c r="D750" i="5"/>
  <c r="I750" i="5" s="1"/>
  <c r="D747" i="5"/>
  <c r="E747" i="5" s="1"/>
  <c r="H748" i="2" s="1"/>
  <c r="D744" i="5"/>
  <c r="F744" i="5" s="1"/>
  <c r="I745" i="2" s="1"/>
  <c r="D717" i="5"/>
  <c r="I717" i="5" s="1"/>
  <c r="D701" i="5"/>
  <c r="D685" i="5"/>
  <c r="I685" i="5" s="1"/>
  <c r="D661" i="5"/>
  <c r="D657" i="5"/>
  <c r="D645" i="5"/>
  <c r="D641" i="5"/>
  <c r="I641" i="5" s="1"/>
  <c r="D625" i="5"/>
  <c r="E625" i="5" s="1"/>
  <c r="H626" i="2" s="1"/>
  <c r="D617" i="5"/>
  <c r="E617" i="5" s="1"/>
  <c r="H618" i="2" s="1"/>
  <c r="D576" i="5"/>
  <c r="D554" i="5"/>
  <c r="D548" i="5"/>
  <c r="D546" i="5"/>
  <c r="F546" i="5" s="1"/>
  <c r="I547" i="2" s="1"/>
  <c r="D540" i="5"/>
  <c r="D516" i="5"/>
  <c r="D496" i="5"/>
  <c r="D318" i="5"/>
  <c r="D178" i="5"/>
  <c r="D172" i="5"/>
  <c r="I172" i="5" s="1"/>
  <c r="D162" i="5"/>
  <c r="D146" i="5"/>
  <c r="G146" i="5" s="1"/>
  <c r="J147" i="2" s="1"/>
  <c r="D144" i="5"/>
  <c r="F144" i="5" s="1"/>
  <c r="I145" i="2" s="1"/>
  <c r="D140" i="5"/>
  <c r="I140" i="5" s="1"/>
  <c r="D138" i="5"/>
  <c r="G138" i="5" s="1"/>
  <c r="J139" i="2" s="1"/>
  <c r="D132" i="5"/>
  <c r="I132" i="5" s="1"/>
  <c r="D130" i="5"/>
  <c r="G130" i="5" s="1"/>
  <c r="J131" i="2" s="1"/>
  <c r="D124" i="5"/>
  <c r="I124" i="5" s="1"/>
  <c r="D122" i="5"/>
  <c r="G122" i="5" s="1"/>
  <c r="J123" i="2" s="1"/>
  <c r="D116" i="5"/>
  <c r="I116" i="5" s="1"/>
  <c r="D114" i="5"/>
  <c r="G114" i="5" s="1"/>
  <c r="J115" i="2" s="1"/>
  <c r="D42" i="5"/>
  <c r="F42" i="5" s="1"/>
  <c r="I43" i="2" s="1"/>
  <c r="D22" i="5"/>
  <c r="D12" i="5"/>
  <c r="D6" i="5"/>
  <c r="U804" i="4"/>
  <c r="V804" i="4"/>
  <c r="S106" i="4"/>
  <c r="F851" i="4"/>
  <c r="D851" i="4"/>
  <c r="G846" i="4"/>
  <c r="F846" i="4"/>
  <c r="E846" i="4"/>
  <c r="D846" i="4"/>
  <c r="G854" i="4"/>
  <c r="F854" i="4"/>
  <c r="D854" i="4"/>
  <c r="G862" i="4"/>
  <c r="E862" i="4"/>
  <c r="G902" i="4"/>
  <c r="F902" i="4"/>
  <c r="E902" i="4"/>
  <c r="G910" i="4"/>
  <c r="D910" i="4"/>
  <c r="F910" i="4"/>
  <c r="E910" i="4"/>
  <c r="D872" i="4"/>
  <c r="F872" i="4"/>
  <c r="E872" i="4"/>
  <c r="D880" i="4"/>
  <c r="F880" i="4"/>
  <c r="E880" i="4"/>
  <c r="F888" i="4"/>
  <c r="D888" i="4"/>
  <c r="E979" i="4"/>
  <c r="F979" i="4"/>
  <c r="E861" i="4"/>
  <c r="G861" i="4"/>
  <c r="F959" i="4"/>
  <c r="D959" i="4"/>
  <c r="F859" i="4"/>
  <c r="G859" i="4"/>
  <c r="R631" i="4"/>
  <c r="T631" i="4"/>
  <c r="S703" i="4"/>
  <c r="U703" i="4" s="1"/>
  <c r="S679" i="4"/>
  <c r="U679" i="4" s="1"/>
  <c r="S599" i="4"/>
  <c r="U599" i="4" s="1"/>
  <c r="S776" i="4"/>
  <c r="R772" i="4"/>
  <c r="S772" i="4"/>
  <c r="R928" i="4"/>
  <c r="S928" i="4"/>
  <c r="G851" i="4"/>
  <c r="F975" i="4"/>
  <c r="E975" i="4"/>
  <c r="G975" i="4"/>
  <c r="G880" i="4"/>
  <c r="F940" i="4"/>
  <c r="D940" i="4"/>
  <c r="G961" i="4"/>
  <c r="F961" i="4"/>
  <c r="D961" i="4"/>
  <c r="D964" i="4"/>
  <c r="E964" i="4"/>
  <c r="D995" i="4"/>
  <c r="F995" i="4"/>
  <c r="D860" i="4"/>
  <c r="G860" i="4"/>
  <c r="F812" i="4"/>
  <c r="D812" i="4"/>
  <c r="G939" i="4"/>
  <c r="D939" i="4"/>
  <c r="F939" i="4"/>
  <c r="G852" i="4"/>
  <c r="D852" i="4"/>
  <c r="E959" i="4"/>
  <c r="G870" i="4"/>
  <c r="F870" i="4"/>
  <c r="D870" i="4"/>
  <c r="G878" i="4"/>
  <c r="F878" i="4"/>
  <c r="D878" i="4"/>
  <c r="G886" i="4"/>
  <c r="D886" i="4"/>
  <c r="F886" i="4"/>
  <c r="G894" i="4"/>
  <c r="E894" i="4"/>
  <c r="E930" i="4"/>
  <c r="F930" i="4"/>
  <c r="D930" i="4"/>
  <c r="F904" i="4"/>
  <c r="E904" i="4"/>
  <c r="D904" i="4"/>
  <c r="E967" i="4"/>
  <c r="F967" i="4"/>
  <c r="D967" i="4"/>
  <c r="G909" i="4"/>
  <c r="E909" i="4"/>
  <c r="D909" i="4"/>
  <c r="F917" i="4"/>
  <c r="G917" i="4"/>
  <c r="G1001" i="4"/>
  <c r="G980" i="4"/>
  <c r="D980" i="4"/>
  <c r="F980" i="4"/>
  <c r="E980" i="4"/>
  <c r="E943" i="4"/>
  <c r="D943" i="4"/>
  <c r="G958" i="4"/>
  <c r="F958" i="4"/>
  <c r="E958" i="4"/>
  <c r="D984" i="4"/>
  <c r="F984" i="4"/>
  <c r="T599" i="4"/>
  <c r="T983" i="4"/>
  <c r="S869" i="4"/>
  <c r="S813" i="4"/>
  <c r="U813" i="4" s="1"/>
  <c r="S687" i="4"/>
  <c r="U687" i="4" s="1"/>
  <c r="S671" i="4"/>
  <c r="U671" i="4" s="1"/>
  <c r="S631" i="4"/>
  <c r="T997" i="4"/>
  <c r="R910" i="4"/>
  <c r="S910" i="4"/>
  <c r="U910" i="4" s="1"/>
  <c r="S620" i="4"/>
  <c r="V620" i="4" s="1"/>
  <c r="R789" i="4"/>
  <c r="S789" i="4"/>
  <c r="F137" i="2"/>
  <c r="O137" i="2" s="1"/>
  <c r="E137" i="2"/>
  <c r="N137" i="2" s="1"/>
  <c r="F129" i="2"/>
  <c r="O129" i="2" s="1"/>
  <c r="E129" i="2"/>
  <c r="N129" i="2" s="1"/>
  <c r="F121" i="2"/>
  <c r="O121" i="2" s="1"/>
  <c r="E121" i="2"/>
  <c r="N121" i="2" s="1"/>
  <c r="F113" i="2"/>
  <c r="O113" i="2" s="1"/>
  <c r="E113" i="2"/>
  <c r="N113" i="2" s="1"/>
  <c r="N736" i="4"/>
  <c r="R736" i="4" s="1"/>
  <c r="P736" i="4"/>
  <c r="N870" i="4"/>
  <c r="S870" i="4" s="1"/>
  <c r="E870" i="4"/>
  <c r="N878" i="4"/>
  <c r="E878" i="4"/>
  <c r="Q884" i="4"/>
  <c r="T884" i="4" s="1"/>
  <c r="P884" i="4"/>
  <c r="S884" i="4" s="1"/>
  <c r="F142" i="5"/>
  <c r="I143" i="2" s="1"/>
  <c r="I142" i="5"/>
  <c r="G142" i="5"/>
  <c r="J143" i="2" s="1"/>
  <c r="Q543" i="4"/>
  <c r="P543" i="4"/>
  <c r="S543" i="4" s="1"/>
  <c r="N543" i="4"/>
  <c r="R543" i="4" s="1"/>
  <c r="N614" i="4"/>
  <c r="R614" i="4" s="1"/>
  <c r="Q614" i="4"/>
  <c r="N626" i="4"/>
  <c r="R626" i="4" s="1"/>
  <c r="Q626" i="4"/>
  <c r="Q634" i="4"/>
  <c r="P634" i="4"/>
  <c r="S634" i="4" s="1"/>
  <c r="N670" i="4"/>
  <c r="R670" i="4" s="1"/>
  <c r="P670" i="4"/>
  <c r="N682" i="4"/>
  <c r="Q682" i="4"/>
  <c r="N726" i="4"/>
  <c r="R726" i="4" s="1"/>
  <c r="Q726" i="4"/>
  <c r="F24" i="5"/>
  <c r="I25" i="2" s="1"/>
  <c r="G24" i="5"/>
  <c r="J25" i="2" s="1"/>
  <c r="I24" i="5"/>
  <c r="F36" i="5"/>
  <c r="I37" i="2" s="1"/>
  <c r="I36" i="5"/>
  <c r="F41" i="2"/>
  <c r="O41" i="2" s="1"/>
  <c r="G41" i="2"/>
  <c r="P41" i="2" s="1"/>
  <c r="F822" i="5"/>
  <c r="I820" i="2" s="1"/>
  <c r="E822" i="5"/>
  <c r="H820" i="2" s="1"/>
  <c r="M1001" i="4"/>
  <c r="J1001" i="4"/>
  <c r="N1001" i="4"/>
  <c r="R1001" i="4" s="1"/>
  <c r="D1001" i="4"/>
  <c r="M1000" i="4"/>
  <c r="J1000" i="4"/>
  <c r="N998" i="4"/>
  <c r="R998" i="4" s="1"/>
  <c r="P998" i="4"/>
  <c r="S998" i="4" s="1"/>
  <c r="U998" i="4" s="1"/>
  <c r="P997" i="4"/>
  <c r="S997" i="4" s="1"/>
  <c r="U997" i="4" s="1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S983" i="4" s="1"/>
  <c r="U983" i="4" s="1"/>
  <c r="N983" i="4"/>
  <c r="R983" i="4" s="1"/>
  <c r="E983" i="4"/>
  <c r="P975" i="4"/>
  <c r="N975" i="4"/>
  <c r="R975" i="4" s="1"/>
  <c r="D975" i="4"/>
  <c r="M974" i="4"/>
  <c r="F974" i="4" s="1"/>
  <c r="J974" i="4"/>
  <c r="K974" i="4"/>
  <c r="P974" i="4" s="1"/>
  <c r="H974" i="4"/>
  <c r="K973" i="4"/>
  <c r="AR973" i="4"/>
  <c r="P972" i="4"/>
  <c r="S972" i="4" s="1"/>
  <c r="U972" i="4" s="1"/>
  <c r="D972" i="4"/>
  <c r="E971" i="4"/>
  <c r="P971" i="4"/>
  <c r="D971" i="4"/>
  <c r="Q970" i="4"/>
  <c r="P970" i="4"/>
  <c r="S970" i="4" s="1"/>
  <c r="K966" i="4"/>
  <c r="AR966" i="4"/>
  <c r="M964" i="4"/>
  <c r="J964" i="4"/>
  <c r="P964" i="4"/>
  <c r="L963" i="4"/>
  <c r="Q963" i="4" s="1"/>
  <c r="I963" i="4"/>
  <c r="Q958" i="4"/>
  <c r="T958" i="4" s="1"/>
  <c r="P958" i="4"/>
  <c r="S958" i="4" s="1"/>
  <c r="D958" i="4"/>
  <c r="E957" i="4"/>
  <c r="G957" i="4"/>
  <c r="M956" i="4"/>
  <c r="J956" i="4"/>
  <c r="P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AR934" i="4"/>
  <c r="G934" i="4" s="1"/>
  <c r="H934" i="4"/>
  <c r="M932" i="4"/>
  <c r="J932" i="4"/>
  <c r="N932" i="4"/>
  <c r="R932" i="4" s="1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T917" i="4" s="1"/>
  <c r="P917" i="4"/>
  <c r="S917" i="4" s="1"/>
  <c r="U917" i="4" s="1"/>
  <c r="E917" i="4"/>
  <c r="L915" i="4"/>
  <c r="I915" i="4"/>
  <c r="N902" i="4"/>
  <c r="S902" i="4" s="1"/>
  <c r="D902" i="4"/>
  <c r="K901" i="4"/>
  <c r="AR901" i="4"/>
  <c r="M900" i="4"/>
  <c r="J900" i="4"/>
  <c r="K900" i="4"/>
  <c r="AR900" i="4"/>
  <c r="H900" i="4"/>
  <c r="M899" i="4"/>
  <c r="F899" i="4" s="1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N894" i="4"/>
  <c r="R894" i="4" s="1"/>
  <c r="D894" i="4"/>
  <c r="Q893" i="4"/>
  <c r="N893" i="4"/>
  <c r="R893" i="4" s="1"/>
  <c r="L892" i="4"/>
  <c r="I892" i="4"/>
  <c r="Q891" i="4"/>
  <c r="Q890" i="4"/>
  <c r="T890" i="4" s="1"/>
  <c r="N890" i="4"/>
  <c r="R890" i="4" s="1"/>
  <c r="L889" i="4"/>
  <c r="I889" i="4"/>
  <c r="N888" i="4"/>
  <c r="R888" i="4" s="1"/>
  <c r="E888" i="4"/>
  <c r="N887" i="4"/>
  <c r="R887" i="4" s="1"/>
  <c r="Q887" i="4"/>
  <c r="P886" i="4"/>
  <c r="S886" i="4" s="1"/>
  <c r="U886" i="4" s="1"/>
  <c r="E886" i="4"/>
  <c r="L885" i="4"/>
  <c r="I885" i="4"/>
  <c r="L883" i="4"/>
  <c r="E883" i="4" s="1"/>
  <c r="I883" i="4"/>
  <c r="L881" i="4"/>
  <c r="I881" i="4"/>
  <c r="K868" i="4"/>
  <c r="H868" i="4"/>
  <c r="M867" i="4"/>
  <c r="F867" i="4" s="1"/>
  <c r="J867" i="4"/>
  <c r="K867" i="4"/>
  <c r="AR867" i="4"/>
  <c r="H867" i="4"/>
  <c r="K866" i="4"/>
  <c r="AR866" i="4"/>
  <c r="G866" i="4" s="1"/>
  <c r="K865" i="4"/>
  <c r="AR865" i="4"/>
  <c r="F865" i="4" s="1"/>
  <c r="H865" i="4"/>
  <c r="M864" i="4"/>
  <c r="J864" i="4"/>
  <c r="K864" i="4"/>
  <c r="P864" i="4" s="1"/>
  <c r="H864" i="4"/>
  <c r="M863" i="4"/>
  <c r="F863" i="4" s="1"/>
  <c r="J863" i="4"/>
  <c r="K863" i="4"/>
  <c r="Q863" i="4" s="1"/>
  <c r="H863" i="4"/>
  <c r="F862" i="4"/>
  <c r="Q862" i="4"/>
  <c r="N862" i="4"/>
  <c r="D862" i="4"/>
  <c r="F861" i="4"/>
  <c r="Q861" i="4"/>
  <c r="N861" i="4"/>
  <c r="R861" i="4" s="1"/>
  <c r="D861" i="4"/>
  <c r="M860" i="4"/>
  <c r="J860" i="4"/>
  <c r="E859" i="4"/>
  <c r="Q859" i="4"/>
  <c r="D859" i="4"/>
  <c r="L858" i="4"/>
  <c r="I858" i="4"/>
  <c r="Q857" i="4"/>
  <c r="N857" i="4"/>
  <c r="R857" i="4" s="1"/>
  <c r="L856" i="4"/>
  <c r="I856" i="4"/>
  <c r="L855" i="4"/>
  <c r="I855" i="4"/>
  <c r="Q854" i="4"/>
  <c r="P854" i="4"/>
  <c r="S854" i="4" s="1"/>
  <c r="E854" i="4"/>
  <c r="Q853" i="4"/>
  <c r="T853" i="4" s="1"/>
  <c r="V853" i="4" s="1"/>
  <c r="W853" i="4" s="1"/>
  <c r="P853" i="4"/>
  <c r="S853" i="4" s="1"/>
  <c r="E853" i="4"/>
  <c r="N852" i="4"/>
  <c r="E852" i="4"/>
  <c r="L851" i="4"/>
  <c r="I851" i="4"/>
  <c r="L849" i="4"/>
  <c r="I849" i="4"/>
  <c r="P831" i="4"/>
  <c r="N831" i="4"/>
  <c r="R831" i="4" s="1"/>
  <c r="Q830" i="4"/>
  <c r="P830" i="4"/>
  <c r="S830" i="4" s="1"/>
  <c r="N829" i="4"/>
  <c r="R829" i="4" s="1"/>
  <c r="P829" i="4"/>
  <c r="S829" i="4" s="1"/>
  <c r="U829" i="4" s="1"/>
  <c r="N828" i="4"/>
  <c r="R828" i="4" s="1"/>
  <c r="N827" i="4"/>
  <c r="R827" i="4" s="1"/>
  <c r="N825" i="4"/>
  <c r="R825" i="4" s="1"/>
  <c r="N824" i="4"/>
  <c r="R824" i="4" s="1"/>
  <c r="P824" i="4"/>
  <c r="P823" i="4"/>
  <c r="S823" i="4" s="1"/>
  <c r="N822" i="4"/>
  <c r="R822" i="4" s="1"/>
  <c r="P821" i="4"/>
  <c r="S821" i="4" s="1"/>
  <c r="N818" i="4"/>
  <c r="R818" i="4" s="1"/>
  <c r="M816" i="4"/>
  <c r="J816" i="4"/>
  <c r="Q816" i="4"/>
  <c r="N813" i="4"/>
  <c r="R813" i="4" s="1"/>
  <c r="N812" i="4"/>
  <c r="R812" i="4" s="1"/>
  <c r="Q812" i="4"/>
  <c r="E812" i="4"/>
  <c r="N808" i="4"/>
  <c r="R808" i="4" s="1"/>
  <c r="P808" i="4"/>
  <c r="S808" i="4" s="1"/>
  <c r="U808" i="4" s="1"/>
  <c r="N805" i="4"/>
  <c r="R805" i="4" s="1"/>
  <c r="P805" i="4"/>
  <c r="S805" i="4" s="1"/>
  <c r="Q802" i="4"/>
  <c r="P802" i="4"/>
  <c r="S802" i="4" s="1"/>
  <c r="Q768" i="4"/>
  <c r="T768" i="4" s="1"/>
  <c r="P768" i="4"/>
  <c r="S768" i="4" s="1"/>
  <c r="P765" i="4"/>
  <c r="S765" i="4" s="1"/>
  <c r="Q764" i="4"/>
  <c r="N761" i="4"/>
  <c r="R761" i="4" s="1"/>
  <c r="Q760" i="4"/>
  <c r="P759" i="4"/>
  <c r="S759" i="4" s="1"/>
  <c r="N757" i="4"/>
  <c r="R757" i="4" s="1"/>
  <c r="P757" i="4"/>
  <c r="S757" i="4" s="1"/>
  <c r="Q756" i="4"/>
  <c r="Q752" i="4"/>
  <c r="N749" i="4"/>
  <c r="R749" i="4" s="1"/>
  <c r="N734" i="4"/>
  <c r="R734" i="4" s="1"/>
  <c r="P734" i="4"/>
  <c r="T701" i="4"/>
  <c r="V701" i="4" s="1"/>
  <c r="W701" i="4" s="1"/>
  <c r="P700" i="4"/>
  <c r="N699" i="4"/>
  <c r="R699" i="4" s="1"/>
  <c r="Q697" i="4"/>
  <c r="N697" i="4"/>
  <c r="R697" i="4" s="1"/>
  <c r="P696" i="4"/>
  <c r="N695" i="4"/>
  <c r="R695" i="4" s="1"/>
  <c r="Q695" i="4"/>
  <c r="P695" i="4"/>
  <c r="S695" i="4" s="1"/>
  <c r="N694" i="4"/>
  <c r="R694" i="4" s="1"/>
  <c r="P694" i="4"/>
  <c r="S694" i="4" s="1"/>
  <c r="U694" i="4" s="1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T678" i="4" s="1"/>
  <c r="N677" i="4"/>
  <c r="R677" i="4" s="1"/>
  <c r="P677" i="4"/>
  <c r="S677" i="4" s="1"/>
  <c r="U677" i="4" s="1"/>
  <c r="Q675" i="4"/>
  <c r="P675" i="4"/>
  <c r="S675" i="4" s="1"/>
  <c r="N675" i="4"/>
  <c r="R675" i="4" s="1"/>
  <c r="T674" i="4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T627" i="4" s="1"/>
  <c r="P624" i="4"/>
  <c r="N621" i="4"/>
  <c r="R621" i="4" s="1"/>
  <c r="Q618" i="4"/>
  <c r="P618" i="4"/>
  <c r="Q616" i="4"/>
  <c r="N616" i="4"/>
  <c r="R616" i="4" s="1"/>
  <c r="P616" i="4"/>
  <c r="P615" i="4"/>
  <c r="S615" i="4" s="1"/>
  <c r="N615" i="4"/>
  <c r="R615" i="4" s="1"/>
  <c r="Q613" i="4"/>
  <c r="T613" i="4" s="1"/>
  <c r="N613" i="4"/>
  <c r="R613" i="4" s="1"/>
  <c r="P613" i="4"/>
  <c r="S613" i="4" s="1"/>
  <c r="U613" i="4" s="1"/>
  <c r="Q606" i="4"/>
  <c r="Q568" i="4"/>
  <c r="T568" i="4" s="1"/>
  <c r="P568" i="4"/>
  <c r="N568" i="4"/>
  <c r="R568" i="4" s="1"/>
  <c r="Q566" i="4"/>
  <c r="N565" i="4"/>
  <c r="R565" i="4" s="1"/>
  <c r="N564" i="4"/>
  <c r="P564" i="4"/>
  <c r="S564" i="4" s="1"/>
  <c r="Q563" i="4"/>
  <c r="N563" i="4"/>
  <c r="R563" i="4" s="1"/>
  <c r="Q562" i="4"/>
  <c r="P562" i="4"/>
  <c r="S562" i="4" s="1"/>
  <c r="N562" i="4"/>
  <c r="R562" i="4" s="1"/>
  <c r="N561" i="4"/>
  <c r="R561" i="4" s="1"/>
  <c r="P561" i="4"/>
  <c r="N560" i="4"/>
  <c r="T560" i="4" s="1"/>
  <c r="Q560" i="4"/>
  <c r="P559" i="4"/>
  <c r="S559" i="4" s="1"/>
  <c r="U559" i="4" s="1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N344" i="4"/>
  <c r="R344" i="4" s="1"/>
  <c r="N343" i="4"/>
  <c r="R343" i="4" s="1"/>
  <c r="Q342" i="4"/>
  <c r="N342" i="4"/>
  <c r="R342" i="4" s="1"/>
  <c r="P342" i="4"/>
  <c r="S342" i="4" s="1"/>
  <c r="U342" i="4" s="1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S128" i="4" s="1"/>
  <c r="U128" i="4" s="1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S112" i="4" s="1"/>
  <c r="U112" i="4" s="1"/>
  <c r="N112" i="4"/>
  <c r="R112" i="4" s="1"/>
  <c r="Q108" i="4"/>
  <c r="T108" i="4" s="1"/>
  <c r="P108" i="4"/>
  <c r="N107" i="4"/>
  <c r="R107" i="4" s="1"/>
  <c r="N106" i="4"/>
  <c r="R106" i="4" s="1"/>
  <c r="P100" i="4"/>
  <c r="S100" i="4" s="1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T40" i="4" s="1"/>
  <c r="P40" i="4"/>
  <c r="S40" i="4" s="1"/>
  <c r="N39" i="4"/>
  <c r="R39" i="4" s="1"/>
  <c r="P39" i="4"/>
  <c r="S39" i="4" s="1"/>
  <c r="U39" i="4" s="1"/>
  <c r="P33" i="4"/>
  <c r="P30" i="4"/>
  <c r="S30" i="4" s="1"/>
  <c r="Q30" i="4"/>
  <c r="T30" i="4" s="1"/>
  <c r="Q23" i="4"/>
  <c r="Q22" i="4"/>
  <c r="P22" i="4"/>
  <c r="S22" i="4" s="1"/>
  <c r="N22" i="4"/>
  <c r="R22" i="4" s="1"/>
  <c r="P21" i="4"/>
  <c r="N20" i="4"/>
  <c r="R20" i="4" s="1"/>
  <c r="P10" i="4"/>
  <c r="S10" i="4" s="1"/>
  <c r="N10" i="4"/>
  <c r="Q9" i="4"/>
  <c r="T9" i="4" s="1"/>
  <c r="V9" i="4" s="1"/>
  <c r="W9" i="4" s="1"/>
  <c r="X9" i="4" s="1"/>
  <c r="Y9" i="4" s="1"/>
  <c r="P9" i="4"/>
  <c r="S9" i="4" s="1"/>
  <c r="U9" i="4" s="1"/>
  <c r="N6" i="4"/>
  <c r="R6" i="4" s="1"/>
  <c r="N5" i="4"/>
  <c r="R5" i="4" s="1"/>
  <c r="P5" i="4"/>
  <c r="S5" i="4" s="1"/>
  <c r="U5" i="4" s="1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E869" i="5"/>
  <c r="I869" i="5"/>
  <c r="D869" i="5"/>
  <c r="E867" i="5"/>
  <c r="I867" i="5"/>
  <c r="D867" i="5"/>
  <c r="E865" i="5"/>
  <c r="I865" i="5"/>
  <c r="E863" i="5"/>
  <c r="I863" i="5"/>
  <c r="D863" i="5"/>
  <c r="E861" i="5"/>
  <c r="I861" i="5"/>
  <c r="D861" i="5"/>
  <c r="E859" i="5"/>
  <c r="I859" i="5"/>
  <c r="D859" i="5"/>
  <c r="E857" i="5"/>
  <c r="I857" i="5"/>
  <c r="D857" i="5"/>
  <c r="E855" i="5"/>
  <c r="I855" i="5"/>
  <c r="D855" i="5"/>
  <c r="E853" i="5"/>
  <c r="D853" i="5"/>
  <c r="I853" i="5"/>
  <c r="E851" i="5"/>
  <c r="I851" i="5"/>
  <c r="E849" i="5"/>
  <c r="I849" i="5"/>
  <c r="D849" i="5"/>
  <c r="E847" i="5"/>
  <c r="D847" i="5"/>
  <c r="I847" i="5"/>
  <c r="E845" i="5"/>
  <c r="I845" i="5"/>
  <c r="D845" i="5"/>
  <c r="E843" i="5"/>
  <c r="D843" i="5"/>
  <c r="I843" i="5"/>
  <c r="G837" i="5"/>
  <c r="J835" i="2" s="1"/>
  <c r="D837" i="5"/>
  <c r="I837" i="5"/>
  <c r="G835" i="2" s="1"/>
  <c r="P835" i="2" s="1"/>
  <c r="E836" i="5"/>
  <c r="H834" i="2" s="1"/>
  <c r="D835" i="5"/>
  <c r="F835" i="5" s="1"/>
  <c r="I833" i="2" s="1"/>
  <c r="D829" i="5"/>
  <c r="F829" i="5" s="1"/>
  <c r="I827" i="2" s="1"/>
  <c r="D827" i="5"/>
  <c r="G827" i="5" s="1"/>
  <c r="J825" i="2" s="1"/>
  <c r="I827" i="5"/>
  <c r="E825" i="2" s="1"/>
  <c r="N825" i="2" s="1"/>
  <c r="D821" i="5"/>
  <c r="F821" i="5" s="1"/>
  <c r="I819" i="2" s="1"/>
  <c r="I820" i="5"/>
  <c r="E818" i="2" s="1"/>
  <c r="N818" i="2" s="1"/>
  <c r="D819" i="5"/>
  <c r="F819" i="5" s="1"/>
  <c r="I817" i="2" s="1"/>
  <c r="D815" i="5"/>
  <c r="I815" i="5"/>
  <c r="D814" i="5"/>
  <c r="F814" i="5"/>
  <c r="I814" i="2" s="1"/>
  <c r="D813" i="5"/>
  <c r="G811" i="5"/>
  <c r="J812" i="2" s="1"/>
  <c r="D811" i="5"/>
  <c r="D809" i="5"/>
  <c r="F809" i="5" s="1"/>
  <c r="I810" i="2" s="1"/>
  <c r="D807" i="5"/>
  <c r="I807" i="5" s="1"/>
  <c r="F806" i="5"/>
  <c r="I807" i="2" s="1"/>
  <c r="D805" i="5"/>
  <c r="G805" i="5" s="1"/>
  <c r="J806" i="2" s="1"/>
  <c r="D803" i="5"/>
  <c r="F803" i="5" s="1"/>
  <c r="I804" i="2" s="1"/>
  <c r="D799" i="5"/>
  <c r="F799" i="5" s="1"/>
  <c r="I800" i="2" s="1"/>
  <c r="D795" i="5"/>
  <c r="I795" i="5" s="1"/>
  <c r="D791" i="5"/>
  <c r="E791" i="5" s="1"/>
  <c r="H792" i="2" s="1"/>
  <c r="E783" i="5"/>
  <c r="H784" i="2" s="1"/>
  <c r="F783" i="5"/>
  <c r="I784" i="2" s="1"/>
  <c r="D779" i="5"/>
  <c r="I779" i="5" s="1"/>
  <c r="D775" i="5"/>
  <c r="E775" i="5" s="1"/>
  <c r="H776" i="2" s="1"/>
  <c r="G771" i="5"/>
  <c r="J772" i="2" s="1"/>
  <c r="D763" i="5"/>
  <c r="I763" i="5" s="1"/>
  <c r="I754" i="5"/>
  <c r="G755" i="2" s="1"/>
  <c r="P755" i="2" s="1"/>
  <c r="D751" i="5"/>
  <c r="D729" i="5"/>
  <c r="G729" i="5" s="1"/>
  <c r="J730" i="2" s="1"/>
  <c r="E729" i="5"/>
  <c r="H730" i="2" s="1"/>
  <c r="I729" i="5"/>
  <c r="D721" i="5"/>
  <c r="I721" i="5" s="1"/>
  <c r="D713" i="5"/>
  <c r="G713" i="5" s="1"/>
  <c r="J714" i="2" s="1"/>
  <c r="E693" i="5"/>
  <c r="H694" i="2" s="1"/>
  <c r="D689" i="5"/>
  <c r="G689" i="5" s="1"/>
  <c r="J690" i="2" s="1"/>
  <c r="E689" i="5"/>
  <c r="H690" i="2" s="1"/>
  <c r="D681" i="5"/>
  <c r="G681" i="5" s="1"/>
  <c r="J682" i="2" s="1"/>
  <c r="I681" i="5"/>
  <c r="F682" i="2" s="1"/>
  <c r="O682" i="2" s="1"/>
  <c r="E681" i="5"/>
  <c r="H682" i="2" s="1"/>
  <c r="G679" i="5"/>
  <c r="J680" i="2" s="1"/>
  <c r="D677" i="5"/>
  <c r="E677" i="5" s="1"/>
  <c r="H678" i="2" s="1"/>
  <c r="G645" i="5"/>
  <c r="J646" i="2" s="1"/>
  <c r="S773" i="4"/>
  <c r="S545" i="4"/>
  <c r="S962" i="4"/>
  <c r="U962" i="4" s="1"/>
  <c r="S938" i="4"/>
  <c r="U938" i="4" s="1"/>
  <c r="S727" i="4"/>
  <c r="U727" i="4" s="1"/>
  <c r="S836" i="4"/>
  <c r="U836" i="4" s="1"/>
  <c r="T836" i="4"/>
  <c r="T776" i="4"/>
  <c r="T712" i="4"/>
  <c r="S132" i="4"/>
  <c r="S116" i="4"/>
  <c r="U116" i="4" s="1"/>
  <c r="E661" i="5"/>
  <c r="H662" i="2" s="1"/>
  <c r="E713" i="5"/>
  <c r="H714" i="2" s="1"/>
  <c r="Q873" i="4"/>
  <c r="N873" i="4"/>
  <c r="R873" i="4" s="1"/>
  <c r="P628" i="4"/>
  <c r="Q646" i="4"/>
  <c r="T646" i="4" s="1"/>
  <c r="S654" i="4"/>
  <c r="Q658" i="4"/>
  <c r="T658" i="4" s="1"/>
  <c r="P96" i="4"/>
  <c r="N96" i="4"/>
  <c r="R96" i="4" s="1"/>
  <c r="N308" i="4"/>
  <c r="R308" i="4" s="1"/>
  <c r="S507" i="4"/>
  <c r="U507" i="4" s="1"/>
  <c r="W507" i="4" s="1"/>
  <c r="Q608" i="4"/>
  <c r="P612" i="4"/>
  <c r="S612" i="4" s="1"/>
  <c r="N620" i="4"/>
  <c r="R620" i="4" s="1"/>
  <c r="F976" i="4"/>
  <c r="F110" i="5"/>
  <c r="I111" i="2" s="1"/>
  <c r="I110" i="5"/>
  <c r="G110" i="5"/>
  <c r="J111" i="2" s="1"/>
  <c r="D725" i="5"/>
  <c r="G725" i="5" s="1"/>
  <c r="J726" i="2" s="1"/>
  <c r="D664" i="5"/>
  <c r="I664" i="5" s="1"/>
  <c r="F176" i="5"/>
  <c r="I177" i="2" s="1"/>
  <c r="I176" i="5"/>
  <c r="G787" i="5"/>
  <c r="J788" i="2" s="1"/>
  <c r="E786" i="5"/>
  <c r="H787" i="2" s="1"/>
  <c r="D767" i="5"/>
  <c r="D759" i="5"/>
  <c r="E759" i="5" s="1"/>
  <c r="H760" i="2" s="1"/>
  <c r="D755" i="5"/>
  <c r="G755" i="5" s="1"/>
  <c r="J756" i="2" s="1"/>
  <c r="D745" i="5"/>
  <c r="F745" i="5" s="1"/>
  <c r="I746" i="2" s="1"/>
  <c r="D734" i="5"/>
  <c r="I734" i="5" s="1"/>
  <c r="F735" i="2" s="1"/>
  <c r="O735" i="2" s="1"/>
  <c r="D709" i="5"/>
  <c r="E709" i="5" s="1"/>
  <c r="H710" i="2" s="1"/>
  <c r="D705" i="5"/>
  <c r="E705" i="5" s="1"/>
  <c r="H706" i="2" s="1"/>
  <c r="D697" i="5"/>
  <c r="G697" i="5" s="1"/>
  <c r="J698" i="2" s="1"/>
  <c r="D673" i="5"/>
  <c r="G673" i="5" s="1"/>
  <c r="J674" i="2" s="1"/>
  <c r="E673" i="5"/>
  <c r="H674" i="2" s="1"/>
  <c r="I673" i="5"/>
  <c r="E641" i="5"/>
  <c r="H642" i="2" s="1"/>
  <c r="G625" i="5"/>
  <c r="J626" i="2" s="1"/>
  <c r="S728" i="4"/>
  <c r="S172" i="4"/>
  <c r="U172" i="4" s="1"/>
  <c r="P681" i="4"/>
  <c r="P584" i="4"/>
  <c r="Q51" i="4"/>
  <c r="F126" i="5"/>
  <c r="I127" i="2" s="1"/>
  <c r="I126" i="5"/>
  <c r="G126" i="5"/>
  <c r="J127" i="2" s="1"/>
  <c r="F542" i="5"/>
  <c r="I543" i="2" s="1"/>
  <c r="E542" i="5"/>
  <c r="H543" i="2" s="1"/>
  <c r="F544" i="5"/>
  <c r="I545" i="2" s="1"/>
  <c r="E544" i="5"/>
  <c r="H545" i="2" s="1"/>
  <c r="Q696" i="4"/>
  <c r="Q700" i="4"/>
  <c r="N764" i="4"/>
  <c r="R764" i="4" s="1"/>
  <c r="S644" i="4"/>
  <c r="S656" i="4"/>
  <c r="Q348" i="4"/>
  <c r="T348" i="4" s="1"/>
  <c r="S906" i="4"/>
  <c r="S912" i="4"/>
  <c r="U912" i="4" s="1"/>
  <c r="Q916" i="4"/>
  <c r="S960" i="4"/>
  <c r="U960" i="4" s="1"/>
  <c r="F118" i="5"/>
  <c r="I119" i="2" s="1"/>
  <c r="I118" i="5"/>
  <c r="G118" i="5"/>
  <c r="J119" i="2" s="1"/>
  <c r="F134" i="5"/>
  <c r="I135" i="2" s="1"/>
  <c r="I134" i="5"/>
  <c r="G134" i="5"/>
  <c r="J135" i="2" s="1"/>
  <c r="Q28" i="4"/>
  <c r="Q968" i="4"/>
  <c r="T968" i="4" s="1"/>
  <c r="F26" i="5"/>
  <c r="I27" i="2" s="1"/>
  <c r="G26" i="5"/>
  <c r="J27" i="2" s="1"/>
  <c r="F38" i="5"/>
  <c r="I39" i="2" s="1"/>
  <c r="G38" i="5"/>
  <c r="J39" i="2" s="1"/>
  <c r="F536" i="5"/>
  <c r="I537" i="2" s="1"/>
  <c r="I536" i="5"/>
  <c r="E537" i="2" s="1"/>
  <c r="N537" i="2" s="1"/>
  <c r="G4" i="5"/>
  <c r="J5" i="2" s="1"/>
  <c r="I4" i="5"/>
  <c r="D609" i="5"/>
  <c r="E609" i="5" s="1"/>
  <c r="H610" i="2" s="1"/>
  <c r="G601" i="5"/>
  <c r="J602" i="2" s="1"/>
  <c r="D593" i="5"/>
  <c r="E579" i="5"/>
  <c r="H580" i="2" s="1"/>
  <c r="D577" i="5"/>
  <c r="F576" i="5"/>
  <c r="I577" i="2" s="1"/>
  <c r="I576" i="5"/>
  <c r="D575" i="5"/>
  <c r="I575" i="5" s="1"/>
  <c r="I563" i="5"/>
  <c r="G564" i="2" s="1"/>
  <c r="P564" i="2" s="1"/>
  <c r="D561" i="5"/>
  <c r="G561" i="5" s="1"/>
  <c r="J562" i="2" s="1"/>
  <c r="G559" i="5"/>
  <c r="J560" i="2" s="1"/>
  <c r="D555" i="5"/>
  <c r="I555" i="5" s="1"/>
  <c r="D549" i="5"/>
  <c r="G549" i="5" s="1"/>
  <c r="J550" i="2" s="1"/>
  <c r="E545" i="5"/>
  <c r="H546" i="2" s="1"/>
  <c r="D541" i="5"/>
  <c r="F541" i="5" s="1"/>
  <c r="I542" i="2" s="1"/>
  <c r="D533" i="5"/>
  <c r="F533" i="5" s="1"/>
  <c r="I534" i="2" s="1"/>
  <c r="D525" i="5"/>
  <c r="E525" i="5" s="1"/>
  <c r="H526" i="2" s="1"/>
  <c r="D513" i="5"/>
  <c r="I511" i="5"/>
  <c r="E512" i="2" s="1"/>
  <c r="N512" i="2" s="1"/>
  <c r="G509" i="5"/>
  <c r="J510" i="2" s="1"/>
  <c r="D508" i="5"/>
  <c r="G508" i="5" s="1"/>
  <c r="J509" i="2" s="1"/>
  <c r="D505" i="5"/>
  <c r="F496" i="5"/>
  <c r="I497" i="2" s="1"/>
  <c r="I496" i="5"/>
  <c r="E497" i="2" s="1"/>
  <c r="N497" i="2" s="1"/>
  <c r="D177" i="5"/>
  <c r="G177" i="5" s="1"/>
  <c r="J178" i="2" s="1"/>
  <c r="I173" i="5"/>
  <c r="F162" i="5"/>
  <c r="I163" i="2" s="1"/>
  <c r="E162" i="5"/>
  <c r="H163" i="2" s="1"/>
  <c r="G162" i="5"/>
  <c r="J163" i="2" s="1"/>
  <c r="D161" i="5"/>
  <c r="I159" i="5"/>
  <c r="G160" i="2" s="1"/>
  <c r="P160" i="2" s="1"/>
  <c r="D157" i="5"/>
  <c r="I157" i="5" s="1"/>
  <c r="D156" i="5"/>
  <c r="I156" i="5" s="1"/>
  <c r="D149" i="5"/>
  <c r="G149" i="5" s="1"/>
  <c r="J150" i="2" s="1"/>
  <c r="D145" i="5"/>
  <c r="E145" i="5" s="1"/>
  <c r="H146" i="2" s="1"/>
  <c r="F138" i="5"/>
  <c r="I139" i="2" s="1"/>
  <c r="I138" i="5"/>
  <c r="F130" i="5"/>
  <c r="I131" i="2" s="1"/>
  <c r="I130" i="5"/>
  <c r="F122" i="5"/>
  <c r="I123" i="2" s="1"/>
  <c r="I122" i="5"/>
  <c r="F114" i="5"/>
  <c r="I115" i="2" s="1"/>
  <c r="I114" i="5"/>
  <c r="D105" i="5"/>
  <c r="E105" i="5" s="1"/>
  <c r="H106" i="2" s="1"/>
  <c r="D101" i="5"/>
  <c r="G101" i="5" s="1"/>
  <c r="J102" i="2" s="1"/>
  <c r="G99" i="5"/>
  <c r="J100" i="2" s="1"/>
  <c r="D97" i="5"/>
  <c r="G95" i="5"/>
  <c r="J96" i="2" s="1"/>
  <c r="D93" i="5"/>
  <c r="G93" i="5" s="1"/>
  <c r="J94" i="2" s="1"/>
  <c r="G91" i="5"/>
  <c r="J92" i="2" s="1"/>
  <c r="I91" i="5"/>
  <c r="D89" i="5"/>
  <c r="D85" i="5"/>
  <c r="G85" i="5" s="1"/>
  <c r="J86" i="2" s="1"/>
  <c r="D81" i="5"/>
  <c r="E81" i="5" s="1"/>
  <c r="H82" i="2" s="1"/>
  <c r="D77" i="5"/>
  <c r="G77" i="5" s="1"/>
  <c r="J78" i="2" s="1"/>
  <c r="D73" i="5"/>
  <c r="E73" i="5" s="1"/>
  <c r="H74" i="2" s="1"/>
  <c r="D69" i="5"/>
  <c r="G69" i="5" s="1"/>
  <c r="J70" i="2" s="1"/>
  <c r="G67" i="5"/>
  <c r="J68" i="2" s="1"/>
  <c r="I67" i="5"/>
  <c r="G68" i="2" s="1"/>
  <c r="P68" i="2" s="1"/>
  <c r="D65" i="5"/>
  <c r="G63" i="5"/>
  <c r="J64" i="2" s="1"/>
  <c r="E63" i="5"/>
  <c r="H64" i="2" s="1"/>
  <c r="D61" i="5"/>
  <c r="G61" i="5" s="1"/>
  <c r="J62" i="2" s="1"/>
  <c r="G59" i="5"/>
  <c r="J60" i="2" s="1"/>
  <c r="D57" i="5"/>
  <c r="I55" i="5"/>
  <c r="G56" i="2" s="1"/>
  <c r="P56" i="2" s="1"/>
  <c r="D53" i="5"/>
  <c r="G53" i="5" s="1"/>
  <c r="J54" i="2" s="1"/>
  <c r="D49" i="5"/>
  <c r="E49" i="5" s="1"/>
  <c r="H50" i="2" s="1"/>
  <c r="D45" i="5"/>
  <c r="I45" i="5" s="1"/>
  <c r="G33" i="5"/>
  <c r="J34" i="2" s="1"/>
  <c r="I33" i="5"/>
  <c r="E33" i="5"/>
  <c r="H34" i="2" s="1"/>
  <c r="D31" i="5"/>
  <c r="G31" i="5" s="1"/>
  <c r="J32" i="2" s="1"/>
  <c r="G29" i="5"/>
  <c r="J30" i="2" s="1"/>
  <c r="D27" i="5"/>
  <c r="G27" i="5" s="1"/>
  <c r="J28" i="2" s="1"/>
  <c r="D19" i="5"/>
  <c r="I19" i="5" s="1"/>
  <c r="D15" i="5"/>
  <c r="I15" i="5" s="1"/>
  <c r="E7" i="5"/>
  <c r="H8" i="2" s="1"/>
  <c r="F6" i="5"/>
  <c r="I7" i="2" s="1"/>
  <c r="G6" i="5"/>
  <c r="J7" i="2" s="1"/>
  <c r="F4" i="5"/>
  <c r="I5" i="2" s="1"/>
  <c r="I3" i="5"/>
  <c r="F4" i="2" s="1"/>
  <c r="O4" i="2" s="1"/>
  <c r="N735" i="4"/>
  <c r="R735" i="4" s="1"/>
  <c r="N799" i="4"/>
  <c r="R799" i="4" s="1"/>
  <c r="N566" i="4"/>
  <c r="R566" i="4" s="1"/>
  <c r="N796" i="4"/>
  <c r="R796" i="4" s="1"/>
  <c r="Q908" i="4"/>
  <c r="Q53" i="4"/>
  <c r="T53" i="4" s="1"/>
  <c r="Q178" i="4"/>
  <c r="Q102" i="4"/>
  <c r="T102" i="4" s="1"/>
  <c r="P272" i="4"/>
  <c r="P320" i="4"/>
  <c r="N505" i="4"/>
  <c r="Q886" i="4"/>
  <c r="T886" i="4" s="1"/>
  <c r="Q630" i="4"/>
  <c r="Q638" i="4"/>
  <c r="T638" i="4" s="1"/>
  <c r="Q650" i="4"/>
  <c r="N666" i="4"/>
  <c r="R666" i="4" s="1"/>
  <c r="N674" i="4"/>
  <c r="Q904" i="4"/>
  <c r="T904" i="4" s="1"/>
  <c r="Q936" i="4"/>
  <c r="T936" i="4" s="1"/>
  <c r="Q96" i="4"/>
  <c r="Q944" i="4"/>
  <c r="T944" i="4" s="1"/>
  <c r="V944" i="4" s="1"/>
  <c r="W944" i="4" s="1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T665" i="4" s="1"/>
  <c r="Q652" i="4"/>
  <c r="Q603" i="4"/>
  <c r="Q590" i="4"/>
  <c r="P579" i="4"/>
  <c r="S579" i="4" s="1"/>
  <c r="U579" i="4" s="1"/>
  <c r="N578" i="4"/>
  <c r="N513" i="4"/>
  <c r="R513" i="4" s="1"/>
  <c r="N507" i="4"/>
  <c r="R507" i="4" s="1"/>
  <c r="N435" i="4"/>
  <c r="P429" i="4"/>
  <c r="P413" i="4"/>
  <c r="N411" i="4"/>
  <c r="P409" i="4"/>
  <c r="P405" i="4"/>
  <c r="S405" i="4" s="1"/>
  <c r="U405" i="4" s="1"/>
  <c r="Q110" i="4"/>
  <c r="T110" i="4" s="1"/>
  <c r="V110" i="4" s="1"/>
  <c r="W110" i="4" s="1"/>
  <c r="Q825" i="4"/>
  <c r="T825" i="4" s="1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I839" i="2" s="1"/>
  <c r="D839" i="5"/>
  <c r="D831" i="5"/>
  <c r="G831" i="5" s="1"/>
  <c r="J829" i="2" s="1"/>
  <c r="D817" i="5"/>
  <c r="I817" i="5" s="1"/>
  <c r="D801" i="5"/>
  <c r="I801" i="5" s="1"/>
  <c r="D797" i="5"/>
  <c r="D793" i="5"/>
  <c r="D785" i="5"/>
  <c r="I785" i="5" s="1"/>
  <c r="D781" i="5"/>
  <c r="E781" i="5" s="1"/>
  <c r="H782" i="2" s="1"/>
  <c r="D773" i="5"/>
  <c r="F773" i="5" s="1"/>
  <c r="I774" i="2" s="1"/>
  <c r="D769" i="5"/>
  <c r="I769" i="5" s="1"/>
  <c r="D765" i="5"/>
  <c r="D761" i="5"/>
  <c r="D753" i="5"/>
  <c r="I753" i="5" s="1"/>
  <c r="D749" i="5"/>
  <c r="G749" i="5" s="1"/>
  <c r="J750" i="2" s="1"/>
  <c r="D741" i="5"/>
  <c r="F741" i="5" s="1"/>
  <c r="I742" i="2" s="1"/>
  <c r="D740" i="5"/>
  <c r="G740" i="5" s="1"/>
  <c r="J741" i="2" s="1"/>
  <c r="D737" i="5"/>
  <c r="F737" i="5" s="1"/>
  <c r="I738" i="2" s="1"/>
  <c r="D736" i="5"/>
  <c r="G736" i="5" s="1"/>
  <c r="J737" i="2" s="1"/>
  <c r="D733" i="5"/>
  <c r="F733" i="5" s="1"/>
  <c r="I734" i="2" s="1"/>
  <c r="D731" i="5"/>
  <c r="E731" i="5" s="1"/>
  <c r="H732" i="2" s="1"/>
  <c r="D727" i="5"/>
  <c r="F727" i="5" s="1"/>
  <c r="I728" i="2" s="1"/>
  <c r="D724" i="5"/>
  <c r="G724" i="5" s="1"/>
  <c r="J725" i="2" s="1"/>
  <c r="D723" i="5"/>
  <c r="F723" i="5" s="1"/>
  <c r="I724" i="2" s="1"/>
  <c r="D720" i="5"/>
  <c r="G720" i="5" s="1"/>
  <c r="J721" i="2" s="1"/>
  <c r="D719" i="5"/>
  <c r="F719" i="5" s="1"/>
  <c r="I720" i="2" s="1"/>
  <c r="D715" i="5"/>
  <c r="F715" i="5" s="1"/>
  <c r="I716" i="2" s="1"/>
  <c r="D711" i="5"/>
  <c r="F711" i="5" s="1"/>
  <c r="I712" i="2" s="1"/>
  <c r="D708" i="5"/>
  <c r="G708" i="5" s="1"/>
  <c r="J709" i="2" s="1"/>
  <c r="D707" i="5"/>
  <c r="F707" i="5" s="1"/>
  <c r="I708" i="2" s="1"/>
  <c r="D704" i="5"/>
  <c r="G704" i="5" s="1"/>
  <c r="J705" i="2" s="1"/>
  <c r="D703" i="5"/>
  <c r="F703" i="5" s="1"/>
  <c r="I704" i="2" s="1"/>
  <c r="D699" i="5"/>
  <c r="F699" i="5" s="1"/>
  <c r="I700" i="2" s="1"/>
  <c r="D695" i="5"/>
  <c r="F695" i="5" s="1"/>
  <c r="I696" i="2" s="1"/>
  <c r="D692" i="5"/>
  <c r="G692" i="5" s="1"/>
  <c r="J693" i="2" s="1"/>
  <c r="D691" i="5"/>
  <c r="F691" i="5" s="1"/>
  <c r="I692" i="2" s="1"/>
  <c r="D688" i="5"/>
  <c r="G688" i="5" s="1"/>
  <c r="J689" i="2" s="1"/>
  <c r="D687" i="5"/>
  <c r="F687" i="5" s="1"/>
  <c r="I688" i="2" s="1"/>
  <c r="D683" i="5"/>
  <c r="F683" i="5" s="1"/>
  <c r="I684" i="2" s="1"/>
  <c r="D679" i="5"/>
  <c r="F679" i="5" s="1"/>
  <c r="I680" i="2" s="1"/>
  <c r="D676" i="5"/>
  <c r="G676" i="5" s="1"/>
  <c r="J677" i="2" s="1"/>
  <c r="D675" i="5"/>
  <c r="F675" i="5" s="1"/>
  <c r="I676" i="2" s="1"/>
  <c r="D672" i="5"/>
  <c r="G672" i="5" s="1"/>
  <c r="J673" i="2" s="1"/>
  <c r="D671" i="5"/>
  <c r="F671" i="5" s="1"/>
  <c r="I672" i="2" s="1"/>
  <c r="D668" i="5"/>
  <c r="D656" i="5"/>
  <c r="G656" i="5" s="1"/>
  <c r="J657" i="2" s="1"/>
  <c r="D649" i="5"/>
  <c r="F649" i="5" s="1"/>
  <c r="I650" i="2" s="1"/>
  <c r="D644" i="5"/>
  <c r="D633" i="5"/>
  <c r="F633" i="5" s="1"/>
  <c r="I634" i="2" s="1"/>
  <c r="D629" i="5"/>
  <c r="F629" i="5" s="1"/>
  <c r="I630" i="2" s="1"/>
  <c r="D621" i="5"/>
  <c r="G621" i="5" s="1"/>
  <c r="J622" i="2" s="1"/>
  <c r="D620" i="5"/>
  <c r="D613" i="5"/>
  <c r="E613" i="5" s="1"/>
  <c r="H614" i="2" s="1"/>
  <c r="D608" i="5"/>
  <c r="G608" i="5" s="1"/>
  <c r="J609" i="2" s="1"/>
  <c r="D605" i="5"/>
  <c r="G605" i="5" s="1"/>
  <c r="J606" i="2" s="1"/>
  <c r="D600" i="5"/>
  <c r="G600" i="5" s="1"/>
  <c r="J601" i="2" s="1"/>
  <c r="D597" i="5"/>
  <c r="I597" i="5" s="1"/>
  <c r="D596" i="5"/>
  <c r="G596" i="5" s="1"/>
  <c r="J597" i="2" s="1"/>
  <c r="D591" i="5"/>
  <c r="F591" i="5" s="1"/>
  <c r="I592" i="2" s="1"/>
  <c r="D579" i="5"/>
  <c r="I579" i="5" s="1"/>
  <c r="D573" i="5"/>
  <c r="G573" i="5" s="1"/>
  <c r="J574" i="2" s="1"/>
  <c r="D557" i="5"/>
  <c r="F557" i="5" s="1"/>
  <c r="I558" i="2" s="1"/>
  <c r="D551" i="5"/>
  <c r="G551" i="5" s="1"/>
  <c r="J552" i="2" s="1"/>
  <c r="D539" i="5"/>
  <c r="D535" i="5"/>
  <c r="D531" i="5"/>
  <c r="F531" i="5" s="1"/>
  <c r="I532" i="2" s="1"/>
  <c r="D527" i="5"/>
  <c r="F527" i="5" s="1"/>
  <c r="I528" i="2" s="1"/>
  <c r="D523" i="5"/>
  <c r="D519" i="5"/>
  <c r="G519" i="5" s="1"/>
  <c r="J520" i="2" s="1"/>
  <c r="D511" i="5"/>
  <c r="F511" i="5" s="1"/>
  <c r="I512" i="2" s="1"/>
  <c r="D280" i="5"/>
  <c r="D171" i="5"/>
  <c r="D167" i="5"/>
  <c r="D159" i="5"/>
  <c r="D143" i="5"/>
  <c r="F143" i="5" s="1"/>
  <c r="I144" i="2" s="1"/>
  <c r="D141" i="5"/>
  <c r="F141" i="5" s="1"/>
  <c r="I142" i="2" s="1"/>
  <c r="D139" i="5"/>
  <c r="F139" i="5" s="1"/>
  <c r="I140" i="2" s="1"/>
  <c r="D137" i="5"/>
  <c r="F137" i="5" s="1"/>
  <c r="I138" i="2" s="1"/>
  <c r="D135" i="5"/>
  <c r="F135" i="5" s="1"/>
  <c r="I136" i="2" s="1"/>
  <c r="D133" i="5"/>
  <c r="F133" i="5" s="1"/>
  <c r="I134" i="2" s="1"/>
  <c r="D131" i="5"/>
  <c r="F131" i="5" s="1"/>
  <c r="I132" i="2" s="1"/>
  <c r="D129" i="5"/>
  <c r="F129" i="5" s="1"/>
  <c r="I130" i="2" s="1"/>
  <c r="D127" i="5"/>
  <c r="F127" i="5" s="1"/>
  <c r="I128" i="2" s="1"/>
  <c r="D125" i="5"/>
  <c r="F125" i="5" s="1"/>
  <c r="I126" i="2" s="1"/>
  <c r="D123" i="5"/>
  <c r="F123" i="5" s="1"/>
  <c r="I124" i="2" s="1"/>
  <c r="D121" i="5"/>
  <c r="F121" i="5" s="1"/>
  <c r="I122" i="2" s="1"/>
  <c r="D119" i="5"/>
  <c r="F119" i="5" s="1"/>
  <c r="I120" i="2" s="1"/>
  <c r="D117" i="5"/>
  <c r="F117" i="5" s="1"/>
  <c r="I118" i="2" s="1"/>
  <c r="D115" i="5"/>
  <c r="F115" i="5" s="1"/>
  <c r="I116" i="2" s="1"/>
  <c r="D113" i="5"/>
  <c r="F113" i="5" s="1"/>
  <c r="I114" i="2" s="1"/>
  <c r="D111" i="5"/>
  <c r="F111" i="5" s="1"/>
  <c r="I112" i="2" s="1"/>
  <c r="D109" i="5"/>
  <c r="F109" i="5" s="1"/>
  <c r="I110" i="2" s="1"/>
  <c r="D41" i="5"/>
  <c r="D39" i="5"/>
  <c r="I39" i="5" s="1"/>
  <c r="D25" i="5"/>
  <c r="D23" i="5"/>
  <c r="D13" i="5"/>
  <c r="D11" i="5"/>
  <c r="D9" i="5"/>
  <c r="D7" i="5"/>
  <c r="D5" i="5"/>
  <c r="E5" i="5" s="1"/>
  <c r="H6" i="2" s="1"/>
  <c r="D3" i="5"/>
  <c r="AA170" i="2"/>
  <c r="AB170" i="2"/>
  <c r="AC179" i="2"/>
  <c r="AA179" i="2"/>
  <c r="AC178" i="2"/>
  <c r="AB178" i="2"/>
  <c r="AA177" i="2"/>
  <c r="AB177" i="2"/>
  <c r="AC176" i="2"/>
  <c r="AB175" i="2"/>
  <c r="AB174" i="2"/>
  <c r="AB173" i="2"/>
  <c r="AB172" i="2"/>
  <c r="AC171" i="2"/>
  <c r="AA171" i="2"/>
  <c r="AB171" i="2"/>
  <c r="AB185" i="2"/>
  <c r="AC184" i="2"/>
  <c r="AA184" i="2"/>
  <c r="AC183" i="2"/>
  <c r="AC182" i="2"/>
  <c r="AB182" i="2"/>
  <c r="AC180" i="2"/>
  <c r="AA180" i="2"/>
  <c r="K2" i="4"/>
  <c r="I2" i="5"/>
  <c r="G2" i="5"/>
  <c r="J3" i="2" s="1"/>
  <c r="F2" i="5"/>
  <c r="I3" i="2" s="1"/>
  <c r="F911" i="4"/>
  <c r="E911" i="4"/>
  <c r="D911" i="4"/>
  <c r="G911" i="4"/>
  <c r="F847" i="4"/>
  <c r="E847" i="4"/>
  <c r="D847" i="4"/>
  <c r="G847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844" i="4"/>
  <c r="F844" i="4"/>
  <c r="G844" i="4"/>
  <c r="E844" i="4"/>
  <c r="D970" i="4"/>
  <c r="F970" i="4"/>
  <c r="E970" i="4"/>
  <c r="F994" i="4"/>
  <c r="G994" i="4"/>
  <c r="E994" i="4"/>
  <c r="F864" i="4"/>
  <c r="G868" i="4"/>
  <c r="G848" i="4"/>
  <c r="D848" i="4"/>
  <c r="E848" i="4"/>
  <c r="D962" i="4"/>
  <c r="F962" i="4"/>
  <c r="E962" i="4"/>
  <c r="D998" i="4"/>
  <c r="F998" i="4"/>
  <c r="E998" i="4"/>
  <c r="F954" i="4"/>
  <c r="E954" i="4"/>
  <c r="F936" i="4"/>
  <c r="D936" i="4"/>
  <c r="E936" i="4"/>
  <c r="F842" i="4"/>
  <c r="D842" i="4"/>
  <c r="E842" i="4"/>
  <c r="F850" i="4"/>
  <c r="E850" i="4"/>
  <c r="D850" i="4"/>
  <c r="F858" i="4"/>
  <c r="E858" i="4"/>
  <c r="D858" i="4"/>
  <c r="D866" i="4"/>
  <c r="F882" i="4"/>
  <c r="D882" i="4"/>
  <c r="E882" i="4"/>
  <c r="D898" i="4"/>
  <c r="F948" i="4"/>
  <c r="D948" i="4"/>
  <c r="E948" i="4"/>
  <c r="F938" i="4"/>
  <c r="G938" i="4"/>
  <c r="E875" i="4"/>
  <c r="D875" i="4"/>
  <c r="F869" i="4"/>
  <c r="E869" i="4"/>
  <c r="G869" i="4"/>
  <c r="D869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D977" i="4"/>
  <c r="E977" i="4"/>
  <c r="G977" i="4"/>
  <c r="D914" i="4"/>
  <c r="F914" i="4"/>
  <c r="E914" i="4"/>
  <c r="E913" i="4"/>
  <c r="D913" i="4"/>
  <c r="G913" i="4"/>
  <c r="E881" i="4"/>
  <c r="D881" i="4"/>
  <c r="G881" i="4"/>
  <c r="E849" i="4"/>
  <c r="D849" i="4"/>
  <c r="G849" i="4"/>
  <c r="U106" i="4"/>
  <c r="U776" i="4"/>
  <c r="U596" i="4"/>
  <c r="U570" i="4"/>
  <c r="U132" i="4"/>
  <c r="V132" i="4"/>
  <c r="W132" i="4" s="1"/>
  <c r="R594" i="4"/>
  <c r="S594" i="4"/>
  <c r="R598" i="4"/>
  <c r="U654" i="4"/>
  <c r="R624" i="4"/>
  <c r="U644" i="4"/>
  <c r="U656" i="4"/>
  <c r="U906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E864" i="4"/>
  <c r="F987" i="4"/>
  <c r="D987" i="4"/>
  <c r="F848" i="4"/>
  <c r="F868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49" i="4"/>
  <c r="G865" i="4"/>
  <c r="F881" i="4"/>
  <c r="E897" i="4"/>
  <c r="F913" i="4"/>
  <c r="D960" i="4"/>
  <c r="E960" i="4"/>
  <c r="G996" i="4"/>
  <c r="F977" i="4"/>
  <c r="D988" i="4"/>
  <c r="D989" i="4"/>
  <c r="E989" i="4"/>
  <c r="F989" i="4"/>
  <c r="F891" i="4"/>
  <c r="G891" i="4"/>
  <c r="D950" i="4"/>
  <c r="E950" i="4"/>
  <c r="D976" i="4"/>
  <c r="E963" i="4"/>
  <c r="D963" i="4"/>
  <c r="F951" i="4"/>
  <c r="G951" i="4"/>
  <c r="E935" i="4"/>
  <c r="D935" i="4"/>
  <c r="U877" i="4"/>
  <c r="U725" i="4"/>
  <c r="U709" i="4"/>
  <c r="V836" i="4"/>
  <c r="E925" i="4"/>
  <c r="G925" i="4"/>
  <c r="U958" i="4"/>
  <c r="U993" i="4"/>
  <c r="U661" i="4"/>
  <c r="U853" i="4"/>
  <c r="V917" i="4"/>
  <c r="S655" i="4"/>
  <c r="S567" i="4"/>
  <c r="U567" i="4" s="1"/>
  <c r="T611" i="4"/>
  <c r="T579" i="4"/>
  <c r="T902" i="4"/>
  <c r="T888" i="4"/>
  <c r="R852" i="4"/>
  <c r="T852" i="4"/>
  <c r="R830" i="4"/>
  <c r="T830" i="4"/>
  <c r="T750" i="4"/>
  <c r="R710" i="4"/>
  <c r="U710" i="4" s="1"/>
  <c r="T710" i="4"/>
  <c r="R636" i="4"/>
  <c r="U636" i="4" s="1"/>
  <c r="T636" i="4"/>
  <c r="T626" i="4"/>
  <c r="T604" i="4"/>
  <c r="R572" i="4"/>
  <c r="T572" i="4"/>
  <c r="R549" i="4"/>
  <c r="T154" i="4"/>
  <c r="R10" i="4"/>
  <c r="E560" i="2"/>
  <c r="N560" i="2" s="1"/>
  <c r="G560" i="2"/>
  <c r="P560" i="2" s="1"/>
  <c r="F560" i="2"/>
  <c r="O560" i="2" s="1"/>
  <c r="F674" i="2"/>
  <c r="O674" i="2" s="1"/>
  <c r="E674" i="2"/>
  <c r="N674" i="2" s="1"/>
  <c r="G674" i="2"/>
  <c r="P674" i="2" s="1"/>
  <c r="G158" i="2"/>
  <c r="P158" i="2" s="1"/>
  <c r="E158" i="2"/>
  <c r="N158" i="2" s="1"/>
  <c r="F158" i="2"/>
  <c r="O158" i="2" s="1"/>
  <c r="E56" i="2"/>
  <c r="N56" i="2" s="1"/>
  <c r="E68" i="2"/>
  <c r="N68" i="2" s="1"/>
  <c r="G92" i="2"/>
  <c r="P92" i="2" s="1"/>
  <c r="E92" i="2"/>
  <c r="N92" i="2" s="1"/>
  <c r="E796" i="2"/>
  <c r="N796" i="2" s="1"/>
  <c r="G796" i="2"/>
  <c r="P796" i="2" s="1"/>
  <c r="F796" i="2"/>
  <c r="O796" i="2" s="1"/>
  <c r="E835" i="2"/>
  <c r="N835" i="2" s="1"/>
  <c r="G825" i="2"/>
  <c r="P825" i="2" s="1"/>
  <c r="P659" i="4"/>
  <c r="N659" i="4"/>
  <c r="R659" i="4" s="1"/>
  <c r="T675" i="4"/>
  <c r="T606" i="4"/>
  <c r="T632" i="4"/>
  <c r="Q672" i="4"/>
  <c r="P672" i="4"/>
  <c r="Q676" i="4"/>
  <c r="T676" i="4" s="1"/>
  <c r="P676" i="4"/>
  <c r="Q680" i="4"/>
  <c r="T680" i="4" s="1"/>
  <c r="V680" i="4" s="1"/>
  <c r="P680" i="4"/>
  <c r="S680" i="4" s="1"/>
  <c r="Q688" i="4"/>
  <c r="P688" i="4"/>
  <c r="N748" i="4"/>
  <c r="P748" i="4"/>
  <c r="Q826" i="4"/>
  <c r="P826" i="4"/>
  <c r="Q34" i="4"/>
  <c r="T34" i="4" s="1"/>
  <c r="N34" i="4"/>
  <c r="R34" i="4" s="1"/>
  <c r="P34" i="4"/>
  <c r="S34" i="4" s="1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T608" i="4"/>
  <c r="N762" i="4"/>
  <c r="R762" i="4" s="1"/>
  <c r="P762" i="4"/>
  <c r="Q766" i="4"/>
  <c r="T766" i="4" s="1"/>
  <c r="P766" i="4"/>
  <c r="S766" i="4" s="1"/>
  <c r="Q774" i="4"/>
  <c r="T774" i="4" s="1"/>
  <c r="P774" i="4"/>
  <c r="S774" i="4" s="1"/>
  <c r="T916" i="4"/>
  <c r="F112" i="5"/>
  <c r="I113" i="2" s="1"/>
  <c r="G112" i="5"/>
  <c r="J113" i="2" s="1"/>
  <c r="F120" i="5"/>
  <c r="I121" i="2" s="1"/>
  <c r="G120" i="5"/>
  <c r="J121" i="2" s="1"/>
  <c r="F128" i="5"/>
  <c r="I129" i="2" s="1"/>
  <c r="G128" i="5"/>
  <c r="J129" i="2" s="1"/>
  <c r="F136" i="5"/>
  <c r="I137" i="2" s="1"/>
  <c r="G136" i="5"/>
  <c r="J137" i="2" s="1"/>
  <c r="T36" i="4"/>
  <c r="T48" i="4"/>
  <c r="Q698" i="4"/>
  <c r="Q714" i="4"/>
  <c r="T714" i="4" s="1"/>
  <c r="P714" i="4"/>
  <c r="S714" i="4" s="1"/>
  <c r="U714" i="4" s="1"/>
  <c r="I17" i="5"/>
  <c r="E17" i="5"/>
  <c r="H18" i="2" s="1"/>
  <c r="G17" i="5"/>
  <c r="J18" i="2" s="1"/>
  <c r="I29" i="5"/>
  <c r="E29" i="5"/>
  <c r="H30" i="2" s="1"/>
  <c r="G42" i="5"/>
  <c r="J43" i="2" s="1"/>
  <c r="E71" i="5"/>
  <c r="H72" i="2" s="1"/>
  <c r="I71" i="5"/>
  <c r="E103" i="5"/>
  <c r="H104" i="2" s="1"/>
  <c r="I103" i="5"/>
  <c r="F14" i="5"/>
  <c r="I15" i="2" s="1"/>
  <c r="E14" i="5"/>
  <c r="H15" i="2" s="1"/>
  <c r="I14" i="5"/>
  <c r="Q118" i="4"/>
  <c r="N118" i="4"/>
  <c r="R118" i="4" s="1"/>
  <c r="Q134" i="4"/>
  <c r="N134" i="4"/>
  <c r="R134" i="4" s="1"/>
  <c r="Q160" i="4"/>
  <c r="T160" i="4" s="1"/>
  <c r="P160" i="4"/>
  <c r="S160" i="4" s="1"/>
  <c r="T954" i="4"/>
  <c r="N978" i="4"/>
  <c r="P978" i="4"/>
  <c r="G677" i="5"/>
  <c r="J678" i="2" s="1"/>
  <c r="I677" i="5"/>
  <c r="G685" i="5"/>
  <c r="J686" i="2" s="1"/>
  <c r="G693" i="5"/>
  <c r="J694" i="2" s="1"/>
  <c r="I693" i="5"/>
  <c r="G701" i="5"/>
  <c r="J702" i="2" s="1"/>
  <c r="I701" i="5"/>
  <c r="G709" i="5"/>
  <c r="J710" i="2" s="1"/>
  <c r="G717" i="5"/>
  <c r="J718" i="2" s="1"/>
  <c r="I725" i="5"/>
  <c r="E735" i="2"/>
  <c r="N735" i="2" s="1"/>
  <c r="E518" i="5"/>
  <c r="H519" i="2" s="1"/>
  <c r="F518" i="5"/>
  <c r="I519" i="2" s="1"/>
  <c r="F540" i="5"/>
  <c r="I541" i="2" s="1"/>
  <c r="G540" i="5"/>
  <c r="J541" i="2" s="1"/>
  <c r="G568" i="5"/>
  <c r="J569" i="2" s="1"/>
  <c r="F568" i="5"/>
  <c r="I569" i="2" s="1"/>
  <c r="E575" i="5"/>
  <c r="H576" i="2" s="1"/>
  <c r="F665" i="2"/>
  <c r="O665" i="2" s="1"/>
  <c r="E665" i="2"/>
  <c r="N665" i="2" s="1"/>
  <c r="G665" i="2"/>
  <c r="P665" i="2" s="1"/>
  <c r="E555" i="5"/>
  <c r="H556" i="2" s="1"/>
  <c r="F146" i="5"/>
  <c r="I147" i="2" s="1"/>
  <c r="F160" i="5"/>
  <c r="I161" i="2" s="1"/>
  <c r="I160" i="5"/>
  <c r="F172" i="5"/>
  <c r="I173" i="2" s="1"/>
  <c r="G145" i="5"/>
  <c r="J146" i="2" s="1"/>
  <c r="E153" i="5"/>
  <c r="H154" i="2" s="1"/>
  <c r="G153" i="5"/>
  <c r="J154" i="2" s="1"/>
  <c r="I153" i="5"/>
  <c r="E165" i="5"/>
  <c r="H166" i="2" s="1"/>
  <c r="G165" i="5"/>
  <c r="J166" i="2" s="1"/>
  <c r="I165" i="5"/>
  <c r="E509" i="5"/>
  <c r="H510" i="2" s="1"/>
  <c r="I509" i="5"/>
  <c r="I521" i="5"/>
  <c r="G521" i="5"/>
  <c r="J522" i="2" s="1"/>
  <c r="E521" i="5"/>
  <c r="H522" i="2" s="1"/>
  <c r="I529" i="5"/>
  <c r="G529" i="5"/>
  <c r="J530" i="2" s="1"/>
  <c r="I537" i="5"/>
  <c r="E537" i="5"/>
  <c r="H538" i="2" s="1"/>
  <c r="G537" i="5"/>
  <c r="J538" i="2" s="1"/>
  <c r="I545" i="5"/>
  <c r="G545" i="5"/>
  <c r="J546" i="2" s="1"/>
  <c r="I553" i="5"/>
  <c r="G553" i="5"/>
  <c r="J554" i="2" s="1"/>
  <c r="F553" i="5"/>
  <c r="I554" i="2" s="1"/>
  <c r="E553" i="5"/>
  <c r="H554" i="2" s="1"/>
  <c r="I569" i="5"/>
  <c r="G569" i="5"/>
  <c r="J570" i="2" s="1"/>
  <c r="E569" i="5"/>
  <c r="H570" i="2" s="1"/>
  <c r="I601" i="5"/>
  <c r="E601" i="5"/>
  <c r="H602" i="2" s="1"/>
  <c r="I617" i="5"/>
  <c r="G617" i="5"/>
  <c r="J618" i="2" s="1"/>
  <c r="D978" i="4"/>
  <c r="E860" i="4"/>
  <c r="F912" i="4"/>
  <c r="F906" i="4"/>
  <c r="F960" i="4"/>
  <c r="D954" i="4"/>
  <c r="D968" i="4"/>
  <c r="F916" i="4"/>
  <c r="V703" i="4"/>
  <c r="W703" i="4" s="1"/>
  <c r="X703" i="4" s="1"/>
  <c r="V671" i="4"/>
  <c r="W671" i="4" s="1"/>
  <c r="X671" i="4" s="1"/>
  <c r="V579" i="4"/>
  <c r="W579" i="4" s="1"/>
  <c r="X579" i="4" s="1"/>
  <c r="S936" i="4"/>
  <c r="S952" i="4"/>
  <c r="S604" i="4"/>
  <c r="S630" i="4"/>
  <c r="S638" i="4"/>
  <c r="U638" i="4" s="1"/>
  <c r="S650" i="4"/>
  <c r="S662" i="4"/>
  <c r="U732" i="4"/>
  <c r="S848" i="4"/>
  <c r="S872" i="4"/>
  <c r="S876" i="4"/>
  <c r="S880" i="4"/>
  <c r="S896" i="4"/>
  <c r="S904" i="4"/>
  <c r="S908" i="4"/>
  <c r="T993" i="4"/>
  <c r="V993" i="4" s="1"/>
  <c r="W993" i="4" s="1"/>
  <c r="U835" i="4"/>
  <c r="T623" i="4"/>
  <c r="T667" i="4"/>
  <c r="T22" i="4"/>
  <c r="T59" i="4"/>
  <c r="S136" i="4"/>
  <c r="G113" i="2"/>
  <c r="P113" i="2" s="1"/>
  <c r="G121" i="2"/>
  <c r="P121" i="2" s="1"/>
  <c r="G129" i="2"/>
  <c r="P129" i="2" s="1"/>
  <c r="G137" i="2"/>
  <c r="P137" i="2" s="1"/>
  <c r="S350" i="4"/>
  <c r="U350" i="4" s="1"/>
  <c r="U985" i="4"/>
  <c r="V985" i="4"/>
  <c r="W985" i="4" s="1"/>
  <c r="S909" i="4"/>
  <c r="F68" i="2"/>
  <c r="O68" i="2" s="1"/>
  <c r="F92" i="2"/>
  <c r="O92" i="2" s="1"/>
  <c r="R970" i="4"/>
  <c r="T970" i="4"/>
  <c r="P954" i="4"/>
  <c r="S954" i="4" s="1"/>
  <c r="N934" i="4"/>
  <c r="U903" i="4"/>
  <c r="W903" i="4" s="1"/>
  <c r="S711" i="4"/>
  <c r="S583" i="4"/>
  <c r="U583" i="4" s="1"/>
  <c r="S108" i="4"/>
  <c r="V997" i="4"/>
  <c r="W997" i="4" s="1"/>
  <c r="P916" i="4"/>
  <c r="S916" i="4" s="1"/>
  <c r="R884" i="4"/>
  <c r="U884" i="4" s="1"/>
  <c r="R854" i="4"/>
  <c r="T854" i="4"/>
  <c r="R850" i="4"/>
  <c r="T850" i="4"/>
  <c r="N826" i="4"/>
  <c r="R826" i="4" s="1"/>
  <c r="P812" i="4"/>
  <c r="R802" i="4"/>
  <c r="T802" i="4"/>
  <c r="R770" i="4"/>
  <c r="U770" i="4" s="1"/>
  <c r="T770" i="4"/>
  <c r="P764" i="4"/>
  <c r="S764" i="4" s="1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S646" i="4" s="1"/>
  <c r="R634" i="4"/>
  <c r="T634" i="4"/>
  <c r="P632" i="4"/>
  <c r="N618" i="4"/>
  <c r="T618" i="4" s="1"/>
  <c r="P610" i="4"/>
  <c r="S610" i="4" s="1"/>
  <c r="P608" i="4"/>
  <c r="P606" i="4"/>
  <c r="S606" i="4" s="1"/>
  <c r="N600" i="4"/>
  <c r="R600" i="4" s="1"/>
  <c r="R564" i="4"/>
  <c r="U564" i="4" s="1"/>
  <c r="T564" i="4"/>
  <c r="R560" i="4"/>
  <c r="R517" i="4"/>
  <c r="U517" i="4" s="1"/>
  <c r="T517" i="4"/>
  <c r="P968" i="4"/>
  <c r="S968" i="4" s="1"/>
  <c r="S603" i="4"/>
  <c r="S20" i="4"/>
  <c r="R348" i="4"/>
  <c r="N164" i="4"/>
  <c r="R164" i="4" s="1"/>
  <c r="N156" i="4"/>
  <c r="S102" i="4"/>
  <c r="P164" i="4"/>
  <c r="N61" i="4"/>
  <c r="R61" i="4" s="1"/>
  <c r="N45" i="4"/>
  <c r="P36" i="4"/>
  <c r="S36" i="4" s="1"/>
  <c r="N28" i="4"/>
  <c r="S348" i="4"/>
  <c r="N681" i="4"/>
  <c r="R681" i="4" s="1"/>
  <c r="S59" i="4"/>
  <c r="T51" i="4"/>
  <c r="P38" i="4"/>
  <c r="S38" i="4" s="1"/>
  <c r="P158" i="4"/>
  <c r="P118" i="4"/>
  <c r="G14" i="5"/>
  <c r="J15" i="2" s="1"/>
  <c r="G103" i="5"/>
  <c r="J104" i="2" s="1"/>
  <c r="G87" i="5"/>
  <c r="J88" i="2" s="1"/>
  <c r="G71" i="5"/>
  <c r="J72" i="2" s="1"/>
  <c r="G55" i="5"/>
  <c r="J56" i="2" s="1"/>
  <c r="E545" i="2"/>
  <c r="N545" i="2" s="1"/>
  <c r="G545" i="2"/>
  <c r="P545" i="2" s="1"/>
  <c r="F545" i="2"/>
  <c r="O545" i="2" s="1"/>
  <c r="I747" i="5"/>
  <c r="F730" i="2"/>
  <c r="O730" i="2" s="1"/>
  <c r="E730" i="2"/>
  <c r="N730" i="2" s="1"/>
  <c r="G730" i="2"/>
  <c r="P730" i="2" s="1"/>
  <c r="E717" i="5"/>
  <c r="H718" i="2" s="1"/>
  <c r="E701" i="5"/>
  <c r="H702" i="2" s="1"/>
  <c r="E682" i="2"/>
  <c r="N682" i="2" s="1"/>
  <c r="E577" i="2"/>
  <c r="N577" i="2" s="1"/>
  <c r="G577" i="2"/>
  <c r="P577" i="2" s="1"/>
  <c r="F577" i="2"/>
  <c r="O577" i="2" s="1"/>
  <c r="G744" i="5"/>
  <c r="J745" i="2" s="1"/>
  <c r="Q74" i="4"/>
  <c r="T140" i="4"/>
  <c r="V140" i="4" s="1"/>
  <c r="W140" i="4" s="1"/>
  <c r="T124" i="4"/>
  <c r="I97" i="5"/>
  <c r="I65" i="5"/>
  <c r="I87" i="5"/>
  <c r="T112" i="4"/>
  <c r="F177" i="2"/>
  <c r="O177" i="2" s="1"/>
  <c r="E177" i="2"/>
  <c r="N177" i="2" s="1"/>
  <c r="G177" i="2"/>
  <c r="P177" i="2" s="1"/>
  <c r="T76" i="4"/>
  <c r="Q519" i="4"/>
  <c r="T519" i="4" s="1"/>
  <c r="P519" i="4"/>
  <c r="S519" i="4" s="1"/>
  <c r="T597" i="4"/>
  <c r="Q607" i="4"/>
  <c r="P607" i="4"/>
  <c r="S607" i="4" s="1"/>
  <c r="U607" i="4" s="1"/>
  <c r="N607" i="4"/>
  <c r="R607" i="4" s="1"/>
  <c r="T625" i="4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S833" i="4" s="1"/>
  <c r="T845" i="4"/>
  <c r="T857" i="4"/>
  <c r="T877" i="4"/>
  <c r="V877" i="4" s="1"/>
  <c r="W877" i="4" s="1"/>
  <c r="T909" i="4"/>
  <c r="Q521" i="4"/>
  <c r="T521" i="4" s="1"/>
  <c r="P521" i="4"/>
  <c r="S521" i="4" s="1"/>
  <c r="N740" i="4"/>
  <c r="P740" i="4"/>
  <c r="T908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Q794" i="4"/>
  <c r="T794" i="4" s="1"/>
  <c r="P794" i="4"/>
  <c r="S794" i="4" s="1"/>
  <c r="Q798" i="4"/>
  <c r="T798" i="4" s="1"/>
  <c r="P798" i="4"/>
  <c r="S798" i="4" s="1"/>
  <c r="Q806" i="4"/>
  <c r="T806" i="4" s="1"/>
  <c r="P806" i="4"/>
  <c r="S806" i="4" s="1"/>
  <c r="Q838" i="4"/>
  <c r="T838" i="4" s="1"/>
  <c r="P838" i="4"/>
  <c r="S838" i="4" s="1"/>
  <c r="Q922" i="4"/>
  <c r="N922" i="4"/>
  <c r="R922" i="4" s="1"/>
  <c r="P922" i="4"/>
  <c r="G116" i="5"/>
  <c r="J117" i="2" s="1"/>
  <c r="G124" i="5"/>
  <c r="J125" i="2" s="1"/>
  <c r="G132" i="5"/>
  <c r="J133" i="2" s="1"/>
  <c r="G140" i="5"/>
  <c r="J141" i="2" s="1"/>
  <c r="Q457" i="4"/>
  <c r="N457" i="4"/>
  <c r="R457" i="4" s="1"/>
  <c r="N535" i="4"/>
  <c r="N551" i="4"/>
  <c r="Q582" i="4"/>
  <c r="T582" i="4" s="1"/>
  <c r="P582" i="4"/>
  <c r="S582" i="4" s="1"/>
  <c r="Q598" i="4"/>
  <c r="T630" i="4"/>
  <c r="T650" i="4"/>
  <c r="N738" i="4"/>
  <c r="R738" i="4" s="1"/>
  <c r="P738" i="4"/>
  <c r="N746" i="4"/>
  <c r="R746" i="4" s="1"/>
  <c r="P746" i="4"/>
  <c r="N754" i="4"/>
  <c r="R754" i="4" s="1"/>
  <c r="P754" i="4"/>
  <c r="Q778" i="4"/>
  <c r="T778" i="4" s="1"/>
  <c r="P778" i="4"/>
  <c r="S778" i="4" s="1"/>
  <c r="Q786" i="4"/>
  <c r="T786" i="4" s="1"/>
  <c r="P786" i="4"/>
  <c r="S786" i="4" s="1"/>
  <c r="Q810" i="4"/>
  <c r="T810" i="4" s="1"/>
  <c r="P810" i="4"/>
  <c r="S810" i="4" s="1"/>
  <c r="Q896" i="4"/>
  <c r="T896" i="4" s="1"/>
  <c r="Q912" i="4"/>
  <c r="T912" i="4" s="1"/>
  <c r="V912" i="4" s="1"/>
  <c r="T930" i="4"/>
  <c r="V930" i="4" s="1"/>
  <c r="W930" i="4" s="1"/>
  <c r="Q842" i="4"/>
  <c r="T842" i="4" s="1"/>
  <c r="V842" i="4" s="1"/>
  <c r="W842" i="4" s="1"/>
  <c r="Q822" i="4"/>
  <c r="T822" i="4" s="1"/>
  <c r="P822" i="4"/>
  <c r="S822" i="4" s="1"/>
  <c r="Q834" i="4"/>
  <c r="T834" i="4" s="1"/>
  <c r="P834" i="4"/>
  <c r="S834" i="4" s="1"/>
  <c r="T862" i="4"/>
  <c r="Q882" i="4"/>
  <c r="T882" i="4" s="1"/>
  <c r="V882" i="4" s="1"/>
  <c r="W882" i="4" s="1"/>
  <c r="F22" i="5"/>
  <c r="I23" i="2" s="1"/>
  <c r="G22" i="5"/>
  <c r="J23" i="2" s="1"/>
  <c r="I27" i="5"/>
  <c r="F40" i="5"/>
  <c r="I41" i="2" s="1"/>
  <c r="G40" i="5"/>
  <c r="J41" i="2" s="1"/>
  <c r="E47" i="5"/>
  <c r="H48" i="2" s="1"/>
  <c r="I47" i="5"/>
  <c r="F57" i="5"/>
  <c r="I58" i="2" s="1"/>
  <c r="E64" i="2"/>
  <c r="N64" i="2" s="1"/>
  <c r="F64" i="2"/>
  <c r="O64" i="2" s="1"/>
  <c r="F73" i="5"/>
  <c r="I74" i="2" s="1"/>
  <c r="E79" i="5"/>
  <c r="H80" i="2" s="1"/>
  <c r="I79" i="5"/>
  <c r="F89" i="5"/>
  <c r="I90" i="2" s="1"/>
  <c r="E95" i="5"/>
  <c r="H96" i="2" s="1"/>
  <c r="I95" i="5"/>
  <c r="E529" i="5"/>
  <c r="H530" i="2" s="1"/>
  <c r="T66" i="4"/>
  <c r="Q72" i="4"/>
  <c r="T72" i="4" s="1"/>
  <c r="P72" i="4"/>
  <c r="S72" i="4" s="1"/>
  <c r="Q84" i="4"/>
  <c r="P84" i="4"/>
  <c r="S84" i="4" s="1"/>
  <c r="Q88" i="4"/>
  <c r="T88" i="4" s="1"/>
  <c r="P88" i="4"/>
  <c r="S88" i="4" s="1"/>
  <c r="Q92" i="4"/>
  <c r="P92" i="4"/>
  <c r="S92" i="4" s="1"/>
  <c r="N104" i="4"/>
  <c r="R104" i="4" s="1"/>
  <c r="Q104" i="4"/>
  <c r="Q126" i="4"/>
  <c r="P126" i="4"/>
  <c r="N126" i="4"/>
  <c r="R126" i="4" s="1"/>
  <c r="P142" i="4"/>
  <c r="N142" i="4"/>
  <c r="T181" i="4"/>
  <c r="Q537" i="4"/>
  <c r="T537" i="4" s="1"/>
  <c r="P537" i="4"/>
  <c r="S537" i="4" s="1"/>
  <c r="T101" i="4"/>
  <c r="E571" i="2"/>
  <c r="N571" i="2" s="1"/>
  <c r="G571" i="2"/>
  <c r="P571" i="2" s="1"/>
  <c r="F571" i="2"/>
  <c r="O571" i="2" s="1"/>
  <c r="E157" i="5"/>
  <c r="H158" i="2" s="1"/>
  <c r="G157" i="5"/>
  <c r="J158" i="2" s="1"/>
  <c r="E173" i="5"/>
  <c r="H174" i="2" s="1"/>
  <c r="G173" i="5"/>
  <c r="J174" i="2" s="1"/>
  <c r="E181" i="5"/>
  <c r="H182" i="2" s="1"/>
  <c r="G181" i="5"/>
  <c r="J182" i="2" s="1"/>
  <c r="I181" i="5"/>
  <c r="G641" i="5"/>
  <c r="J642" i="2" s="1"/>
  <c r="E767" i="5"/>
  <c r="H768" i="2" s="1"/>
  <c r="F767" i="5"/>
  <c r="I768" i="2" s="1"/>
  <c r="E799" i="5"/>
  <c r="H800" i="2" s="1"/>
  <c r="F755" i="2"/>
  <c r="O755" i="2" s="1"/>
  <c r="G763" i="2"/>
  <c r="P763" i="2" s="1"/>
  <c r="I770" i="5"/>
  <c r="F779" i="2"/>
  <c r="O779" i="2" s="1"/>
  <c r="G779" i="2"/>
  <c r="P779" i="2" s="1"/>
  <c r="F795" i="2"/>
  <c r="O795" i="2" s="1"/>
  <c r="F794" i="3" s="1"/>
  <c r="E795" i="2"/>
  <c r="N795" i="2" s="1"/>
  <c r="G795" i="2"/>
  <c r="P795" i="2" s="1"/>
  <c r="I802" i="5"/>
  <c r="E802" i="5"/>
  <c r="H803" i="2" s="1"/>
  <c r="G808" i="5"/>
  <c r="J809" i="2" s="1"/>
  <c r="F808" i="5"/>
  <c r="I809" i="2" s="1"/>
  <c r="I814" i="5"/>
  <c r="G814" i="5"/>
  <c r="J814" i="2" s="1"/>
  <c r="I809" i="5"/>
  <c r="E813" i="5"/>
  <c r="H813" i="2" s="1"/>
  <c r="I813" i="5"/>
  <c r="G813" i="5"/>
  <c r="J813" i="2" s="1"/>
  <c r="I829" i="5"/>
  <c r="I828" i="5"/>
  <c r="F828" i="5"/>
  <c r="I826" i="2" s="1"/>
  <c r="G828" i="5"/>
  <c r="J826" i="2" s="1"/>
  <c r="N1000" i="4"/>
  <c r="R1000" i="4" s="1"/>
  <c r="P1000" i="4"/>
  <c r="P999" i="4"/>
  <c r="N999" i="4"/>
  <c r="R999" i="4" s="1"/>
  <c r="N996" i="4"/>
  <c r="R996" i="4" s="1"/>
  <c r="P996" i="4"/>
  <c r="P995" i="4"/>
  <c r="S995" i="4" s="1"/>
  <c r="Q995" i="4"/>
  <c r="T995" i="4" s="1"/>
  <c r="N994" i="4"/>
  <c r="P994" i="4"/>
  <c r="N992" i="4"/>
  <c r="R992" i="4" s="1"/>
  <c r="P992" i="4"/>
  <c r="N991" i="4"/>
  <c r="R991" i="4" s="1"/>
  <c r="N989" i="4"/>
  <c r="R989" i="4" s="1"/>
  <c r="Q989" i="4"/>
  <c r="P989" i="4"/>
  <c r="S989" i="4" s="1"/>
  <c r="P987" i="4"/>
  <c r="S987" i="4" s="1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S981" i="4" s="1"/>
  <c r="N980" i="4"/>
  <c r="P980" i="4"/>
  <c r="P979" i="4"/>
  <c r="S979" i="4" s="1"/>
  <c r="Q979" i="4"/>
  <c r="T979" i="4" s="1"/>
  <c r="N976" i="4"/>
  <c r="R976" i="4" s="1"/>
  <c r="P976" i="4"/>
  <c r="Q972" i="4"/>
  <c r="T972" i="4" s="1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T962" i="4" s="1"/>
  <c r="V962" i="4" s="1"/>
  <c r="W962" i="4" s="1"/>
  <c r="Q961" i="4"/>
  <c r="P961" i="4"/>
  <c r="N961" i="4"/>
  <c r="R961" i="4" s="1"/>
  <c r="Q960" i="4"/>
  <c r="Q959" i="4"/>
  <c r="T959" i="4" s="1"/>
  <c r="P959" i="4"/>
  <c r="S959" i="4" s="1"/>
  <c r="F957" i="4"/>
  <c r="K957" i="4"/>
  <c r="H957" i="4"/>
  <c r="Q956" i="4"/>
  <c r="N953" i="4"/>
  <c r="R953" i="4" s="1"/>
  <c r="P953" i="4"/>
  <c r="Q952" i="4"/>
  <c r="T952" i="4" s="1"/>
  <c r="P951" i="4"/>
  <c r="Q951" i="4"/>
  <c r="T951" i="4" s="1"/>
  <c r="K949" i="4"/>
  <c r="AR949" i="4"/>
  <c r="H949" i="4"/>
  <c r="Q948" i="4"/>
  <c r="T948" i="4" s="1"/>
  <c r="V948" i="4" s="1"/>
  <c r="W948" i="4" s="1"/>
  <c r="Q946" i="4"/>
  <c r="T946" i="4" s="1"/>
  <c r="V946" i="4" s="1"/>
  <c r="W946" i="4" s="1"/>
  <c r="Q945" i="4"/>
  <c r="N945" i="4"/>
  <c r="R945" i="4" s="1"/>
  <c r="P945" i="4"/>
  <c r="D945" i="4"/>
  <c r="Q941" i="4"/>
  <c r="N941" i="4"/>
  <c r="R941" i="4" s="1"/>
  <c r="P939" i="4"/>
  <c r="T938" i="4"/>
  <c r="Q937" i="4"/>
  <c r="N937" i="4"/>
  <c r="R937" i="4" s="1"/>
  <c r="P937" i="4"/>
  <c r="K933" i="4"/>
  <c r="AR933" i="4"/>
  <c r="H933" i="4"/>
  <c r="Q932" i="4"/>
  <c r="T932" i="4" s="1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T914" i="4"/>
  <c r="V914" i="4" s="1"/>
  <c r="W914" i="4" s="1"/>
  <c r="Q913" i="4"/>
  <c r="T913" i="4" s="1"/>
  <c r="P913" i="4"/>
  <c r="N911" i="4"/>
  <c r="Q910" i="4"/>
  <c r="T910" i="4" s="1"/>
  <c r="P907" i="4"/>
  <c r="S907" i="4" s="1"/>
  <c r="N907" i="4"/>
  <c r="Q906" i="4"/>
  <c r="T906" i="4" s="1"/>
  <c r="V906" i="4" s="1"/>
  <c r="W906" i="4" s="1"/>
  <c r="Q905" i="4"/>
  <c r="T905" i="4" s="1"/>
  <c r="P905" i="4"/>
  <c r="S905" i="4" s="1"/>
  <c r="Q897" i="4"/>
  <c r="T897" i="4" s="1"/>
  <c r="P897" i="4"/>
  <c r="S897" i="4" s="1"/>
  <c r="N895" i="4"/>
  <c r="Q894" i="4"/>
  <c r="T894" i="4" s="1"/>
  <c r="P891" i="4"/>
  <c r="N891" i="4"/>
  <c r="P889" i="4"/>
  <c r="Q880" i="4"/>
  <c r="T880" i="4" s="1"/>
  <c r="Q879" i="4"/>
  <c r="T879" i="4" s="1"/>
  <c r="N879" i="4"/>
  <c r="R879" i="4" s="1"/>
  <c r="Q878" i="4"/>
  <c r="T878" i="4" s="1"/>
  <c r="Q876" i="4"/>
  <c r="T876" i="4" s="1"/>
  <c r="P875" i="4"/>
  <c r="S875" i="4" s="1"/>
  <c r="N875" i="4"/>
  <c r="T874" i="4"/>
  <c r="V874" i="4" s="1"/>
  <c r="W874" i="4" s="1"/>
  <c r="P873" i="4"/>
  <c r="T872" i="4"/>
  <c r="Q871" i="4"/>
  <c r="N871" i="4"/>
  <c r="R871" i="4" s="1"/>
  <c r="Q860" i="4"/>
  <c r="P859" i="4"/>
  <c r="N859" i="4"/>
  <c r="P857" i="4"/>
  <c r="Q855" i="4"/>
  <c r="T855" i="4" s="1"/>
  <c r="N855" i="4"/>
  <c r="R855" i="4" s="1"/>
  <c r="Q848" i="4"/>
  <c r="T848" i="4" s="1"/>
  <c r="Q847" i="4"/>
  <c r="N847" i="4"/>
  <c r="R847" i="4" s="1"/>
  <c r="Q846" i="4"/>
  <c r="Q844" i="4"/>
  <c r="T844" i="4" s="1"/>
  <c r="P843" i="4"/>
  <c r="N843" i="4"/>
  <c r="Q841" i="4"/>
  <c r="N841" i="4"/>
  <c r="R841" i="4" s="1"/>
  <c r="P841" i="4"/>
  <c r="Q823" i="4"/>
  <c r="T823" i="4" s="1"/>
  <c r="N823" i="4"/>
  <c r="R823" i="4" s="1"/>
  <c r="Q821" i="4"/>
  <c r="T821" i="4" s="1"/>
  <c r="V821" i="4" s="1"/>
  <c r="W821" i="4" s="1"/>
  <c r="N820" i="4"/>
  <c r="R820" i="4" s="1"/>
  <c r="Q819" i="4"/>
  <c r="P819" i="4"/>
  <c r="N819" i="4"/>
  <c r="R819" i="4" s="1"/>
  <c r="Q818" i="4"/>
  <c r="T818" i="4" s="1"/>
  <c r="P818" i="4"/>
  <c r="S818" i="4" s="1"/>
  <c r="Q817" i="4"/>
  <c r="N817" i="4"/>
  <c r="R817" i="4" s="1"/>
  <c r="P817" i="4"/>
  <c r="N816" i="4"/>
  <c r="Q815" i="4"/>
  <c r="N815" i="4"/>
  <c r="Q814" i="4"/>
  <c r="T814" i="4" s="1"/>
  <c r="P814" i="4"/>
  <c r="S814" i="4" s="1"/>
  <c r="Q813" i="4"/>
  <c r="T813" i="4" s="1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T790" i="4" s="1"/>
  <c r="P790" i="4"/>
  <c r="S790" i="4" s="1"/>
  <c r="Q789" i="4"/>
  <c r="T789" i="4" s="1"/>
  <c r="N788" i="4"/>
  <c r="Q787" i="4"/>
  <c r="P787" i="4"/>
  <c r="S787" i="4" s="1"/>
  <c r="N787" i="4"/>
  <c r="R787" i="4" s="1"/>
  <c r="Q785" i="4"/>
  <c r="T785" i="4" s="1"/>
  <c r="N785" i="4"/>
  <c r="R785" i="4" s="1"/>
  <c r="P785" i="4"/>
  <c r="S785" i="4" s="1"/>
  <c r="V785" i="4" s="1"/>
  <c r="N784" i="4"/>
  <c r="R784" i="4" s="1"/>
  <c r="Q783" i="4"/>
  <c r="T783" i="4" s="1"/>
  <c r="N783" i="4"/>
  <c r="R783" i="4" s="1"/>
  <c r="Q782" i="4"/>
  <c r="T782" i="4" s="1"/>
  <c r="P782" i="4"/>
  <c r="S782" i="4" s="1"/>
  <c r="Q781" i="4"/>
  <c r="T781" i="4" s="1"/>
  <c r="V781" i="4" s="1"/>
  <c r="Q779" i="4"/>
  <c r="P779" i="4"/>
  <c r="S779" i="4" s="1"/>
  <c r="N779" i="4"/>
  <c r="R779" i="4" s="1"/>
  <c r="Q777" i="4"/>
  <c r="T777" i="4" s="1"/>
  <c r="N777" i="4"/>
  <c r="R777" i="4" s="1"/>
  <c r="P777" i="4"/>
  <c r="S777" i="4" s="1"/>
  <c r="V777" i="4" s="1"/>
  <c r="N775" i="4"/>
  <c r="R775" i="4" s="1"/>
  <c r="N760" i="4"/>
  <c r="P760" i="4"/>
  <c r="Q759" i="4"/>
  <c r="T759" i="4" s="1"/>
  <c r="N759" i="4"/>
  <c r="R759" i="4" s="1"/>
  <c r="N758" i="4"/>
  <c r="R758" i="4" s="1"/>
  <c r="P758" i="4"/>
  <c r="Q757" i="4"/>
  <c r="T757" i="4" s="1"/>
  <c r="V757" i="4" s="1"/>
  <c r="W757" i="4" s="1"/>
  <c r="N756" i="4"/>
  <c r="R756" i="4" s="1"/>
  <c r="P756" i="4"/>
  <c r="S756" i="4" s="1"/>
  <c r="Q755" i="4"/>
  <c r="P755" i="4"/>
  <c r="S755" i="4" s="1"/>
  <c r="N755" i="4"/>
  <c r="R755" i="4" s="1"/>
  <c r="Q753" i="4"/>
  <c r="T753" i="4" s="1"/>
  <c r="N753" i="4"/>
  <c r="R753" i="4" s="1"/>
  <c r="P753" i="4"/>
  <c r="S753" i="4" s="1"/>
  <c r="V753" i="4" s="1"/>
  <c r="N752" i="4"/>
  <c r="R752" i="4" s="1"/>
  <c r="P752" i="4"/>
  <c r="S752" i="4" s="1"/>
  <c r="Q751" i="4"/>
  <c r="N751" i="4"/>
  <c r="N750" i="4"/>
  <c r="R750" i="4" s="1"/>
  <c r="P750" i="4"/>
  <c r="S750" i="4" s="1"/>
  <c r="Q749" i="4"/>
  <c r="T749" i="4" s="1"/>
  <c r="Q747" i="4"/>
  <c r="P747" i="4"/>
  <c r="N747" i="4"/>
  <c r="R747" i="4" s="1"/>
  <c r="Q745" i="4"/>
  <c r="N745" i="4"/>
  <c r="R745" i="4" s="1"/>
  <c r="P745" i="4"/>
  <c r="N744" i="4"/>
  <c r="P744" i="4"/>
  <c r="Q743" i="4"/>
  <c r="T743" i="4" s="1"/>
  <c r="N743" i="4"/>
  <c r="R743" i="4" s="1"/>
  <c r="N742" i="4"/>
  <c r="R742" i="4" s="1"/>
  <c r="P742" i="4"/>
  <c r="Q741" i="4"/>
  <c r="T741" i="4" s="1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T724" i="4" s="1"/>
  <c r="P723" i="4"/>
  <c r="N723" i="4"/>
  <c r="R723" i="4" s="1"/>
  <c r="Q721" i="4"/>
  <c r="N721" i="4"/>
  <c r="R721" i="4" s="1"/>
  <c r="P721" i="4"/>
  <c r="N720" i="4"/>
  <c r="Q719" i="4"/>
  <c r="T719" i="4" s="1"/>
  <c r="V719" i="4" s="1"/>
  <c r="W719" i="4" s="1"/>
  <c r="X719" i="4" s="1"/>
  <c r="Q718" i="4"/>
  <c r="P718" i="4"/>
  <c r="S718" i="4" s="1"/>
  <c r="Q717" i="4"/>
  <c r="N717" i="4"/>
  <c r="N716" i="4"/>
  <c r="P715" i="4"/>
  <c r="N715" i="4"/>
  <c r="R715" i="4" s="1"/>
  <c r="Q713" i="4"/>
  <c r="T713" i="4" s="1"/>
  <c r="V713" i="4" s="1"/>
  <c r="P713" i="4"/>
  <c r="S713" i="4" s="1"/>
  <c r="Q709" i="4"/>
  <c r="T709" i="4" s="1"/>
  <c r="V709" i="4" s="1"/>
  <c r="W709" i="4" s="1"/>
  <c r="N708" i="4"/>
  <c r="Q707" i="4"/>
  <c r="T707" i="4" s="1"/>
  <c r="V707" i="4" s="1"/>
  <c r="P707" i="4"/>
  <c r="S707" i="4" s="1"/>
  <c r="Q706" i="4"/>
  <c r="T706" i="4" s="1"/>
  <c r="P706" i="4"/>
  <c r="S706" i="4" s="1"/>
  <c r="Q705" i="4"/>
  <c r="N705" i="4"/>
  <c r="R705" i="4" s="1"/>
  <c r="P705" i="4"/>
  <c r="Q699" i="4"/>
  <c r="P699" i="4"/>
  <c r="S699" i="4" s="1"/>
  <c r="T694" i="4"/>
  <c r="Q692" i="4"/>
  <c r="T692" i="4" s="1"/>
  <c r="P692" i="4"/>
  <c r="S692" i="4" s="1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S665" i="4" s="1"/>
  <c r="Q664" i="4"/>
  <c r="Q663" i="4"/>
  <c r="N663" i="4"/>
  <c r="R663" i="4" s="1"/>
  <c r="Q662" i="4"/>
  <c r="T662" i="4" s="1"/>
  <c r="Q660" i="4"/>
  <c r="Q657" i="4"/>
  <c r="N657" i="4"/>
  <c r="R657" i="4" s="1"/>
  <c r="P657" i="4"/>
  <c r="Q656" i="4"/>
  <c r="T656" i="4" s="1"/>
  <c r="Q655" i="4"/>
  <c r="T655" i="4" s="1"/>
  <c r="Q654" i="4"/>
  <c r="T654" i="4" s="1"/>
  <c r="V654" i="4" s="1"/>
  <c r="Q653" i="4"/>
  <c r="N653" i="4"/>
  <c r="R653" i="4" s="1"/>
  <c r="T652" i="4"/>
  <c r="V652" i="4" s="1"/>
  <c r="W652" i="4" s="1"/>
  <c r="X652" i="4" s="1"/>
  <c r="P651" i="4"/>
  <c r="N651" i="4"/>
  <c r="R651" i="4" s="1"/>
  <c r="Q649" i="4"/>
  <c r="T649" i="4" s="1"/>
  <c r="P649" i="4"/>
  <c r="S649" i="4" s="1"/>
  <c r="U649" i="4" s="1"/>
  <c r="Q648" i="4"/>
  <c r="T648" i="4" s="1"/>
  <c r="Q644" i="4"/>
  <c r="T644" i="4" s="1"/>
  <c r="Q643" i="4"/>
  <c r="T643" i="4" s="1"/>
  <c r="Q641" i="4"/>
  <c r="T641" i="4" s="1"/>
  <c r="P641" i="4"/>
  <c r="S641" i="4" s="1"/>
  <c r="Q639" i="4"/>
  <c r="P639" i="4"/>
  <c r="N639" i="4"/>
  <c r="R639" i="4" s="1"/>
  <c r="Q628" i="4"/>
  <c r="P625" i="4"/>
  <c r="S625" i="4" s="1"/>
  <c r="U625" i="4" s="1"/>
  <c r="Q624" i="4"/>
  <c r="P623" i="4"/>
  <c r="S623" i="4" s="1"/>
  <c r="Q620" i="4"/>
  <c r="T620" i="4" s="1"/>
  <c r="Q619" i="4"/>
  <c r="N619" i="4"/>
  <c r="R619" i="4" s="1"/>
  <c r="Q617" i="4"/>
  <c r="T617" i="4" s="1"/>
  <c r="P617" i="4"/>
  <c r="Q612" i="4"/>
  <c r="T612" i="4" s="1"/>
  <c r="P611" i="4"/>
  <c r="S611" i="4" s="1"/>
  <c r="T603" i="4"/>
  <c r="Q602" i="4"/>
  <c r="T602" i="4" s="1"/>
  <c r="S601" i="4"/>
  <c r="Q596" i="4"/>
  <c r="T596" i="4" s="1"/>
  <c r="P595" i="4"/>
  <c r="N595" i="4"/>
  <c r="Q594" i="4"/>
  <c r="T594" i="4" s="1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T586" i="4" s="1"/>
  <c r="P586" i="4"/>
  <c r="S586" i="4" s="1"/>
  <c r="N585" i="4"/>
  <c r="R585" i="4" s="1"/>
  <c r="P585" i="4"/>
  <c r="N584" i="4"/>
  <c r="Q580" i="4"/>
  <c r="T580" i="4" s="1"/>
  <c r="N577" i="4"/>
  <c r="R577" i="4" s="1"/>
  <c r="P577" i="4"/>
  <c r="Q576" i="4"/>
  <c r="T576" i="4" s="1"/>
  <c r="P576" i="4"/>
  <c r="S576" i="4" s="1"/>
  <c r="P575" i="4"/>
  <c r="N575" i="4"/>
  <c r="R575" i="4" s="1"/>
  <c r="Q571" i="4"/>
  <c r="N571" i="4"/>
  <c r="R571" i="4" s="1"/>
  <c r="N558" i="4"/>
  <c r="T558" i="4" s="1"/>
  <c r="N557" i="4"/>
  <c r="R557" i="4" s="1"/>
  <c r="P556" i="4"/>
  <c r="S556" i="4" s="1"/>
  <c r="Q556" i="4"/>
  <c r="T556" i="4" s="1"/>
  <c r="N555" i="4"/>
  <c r="R555" i="4" s="1"/>
  <c r="Q553" i="4"/>
  <c r="T553" i="4" s="1"/>
  <c r="V553" i="4" s="1"/>
  <c r="W553" i="4" s="1"/>
  <c r="P553" i="4"/>
  <c r="S553" i="4" s="1"/>
  <c r="U553" i="4" s="1"/>
  <c r="Q547" i="4"/>
  <c r="T547" i="4" s="1"/>
  <c r="P547" i="4"/>
  <c r="S547" i="4" s="1"/>
  <c r="N541" i="4"/>
  <c r="S541" i="4" s="1"/>
  <c r="N533" i="4"/>
  <c r="Q531" i="4"/>
  <c r="T531" i="4" s="1"/>
  <c r="P531" i="4"/>
  <c r="S531" i="4" s="1"/>
  <c r="Q527" i="4"/>
  <c r="T527" i="4" s="1"/>
  <c r="P527" i="4"/>
  <c r="S527" i="4" s="1"/>
  <c r="Q525" i="4"/>
  <c r="T525" i="4" s="1"/>
  <c r="P525" i="4"/>
  <c r="S525" i="4" s="1"/>
  <c r="N523" i="4"/>
  <c r="Q515" i="4"/>
  <c r="T515" i="4" s="1"/>
  <c r="P515" i="4"/>
  <c r="S515" i="4" s="1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Q419" i="4"/>
  <c r="N419" i="4"/>
  <c r="R419" i="4" s="1"/>
  <c r="P417" i="4"/>
  <c r="S413" i="4"/>
  <c r="U413" i="4" s="1"/>
  <c r="P412" i="4"/>
  <c r="N412" i="4"/>
  <c r="R412" i="4" s="1"/>
  <c r="K185" i="4"/>
  <c r="P184" i="4"/>
  <c r="S184" i="4" s="1"/>
  <c r="P181" i="4"/>
  <c r="S181" i="4" s="1"/>
  <c r="Q180" i="4"/>
  <c r="T180" i="4" s="1"/>
  <c r="V180" i="4" s="1"/>
  <c r="W180" i="4" s="1"/>
  <c r="Q177" i="4"/>
  <c r="N177" i="4"/>
  <c r="R177" i="4" s="1"/>
  <c r="Q176" i="4"/>
  <c r="P176" i="4"/>
  <c r="S176" i="4" s="1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S145" i="4" s="1"/>
  <c r="Q145" i="4"/>
  <c r="T145" i="4" s="1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S129" i="4" s="1"/>
  <c r="Q129" i="4"/>
  <c r="T129" i="4" s="1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T107" i="4" s="1"/>
  <c r="P107" i="4"/>
  <c r="Q106" i="4"/>
  <c r="T106" i="4" s="1"/>
  <c r="V106" i="4" s="1"/>
  <c r="W106" i="4" s="1"/>
  <c r="L105" i="4"/>
  <c r="Q103" i="4"/>
  <c r="P103" i="4"/>
  <c r="N103" i="4"/>
  <c r="R103" i="4" s="1"/>
  <c r="M99" i="4"/>
  <c r="K99" i="4"/>
  <c r="Q98" i="4"/>
  <c r="N98" i="4"/>
  <c r="R98" i="4" s="1"/>
  <c r="P98" i="4"/>
  <c r="T97" i="4"/>
  <c r="Q95" i="4"/>
  <c r="N95" i="4"/>
  <c r="R95" i="4" s="1"/>
  <c r="P95" i="4"/>
  <c r="Q94" i="4"/>
  <c r="T94" i="4" s="1"/>
  <c r="Q91" i="4"/>
  <c r="T91" i="4" s="1"/>
  <c r="P91" i="4"/>
  <c r="S91" i="4" s="1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S66" i="4" s="1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S47" i="4" s="1"/>
  <c r="P46" i="4"/>
  <c r="N46" i="4"/>
  <c r="K42" i="4"/>
  <c r="Q41" i="4"/>
  <c r="T41" i="4" s="1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S27" i="4" s="1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S17" i="4" s="1"/>
  <c r="Q17" i="4"/>
  <c r="T17" i="4" s="1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T6" i="4" s="1"/>
  <c r="P6" i="4"/>
  <c r="P4" i="4"/>
  <c r="Q4" i="4"/>
  <c r="N4" i="4"/>
  <c r="R4" i="4" s="1"/>
  <c r="S437" i="4"/>
  <c r="U437" i="4" s="1"/>
  <c r="S465" i="4"/>
  <c r="U465" i="4" s="1"/>
  <c r="E551" i="2"/>
  <c r="N551" i="2" s="1"/>
  <c r="G551" i="2"/>
  <c r="P551" i="2" s="1"/>
  <c r="F551" i="2"/>
  <c r="O551" i="2" s="1"/>
  <c r="E564" i="2"/>
  <c r="N564" i="2" s="1"/>
  <c r="F564" i="2"/>
  <c r="O564" i="2" s="1"/>
  <c r="F497" i="2"/>
  <c r="O497" i="2" s="1"/>
  <c r="G497" i="2"/>
  <c r="P497" i="2" s="1"/>
  <c r="F815" i="2"/>
  <c r="O815" i="2" s="1"/>
  <c r="I817" i="3" s="1"/>
  <c r="G815" i="2"/>
  <c r="P815" i="2" s="1"/>
  <c r="E815" i="2"/>
  <c r="N815" i="2" s="1"/>
  <c r="N589" i="4"/>
  <c r="Q621" i="4"/>
  <c r="T621" i="4" s="1"/>
  <c r="Q170" i="4"/>
  <c r="T170" i="4" s="1"/>
  <c r="P170" i="4"/>
  <c r="S170" i="4" s="1"/>
  <c r="Q409" i="4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V172" i="4" s="1"/>
  <c r="W172" i="4" s="1"/>
  <c r="Q184" i="4"/>
  <c r="I31" i="5"/>
  <c r="I43" i="5"/>
  <c r="E43" i="5"/>
  <c r="H44" i="2" s="1"/>
  <c r="I51" i="5"/>
  <c r="E51" i="5"/>
  <c r="H52" i="2" s="1"/>
  <c r="I53" i="5"/>
  <c r="I59" i="5"/>
  <c r="E59" i="5"/>
  <c r="H60" i="2" s="1"/>
  <c r="I61" i="5"/>
  <c r="I69" i="5"/>
  <c r="I75" i="5"/>
  <c r="E75" i="5"/>
  <c r="H76" i="2" s="1"/>
  <c r="I77" i="5"/>
  <c r="I83" i="5"/>
  <c r="E83" i="5"/>
  <c r="H84" i="2" s="1"/>
  <c r="I85" i="5"/>
  <c r="E93" i="5"/>
  <c r="H94" i="2" s="1"/>
  <c r="I93" i="5"/>
  <c r="E101" i="5"/>
  <c r="H102" i="2" s="1"/>
  <c r="I101" i="5"/>
  <c r="I107" i="5"/>
  <c r="E107" i="5"/>
  <c r="H108" i="2" s="1"/>
  <c r="G19" i="5"/>
  <c r="J20" i="2" s="1"/>
  <c r="Q5" i="4"/>
  <c r="T5" i="4" s="1"/>
  <c r="G745" i="5"/>
  <c r="J746" i="2" s="1"/>
  <c r="G15" i="5"/>
  <c r="J16" i="2" s="1"/>
  <c r="E15" i="5"/>
  <c r="H16" i="2" s="1"/>
  <c r="E550" i="5"/>
  <c r="H551" i="2" s="1"/>
  <c r="F550" i="5"/>
  <c r="I551" i="2" s="1"/>
  <c r="I661" i="5"/>
  <c r="G661" i="5"/>
  <c r="J662" i="2" s="1"/>
  <c r="F563" i="5"/>
  <c r="I564" i="2" s="1"/>
  <c r="E563" i="5"/>
  <c r="H564" i="2" s="1"/>
  <c r="G563" i="5"/>
  <c r="J564" i="2" s="1"/>
  <c r="G818" i="2"/>
  <c r="P818" i="2" s="1"/>
  <c r="E161" i="5"/>
  <c r="H162" i="2" s="1"/>
  <c r="G161" i="5"/>
  <c r="J162" i="2" s="1"/>
  <c r="I161" i="5"/>
  <c r="E169" i="5"/>
  <c r="H170" i="2" s="1"/>
  <c r="G169" i="5"/>
  <c r="J170" i="2" s="1"/>
  <c r="I169" i="5"/>
  <c r="E177" i="5"/>
  <c r="H178" i="2" s="1"/>
  <c r="I177" i="5"/>
  <c r="E505" i="5"/>
  <c r="H506" i="2" s="1"/>
  <c r="I525" i="5"/>
  <c r="I533" i="5"/>
  <c r="I541" i="5"/>
  <c r="I549" i="5"/>
  <c r="E549" i="5"/>
  <c r="H550" i="2" s="1"/>
  <c r="E561" i="5"/>
  <c r="H562" i="2" s="1"/>
  <c r="I577" i="5"/>
  <c r="E577" i="5"/>
  <c r="H578" i="2" s="1"/>
  <c r="I593" i="5"/>
  <c r="I645" i="5"/>
  <c r="E645" i="5"/>
  <c r="H646" i="2" s="1"/>
  <c r="I657" i="5"/>
  <c r="G657" i="5"/>
  <c r="J658" i="2" s="1"/>
  <c r="E755" i="5"/>
  <c r="H756" i="2" s="1"/>
  <c r="E763" i="5"/>
  <c r="H764" i="2" s="1"/>
  <c r="E771" i="5"/>
  <c r="H772" i="2" s="1"/>
  <c r="I771" i="5"/>
  <c r="E779" i="5"/>
  <c r="H780" i="2" s="1"/>
  <c r="E787" i="5"/>
  <c r="H788" i="2" s="1"/>
  <c r="I787" i="5"/>
  <c r="E795" i="5"/>
  <c r="H796" i="2" s="1"/>
  <c r="G795" i="5"/>
  <c r="J796" i="2" s="1"/>
  <c r="E751" i="2"/>
  <c r="N751" i="2" s="1"/>
  <c r="H750" i="3" s="1"/>
  <c r="G751" i="2"/>
  <c r="P751" i="2" s="1"/>
  <c r="F751" i="2"/>
  <c r="O751" i="2" s="1"/>
  <c r="I750" i="3" s="1"/>
  <c r="E759" i="2"/>
  <c r="N759" i="2" s="1"/>
  <c r="G759" i="2"/>
  <c r="P759" i="2" s="1"/>
  <c r="F759" i="2"/>
  <c r="O759" i="2" s="1"/>
  <c r="E767" i="2"/>
  <c r="N767" i="2" s="1"/>
  <c r="G767" i="2"/>
  <c r="P767" i="2" s="1"/>
  <c r="F767" i="2"/>
  <c r="O767" i="2" s="1"/>
  <c r="I766" i="3" s="1"/>
  <c r="F775" i="2"/>
  <c r="O775" i="2" s="1"/>
  <c r="E775" i="2"/>
  <c r="N775" i="2" s="1"/>
  <c r="H774" i="3" s="1"/>
  <c r="G775" i="2"/>
  <c r="P775" i="2" s="1"/>
  <c r="F783" i="2"/>
  <c r="O783" i="2" s="1"/>
  <c r="E783" i="2"/>
  <c r="N783" i="2" s="1"/>
  <c r="G783" i="2"/>
  <c r="P783" i="2" s="1"/>
  <c r="F791" i="2"/>
  <c r="O791" i="2" s="1"/>
  <c r="I790" i="3" s="1"/>
  <c r="E791" i="2"/>
  <c r="N791" i="2" s="1"/>
  <c r="G791" i="2"/>
  <c r="P791" i="2" s="1"/>
  <c r="F799" i="2"/>
  <c r="O799" i="2" s="1"/>
  <c r="I798" i="3" s="1"/>
  <c r="E799" i="2"/>
  <c r="N799" i="2" s="1"/>
  <c r="F798" i="3" s="1"/>
  <c r="G799" i="2"/>
  <c r="P799" i="2" s="1"/>
  <c r="I803" i="5"/>
  <c r="G807" i="5"/>
  <c r="J808" i="2" s="1"/>
  <c r="G821" i="5"/>
  <c r="J819" i="2" s="1"/>
  <c r="I821" i="5"/>
  <c r="E820" i="5"/>
  <c r="H818" i="2" s="1"/>
  <c r="F820" i="5"/>
  <c r="I818" i="2" s="1"/>
  <c r="I836" i="5"/>
  <c r="F836" i="5"/>
  <c r="I834" i="2" s="1"/>
  <c r="I835" i="5"/>
  <c r="G835" i="5"/>
  <c r="J833" i="2" s="1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T935" i="4" s="1"/>
  <c r="P935" i="4"/>
  <c r="S935" i="4" s="1"/>
  <c r="Q931" i="4"/>
  <c r="N931" i="4"/>
  <c r="R931" i="4" s="1"/>
  <c r="P931" i="4"/>
  <c r="N927" i="4"/>
  <c r="P923" i="4"/>
  <c r="Q839" i="4"/>
  <c r="T839" i="4" s="1"/>
  <c r="Q837" i="4"/>
  <c r="T837" i="4" s="1"/>
  <c r="Q835" i="4"/>
  <c r="T835" i="4" s="1"/>
  <c r="V835" i="4" s="1"/>
  <c r="Q833" i="4"/>
  <c r="T833" i="4" s="1"/>
  <c r="Q831" i="4"/>
  <c r="Q829" i="4"/>
  <c r="T829" i="4" s="1"/>
  <c r="V829" i="4" s="1"/>
  <c r="W829" i="4" s="1"/>
  <c r="Q807" i="4"/>
  <c r="Q805" i="4"/>
  <c r="T805" i="4" s="1"/>
  <c r="V805" i="4" s="1"/>
  <c r="Q803" i="4"/>
  <c r="Q801" i="4"/>
  <c r="T801" i="4" s="1"/>
  <c r="Q799" i="4"/>
  <c r="Q797" i="4"/>
  <c r="T797" i="4" s="1"/>
  <c r="Q795" i="4"/>
  <c r="Q793" i="4"/>
  <c r="T793" i="4" s="1"/>
  <c r="V793" i="4" s="1"/>
  <c r="Q775" i="4"/>
  <c r="T775" i="4" s="1"/>
  <c r="Q773" i="4"/>
  <c r="T773" i="4" s="1"/>
  <c r="Q771" i="4"/>
  <c r="Q769" i="4"/>
  <c r="T769" i="4" s="1"/>
  <c r="V769" i="4" s="1"/>
  <c r="Q767" i="4"/>
  <c r="T767" i="4" s="1"/>
  <c r="Q765" i="4"/>
  <c r="T765" i="4" s="1"/>
  <c r="Q763" i="4"/>
  <c r="Q761" i="4"/>
  <c r="T761" i="4" s="1"/>
  <c r="Q737" i="4"/>
  <c r="T737" i="4" s="1"/>
  <c r="Q735" i="4"/>
  <c r="T735" i="4" s="1"/>
  <c r="Q733" i="4"/>
  <c r="T733" i="4" s="1"/>
  <c r="Q727" i="4"/>
  <c r="T727" i="4" s="1"/>
  <c r="Q725" i="4"/>
  <c r="T725" i="4" s="1"/>
  <c r="V725" i="4" s="1"/>
  <c r="Q723" i="4"/>
  <c r="T723" i="4" s="1"/>
  <c r="Q715" i="4"/>
  <c r="T715" i="4" s="1"/>
  <c r="Q711" i="4"/>
  <c r="T711" i="4" s="1"/>
  <c r="Q704" i="4"/>
  <c r="T704" i="4" s="1"/>
  <c r="Q683" i="4"/>
  <c r="T683" i="4" s="1"/>
  <c r="Q681" i="4"/>
  <c r="Q679" i="4"/>
  <c r="T679" i="4" s="1"/>
  <c r="V679" i="4" s="1"/>
  <c r="W679" i="4" s="1"/>
  <c r="X679" i="4" s="1"/>
  <c r="Q677" i="4"/>
  <c r="T677" i="4" s="1"/>
  <c r="Q661" i="4"/>
  <c r="T661" i="4" s="1"/>
  <c r="V661" i="4" s="1"/>
  <c r="Q659" i="4"/>
  <c r="Q651" i="4"/>
  <c r="T651" i="4" s="1"/>
  <c r="Q615" i="4"/>
  <c r="T615" i="4" s="1"/>
  <c r="Q503" i="4"/>
  <c r="T503" i="4" s="1"/>
  <c r="V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T179" i="4" s="1"/>
  <c r="P179" i="4"/>
  <c r="S179" i="4" s="1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T147" i="4" s="1"/>
  <c r="P147" i="4"/>
  <c r="Q143" i="4"/>
  <c r="N143" i="4"/>
  <c r="Q139" i="4"/>
  <c r="T139" i="4" s="1"/>
  <c r="P139" i="4"/>
  <c r="S139" i="4" s="1"/>
  <c r="Q136" i="4"/>
  <c r="T136" i="4" s="1"/>
  <c r="Q135" i="4"/>
  <c r="N135" i="4"/>
  <c r="Q131" i="4"/>
  <c r="T131" i="4" s="1"/>
  <c r="P131" i="4"/>
  <c r="S131" i="4" s="1"/>
  <c r="Q128" i="4"/>
  <c r="T128" i="4" s="1"/>
  <c r="Q127" i="4"/>
  <c r="N127" i="4"/>
  <c r="Q123" i="4"/>
  <c r="T123" i="4" s="1"/>
  <c r="P123" i="4"/>
  <c r="Q120" i="4"/>
  <c r="T120" i="4" s="1"/>
  <c r="Q119" i="4"/>
  <c r="N119" i="4"/>
  <c r="Q115" i="4"/>
  <c r="T115" i="4" s="1"/>
  <c r="P115" i="4"/>
  <c r="S115" i="4" s="1"/>
  <c r="Q111" i="4"/>
  <c r="N111" i="4"/>
  <c r="Q105" i="4"/>
  <c r="P101" i="4"/>
  <c r="S101" i="4" s="1"/>
  <c r="P97" i="4"/>
  <c r="S97" i="4" s="1"/>
  <c r="N93" i="4"/>
  <c r="T93" i="4" s="1"/>
  <c r="P89" i="4"/>
  <c r="N85" i="4"/>
  <c r="N81" i="4"/>
  <c r="R81" i="4" s="1"/>
  <c r="P77" i="4"/>
  <c r="S77" i="4" s="1"/>
  <c r="N73" i="4"/>
  <c r="P69" i="4"/>
  <c r="S69" i="4" s="1"/>
  <c r="N65" i="4"/>
  <c r="Q64" i="4"/>
  <c r="N64" i="4"/>
  <c r="P60" i="4"/>
  <c r="S60" i="4" s="1"/>
  <c r="Q58" i="4"/>
  <c r="N58" i="4"/>
  <c r="R58" i="4" s="1"/>
  <c r="N52" i="4"/>
  <c r="Q50" i="4"/>
  <c r="T50" i="4" s="1"/>
  <c r="P50" i="4"/>
  <c r="S50" i="4" s="1"/>
  <c r="P44" i="4"/>
  <c r="S44" i="4" s="1"/>
  <c r="N43" i="4"/>
  <c r="P43" i="4"/>
  <c r="Q39" i="4"/>
  <c r="T39" i="4" s="1"/>
  <c r="Q35" i="4"/>
  <c r="N35" i="4"/>
  <c r="Q33" i="4"/>
  <c r="N33" i="4"/>
  <c r="Q29" i="4"/>
  <c r="N29" i="4"/>
  <c r="Q24" i="4"/>
  <c r="T24" i="4" s="1"/>
  <c r="N23" i="4"/>
  <c r="P19" i="4"/>
  <c r="P12" i="4"/>
  <c r="S12" i="4" s="1"/>
  <c r="Q10" i="4"/>
  <c r="T10" i="4" s="1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/>
  <c r="D868" i="5"/>
  <c r="E868" i="5"/>
  <c r="E866" i="5"/>
  <c r="I866" i="5"/>
  <c r="D856" i="5"/>
  <c r="I856" i="5"/>
  <c r="D854" i="5"/>
  <c r="E854" i="5"/>
  <c r="D852" i="5"/>
  <c r="I852" i="5"/>
  <c r="E852" i="5"/>
  <c r="E850" i="5"/>
  <c r="I850" i="5"/>
  <c r="D848" i="5"/>
  <c r="E848" i="5"/>
  <c r="G841" i="5"/>
  <c r="J839" i="2" s="1"/>
  <c r="D840" i="5"/>
  <c r="G840" i="5" s="1"/>
  <c r="J838" i="2" s="1"/>
  <c r="G839" i="5"/>
  <c r="J837" i="2" s="1"/>
  <c r="I839" i="5"/>
  <c r="G838" i="5"/>
  <c r="J836" i="2" s="1"/>
  <c r="D838" i="5"/>
  <c r="E838" i="5" s="1"/>
  <c r="H836" i="2" s="1"/>
  <c r="I838" i="5"/>
  <c r="F837" i="5"/>
  <c r="I835" i="2" s="1"/>
  <c r="D833" i="5"/>
  <c r="G833" i="5" s="1"/>
  <c r="J831" i="2" s="1"/>
  <c r="D832" i="5"/>
  <c r="F831" i="5"/>
  <c r="I829" i="2" s="1"/>
  <c r="E828" i="5"/>
  <c r="H826" i="2" s="1"/>
  <c r="F827" i="5"/>
  <c r="I825" i="2" s="1"/>
  <c r="D826" i="5"/>
  <c r="E826" i="5" s="1"/>
  <c r="H824" i="2" s="1"/>
  <c r="D825" i="5"/>
  <c r="E825" i="5" s="1"/>
  <c r="H823" i="2" s="1"/>
  <c r="D824" i="5"/>
  <c r="E824" i="5" s="1"/>
  <c r="H822" i="2" s="1"/>
  <c r="D823" i="5"/>
  <c r="F823" i="5" s="1"/>
  <c r="I821" i="2" s="1"/>
  <c r="G822" i="5"/>
  <c r="J820" i="2" s="1"/>
  <c r="I822" i="5"/>
  <c r="F817" i="5"/>
  <c r="I815" i="2" s="1"/>
  <c r="G817" i="5"/>
  <c r="J815" i="2" s="1"/>
  <c r="D816" i="5"/>
  <c r="E816" i="5"/>
  <c r="E814" i="5"/>
  <c r="H814" i="2" s="1"/>
  <c r="F813" i="5"/>
  <c r="I813" i="2" s="1"/>
  <c r="D810" i="5"/>
  <c r="I810" i="5" s="1"/>
  <c r="I808" i="5"/>
  <c r="E808" i="5"/>
  <c r="H809" i="2" s="1"/>
  <c r="F807" i="5"/>
  <c r="I808" i="2" s="1"/>
  <c r="G806" i="5"/>
  <c r="J807" i="2" s="1"/>
  <c r="I806" i="5"/>
  <c r="F805" i="5"/>
  <c r="I806" i="2" s="1"/>
  <c r="D804" i="5"/>
  <c r="I804" i="5" s="1"/>
  <c r="G801" i="5"/>
  <c r="J802" i="2" s="1"/>
  <c r="D800" i="5"/>
  <c r="E797" i="5"/>
  <c r="H798" i="2" s="1"/>
  <c r="G797" i="5"/>
  <c r="J798" i="2" s="1"/>
  <c r="D796" i="5"/>
  <c r="G796" i="5" s="1"/>
  <c r="J797" i="2" s="1"/>
  <c r="E794" i="5"/>
  <c r="H795" i="2" s="1"/>
  <c r="D792" i="5"/>
  <c r="E792" i="5" s="1"/>
  <c r="H793" i="2" s="1"/>
  <c r="D789" i="5"/>
  <c r="F789" i="5" s="1"/>
  <c r="I790" i="2" s="1"/>
  <c r="D788" i="5"/>
  <c r="G788" i="5" s="1"/>
  <c r="J789" i="2" s="1"/>
  <c r="E785" i="5"/>
  <c r="H786" i="2" s="1"/>
  <c r="G785" i="5"/>
  <c r="J786" i="2" s="1"/>
  <c r="D784" i="5"/>
  <c r="G781" i="5"/>
  <c r="J782" i="2" s="1"/>
  <c r="D780" i="5"/>
  <c r="E778" i="5"/>
  <c r="H779" i="2" s="1"/>
  <c r="D777" i="5"/>
  <c r="F777" i="5"/>
  <c r="I778" i="2" s="1"/>
  <c r="D776" i="5"/>
  <c r="E776" i="5"/>
  <c r="H777" i="2" s="1"/>
  <c r="F775" i="5"/>
  <c r="I776" i="2" s="1"/>
  <c r="E773" i="5"/>
  <c r="H774" i="2" s="1"/>
  <c r="G773" i="5"/>
  <c r="J774" i="2" s="1"/>
  <c r="D772" i="5"/>
  <c r="E772" i="5" s="1"/>
  <c r="H773" i="2" s="1"/>
  <c r="D768" i="5"/>
  <c r="E765" i="5"/>
  <c r="H766" i="2" s="1"/>
  <c r="G765" i="5"/>
  <c r="J766" i="2" s="1"/>
  <c r="D764" i="5"/>
  <c r="G764" i="5" s="1"/>
  <c r="J765" i="2" s="1"/>
  <c r="E762" i="5"/>
  <c r="H763" i="2" s="1"/>
  <c r="D760" i="5"/>
  <c r="E760" i="5" s="1"/>
  <c r="H761" i="2" s="1"/>
  <c r="F759" i="5"/>
  <c r="I760" i="2" s="1"/>
  <c r="D757" i="5"/>
  <c r="F757" i="5" s="1"/>
  <c r="I758" i="2" s="1"/>
  <c r="D756" i="5"/>
  <c r="E756" i="5" s="1"/>
  <c r="H757" i="2" s="1"/>
  <c r="E753" i="5"/>
  <c r="H754" i="2" s="1"/>
  <c r="G753" i="5"/>
  <c r="J754" i="2" s="1"/>
  <c r="D752" i="5"/>
  <c r="E749" i="5"/>
  <c r="H750" i="2" s="1"/>
  <c r="D748" i="5"/>
  <c r="E748" i="5" s="1"/>
  <c r="H749" i="2" s="1"/>
  <c r="F747" i="5"/>
  <c r="I748" i="2" s="1"/>
  <c r="D746" i="5"/>
  <c r="I746" i="5" s="1"/>
  <c r="E744" i="5"/>
  <c r="H745" i="2" s="1"/>
  <c r="I744" i="5"/>
  <c r="D743" i="5"/>
  <c r="F743" i="5" s="1"/>
  <c r="I744" i="2" s="1"/>
  <c r="D742" i="5"/>
  <c r="E742" i="5" s="1"/>
  <c r="H743" i="2" s="1"/>
  <c r="I742" i="5"/>
  <c r="E741" i="5"/>
  <c r="H742" i="2" s="1"/>
  <c r="I741" i="5"/>
  <c r="D739" i="5"/>
  <c r="F739" i="5" s="1"/>
  <c r="I740" i="2" s="1"/>
  <c r="D738" i="5"/>
  <c r="E738" i="5" s="1"/>
  <c r="H739" i="2" s="1"/>
  <c r="G737" i="5"/>
  <c r="J738" i="2" s="1"/>
  <c r="E737" i="5"/>
  <c r="H738" i="2" s="1"/>
  <c r="I737" i="5"/>
  <c r="D735" i="5"/>
  <c r="F735" i="5" s="1"/>
  <c r="I736" i="2" s="1"/>
  <c r="G733" i="5"/>
  <c r="J734" i="2" s="1"/>
  <c r="E733" i="5"/>
  <c r="H734" i="2" s="1"/>
  <c r="I733" i="5"/>
  <c r="D732" i="5"/>
  <c r="G732" i="5" s="1"/>
  <c r="J733" i="2" s="1"/>
  <c r="D730" i="5"/>
  <c r="G730" i="5" s="1"/>
  <c r="J731" i="2" s="1"/>
  <c r="F729" i="5"/>
  <c r="I730" i="2" s="1"/>
  <c r="D728" i="5"/>
  <c r="E728" i="5" s="1"/>
  <c r="H729" i="2" s="1"/>
  <c r="G727" i="5"/>
  <c r="J728" i="2" s="1"/>
  <c r="E727" i="5"/>
  <c r="H728" i="2" s="1"/>
  <c r="I727" i="5"/>
  <c r="D726" i="5"/>
  <c r="E726" i="5" s="1"/>
  <c r="H727" i="2" s="1"/>
  <c r="F725" i="5"/>
  <c r="I726" i="2" s="1"/>
  <c r="G723" i="5"/>
  <c r="J724" i="2" s="1"/>
  <c r="E723" i="5"/>
  <c r="H724" i="2" s="1"/>
  <c r="I723" i="5"/>
  <c r="D722" i="5"/>
  <c r="E722" i="5"/>
  <c r="H723" i="2" s="1"/>
  <c r="I722" i="5"/>
  <c r="F721" i="5"/>
  <c r="I722" i="2" s="1"/>
  <c r="G719" i="5"/>
  <c r="J720" i="2" s="1"/>
  <c r="E719" i="5"/>
  <c r="H720" i="2" s="1"/>
  <c r="I719" i="5"/>
  <c r="D718" i="5"/>
  <c r="F717" i="5"/>
  <c r="I718" i="2" s="1"/>
  <c r="D716" i="5"/>
  <c r="G716" i="5" s="1"/>
  <c r="J717" i="2" s="1"/>
  <c r="E715" i="5"/>
  <c r="H716" i="2" s="1"/>
  <c r="D714" i="5"/>
  <c r="G714" i="5" s="1"/>
  <c r="J715" i="2" s="1"/>
  <c r="F713" i="5"/>
  <c r="I714" i="2" s="1"/>
  <c r="D712" i="5"/>
  <c r="E712" i="5" s="1"/>
  <c r="H713" i="2" s="1"/>
  <c r="G711" i="5"/>
  <c r="J712" i="2" s="1"/>
  <c r="E711" i="5"/>
  <c r="H712" i="2" s="1"/>
  <c r="I711" i="5"/>
  <c r="D710" i="5"/>
  <c r="E710" i="5" s="1"/>
  <c r="H711" i="2" s="1"/>
  <c r="I710" i="5"/>
  <c r="E708" i="5"/>
  <c r="H709" i="2" s="1"/>
  <c r="G707" i="5"/>
  <c r="J708" i="2" s="1"/>
  <c r="E707" i="5"/>
  <c r="H708" i="2" s="1"/>
  <c r="I707" i="5"/>
  <c r="D706" i="5"/>
  <c r="I706" i="5" s="1"/>
  <c r="F705" i="5"/>
  <c r="I706" i="2" s="1"/>
  <c r="G703" i="5"/>
  <c r="J704" i="2" s="1"/>
  <c r="E703" i="5"/>
  <c r="H704" i="2" s="1"/>
  <c r="I703" i="5"/>
  <c r="D702" i="5"/>
  <c r="F701" i="5"/>
  <c r="I702" i="2" s="1"/>
  <c r="D700" i="5"/>
  <c r="G700" i="5"/>
  <c r="J701" i="2" s="1"/>
  <c r="D698" i="5"/>
  <c r="D696" i="5"/>
  <c r="G695" i="5"/>
  <c r="J696" i="2" s="1"/>
  <c r="E695" i="5"/>
  <c r="H696" i="2" s="1"/>
  <c r="I695" i="5"/>
  <c r="D694" i="5"/>
  <c r="E694" i="5" s="1"/>
  <c r="H695" i="2" s="1"/>
  <c r="I694" i="5"/>
  <c r="F693" i="5"/>
  <c r="I694" i="2" s="1"/>
  <c r="I692" i="5"/>
  <c r="G691" i="5"/>
  <c r="J692" i="2" s="1"/>
  <c r="E691" i="5"/>
  <c r="H692" i="2" s="1"/>
  <c r="I691" i="5"/>
  <c r="D690" i="5"/>
  <c r="E690" i="5" s="1"/>
  <c r="H691" i="2" s="1"/>
  <c r="F689" i="5"/>
  <c r="I690" i="2" s="1"/>
  <c r="I688" i="5"/>
  <c r="G687" i="5"/>
  <c r="J688" i="2" s="1"/>
  <c r="E687" i="5"/>
  <c r="H688" i="2" s="1"/>
  <c r="I687" i="5"/>
  <c r="D686" i="5"/>
  <c r="E686" i="5" s="1"/>
  <c r="H687" i="2" s="1"/>
  <c r="F685" i="5"/>
  <c r="I686" i="2" s="1"/>
  <c r="D684" i="5"/>
  <c r="G684" i="5" s="1"/>
  <c r="J685" i="2" s="1"/>
  <c r="I683" i="5"/>
  <c r="D682" i="5"/>
  <c r="G682" i="5" s="1"/>
  <c r="J683" i="2" s="1"/>
  <c r="F681" i="5"/>
  <c r="I682" i="2" s="1"/>
  <c r="D680" i="5"/>
  <c r="E680" i="5" s="1"/>
  <c r="H681" i="2" s="1"/>
  <c r="E679" i="5"/>
  <c r="H680" i="2" s="1"/>
  <c r="I679" i="5"/>
  <c r="D678" i="5"/>
  <c r="E678" i="5" s="1"/>
  <c r="H679" i="2" s="1"/>
  <c r="F677" i="5"/>
  <c r="I678" i="2" s="1"/>
  <c r="G675" i="5"/>
  <c r="J676" i="2" s="1"/>
  <c r="E675" i="5"/>
  <c r="H676" i="2" s="1"/>
  <c r="I675" i="5"/>
  <c r="D674" i="5"/>
  <c r="E674" i="5"/>
  <c r="H675" i="2" s="1"/>
  <c r="I674" i="5"/>
  <c r="F673" i="5"/>
  <c r="I674" i="2" s="1"/>
  <c r="G671" i="5"/>
  <c r="J672" i="2" s="1"/>
  <c r="E671" i="5"/>
  <c r="H672" i="2" s="1"/>
  <c r="I671" i="5"/>
  <c r="D670" i="5"/>
  <c r="F668" i="5"/>
  <c r="I669" i="2" s="1"/>
  <c r="D667" i="5"/>
  <c r="F667" i="5"/>
  <c r="I668" i="2" s="1"/>
  <c r="D665" i="5"/>
  <c r="F665" i="5"/>
  <c r="I666" i="2" s="1"/>
  <c r="G664" i="5"/>
  <c r="J665" i="2" s="1"/>
  <c r="E664" i="5"/>
  <c r="H665" i="2" s="1"/>
  <c r="D663" i="5"/>
  <c r="F663" i="5"/>
  <c r="I664" i="2" s="1"/>
  <c r="D662" i="5"/>
  <c r="I662" i="5"/>
  <c r="F661" i="5"/>
  <c r="I662" i="2" s="1"/>
  <c r="D660" i="5"/>
  <c r="E660" i="5" s="1"/>
  <c r="H661" i="2" s="1"/>
  <c r="D658" i="5"/>
  <c r="E658" i="5" s="1"/>
  <c r="H659" i="2" s="1"/>
  <c r="I656" i="5"/>
  <c r="F656" i="5"/>
  <c r="I657" i="2" s="1"/>
  <c r="E656" i="5"/>
  <c r="H657" i="2" s="1"/>
  <c r="D653" i="5"/>
  <c r="D650" i="5"/>
  <c r="E650" i="5" s="1"/>
  <c r="H651" i="2" s="1"/>
  <c r="D648" i="5"/>
  <c r="I648" i="5" s="1"/>
  <c r="F645" i="5"/>
  <c r="I646" i="2" s="1"/>
  <c r="D642" i="5"/>
  <c r="E642" i="5" s="1"/>
  <c r="H643" i="2" s="1"/>
  <c r="D640" i="5"/>
  <c r="G640" i="5" s="1"/>
  <c r="J641" i="2" s="1"/>
  <c r="E640" i="5"/>
  <c r="H641" i="2" s="1"/>
  <c r="D637" i="5"/>
  <c r="D636" i="5"/>
  <c r="D634" i="5"/>
  <c r="I633" i="5"/>
  <c r="I629" i="5"/>
  <c r="G629" i="5"/>
  <c r="J630" i="2" s="1"/>
  <c r="D626" i="5"/>
  <c r="E626" i="5" s="1"/>
  <c r="H627" i="2" s="1"/>
  <c r="D624" i="5"/>
  <c r="G624" i="5" s="1"/>
  <c r="J625" i="2" s="1"/>
  <c r="I620" i="5"/>
  <c r="E620" i="5"/>
  <c r="H621" i="2" s="1"/>
  <c r="D618" i="5"/>
  <c r="E618" i="5" s="1"/>
  <c r="H619" i="2" s="1"/>
  <c r="F617" i="5"/>
  <c r="I618" i="2" s="1"/>
  <c r="D616" i="5"/>
  <c r="I616" i="5" s="1"/>
  <c r="D612" i="5"/>
  <c r="G612" i="5" s="1"/>
  <c r="J613" i="2" s="1"/>
  <c r="D610" i="5"/>
  <c r="E610" i="5" s="1"/>
  <c r="H611" i="2" s="1"/>
  <c r="I608" i="5"/>
  <c r="F608" i="5"/>
  <c r="I609" i="2" s="1"/>
  <c r="E608" i="5"/>
  <c r="H609" i="2" s="1"/>
  <c r="D604" i="5"/>
  <c r="D602" i="5"/>
  <c r="G602" i="5" s="1"/>
  <c r="J603" i="2" s="1"/>
  <c r="F601" i="5"/>
  <c r="I602" i="2" s="1"/>
  <c r="I600" i="5"/>
  <c r="F600" i="5"/>
  <c r="I601" i="2" s="1"/>
  <c r="E600" i="5"/>
  <c r="H601" i="2" s="1"/>
  <c r="E596" i="5"/>
  <c r="H597" i="2" s="1"/>
  <c r="I596" i="5"/>
  <c r="D594" i="5"/>
  <c r="G594" i="5" s="1"/>
  <c r="J595" i="2" s="1"/>
  <c r="D592" i="5"/>
  <c r="G592" i="5" s="1"/>
  <c r="J593" i="2" s="1"/>
  <c r="E591" i="5"/>
  <c r="H592" i="2" s="1"/>
  <c r="D590" i="5"/>
  <c r="G590" i="5" s="1"/>
  <c r="J591" i="2" s="1"/>
  <c r="D588" i="5"/>
  <c r="G588" i="5" s="1"/>
  <c r="J589" i="2" s="1"/>
  <c r="E588" i="5"/>
  <c r="H589" i="2" s="1"/>
  <c r="D584" i="5"/>
  <c r="D582" i="5"/>
  <c r="E582" i="5" s="1"/>
  <c r="H583" i="2" s="1"/>
  <c r="D580" i="5"/>
  <c r="G580" i="5" s="1"/>
  <c r="J581" i="2" s="1"/>
  <c r="E580" i="2"/>
  <c r="N580" i="2" s="1"/>
  <c r="G580" i="2"/>
  <c r="P580" i="2" s="1"/>
  <c r="F580" i="2"/>
  <c r="O580" i="2" s="1"/>
  <c r="D578" i="5"/>
  <c r="G576" i="5"/>
  <c r="J577" i="2" s="1"/>
  <c r="E576" i="5"/>
  <c r="H577" i="2" s="1"/>
  <c r="D572" i="5"/>
  <c r="F572" i="5" s="1"/>
  <c r="I573" i="2" s="1"/>
  <c r="D571" i="5"/>
  <c r="F571" i="5"/>
  <c r="I572" i="2" s="1"/>
  <c r="G570" i="5"/>
  <c r="J571" i="2" s="1"/>
  <c r="E570" i="5"/>
  <c r="H571" i="2" s="1"/>
  <c r="I568" i="5"/>
  <c r="E568" i="5"/>
  <c r="H569" i="2" s="1"/>
  <c r="D567" i="5"/>
  <c r="E567" i="5" s="1"/>
  <c r="H568" i="2" s="1"/>
  <c r="D565" i="5"/>
  <c r="G565" i="5" s="1"/>
  <c r="J566" i="2" s="1"/>
  <c r="D564" i="5"/>
  <c r="D562" i="5"/>
  <c r="F562" i="5" s="1"/>
  <c r="I563" i="2" s="1"/>
  <c r="D560" i="5"/>
  <c r="I560" i="5" s="1"/>
  <c r="F559" i="5"/>
  <c r="I560" i="2" s="1"/>
  <c r="D558" i="5"/>
  <c r="E558" i="5" s="1"/>
  <c r="H559" i="2" s="1"/>
  <c r="I557" i="5"/>
  <c r="E557" i="5"/>
  <c r="H558" i="2" s="1"/>
  <c r="G557" i="5"/>
  <c r="J558" i="2" s="1"/>
  <c r="D556" i="5"/>
  <c r="D552" i="5"/>
  <c r="I552" i="5" s="1"/>
  <c r="E552" i="5"/>
  <c r="H553" i="2" s="1"/>
  <c r="F549" i="5"/>
  <c r="I550" i="2" s="1"/>
  <c r="G548" i="5"/>
  <c r="J549" i="2" s="1"/>
  <c r="D547" i="5"/>
  <c r="F547" i="5" s="1"/>
  <c r="I548" i="2" s="1"/>
  <c r="G546" i="5"/>
  <c r="J547" i="2" s="1"/>
  <c r="F545" i="5"/>
  <c r="I546" i="2" s="1"/>
  <c r="D543" i="5"/>
  <c r="F543" i="5" s="1"/>
  <c r="I544" i="2" s="1"/>
  <c r="G542" i="5"/>
  <c r="J543" i="2" s="1"/>
  <c r="I542" i="5"/>
  <c r="I540" i="5"/>
  <c r="E540" i="5"/>
  <c r="H541" i="2" s="1"/>
  <c r="E538" i="5"/>
  <c r="H539" i="2" s="1"/>
  <c r="I538" i="5"/>
  <c r="G536" i="5"/>
  <c r="J537" i="2" s="1"/>
  <c r="D534" i="5"/>
  <c r="E534" i="5" s="1"/>
  <c r="H535" i="2" s="1"/>
  <c r="D532" i="5"/>
  <c r="E532" i="5" s="1"/>
  <c r="H533" i="2" s="1"/>
  <c r="I531" i="5"/>
  <c r="G531" i="5"/>
  <c r="J532" i="2" s="1"/>
  <c r="D530" i="5"/>
  <c r="F530" i="5" s="1"/>
  <c r="I531" i="2" s="1"/>
  <c r="D528" i="5"/>
  <c r="I528" i="5" s="1"/>
  <c r="E528" i="5"/>
  <c r="H529" i="2" s="1"/>
  <c r="D526" i="5"/>
  <c r="I526" i="5" s="1"/>
  <c r="D524" i="5"/>
  <c r="G524" i="5" s="1"/>
  <c r="J525" i="2" s="1"/>
  <c r="D522" i="5"/>
  <c r="G522" i="5" s="1"/>
  <c r="J523" i="2" s="1"/>
  <c r="F521" i="5"/>
  <c r="I522" i="2" s="1"/>
  <c r="D520" i="5"/>
  <c r="I520" i="5" s="1"/>
  <c r="E520" i="5"/>
  <c r="H521" i="2" s="1"/>
  <c r="I518" i="5"/>
  <c r="D517" i="5"/>
  <c r="E517" i="5" s="1"/>
  <c r="H518" i="2" s="1"/>
  <c r="E516" i="5"/>
  <c r="H517" i="2" s="1"/>
  <c r="D515" i="5"/>
  <c r="F515" i="5" s="1"/>
  <c r="I516" i="2" s="1"/>
  <c r="D514" i="5"/>
  <c r="F514" i="5" s="1"/>
  <c r="I515" i="2" s="1"/>
  <c r="E511" i="5"/>
  <c r="H512" i="2" s="1"/>
  <c r="G511" i="5"/>
  <c r="J512" i="2" s="1"/>
  <c r="F509" i="5"/>
  <c r="I510" i="2" s="1"/>
  <c r="E508" i="5"/>
  <c r="H509" i="2" s="1"/>
  <c r="D507" i="5"/>
  <c r="I507" i="5" s="1"/>
  <c r="D506" i="5"/>
  <c r="G506" i="5" s="1"/>
  <c r="J507" i="2" s="1"/>
  <c r="G504" i="5"/>
  <c r="J505" i="2" s="1"/>
  <c r="E504" i="5"/>
  <c r="H505" i="2" s="1"/>
  <c r="D500" i="5"/>
  <c r="G496" i="5"/>
  <c r="J497" i="2" s="1"/>
  <c r="E496" i="5"/>
  <c r="H497" i="2" s="1"/>
  <c r="D492" i="5"/>
  <c r="I492" i="5" s="1"/>
  <c r="D488" i="5"/>
  <c r="G488" i="5" s="1"/>
  <c r="J489" i="2" s="1"/>
  <c r="D322" i="5"/>
  <c r="G322" i="5" s="1"/>
  <c r="J323" i="2" s="1"/>
  <c r="E318" i="5"/>
  <c r="H319" i="2" s="1"/>
  <c r="D298" i="5"/>
  <c r="E298" i="5" s="1"/>
  <c r="H299" i="2" s="1"/>
  <c r="D185" i="5"/>
  <c r="F185" i="5"/>
  <c r="I186" i="2" s="1"/>
  <c r="G184" i="5"/>
  <c r="J185" i="2" s="1"/>
  <c r="E184" i="5"/>
  <c r="H185" i="2" s="1"/>
  <c r="I184" i="5"/>
  <c r="D183" i="5"/>
  <c r="F183" i="5" s="1"/>
  <c r="I184" i="2" s="1"/>
  <c r="D182" i="5"/>
  <c r="G182" i="5" s="1"/>
  <c r="J183" i="2" s="1"/>
  <c r="F181" i="5"/>
  <c r="I182" i="2" s="1"/>
  <c r="D180" i="5"/>
  <c r="G180" i="5" s="1"/>
  <c r="J181" i="2" s="1"/>
  <c r="D179" i="5"/>
  <c r="F179" i="5" s="1"/>
  <c r="I180" i="2" s="1"/>
  <c r="I178" i="5"/>
  <c r="F177" i="5"/>
  <c r="I178" i="2" s="1"/>
  <c r="E176" i="5"/>
  <c r="H177" i="2" s="1"/>
  <c r="D175" i="5"/>
  <c r="F175" i="5" s="1"/>
  <c r="I176" i="2" s="1"/>
  <c r="D174" i="5"/>
  <c r="G174" i="5" s="1"/>
  <c r="J175" i="2" s="1"/>
  <c r="F173" i="5"/>
  <c r="I174" i="2" s="1"/>
  <c r="G172" i="5"/>
  <c r="J173" i="2" s="1"/>
  <c r="E172" i="5"/>
  <c r="H173" i="2" s="1"/>
  <c r="D170" i="5"/>
  <c r="E170" i="5" s="1"/>
  <c r="H171" i="2" s="1"/>
  <c r="F169" i="5"/>
  <c r="I170" i="2" s="1"/>
  <c r="G168" i="5"/>
  <c r="J169" i="2" s="1"/>
  <c r="E168" i="5"/>
  <c r="H169" i="2" s="1"/>
  <c r="I168" i="5"/>
  <c r="D166" i="5"/>
  <c r="G166" i="5" s="1"/>
  <c r="J167" i="2" s="1"/>
  <c r="F165" i="5"/>
  <c r="I166" i="2" s="1"/>
  <c r="D164" i="5"/>
  <c r="G164" i="5" s="1"/>
  <c r="J165" i="2" s="1"/>
  <c r="D163" i="5"/>
  <c r="F163" i="5" s="1"/>
  <c r="I164" i="2" s="1"/>
  <c r="I162" i="5"/>
  <c r="F161" i="5"/>
  <c r="I162" i="2" s="1"/>
  <c r="E160" i="5"/>
  <c r="H161" i="2" s="1"/>
  <c r="D158" i="5"/>
  <c r="G158" i="5" s="1"/>
  <c r="J159" i="2" s="1"/>
  <c r="F157" i="5"/>
  <c r="I158" i="2" s="1"/>
  <c r="E156" i="5"/>
  <c r="H157" i="2" s="1"/>
  <c r="D155" i="5"/>
  <c r="F155" i="5" s="1"/>
  <c r="I156" i="2" s="1"/>
  <c r="D154" i="5"/>
  <c r="I154" i="5" s="1"/>
  <c r="F153" i="5"/>
  <c r="I154" i="2" s="1"/>
  <c r="G152" i="5"/>
  <c r="J153" i="2" s="1"/>
  <c r="E152" i="5"/>
  <c r="H153" i="2" s="1"/>
  <c r="I152" i="5"/>
  <c r="D151" i="5"/>
  <c r="F151" i="5" s="1"/>
  <c r="I152" i="2" s="1"/>
  <c r="D150" i="5"/>
  <c r="G150" i="5" s="1"/>
  <c r="J151" i="2" s="1"/>
  <c r="G148" i="5"/>
  <c r="J149" i="2" s="1"/>
  <c r="D148" i="5"/>
  <c r="D147" i="5"/>
  <c r="F147" i="5" s="1"/>
  <c r="I148" i="2" s="1"/>
  <c r="I146" i="5"/>
  <c r="F145" i="5"/>
  <c r="I146" i="2" s="1"/>
  <c r="G144" i="5"/>
  <c r="J145" i="2" s="1"/>
  <c r="E144" i="5"/>
  <c r="H145" i="2" s="1"/>
  <c r="I144" i="5"/>
  <c r="G143" i="5"/>
  <c r="J144" i="2" s="1"/>
  <c r="E143" i="5"/>
  <c r="H144" i="2" s="1"/>
  <c r="E142" i="5"/>
  <c r="H143" i="2" s="1"/>
  <c r="G141" i="5"/>
  <c r="J142" i="2" s="1"/>
  <c r="I141" i="5"/>
  <c r="E141" i="5"/>
  <c r="H142" i="2" s="1"/>
  <c r="E140" i="5"/>
  <c r="H141" i="2" s="1"/>
  <c r="G139" i="5"/>
  <c r="J140" i="2" s="1"/>
  <c r="E139" i="5"/>
  <c r="H140" i="2" s="1"/>
  <c r="E138" i="5"/>
  <c r="H139" i="2" s="1"/>
  <c r="G137" i="5"/>
  <c r="J138" i="2" s="1"/>
  <c r="I137" i="5"/>
  <c r="E137" i="5"/>
  <c r="H138" i="2" s="1"/>
  <c r="E136" i="5"/>
  <c r="H137" i="2" s="1"/>
  <c r="G135" i="5"/>
  <c r="J136" i="2" s="1"/>
  <c r="E135" i="5"/>
  <c r="H136" i="2" s="1"/>
  <c r="E134" i="5"/>
  <c r="H135" i="2" s="1"/>
  <c r="G133" i="5"/>
  <c r="J134" i="2" s="1"/>
  <c r="I133" i="5"/>
  <c r="E133" i="5"/>
  <c r="H134" i="2" s="1"/>
  <c r="E132" i="5"/>
  <c r="H133" i="2" s="1"/>
  <c r="G131" i="5"/>
  <c r="J132" i="2" s="1"/>
  <c r="E131" i="5"/>
  <c r="H132" i="2" s="1"/>
  <c r="E130" i="5"/>
  <c r="H131" i="2" s="1"/>
  <c r="G129" i="5"/>
  <c r="J130" i="2" s="1"/>
  <c r="I129" i="5"/>
  <c r="E129" i="5"/>
  <c r="H130" i="2" s="1"/>
  <c r="E128" i="5"/>
  <c r="H129" i="2" s="1"/>
  <c r="G127" i="5"/>
  <c r="J128" i="2" s="1"/>
  <c r="E127" i="5"/>
  <c r="H128" i="2" s="1"/>
  <c r="E126" i="5"/>
  <c r="H127" i="2" s="1"/>
  <c r="G125" i="5"/>
  <c r="J126" i="2" s="1"/>
  <c r="I125" i="5"/>
  <c r="E125" i="5"/>
  <c r="H126" i="2" s="1"/>
  <c r="E124" i="5"/>
  <c r="H125" i="2" s="1"/>
  <c r="G123" i="5"/>
  <c r="J124" i="2" s="1"/>
  <c r="E123" i="5"/>
  <c r="H124" i="2" s="1"/>
  <c r="E122" i="5"/>
  <c r="H123" i="2" s="1"/>
  <c r="G121" i="5"/>
  <c r="J122" i="2" s="1"/>
  <c r="I121" i="5"/>
  <c r="E121" i="5"/>
  <c r="H122" i="2" s="1"/>
  <c r="E120" i="5"/>
  <c r="H121" i="2" s="1"/>
  <c r="G119" i="5"/>
  <c r="J120" i="2" s="1"/>
  <c r="E119" i="5"/>
  <c r="H120" i="2" s="1"/>
  <c r="E118" i="5"/>
  <c r="H119" i="2" s="1"/>
  <c r="G117" i="5"/>
  <c r="J118" i="2" s="1"/>
  <c r="I117" i="5"/>
  <c r="E117" i="5"/>
  <c r="H118" i="2" s="1"/>
  <c r="E116" i="5"/>
  <c r="H117" i="2" s="1"/>
  <c r="G115" i="5"/>
  <c r="J116" i="2" s="1"/>
  <c r="E115" i="5"/>
  <c r="H116" i="2" s="1"/>
  <c r="E114" i="5"/>
  <c r="H115" i="2" s="1"/>
  <c r="G113" i="5"/>
  <c r="J114" i="2" s="1"/>
  <c r="I113" i="5"/>
  <c r="E113" i="5"/>
  <c r="H114" i="2" s="1"/>
  <c r="E112" i="5"/>
  <c r="H113" i="2" s="1"/>
  <c r="G111" i="5"/>
  <c r="J112" i="2" s="1"/>
  <c r="E111" i="5"/>
  <c r="H112" i="2" s="1"/>
  <c r="E110" i="5"/>
  <c r="H111" i="2" s="1"/>
  <c r="G109" i="5"/>
  <c r="J110" i="2" s="1"/>
  <c r="I109" i="5"/>
  <c r="E109" i="5"/>
  <c r="H110" i="2" s="1"/>
  <c r="D108" i="5"/>
  <c r="E108" i="5"/>
  <c r="H109" i="2" s="1"/>
  <c r="F107" i="5"/>
  <c r="I108" i="2" s="1"/>
  <c r="D106" i="5"/>
  <c r="E106" i="5" s="1"/>
  <c r="H107" i="2" s="1"/>
  <c r="D104" i="5"/>
  <c r="E104" i="5" s="1"/>
  <c r="H105" i="2" s="1"/>
  <c r="F103" i="5"/>
  <c r="I104" i="2" s="1"/>
  <c r="D102" i="5"/>
  <c r="E102" i="5"/>
  <c r="H103" i="2" s="1"/>
  <c r="F101" i="5"/>
  <c r="I102" i="2" s="1"/>
  <c r="D100" i="5"/>
  <c r="F99" i="5"/>
  <c r="I100" i="2" s="1"/>
  <c r="D98" i="5"/>
  <c r="I98" i="5" s="1"/>
  <c r="D96" i="5"/>
  <c r="F95" i="5"/>
  <c r="I96" i="2" s="1"/>
  <c r="D94" i="5"/>
  <c r="I94" i="5" s="1"/>
  <c r="E94" i="5"/>
  <c r="H95" i="2" s="1"/>
  <c r="F93" i="5"/>
  <c r="I94" i="2" s="1"/>
  <c r="D92" i="5"/>
  <c r="E92" i="5" s="1"/>
  <c r="H93" i="2" s="1"/>
  <c r="F91" i="5"/>
  <c r="I92" i="2" s="1"/>
  <c r="D90" i="5"/>
  <c r="I90" i="5" s="1"/>
  <c r="E90" i="5"/>
  <c r="H91" i="2" s="1"/>
  <c r="D88" i="5"/>
  <c r="E88" i="5"/>
  <c r="H89" i="2" s="1"/>
  <c r="F87" i="5"/>
  <c r="I88" i="2" s="1"/>
  <c r="D86" i="5"/>
  <c r="E86" i="5" s="1"/>
  <c r="H87" i="2" s="1"/>
  <c r="F85" i="5"/>
  <c r="I86" i="2" s="1"/>
  <c r="D84" i="5"/>
  <c r="F83" i="5"/>
  <c r="I84" i="2" s="1"/>
  <c r="D82" i="5"/>
  <c r="I82" i="5" s="1"/>
  <c r="E82" i="5"/>
  <c r="H83" i="2" s="1"/>
  <c r="D80" i="5"/>
  <c r="E80" i="5" s="1"/>
  <c r="H81" i="2" s="1"/>
  <c r="F79" i="5"/>
  <c r="I80" i="2" s="1"/>
  <c r="D78" i="5"/>
  <c r="I78" i="5"/>
  <c r="E78" i="5"/>
  <c r="H79" i="2" s="1"/>
  <c r="F77" i="5"/>
  <c r="I78" i="2" s="1"/>
  <c r="D76" i="5"/>
  <c r="E76" i="5"/>
  <c r="H77" i="2" s="1"/>
  <c r="F75" i="5"/>
  <c r="I76" i="2" s="1"/>
  <c r="D74" i="5"/>
  <c r="E74" i="5" s="1"/>
  <c r="H75" i="2" s="1"/>
  <c r="D72" i="5"/>
  <c r="E72" i="5" s="1"/>
  <c r="H73" i="2" s="1"/>
  <c r="F71" i="5"/>
  <c r="I72" i="2" s="1"/>
  <c r="D70" i="5"/>
  <c r="E70" i="5"/>
  <c r="H71" i="2" s="1"/>
  <c r="F69" i="5"/>
  <c r="I70" i="2" s="1"/>
  <c r="D68" i="5"/>
  <c r="F67" i="5"/>
  <c r="I68" i="2" s="1"/>
  <c r="D66" i="5"/>
  <c r="I66" i="5" s="1"/>
  <c r="D64" i="5"/>
  <c r="E64" i="5" s="1"/>
  <c r="H65" i="2" s="1"/>
  <c r="F63" i="5"/>
  <c r="I64" i="2" s="1"/>
  <c r="D62" i="5"/>
  <c r="I62" i="5" s="1"/>
  <c r="E62" i="5"/>
  <c r="H63" i="2" s="1"/>
  <c r="F61" i="5"/>
  <c r="I62" i="2" s="1"/>
  <c r="D60" i="5"/>
  <c r="E60" i="5" s="1"/>
  <c r="H61" i="2" s="1"/>
  <c r="F59" i="5"/>
  <c r="I60" i="2" s="1"/>
  <c r="D58" i="5"/>
  <c r="I58" i="5" s="1"/>
  <c r="D56" i="5"/>
  <c r="E56" i="5" s="1"/>
  <c r="H57" i="2" s="1"/>
  <c r="F55" i="5"/>
  <c r="I56" i="2" s="1"/>
  <c r="D54" i="5"/>
  <c r="I54" i="5" s="1"/>
  <c r="E54" i="5"/>
  <c r="H55" i="2" s="1"/>
  <c r="D52" i="5"/>
  <c r="E52" i="5" s="1"/>
  <c r="H53" i="2" s="1"/>
  <c r="F51" i="5"/>
  <c r="I52" i="2" s="1"/>
  <c r="D50" i="5"/>
  <c r="I50" i="5" s="1"/>
  <c r="D48" i="5"/>
  <c r="E48" i="5" s="1"/>
  <c r="H49" i="2" s="1"/>
  <c r="F47" i="5"/>
  <c r="I48" i="2" s="1"/>
  <c r="D46" i="5"/>
  <c r="I46" i="5" s="1"/>
  <c r="F45" i="5"/>
  <c r="I46" i="2" s="1"/>
  <c r="D44" i="5"/>
  <c r="E44" i="5" s="1"/>
  <c r="H45" i="2" s="1"/>
  <c r="F43" i="5"/>
  <c r="I44" i="2" s="1"/>
  <c r="I42" i="5"/>
  <c r="E42" i="5"/>
  <c r="H43" i="2" s="1"/>
  <c r="E40" i="5"/>
  <c r="H41" i="2" s="1"/>
  <c r="I38" i="5"/>
  <c r="E38" i="5"/>
  <c r="H39" i="2" s="1"/>
  <c r="D37" i="5"/>
  <c r="F37" i="5" s="1"/>
  <c r="I38" i="2" s="1"/>
  <c r="E36" i="5"/>
  <c r="H37" i="2" s="1"/>
  <c r="D35" i="5"/>
  <c r="D34" i="5"/>
  <c r="E34" i="5" s="1"/>
  <c r="H35" i="2" s="1"/>
  <c r="D32" i="5"/>
  <c r="E32" i="5" s="1"/>
  <c r="H33" i="2" s="1"/>
  <c r="F31" i="5"/>
  <c r="I32" i="2" s="1"/>
  <c r="D30" i="5"/>
  <c r="E30" i="5" s="1"/>
  <c r="H31" i="2" s="1"/>
  <c r="F29" i="5"/>
  <c r="I30" i="2" s="1"/>
  <c r="D28" i="5"/>
  <c r="F27" i="5"/>
  <c r="I28" i="2" s="1"/>
  <c r="I26" i="5"/>
  <c r="E26" i="5"/>
  <c r="H27" i="2" s="1"/>
  <c r="E24" i="5"/>
  <c r="H25" i="2" s="1"/>
  <c r="I22" i="5"/>
  <c r="E22" i="5"/>
  <c r="H23" i="2" s="1"/>
  <c r="D21" i="5"/>
  <c r="D20" i="5"/>
  <c r="F19" i="5"/>
  <c r="I20" i="2" s="1"/>
  <c r="D18" i="5"/>
  <c r="F17" i="5"/>
  <c r="I18" i="2" s="1"/>
  <c r="D16" i="5"/>
  <c r="F16" i="5" s="1"/>
  <c r="I17" i="2" s="1"/>
  <c r="F15" i="5"/>
  <c r="I16" i="2" s="1"/>
  <c r="G12" i="5"/>
  <c r="J13" i="2" s="1"/>
  <c r="I12" i="5"/>
  <c r="E11" i="5"/>
  <c r="H12" i="2" s="1"/>
  <c r="I11" i="5"/>
  <c r="D10" i="5"/>
  <c r="G8" i="5"/>
  <c r="J9" i="2" s="1"/>
  <c r="I8" i="5"/>
  <c r="E8" i="5"/>
  <c r="H9" i="2" s="1"/>
  <c r="E6" i="5"/>
  <c r="H7" i="2" s="1"/>
  <c r="I6" i="5"/>
  <c r="I5" i="5"/>
  <c r="E4" i="5"/>
  <c r="H5" i="2" s="1"/>
  <c r="Q609" i="4"/>
  <c r="P619" i="4"/>
  <c r="Q637" i="4"/>
  <c r="Q645" i="4"/>
  <c r="Q507" i="4"/>
  <c r="T507" i="4" s="1"/>
  <c r="V507" i="4" s="1"/>
  <c r="Q405" i="4"/>
  <c r="T405" i="4" s="1"/>
  <c r="Q413" i="4"/>
  <c r="T413" i="4" s="1"/>
  <c r="P216" i="4"/>
  <c r="N326" i="4"/>
  <c r="R326" i="4" s="1"/>
  <c r="P340" i="4"/>
  <c r="Q569" i="4"/>
  <c r="T569" i="4" s="1"/>
  <c r="Q557" i="4"/>
  <c r="P485" i="4"/>
  <c r="P481" i="4"/>
  <c r="P479" i="4"/>
  <c r="S479" i="4" s="1"/>
  <c r="U479" i="4" s="1"/>
  <c r="N469" i="4"/>
  <c r="R469" i="4" s="1"/>
  <c r="P445" i="4"/>
  <c r="S445" i="4" s="1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J832" i="2" s="1"/>
  <c r="D830" i="5"/>
  <c r="D818" i="5"/>
  <c r="E818" i="5" s="1"/>
  <c r="H816" i="2" s="1"/>
  <c r="D669" i="5"/>
  <c r="D589" i="5"/>
  <c r="D581" i="5"/>
  <c r="D486" i="5"/>
  <c r="D454" i="5"/>
  <c r="E454" i="5" s="1"/>
  <c r="H455" i="2" s="1"/>
  <c r="D441" i="5"/>
  <c r="D425" i="5"/>
  <c r="D409" i="5"/>
  <c r="D393" i="5"/>
  <c r="F393" i="5" s="1"/>
  <c r="I394" i="2" s="1"/>
  <c r="D370" i="5"/>
  <c r="D269" i="5"/>
  <c r="G269" i="5" s="1"/>
  <c r="J270" i="2" s="1"/>
  <c r="X829" i="4"/>
  <c r="U793" i="4"/>
  <c r="U785" i="4"/>
  <c r="U769" i="4"/>
  <c r="U753" i="4"/>
  <c r="U837" i="4"/>
  <c r="V837" i="4"/>
  <c r="U821" i="4"/>
  <c r="U805" i="4"/>
  <c r="U789" i="4"/>
  <c r="V789" i="4"/>
  <c r="U781" i="4"/>
  <c r="U773" i="4"/>
  <c r="V773" i="4"/>
  <c r="U765" i="4"/>
  <c r="V765" i="4"/>
  <c r="U757" i="4"/>
  <c r="F746" i="5"/>
  <c r="I747" i="2" s="1"/>
  <c r="I799" i="5"/>
  <c r="I791" i="5"/>
  <c r="I783" i="5"/>
  <c r="I775" i="5"/>
  <c r="I767" i="5"/>
  <c r="I759" i="5"/>
  <c r="I751" i="5"/>
  <c r="F795" i="5"/>
  <c r="I796" i="2" s="1"/>
  <c r="F787" i="5"/>
  <c r="I788" i="2" s="1"/>
  <c r="F779" i="5"/>
  <c r="I780" i="2" s="1"/>
  <c r="F771" i="5"/>
  <c r="I772" i="2" s="1"/>
  <c r="F763" i="5"/>
  <c r="I764" i="2" s="1"/>
  <c r="F755" i="5"/>
  <c r="I756" i="2" s="1"/>
  <c r="G799" i="5"/>
  <c r="J800" i="2" s="1"/>
  <c r="G791" i="5"/>
  <c r="J792" i="2" s="1"/>
  <c r="G783" i="5"/>
  <c r="J784" i="2" s="1"/>
  <c r="G775" i="5"/>
  <c r="J776" i="2" s="1"/>
  <c r="G767" i="5"/>
  <c r="J768" i="2" s="1"/>
  <c r="G759" i="5"/>
  <c r="J760" i="2" s="1"/>
  <c r="G751" i="5"/>
  <c r="J752" i="2" s="1"/>
  <c r="F824" i="5"/>
  <c r="I822" i="2" s="1"/>
  <c r="I824" i="5"/>
  <c r="I833" i="5"/>
  <c r="E832" i="5"/>
  <c r="H830" i="2" s="1"/>
  <c r="F839" i="5"/>
  <c r="I837" i="2" s="1"/>
  <c r="I832" i="5"/>
  <c r="F804" i="5"/>
  <c r="I805" i="2" s="1"/>
  <c r="I797" i="5"/>
  <c r="I789" i="5"/>
  <c r="I773" i="5"/>
  <c r="I765" i="5"/>
  <c r="I757" i="5"/>
  <c r="F797" i="5"/>
  <c r="I798" i="2" s="1"/>
  <c r="F765" i="5"/>
  <c r="I766" i="2" s="1"/>
  <c r="G826" i="5"/>
  <c r="J824" i="2" s="1"/>
  <c r="G780" i="5"/>
  <c r="J781" i="2" s="1"/>
  <c r="G756" i="5"/>
  <c r="J757" i="2" s="1"/>
  <c r="G750" i="5"/>
  <c r="J751" i="2" s="1"/>
  <c r="G754" i="5"/>
  <c r="J755" i="2" s="1"/>
  <c r="G758" i="5"/>
  <c r="J759" i="2" s="1"/>
  <c r="G762" i="5"/>
  <c r="J763" i="2" s="1"/>
  <c r="G766" i="5"/>
  <c r="J767" i="2" s="1"/>
  <c r="G770" i="5"/>
  <c r="J771" i="2" s="1"/>
  <c r="G774" i="5"/>
  <c r="J775" i="2" s="1"/>
  <c r="G778" i="5"/>
  <c r="J779" i="2" s="1"/>
  <c r="G782" i="5"/>
  <c r="J783" i="2" s="1"/>
  <c r="G786" i="5"/>
  <c r="J787" i="2" s="1"/>
  <c r="G790" i="5"/>
  <c r="J791" i="2" s="1"/>
  <c r="G794" i="5"/>
  <c r="J795" i="2" s="1"/>
  <c r="G798" i="5"/>
  <c r="J799" i="2" s="1"/>
  <c r="G802" i="5"/>
  <c r="J803" i="2" s="1"/>
  <c r="F753" i="5"/>
  <c r="I754" i="2" s="1"/>
  <c r="F785" i="5"/>
  <c r="I786" i="2" s="1"/>
  <c r="F750" i="5"/>
  <c r="I751" i="2" s="1"/>
  <c r="F754" i="5"/>
  <c r="I755" i="2" s="1"/>
  <c r="F758" i="5"/>
  <c r="I759" i="2" s="1"/>
  <c r="F762" i="5"/>
  <c r="I763" i="2" s="1"/>
  <c r="F766" i="5"/>
  <c r="I767" i="2" s="1"/>
  <c r="F770" i="5"/>
  <c r="I771" i="2" s="1"/>
  <c r="F774" i="5"/>
  <c r="I775" i="2" s="1"/>
  <c r="F778" i="5"/>
  <c r="I779" i="2" s="1"/>
  <c r="F782" i="5"/>
  <c r="I783" i="2" s="1"/>
  <c r="F786" i="5"/>
  <c r="I787" i="2" s="1"/>
  <c r="F790" i="5"/>
  <c r="I791" i="2" s="1"/>
  <c r="F794" i="5"/>
  <c r="I795" i="2" s="1"/>
  <c r="F798" i="5"/>
  <c r="I799" i="2" s="1"/>
  <c r="F802" i="5"/>
  <c r="I803" i="2" s="1"/>
  <c r="F810" i="5"/>
  <c r="I811" i="2" s="1"/>
  <c r="F838" i="5"/>
  <c r="I836" i="2" s="1"/>
  <c r="E764" i="5"/>
  <c r="H765" i="2" s="1"/>
  <c r="E780" i="5"/>
  <c r="H781" i="2" s="1"/>
  <c r="E796" i="5"/>
  <c r="H797" i="2" s="1"/>
  <c r="E750" i="5"/>
  <c r="H751" i="2" s="1"/>
  <c r="E758" i="5"/>
  <c r="H759" i="2" s="1"/>
  <c r="E766" i="5"/>
  <c r="H767" i="2" s="1"/>
  <c r="E774" i="5"/>
  <c r="H775" i="2" s="1"/>
  <c r="E782" i="5"/>
  <c r="H783" i="2" s="1"/>
  <c r="E790" i="5"/>
  <c r="H791" i="2" s="1"/>
  <c r="E798" i="5"/>
  <c r="H799" i="2" s="1"/>
  <c r="E841" i="5"/>
  <c r="H839" i="2" s="1"/>
  <c r="E839" i="5"/>
  <c r="H837" i="2" s="1"/>
  <c r="E837" i="5"/>
  <c r="H835" i="2" s="1"/>
  <c r="E835" i="5"/>
  <c r="H833" i="2" s="1"/>
  <c r="E831" i="5"/>
  <c r="H829" i="2" s="1"/>
  <c r="E829" i="5"/>
  <c r="H827" i="2" s="1"/>
  <c r="E827" i="5"/>
  <c r="H825" i="2" s="1"/>
  <c r="E823" i="5"/>
  <c r="H821" i="2" s="1"/>
  <c r="E821" i="5"/>
  <c r="H819" i="2" s="1"/>
  <c r="E819" i="5"/>
  <c r="H817" i="2" s="1"/>
  <c r="E817" i="5"/>
  <c r="H815" i="2" s="1"/>
  <c r="L549" i="11"/>
  <c r="N549" i="11" s="1"/>
  <c r="K549" i="11"/>
  <c r="M549" i="11" s="1"/>
  <c r="L453" i="11"/>
  <c r="N453" i="11" s="1"/>
  <c r="K453" i="11"/>
  <c r="M453" i="11" s="1"/>
  <c r="K499" i="11"/>
  <c r="M499" i="11" s="1"/>
  <c r="L499" i="11"/>
  <c r="N499" i="11" s="1"/>
  <c r="K467" i="11"/>
  <c r="M467" i="11" s="1"/>
  <c r="L467" i="11"/>
  <c r="N467" i="11" s="1"/>
  <c r="L457" i="11"/>
  <c r="N457" i="11" s="1"/>
  <c r="K457" i="11"/>
  <c r="M457" i="11" s="1"/>
  <c r="K426" i="11"/>
  <c r="M426" i="11" s="1"/>
  <c r="L426" i="11"/>
  <c r="N426" i="11" s="1"/>
  <c r="K432" i="11"/>
  <c r="M432" i="11" s="1"/>
  <c r="L432" i="11"/>
  <c r="N432" i="11" s="1"/>
  <c r="L416" i="11"/>
  <c r="N416" i="11" s="1"/>
  <c r="K416" i="11"/>
  <c r="M416" i="11" s="1"/>
  <c r="L447" i="11"/>
  <c r="N447" i="11" s="1"/>
  <c r="K447" i="11"/>
  <c r="M447" i="11" s="1"/>
  <c r="K455" i="11"/>
  <c r="M455" i="11" s="1"/>
  <c r="L455" i="11"/>
  <c r="N455" i="11" s="1"/>
  <c r="L419" i="11"/>
  <c r="N419" i="11" s="1"/>
  <c r="K419" i="11"/>
  <c r="M419" i="11" s="1"/>
  <c r="K508" i="11"/>
  <c r="M508" i="11" s="1"/>
  <c r="L508" i="11"/>
  <c r="N508" i="11" s="1"/>
  <c r="L548" i="11"/>
  <c r="N548" i="11" s="1"/>
  <c r="K548" i="11"/>
  <c r="M548" i="11" s="1"/>
  <c r="K482" i="11"/>
  <c r="M482" i="11" s="1"/>
  <c r="L482" i="11"/>
  <c r="N482" i="11" s="1"/>
  <c r="L534" i="11"/>
  <c r="N534" i="11" s="1"/>
  <c r="K534" i="11"/>
  <c r="M534" i="11" s="1"/>
  <c r="K510" i="11"/>
  <c r="M510" i="11" s="1"/>
  <c r="L510" i="11"/>
  <c r="N510" i="11" s="1"/>
  <c r="L518" i="11"/>
  <c r="N518" i="11" s="1"/>
  <c r="K518" i="11"/>
  <c r="M518" i="11" s="1"/>
  <c r="L480" i="11"/>
  <c r="N480" i="11" s="1"/>
  <c r="K480" i="11"/>
  <c r="M480" i="11" s="1"/>
  <c r="K425" i="11"/>
  <c r="M425" i="11" s="1"/>
  <c r="L425" i="11"/>
  <c r="N425" i="11" s="1"/>
  <c r="K412" i="11"/>
  <c r="M412" i="11" s="1"/>
  <c r="L412" i="11"/>
  <c r="N412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501" i="9"/>
  <c r="E499" i="9"/>
  <c r="E497" i="9"/>
  <c r="E495" i="9"/>
  <c r="E493" i="9"/>
  <c r="E491" i="9"/>
  <c r="E489" i="9"/>
  <c r="E487" i="9"/>
  <c r="E485" i="9"/>
  <c r="E483" i="9"/>
  <c r="E481" i="9"/>
  <c r="E479" i="9"/>
  <c r="E477" i="9"/>
  <c r="E475" i="9"/>
  <c r="E473" i="9"/>
  <c r="E471" i="9"/>
  <c r="K509" i="11"/>
  <c r="M509" i="11" s="1"/>
  <c r="L509" i="11"/>
  <c r="N509" i="11" s="1"/>
  <c r="K477" i="11"/>
  <c r="M477" i="11" s="1"/>
  <c r="L477" i="11"/>
  <c r="N477" i="11" s="1"/>
  <c r="K445" i="11"/>
  <c r="M445" i="11" s="1"/>
  <c r="L445" i="11"/>
  <c r="N445" i="11" s="1"/>
  <c r="L491" i="11"/>
  <c r="N491" i="11" s="1"/>
  <c r="K491" i="11"/>
  <c r="M491" i="11" s="1"/>
  <c r="L459" i="11"/>
  <c r="N459" i="11" s="1"/>
  <c r="K459" i="11"/>
  <c r="M459" i="11" s="1"/>
  <c r="L420" i="11"/>
  <c r="N420" i="11" s="1"/>
  <c r="K420" i="11"/>
  <c r="M420" i="11" s="1"/>
  <c r="K545" i="11"/>
  <c r="L545" i="11"/>
  <c r="N545" i="11" s="1"/>
  <c r="K481" i="11"/>
  <c r="M481" i="11" s="1"/>
  <c r="L481" i="11"/>
  <c r="N481" i="11" s="1"/>
  <c r="K449" i="11"/>
  <c r="M449" i="11" s="1"/>
  <c r="L449" i="11"/>
  <c r="N449" i="11" s="1"/>
  <c r="L495" i="11"/>
  <c r="N495" i="11" s="1"/>
  <c r="K495" i="11"/>
  <c r="M495" i="11" s="1"/>
  <c r="K411" i="11"/>
  <c r="M411" i="11" s="1"/>
  <c r="L411" i="11"/>
  <c r="N411" i="11" s="1"/>
  <c r="K503" i="11"/>
  <c r="M503" i="11" s="1"/>
  <c r="L503" i="11"/>
  <c r="N503" i="11" s="1"/>
  <c r="K439" i="11"/>
  <c r="M439" i="11" s="1"/>
  <c r="L439" i="11"/>
  <c r="N439" i="11" s="1"/>
  <c r="K476" i="11"/>
  <c r="M476" i="11" s="1"/>
  <c r="L476" i="11"/>
  <c r="N476" i="11" s="1"/>
  <c r="L429" i="11"/>
  <c r="N429" i="11" s="1"/>
  <c r="K429" i="11"/>
  <c r="M429" i="11" s="1"/>
  <c r="K431" i="11"/>
  <c r="M431" i="11" s="1"/>
  <c r="L431" i="11"/>
  <c r="N431" i="11" s="1"/>
  <c r="L544" i="11"/>
  <c r="N544" i="11" s="1"/>
  <c r="K544" i="11"/>
  <c r="M544" i="11" s="1"/>
  <c r="K492" i="11"/>
  <c r="M492" i="11" s="1"/>
  <c r="L492" i="11"/>
  <c r="N492" i="11" s="1"/>
  <c r="K460" i="11"/>
  <c r="M460" i="11" s="1"/>
  <c r="L460" i="11"/>
  <c r="N460" i="11" s="1"/>
  <c r="K526" i="11"/>
  <c r="M526" i="11" s="1"/>
  <c r="L526" i="11"/>
  <c r="N526" i="11" s="1"/>
  <c r="L502" i="11"/>
  <c r="N502" i="11" s="1"/>
  <c r="K502" i="11"/>
  <c r="M502" i="11" s="1"/>
  <c r="K452" i="11"/>
  <c r="M452" i="11" s="1"/>
  <c r="L452" i="11"/>
  <c r="N452" i="11" s="1"/>
  <c r="L417" i="11"/>
  <c r="N417" i="11" s="1"/>
  <c r="K417" i="11"/>
  <c r="M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501" i="9"/>
  <c r="D499" i="9"/>
  <c r="D497" i="9"/>
  <c r="D495" i="9"/>
  <c r="D493" i="9"/>
  <c r="D491" i="9"/>
  <c r="D489" i="9"/>
  <c r="D487" i="9"/>
  <c r="D485" i="9"/>
  <c r="D483" i="9"/>
  <c r="D481" i="9"/>
  <c r="D479" i="9"/>
  <c r="D477" i="9"/>
  <c r="D475" i="9"/>
  <c r="D473" i="9"/>
  <c r="D471" i="9"/>
  <c r="L501" i="11"/>
  <c r="N501" i="11" s="1"/>
  <c r="K501" i="11"/>
  <c r="M501" i="11" s="1"/>
  <c r="L469" i="11"/>
  <c r="N469" i="11" s="1"/>
  <c r="K469" i="11"/>
  <c r="M469" i="11" s="1"/>
  <c r="L437" i="11"/>
  <c r="N437" i="11" s="1"/>
  <c r="K437" i="11"/>
  <c r="M437" i="11" s="1"/>
  <c r="L547" i="11"/>
  <c r="N547" i="11" s="1"/>
  <c r="K547" i="11"/>
  <c r="K451" i="11"/>
  <c r="M451" i="11" s="1"/>
  <c r="L451" i="11"/>
  <c r="N451" i="11" s="1"/>
  <c r="L505" i="11"/>
  <c r="N505" i="11" s="1"/>
  <c r="K505" i="11"/>
  <c r="M505" i="11" s="1"/>
  <c r="L473" i="11"/>
  <c r="N473" i="11" s="1"/>
  <c r="K473" i="11"/>
  <c r="M473" i="11" s="1"/>
  <c r="L441" i="11"/>
  <c r="N441" i="11" s="1"/>
  <c r="K441" i="11"/>
  <c r="M441" i="11" s="1"/>
  <c r="K418" i="11"/>
  <c r="M418" i="11" s="1"/>
  <c r="L418" i="11"/>
  <c r="N418" i="11" s="1"/>
  <c r="K424" i="11"/>
  <c r="M424" i="11" s="1"/>
  <c r="L424" i="11"/>
  <c r="N424" i="11" s="1"/>
  <c r="K543" i="11"/>
  <c r="M543" i="11" s="1"/>
  <c r="L543" i="11"/>
  <c r="N543" i="11" s="1"/>
  <c r="L479" i="11"/>
  <c r="N479" i="11" s="1"/>
  <c r="K479" i="11"/>
  <c r="M479" i="11" s="1"/>
  <c r="L551" i="11"/>
  <c r="N551" i="11" s="1"/>
  <c r="K551" i="11"/>
  <c r="M551" i="11" s="1"/>
  <c r="L435" i="11"/>
  <c r="N435" i="11" s="1"/>
  <c r="K435" i="11"/>
  <c r="M435" i="11" s="1"/>
  <c r="K444" i="11"/>
  <c r="M444" i="11" s="1"/>
  <c r="L444" i="11"/>
  <c r="N444" i="11" s="1"/>
  <c r="L421" i="11"/>
  <c r="N421" i="11" s="1"/>
  <c r="K421" i="11"/>
  <c r="M421" i="11" s="1"/>
  <c r="L484" i="11"/>
  <c r="N484" i="11" s="1"/>
  <c r="K484" i="11"/>
  <c r="M484" i="11" s="1"/>
  <c r="K514" i="11"/>
  <c r="M514" i="11" s="1"/>
  <c r="L514" i="11"/>
  <c r="N514" i="11" s="1"/>
  <c r="L500" i="11"/>
  <c r="N500" i="11" s="1"/>
  <c r="K500" i="11"/>
  <c r="M500" i="11" s="1"/>
  <c r="K478" i="11"/>
  <c r="M478" i="11" s="1"/>
  <c r="L478" i="11"/>
  <c r="N478" i="11" s="1"/>
  <c r="E544" i="9"/>
  <c r="E542" i="9"/>
  <c r="E540" i="9"/>
  <c r="E538" i="9"/>
  <c r="E536" i="9"/>
  <c r="E534" i="9"/>
  <c r="E532" i="9"/>
  <c r="E530" i="9"/>
  <c r="E528" i="9"/>
  <c r="E526" i="9"/>
  <c r="E524" i="9"/>
  <c r="E522" i="9"/>
  <c r="E520" i="9"/>
  <c r="E518" i="9"/>
  <c r="E516" i="9"/>
  <c r="E514" i="9"/>
  <c r="E512" i="9"/>
  <c r="E510" i="9"/>
  <c r="E508" i="9"/>
  <c r="E506" i="9"/>
  <c r="E504" i="9"/>
  <c r="E502" i="9"/>
  <c r="E500" i="9"/>
  <c r="E498" i="9"/>
  <c r="E496" i="9"/>
  <c r="E494" i="9"/>
  <c r="E492" i="9"/>
  <c r="E490" i="9"/>
  <c r="E488" i="9"/>
  <c r="E486" i="9"/>
  <c r="E484" i="9"/>
  <c r="E482" i="9"/>
  <c r="E480" i="9"/>
  <c r="E478" i="9"/>
  <c r="E476" i="9"/>
  <c r="K493" i="11"/>
  <c r="M493" i="11" s="1"/>
  <c r="L493" i="11"/>
  <c r="N493" i="11" s="1"/>
  <c r="K461" i="11"/>
  <c r="M461" i="11" s="1"/>
  <c r="L461" i="11"/>
  <c r="N461" i="11" s="1"/>
  <c r="K539" i="11"/>
  <c r="M539" i="11" s="1"/>
  <c r="L539" i="11"/>
  <c r="N539" i="11" s="1"/>
  <c r="L507" i="11"/>
  <c r="N507" i="11" s="1"/>
  <c r="K507" i="11"/>
  <c r="M507" i="11" s="1"/>
  <c r="L475" i="11"/>
  <c r="N475" i="11" s="1"/>
  <c r="K475" i="11"/>
  <c r="M475" i="11" s="1"/>
  <c r="L443" i="11"/>
  <c r="N443" i="11" s="1"/>
  <c r="K443" i="11"/>
  <c r="M443" i="11" s="1"/>
  <c r="L430" i="11"/>
  <c r="N430" i="11" s="1"/>
  <c r="K430" i="11"/>
  <c r="M430" i="11" s="1"/>
  <c r="L428" i="11"/>
  <c r="N428" i="11" s="1"/>
  <c r="K428" i="11"/>
  <c r="M428" i="11" s="1"/>
  <c r="L497" i="11"/>
  <c r="N497" i="11" s="1"/>
  <c r="K497" i="11"/>
  <c r="M497" i="11" s="1"/>
  <c r="K465" i="11"/>
  <c r="M465" i="11" s="1"/>
  <c r="L465" i="11"/>
  <c r="N465" i="11" s="1"/>
  <c r="L413" i="11"/>
  <c r="N413" i="11" s="1"/>
  <c r="K413" i="11"/>
  <c r="M413" i="11" s="1"/>
  <c r="L463" i="11"/>
  <c r="N463" i="11" s="1"/>
  <c r="K463" i="11"/>
  <c r="M463" i="11" s="1"/>
  <c r="K471" i="11"/>
  <c r="M471" i="11" s="1"/>
  <c r="L471" i="11"/>
  <c r="N471" i="11" s="1"/>
  <c r="L427" i="11"/>
  <c r="N427" i="11" s="1"/>
  <c r="K427" i="11"/>
  <c r="M427" i="11" s="1"/>
  <c r="K415" i="11"/>
  <c r="M415" i="11" s="1"/>
  <c r="L415" i="11"/>
  <c r="N415" i="11" s="1"/>
  <c r="K472" i="11"/>
  <c r="M472" i="11" s="1"/>
  <c r="L472" i="11"/>
  <c r="N472" i="11" s="1"/>
  <c r="K423" i="11"/>
  <c r="M423" i="11" s="1"/>
  <c r="L423" i="11"/>
  <c r="N423" i="11" s="1"/>
  <c r="L550" i="11"/>
  <c r="N550" i="11" s="1"/>
  <c r="K550" i="11"/>
  <c r="M550" i="11" s="1"/>
  <c r="L433" i="11"/>
  <c r="N433" i="11" s="1"/>
  <c r="K433" i="11"/>
  <c r="M433" i="11" s="1"/>
  <c r="D544" i="9"/>
  <c r="D542" i="9"/>
  <c r="D540" i="9"/>
  <c r="D538" i="9"/>
  <c r="D536" i="9"/>
  <c r="D534" i="9"/>
  <c r="D532" i="9"/>
  <c r="D530" i="9"/>
  <c r="D528" i="9"/>
  <c r="D526" i="9"/>
  <c r="D524" i="9"/>
  <c r="D522" i="9"/>
  <c r="D520" i="9"/>
  <c r="D518" i="9"/>
  <c r="D516" i="9"/>
  <c r="D514" i="9"/>
  <c r="D512" i="9"/>
  <c r="D510" i="9"/>
  <c r="D508" i="9"/>
  <c r="D506" i="9"/>
  <c r="D504" i="9"/>
  <c r="D502" i="9"/>
  <c r="D500" i="9"/>
  <c r="D498" i="9"/>
  <c r="D496" i="9"/>
  <c r="D494" i="9"/>
  <c r="D492" i="9"/>
  <c r="D490" i="9"/>
  <c r="D488" i="9"/>
  <c r="D486" i="9"/>
  <c r="D484" i="9"/>
  <c r="D482" i="9"/>
  <c r="D480" i="9"/>
  <c r="D478" i="9"/>
  <c r="D476" i="9"/>
  <c r="D474" i="9"/>
  <c r="D472" i="9"/>
  <c r="D470" i="9"/>
  <c r="D468" i="9"/>
  <c r="D466" i="9"/>
  <c r="D464" i="9"/>
  <c r="D462" i="9"/>
  <c r="D460" i="9"/>
  <c r="D458" i="9"/>
  <c r="D456" i="9"/>
  <c r="D454" i="9"/>
  <c r="D452" i="9"/>
  <c r="D450" i="9"/>
  <c r="D448" i="9"/>
  <c r="D446" i="9"/>
  <c r="D444" i="9"/>
  <c r="D442" i="9"/>
  <c r="D440" i="9"/>
  <c r="D438" i="9"/>
  <c r="D436" i="9"/>
  <c r="D434" i="9"/>
  <c r="D432" i="9"/>
  <c r="D430" i="9"/>
  <c r="D428" i="9"/>
  <c r="D426" i="9"/>
  <c r="D424" i="9"/>
  <c r="D422" i="9"/>
  <c r="D420" i="9"/>
  <c r="D418" i="9"/>
  <c r="D416" i="9"/>
  <c r="D414" i="9"/>
  <c r="D412" i="9"/>
  <c r="C410" i="9"/>
  <c r="E410" i="9"/>
  <c r="C408" i="9"/>
  <c r="E408" i="9"/>
  <c r="C406" i="9"/>
  <c r="E406" i="9"/>
  <c r="C404" i="9"/>
  <c r="E404" i="9"/>
  <c r="C402" i="9"/>
  <c r="E402" i="9"/>
  <c r="C400" i="9"/>
  <c r="E400" i="9"/>
  <c r="C398" i="9"/>
  <c r="E398" i="9"/>
  <c r="C396" i="9"/>
  <c r="E396" i="9"/>
  <c r="E469" i="9"/>
  <c r="E467" i="9"/>
  <c r="E465" i="9"/>
  <c r="E463" i="9"/>
  <c r="E461" i="9"/>
  <c r="E459" i="9"/>
  <c r="E457" i="9"/>
  <c r="E455" i="9"/>
  <c r="E453" i="9"/>
  <c r="E451" i="9"/>
  <c r="E449" i="9"/>
  <c r="E447" i="9"/>
  <c r="E445" i="9"/>
  <c r="E443" i="9"/>
  <c r="E441" i="9"/>
  <c r="E439" i="9"/>
  <c r="E437" i="9"/>
  <c r="E435" i="9"/>
  <c r="E433" i="9"/>
  <c r="E431" i="9"/>
  <c r="E429" i="9"/>
  <c r="E427" i="9"/>
  <c r="E425" i="9"/>
  <c r="E423" i="9"/>
  <c r="E421" i="9"/>
  <c r="E419" i="9"/>
  <c r="E417" i="9"/>
  <c r="E415" i="9"/>
  <c r="E413" i="9"/>
  <c r="E411" i="9"/>
  <c r="K535" i="11"/>
  <c r="D469" i="9"/>
  <c r="D467" i="9"/>
  <c r="D465" i="9"/>
  <c r="D463" i="9"/>
  <c r="D461" i="9"/>
  <c r="D459" i="9"/>
  <c r="D457" i="9"/>
  <c r="D455" i="9"/>
  <c r="D453" i="9"/>
  <c r="D451" i="9"/>
  <c r="D449" i="9"/>
  <c r="D447" i="9"/>
  <c r="D445" i="9"/>
  <c r="D443" i="9"/>
  <c r="D441" i="9"/>
  <c r="D439" i="9"/>
  <c r="D437" i="9"/>
  <c r="D435" i="9"/>
  <c r="D433" i="9"/>
  <c r="D431" i="9"/>
  <c r="D429" i="9"/>
  <c r="D427" i="9"/>
  <c r="D425" i="9"/>
  <c r="D423" i="9"/>
  <c r="D421" i="9"/>
  <c r="D419" i="9"/>
  <c r="D417" i="9"/>
  <c r="D415" i="9"/>
  <c r="D413" i="9"/>
  <c r="D411" i="9"/>
  <c r="C409" i="9"/>
  <c r="E409" i="9"/>
  <c r="C407" i="9"/>
  <c r="C405" i="9"/>
  <c r="E405" i="9"/>
  <c r="C403" i="9"/>
  <c r="C401" i="9"/>
  <c r="E401" i="9"/>
  <c r="C399" i="9"/>
  <c r="C397" i="9"/>
  <c r="E397" i="9"/>
  <c r="K440" i="11"/>
  <c r="M440" i="11" s="1"/>
  <c r="L440" i="11"/>
  <c r="N440" i="11" s="1"/>
  <c r="E474" i="9"/>
  <c r="E472" i="9"/>
  <c r="E470" i="9"/>
  <c r="E468" i="9"/>
  <c r="E466" i="9"/>
  <c r="E464" i="9"/>
  <c r="E462" i="9"/>
  <c r="E460" i="9"/>
  <c r="E458" i="9"/>
  <c r="E456" i="9"/>
  <c r="E454" i="9"/>
  <c r="E452" i="9"/>
  <c r="E450" i="9"/>
  <c r="E448" i="9"/>
  <c r="E446" i="9"/>
  <c r="E444" i="9"/>
  <c r="E442" i="9"/>
  <c r="E440" i="9"/>
  <c r="E438" i="9"/>
  <c r="E436" i="9"/>
  <c r="E434" i="9"/>
  <c r="E432" i="9"/>
  <c r="E430" i="9"/>
  <c r="E428" i="9"/>
  <c r="E426" i="9"/>
  <c r="E424" i="9"/>
  <c r="E422" i="9"/>
  <c r="E420" i="9"/>
  <c r="E418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L489" i="11"/>
  <c r="N489" i="11" s="1"/>
  <c r="L485" i="11"/>
  <c r="N485" i="11" s="1"/>
  <c r="C555" i="11"/>
  <c r="K553" i="11"/>
  <c r="M553" i="11" s="1"/>
  <c r="C541" i="11"/>
  <c r="C537" i="11"/>
  <c r="K536" i="11"/>
  <c r="M536" i="11" s="1"/>
  <c r="M535" i="11"/>
  <c r="M533" i="11"/>
  <c r="K533" i="11"/>
  <c r="C529" i="11"/>
  <c r="C525" i="11"/>
  <c r="C521" i="11"/>
  <c r="C517" i="11"/>
  <c r="D414" i="11"/>
  <c r="J400" i="11"/>
  <c r="L400" i="11" s="1"/>
  <c r="N400" i="11" s="1"/>
  <c r="L553" i="11"/>
  <c r="N553" i="11" s="1"/>
  <c r="C542" i="11"/>
  <c r="C530" i="11"/>
  <c r="D422" i="11"/>
  <c r="E422" i="11" s="1"/>
  <c r="J408" i="11"/>
  <c r="L408" i="11" s="1"/>
  <c r="N408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L468" i="11"/>
  <c r="N468" i="11" s="1"/>
  <c r="C466" i="11"/>
  <c r="L464" i="11"/>
  <c r="N464" i="11" s="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I408" i="11" s="1"/>
  <c r="K408" i="11"/>
  <c r="M408" i="11" s="1"/>
  <c r="H405" i="11"/>
  <c r="I405" i="11" s="1"/>
  <c r="K487" i="11"/>
  <c r="M487" i="11" s="1"/>
  <c r="L511" i="11"/>
  <c r="N511" i="11" s="1"/>
  <c r="K483" i="11"/>
  <c r="K504" i="11"/>
  <c r="M504" i="11" s="1"/>
  <c r="L506" i="11"/>
  <c r="N506" i="11" s="1"/>
  <c r="K513" i="11"/>
  <c r="M513" i="11" s="1"/>
  <c r="L554" i="11"/>
  <c r="N554" i="11" s="1"/>
  <c r="K552" i="11"/>
  <c r="M552" i="11" s="1"/>
  <c r="M547" i="11"/>
  <c r="K546" i="11"/>
  <c r="M546" i="11" s="1"/>
  <c r="M545" i="11"/>
  <c r="C531" i="11"/>
  <c r="E522" i="11"/>
  <c r="E510" i="11"/>
  <c r="H496" i="11"/>
  <c r="H488" i="11"/>
  <c r="H456" i="11"/>
  <c r="H448" i="11"/>
  <c r="H436" i="11"/>
  <c r="M483" i="11"/>
  <c r="C558" i="11"/>
  <c r="C540" i="11"/>
  <c r="L538" i="11"/>
  <c r="N538" i="11" s="1"/>
  <c r="H532" i="11"/>
  <c r="F527" i="11"/>
  <c r="F523" i="11"/>
  <c r="F515" i="11"/>
  <c r="D404" i="11"/>
  <c r="C406" i="11"/>
  <c r="H400" i="11"/>
  <c r="I400" i="11" s="1"/>
  <c r="H397" i="11"/>
  <c r="I397" i="11" s="1"/>
  <c r="C398" i="11"/>
  <c r="C407" i="11"/>
  <c r="C399" i="11"/>
  <c r="H409" i="11"/>
  <c r="I409" i="11" s="1"/>
  <c r="H401" i="11"/>
  <c r="I401" i="11" s="1"/>
  <c r="Y652" i="4"/>
  <c r="Z652" i="4" s="1"/>
  <c r="U728" i="4"/>
  <c r="U704" i="4"/>
  <c r="U707" i="4"/>
  <c r="U713" i="4"/>
  <c r="U692" i="4"/>
  <c r="U668" i="4"/>
  <c r="U718" i="4"/>
  <c r="U680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G731" i="5"/>
  <c r="J732" i="2" s="1"/>
  <c r="I731" i="5"/>
  <c r="I585" i="5"/>
  <c r="F585" i="5"/>
  <c r="I586" i="2" s="1"/>
  <c r="D666" i="5"/>
  <c r="I666" i="5" s="1"/>
  <c r="D654" i="5"/>
  <c r="I654" i="5" s="1"/>
  <c r="D652" i="5"/>
  <c r="G652" i="5" s="1"/>
  <c r="J653" i="2" s="1"/>
  <c r="G648" i="5"/>
  <c r="J649" i="2" s="1"/>
  <c r="D646" i="5"/>
  <c r="I646" i="5"/>
  <c r="D638" i="5"/>
  <c r="E638" i="5"/>
  <c r="H639" i="2" s="1"/>
  <c r="D632" i="5"/>
  <c r="D630" i="5"/>
  <c r="I630" i="5" s="1"/>
  <c r="D628" i="5"/>
  <c r="D622" i="5"/>
  <c r="F618" i="5"/>
  <c r="I619" i="2" s="1"/>
  <c r="D614" i="5"/>
  <c r="I614" i="5" s="1"/>
  <c r="D606" i="5"/>
  <c r="I606" i="5" s="1"/>
  <c r="D598" i="5"/>
  <c r="D586" i="5"/>
  <c r="D583" i="5"/>
  <c r="F583" i="5" s="1"/>
  <c r="I584" i="2" s="1"/>
  <c r="N645" i="4"/>
  <c r="N637" i="4"/>
  <c r="N605" i="4"/>
  <c r="E734" i="5"/>
  <c r="H735" i="2" s="1"/>
  <c r="E718" i="5"/>
  <c r="H719" i="2" s="1"/>
  <c r="E702" i="5"/>
  <c r="H703" i="2" s="1"/>
  <c r="E696" i="5"/>
  <c r="H697" i="2" s="1"/>
  <c r="E670" i="5"/>
  <c r="H671" i="2" s="1"/>
  <c r="F621" i="5"/>
  <c r="I622" i="2" s="1"/>
  <c r="G734" i="5"/>
  <c r="J735" i="2" s="1"/>
  <c r="G718" i="5"/>
  <c r="J719" i="2" s="1"/>
  <c r="G702" i="5"/>
  <c r="J703" i="2" s="1"/>
  <c r="G696" i="5"/>
  <c r="J697" i="2" s="1"/>
  <c r="G670" i="5"/>
  <c r="J671" i="2" s="1"/>
  <c r="N609" i="4"/>
  <c r="F648" i="5"/>
  <c r="I649" i="2" s="1"/>
  <c r="G585" i="5"/>
  <c r="J586" i="2" s="1"/>
  <c r="F597" i="5"/>
  <c r="I598" i="2" s="1"/>
  <c r="F613" i="5"/>
  <c r="I614" i="2" s="1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I636" i="2" s="1"/>
  <c r="D631" i="5"/>
  <c r="D627" i="5"/>
  <c r="D623" i="5"/>
  <c r="D619" i="5"/>
  <c r="D615" i="5"/>
  <c r="F615" i="5" s="1"/>
  <c r="I616" i="2" s="1"/>
  <c r="D611" i="5"/>
  <c r="D607" i="5"/>
  <c r="D603" i="5"/>
  <c r="D599" i="5"/>
  <c r="D595" i="5"/>
  <c r="F595" i="5" s="1"/>
  <c r="I596" i="2" s="1"/>
  <c r="D587" i="5"/>
  <c r="I587" i="5" s="1"/>
  <c r="I609" i="5"/>
  <c r="F609" i="5"/>
  <c r="I610" i="2" s="1"/>
  <c r="I625" i="5"/>
  <c r="F625" i="5"/>
  <c r="I626" i="2" s="1"/>
  <c r="Q585" i="4"/>
  <c r="T585" i="4" s="1"/>
  <c r="Q591" i="4"/>
  <c r="T591" i="4" s="1"/>
  <c r="V591" i="4" s="1"/>
  <c r="W591" i="4" s="1"/>
  <c r="Q581" i="4"/>
  <c r="T581" i="4" s="1"/>
  <c r="V581" i="4" s="1"/>
  <c r="W581" i="4" s="1"/>
  <c r="Q593" i="4"/>
  <c r="T593" i="4" s="1"/>
  <c r="V593" i="4" s="1"/>
  <c r="W593" i="4" s="1"/>
  <c r="Q589" i="4"/>
  <c r="T589" i="4" s="1"/>
  <c r="Q583" i="4"/>
  <c r="T583" i="4" s="1"/>
  <c r="V583" i="4" s="1"/>
  <c r="W583" i="4" s="1"/>
  <c r="E349" i="11"/>
  <c r="F349" i="11"/>
  <c r="H349" i="11"/>
  <c r="H348" i="11"/>
  <c r="E348" i="11"/>
  <c r="F347" i="11"/>
  <c r="E347" i="11"/>
  <c r="E350" i="9"/>
  <c r="D336" i="9"/>
  <c r="E335" i="9"/>
  <c r="D337" i="9"/>
  <c r="E346" i="9"/>
  <c r="E344" i="9"/>
  <c r="D350" i="9"/>
  <c r="E349" i="9"/>
  <c r="E333" i="9"/>
  <c r="G321" i="9"/>
  <c r="G345" i="9"/>
  <c r="D345" i="9"/>
  <c r="G330" i="9"/>
  <c r="G335" i="9"/>
  <c r="G342" i="9"/>
  <c r="G338" i="9"/>
  <c r="G347" i="9"/>
  <c r="G339" i="9"/>
  <c r="G322" i="9"/>
  <c r="G355" i="9"/>
  <c r="G353" i="9"/>
  <c r="G351" i="9"/>
  <c r="H350" i="11"/>
  <c r="E350" i="11"/>
  <c r="F345" i="11"/>
  <c r="H345" i="11"/>
  <c r="H344" i="11"/>
  <c r="I344" i="11" s="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K376" i="11"/>
  <c r="M376" i="11" s="1"/>
  <c r="L376" i="11"/>
  <c r="N376" i="11" s="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J372" i="1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U573" i="4"/>
  <c r="I546" i="5"/>
  <c r="E546" i="5"/>
  <c r="H547" i="2" s="1"/>
  <c r="F532" i="5"/>
  <c r="I533" i="2" s="1"/>
  <c r="I562" i="5"/>
  <c r="I578" i="5"/>
  <c r="G578" i="5"/>
  <c r="J579" i="2" s="1"/>
  <c r="F558" i="5"/>
  <c r="I559" i="2" s="1"/>
  <c r="G517" i="5"/>
  <c r="J518" i="2" s="1"/>
  <c r="G530" i="5"/>
  <c r="J531" i="2" s="1"/>
  <c r="G534" i="5"/>
  <c r="J535" i="2" s="1"/>
  <c r="I548" i="5"/>
  <c r="F548" i="5"/>
  <c r="I549" i="2" s="1"/>
  <c r="E548" i="5"/>
  <c r="H549" i="2" s="1"/>
  <c r="I572" i="5"/>
  <c r="I567" i="5"/>
  <c r="G567" i="5"/>
  <c r="J568" i="2" s="1"/>
  <c r="I554" i="5"/>
  <c r="F554" i="5"/>
  <c r="I555" i="2" s="1"/>
  <c r="E554" i="5"/>
  <c r="H555" i="2" s="1"/>
  <c r="G554" i="5"/>
  <c r="J555" i="2" s="1"/>
  <c r="G507" i="5"/>
  <c r="J508" i="2" s="1"/>
  <c r="I519" i="5"/>
  <c r="F519" i="5"/>
  <c r="I520" i="2" s="1"/>
  <c r="I523" i="5"/>
  <c r="F523" i="5"/>
  <c r="I524" i="2" s="1"/>
  <c r="E523" i="5"/>
  <c r="H524" i="2" s="1"/>
  <c r="G523" i="5"/>
  <c r="J524" i="2" s="1"/>
  <c r="I535" i="5"/>
  <c r="F535" i="5"/>
  <c r="I536" i="2" s="1"/>
  <c r="G535" i="5"/>
  <c r="J536" i="2" s="1"/>
  <c r="E535" i="5"/>
  <c r="H536" i="2" s="1"/>
  <c r="I539" i="5"/>
  <c r="F539" i="5"/>
  <c r="I540" i="2" s="1"/>
  <c r="G543" i="5"/>
  <c r="J544" i="2" s="1"/>
  <c r="I547" i="5"/>
  <c r="G547" i="5"/>
  <c r="J548" i="2" s="1"/>
  <c r="I551" i="5"/>
  <c r="F551" i="5"/>
  <c r="I552" i="2" s="1"/>
  <c r="E565" i="5"/>
  <c r="H566" i="2" s="1"/>
  <c r="I573" i="5"/>
  <c r="F573" i="5"/>
  <c r="I574" i="2" s="1"/>
  <c r="Q577" i="4"/>
  <c r="T577" i="4" s="1"/>
  <c r="Q567" i="4"/>
  <c r="T567" i="4" s="1"/>
  <c r="V567" i="4" s="1"/>
  <c r="W567" i="4" s="1"/>
  <c r="Q559" i="4"/>
  <c r="T559" i="4" s="1"/>
  <c r="V559" i="4" s="1"/>
  <c r="W559" i="4" s="1"/>
  <c r="Q509" i="4"/>
  <c r="T509" i="4" s="1"/>
  <c r="Q505" i="4"/>
  <c r="T505" i="4" s="1"/>
  <c r="F579" i="5"/>
  <c r="I580" i="2" s="1"/>
  <c r="D574" i="5"/>
  <c r="F569" i="5"/>
  <c r="I570" i="2" s="1"/>
  <c r="D566" i="5"/>
  <c r="D512" i="5"/>
  <c r="D510" i="5"/>
  <c r="I510" i="5"/>
  <c r="I508" i="5"/>
  <c r="I506" i="5"/>
  <c r="Q575" i="4"/>
  <c r="Q573" i="4"/>
  <c r="T573" i="4" s="1"/>
  <c r="V573" i="4" s="1"/>
  <c r="Q565" i="4"/>
  <c r="T565" i="4" s="1"/>
  <c r="Q561" i="4"/>
  <c r="T561" i="4" s="1"/>
  <c r="Q513" i="4"/>
  <c r="T513" i="4" s="1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J211" i="11" s="1"/>
  <c r="H209" i="11"/>
  <c r="E209" i="11"/>
  <c r="D308" i="9"/>
  <c r="G311" i="9"/>
  <c r="D311" i="9"/>
  <c r="F316" i="11"/>
  <c r="F319" i="11"/>
  <c r="H319" i="11"/>
  <c r="H274" i="11"/>
  <c r="E308" i="9"/>
  <c r="C305" i="9"/>
  <c r="E305" i="9" s="1"/>
  <c r="E299" i="9"/>
  <c r="D299" i="9"/>
  <c r="E259" i="9"/>
  <c r="G259" i="9"/>
  <c r="J249" i="11"/>
  <c r="F310" i="11"/>
  <c r="H312" i="11"/>
  <c r="I312" i="11" s="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G297" i="9"/>
  <c r="H307" i="11"/>
  <c r="E224" i="11"/>
  <c r="J308" i="11"/>
  <c r="I308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J217" i="11"/>
  <c r="H301" i="11"/>
  <c r="E282" i="11"/>
  <c r="F264" i="11"/>
  <c r="H249" i="11"/>
  <c r="I249" i="11" s="1"/>
  <c r="E234" i="11"/>
  <c r="U503" i="4"/>
  <c r="T419" i="4"/>
  <c r="F491" i="5"/>
  <c r="I492" i="2" s="1"/>
  <c r="I491" i="5"/>
  <c r="E491" i="5"/>
  <c r="H492" i="2" s="1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S467" i="4"/>
  <c r="N449" i="4"/>
  <c r="P449" i="4"/>
  <c r="S449" i="4" s="1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T393" i="4" s="1"/>
  <c r="P393" i="4"/>
  <c r="S393" i="4" s="1"/>
  <c r="P388" i="4"/>
  <c r="N388" i="4"/>
  <c r="R388" i="4" s="1"/>
  <c r="Q388" i="4"/>
  <c r="N387" i="4"/>
  <c r="R387" i="4" s="1"/>
  <c r="Q387" i="4"/>
  <c r="P387" i="4"/>
  <c r="S387" i="4" s="1"/>
  <c r="U387" i="4" s="1"/>
  <c r="Q379" i="4"/>
  <c r="T379" i="4" s="1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J504" i="2" s="1"/>
  <c r="D502" i="5"/>
  <c r="F502" i="5" s="1"/>
  <c r="I503" i="2" s="1"/>
  <c r="D501" i="5"/>
  <c r="E501" i="5" s="1"/>
  <c r="H502" i="2" s="1"/>
  <c r="I501" i="5"/>
  <c r="D499" i="5"/>
  <c r="D498" i="5"/>
  <c r="F498" i="5" s="1"/>
  <c r="I499" i="2" s="1"/>
  <c r="D497" i="5"/>
  <c r="I497" i="5" s="1"/>
  <c r="D495" i="5"/>
  <c r="G495" i="5" s="1"/>
  <c r="J496" i="2" s="1"/>
  <c r="D494" i="5"/>
  <c r="F494" i="5" s="1"/>
  <c r="I495" i="2" s="1"/>
  <c r="D493" i="5"/>
  <c r="G491" i="5"/>
  <c r="J492" i="2" s="1"/>
  <c r="D490" i="5"/>
  <c r="F490" i="5" s="1"/>
  <c r="I491" i="2" s="1"/>
  <c r="D489" i="5"/>
  <c r="I489" i="5" s="1"/>
  <c r="D487" i="5"/>
  <c r="D485" i="5"/>
  <c r="I485" i="5" s="1"/>
  <c r="D481" i="5"/>
  <c r="I481" i="5" s="1"/>
  <c r="D477" i="5"/>
  <c r="D475" i="5"/>
  <c r="G475" i="5" s="1"/>
  <c r="J476" i="2" s="1"/>
  <c r="D473" i="5"/>
  <c r="E473" i="5" s="1"/>
  <c r="H474" i="2" s="1"/>
  <c r="D469" i="5"/>
  <c r="I469" i="5" s="1"/>
  <c r="E469" i="5"/>
  <c r="H470" i="2" s="1"/>
  <c r="D465" i="5"/>
  <c r="I465" i="5" s="1"/>
  <c r="D461" i="5"/>
  <c r="D457" i="5"/>
  <c r="E457" i="5" s="1"/>
  <c r="H458" i="2" s="1"/>
  <c r="D453" i="5"/>
  <c r="I453" i="5" s="1"/>
  <c r="D449" i="5"/>
  <c r="D445" i="5"/>
  <c r="G445" i="5" s="1"/>
  <c r="J446" i="2" s="1"/>
  <c r="D437" i="5"/>
  <c r="G437" i="5" s="1"/>
  <c r="J438" i="2" s="1"/>
  <c r="E437" i="5"/>
  <c r="H438" i="2" s="1"/>
  <c r="D433" i="5"/>
  <c r="E433" i="5" s="1"/>
  <c r="H434" i="2" s="1"/>
  <c r="D429" i="5"/>
  <c r="D421" i="5"/>
  <c r="G421" i="5" s="1"/>
  <c r="J422" i="2" s="1"/>
  <c r="E417" i="5"/>
  <c r="H418" i="2" s="1"/>
  <c r="D417" i="5"/>
  <c r="D413" i="5"/>
  <c r="G413" i="5" s="1"/>
  <c r="J414" i="2" s="1"/>
  <c r="D405" i="5"/>
  <c r="G405" i="5" s="1"/>
  <c r="J406" i="2" s="1"/>
  <c r="D401" i="5"/>
  <c r="F401" i="5" s="1"/>
  <c r="I402" i="2" s="1"/>
  <c r="D399" i="5"/>
  <c r="G399" i="5" s="1"/>
  <c r="J400" i="2" s="1"/>
  <c r="E397" i="5"/>
  <c r="H398" i="2" s="1"/>
  <c r="D397" i="5"/>
  <c r="G397" i="5" s="1"/>
  <c r="J398" i="2" s="1"/>
  <c r="D389" i="5"/>
  <c r="G389" i="5" s="1"/>
  <c r="J390" i="2" s="1"/>
  <c r="D385" i="5"/>
  <c r="E385" i="5" s="1"/>
  <c r="H386" i="2" s="1"/>
  <c r="D381" i="5"/>
  <c r="I381" i="5" s="1"/>
  <c r="D377" i="5"/>
  <c r="E377" i="5"/>
  <c r="H378" i="2" s="1"/>
  <c r="D374" i="5"/>
  <c r="F374" i="5" s="1"/>
  <c r="I375" i="2" s="1"/>
  <c r="F370" i="5"/>
  <c r="I371" i="2" s="1"/>
  <c r="I370" i="5"/>
  <c r="G370" i="5"/>
  <c r="J371" i="2" s="1"/>
  <c r="E370" i="5"/>
  <c r="H371" i="2" s="1"/>
  <c r="D357" i="5"/>
  <c r="I357" i="5" s="1"/>
  <c r="N378" i="4"/>
  <c r="P378" i="4"/>
  <c r="R409" i="4"/>
  <c r="T409" i="4"/>
  <c r="S409" i="4"/>
  <c r="R455" i="4"/>
  <c r="T455" i="4"/>
  <c r="S455" i="4"/>
  <c r="U455" i="4" s="1"/>
  <c r="S497" i="4"/>
  <c r="N501" i="4"/>
  <c r="R501" i="4" s="1"/>
  <c r="P501" i="4"/>
  <c r="S501" i="4" s="1"/>
  <c r="N416" i="4"/>
  <c r="Q416" i="4"/>
  <c r="I504" i="5"/>
  <c r="F504" i="5"/>
  <c r="I505" i="2" s="1"/>
  <c r="Q497" i="4"/>
  <c r="P362" i="4"/>
  <c r="P469" i="4"/>
  <c r="N485" i="4"/>
  <c r="R485" i="4" s="1"/>
  <c r="Q493" i="4"/>
  <c r="T493" i="4" s="1"/>
  <c r="P420" i="4"/>
  <c r="N420" i="4"/>
  <c r="R420" i="4" s="1"/>
  <c r="Q471" i="4"/>
  <c r="Q487" i="4"/>
  <c r="T421" i="4"/>
  <c r="Q437" i="4"/>
  <c r="T437" i="4" s="1"/>
  <c r="Q368" i="4"/>
  <c r="Q394" i="4"/>
  <c r="T394" i="4" s="1"/>
  <c r="N357" i="4"/>
  <c r="R357" i="4" s="1"/>
  <c r="Q354" i="4"/>
  <c r="Q389" i="4"/>
  <c r="Q501" i="4"/>
  <c r="T501" i="4" s="1"/>
  <c r="D375" i="5"/>
  <c r="D373" i="5"/>
  <c r="I373" i="5" s="1"/>
  <c r="Q483" i="4"/>
  <c r="T483" i="4" s="1"/>
  <c r="Q491" i="4"/>
  <c r="T491" i="4" s="1"/>
  <c r="Q429" i="4"/>
  <c r="T429" i="4" s="1"/>
  <c r="Q445" i="4"/>
  <c r="T445" i="4" s="1"/>
  <c r="N384" i="4"/>
  <c r="R384" i="4" s="1"/>
  <c r="N382" i="4"/>
  <c r="R382" i="4" s="1"/>
  <c r="J145" i="8"/>
  <c r="K145" i="8"/>
  <c r="J137" i="8"/>
  <c r="K137" i="8"/>
  <c r="J161" i="8"/>
  <c r="K161" i="8"/>
  <c r="J146" i="8"/>
  <c r="K146" i="8"/>
  <c r="J138" i="8"/>
  <c r="K138" i="8"/>
  <c r="J149" i="8"/>
  <c r="K149" i="8"/>
  <c r="J157" i="8"/>
  <c r="K157" i="8"/>
  <c r="J143" i="8"/>
  <c r="K143" i="8"/>
  <c r="J158" i="8"/>
  <c r="K158" i="8"/>
  <c r="J159" i="8"/>
  <c r="K159" i="8"/>
  <c r="J151" i="8"/>
  <c r="K151" i="8"/>
  <c r="J136" i="8"/>
  <c r="K136" i="8"/>
  <c r="J150" i="8"/>
  <c r="K150" i="8"/>
  <c r="J153" i="8"/>
  <c r="K153" i="8"/>
  <c r="J144" i="8"/>
  <c r="K144" i="8"/>
  <c r="J152" i="8"/>
  <c r="K152" i="8"/>
  <c r="J156" i="8"/>
  <c r="K156" i="8"/>
  <c r="J154" i="8"/>
  <c r="K154" i="8"/>
  <c r="J155" i="8"/>
  <c r="K155" i="8"/>
  <c r="J165" i="8"/>
  <c r="K165" i="8"/>
  <c r="J163" i="8"/>
  <c r="K163" i="8"/>
  <c r="J147" i="8"/>
  <c r="K147" i="8"/>
  <c r="J140" i="8"/>
  <c r="K140" i="8"/>
  <c r="J148" i="8"/>
  <c r="K148" i="8"/>
  <c r="J142" i="8"/>
  <c r="K142" i="8"/>
  <c r="J141" i="8"/>
  <c r="K141" i="8"/>
  <c r="J164" i="8"/>
  <c r="K164" i="8"/>
  <c r="J139" i="8"/>
  <c r="K139" i="8"/>
  <c r="J160" i="8"/>
  <c r="K160" i="8"/>
  <c r="J167" i="8"/>
  <c r="K167" i="8"/>
  <c r="J166" i="8"/>
  <c r="K166" i="8"/>
  <c r="J162" i="8"/>
  <c r="K162" i="8"/>
  <c r="J8" i="8"/>
  <c r="K8" i="8"/>
  <c r="K96" i="8"/>
  <c r="J96" i="8"/>
  <c r="K77" i="8"/>
  <c r="J77" i="8"/>
  <c r="K85" i="8"/>
  <c r="J85" i="8"/>
  <c r="K130" i="8"/>
  <c r="J130" i="8"/>
  <c r="J118" i="8"/>
  <c r="K118" i="8"/>
  <c r="K67" i="8"/>
  <c r="J67" i="8"/>
  <c r="J18" i="8"/>
  <c r="K18" i="8"/>
  <c r="J99" i="8"/>
  <c r="K99" i="8"/>
  <c r="K102" i="8"/>
  <c r="J102" i="8"/>
  <c r="K23" i="8"/>
  <c r="J23" i="8"/>
  <c r="J41" i="8"/>
  <c r="K41" i="8"/>
  <c r="K76" i="8"/>
  <c r="J76" i="8"/>
  <c r="J101" i="8"/>
  <c r="K101" i="8"/>
  <c r="J5" i="8"/>
  <c r="K5" i="8"/>
  <c r="J63" i="8"/>
  <c r="K63" i="8"/>
  <c r="J95" i="8"/>
  <c r="K95" i="8"/>
  <c r="J111" i="8"/>
  <c r="K111" i="8"/>
  <c r="J30" i="8"/>
  <c r="K30" i="8"/>
  <c r="J38" i="8"/>
  <c r="K38" i="8"/>
  <c r="K72" i="8"/>
  <c r="J72" i="8"/>
  <c r="K73" i="8"/>
  <c r="J73" i="8"/>
  <c r="J10" i="8"/>
  <c r="K10" i="8"/>
  <c r="K104" i="8"/>
  <c r="J104" i="8"/>
  <c r="J60" i="8"/>
  <c r="K60" i="8"/>
  <c r="K47" i="8"/>
  <c r="J47" i="8"/>
  <c r="K75" i="8"/>
  <c r="J75" i="8"/>
  <c r="K27" i="8"/>
  <c r="J27" i="8"/>
  <c r="J12" i="8"/>
  <c r="K12" i="8"/>
  <c r="K83" i="8"/>
  <c r="J83" i="8"/>
  <c r="J74" i="8"/>
  <c r="K74" i="8"/>
  <c r="J50" i="8"/>
  <c r="K50" i="8"/>
  <c r="J92" i="8"/>
  <c r="K92" i="8"/>
  <c r="K17" i="8"/>
  <c r="J17" i="8"/>
  <c r="J46" i="8"/>
  <c r="K46" i="8"/>
  <c r="K44" i="8"/>
  <c r="J44" i="8"/>
  <c r="J94" i="8"/>
  <c r="K94" i="8"/>
  <c r="K53" i="8"/>
  <c r="J53" i="8"/>
  <c r="K26" i="8"/>
  <c r="J26" i="8"/>
  <c r="J55" i="8"/>
  <c r="K55" i="8"/>
  <c r="J39" i="8"/>
  <c r="K39" i="8"/>
  <c r="J116" i="8"/>
  <c r="K116" i="8"/>
  <c r="K119" i="8"/>
  <c r="J119" i="8"/>
  <c r="K124" i="8"/>
  <c r="J124" i="8"/>
  <c r="K59" i="8"/>
  <c r="J59" i="8"/>
  <c r="J11" i="8"/>
  <c r="K11" i="8"/>
  <c r="J61" i="8"/>
  <c r="K61" i="8"/>
  <c r="J80" i="8"/>
  <c r="K80" i="8"/>
  <c r="K81" i="8"/>
  <c r="J81" i="8"/>
  <c r="J66" i="8"/>
  <c r="K66" i="8"/>
  <c r="K58" i="8"/>
  <c r="J58" i="8"/>
  <c r="K25" i="8"/>
  <c r="J25" i="8"/>
  <c r="J40" i="8"/>
  <c r="K40" i="8"/>
  <c r="J78" i="8"/>
  <c r="K78" i="8"/>
  <c r="J29" i="8"/>
  <c r="K29" i="8"/>
  <c r="J54" i="8"/>
  <c r="K54" i="8"/>
  <c r="K91" i="8"/>
  <c r="J91" i="8"/>
  <c r="K103" i="8"/>
  <c r="J103" i="8"/>
  <c r="J34" i="8"/>
  <c r="K34" i="8"/>
  <c r="J21" i="8"/>
  <c r="K21" i="8"/>
  <c r="K86" i="8"/>
  <c r="J86" i="8"/>
  <c r="K82" i="8"/>
  <c r="J82" i="8"/>
  <c r="J43" i="8"/>
  <c r="K43" i="8"/>
  <c r="J16" i="8"/>
  <c r="K16" i="8"/>
  <c r="K71" i="8"/>
  <c r="J71" i="8"/>
  <c r="K57" i="8"/>
  <c r="J57" i="8"/>
  <c r="K129" i="8"/>
  <c r="J129" i="8"/>
  <c r="J35" i="8"/>
  <c r="K35" i="8"/>
  <c r="K126" i="8"/>
  <c r="J126" i="8"/>
  <c r="J128" i="8"/>
  <c r="K128" i="8"/>
  <c r="K115" i="8"/>
  <c r="J115" i="8"/>
  <c r="J93" i="8"/>
  <c r="K93" i="8"/>
  <c r="J4" i="8"/>
  <c r="K4" i="8"/>
  <c r="J42" i="8"/>
  <c r="K42" i="8"/>
  <c r="J6" i="8"/>
  <c r="K6" i="8"/>
  <c r="K48" i="8"/>
  <c r="J48" i="8"/>
  <c r="J89" i="8"/>
  <c r="K89" i="8"/>
  <c r="K51" i="8"/>
  <c r="J51" i="8"/>
  <c r="J135" i="8"/>
  <c r="K135" i="8"/>
  <c r="J56" i="8"/>
  <c r="K56" i="8"/>
  <c r="J121" i="8"/>
  <c r="K121" i="8"/>
  <c r="K20" i="8"/>
  <c r="J20" i="8"/>
  <c r="J108" i="8"/>
  <c r="K108" i="8"/>
  <c r="K125" i="8"/>
  <c r="J125" i="8"/>
  <c r="J32" i="8"/>
  <c r="K32" i="8"/>
  <c r="J64" i="8"/>
  <c r="K64" i="8"/>
  <c r="J31" i="8"/>
  <c r="K31" i="8"/>
  <c r="J134" i="8"/>
  <c r="K134" i="8"/>
  <c r="J90" i="8"/>
  <c r="K90" i="8"/>
  <c r="J33" i="8"/>
  <c r="K33" i="8"/>
  <c r="J87" i="8"/>
  <c r="K87" i="8"/>
  <c r="J100" i="8"/>
  <c r="K100" i="8"/>
  <c r="K117" i="8"/>
  <c r="J117" i="8"/>
  <c r="K24" i="8"/>
  <c r="J24" i="8"/>
  <c r="J98" i="8"/>
  <c r="K98" i="8"/>
  <c r="J15" i="8"/>
  <c r="K15" i="8"/>
  <c r="K69" i="8"/>
  <c r="J69" i="8"/>
  <c r="K28" i="8"/>
  <c r="J28" i="8"/>
  <c r="K52" i="8"/>
  <c r="J52" i="8"/>
  <c r="J122" i="8"/>
  <c r="K122" i="8"/>
  <c r="J7" i="8"/>
  <c r="K7" i="8"/>
  <c r="K22" i="8"/>
  <c r="J22" i="8"/>
  <c r="K120" i="8"/>
  <c r="J120" i="8"/>
  <c r="K106" i="8"/>
  <c r="J106" i="8"/>
  <c r="J14" i="8"/>
  <c r="K14" i="8"/>
  <c r="J36" i="8"/>
  <c r="K36" i="8"/>
  <c r="K97" i="8"/>
  <c r="J97" i="8"/>
  <c r="K123" i="8"/>
  <c r="J123" i="8"/>
  <c r="J84" i="8"/>
  <c r="K84" i="8"/>
  <c r="J107" i="8"/>
  <c r="K107" i="8"/>
  <c r="J9" i="8"/>
  <c r="K9" i="8"/>
  <c r="J65" i="8"/>
  <c r="K65" i="8"/>
  <c r="J62" i="8"/>
  <c r="K62" i="8"/>
  <c r="J37" i="8"/>
  <c r="K37" i="8"/>
  <c r="K88" i="8"/>
  <c r="J88" i="8"/>
  <c r="K127" i="8"/>
  <c r="J127" i="8"/>
  <c r="J49" i="8"/>
  <c r="K49" i="8"/>
  <c r="J114" i="8"/>
  <c r="K114" i="8"/>
  <c r="K68" i="8"/>
  <c r="J68" i="8"/>
  <c r="J113" i="8"/>
  <c r="K113" i="8"/>
  <c r="K109" i="8"/>
  <c r="J109" i="8"/>
  <c r="K45" i="8"/>
  <c r="J45" i="8"/>
  <c r="J133" i="8"/>
  <c r="K133" i="8"/>
  <c r="J110" i="8"/>
  <c r="K110" i="8"/>
  <c r="K112" i="8"/>
  <c r="J112" i="8"/>
  <c r="K131" i="8"/>
  <c r="J131" i="8"/>
  <c r="K132" i="8"/>
  <c r="J132" i="8"/>
  <c r="K19" i="8"/>
  <c r="J19" i="8"/>
  <c r="J13" i="8"/>
  <c r="K13" i="8"/>
  <c r="J79" i="8"/>
  <c r="K79" i="8"/>
  <c r="K105" i="8"/>
  <c r="J105" i="8"/>
  <c r="K70" i="8"/>
  <c r="J70" i="8"/>
  <c r="S334" i="4"/>
  <c r="U334" i="4" s="1"/>
  <c r="P338" i="4"/>
  <c r="S338" i="4" s="1"/>
  <c r="U338" i="4" s="1"/>
  <c r="Q350" i="4"/>
  <c r="T350" i="4" s="1"/>
  <c r="V350" i="4" s="1"/>
  <c r="W350" i="4" s="1"/>
  <c r="X350" i="4" s="1"/>
  <c r="Y350" i="4" s="1"/>
  <c r="N349" i="4"/>
  <c r="R349" i="4" s="1"/>
  <c r="Q344" i="4"/>
  <c r="T344" i="4" s="1"/>
  <c r="Q340" i="4"/>
  <c r="T340" i="4" s="1"/>
  <c r="N337" i="4"/>
  <c r="R337" i="4" s="1"/>
  <c r="N335" i="4"/>
  <c r="P331" i="4"/>
  <c r="C119" i="9"/>
  <c r="C99" i="9"/>
  <c r="D99" i="9" s="1"/>
  <c r="C87" i="9"/>
  <c r="H109" i="11"/>
  <c r="H101" i="11"/>
  <c r="F99" i="11"/>
  <c r="H93" i="11"/>
  <c r="F87" i="11"/>
  <c r="C114" i="9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G280" i="5"/>
  <c r="J281" i="2" s="1"/>
  <c r="E280" i="5"/>
  <c r="H281" i="2" s="1"/>
  <c r="I280" i="5"/>
  <c r="F280" i="5"/>
  <c r="I281" i="2" s="1"/>
  <c r="S278" i="4"/>
  <c r="N318" i="4"/>
  <c r="R318" i="4" s="1"/>
  <c r="N286" i="4"/>
  <c r="R286" i="4" s="1"/>
  <c r="P289" i="4"/>
  <c r="P269" i="4"/>
  <c r="Q268" i="4"/>
  <c r="T268" i="4" s="1"/>
  <c r="P294" i="4"/>
  <c r="S294" i="4" s="1"/>
  <c r="U294" i="4" s="1"/>
  <c r="N276" i="4"/>
  <c r="R276" i="4" s="1"/>
  <c r="D279" i="5"/>
  <c r="I279" i="5" s="1"/>
  <c r="D199" i="5"/>
  <c r="G199" i="5" s="1"/>
  <c r="J200" i="2" s="1"/>
  <c r="N266" i="4"/>
  <c r="R266" i="4" s="1"/>
  <c r="P259" i="4"/>
  <c r="P250" i="4"/>
  <c r="P248" i="4"/>
  <c r="N245" i="4"/>
  <c r="R245" i="4" s="1"/>
  <c r="N236" i="4"/>
  <c r="R236" i="4" s="1"/>
  <c r="P221" i="4"/>
  <c r="S221" i="4" s="1"/>
  <c r="N190" i="4"/>
  <c r="R190" i="4" s="1"/>
  <c r="N999" i="2"/>
  <c r="H1001" i="3"/>
  <c r="F1001" i="3"/>
  <c r="I1001" i="3"/>
  <c r="O999" i="2"/>
  <c r="K1001" i="3"/>
  <c r="J1001" i="3"/>
  <c r="O997" i="2"/>
  <c r="N997" i="2"/>
  <c r="H999" i="3"/>
  <c r="F999" i="3"/>
  <c r="J999" i="3"/>
  <c r="I999" i="3"/>
  <c r="K999" i="3"/>
  <c r="H996" i="3"/>
  <c r="J996" i="3"/>
  <c r="F996" i="3"/>
  <c r="K996" i="3"/>
  <c r="I996" i="3"/>
  <c r="J991" i="3"/>
  <c r="F991" i="3"/>
  <c r="H991" i="3"/>
  <c r="K991" i="3"/>
  <c r="I991" i="3"/>
  <c r="I988" i="3"/>
  <c r="H988" i="3"/>
  <c r="J988" i="3"/>
  <c r="F988" i="3"/>
  <c r="K988" i="3"/>
  <c r="H990" i="3"/>
  <c r="F990" i="3"/>
  <c r="J990" i="3"/>
  <c r="K990" i="3"/>
  <c r="I990" i="3"/>
  <c r="H982" i="3"/>
  <c r="I982" i="3"/>
  <c r="J982" i="3"/>
  <c r="F982" i="3"/>
  <c r="K982" i="3"/>
  <c r="F997" i="3"/>
  <c r="H997" i="3"/>
  <c r="J997" i="3"/>
  <c r="K997" i="3"/>
  <c r="I997" i="3"/>
  <c r="H986" i="3"/>
  <c r="I986" i="3"/>
  <c r="J986" i="3"/>
  <c r="F986" i="3"/>
  <c r="K986" i="3"/>
  <c r="H980" i="3"/>
  <c r="J980" i="3"/>
  <c r="I980" i="3"/>
  <c r="F980" i="3"/>
  <c r="K980" i="3"/>
  <c r="H975" i="3"/>
  <c r="K975" i="3"/>
  <c r="I975" i="3"/>
  <c r="F975" i="3"/>
  <c r="J975" i="3"/>
  <c r="I967" i="3"/>
  <c r="F967" i="3"/>
  <c r="H967" i="3"/>
  <c r="K967" i="3"/>
  <c r="J967" i="3"/>
  <c r="H965" i="3"/>
  <c r="K965" i="3"/>
  <c r="J965" i="3"/>
  <c r="I965" i="3"/>
  <c r="F965" i="3"/>
  <c r="H960" i="3"/>
  <c r="J960" i="3"/>
  <c r="F960" i="3"/>
  <c r="I960" i="3"/>
  <c r="K960" i="3"/>
  <c r="F957" i="3"/>
  <c r="H957" i="3"/>
  <c r="J957" i="3"/>
  <c r="I957" i="3"/>
  <c r="K957" i="3"/>
  <c r="H952" i="3"/>
  <c r="I952" i="3"/>
  <c r="J952" i="3"/>
  <c r="F952" i="3"/>
  <c r="K952" i="3"/>
  <c r="H951" i="3"/>
  <c r="F951" i="3"/>
  <c r="I951" i="3"/>
  <c r="J951" i="3"/>
  <c r="K951" i="3"/>
  <c r="H950" i="3"/>
  <c r="J950" i="3"/>
  <c r="K950" i="3"/>
  <c r="F950" i="3"/>
  <c r="I950" i="3"/>
  <c r="H949" i="3"/>
  <c r="F949" i="3"/>
  <c r="J949" i="3"/>
  <c r="I949" i="3"/>
  <c r="K949" i="3"/>
  <c r="H948" i="3"/>
  <c r="J948" i="3"/>
  <c r="F948" i="3"/>
  <c r="K948" i="3"/>
  <c r="I948" i="3"/>
  <c r="H944" i="3"/>
  <c r="J944" i="3"/>
  <c r="I944" i="3"/>
  <c r="K944" i="3"/>
  <c r="F944" i="3"/>
  <c r="I941" i="3"/>
  <c r="H941" i="3"/>
  <c r="K941" i="3"/>
  <c r="F941" i="3"/>
  <c r="J941" i="3"/>
  <c r="H938" i="3"/>
  <c r="I938" i="3"/>
  <c r="J938" i="3"/>
  <c r="F938" i="3"/>
  <c r="K938" i="3"/>
  <c r="I935" i="3"/>
  <c r="J935" i="3"/>
  <c r="F935" i="3"/>
  <c r="K935" i="3"/>
  <c r="H935" i="3"/>
  <c r="H934" i="3"/>
  <c r="J934" i="3"/>
  <c r="F934" i="3"/>
  <c r="K934" i="3"/>
  <c r="I934" i="3"/>
  <c r="H932" i="3"/>
  <c r="J932" i="3"/>
  <c r="F932" i="3"/>
  <c r="I932" i="3"/>
  <c r="K932" i="3"/>
  <c r="H930" i="3"/>
  <c r="J930" i="3"/>
  <c r="I930" i="3"/>
  <c r="F930" i="3"/>
  <c r="K930" i="3"/>
  <c r="H928" i="3"/>
  <c r="I928" i="3"/>
  <c r="J928" i="3"/>
  <c r="F928" i="3"/>
  <c r="K928" i="3"/>
  <c r="H926" i="3"/>
  <c r="I926" i="3"/>
  <c r="J926" i="3"/>
  <c r="F926" i="3"/>
  <c r="K926" i="3"/>
  <c r="H925" i="3"/>
  <c r="F925" i="3"/>
  <c r="J925" i="3"/>
  <c r="I925" i="3"/>
  <c r="K925" i="3"/>
  <c r="H924" i="3"/>
  <c r="J924" i="3"/>
  <c r="F924" i="3"/>
  <c r="K924" i="3"/>
  <c r="I924" i="3"/>
  <c r="H922" i="3"/>
  <c r="I922" i="3"/>
  <c r="J922" i="3"/>
  <c r="F922" i="3"/>
  <c r="K922" i="3"/>
  <c r="I919" i="3"/>
  <c r="J919" i="3"/>
  <c r="F919" i="3"/>
  <c r="K919" i="3"/>
  <c r="H919" i="3"/>
  <c r="H918" i="3"/>
  <c r="J918" i="3"/>
  <c r="F918" i="3"/>
  <c r="K918" i="3"/>
  <c r="I918" i="3"/>
  <c r="I917" i="3"/>
  <c r="H917" i="3"/>
  <c r="F917" i="3"/>
  <c r="K917" i="3"/>
  <c r="J917" i="3"/>
  <c r="F915" i="3"/>
  <c r="K915" i="3"/>
  <c r="I915" i="3"/>
  <c r="H915" i="3"/>
  <c r="J915" i="3"/>
  <c r="H912" i="3"/>
  <c r="F912" i="3"/>
  <c r="I912" i="3"/>
  <c r="J912" i="3"/>
  <c r="K912" i="3"/>
  <c r="F909" i="3"/>
  <c r="H909" i="3"/>
  <c r="J909" i="3"/>
  <c r="I909" i="3"/>
  <c r="K909" i="3"/>
  <c r="H894" i="3"/>
  <c r="I894" i="3"/>
  <c r="F894" i="3"/>
  <c r="J894" i="3"/>
  <c r="K894" i="3"/>
  <c r="I891" i="3"/>
  <c r="J891" i="3"/>
  <c r="F891" i="3"/>
  <c r="K891" i="3"/>
  <c r="H891" i="3"/>
  <c r="H890" i="3"/>
  <c r="J890" i="3"/>
  <c r="F890" i="3"/>
  <c r="K890" i="3"/>
  <c r="I890" i="3"/>
  <c r="F883" i="3"/>
  <c r="H883" i="3"/>
  <c r="J883" i="3"/>
  <c r="K883" i="3"/>
  <c r="I883" i="3"/>
  <c r="H882" i="3"/>
  <c r="J882" i="3"/>
  <c r="F882" i="3"/>
  <c r="K882" i="3"/>
  <c r="I882" i="3"/>
  <c r="F875" i="3"/>
  <c r="J875" i="3"/>
  <c r="I875" i="3"/>
  <c r="K875" i="3"/>
  <c r="H875" i="3"/>
  <c r="I874" i="3"/>
  <c r="J874" i="3"/>
  <c r="K874" i="3"/>
  <c r="F874" i="3"/>
  <c r="H874" i="3"/>
  <c r="F871" i="3"/>
  <c r="H871" i="3"/>
  <c r="J871" i="3"/>
  <c r="I871" i="3"/>
  <c r="K871" i="3"/>
  <c r="H870" i="3"/>
  <c r="J870" i="3"/>
  <c r="K870" i="3"/>
  <c r="F870" i="3"/>
  <c r="I870" i="3"/>
  <c r="H869" i="3"/>
  <c r="F869" i="3"/>
  <c r="I869" i="3"/>
  <c r="J869" i="3"/>
  <c r="K869" i="3"/>
  <c r="H868" i="3"/>
  <c r="J868" i="3"/>
  <c r="K868" i="3"/>
  <c r="F868" i="3"/>
  <c r="I868" i="3"/>
  <c r="F863" i="3"/>
  <c r="H863" i="3"/>
  <c r="J863" i="3"/>
  <c r="I863" i="3"/>
  <c r="K863" i="3"/>
  <c r="H862" i="3"/>
  <c r="J862" i="3"/>
  <c r="K862" i="3"/>
  <c r="F862" i="3"/>
  <c r="I862" i="3"/>
  <c r="H860" i="3"/>
  <c r="I860" i="3"/>
  <c r="J860" i="3"/>
  <c r="F860" i="3"/>
  <c r="K860" i="3"/>
  <c r="H858" i="3"/>
  <c r="I858" i="3"/>
  <c r="J858" i="3"/>
  <c r="F858" i="3"/>
  <c r="K858" i="3"/>
  <c r="I855" i="3"/>
  <c r="J855" i="3"/>
  <c r="F855" i="3"/>
  <c r="K855" i="3"/>
  <c r="H855" i="3"/>
  <c r="H854" i="3"/>
  <c r="J854" i="3"/>
  <c r="F854" i="3"/>
  <c r="K854" i="3"/>
  <c r="I854" i="3"/>
  <c r="H850" i="3"/>
  <c r="I850" i="3"/>
  <c r="J850" i="3"/>
  <c r="K850" i="3"/>
  <c r="F850" i="3"/>
  <c r="K845" i="3"/>
  <c r="H845" i="3"/>
  <c r="I845" i="3"/>
  <c r="F845" i="3"/>
  <c r="J845" i="3"/>
  <c r="H844" i="3"/>
  <c r="F844" i="3"/>
  <c r="J844" i="3"/>
  <c r="K844" i="3"/>
  <c r="I844" i="3"/>
  <c r="J838" i="3"/>
  <c r="K838" i="3"/>
  <c r="J835" i="3"/>
  <c r="K835" i="3"/>
  <c r="J834" i="3"/>
  <c r="K834" i="3"/>
  <c r="J827" i="3"/>
  <c r="K827" i="3"/>
  <c r="J826" i="3"/>
  <c r="K826" i="3"/>
  <c r="J823" i="3"/>
  <c r="K823" i="3"/>
  <c r="J822" i="3"/>
  <c r="K822" i="3"/>
  <c r="J820" i="3"/>
  <c r="K820" i="3"/>
  <c r="H815" i="3"/>
  <c r="J815" i="3"/>
  <c r="F815" i="3"/>
  <c r="K815" i="3"/>
  <c r="I815" i="3"/>
  <c r="J814" i="3"/>
  <c r="K814" i="3"/>
  <c r="H812" i="3"/>
  <c r="J812" i="3"/>
  <c r="F812" i="3"/>
  <c r="I812" i="3"/>
  <c r="K812" i="3"/>
  <c r="J808" i="3"/>
  <c r="K808" i="3"/>
  <c r="J805" i="3"/>
  <c r="K805" i="3"/>
  <c r="J804" i="3"/>
  <c r="K804" i="3"/>
  <c r="J803" i="3"/>
  <c r="K803" i="3"/>
  <c r="J802" i="3"/>
  <c r="K802" i="3"/>
  <c r="J796" i="3"/>
  <c r="K796" i="3"/>
  <c r="H794" i="3"/>
  <c r="J794" i="3"/>
  <c r="I794" i="3"/>
  <c r="K794" i="3"/>
  <c r="J792" i="3"/>
  <c r="K792" i="3"/>
  <c r="H790" i="3"/>
  <c r="J790" i="3"/>
  <c r="K790" i="3"/>
  <c r="J788" i="3"/>
  <c r="K788" i="3"/>
  <c r="J786" i="3"/>
  <c r="K786" i="3"/>
  <c r="J784" i="3"/>
  <c r="K784" i="3"/>
  <c r="H782" i="3"/>
  <c r="J782" i="3"/>
  <c r="I782" i="3"/>
  <c r="K782" i="3"/>
  <c r="J775" i="3"/>
  <c r="K775" i="3"/>
  <c r="I998" i="3"/>
  <c r="J998" i="3"/>
  <c r="K998" i="3"/>
  <c r="F998" i="3"/>
  <c r="H998" i="3"/>
  <c r="F994" i="3"/>
  <c r="K994" i="3"/>
  <c r="I994" i="3"/>
  <c r="H994" i="3"/>
  <c r="J994" i="3"/>
  <c r="H992" i="3"/>
  <c r="I992" i="3"/>
  <c r="J992" i="3"/>
  <c r="F992" i="3"/>
  <c r="K992" i="3"/>
  <c r="H984" i="3"/>
  <c r="J984" i="3"/>
  <c r="I984" i="3"/>
  <c r="F984" i="3"/>
  <c r="K984" i="3"/>
  <c r="K968" i="3"/>
  <c r="H968" i="3"/>
  <c r="J968" i="3"/>
  <c r="F968" i="3"/>
  <c r="I968" i="3"/>
  <c r="H958" i="3"/>
  <c r="J958" i="3"/>
  <c r="I958" i="3"/>
  <c r="F958" i="3"/>
  <c r="K958" i="3"/>
  <c r="K946" i="3"/>
  <c r="H946" i="3"/>
  <c r="J946" i="3"/>
  <c r="F946" i="3"/>
  <c r="I946" i="3"/>
  <c r="F942" i="3"/>
  <c r="K942" i="3"/>
  <c r="H942" i="3"/>
  <c r="J942" i="3"/>
  <c r="I942" i="3"/>
  <c r="K936" i="3"/>
  <c r="H936" i="3"/>
  <c r="J936" i="3"/>
  <c r="F936" i="3"/>
  <c r="I936" i="3"/>
  <c r="J920" i="3"/>
  <c r="I920" i="3"/>
  <c r="F920" i="3"/>
  <c r="H920" i="3"/>
  <c r="K920" i="3"/>
  <c r="J914" i="3"/>
  <c r="F914" i="3"/>
  <c r="K914" i="3"/>
  <c r="I914" i="3"/>
  <c r="H914" i="3"/>
  <c r="H910" i="3"/>
  <c r="J910" i="3"/>
  <c r="I910" i="3"/>
  <c r="F910" i="3"/>
  <c r="K910" i="3"/>
  <c r="K892" i="3"/>
  <c r="F892" i="3"/>
  <c r="I892" i="3"/>
  <c r="H892" i="3"/>
  <c r="J892" i="3"/>
  <c r="H888" i="3"/>
  <c r="J888" i="3"/>
  <c r="I888" i="3"/>
  <c r="F888" i="3"/>
  <c r="K888" i="3"/>
  <c r="I886" i="3"/>
  <c r="H886" i="3"/>
  <c r="J886" i="3"/>
  <c r="F886" i="3"/>
  <c r="K886" i="3"/>
  <c r="H884" i="3"/>
  <c r="J884" i="3"/>
  <c r="I884" i="3"/>
  <c r="F884" i="3"/>
  <c r="K884" i="3"/>
  <c r="K880" i="3"/>
  <c r="H880" i="3"/>
  <c r="J880" i="3"/>
  <c r="F880" i="3"/>
  <c r="I880" i="3"/>
  <c r="F878" i="3"/>
  <c r="I878" i="3"/>
  <c r="J878" i="3"/>
  <c r="H878" i="3"/>
  <c r="K878" i="3"/>
  <c r="H876" i="3"/>
  <c r="I876" i="3"/>
  <c r="J876" i="3"/>
  <c r="K876" i="3"/>
  <c r="F876" i="3"/>
  <c r="K872" i="3"/>
  <c r="H872" i="3"/>
  <c r="J872" i="3"/>
  <c r="F872" i="3"/>
  <c r="I872" i="3"/>
  <c r="H866" i="3"/>
  <c r="J866" i="3"/>
  <c r="I866" i="3"/>
  <c r="F866" i="3"/>
  <c r="K866" i="3"/>
  <c r="H864" i="3"/>
  <c r="J864" i="3"/>
  <c r="I864" i="3"/>
  <c r="F864" i="3"/>
  <c r="K864" i="3"/>
  <c r="H856" i="3"/>
  <c r="J856" i="3"/>
  <c r="I856" i="3"/>
  <c r="F856" i="3"/>
  <c r="K856" i="3"/>
  <c r="K852" i="3"/>
  <c r="H852" i="3"/>
  <c r="J852" i="3"/>
  <c r="F852" i="3"/>
  <c r="I852" i="3"/>
  <c r="H848" i="3"/>
  <c r="J848" i="3"/>
  <c r="I848" i="3"/>
  <c r="F848" i="3"/>
  <c r="K848" i="3"/>
  <c r="H842" i="3"/>
  <c r="J842" i="3"/>
  <c r="I842" i="3"/>
  <c r="F842" i="3"/>
  <c r="K842" i="3"/>
  <c r="K840" i="3"/>
  <c r="J840" i="3"/>
  <c r="J836" i="3"/>
  <c r="K836" i="3"/>
  <c r="J832" i="3"/>
  <c r="K832" i="3"/>
  <c r="K830" i="3"/>
  <c r="J830" i="3"/>
  <c r="J828" i="3"/>
  <c r="K828" i="3"/>
  <c r="K824" i="3"/>
  <c r="J824" i="3"/>
  <c r="K818" i="3"/>
  <c r="J818" i="3"/>
  <c r="H816" i="3"/>
  <c r="I816" i="3"/>
  <c r="J816" i="3"/>
  <c r="F816" i="3"/>
  <c r="K816" i="3"/>
  <c r="J810" i="3"/>
  <c r="K810" i="3"/>
  <c r="J806" i="3"/>
  <c r="K806" i="3"/>
  <c r="K800" i="3"/>
  <c r="J800" i="3"/>
  <c r="J798" i="3"/>
  <c r="K798" i="3"/>
  <c r="J780" i="3"/>
  <c r="K780" i="3"/>
  <c r="K776" i="3"/>
  <c r="J776" i="3"/>
  <c r="I995" i="3"/>
  <c r="H995" i="3"/>
  <c r="F995" i="3"/>
  <c r="K995" i="3"/>
  <c r="J995" i="3"/>
  <c r="H978" i="3"/>
  <c r="I978" i="3"/>
  <c r="F978" i="3"/>
  <c r="J978" i="3"/>
  <c r="K978" i="3"/>
  <c r="F976" i="3"/>
  <c r="H976" i="3"/>
  <c r="J976" i="3"/>
  <c r="I976" i="3"/>
  <c r="K976" i="3"/>
  <c r="H974" i="3"/>
  <c r="J974" i="3"/>
  <c r="K974" i="3"/>
  <c r="F974" i="3"/>
  <c r="I974" i="3"/>
  <c r="H972" i="3"/>
  <c r="I972" i="3"/>
  <c r="F972" i="3"/>
  <c r="J972" i="3"/>
  <c r="K972" i="3"/>
  <c r="H970" i="3"/>
  <c r="I970" i="3"/>
  <c r="F970" i="3"/>
  <c r="J970" i="3"/>
  <c r="K970" i="3"/>
  <c r="K969" i="3"/>
  <c r="I969" i="3"/>
  <c r="F969" i="3"/>
  <c r="J969" i="3"/>
  <c r="H969" i="3"/>
  <c r="H966" i="3"/>
  <c r="J966" i="3"/>
  <c r="K966" i="3"/>
  <c r="I966" i="3"/>
  <c r="F966" i="3"/>
  <c r="H964" i="3"/>
  <c r="J964" i="3"/>
  <c r="K964" i="3"/>
  <c r="F964" i="3"/>
  <c r="I964" i="3"/>
  <c r="H962" i="3"/>
  <c r="I962" i="3"/>
  <c r="F962" i="3"/>
  <c r="J962" i="3"/>
  <c r="K962" i="3"/>
  <c r="H956" i="3"/>
  <c r="J956" i="3"/>
  <c r="K956" i="3"/>
  <c r="F956" i="3"/>
  <c r="I956" i="3"/>
  <c r="H954" i="3"/>
  <c r="I954" i="3"/>
  <c r="J954" i="3"/>
  <c r="F954" i="3"/>
  <c r="K954" i="3"/>
  <c r="J947" i="3"/>
  <c r="H947" i="3"/>
  <c r="F947" i="3"/>
  <c r="K947" i="3"/>
  <c r="I947" i="3"/>
  <c r="H943" i="3"/>
  <c r="I943" i="3"/>
  <c r="F943" i="3"/>
  <c r="K943" i="3"/>
  <c r="J943" i="3"/>
  <c r="H940" i="3"/>
  <c r="J940" i="3"/>
  <c r="F940" i="3"/>
  <c r="K940" i="3"/>
  <c r="I940" i="3"/>
  <c r="J937" i="3"/>
  <c r="H937" i="3"/>
  <c r="F937" i="3"/>
  <c r="K937" i="3"/>
  <c r="I937" i="3"/>
  <c r="H916" i="3"/>
  <c r="F916" i="3"/>
  <c r="J916" i="3"/>
  <c r="I916" i="3"/>
  <c r="K916" i="3"/>
  <c r="H908" i="3"/>
  <c r="J908" i="3"/>
  <c r="K908" i="3"/>
  <c r="F908" i="3"/>
  <c r="I908" i="3"/>
  <c r="H906" i="3"/>
  <c r="I906" i="3"/>
  <c r="F906" i="3"/>
  <c r="J906" i="3"/>
  <c r="K906" i="3"/>
  <c r="H904" i="3"/>
  <c r="I904" i="3"/>
  <c r="J904" i="3"/>
  <c r="F904" i="3"/>
  <c r="K904" i="3"/>
  <c r="H902" i="3"/>
  <c r="I902" i="3"/>
  <c r="J902" i="3"/>
  <c r="F902" i="3"/>
  <c r="K902" i="3"/>
  <c r="H900" i="3"/>
  <c r="I900" i="3"/>
  <c r="J900" i="3"/>
  <c r="F900" i="3"/>
  <c r="K900" i="3"/>
  <c r="H898" i="3"/>
  <c r="I898" i="3"/>
  <c r="J898" i="3"/>
  <c r="F898" i="3"/>
  <c r="K898" i="3"/>
  <c r="H896" i="3"/>
  <c r="I896" i="3"/>
  <c r="J896" i="3"/>
  <c r="F896" i="3"/>
  <c r="K896" i="3"/>
  <c r="J893" i="3"/>
  <c r="H893" i="3"/>
  <c r="F893" i="3"/>
  <c r="K893" i="3"/>
  <c r="I893" i="3"/>
  <c r="J881" i="3"/>
  <c r="H881" i="3"/>
  <c r="F881" i="3"/>
  <c r="K881" i="3"/>
  <c r="I881" i="3"/>
  <c r="H873" i="3"/>
  <c r="I873" i="3"/>
  <c r="F873" i="3"/>
  <c r="K873" i="3"/>
  <c r="J873" i="3"/>
  <c r="H853" i="3"/>
  <c r="I853" i="3"/>
  <c r="F853" i="3"/>
  <c r="K853" i="3"/>
  <c r="J853" i="3"/>
  <c r="J847" i="3"/>
  <c r="F847" i="3"/>
  <c r="K847" i="3"/>
  <c r="I847" i="3"/>
  <c r="H847" i="3"/>
  <c r="H846" i="3"/>
  <c r="K846" i="3"/>
  <c r="F846" i="3"/>
  <c r="I846" i="3"/>
  <c r="J846" i="3"/>
  <c r="J841" i="3"/>
  <c r="K841" i="3"/>
  <c r="K831" i="3"/>
  <c r="J831" i="3"/>
  <c r="K825" i="3"/>
  <c r="J825" i="3"/>
  <c r="J819" i="3"/>
  <c r="K819" i="3"/>
  <c r="K801" i="3"/>
  <c r="J801" i="3"/>
  <c r="K777" i="3"/>
  <c r="J777" i="3"/>
  <c r="K773" i="3"/>
  <c r="J773" i="3"/>
  <c r="J769" i="3"/>
  <c r="K769" i="3"/>
  <c r="H1000" i="3"/>
  <c r="J1000" i="3"/>
  <c r="O998" i="2"/>
  <c r="K1000" i="3"/>
  <c r="F1000" i="3"/>
  <c r="N998" i="2"/>
  <c r="I1000" i="3"/>
  <c r="H993" i="3"/>
  <c r="K993" i="3"/>
  <c r="F993" i="3"/>
  <c r="J993" i="3"/>
  <c r="I993" i="3"/>
  <c r="I989" i="3"/>
  <c r="F989" i="3"/>
  <c r="H989" i="3"/>
  <c r="K989" i="3"/>
  <c r="J989" i="3"/>
  <c r="I987" i="3"/>
  <c r="F987" i="3"/>
  <c r="H987" i="3"/>
  <c r="K987" i="3"/>
  <c r="J987" i="3"/>
  <c r="I985" i="3"/>
  <c r="F985" i="3"/>
  <c r="H985" i="3"/>
  <c r="K985" i="3"/>
  <c r="J985" i="3"/>
  <c r="I983" i="3"/>
  <c r="F983" i="3"/>
  <c r="H983" i="3"/>
  <c r="K983" i="3"/>
  <c r="J983" i="3"/>
  <c r="I981" i="3"/>
  <c r="F981" i="3"/>
  <c r="H981" i="3"/>
  <c r="K981" i="3"/>
  <c r="J981" i="3"/>
  <c r="I979" i="3"/>
  <c r="H979" i="3"/>
  <c r="F979" i="3"/>
  <c r="K979" i="3"/>
  <c r="J979" i="3"/>
  <c r="K977" i="3"/>
  <c r="I977" i="3"/>
  <c r="F977" i="3"/>
  <c r="J977" i="3"/>
  <c r="H977" i="3"/>
  <c r="K973" i="3"/>
  <c r="J973" i="3"/>
  <c r="F973" i="3"/>
  <c r="I973" i="3"/>
  <c r="H973" i="3"/>
  <c r="K971" i="3"/>
  <c r="I971" i="3"/>
  <c r="F971" i="3"/>
  <c r="J971" i="3"/>
  <c r="H971" i="3"/>
  <c r="K963" i="3"/>
  <c r="J963" i="3"/>
  <c r="F963" i="3"/>
  <c r="I963" i="3"/>
  <c r="H963" i="3"/>
  <c r="K961" i="3"/>
  <c r="J961" i="3"/>
  <c r="F961" i="3"/>
  <c r="I961" i="3"/>
  <c r="H961" i="3"/>
  <c r="I959" i="3"/>
  <c r="F959" i="3"/>
  <c r="H959" i="3"/>
  <c r="K959" i="3"/>
  <c r="J959" i="3"/>
  <c r="K955" i="3"/>
  <c r="I955" i="3"/>
  <c r="F955" i="3"/>
  <c r="J955" i="3"/>
  <c r="H955" i="3"/>
  <c r="K953" i="3"/>
  <c r="I953" i="3"/>
  <c r="F953" i="3"/>
  <c r="J953" i="3"/>
  <c r="H953" i="3"/>
  <c r="J945" i="3"/>
  <c r="F945" i="3"/>
  <c r="H945" i="3"/>
  <c r="K945" i="3"/>
  <c r="I945" i="3"/>
  <c r="K939" i="3"/>
  <c r="I939" i="3"/>
  <c r="F939" i="3"/>
  <c r="J939" i="3"/>
  <c r="H939" i="3"/>
  <c r="I933" i="3"/>
  <c r="H933" i="3"/>
  <c r="F933" i="3"/>
  <c r="K933" i="3"/>
  <c r="J933" i="3"/>
  <c r="I931" i="3"/>
  <c r="F931" i="3"/>
  <c r="H931" i="3"/>
  <c r="K931" i="3"/>
  <c r="J931" i="3"/>
  <c r="I929" i="3"/>
  <c r="F929" i="3"/>
  <c r="H929" i="3"/>
  <c r="K929" i="3"/>
  <c r="J929" i="3"/>
  <c r="I927" i="3"/>
  <c r="F927" i="3"/>
  <c r="H927" i="3"/>
  <c r="K927" i="3"/>
  <c r="J927" i="3"/>
  <c r="I923" i="3"/>
  <c r="F923" i="3"/>
  <c r="H923" i="3"/>
  <c r="K923" i="3"/>
  <c r="J923" i="3"/>
  <c r="I921" i="3"/>
  <c r="F921" i="3"/>
  <c r="H921" i="3"/>
  <c r="K921" i="3"/>
  <c r="J921" i="3"/>
  <c r="H913" i="3"/>
  <c r="F913" i="3"/>
  <c r="K913" i="3"/>
  <c r="J913" i="3"/>
  <c r="I913" i="3"/>
  <c r="I911" i="3"/>
  <c r="F911" i="3"/>
  <c r="H911" i="3"/>
  <c r="K911" i="3"/>
  <c r="J911" i="3"/>
  <c r="K907" i="3"/>
  <c r="J907" i="3"/>
  <c r="F907" i="3"/>
  <c r="I907" i="3"/>
  <c r="H907" i="3"/>
  <c r="K905" i="3"/>
  <c r="I905" i="3"/>
  <c r="F905" i="3"/>
  <c r="J905" i="3"/>
  <c r="H905" i="3"/>
  <c r="K903" i="3"/>
  <c r="I903" i="3"/>
  <c r="F903" i="3"/>
  <c r="J903" i="3"/>
  <c r="H903" i="3"/>
  <c r="K901" i="3"/>
  <c r="I901" i="3"/>
  <c r="F901" i="3"/>
  <c r="J901" i="3"/>
  <c r="H901" i="3"/>
  <c r="K899" i="3"/>
  <c r="I899" i="3"/>
  <c r="F899" i="3"/>
  <c r="J899" i="3"/>
  <c r="H899" i="3"/>
  <c r="K897" i="3"/>
  <c r="I897" i="3"/>
  <c r="F897" i="3"/>
  <c r="J897" i="3"/>
  <c r="H897" i="3"/>
  <c r="K895" i="3"/>
  <c r="J895" i="3"/>
  <c r="F895" i="3"/>
  <c r="I895" i="3"/>
  <c r="H895" i="3"/>
  <c r="I889" i="3"/>
  <c r="F889" i="3"/>
  <c r="H889" i="3"/>
  <c r="K889" i="3"/>
  <c r="J889" i="3"/>
  <c r="I887" i="3"/>
  <c r="K887" i="3"/>
  <c r="F887" i="3"/>
  <c r="J887" i="3"/>
  <c r="H887" i="3"/>
  <c r="I885" i="3"/>
  <c r="H885" i="3"/>
  <c r="K885" i="3"/>
  <c r="F885" i="3"/>
  <c r="J885" i="3"/>
  <c r="I879" i="3"/>
  <c r="F879" i="3"/>
  <c r="K879" i="3"/>
  <c r="H879" i="3"/>
  <c r="J879" i="3"/>
  <c r="J877" i="3"/>
  <c r="H877" i="3"/>
  <c r="K877" i="3"/>
  <c r="F877" i="3"/>
  <c r="I877" i="3"/>
  <c r="I867" i="3"/>
  <c r="F867" i="3"/>
  <c r="H867" i="3"/>
  <c r="K867" i="3"/>
  <c r="J867" i="3"/>
  <c r="I865" i="3"/>
  <c r="H865" i="3"/>
  <c r="K865" i="3"/>
  <c r="J865" i="3"/>
  <c r="F865" i="3"/>
  <c r="I861" i="3"/>
  <c r="F861" i="3"/>
  <c r="H861" i="3"/>
  <c r="K861" i="3"/>
  <c r="J861" i="3"/>
  <c r="I859" i="3"/>
  <c r="F859" i="3"/>
  <c r="H859" i="3"/>
  <c r="K859" i="3"/>
  <c r="J859" i="3"/>
  <c r="I857" i="3"/>
  <c r="F857" i="3"/>
  <c r="H857" i="3"/>
  <c r="K857" i="3"/>
  <c r="J857" i="3"/>
  <c r="J851" i="3"/>
  <c r="F851" i="3"/>
  <c r="H851" i="3"/>
  <c r="K851" i="3"/>
  <c r="I851" i="3"/>
  <c r="I849" i="3"/>
  <c r="F849" i="3"/>
  <c r="H849" i="3"/>
  <c r="K849" i="3"/>
  <c r="J849" i="3"/>
  <c r="I843" i="3"/>
  <c r="F843" i="3"/>
  <c r="H843" i="3"/>
  <c r="K843" i="3"/>
  <c r="J843" i="3"/>
  <c r="K839" i="3"/>
  <c r="J839" i="3"/>
  <c r="H837" i="3"/>
  <c r="K837" i="3"/>
  <c r="J837" i="3"/>
  <c r="K833" i="3"/>
  <c r="J833" i="3"/>
  <c r="K829" i="3"/>
  <c r="J829" i="3"/>
  <c r="J821" i="3"/>
  <c r="K821" i="3"/>
  <c r="F817" i="3"/>
  <c r="K817" i="3"/>
  <c r="H817" i="3"/>
  <c r="J817" i="3"/>
  <c r="J813" i="3"/>
  <c r="K813" i="3"/>
  <c r="K811" i="3"/>
  <c r="J811" i="3"/>
  <c r="K809" i="3"/>
  <c r="J809" i="3"/>
  <c r="K807" i="3"/>
  <c r="J807" i="3"/>
  <c r="K799" i="3"/>
  <c r="J799" i="3"/>
  <c r="K797" i="3"/>
  <c r="J797" i="3"/>
  <c r="J795" i="3"/>
  <c r="H795" i="3"/>
  <c r="I795" i="3"/>
  <c r="K795" i="3"/>
  <c r="F795" i="3"/>
  <c r="J793" i="3"/>
  <c r="K793" i="3"/>
  <c r="J791" i="3"/>
  <c r="K791" i="3"/>
  <c r="J789" i="3"/>
  <c r="K789" i="3"/>
  <c r="J787" i="3"/>
  <c r="K787" i="3"/>
  <c r="J785" i="3"/>
  <c r="K785" i="3"/>
  <c r="J783" i="3"/>
  <c r="K783" i="3"/>
  <c r="J781" i="3"/>
  <c r="K781" i="3"/>
  <c r="K771" i="3"/>
  <c r="J771" i="3"/>
  <c r="H758" i="3"/>
  <c r="J758" i="3"/>
  <c r="F758" i="3"/>
  <c r="K758" i="3"/>
  <c r="I758" i="3"/>
  <c r="J756" i="3"/>
  <c r="K756" i="3"/>
  <c r="J754" i="3"/>
  <c r="K754" i="3"/>
  <c r="I754" i="3"/>
  <c r="J750" i="3"/>
  <c r="K750" i="3"/>
  <c r="J748" i="3"/>
  <c r="K748" i="3"/>
  <c r="J746" i="3"/>
  <c r="K746" i="3"/>
  <c r="J744" i="3"/>
  <c r="K744" i="3"/>
  <c r="J742" i="3"/>
  <c r="K742" i="3"/>
  <c r="J740" i="3"/>
  <c r="K740" i="3"/>
  <c r="J738" i="3"/>
  <c r="K738" i="3"/>
  <c r="K735" i="3"/>
  <c r="J735" i="3"/>
  <c r="J733" i="3"/>
  <c r="K733" i="3"/>
  <c r="J731" i="3"/>
  <c r="K731" i="3"/>
  <c r="J729" i="3"/>
  <c r="I729" i="3"/>
  <c r="F729" i="3"/>
  <c r="H729" i="3"/>
  <c r="K729" i="3"/>
  <c r="J727" i="3"/>
  <c r="K727" i="3"/>
  <c r="J725" i="3"/>
  <c r="K725" i="3"/>
  <c r="J723" i="3"/>
  <c r="K723" i="3"/>
  <c r="J721" i="3"/>
  <c r="K721" i="3"/>
  <c r="J717" i="3"/>
  <c r="K717" i="3"/>
  <c r="J715" i="3"/>
  <c r="K715" i="3"/>
  <c r="J713" i="3"/>
  <c r="K713" i="3"/>
  <c r="J711" i="3"/>
  <c r="K711" i="3"/>
  <c r="J709" i="3"/>
  <c r="K709" i="3"/>
  <c r="J699" i="3"/>
  <c r="K699" i="3"/>
  <c r="J698" i="3"/>
  <c r="K698" i="3"/>
  <c r="J695" i="3"/>
  <c r="K695" i="3"/>
  <c r="J694" i="3"/>
  <c r="K694" i="3"/>
  <c r="J691" i="3"/>
  <c r="K691" i="3"/>
  <c r="J689" i="3"/>
  <c r="K689" i="3"/>
  <c r="J687" i="3"/>
  <c r="K687" i="3"/>
  <c r="J679" i="3"/>
  <c r="K679" i="3"/>
  <c r="J674" i="3"/>
  <c r="K674" i="3"/>
  <c r="J669" i="3"/>
  <c r="K669" i="3"/>
  <c r="J668" i="3"/>
  <c r="K668" i="3"/>
  <c r="J663" i="3"/>
  <c r="K663" i="3"/>
  <c r="J660" i="3"/>
  <c r="K660" i="3"/>
  <c r="J658" i="3"/>
  <c r="K658" i="3"/>
  <c r="J656" i="3"/>
  <c r="K656" i="3"/>
  <c r="J654" i="3"/>
  <c r="K654" i="3"/>
  <c r="J652" i="3"/>
  <c r="K652" i="3"/>
  <c r="J647" i="3"/>
  <c r="K647" i="3"/>
  <c r="K767" i="3"/>
  <c r="J767" i="3"/>
  <c r="K765" i="3"/>
  <c r="J765" i="3"/>
  <c r="K763" i="3"/>
  <c r="J763" i="3"/>
  <c r="K761" i="3"/>
  <c r="J761" i="3"/>
  <c r="K759" i="3"/>
  <c r="J759" i="3"/>
  <c r="J757" i="3"/>
  <c r="K757" i="3"/>
  <c r="J755" i="3"/>
  <c r="K755" i="3"/>
  <c r="J753" i="3"/>
  <c r="K753" i="3"/>
  <c r="K751" i="3"/>
  <c r="J751" i="3"/>
  <c r="J749" i="3"/>
  <c r="K749" i="3"/>
  <c r="J747" i="3"/>
  <c r="K747" i="3"/>
  <c r="J745" i="3"/>
  <c r="K745" i="3"/>
  <c r="J743" i="3"/>
  <c r="K743" i="3"/>
  <c r="J741" i="3"/>
  <c r="K741" i="3"/>
  <c r="J739" i="3"/>
  <c r="K739" i="3"/>
  <c r="J737" i="3"/>
  <c r="K737" i="3"/>
  <c r="J719" i="3"/>
  <c r="K719" i="3"/>
  <c r="J705" i="3"/>
  <c r="K705" i="3"/>
  <c r="K703" i="3"/>
  <c r="J703" i="3"/>
  <c r="K701" i="3"/>
  <c r="J701" i="3"/>
  <c r="J693" i="3"/>
  <c r="K693" i="3"/>
  <c r="J685" i="3"/>
  <c r="K685" i="3"/>
  <c r="J681" i="3"/>
  <c r="H681" i="3"/>
  <c r="K681" i="3"/>
  <c r="J675" i="3"/>
  <c r="K675" i="3"/>
  <c r="F673" i="3"/>
  <c r="J673" i="3"/>
  <c r="H673" i="3"/>
  <c r="K673" i="3"/>
  <c r="I673" i="3"/>
  <c r="K671" i="3"/>
  <c r="J671" i="3"/>
  <c r="J667" i="3"/>
  <c r="K667" i="3"/>
  <c r="K665" i="3"/>
  <c r="J665" i="3"/>
  <c r="J661" i="3"/>
  <c r="K661" i="3"/>
  <c r="J659" i="3"/>
  <c r="K659" i="3"/>
  <c r="J657" i="3"/>
  <c r="K657" i="3"/>
  <c r="J655" i="3"/>
  <c r="K655" i="3"/>
  <c r="J653" i="3"/>
  <c r="K653" i="3"/>
  <c r="J651" i="3"/>
  <c r="K651" i="3"/>
  <c r="K649" i="3"/>
  <c r="J649" i="3"/>
  <c r="J645" i="3"/>
  <c r="K645" i="3"/>
  <c r="K641" i="3"/>
  <c r="J641" i="3"/>
  <c r="K637" i="3"/>
  <c r="J637" i="3"/>
  <c r="J779" i="3"/>
  <c r="K779" i="3"/>
  <c r="J778" i="3"/>
  <c r="K778" i="3"/>
  <c r="I778" i="3"/>
  <c r="I774" i="3"/>
  <c r="K774" i="3"/>
  <c r="F774" i="3"/>
  <c r="J774" i="3"/>
  <c r="K772" i="3"/>
  <c r="J772" i="3"/>
  <c r="K768" i="3"/>
  <c r="J768" i="3"/>
  <c r="F766" i="3"/>
  <c r="K766" i="3"/>
  <c r="H766" i="3"/>
  <c r="J766" i="3"/>
  <c r="K764" i="3"/>
  <c r="J764" i="3"/>
  <c r="K762" i="3"/>
  <c r="J762" i="3"/>
  <c r="K760" i="3"/>
  <c r="J760" i="3"/>
  <c r="K752" i="3"/>
  <c r="J752" i="3"/>
  <c r="J736" i="3"/>
  <c r="K736" i="3"/>
  <c r="J707" i="3"/>
  <c r="K707" i="3"/>
  <c r="J704" i="3"/>
  <c r="K704" i="3"/>
  <c r="K702" i="3"/>
  <c r="J702" i="3"/>
  <c r="K697" i="3"/>
  <c r="J697" i="3"/>
  <c r="J684" i="3"/>
  <c r="K684" i="3"/>
  <c r="K683" i="3"/>
  <c r="J683" i="3"/>
  <c r="J680" i="3"/>
  <c r="K680" i="3"/>
  <c r="J677" i="3"/>
  <c r="K677" i="3"/>
  <c r="J672" i="3"/>
  <c r="K672" i="3"/>
  <c r="J670" i="3"/>
  <c r="K670" i="3"/>
  <c r="J666" i="3"/>
  <c r="K666" i="3"/>
  <c r="J664" i="3"/>
  <c r="K664" i="3"/>
  <c r="I664" i="3"/>
  <c r="H664" i="3"/>
  <c r="F664" i="3"/>
  <c r="J650" i="3"/>
  <c r="K650" i="3"/>
  <c r="J648" i="3"/>
  <c r="K648" i="3"/>
  <c r="J644" i="3"/>
  <c r="K644" i="3"/>
  <c r="J635" i="3"/>
  <c r="K635" i="3"/>
  <c r="J770" i="3"/>
  <c r="K770" i="3"/>
  <c r="J734" i="3"/>
  <c r="K734" i="3"/>
  <c r="H734" i="3"/>
  <c r="J732" i="3"/>
  <c r="K732" i="3"/>
  <c r="J730" i="3"/>
  <c r="K730" i="3"/>
  <c r="J728" i="3"/>
  <c r="K728" i="3"/>
  <c r="J726" i="3"/>
  <c r="K726" i="3"/>
  <c r="J724" i="3"/>
  <c r="K724" i="3"/>
  <c r="J722" i="3"/>
  <c r="K722" i="3"/>
  <c r="J720" i="3"/>
  <c r="K720" i="3"/>
  <c r="J718" i="3"/>
  <c r="K718" i="3"/>
  <c r="J716" i="3"/>
  <c r="K716" i="3"/>
  <c r="J714" i="3"/>
  <c r="K714" i="3"/>
  <c r="J712" i="3"/>
  <c r="K712" i="3"/>
  <c r="J710" i="3"/>
  <c r="K710" i="3"/>
  <c r="J708" i="3"/>
  <c r="K708" i="3"/>
  <c r="K706" i="3"/>
  <c r="J706" i="3"/>
  <c r="K700" i="3"/>
  <c r="J700" i="3"/>
  <c r="K696" i="3"/>
  <c r="J696" i="3"/>
  <c r="J692" i="3"/>
  <c r="K692" i="3"/>
  <c r="J690" i="3"/>
  <c r="K690" i="3"/>
  <c r="J688" i="3"/>
  <c r="K688" i="3"/>
  <c r="J686" i="3"/>
  <c r="K686" i="3"/>
  <c r="K682" i="3"/>
  <c r="J682" i="3"/>
  <c r="J678" i="3"/>
  <c r="K678" i="3"/>
  <c r="K676" i="3"/>
  <c r="J676" i="3"/>
  <c r="J662" i="3"/>
  <c r="K662" i="3"/>
  <c r="J646" i="3"/>
  <c r="K646" i="3"/>
  <c r="K643" i="3"/>
  <c r="J643" i="3"/>
  <c r="J634" i="3"/>
  <c r="K634" i="3"/>
  <c r="J642" i="3"/>
  <c r="K642" i="3"/>
  <c r="J640" i="3"/>
  <c r="K640" i="3"/>
  <c r="J636" i="3"/>
  <c r="K636" i="3"/>
  <c r="J632" i="3"/>
  <c r="K632" i="3"/>
  <c r="K618" i="3"/>
  <c r="J618" i="3"/>
  <c r="K612" i="3"/>
  <c r="J612" i="3"/>
  <c r="J610" i="3"/>
  <c r="K610" i="3"/>
  <c r="K604" i="3"/>
  <c r="J604" i="3"/>
  <c r="K600" i="3"/>
  <c r="J600" i="3"/>
  <c r="K596" i="3"/>
  <c r="J596" i="3"/>
  <c r="J184" i="3"/>
  <c r="K184" i="3"/>
  <c r="J182" i="3"/>
  <c r="K182" i="3"/>
  <c r="K178" i="3"/>
  <c r="J178" i="3"/>
  <c r="I176" i="3"/>
  <c r="H176" i="3"/>
  <c r="J176" i="3"/>
  <c r="F176" i="3"/>
  <c r="K176" i="3"/>
  <c r="J164" i="3"/>
  <c r="K164" i="3"/>
  <c r="J156" i="3"/>
  <c r="K156" i="3"/>
  <c r="J148" i="3"/>
  <c r="K148" i="3"/>
  <c r="J140" i="3"/>
  <c r="K140" i="3"/>
  <c r="H136" i="3"/>
  <c r="J136" i="3"/>
  <c r="F136" i="3"/>
  <c r="I136" i="3"/>
  <c r="K136" i="3"/>
  <c r="J132" i="3"/>
  <c r="K132" i="3"/>
  <c r="J124" i="3"/>
  <c r="K124" i="3"/>
  <c r="H112" i="3"/>
  <c r="J112" i="3"/>
  <c r="F112" i="3"/>
  <c r="I112" i="3"/>
  <c r="K112" i="3"/>
  <c r="J108" i="3"/>
  <c r="K108" i="3"/>
  <c r="J104" i="3"/>
  <c r="K104" i="3"/>
  <c r="J100" i="3"/>
  <c r="K100" i="3"/>
  <c r="J77" i="3"/>
  <c r="K77" i="3"/>
  <c r="J69" i="3"/>
  <c r="K69" i="3"/>
  <c r="J48" i="3"/>
  <c r="K48" i="3"/>
  <c r="K639" i="3"/>
  <c r="J639" i="3"/>
  <c r="K638" i="3"/>
  <c r="J638" i="3"/>
  <c r="J624" i="3"/>
  <c r="K624" i="3"/>
  <c r="K622" i="3"/>
  <c r="J622" i="3"/>
  <c r="K620" i="3"/>
  <c r="J620" i="3"/>
  <c r="J598" i="3"/>
  <c r="K598" i="3"/>
  <c r="K180" i="3"/>
  <c r="J180" i="3"/>
  <c r="J173" i="3"/>
  <c r="K173" i="3"/>
  <c r="J169" i="3"/>
  <c r="K169" i="3"/>
  <c r="K161" i="3"/>
  <c r="J161" i="3"/>
  <c r="K153" i="3"/>
  <c r="J153" i="3"/>
  <c r="K145" i="3"/>
  <c r="J145" i="3"/>
  <c r="K141" i="3"/>
  <c r="J141" i="3"/>
  <c r="J129" i="3"/>
  <c r="K129" i="3"/>
  <c r="K125" i="3"/>
  <c r="J125" i="3"/>
  <c r="K121" i="3"/>
  <c r="J121" i="3"/>
  <c r="K117" i="3"/>
  <c r="J117" i="3"/>
  <c r="J110" i="3"/>
  <c r="K110" i="3"/>
  <c r="K105" i="3"/>
  <c r="J105" i="3"/>
  <c r="J101" i="3"/>
  <c r="K101" i="3"/>
  <c r="K97" i="3"/>
  <c r="J97" i="3"/>
  <c r="K93" i="3"/>
  <c r="J93" i="3"/>
  <c r="K89" i="3"/>
  <c r="J89" i="3"/>
  <c r="J76" i="3"/>
  <c r="K76" i="3"/>
  <c r="K62" i="3"/>
  <c r="J62" i="3"/>
  <c r="J46" i="3"/>
  <c r="K46" i="3"/>
  <c r="J30" i="3"/>
  <c r="K30" i="3"/>
  <c r="K14" i="3"/>
  <c r="J14" i="3"/>
  <c r="K633" i="3"/>
  <c r="J633" i="3"/>
  <c r="J629" i="3"/>
  <c r="K629" i="3"/>
  <c r="J627" i="3"/>
  <c r="K627" i="3"/>
  <c r="K623" i="3"/>
  <c r="J623" i="3"/>
  <c r="K621" i="3"/>
  <c r="J621" i="3"/>
  <c r="K619" i="3"/>
  <c r="J619" i="3"/>
  <c r="J615" i="3"/>
  <c r="K615" i="3"/>
  <c r="J613" i="3"/>
  <c r="K613" i="3"/>
  <c r="J607" i="3"/>
  <c r="K607" i="3"/>
  <c r="J605" i="3"/>
  <c r="K605" i="3"/>
  <c r="J603" i="3"/>
  <c r="K603" i="3"/>
  <c r="J601" i="3"/>
  <c r="K601" i="3"/>
  <c r="K597" i="3"/>
  <c r="J597" i="3"/>
  <c r="K181" i="3"/>
  <c r="J181" i="3"/>
  <c r="J179" i="3"/>
  <c r="K179" i="3"/>
  <c r="K174" i="3"/>
  <c r="J174" i="3"/>
  <c r="J170" i="3"/>
  <c r="K170" i="3"/>
  <c r="K166" i="3"/>
  <c r="J166" i="3"/>
  <c r="K162" i="3"/>
  <c r="J162" i="3"/>
  <c r="J154" i="3"/>
  <c r="K154" i="3"/>
  <c r="J150" i="3"/>
  <c r="K150" i="3"/>
  <c r="J146" i="3"/>
  <c r="K146" i="3"/>
  <c r="K138" i="3"/>
  <c r="J138" i="3"/>
  <c r="J130" i="3"/>
  <c r="K130" i="3"/>
  <c r="J114" i="3"/>
  <c r="K114" i="3"/>
  <c r="J102" i="3"/>
  <c r="K102" i="3"/>
  <c r="J98" i="3"/>
  <c r="K98" i="3"/>
  <c r="K73" i="3"/>
  <c r="J73" i="3"/>
  <c r="J65" i="3"/>
  <c r="K65" i="3"/>
  <c r="K56" i="3"/>
  <c r="J56" i="3"/>
  <c r="K24" i="3"/>
  <c r="J24" i="3"/>
  <c r="J631" i="3"/>
  <c r="K631" i="3"/>
  <c r="J630" i="3"/>
  <c r="K630" i="3"/>
  <c r="K628" i="3"/>
  <c r="J628" i="3"/>
  <c r="K626" i="3"/>
  <c r="J626" i="3"/>
  <c r="J625" i="3"/>
  <c r="K625" i="3"/>
  <c r="J617" i="3"/>
  <c r="K617" i="3"/>
  <c r="J616" i="3"/>
  <c r="K616" i="3"/>
  <c r="K614" i="3"/>
  <c r="J614" i="3"/>
  <c r="J611" i="3"/>
  <c r="K611" i="3"/>
  <c r="J609" i="3"/>
  <c r="K609" i="3"/>
  <c r="J608" i="3"/>
  <c r="K608" i="3"/>
  <c r="K606" i="3"/>
  <c r="J606" i="3"/>
  <c r="K602" i="3"/>
  <c r="J602" i="3"/>
  <c r="J599" i="3"/>
  <c r="K599" i="3"/>
  <c r="J595" i="3"/>
  <c r="K595" i="3"/>
  <c r="J594" i="3"/>
  <c r="K594" i="3"/>
  <c r="K185" i="3"/>
  <c r="J185" i="3"/>
  <c r="J183" i="3"/>
  <c r="K183" i="3"/>
  <c r="J177" i="3"/>
  <c r="K177" i="3"/>
  <c r="K171" i="3"/>
  <c r="J171" i="3"/>
  <c r="K159" i="3"/>
  <c r="J159" i="3"/>
  <c r="K151" i="3"/>
  <c r="J151" i="3"/>
  <c r="K147" i="3"/>
  <c r="J147" i="3"/>
  <c r="J144" i="3"/>
  <c r="K144" i="3"/>
  <c r="J143" i="3"/>
  <c r="K143" i="3"/>
  <c r="K135" i="3"/>
  <c r="J135" i="3"/>
  <c r="K131" i="3"/>
  <c r="J131" i="3"/>
  <c r="K123" i="3"/>
  <c r="J123" i="3"/>
  <c r="K115" i="3"/>
  <c r="J115" i="3"/>
  <c r="J103" i="3"/>
  <c r="K103" i="3"/>
  <c r="J99" i="3"/>
  <c r="K99" i="3"/>
  <c r="F99" i="3"/>
  <c r="H99" i="3"/>
  <c r="I99" i="3"/>
  <c r="K91" i="3"/>
  <c r="I91" i="3"/>
  <c r="H91" i="3"/>
  <c r="J91" i="3"/>
  <c r="F91" i="3"/>
  <c r="J64" i="3"/>
  <c r="K64" i="3"/>
  <c r="J172" i="3"/>
  <c r="K172" i="3"/>
  <c r="J168" i="3"/>
  <c r="K168" i="3"/>
  <c r="J160" i="3"/>
  <c r="K160" i="3"/>
  <c r="J158" i="3"/>
  <c r="K158" i="3"/>
  <c r="J152" i="3"/>
  <c r="K152" i="3"/>
  <c r="J142" i="3"/>
  <c r="K142" i="3"/>
  <c r="J134" i="3"/>
  <c r="K134" i="3"/>
  <c r="H128" i="3"/>
  <c r="F128" i="3"/>
  <c r="J128" i="3"/>
  <c r="K128" i="3"/>
  <c r="I128" i="3"/>
  <c r="K126" i="3"/>
  <c r="J126" i="3"/>
  <c r="J122" i="3"/>
  <c r="K122" i="3"/>
  <c r="H120" i="3"/>
  <c r="F120" i="3"/>
  <c r="J120" i="3"/>
  <c r="K120" i="3"/>
  <c r="I120" i="3"/>
  <c r="K119" i="3"/>
  <c r="J119" i="3"/>
  <c r="J118" i="3"/>
  <c r="K118" i="3"/>
  <c r="J116" i="3"/>
  <c r="K116" i="3"/>
  <c r="J106" i="3"/>
  <c r="K106" i="3"/>
  <c r="J96" i="3"/>
  <c r="K96" i="3"/>
  <c r="K94" i="3"/>
  <c r="J94" i="3"/>
  <c r="J92" i="3"/>
  <c r="K92" i="3"/>
  <c r="J90" i="3"/>
  <c r="K90" i="3"/>
  <c r="J88" i="3"/>
  <c r="K88" i="3"/>
  <c r="K86" i="3"/>
  <c r="J86" i="3"/>
  <c r="J84" i="3"/>
  <c r="K84" i="3"/>
  <c r="K82" i="3"/>
  <c r="J82" i="3"/>
  <c r="J80" i="3"/>
  <c r="K80" i="3"/>
  <c r="J74" i="3"/>
  <c r="K74" i="3"/>
  <c r="K58" i="3"/>
  <c r="J58" i="3"/>
  <c r="K50" i="3"/>
  <c r="J50" i="3"/>
  <c r="K18" i="3"/>
  <c r="J18" i="3"/>
  <c r="J12" i="3"/>
  <c r="K12" i="3"/>
  <c r="K175" i="3"/>
  <c r="J175" i="3"/>
  <c r="K167" i="3"/>
  <c r="J167" i="3"/>
  <c r="K165" i="3"/>
  <c r="J165" i="3"/>
  <c r="K163" i="3"/>
  <c r="J163" i="3"/>
  <c r="K157" i="3"/>
  <c r="I157" i="3"/>
  <c r="F157" i="3"/>
  <c r="H157" i="3"/>
  <c r="J157" i="3"/>
  <c r="K155" i="3"/>
  <c r="J155" i="3"/>
  <c r="K149" i="3"/>
  <c r="J149" i="3"/>
  <c r="K139" i="3"/>
  <c r="J139" i="3"/>
  <c r="K137" i="3"/>
  <c r="J137" i="3"/>
  <c r="K133" i="3"/>
  <c r="J133" i="3"/>
  <c r="K127" i="3"/>
  <c r="J127" i="3"/>
  <c r="J113" i="3"/>
  <c r="K113" i="3"/>
  <c r="K111" i="3"/>
  <c r="J111" i="3"/>
  <c r="J109" i="3"/>
  <c r="K109" i="3"/>
  <c r="J107" i="3"/>
  <c r="K107" i="3"/>
  <c r="K95" i="3"/>
  <c r="J95" i="3"/>
  <c r="K87" i="3"/>
  <c r="J87" i="3"/>
  <c r="K85" i="3"/>
  <c r="J85" i="3"/>
  <c r="K83" i="3"/>
  <c r="J83" i="3"/>
  <c r="K81" i="3"/>
  <c r="J81" i="3"/>
  <c r="K79" i="3"/>
  <c r="J79" i="3"/>
  <c r="J67" i="3"/>
  <c r="I67" i="3"/>
  <c r="F67" i="3"/>
  <c r="H67" i="3"/>
  <c r="K67" i="3"/>
  <c r="K52" i="3"/>
  <c r="J52" i="3"/>
  <c r="K44" i="3"/>
  <c r="J44" i="3"/>
  <c r="J36" i="3"/>
  <c r="K36" i="3"/>
  <c r="K28" i="3"/>
  <c r="J28" i="3"/>
  <c r="K63" i="3"/>
  <c r="H63" i="3"/>
  <c r="F63" i="3"/>
  <c r="I63" i="3"/>
  <c r="J63" i="3"/>
  <c r="J59" i="3"/>
  <c r="K59" i="3"/>
  <c r="K57" i="3"/>
  <c r="J57" i="3"/>
  <c r="K55" i="3"/>
  <c r="H55" i="3"/>
  <c r="J55" i="3"/>
  <c r="J53" i="3"/>
  <c r="K53" i="3"/>
  <c r="K47" i="3"/>
  <c r="J47" i="3"/>
  <c r="J37" i="3"/>
  <c r="K37" i="3"/>
  <c r="K27" i="3"/>
  <c r="J27" i="3"/>
  <c r="K23" i="3"/>
  <c r="J23" i="3"/>
  <c r="K8" i="3"/>
  <c r="J8" i="3"/>
  <c r="J78" i="3"/>
  <c r="K78" i="3"/>
  <c r="J72" i="3"/>
  <c r="K72" i="3"/>
  <c r="K70" i="3"/>
  <c r="J70" i="3"/>
  <c r="J68" i="3"/>
  <c r="K68" i="3"/>
  <c r="J66" i="3"/>
  <c r="K66" i="3"/>
  <c r="K60" i="3"/>
  <c r="J60" i="3"/>
  <c r="J54" i="3"/>
  <c r="K54" i="3"/>
  <c r="K42" i="3"/>
  <c r="J42" i="3"/>
  <c r="H40" i="3"/>
  <c r="F40" i="3"/>
  <c r="K40" i="3"/>
  <c r="I40" i="3"/>
  <c r="J40" i="3"/>
  <c r="K38" i="3"/>
  <c r="J38" i="3"/>
  <c r="K34" i="3"/>
  <c r="J34" i="3"/>
  <c r="K32" i="3"/>
  <c r="J32" i="3"/>
  <c r="J26" i="3"/>
  <c r="K26" i="3"/>
  <c r="J22" i="3"/>
  <c r="K22" i="3"/>
  <c r="K20" i="3"/>
  <c r="J20" i="3"/>
  <c r="J16" i="3"/>
  <c r="K16" i="3"/>
  <c r="K11" i="3"/>
  <c r="J11" i="3"/>
  <c r="J9" i="3"/>
  <c r="K9" i="3"/>
  <c r="J7" i="3"/>
  <c r="K7" i="3"/>
  <c r="J5" i="3"/>
  <c r="K5" i="3"/>
  <c r="K75" i="3"/>
  <c r="J75" i="3"/>
  <c r="J71" i="3"/>
  <c r="K71" i="3"/>
  <c r="K61" i="3"/>
  <c r="J61" i="3"/>
  <c r="K51" i="3"/>
  <c r="J51" i="3"/>
  <c r="K49" i="3"/>
  <c r="J49" i="3"/>
  <c r="K45" i="3"/>
  <c r="J45" i="3"/>
  <c r="K43" i="3"/>
  <c r="J43" i="3"/>
  <c r="J41" i="3"/>
  <c r="K41" i="3"/>
  <c r="J39" i="3"/>
  <c r="K39" i="3"/>
  <c r="K35" i="3"/>
  <c r="J35" i="3"/>
  <c r="J33" i="3"/>
  <c r="K33" i="3"/>
  <c r="J31" i="3"/>
  <c r="K31" i="3"/>
  <c r="K29" i="3"/>
  <c r="J29" i="3"/>
  <c r="J25" i="3"/>
  <c r="K25" i="3"/>
  <c r="J21" i="3"/>
  <c r="K21" i="3"/>
  <c r="J19" i="3"/>
  <c r="K19" i="3"/>
  <c r="K17" i="3"/>
  <c r="J17" i="3"/>
  <c r="J15" i="3"/>
  <c r="K15" i="3"/>
  <c r="K13" i="3"/>
  <c r="J13" i="3"/>
  <c r="K10" i="3"/>
  <c r="J10" i="3"/>
  <c r="K6" i="3"/>
  <c r="J6" i="3"/>
  <c r="K4" i="3"/>
  <c r="J4" i="3"/>
  <c r="J3" i="3"/>
  <c r="I3" i="3"/>
  <c r="K3" i="3"/>
  <c r="J1002" i="8"/>
  <c r="K1002" i="8"/>
  <c r="K918" i="8"/>
  <c r="J918" i="8"/>
  <c r="J990" i="8"/>
  <c r="K990" i="8"/>
  <c r="J996" i="8"/>
  <c r="K996" i="8"/>
  <c r="J888" i="8"/>
  <c r="K888" i="8"/>
  <c r="J839" i="8"/>
  <c r="K839" i="8"/>
  <c r="J952" i="8"/>
  <c r="K952" i="8"/>
  <c r="K909" i="8"/>
  <c r="J909" i="8"/>
  <c r="J849" i="8"/>
  <c r="K849" i="8"/>
  <c r="J882" i="8"/>
  <c r="K882" i="8"/>
  <c r="J963" i="8"/>
  <c r="K963" i="8"/>
  <c r="J845" i="8"/>
  <c r="K845" i="8"/>
  <c r="J869" i="8"/>
  <c r="K869" i="8"/>
  <c r="J979" i="8"/>
  <c r="K979" i="8"/>
  <c r="K936" i="8"/>
  <c r="J936" i="8"/>
  <c r="J865" i="8"/>
  <c r="K865" i="8"/>
  <c r="J856" i="8"/>
  <c r="K856" i="8"/>
  <c r="K947" i="8"/>
  <c r="J947" i="8"/>
  <c r="J989" i="8"/>
  <c r="K989" i="8"/>
  <c r="J978" i="8"/>
  <c r="K978" i="8"/>
  <c r="J855" i="8"/>
  <c r="K855" i="8"/>
  <c r="J831" i="8"/>
  <c r="K831" i="8"/>
  <c r="J899" i="8"/>
  <c r="K899" i="8"/>
  <c r="J838" i="8"/>
  <c r="K838" i="8"/>
  <c r="J957" i="8"/>
  <c r="K957" i="8"/>
  <c r="J877" i="8"/>
  <c r="K877" i="8"/>
  <c r="J897" i="8"/>
  <c r="K897" i="8"/>
  <c r="K945" i="8"/>
  <c r="J945" i="8"/>
  <c r="J992" i="8"/>
  <c r="K992" i="8"/>
  <c r="J826" i="8"/>
  <c r="K826" i="8"/>
  <c r="J886" i="8"/>
  <c r="K886" i="8"/>
  <c r="K937" i="8"/>
  <c r="J937" i="8"/>
  <c r="J974" i="8"/>
  <c r="K974" i="8"/>
  <c r="K908" i="8"/>
  <c r="J908" i="8"/>
  <c r="J827" i="8"/>
  <c r="K827" i="8"/>
  <c r="K934" i="8"/>
  <c r="J934" i="8"/>
  <c r="J955" i="8"/>
  <c r="K955" i="8"/>
  <c r="J950" i="8"/>
  <c r="K950" i="8"/>
  <c r="J874" i="8"/>
  <c r="K874" i="8"/>
  <c r="J822" i="8"/>
  <c r="K822" i="8"/>
  <c r="J954" i="8"/>
  <c r="K954" i="8"/>
  <c r="J850" i="8"/>
  <c r="K850" i="8"/>
  <c r="J894" i="8"/>
  <c r="K894" i="8"/>
  <c r="J970" i="8"/>
  <c r="K970" i="8"/>
  <c r="K913" i="8"/>
  <c r="J913" i="8"/>
  <c r="J887" i="8"/>
  <c r="K887" i="8"/>
  <c r="K925" i="8"/>
  <c r="J925" i="8"/>
  <c r="J823" i="8"/>
  <c r="K823" i="8"/>
  <c r="J966" i="8"/>
  <c r="K966" i="8"/>
  <c r="J895" i="8"/>
  <c r="K895" i="8"/>
  <c r="J866" i="8"/>
  <c r="K866" i="8"/>
  <c r="J898" i="8"/>
  <c r="K898" i="8"/>
  <c r="J833" i="8"/>
  <c r="K833" i="8"/>
  <c r="J861" i="8"/>
  <c r="K861" i="8"/>
  <c r="K942" i="8"/>
  <c r="J942" i="8"/>
  <c r="K911" i="8"/>
  <c r="J911" i="8"/>
  <c r="J851" i="8"/>
  <c r="K851" i="8"/>
  <c r="J885" i="8"/>
  <c r="K885" i="8"/>
  <c r="J965" i="8"/>
  <c r="K965" i="8"/>
  <c r="K923" i="8"/>
  <c r="J923" i="8"/>
  <c r="J948" i="8"/>
  <c r="K948" i="8"/>
  <c r="J880" i="8"/>
  <c r="K880" i="8"/>
  <c r="J834" i="8"/>
  <c r="K834" i="8"/>
  <c r="J981" i="8"/>
  <c r="K981" i="8"/>
  <c r="J824" i="8"/>
  <c r="K824" i="8"/>
  <c r="J875" i="8"/>
  <c r="K875" i="8"/>
  <c r="J967" i="8"/>
  <c r="K967" i="8"/>
  <c r="J997" i="8"/>
  <c r="K997" i="8"/>
  <c r="J871" i="8"/>
  <c r="K871" i="8"/>
  <c r="J890" i="8"/>
  <c r="K890" i="8"/>
  <c r="J873" i="8"/>
  <c r="K873" i="8"/>
  <c r="J906" i="8"/>
  <c r="K906" i="8"/>
  <c r="J846" i="8"/>
  <c r="K846" i="8"/>
  <c r="K922" i="8"/>
  <c r="J922" i="8"/>
  <c r="J904" i="8"/>
  <c r="K904" i="8"/>
  <c r="K940" i="8"/>
  <c r="J940" i="8"/>
  <c r="K916" i="8"/>
  <c r="J916" i="8"/>
  <c r="J848" i="8"/>
  <c r="K848" i="8"/>
  <c r="K910" i="8"/>
  <c r="J910" i="8"/>
  <c r="J971" i="8"/>
  <c r="K971" i="8"/>
  <c r="J858" i="8"/>
  <c r="K858" i="8"/>
  <c r="J841" i="8"/>
  <c r="K841" i="8"/>
  <c r="J860" i="8"/>
  <c r="K860" i="8"/>
  <c r="K932" i="8"/>
  <c r="J932" i="8"/>
  <c r="K928" i="8"/>
  <c r="J928" i="8"/>
  <c r="K927" i="8"/>
  <c r="J927" i="8"/>
  <c r="J862" i="8"/>
  <c r="K862" i="8"/>
  <c r="J972" i="8"/>
  <c r="K972" i="8"/>
  <c r="J884" i="8"/>
  <c r="K884" i="8"/>
  <c r="J835" i="8"/>
  <c r="K835" i="8"/>
  <c r="J977" i="8"/>
  <c r="K977" i="8"/>
  <c r="K917" i="8"/>
  <c r="J917" i="8"/>
  <c r="J878" i="8"/>
  <c r="K878" i="8"/>
  <c r="K935" i="8"/>
  <c r="J935" i="8"/>
  <c r="J891" i="8"/>
  <c r="K891" i="8"/>
  <c r="K946" i="8"/>
  <c r="J946" i="8"/>
  <c r="J959" i="8"/>
  <c r="K959" i="8"/>
  <c r="J902" i="8"/>
  <c r="K902" i="8"/>
  <c r="J1001" i="8"/>
  <c r="K1001" i="8"/>
  <c r="J847" i="8"/>
  <c r="K847" i="8"/>
  <c r="J961" i="8"/>
  <c r="K961" i="8"/>
  <c r="J995" i="8"/>
  <c r="K995" i="8"/>
  <c r="J830" i="8"/>
  <c r="K830" i="8"/>
  <c r="J863" i="8"/>
  <c r="K863" i="8"/>
  <c r="J870" i="8"/>
  <c r="K870" i="8"/>
  <c r="J837" i="8"/>
  <c r="K837" i="8"/>
  <c r="J987" i="8"/>
  <c r="K987" i="8"/>
  <c r="J876" i="8"/>
  <c r="K876" i="8"/>
  <c r="J852" i="8"/>
  <c r="K852" i="8"/>
  <c r="J867" i="8"/>
  <c r="K867" i="8"/>
  <c r="J854" i="8"/>
  <c r="K854" i="8"/>
  <c r="J984" i="8"/>
  <c r="K984" i="8"/>
  <c r="J993" i="8"/>
  <c r="K993" i="8"/>
  <c r="J969" i="8"/>
  <c r="K969" i="8"/>
  <c r="J968" i="8"/>
  <c r="K968" i="8"/>
  <c r="J956" i="8"/>
  <c r="K956" i="8"/>
  <c r="J828" i="8"/>
  <c r="K828" i="8"/>
  <c r="J900" i="8"/>
  <c r="K900" i="8"/>
  <c r="J896" i="8"/>
  <c r="K896" i="8"/>
  <c r="J820" i="8"/>
  <c r="K820" i="8"/>
  <c r="K2" i="3"/>
  <c r="J2" i="3"/>
  <c r="K930" i="8"/>
  <c r="J930" i="8"/>
  <c r="J859" i="8"/>
  <c r="K859" i="8"/>
  <c r="J903" i="8"/>
  <c r="K903" i="8"/>
  <c r="J983" i="8"/>
  <c r="K983" i="8"/>
  <c r="K938" i="8"/>
  <c r="J938" i="8"/>
  <c r="K919" i="8"/>
  <c r="J919" i="8"/>
  <c r="J857" i="8"/>
  <c r="K857" i="8"/>
  <c r="J881" i="8"/>
  <c r="K881" i="8"/>
  <c r="J975" i="8"/>
  <c r="K975" i="8"/>
  <c r="K941" i="8"/>
  <c r="J941" i="8"/>
  <c r="J958" i="8"/>
  <c r="K958" i="8"/>
  <c r="J872" i="8"/>
  <c r="K872" i="8"/>
  <c r="K929" i="8"/>
  <c r="J929" i="8"/>
  <c r="J988" i="8"/>
  <c r="K988" i="8"/>
  <c r="J821" i="8"/>
  <c r="K821" i="8"/>
  <c r="J905" i="8"/>
  <c r="K905" i="8"/>
  <c r="J976" i="8"/>
  <c r="K976" i="8"/>
  <c r="J998" i="8"/>
  <c r="K998" i="8"/>
  <c r="K939" i="8"/>
  <c r="J939" i="8"/>
  <c r="J991" i="8"/>
  <c r="K991" i="8"/>
  <c r="J825" i="8"/>
  <c r="K825" i="8"/>
  <c r="K943" i="8"/>
  <c r="J943" i="8"/>
  <c r="J982" i="8"/>
  <c r="K982" i="8"/>
  <c r="J843" i="8"/>
  <c r="K843" i="8"/>
  <c r="K926" i="8"/>
  <c r="J926" i="8"/>
  <c r="J840" i="8"/>
  <c r="K840" i="8"/>
  <c r="K924" i="8"/>
  <c r="J924" i="8"/>
  <c r="J868" i="8"/>
  <c r="K868" i="8"/>
  <c r="J864" i="8"/>
  <c r="K864" i="8"/>
  <c r="J985" i="8"/>
  <c r="K985" i="8"/>
  <c r="J842" i="8"/>
  <c r="K842" i="8"/>
  <c r="J889" i="8"/>
  <c r="K889" i="8"/>
  <c r="J879" i="8"/>
  <c r="K879" i="8"/>
  <c r="J844" i="8"/>
  <c r="K844" i="8"/>
  <c r="K944" i="8"/>
  <c r="J944" i="8"/>
  <c r="J994" i="8"/>
  <c r="K994" i="8"/>
  <c r="J853" i="8"/>
  <c r="K853" i="8"/>
  <c r="J893" i="8"/>
  <c r="K893" i="8"/>
  <c r="J951" i="8"/>
  <c r="K951" i="8"/>
  <c r="J999" i="8"/>
  <c r="K999" i="8"/>
  <c r="J986" i="8"/>
  <c r="K986" i="8"/>
  <c r="K907" i="8"/>
  <c r="J907" i="8"/>
  <c r="J973" i="8"/>
  <c r="K973" i="8"/>
  <c r="J980" i="8"/>
  <c r="K980" i="8"/>
  <c r="J962" i="8"/>
  <c r="K962" i="8"/>
  <c r="K921" i="8"/>
  <c r="J921" i="8"/>
  <c r="K933" i="8"/>
  <c r="J933" i="8"/>
  <c r="K915" i="8"/>
  <c r="J915" i="8"/>
  <c r="J949" i="8"/>
  <c r="K949" i="8"/>
  <c r="K914" i="8"/>
  <c r="J914" i="8"/>
  <c r="K931" i="8"/>
  <c r="J931" i="8"/>
  <c r="J1000" i="8"/>
  <c r="K1000" i="8"/>
  <c r="K912" i="8"/>
  <c r="J912" i="8"/>
  <c r="J829" i="8"/>
  <c r="K829" i="8"/>
  <c r="J953" i="8"/>
  <c r="K953" i="8"/>
  <c r="K920" i="8"/>
  <c r="J920" i="8"/>
  <c r="J901" i="8"/>
  <c r="K901" i="8"/>
  <c r="J883" i="8"/>
  <c r="K883" i="8"/>
  <c r="J892" i="8"/>
  <c r="K892" i="8"/>
  <c r="J964" i="8"/>
  <c r="K964" i="8"/>
  <c r="J836" i="8"/>
  <c r="K836" i="8"/>
  <c r="J960" i="8"/>
  <c r="K960" i="8"/>
  <c r="J832" i="8"/>
  <c r="K832" i="8"/>
  <c r="C79" i="9"/>
  <c r="D79" i="9" s="1"/>
  <c r="C67" i="9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T242" i="4" s="1"/>
  <c r="K3" i="8"/>
  <c r="J3" i="8"/>
  <c r="D119" i="9"/>
  <c r="G119" i="9"/>
  <c r="D87" i="9"/>
  <c r="G87" i="9"/>
  <c r="C184" i="9"/>
  <c r="D184" i="9" s="1"/>
  <c r="C164" i="9"/>
  <c r="G164" i="9" s="1"/>
  <c r="C146" i="9"/>
  <c r="C73" i="9"/>
  <c r="D73" i="9" s="1"/>
  <c r="C59" i="9"/>
  <c r="C50" i="9"/>
  <c r="D50" i="9" s="1"/>
  <c r="C45" i="9"/>
  <c r="C29" i="9"/>
  <c r="G29" i="9" s="1"/>
  <c r="F54" i="11"/>
  <c r="E122" i="11"/>
  <c r="E26" i="11"/>
  <c r="H107" i="11"/>
  <c r="J107" i="11" s="1"/>
  <c r="F135" i="11"/>
  <c r="E132" i="11"/>
  <c r="Q235" i="4"/>
  <c r="Q234" i="4"/>
  <c r="P229" i="4"/>
  <c r="N228" i="4"/>
  <c r="R228" i="4" s="1"/>
  <c r="P226" i="4"/>
  <c r="N225" i="4"/>
  <c r="S225" i="4" s="1"/>
  <c r="N224" i="4"/>
  <c r="R224" i="4" s="1"/>
  <c r="N223" i="4"/>
  <c r="R223" i="4" s="1"/>
  <c r="N222" i="4"/>
  <c r="R222" i="4" s="1"/>
  <c r="N221" i="4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T250" i="4" s="1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T244" i="4" s="1"/>
  <c r="N241" i="4"/>
  <c r="R241" i="4" s="1"/>
  <c r="G59" i="9"/>
  <c r="C82" i="9"/>
  <c r="C66" i="9"/>
  <c r="E66" i="9" s="1"/>
  <c r="C34" i="9"/>
  <c r="H80" i="11"/>
  <c r="J80" i="11" s="1"/>
  <c r="F34" i="11"/>
  <c r="E79" i="9"/>
  <c r="I211" i="11"/>
  <c r="D214" i="9"/>
  <c r="G213" i="9"/>
  <c r="G219" i="9"/>
  <c r="F209" i="11"/>
  <c r="I209" i="11" s="1"/>
  <c r="E225" i="11"/>
  <c r="H223" i="11"/>
  <c r="E217" i="11"/>
  <c r="H180" i="11"/>
  <c r="H156" i="11"/>
  <c r="E222" i="11"/>
  <c r="E212" i="11"/>
  <c r="F193" i="11"/>
  <c r="E211" i="11"/>
  <c r="H202" i="11"/>
  <c r="R221" i="4"/>
  <c r="Q262" i="4"/>
  <c r="P262" i="4"/>
  <c r="N262" i="4"/>
  <c r="R262" i="4" s="1"/>
  <c r="Q236" i="4"/>
  <c r="P236" i="4"/>
  <c r="S236" i="4" s="1"/>
  <c r="P242" i="4"/>
  <c r="S242" i="4" s="1"/>
  <c r="P234" i="4"/>
  <c r="S234" i="4" s="1"/>
  <c r="N254" i="4"/>
  <c r="R254" i="4" s="1"/>
  <c r="P228" i="4"/>
  <c r="S228" i="4" s="1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S241" i="4" s="1"/>
  <c r="U241" i="4" s="1"/>
  <c r="P233" i="4"/>
  <c r="Q228" i="4"/>
  <c r="T228" i="4" s="1"/>
  <c r="V228" i="4" s="1"/>
  <c r="Q224" i="4"/>
  <c r="E45" i="9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I26" i="11" s="1"/>
  <c r="F23" i="11"/>
  <c r="U228" i="4"/>
  <c r="Q337" i="4"/>
  <c r="P319" i="4"/>
  <c r="Q318" i="4"/>
  <c r="T318" i="4" s="1"/>
  <c r="Q316" i="4"/>
  <c r="T316" i="4" s="1"/>
  <c r="S340" i="4"/>
  <c r="U340" i="4" s="1"/>
  <c r="T262" i="4"/>
  <c r="T332" i="4"/>
  <c r="S290" i="4"/>
  <c r="V290" i="4" s="1"/>
  <c r="T226" i="4"/>
  <c r="T342" i="4"/>
  <c r="V342" i="4" s="1"/>
  <c r="W342" i="4" s="1"/>
  <c r="T338" i="4"/>
  <c r="V338" i="4" s="1"/>
  <c r="W338" i="4" s="1"/>
  <c r="P368" i="4"/>
  <c r="S368" i="4" s="1"/>
  <c r="P266" i="4"/>
  <c r="S266" i="4" s="1"/>
  <c r="U266" i="4" s="1"/>
  <c r="Q266" i="4"/>
  <c r="Q341" i="4"/>
  <c r="T341" i="4" s="1"/>
  <c r="P341" i="4"/>
  <c r="Q325" i="4"/>
  <c r="T325" i="4" s="1"/>
  <c r="N325" i="4"/>
  <c r="R325" i="4" s="1"/>
  <c r="P314" i="4"/>
  <c r="S314" i="4" s="1"/>
  <c r="U314" i="4" s="1"/>
  <c r="Q312" i="4"/>
  <c r="N309" i="4"/>
  <c r="R309" i="4" s="1"/>
  <c r="P305" i="4"/>
  <c r="Q304" i="4"/>
  <c r="N301" i="4"/>
  <c r="P299" i="4"/>
  <c r="Q294" i="4"/>
  <c r="T294" i="4" s="1"/>
  <c r="P293" i="4"/>
  <c r="Q290" i="4"/>
  <c r="T290" i="4" s="1"/>
  <c r="Q288" i="4"/>
  <c r="P285" i="4"/>
  <c r="Q283" i="4"/>
  <c r="P281" i="4"/>
  <c r="Q278" i="4"/>
  <c r="T278" i="4" s="1"/>
  <c r="P277" i="4"/>
  <c r="Q314" i="4"/>
  <c r="T314" i="4" s="1"/>
  <c r="P245" i="4"/>
  <c r="P309" i="4"/>
  <c r="S309" i="4" s="1"/>
  <c r="P322" i="4"/>
  <c r="S322" i="4" s="1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T200" i="4" s="1"/>
  <c r="N197" i="4"/>
  <c r="R197" i="4" s="1"/>
  <c r="Q192" i="4"/>
  <c r="T192" i="4" s="1"/>
  <c r="P190" i="4"/>
  <c r="N187" i="4"/>
  <c r="R187" i="4" s="1"/>
  <c r="P186" i="4"/>
  <c r="D362" i="5"/>
  <c r="E362" i="5" s="1"/>
  <c r="H363" i="2" s="1"/>
  <c r="D358" i="5"/>
  <c r="I358" i="5" s="1"/>
  <c r="D350" i="5"/>
  <c r="E350" i="5" s="1"/>
  <c r="H351" i="2" s="1"/>
  <c r="D346" i="5"/>
  <c r="D338" i="5"/>
  <c r="G338" i="5" s="1"/>
  <c r="J339" i="2" s="1"/>
  <c r="D334" i="5"/>
  <c r="F334" i="5" s="1"/>
  <c r="I335" i="2" s="1"/>
  <c r="D306" i="5"/>
  <c r="E306" i="5" s="1"/>
  <c r="H307" i="2" s="1"/>
  <c r="D294" i="5"/>
  <c r="D262" i="5"/>
  <c r="G262" i="5" s="1"/>
  <c r="J263" i="2" s="1"/>
  <c r="D222" i="5"/>
  <c r="I222" i="5" s="1"/>
  <c r="D206" i="5"/>
  <c r="D190" i="5"/>
  <c r="Q216" i="4"/>
  <c r="C4" i="9"/>
  <c r="G4" i="9" s="1"/>
  <c r="H96" i="11"/>
  <c r="F161" i="11"/>
  <c r="F153" i="11"/>
  <c r="F149" i="11"/>
  <c r="H113" i="11"/>
  <c r="E111" i="11"/>
  <c r="H72" i="11"/>
  <c r="D39" i="9"/>
  <c r="H49" i="11"/>
  <c r="E78" i="11"/>
  <c r="F47" i="11"/>
  <c r="H168" i="11"/>
  <c r="H164" i="11"/>
  <c r="H106" i="11"/>
  <c r="H104" i="11"/>
  <c r="H67" i="11"/>
  <c r="H65" i="11"/>
  <c r="E358" i="5"/>
  <c r="H359" i="2" s="1"/>
  <c r="G358" i="5"/>
  <c r="J359" i="2" s="1"/>
  <c r="I346" i="5"/>
  <c r="E346" i="5"/>
  <c r="H347" i="2" s="1"/>
  <c r="G346" i="5"/>
  <c r="J347" i="2" s="1"/>
  <c r="I334" i="5"/>
  <c r="E334" i="5"/>
  <c r="H335" i="2" s="1"/>
  <c r="G334" i="5"/>
  <c r="J335" i="2" s="1"/>
  <c r="F318" i="5"/>
  <c r="I319" i="2" s="1"/>
  <c r="F298" i="5"/>
  <c r="I299" i="2" s="1"/>
  <c r="F294" i="5"/>
  <c r="I295" i="2" s="1"/>
  <c r="G294" i="5"/>
  <c r="J295" i="2" s="1"/>
  <c r="E294" i="5"/>
  <c r="H295" i="2" s="1"/>
  <c r="I294" i="5"/>
  <c r="E262" i="5"/>
  <c r="H263" i="2" s="1"/>
  <c r="F222" i="5"/>
  <c r="I223" i="2" s="1"/>
  <c r="G222" i="5"/>
  <c r="J223" i="2" s="1"/>
  <c r="P258" i="4"/>
  <c r="S258" i="4" s="1"/>
  <c r="U258" i="4" s="1"/>
  <c r="Q258" i="4"/>
  <c r="T258" i="4" s="1"/>
  <c r="V258" i="4" s="1"/>
  <c r="I318" i="5"/>
  <c r="G318" i="5"/>
  <c r="J319" i="2" s="1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T306" i="4" s="1"/>
  <c r="P306" i="4"/>
  <c r="S306" i="4" s="1"/>
  <c r="U306" i="4" s="1"/>
  <c r="Q298" i="4"/>
  <c r="T298" i="4" s="1"/>
  <c r="P298" i="4"/>
  <c r="S298" i="4" s="1"/>
  <c r="U298" i="4" s="1"/>
  <c r="Q275" i="4"/>
  <c r="N275" i="4"/>
  <c r="Q274" i="4"/>
  <c r="T274" i="4" s="1"/>
  <c r="P274" i="4"/>
  <c r="S274" i="4" s="1"/>
  <c r="P273" i="4"/>
  <c r="N273" i="4"/>
  <c r="R273" i="4" s="1"/>
  <c r="P270" i="4"/>
  <c r="S270" i="4" s="1"/>
  <c r="N269" i="4"/>
  <c r="Q269" i="4"/>
  <c r="P267" i="4"/>
  <c r="Q267" i="4"/>
  <c r="N267" i="4"/>
  <c r="P218" i="4"/>
  <c r="Q218" i="4"/>
  <c r="N218" i="4"/>
  <c r="R218" i="4" s="1"/>
  <c r="Q214" i="4"/>
  <c r="T214" i="4" s="1"/>
  <c r="N214" i="4"/>
  <c r="G298" i="5"/>
  <c r="J299" i="2" s="1"/>
  <c r="F346" i="5"/>
  <c r="I347" i="2" s="1"/>
  <c r="F358" i="5"/>
  <c r="I359" i="2" s="1"/>
  <c r="N288" i="4"/>
  <c r="D326" i="5"/>
  <c r="I206" i="5"/>
  <c r="Q219" i="4"/>
  <c r="P206" i="4"/>
  <c r="D366" i="5"/>
  <c r="G366" i="5" s="1"/>
  <c r="J367" i="2" s="1"/>
  <c r="D354" i="5"/>
  <c r="D342" i="5"/>
  <c r="D330" i="5"/>
  <c r="D302" i="5"/>
  <c r="D299" i="5"/>
  <c r="G299" i="5" s="1"/>
  <c r="J300" i="2" s="1"/>
  <c r="D290" i="5"/>
  <c r="D231" i="5"/>
  <c r="D210" i="5"/>
  <c r="F338" i="5"/>
  <c r="I339" i="2" s="1"/>
  <c r="P333" i="4"/>
  <c r="S333" i="4" s="1"/>
  <c r="U333" i="4" s="1"/>
  <c r="Q221" i="4"/>
  <c r="T221" i="4" s="1"/>
  <c r="N200" i="4"/>
  <c r="N304" i="4"/>
  <c r="P297" i="4"/>
  <c r="N312" i="4"/>
  <c r="Q333" i="4"/>
  <c r="T333" i="4" s="1"/>
  <c r="Q263" i="4"/>
  <c r="T263" i="4" s="1"/>
  <c r="N195" i="4"/>
  <c r="R195" i="4" s="1"/>
  <c r="N189" i="4"/>
  <c r="R189" i="4" s="1"/>
  <c r="D341" i="5"/>
  <c r="I341" i="5" s="1"/>
  <c r="D331" i="5"/>
  <c r="E331" i="5" s="1"/>
  <c r="H332" i="2" s="1"/>
  <c r="D327" i="5"/>
  <c r="D323" i="5"/>
  <c r="D319" i="5"/>
  <c r="G319" i="5" s="1"/>
  <c r="J320" i="2" s="1"/>
  <c r="D317" i="5"/>
  <c r="E317" i="5" s="1"/>
  <c r="H318" i="2" s="1"/>
  <c r="D312" i="5"/>
  <c r="D311" i="5"/>
  <c r="G311" i="5" s="1"/>
  <c r="J312" i="2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J244" i="2" s="1"/>
  <c r="D240" i="5"/>
  <c r="D239" i="5"/>
  <c r="D236" i="5"/>
  <c r="D235" i="5"/>
  <c r="G235" i="5" s="1"/>
  <c r="J236" i="2" s="1"/>
  <c r="D228" i="5"/>
  <c r="D227" i="5"/>
  <c r="G227" i="5" s="1"/>
  <c r="J228" i="2" s="1"/>
  <c r="D224" i="5"/>
  <c r="D223" i="5"/>
  <c r="D219" i="5"/>
  <c r="G219" i="5" s="1"/>
  <c r="J220" i="2" s="1"/>
  <c r="D215" i="5"/>
  <c r="E215" i="5" s="1"/>
  <c r="H216" i="2" s="1"/>
  <c r="D211" i="5"/>
  <c r="E211" i="5" s="1"/>
  <c r="H212" i="2" s="1"/>
  <c r="D196" i="5"/>
  <c r="D195" i="5"/>
  <c r="F195" i="5" s="1"/>
  <c r="I196" i="2" s="1"/>
  <c r="P361" i="4"/>
  <c r="P346" i="4"/>
  <c r="P252" i="4"/>
  <c r="S252" i="4" s="1"/>
  <c r="P251" i="4"/>
  <c r="I294" i="11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J212" i="11" s="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J209" i="1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Q415" i="4"/>
  <c r="P415" i="4"/>
  <c r="S415" i="4" s="1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S447" i="4" s="1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S400" i="4"/>
  <c r="U400" i="4" s="1"/>
  <c r="Q322" i="4"/>
  <c r="T322" i="4" s="1"/>
  <c r="Q422" i="4"/>
  <c r="T422" i="4" s="1"/>
  <c r="Q420" i="4"/>
  <c r="P247" i="4"/>
  <c r="S247" i="4" s="1"/>
  <c r="U247" i="4" s="1"/>
  <c r="S421" i="4"/>
  <c r="T431" i="4"/>
  <c r="N389" i="4"/>
  <c r="P381" i="4"/>
  <c r="P371" i="4"/>
  <c r="N370" i="4"/>
  <c r="N369" i="4"/>
  <c r="R369" i="4" s="1"/>
  <c r="Q349" i="4"/>
  <c r="T349" i="4" s="1"/>
  <c r="Q301" i="4"/>
  <c r="P276" i="4"/>
  <c r="S276" i="4" s="1"/>
  <c r="U276" i="4" s="1"/>
  <c r="Q273" i="4"/>
  <c r="Q227" i="4"/>
  <c r="V405" i="4"/>
  <c r="W405" i="4" s="1"/>
  <c r="X405" i="4" s="1"/>
  <c r="Y405" i="4" s="1"/>
  <c r="S389" i="4"/>
  <c r="Q449" i="4"/>
  <c r="T416" i="4"/>
  <c r="Q412" i="4"/>
  <c r="T412" i="4" s="1"/>
  <c r="N377" i="4"/>
  <c r="R377" i="4" s="1"/>
  <c r="P353" i="4"/>
  <c r="Q307" i="4"/>
  <c r="N305" i="4"/>
  <c r="T305" i="4" s="1"/>
  <c r="C300" i="9"/>
  <c r="F267" i="11"/>
  <c r="N451" i="4"/>
  <c r="R451" i="4" s="1"/>
  <c r="P451" i="4"/>
  <c r="Q451" i="4"/>
  <c r="I234" i="11"/>
  <c r="J234" i="11"/>
  <c r="I250" i="11"/>
  <c r="J250" i="11"/>
  <c r="E210" i="11"/>
  <c r="H210" i="11"/>
  <c r="E215" i="9"/>
  <c r="D215" i="9"/>
  <c r="C302" i="9"/>
  <c r="E302" i="9" s="1"/>
  <c r="E298" i="9"/>
  <c r="E294" i="9"/>
  <c r="C294" i="9"/>
  <c r="C292" i="9"/>
  <c r="E292" i="9" s="1"/>
  <c r="C286" i="9"/>
  <c r="E282" i="9"/>
  <c r="C280" i="9"/>
  <c r="E280" i="9" s="1"/>
  <c r="C278" i="9"/>
  <c r="E278" i="9" s="1"/>
  <c r="G274" i="9"/>
  <c r="D274" i="9"/>
  <c r="C270" i="9"/>
  <c r="C266" i="9"/>
  <c r="E266" i="9"/>
  <c r="C264" i="9"/>
  <c r="E264" i="9"/>
  <c r="C260" i="9"/>
  <c r="E260" i="9" s="1"/>
  <c r="C254" i="9"/>
  <c r="C250" i="9"/>
  <c r="E250" i="9"/>
  <c r="C248" i="9"/>
  <c r="E248" i="9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E214" i="9"/>
  <c r="C212" i="9"/>
  <c r="E212" i="9"/>
  <c r="C210" i="9"/>
  <c r="E210" i="9" s="1"/>
  <c r="C208" i="9"/>
  <c r="E208" i="9" s="1"/>
  <c r="C204" i="9"/>
  <c r="E204" i="9" s="1"/>
  <c r="C200" i="9"/>
  <c r="E200" i="9" s="1"/>
  <c r="C192" i="9"/>
  <c r="J266" i="11"/>
  <c r="I266" i="11"/>
  <c r="H256" i="11"/>
  <c r="E256" i="11"/>
  <c r="F256" i="11"/>
  <c r="I252" i="11"/>
  <c r="J252" i="11"/>
  <c r="I279" i="11"/>
  <c r="J279" i="11"/>
  <c r="C220" i="11"/>
  <c r="C213" i="11"/>
  <c r="E284" i="9"/>
  <c r="G298" i="9"/>
  <c r="D298" i="9"/>
  <c r="C284" i="11"/>
  <c r="F275" i="11"/>
  <c r="H275" i="11"/>
  <c r="E275" i="11"/>
  <c r="D273" i="1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G284" i="9"/>
  <c r="E265" i="9"/>
  <c r="D265" i="9"/>
  <c r="E283" i="9"/>
  <c r="G283" i="9"/>
  <c r="G282" i="9"/>
  <c r="D282" i="9"/>
  <c r="E241" i="11"/>
  <c r="H241" i="11"/>
  <c r="J241" i="11" s="1"/>
  <c r="D275" i="9"/>
  <c r="D219" i="9"/>
  <c r="I218" i="11"/>
  <c r="I233" i="11"/>
  <c r="J233" i="11"/>
  <c r="H300" i="11"/>
  <c r="I300" i="11" s="1"/>
  <c r="E300" i="11"/>
  <c r="E291" i="11"/>
  <c r="H291" i="11"/>
  <c r="I291" i="11" s="1"/>
  <c r="F288" i="11"/>
  <c r="H288" i="11"/>
  <c r="F286" i="11"/>
  <c r="E286" i="11"/>
  <c r="E285" i="11"/>
  <c r="F285" i="11"/>
  <c r="E276" i="11"/>
  <c r="F276" i="11"/>
  <c r="H276" i="11"/>
  <c r="F274" i="11"/>
  <c r="E274" i="11"/>
  <c r="H273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I212" i="11"/>
  <c r="F210" i="11"/>
  <c r="H194" i="11"/>
  <c r="I299" i="11"/>
  <c r="J299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J290" i="11" s="1"/>
  <c r="E289" i="11"/>
  <c r="F289" i="11"/>
  <c r="H289" i="11"/>
  <c r="F244" i="11"/>
  <c r="E244" i="11"/>
  <c r="H239" i="11"/>
  <c r="E239" i="11"/>
  <c r="E238" i="11"/>
  <c r="H238" i="11"/>
  <c r="E230" i="11"/>
  <c r="H230" i="11"/>
  <c r="I230" i="11" s="1"/>
  <c r="E227" i="11"/>
  <c r="F227" i="11"/>
  <c r="H227" i="11"/>
  <c r="H225" i="11"/>
  <c r="I225" i="11" s="1"/>
  <c r="H224" i="11"/>
  <c r="D301" i="9"/>
  <c r="G299" i="9"/>
  <c r="C295" i="9"/>
  <c r="G295" i="9" s="1"/>
  <c r="C291" i="9"/>
  <c r="E291" i="9" s="1"/>
  <c r="G287" i="9"/>
  <c r="D287" i="9"/>
  <c r="D283" i="9"/>
  <c r="D279" i="9"/>
  <c r="C277" i="9"/>
  <c r="D277" i="9" s="1"/>
  <c r="G275" i="9"/>
  <c r="C271" i="9"/>
  <c r="G271" i="9" s="1"/>
  <c r="C267" i="9"/>
  <c r="E267" i="9" s="1"/>
  <c r="G263" i="9"/>
  <c r="D263" i="9"/>
  <c r="D259" i="9"/>
  <c r="D255" i="9"/>
  <c r="C253" i="9"/>
  <c r="D253" i="9"/>
  <c r="D245" i="9"/>
  <c r="G243" i="9"/>
  <c r="C243" i="9"/>
  <c r="G239" i="9"/>
  <c r="C239" i="9"/>
  <c r="C235" i="9"/>
  <c r="E235" i="9" s="1"/>
  <c r="C231" i="9"/>
  <c r="D231" i="9" s="1"/>
  <c r="D227" i="9"/>
  <c r="C221" i="9"/>
  <c r="G215" i="9"/>
  <c r="C211" i="9"/>
  <c r="G211" i="9" s="1"/>
  <c r="C207" i="9"/>
  <c r="E207" i="9" s="1"/>
  <c r="J225" i="11"/>
  <c r="K225" i="11" s="1"/>
  <c r="M225" i="11" s="1"/>
  <c r="J294" i="1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I193" i="11" s="1"/>
  <c r="AH405" i="4"/>
  <c r="AG405" i="4"/>
  <c r="AK405" i="4"/>
  <c r="AA405" i="4"/>
  <c r="AM405" i="4" s="1"/>
  <c r="AS405" i="4" s="1"/>
  <c r="AE405" i="4"/>
  <c r="AQ405" i="4" s="1"/>
  <c r="AW405" i="4" s="1"/>
  <c r="AJ405" i="4"/>
  <c r="R429" i="4"/>
  <c r="S429" i="4"/>
  <c r="U467" i="4"/>
  <c r="F486" i="5"/>
  <c r="I487" i="2" s="1"/>
  <c r="G486" i="5"/>
  <c r="J487" i="2" s="1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S403" i="4" s="1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T383" i="4" s="1"/>
  <c r="P383" i="4"/>
  <c r="S383" i="4" s="1"/>
  <c r="Q380" i="4"/>
  <c r="N380" i="4"/>
  <c r="R380" i="4" s="1"/>
  <c r="P380" i="4"/>
  <c r="E486" i="5"/>
  <c r="H487" i="2" s="1"/>
  <c r="I486" i="5"/>
  <c r="D484" i="5"/>
  <c r="G484" i="5" s="1"/>
  <c r="J485" i="2" s="1"/>
  <c r="D483" i="5"/>
  <c r="F483" i="5" s="1"/>
  <c r="I484" i="2" s="1"/>
  <c r="D482" i="5"/>
  <c r="I482" i="5" s="1"/>
  <c r="D480" i="5"/>
  <c r="F480" i="5" s="1"/>
  <c r="I481" i="2" s="1"/>
  <c r="D479" i="5"/>
  <c r="F479" i="5" s="1"/>
  <c r="I480" i="2" s="1"/>
  <c r="D478" i="5"/>
  <c r="I478" i="5" s="1"/>
  <c r="D476" i="5"/>
  <c r="G476" i="5"/>
  <c r="J477" i="2" s="1"/>
  <c r="D474" i="5"/>
  <c r="I474" i="5" s="1"/>
  <c r="D472" i="5"/>
  <c r="D471" i="5"/>
  <c r="F471" i="5" s="1"/>
  <c r="I472" i="2" s="1"/>
  <c r="D470" i="5"/>
  <c r="E470" i="5" s="1"/>
  <c r="H471" i="2" s="1"/>
  <c r="D468" i="5"/>
  <c r="G468" i="5" s="1"/>
  <c r="J469" i="2" s="1"/>
  <c r="D467" i="5"/>
  <c r="F467" i="5" s="1"/>
  <c r="I468" i="2" s="1"/>
  <c r="D466" i="5"/>
  <c r="E466" i="5" s="1"/>
  <c r="H467" i="2" s="1"/>
  <c r="D464" i="5"/>
  <c r="G464" i="5" s="1"/>
  <c r="J465" i="2" s="1"/>
  <c r="D463" i="5"/>
  <c r="F463" i="5" s="1"/>
  <c r="I464" i="2" s="1"/>
  <c r="D462" i="5"/>
  <c r="I462" i="5" s="1"/>
  <c r="D460" i="5"/>
  <c r="D459" i="5"/>
  <c r="F459" i="5" s="1"/>
  <c r="I460" i="2" s="1"/>
  <c r="D458" i="5"/>
  <c r="E458" i="5" s="1"/>
  <c r="H459" i="2" s="1"/>
  <c r="D456" i="5"/>
  <c r="G456" i="5" s="1"/>
  <c r="J457" i="2" s="1"/>
  <c r="D455" i="5"/>
  <c r="F455" i="5" s="1"/>
  <c r="I456" i="2" s="1"/>
  <c r="I454" i="5"/>
  <c r="D452" i="5"/>
  <c r="G452" i="5" s="1"/>
  <c r="J453" i="2" s="1"/>
  <c r="D451" i="5"/>
  <c r="F451" i="5" s="1"/>
  <c r="I452" i="2" s="1"/>
  <c r="D450" i="5"/>
  <c r="E450" i="5" s="1"/>
  <c r="H451" i="2" s="1"/>
  <c r="D447" i="5"/>
  <c r="D446" i="5"/>
  <c r="I446" i="5" s="1"/>
  <c r="D443" i="5"/>
  <c r="F443" i="5" s="1"/>
  <c r="I444" i="2" s="1"/>
  <c r="D442" i="5"/>
  <c r="I442" i="5" s="1"/>
  <c r="D440" i="5"/>
  <c r="G440" i="5" s="1"/>
  <c r="J441" i="2" s="1"/>
  <c r="D439" i="5"/>
  <c r="F439" i="5"/>
  <c r="I440" i="2" s="1"/>
  <c r="D438" i="5"/>
  <c r="F438" i="5" s="1"/>
  <c r="I439" i="2" s="1"/>
  <c r="D436" i="5"/>
  <c r="G436" i="5" s="1"/>
  <c r="J437" i="2" s="1"/>
  <c r="D435" i="5"/>
  <c r="F435" i="5" s="1"/>
  <c r="I436" i="2" s="1"/>
  <c r="D434" i="5"/>
  <c r="F434" i="5" s="1"/>
  <c r="I435" i="2" s="1"/>
  <c r="D432" i="5"/>
  <c r="D431" i="5"/>
  <c r="F431" i="5" s="1"/>
  <c r="I432" i="2" s="1"/>
  <c r="D430" i="5"/>
  <c r="E430" i="5" s="1"/>
  <c r="H431" i="2" s="1"/>
  <c r="D428" i="5"/>
  <c r="D427" i="5"/>
  <c r="F427" i="5" s="1"/>
  <c r="I428" i="2" s="1"/>
  <c r="D426" i="5"/>
  <c r="D424" i="5"/>
  <c r="G424" i="5" s="1"/>
  <c r="J425" i="2" s="1"/>
  <c r="D423" i="5"/>
  <c r="D422" i="5"/>
  <c r="I422" i="5" s="1"/>
  <c r="E422" i="5"/>
  <c r="H423" i="2" s="1"/>
  <c r="D420" i="5"/>
  <c r="G420" i="5" s="1"/>
  <c r="J421" i="2" s="1"/>
  <c r="D419" i="5"/>
  <c r="D418" i="5"/>
  <c r="E418" i="5" s="1"/>
  <c r="H419" i="2" s="1"/>
  <c r="I418" i="5"/>
  <c r="D416" i="5"/>
  <c r="G416" i="5" s="1"/>
  <c r="J417" i="2" s="1"/>
  <c r="D415" i="5"/>
  <c r="F415" i="5" s="1"/>
  <c r="I416" i="2" s="1"/>
  <c r="D414" i="5"/>
  <c r="D412" i="5"/>
  <c r="G412" i="5" s="1"/>
  <c r="J413" i="2" s="1"/>
  <c r="D411" i="5"/>
  <c r="F411" i="5"/>
  <c r="I412" i="2" s="1"/>
  <c r="D410" i="5"/>
  <c r="I410" i="5"/>
  <c r="E410" i="5"/>
  <c r="H411" i="2" s="1"/>
  <c r="G408" i="5"/>
  <c r="J409" i="2" s="1"/>
  <c r="D408" i="5"/>
  <c r="D407" i="5"/>
  <c r="D406" i="5"/>
  <c r="I406" i="5" s="1"/>
  <c r="G404" i="5"/>
  <c r="J405" i="2" s="1"/>
  <c r="D404" i="5"/>
  <c r="D403" i="5"/>
  <c r="F403" i="5" s="1"/>
  <c r="I404" i="2" s="1"/>
  <c r="D402" i="5"/>
  <c r="I402" i="5" s="1"/>
  <c r="D398" i="5"/>
  <c r="E398" i="5" s="1"/>
  <c r="H399" i="2" s="1"/>
  <c r="D395" i="5"/>
  <c r="F395" i="5" s="1"/>
  <c r="I396" i="2" s="1"/>
  <c r="D394" i="5"/>
  <c r="E394" i="5" s="1"/>
  <c r="H395" i="2" s="1"/>
  <c r="D391" i="5"/>
  <c r="F391" i="5" s="1"/>
  <c r="I392" i="2" s="1"/>
  <c r="D390" i="5"/>
  <c r="E390" i="5" s="1"/>
  <c r="H391" i="2" s="1"/>
  <c r="D387" i="5"/>
  <c r="D386" i="5"/>
  <c r="I386" i="5" s="1"/>
  <c r="D384" i="5"/>
  <c r="G384" i="5" s="1"/>
  <c r="J385" i="2" s="1"/>
  <c r="D383" i="5"/>
  <c r="F383" i="5" s="1"/>
  <c r="I384" i="2" s="1"/>
  <c r="D382" i="5"/>
  <c r="I382" i="5" s="1"/>
  <c r="D380" i="5"/>
  <c r="D378" i="5"/>
  <c r="I378" i="5" s="1"/>
  <c r="D376" i="5"/>
  <c r="G376" i="5" s="1"/>
  <c r="J377" i="2" s="1"/>
  <c r="R449" i="4"/>
  <c r="T449" i="4"/>
  <c r="U433" i="4"/>
  <c r="R397" i="4"/>
  <c r="T397" i="4"/>
  <c r="S397" i="4"/>
  <c r="R415" i="4"/>
  <c r="U393" i="4"/>
  <c r="R435" i="4"/>
  <c r="S435" i="4"/>
  <c r="F454" i="5"/>
  <c r="I455" i="2" s="1"/>
  <c r="G454" i="5"/>
  <c r="J455" i="2" s="1"/>
  <c r="E475" i="5"/>
  <c r="H476" i="2" s="1"/>
  <c r="I425" i="5"/>
  <c r="E425" i="5"/>
  <c r="H426" i="2" s="1"/>
  <c r="F425" i="5"/>
  <c r="I426" i="2" s="1"/>
  <c r="G425" i="5"/>
  <c r="J426" i="2" s="1"/>
  <c r="R417" i="4"/>
  <c r="S417" i="4"/>
  <c r="R481" i="4"/>
  <c r="S481" i="4"/>
  <c r="Q461" i="4"/>
  <c r="P461" i="4"/>
  <c r="N461" i="4"/>
  <c r="R461" i="4" s="1"/>
  <c r="S469" i="4"/>
  <c r="Q477" i="4"/>
  <c r="N477" i="4"/>
  <c r="R477" i="4" s="1"/>
  <c r="P477" i="4"/>
  <c r="I399" i="5"/>
  <c r="I441" i="5"/>
  <c r="E441" i="5"/>
  <c r="H442" i="2" s="1"/>
  <c r="G441" i="5"/>
  <c r="J442" i="2" s="1"/>
  <c r="I393" i="5"/>
  <c r="E393" i="5"/>
  <c r="H394" i="2" s="1"/>
  <c r="G393" i="5"/>
  <c r="J394" i="2" s="1"/>
  <c r="I409" i="5"/>
  <c r="F409" i="5"/>
  <c r="I410" i="2" s="1"/>
  <c r="E409" i="5"/>
  <c r="H410" i="2" s="1"/>
  <c r="G409" i="5"/>
  <c r="J410" i="2" s="1"/>
  <c r="Q485" i="4"/>
  <c r="Q411" i="4"/>
  <c r="T411" i="4" s="1"/>
  <c r="Q463" i="4"/>
  <c r="T463" i="4" s="1"/>
  <c r="V463" i="4" s="1"/>
  <c r="W463" i="4" s="1"/>
  <c r="Q417" i="4"/>
  <c r="T417" i="4" s="1"/>
  <c r="Q398" i="4"/>
  <c r="Q453" i="4"/>
  <c r="Q433" i="4"/>
  <c r="T433" i="4" s="1"/>
  <c r="V433" i="4" s="1"/>
  <c r="Q400" i="4"/>
  <c r="T400" i="4" s="1"/>
  <c r="P382" i="4"/>
  <c r="F476" i="5"/>
  <c r="I477" i="2" s="1"/>
  <c r="F460" i="5"/>
  <c r="I461" i="2" s="1"/>
  <c r="F456" i="5"/>
  <c r="I457" i="2" s="1"/>
  <c r="D379" i="5"/>
  <c r="Q467" i="4"/>
  <c r="T467" i="4" s="1"/>
  <c r="Q475" i="4"/>
  <c r="T475" i="4" s="1"/>
  <c r="Q481" i="4"/>
  <c r="T481" i="4" s="1"/>
  <c r="Q441" i="4"/>
  <c r="Q427" i="4"/>
  <c r="Q392" i="4"/>
  <c r="T392" i="4" s="1"/>
  <c r="D448" i="5"/>
  <c r="G448" i="5" s="1"/>
  <c r="J449" i="2" s="1"/>
  <c r="D444" i="5"/>
  <c r="F441" i="5"/>
  <c r="I442" i="2" s="1"/>
  <c r="F437" i="5"/>
  <c r="I438" i="2" s="1"/>
  <c r="F421" i="5"/>
  <c r="I422" i="2" s="1"/>
  <c r="F413" i="5"/>
  <c r="I414" i="2" s="1"/>
  <c r="F405" i="5"/>
  <c r="I406" i="2" s="1"/>
  <c r="D400" i="5"/>
  <c r="G400" i="5" s="1"/>
  <c r="J401" i="2" s="1"/>
  <c r="F397" i="5"/>
  <c r="I398" i="2" s="1"/>
  <c r="D396" i="5"/>
  <c r="D392" i="5"/>
  <c r="G392" i="5" s="1"/>
  <c r="J393" i="2" s="1"/>
  <c r="D388" i="5"/>
  <c r="G388" i="5" s="1"/>
  <c r="J389" i="2" s="1"/>
  <c r="Q443" i="4"/>
  <c r="Q479" i="4"/>
  <c r="T479" i="4" s="1"/>
  <c r="Q469" i="4"/>
  <c r="T469" i="4" s="1"/>
  <c r="Q465" i="4"/>
  <c r="T465" i="4" s="1"/>
  <c r="V465" i="4" s="1"/>
  <c r="W465" i="4" s="1"/>
  <c r="H169" i="11"/>
  <c r="E169" i="11"/>
  <c r="F169" i="11"/>
  <c r="I169" i="11" s="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D164" i="9"/>
  <c r="G158" i="9"/>
  <c r="G184" i="9"/>
  <c r="D130" i="9"/>
  <c r="G130" i="9"/>
  <c r="E184" i="9"/>
  <c r="C178" i="9"/>
  <c r="E178" i="9" s="1"/>
  <c r="C176" i="9"/>
  <c r="E176" i="9" s="1"/>
  <c r="E170" i="9"/>
  <c r="D168" i="9"/>
  <c r="C162" i="9"/>
  <c r="D162" i="9" s="1"/>
  <c r="C160" i="9"/>
  <c r="E158" i="9"/>
  <c r="C154" i="9"/>
  <c r="C148" i="9"/>
  <c r="E148" i="9" s="1"/>
  <c r="D144" i="9"/>
  <c r="G140" i="9"/>
  <c r="E130" i="9"/>
  <c r="C128" i="9"/>
  <c r="C123" i="9"/>
  <c r="E123" i="9" s="1"/>
  <c r="E119" i="9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E39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C133" i="9"/>
  <c r="G133" i="9" s="1"/>
  <c r="C129" i="9"/>
  <c r="D129" i="9" s="1"/>
  <c r="C122" i="9"/>
  <c r="E122" i="9" s="1"/>
  <c r="C108" i="9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J172" i="11" s="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S237" i="4" s="1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G331" i="5"/>
  <c r="J332" i="2" s="1"/>
  <c r="D329" i="5"/>
  <c r="G329" i="5" s="1"/>
  <c r="J330" i="2" s="1"/>
  <c r="G323" i="5"/>
  <c r="J324" i="2" s="1"/>
  <c r="D315" i="5"/>
  <c r="E315" i="5" s="1"/>
  <c r="H316" i="2" s="1"/>
  <c r="D307" i="5"/>
  <c r="D303" i="5"/>
  <c r="E303" i="5" s="1"/>
  <c r="H304" i="2" s="1"/>
  <c r="D295" i="5"/>
  <c r="I295" i="5" s="1"/>
  <c r="D291" i="5"/>
  <c r="I291" i="5" s="1"/>
  <c r="D287" i="5"/>
  <c r="E287" i="5" s="1"/>
  <c r="H288" i="2" s="1"/>
  <c r="D281" i="5"/>
  <c r="G281" i="5" s="1"/>
  <c r="J282" i="2" s="1"/>
  <c r="E279" i="5"/>
  <c r="H280" i="2" s="1"/>
  <c r="D275" i="5"/>
  <c r="I275" i="5" s="1"/>
  <c r="E273" i="5"/>
  <c r="H274" i="2" s="1"/>
  <c r="D271" i="5"/>
  <c r="I271" i="5" s="1"/>
  <c r="D267" i="5"/>
  <c r="E267" i="5" s="1"/>
  <c r="H268" i="2" s="1"/>
  <c r="D263" i="5"/>
  <c r="E263" i="5" s="1"/>
  <c r="H264" i="2" s="1"/>
  <c r="D257" i="5"/>
  <c r="G257" i="5" s="1"/>
  <c r="J258" i="2" s="1"/>
  <c r="D255" i="5"/>
  <c r="I255" i="5" s="1"/>
  <c r="D251" i="5"/>
  <c r="E251" i="5" s="1"/>
  <c r="H252" i="2" s="1"/>
  <c r="E231" i="5"/>
  <c r="H232" i="2" s="1"/>
  <c r="G195" i="5"/>
  <c r="J196" i="2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S190" i="4"/>
  <c r="U190" i="4" s="1"/>
  <c r="I269" i="5"/>
  <c r="E269" i="5"/>
  <c r="H270" i="2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T255" i="4" s="1"/>
  <c r="P255" i="4"/>
  <c r="S255" i="4" s="1"/>
  <c r="U255" i="4" s="1"/>
  <c r="P253" i="4"/>
  <c r="N253" i="4"/>
  <c r="R253" i="4" s="1"/>
  <c r="Q253" i="4"/>
  <c r="F279" i="5"/>
  <c r="I280" i="2" s="1"/>
  <c r="Q373" i="4"/>
  <c r="T373" i="4" s="1"/>
  <c r="P373" i="4"/>
  <c r="S373" i="4" s="1"/>
  <c r="P367" i="4"/>
  <c r="Q367" i="4"/>
  <c r="N365" i="4"/>
  <c r="R365" i="4" s="1"/>
  <c r="P365" i="4"/>
  <c r="Q243" i="4"/>
  <c r="N243" i="4"/>
  <c r="P243" i="4"/>
  <c r="N248" i="4"/>
  <c r="P204" i="4"/>
  <c r="Q282" i="4"/>
  <c r="T301" i="4"/>
  <c r="Q295" i="4"/>
  <c r="T295" i="4" s="1"/>
  <c r="P188" i="4"/>
  <c r="E223" i="5"/>
  <c r="H224" i="2" s="1"/>
  <c r="N346" i="4"/>
  <c r="Q335" i="4"/>
  <c r="T335" i="4" s="1"/>
  <c r="Q334" i="4"/>
  <c r="T334" i="4" s="1"/>
  <c r="Q309" i="4"/>
  <c r="Q247" i="4"/>
  <c r="Q241" i="4"/>
  <c r="T241" i="4" s="1"/>
  <c r="N362" i="4"/>
  <c r="N367" i="4"/>
  <c r="R367" i="4" s="1"/>
  <c r="N361" i="4"/>
  <c r="Q361" i="4"/>
  <c r="P344" i="4"/>
  <c r="S344" i="4" s="1"/>
  <c r="U344" i="4" s="1"/>
  <c r="D364" i="5"/>
  <c r="D348" i="5"/>
  <c r="F348" i="5" s="1"/>
  <c r="I349" i="2" s="1"/>
  <c r="D316" i="5"/>
  <c r="G316" i="5" s="1"/>
  <c r="J317" i="2" s="1"/>
  <c r="D314" i="5"/>
  <c r="D310" i="5"/>
  <c r="D308" i="5"/>
  <c r="D304" i="5"/>
  <c r="G304" i="5" s="1"/>
  <c r="J305" i="2" s="1"/>
  <c r="D300" i="5"/>
  <c r="G300" i="5" s="1"/>
  <c r="J301" i="2" s="1"/>
  <c r="D296" i="5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H372" i="2" s="1"/>
  <c r="D367" i="5"/>
  <c r="E367" i="5" s="1"/>
  <c r="H368" i="2" s="1"/>
  <c r="D363" i="5"/>
  <c r="D359" i="5"/>
  <c r="D355" i="5"/>
  <c r="E355" i="5" s="1"/>
  <c r="H356" i="2" s="1"/>
  <c r="D351" i="5"/>
  <c r="D347" i="5"/>
  <c r="D343" i="5"/>
  <c r="D339" i="5"/>
  <c r="E339" i="5" s="1"/>
  <c r="H340" i="2" s="1"/>
  <c r="D335" i="5"/>
  <c r="E335" i="5" s="1"/>
  <c r="H336" i="2" s="1"/>
  <c r="P268" i="4"/>
  <c r="S268" i="4" s="1"/>
  <c r="P316" i="4"/>
  <c r="S316" i="4" s="1"/>
  <c r="P332" i="4"/>
  <c r="S332" i="4" s="1"/>
  <c r="N372" i="4"/>
  <c r="Q270" i="4"/>
  <c r="T270" i="4" s="1"/>
  <c r="V270" i="4" s="1"/>
  <c r="Q286" i="4"/>
  <c r="Q310" i="4"/>
  <c r="T310" i="4" s="1"/>
  <c r="Q326" i="4"/>
  <c r="T326" i="4" s="1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I28" i="11" s="1"/>
  <c r="F22" i="11"/>
  <c r="N217" i="4"/>
  <c r="R217" i="4" s="1"/>
  <c r="Q217" i="4"/>
  <c r="R200" i="4"/>
  <c r="Q199" i="4"/>
  <c r="N199" i="4"/>
  <c r="R199" i="4" s="1"/>
  <c r="Q211" i="4"/>
  <c r="N211" i="4"/>
  <c r="R211" i="4" s="1"/>
  <c r="Q191" i="4"/>
  <c r="N191" i="4"/>
  <c r="R191" i="4" s="1"/>
  <c r="P209" i="4"/>
  <c r="S209" i="4" s="1"/>
  <c r="P208" i="4"/>
  <c r="N206" i="4"/>
  <c r="R206" i="4" s="1"/>
  <c r="D186" i="5"/>
  <c r="C2" i="9"/>
  <c r="D2" i="9" s="1"/>
  <c r="F3" i="8" s="1"/>
  <c r="E31" i="11"/>
  <c r="E23" i="9"/>
  <c r="E31" i="9"/>
  <c r="C8" i="9"/>
  <c r="F33" i="11"/>
  <c r="I33" i="11" s="1"/>
  <c r="H32" i="11"/>
  <c r="E30" i="11"/>
  <c r="F29" i="11"/>
  <c r="E25" i="11"/>
  <c r="T201" i="4"/>
  <c r="Q215" i="4"/>
  <c r="P215" i="4"/>
  <c r="S215" i="4" s="1"/>
  <c r="Q213" i="4"/>
  <c r="P213" i="4"/>
  <c r="Q207" i="4"/>
  <c r="P207" i="4"/>
  <c r="S207" i="4" s="1"/>
  <c r="U207" i="4" s="1"/>
  <c r="Q205" i="4"/>
  <c r="P205" i="4"/>
  <c r="Q203" i="4"/>
  <c r="P203" i="4"/>
  <c r="S203" i="4" s="1"/>
  <c r="Q197" i="4"/>
  <c r="P197" i="4"/>
  <c r="S197" i="4" s="1"/>
  <c r="Q187" i="4"/>
  <c r="P187" i="4"/>
  <c r="G211" i="5"/>
  <c r="J212" i="2" s="1"/>
  <c r="D207" i="5"/>
  <c r="G207" i="5" s="1"/>
  <c r="J208" i="2" s="1"/>
  <c r="D203" i="5"/>
  <c r="D200" i="5"/>
  <c r="F200" i="5" s="1"/>
  <c r="I201" i="2" s="1"/>
  <c r="D192" i="5"/>
  <c r="F192" i="5" s="1"/>
  <c r="I193" i="2" s="1"/>
  <c r="D191" i="5"/>
  <c r="D187" i="5"/>
  <c r="F211" i="5"/>
  <c r="I212" i="2" s="1"/>
  <c r="P217" i="4"/>
  <c r="P211" i="4"/>
  <c r="S211" i="4" s="1"/>
  <c r="P201" i="4"/>
  <c r="S201" i="4" s="1"/>
  <c r="P200" i="4"/>
  <c r="S200" i="4" s="1"/>
  <c r="P199" i="4"/>
  <c r="Q195" i="4"/>
  <c r="T195" i="4" s="1"/>
  <c r="P195" i="4"/>
  <c r="P193" i="4"/>
  <c r="P192" i="4"/>
  <c r="P191" i="4"/>
  <c r="S191" i="4" s="1"/>
  <c r="U191" i="4" s="1"/>
  <c r="Q190" i="4"/>
  <c r="Q189" i="4"/>
  <c r="P189" i="4"/>
  <c r="Q206" i="4"/>
  <c r="D216" i="5"/>
  <c r="D214" i="5"/>
  <c r="D212" i="5"/>
  <c r="D204" i="5"/>
  <c r="D202" i="5"/>
  <c r="D198" i="5"/>
  <c r="D194" i="5"/>
  <c r="J116" i="11"/>
  <c r="L116" i="11" s="1"/>
  <c r="N116" i="11" s="1"/>
  <c r="E176" i="11"/>
  <c r="F176" i="11"/>
  <c r="E157" i="11"/>
  <c r="H149" i="11"/>
  <c r="J149" i="11" s="1"/>
  <c r="E149" i="11"/>
  <c r="F130" i="11"/>
  <c r="J130" i="11" s="1"/>
  <c r="E130" i="11"/>
  <c r="E103" i="11"/>
  <c r="H103" i="11"/>
  <c r="E60" i="11"/>
  <c r="F60" i="11"/>
  <c r="E197" i="9"/>
  <c r="E164" i="9"/>
  <c r="E101" i="9"/>
  <c r="E85" i="9"/>
  <c r="E3" i="9"/>
  <c r="E11" i="9"/>
  <c r="J21" i="11"/>
  <c r="L21" i="11" s="1"/>
  <c r="N21" i="11" s="1"/>
  <c r="H31" i="11"/>
  <c r="H37" i="11"/>
  <c r="J37" i="11" s="1"/>
  <c r="H41" i="11"/>
  <c r="H47" i="11"/>
  <c r="J47" i="11" s="1"/>
  <c r="H74" i="11"/>
  <c r="H112" i="11"/>
  <c r="I112" i="11" s="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J140" i="11" s="1"/>
  <c r="F115" i="11"/>
  <c r="E105" i="11"/>
  <c r="F78" i="11"/>
  <c r="F74" i="11"/>
  <c r="H50" i="11"/>
  <c r="J50" i="11" s="1"/>
  <c r="F49" i="11"/>
  <c r="J49" i="11" s="1"/>
  <c r="E28" i="11"/>
  <c r="E23" i="11"/>
  <c r="S341" i="4"/>
  <c r="R341" i="4"/>
  <c r="Q358" i="4"/>
  <c r="T358" i="4" s="1"/>
  <c r="P358" i="4"/>
  <c r="S358" i="4" s="1"/>
  <c r="Q366" i="4"/>
  <c r="T366" i="4" s="1"/>
  <c r="P366" i="4"/>
  <c r="S366" i="4" s="1"/>
  <c r="Q374" i="4"/>
  <c r="T374" i="4" s="1"/>
  <c r="P374" i="4"/>
  <c r="S374" i="4" s="1"/>
  <c r="Q186" i="4"/>
  <c r="N186" i="4"/>
  <c r="P194" i="4"/>
  <c r="Q194" i="4"/>
  <c r="N194" i="4"/>
  <c r="R194" i="4" s="1"/>
  <c r="Q198" i="4"/>
  <c r="T198" i="4" s="1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S260" i="4" s="1"/>
  <c r="U260" i="4" s="1"/>
  <c r="Q264" i="4"/>
  <c r="N264" i="4"/>
  <c r="Q272" i="4"/>
  <c r="N272" i="4"/>
  <c r="Q280" i="4"/>
  <c r="N280" i="4"/>
  <c r="Q284" i="4"/>
  <c r="T284" i="4" s="1"/>
  <c r="P284" i="4"/>
  <c r="S284" i="4" s="1"/>
  <c r="Q292" i="4"/>
  <c r="T292" i="4" s="1"/>
  <c r="P292" i="4"/>
  <c r="S292" i="4" s="1"/>
  <c r="U292" i="4" s="1"/>
  <c r="Q296" i="4"/>
  <c r="N296" i="4"/>
  <c r="Q300" i="4"/>
  <c r="T300" i="4" s="1"/>
  <c r="P300" i="4"/>
  <c r="S300" i="4" s="1"/>
  <c r="Q308" i="4"/>
  <c r="T308" i="4" s="1"/>
  <c r="P308" i="4"/>
  <c r="S308" i="4" s="1"/>
  <c r="U308" i="4" s="1"/>
  <c r="Q320" i="4"/>
  <c r="N320" i="4"/>
  <c r="Q324" i="4"/>
  <c r="T324" i="4" s="1"/>
  <c r="P324" i="4"/>
  <c r="S324" i="4" s="1"/>
  <c r="U324" i="4" s="1"/>
  <c r="Q328" i="4"/>
  <c r="N328" i="4"/>
  <c r="Q232" i="4"/>
  <c r="N232" i="4"/>
  <c r="Q381" i="4"/>
  <c r="N381" i="4"/>
  <c r="R381" i="4" s="1"/>
  <c r="Q336" i="4"/>
  <c r="T336" i="4" s="1"/>
  <c r="P336" i="4"/>
  <c r="S336" i="4" s="1"/>
  <c r="U336" i="4" s="1"/>
  <c r="Q352" i="4"/>
  <c r="T352" i="4" s="1"/>
  <c r="P352" i="4"/>
  <c r="S352" i="4" s="1"/>
  <c r="U352" i="4" s="1"/>
  <c r="N360" i="4"/>
  <c r="P360" i="4"/>
  <c r="Q376" i="4"/>
  <c r="T376" i="4" s="1"/>
  <c r="P376" i="4"/>
  <c r="S376" i="4" s="1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S220" i="4" s="1"/>
  <c r="Q363" i="4"/>
  <c r="N363" i="4"/>
  <c r="R363" i="4" s="1"/>
  <c r="Q339" i="4"/>
  <c r="P339" i="4"/>
  <c r="Q323" i="4"/>
  <c r="N323" i="4"/>
  <c r="R323" i="4" s="1"/>
  <c r="V340" i="4"/>
  <c r="P323" i="4"/>
  <c r="P329" i="4"/>
  <c r="N339" i="4"/>
  <c r="R339" i="4" s="1"/>
  <c r="N345" i="4"/>
  <c r="N353" i="4"/>
  <c r="P377" i="4"/>
  <c r="Q346" i="4"/>
  <c r="Q371" i="4"/>
  <c r="T245" i="4"/>
  <c r="T269" i="4"/>
  <c r="Q297" i="4"/>
  <c r="Q329" i="4"/>
  <c r="T329" i="4" s="1"/>
  <c r="Q353" i="4"/>
  <c r="T353" i="4" s="1"/>
  <c r="Q377" i="4"/>
  <c r="Q384" i="4"/>
  <c r="P384" i="4"/>
  <c r="Q357" i="4"/>
  <c r="T357" i="4" s="1"/>
  <c r="P357" i="4"/>
  <c r="S357" i="4" s="1"/>
  <c r="Q347" i="4"/>
  <c r="T347" i="4" s="1"/>
  <c r="P347" i="4"/>
  <c r="S347" i="4" s="1"/>
  <c r="Q343" i="4"/>
  <c r="T343" i="4" s="1"/>
  <c r="P343" i="4"/>
  <c r="S343" i="4" s="1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T369" i="4" s="1"/>
  <c r="Q225" i="4"/>
  <c r="T225" i="4" s="1"/>
  <c r="Q223" i="4"/>
  <c r="D369" i="5"/>
  <c r="D365" i="5"/>
  <c r="G364" i="5"/>
  <c r="J365" i="2" s="1"/>
  <c r="D361" i="5"/>
  <c r="D353" i="5"/>
  <c r="D349" i="5"/>
  <c r="D345" i="5"/>
  <c r="G345" i="5" s="1"/>
  <c r="J346" i="2" s="1"/>
  <c r="D337" i="5"/>
  <c r="D333" i="5"/>
  <c r="D325" i="5"/>
  <c r="G325" i="5" s="1"/>
  <c r="J326" i="2" s="1"/>
  <c r="D321" i="5"/>
  <c r="D313" i="5"/>
  <c r="D309" i="5"/>
  <c r="G308" i="5"/>
  <c r="J309" i="2" s="1"/>
  <c r="D305" i="5"/>
  <c r="D301" i="5"/>
  <c r="D297" i="5"/>
  <c r="G296" i="5"/>
  <c r="J297" i="2" s="1"/>
  <c r="D293" i="5"/>
  <c r="G293" i="5" s="1"/>
  <c r="J294" i="2" s="1"/>
  <c r="G292" i="5"/>
  <c r="J293" i="2" s="1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J198" i="2" s="1"/>
  <c r="D193" i="5"/>
  <c r="D189" i="5"/>
  <c r="H25" i="11"/>
  <c r="C25" i="9"/>
  <c r="F25" i="11"/>
  <c r="J25" i="11" s="1"/>
  <c r="L25" i="11" s="1"/>
  <c r="N25" i="11" s="1"/>
  <c r="H201" i="11"/>
  <c r="E201" i="11"/>
  <c r="H208" i="11"/>
  <c r="E207" i="11"/>
  <c r="F207" i="11"/>
  <c r="H207" i="11"/>
  <c r="E208" i="11"/>
  <c r="F208" i="11"/>
  <c r="C203" i="9"/>
  <c r="G115" i="9"/>
  <c r="J193" i="11"/>
  <c r="F184" i="11"/>
  <c r="H184" i="11"/>
  <c r="E184" i="11"/>
  <c r="E123" i="11"/>
  <c r="F123" i="11"/>
  <c r="F90" i="11"/>
  <c r="H90" i="11"/>
  <c r="C63" i="11"/>
  <c r="E35" i="11"/>
  <c r="F35" i="11"/>
  <c r="H35" i="11"/>
  <c r="E188" i="9"/>
  <c r="D188" i="9"/>
  <c r="D146" i="9"/>
  <c r="G146" i="9"/>
  <c r="E146" i="9"/>
  <c r="I96" i="11"/>
  <c r="J96" i="11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K116" i="11"/>
  <c r="M116" i="11" s="1"/>
  <c r="D83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E172" i="9"/>
  <c r="G172" i="9"/>
  <c r="G138" i="9"/>
  <c r="D51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G137" i="9"/>
  <c r="D137" i="9"/>
  <c r="C131" i="9"/>
  <c r="E131" i="9" s="1"/>
  <c r="C116" i="9"/>
  <c r="G116" i="9" s="1"/>
  <c r="E114" i="9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E82" i="9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J54" i="11"/>
  <c r="K54" i="11" s="1"/>
  <c r="M54" i="11" s="1"/>
  <c r="I54" i="11"/>
  <c r="J112" i="11"/>
  <c r="I107" i="11"/>
  <c r="F56" i="11"/>
  <c r="E56" i="11"/>
  <c r="E32" i="11"/>
  <c r="H186" i="11"/>
  <c r="F182" i="11"/>
  <c r="F174" i="11"/>
  <c r="I174" i="11" s="1"/>
  <c r="F167" i="11"/>
  <c r="H135" i="11"/>
  <c r="J135" i="11" s="1"/>
  <c r="F101" i="11"/>
  <c r="J101" i="11" s="1"/>
  <c r="F66" i="11"/>
  <c r="E198" i="9"/>
  <c r="G77" i="9"/>
  <c r="I103" i="11"/>
  <c r="D141" i="9"/>
  <c r="D77" i="9"/>
  <c r="E202" i="9"/>
  <c r="D202" i="9"/>
  <c r="G202" i="9"/>
  <c r="D186" i="9"/>
  <c r="G186" i="9"/>
  <c r="D170" i="9"/>
  <c r="G170" i="9"/>
  <c r="G136" i="9"/>
  <c r="E136" i="9"/>
  <c r="D136" i="9"/>
  <c r="D114" i="9"/>
  <c r="G114" i="9"/>
  <c r="G153" i="9"/>
  <c r="E113" i="9"/>
  <c r="D113" i="9"/>
  <c r="E97" i="9"/>
  <c r="D97" i="9"/>
  <c r="I83" i="11"/>
  <c r="E182" i="9"/>
  <c r="E206" i="9"/>
  <c r="G206" i="9"/>
  <c r="D206" i="9"/>
  <c r="E190" i="9"/>
  <c r="D190" i="9"/>
  <c r="G190" i="9"/>
  <c r="E126" i="9"/>
  <c r="G126" i="9"/>
  <c r="D98" i="9"/>
  <c r="G98" i="9"/>
  <c r="G60" i="9"/>
  <c r="G53" i="9"/>
  <c r="E53" i="9"/>
  <c r="D53" i="9"/>
  <c r="C205" i="9"/>
  <c r="E205" i="9" s="1"/>
  <c r="C201" i="9"/>
  <c r="D197" i="9"/>
  <c r="C193" i="9"/>
  <c r="E193" i="9" s="1"/>
  <c r="D191" i="9"/>
  <c r="C189" i="9"/>
  <c r="E189" i="9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E141" i="9"/>
  <c r="E137" i="9"/>
  <c r="C135" i="9"/>
  <c r="E135" i="9" s="1"/>
  <c r="E129" i="9"/>
  <c r="C127" i="9"/>
  <c r="E125" i="9"/>
  <c r="D122" i="9"/>
  <c r="C120" i="9"/>
  <c r="E120" i="9" s="1"/>
  <c r="C118" i="9"/>
  <c r="C112" i="9"/>
  <c r="E108" i="9"/>
  <c r="C104" i="9"/>
  <c r="C102" i="9"/>
  <c r="E102" i="9"/>
  <c r="G96" i="9"/>
  <c r="D96" i="9"/>
  <c r="G90" i="9"/>
  <c r="C88" i="9"/>
  <c r="C86" i="9"/>
  <c r="E86" i="9" s="1"/>
  <c r="D84" i="9"/>
  <c r="G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I89" i="11"/>
  <c r="J26" i="1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I121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I101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I76" i="11" s="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66" i="9"/>
  <c r="E142" i="9"/>
  <c r="G142" i="9"/>
  <c r="E109" i="9"/>
  <c r="E93" i="9"/>
  <c r="G93" i="9"/>
  <c r="G45" i="9"/>
  <c r="D45" i="9"/>
  <c r="I130" i="11"/>
  <c r="I172" i="11"/>
  <c r="D125" i="9"/>
  <c r="D93" i="9"/>
  <c r="D178" i="9"/>
  <c r="E152" i="9"/>
  <c r="G108" i="9"/>
  <c r="D108" i="9"/>
  <c r="D82" i="9"/>
  <c r="G82" i="9"/>
  <c r="D121" i="9"/>
  <c r="E105" i="9"/>
  <c r="G105" i="9"/>
  <c r="E89" i="9"/>
  <c r="G89" i="9"/>
  <c r="I84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I165" i="11" s="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V294" i="4"/>
  <c r="U278" i="4"/>
  <c r="U322" i="4"/>
  <c r="V322" i="4"/>
  <c r="U290" i="4"/>
  <c r="U274" i="4"/>
  <c r="U270" i="4"/>
  <c r="V314" i="4"/>
  <c r="U348" i="4"/>
  <c r="U236" i="4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H333" i="2" s="1"/>
  <c r="F329" i="5"/>
  <c r="I330" i="2" s="1"/>
  <c r="D328" i="5"/>
  <c r="I328" i="5" s="1"/>
  <c r="D324" i="5"/>
  <c r="I324" i="5" s="1"/>
  <c r="D320" i="5"/>
  <c r="I320" i="5" s="1"/>
  <c r="D264" i="5"/>
  <c r="E264" i="5" s="1"/>
  <c r="H265" i="2" s="1"/>
  <c r="D260" i="5"/>
  <c r="E260" i="5" s="1"/>
  <c r="H261" i="2" s="1"/>
  <c r="D256" i="5"/>
  <c r="E256" i="5" s="1"/>
  <c r="H257" i="2" s="1"/>
  <c r="D244" i="5"/>
  <c r="E240" i="5"/>
  <c r="H241" i="2" s="1"/>
  <c r="D232" i="5"/>
  <c r="E228" i="5"/>
  <c r="H229" i="2" s="1"/>
  <c r="D208" i="5"/>
  <c r="E208" i="5" s="1"/>
  <c r="H209" i="2" s="1"/>
  <c r="D188" i="5"/>
  <c r="E188" i="5" s="1"/>
  <c r="H189" i="2" s="1"/>
  <c r="Q365" i="4"/>
  <c r="Q355" i="4"/>
  <c r="T355" i="4" s="1"/>
  <c r="D234" i="5"/>
  <c r="D230" i="5"/>
  <c r="D226" i="5"/>
  <c r="J592" i="3"/>
  <c r="K592" i="3"/>
  <c r="J588" i="3"/>
  <c r="K588" i="3"/>
  <c r="J586" i="3"/>
  <c r="K586" i="3"/>
  <c r="J584" i="3"/>
  <c r="K584" i="3"/>
  <c r="J582" i="3"/>
  <c r="K582" i="3"/>
  <c r="J569" i="3"/>
  <c r="K569" i="3"/>
  <c r="J568" i="3"/>
  <c r="K568" i="3"/>
  <c r="J566" i="3"/>
  <c r="K566" i="3"/>
  <c r="H563" i="3"/>
  <c r="F563" i="3"/>
  <c r="K563" i="3"/>
  <c r="I563" i="3"/>
  <c r="J563" i="3"/>
  <c r="J554" i="3"/>
  <c r="K554" i="3"/>
  <c r="K551" i="3"/>
  <c r="J551" i="3"/>
  <c r="K533" i="3"/>
  <c r="J533" i="3"/>
  <c r="J529" i="3"/>
  <c r="K529" i="3"/>
  <c r="J527" i="3"/>
  <c r="K527" i="3"/>
  <c r="J521" i="3"/>
  <c r="K521" i="3"/>
  <c r="K519" i="3"/>
  <c r="J519" i="3"/>
  <c r="J516" i="3"/>
  <c r="K516" i="3"/>
  <c r="J514" i="3"/>
  <c r="K514" i="3"/>
  <c r="J512" i="3"/>
  <c r="K512" i="3"/>
  <c r="J509" i="3"/>
  <c r="K509" i="3"/>
  <c r="J508" i="3"/>
  <c r="K508" i="3"/>
  <c r="J506" i="3"/>
  <c r="K506" i="3"/>
  <c r="J503" i="3"/>
  <c r="K503" i="3"/>
  <c r="J502" i="3"/>
  <c r="K502" i="3"/>
  <c r="J488" i="3"/>
  <c r="K488" i="3"/>
  <c r="J486" i="3"/>
  <c r="K486" i="3"/>
  <c r="J484" i="3"/>
  <c r="K484" i="3"/>
  <c r="J482" i="3"/>
  <c r="K482" i="3"/>
  <c r="K476" i="3"/>
  <c r="J476" i="3"/>
  <c r="J472" i="3"/>
  <c r="K472" i="3"/>
  <c r="J468" i="3"/>
  <c r="K468" i="3"/>
  <c r="J466" i="3"/>
  <c r="K466" i="3"/>
  <c r="J465" i="3"/>
  <c r="K465" i="3"/>
  <c r="K463" i="3"/>
  <c r="J463" i="3"/>
  <c r="K457" i="3"/>
  <c r="J457" i="3"/>
  <c r="K453" i="3"/>
  <c r="J453" i="3"/>
  <c r="J452" i="3"/>
  <c r="K452" i="3"/>
  <c r="K451" i="3"/>
  <c r="J451" i="3"/>
  <c r="K449" i="3"/>
  <c r="J449" i="3"/>
  <c r="K443" i="3"/>
  <c r="J443" i="3"/>
  <c r="J439" i="3"/>
  <c r="K439" i="3"/>
  <c r="K433" i="3"/>
  <c r="J433" i="3"/>
  <c r="J431" i="3"/>
  <c r="K431" i="3"/>
  <c r="J430" i="3"/>
  <c r="K430" i="3"/>
  <c r="J428" i="3"/>
  <c r="K428" i="3"/>
  <c r="K423" i="3"/>
  <c r="J423" i="3"/>
  <c r="K419" i="3"/>
  <c r="J419" i="3"/>
  <c r="J417" i="3"/>
  <c r="K417" i="3"/>
  <c r="K413" i="3"/>
  <c r="J413" i="3"/>
  <c r="K407" i="3"/>
  <c r="J407" i="3"/>
  <c r="J405" i="3"/>
  <c r="K405" i="3"/>
  <c r="K403" i="3"/>
  <c r="J403" i="3"/>
  <c r="K401" i="3"/>
  <c r="J401" i="3"/>
  <c r="K399" i="3"/>
  <c r="J399" i="3"/>
  <c r="K397" i="3"/>
  <c r="J397" i="3"/>
  <c r="K395" i="3"/>
  <c r="J395" i="3"/>
  <c r="K393" i="3"/>
  <c r="J393" i="3"/>
  <c r="K391" i="3"/>
  <c r="J391" i="3"/>
  <c r="J382" i="3"/>
  <c r="K382" i="3"/>
  <c r="J381" i="3"/>
  <c r="K381" i="3"/>
  <c r="K378" i="3"/>
  <c r="J378" i="3"/>
  <c r="K372" i="3"/>
  <c r="J372" i="3"/>
  <c r="K572" i="3"/>
  <c r="J572" i="3"/>
  <c r="I570" i="3"/>
  <c r="K570" i="3"/>
  <c r="H570" i="3"/>
  <c r="F570" i="3"/>
  <c r="J570" i="3"/>
  <c r="J564" i="3"/>
  <c r="K564" i="3"/>
  <c r="J560" i="3"/>
  <c r="K560" i="3"/>
  <c r="J558" i="3"/>
  <c r="K558" i="3"/>
  <c r="J556" i="3"/>
  <c r="K556" i="3"/>
  <c r="J552" i="3"/>
  <c r="K552" i="3"/>
  <c r="J540" i="3"/>
  <c r="K540" i="3"/>
  <c r="K538" i="3"/>
  <c r="J538" i="3"/>
  <c r="J536" i="3"/>
  <c r="K536" i="3"/>
  <c r="J534" i="3"/>
  <c r="K534" i="3"/>
  <c r="J532" i="3"/>
  <c r="K532" i="3"/>
  <c r="K530" i="3"/>
  <c r="J530" i="3"/>
  <c r="J528" i="3"/>
  <c r="K528" i="3"/>
  <c r="J526" i="3"/>
  <c r="K526" i="3"/>
  <c r="K524" i="3"/>
  <c r="J524" i="3"/>
  <c r="K522" i="3"/>
  <c r="J522" i="3"/>
  <c r="J520" i="3"/>
  <c r="K520" i="3"/>
  <c r="J510" i="3"/>
  <c r="K510" i="3"/>
  <c r="J504" i="3"/>
  <c r="K504" i="3"/>
  <c r="K500" i="3"/>
  <c r="J500" i="3"/>
  <c r="K498" i="3"/>
  <c r="J498" i="3"/>
  <c r="K480" i="3"/>
  <c r="J480" i="3"/>
  <c r="K478" i="3"/>
  <c r="J478" i="3"/>
  <c r="J474" i="3"/>
  <c r="K474" i="3"/>
  <c r="J470" i="3"/>
  <c r="K470" i="3"/>
  <c r="J454" i="3"/>
  <c r="K454" i="3"/>
  <c r="J450" i="3"/>
  <c r="K450" i="3"/>
  <c r="J446" i="3"/>
  <c r="K446" i="3"/>
  <c r="K444" i="3"/>
  <c r="J444" i="3"/>
  <c r="J442" i="3"/>
  <c r="K442" i="3"/>
  <c r="J440" i="3"/>
  <c r="K440" i="3"/>
  <c r="J438" i="3"/>
  <c r="K438" i="3"/>
  <c r="J436" i="3"/>
  <c r="K436" i="3"/>
  <c r="J432" i="3"/>
  <c r="K432" i="3"/>
  <c r="J426" i="3"/>
  <c r="K426" i="3"/>
  <c r="J424" i="3"/>
  <c r="K424" i="3"/>
  <c r="J422" i="3"/>
  <c r="K422" i="3"/>
  <c r="J420" i="3"/>
  <c r="K420" i="3"/>
  <c r="J418" i="3"/>
  <c r="K418" i="3"/>
  <c r="J412" i="3"/>
  <c r="K412" i="3"/>
  <c r="J408" i="3"/>
  <c r="K408" i="3"/>
  <c r="J406" i="3"/>
  <c r="K406" i="3"/>
  <c r="J379" i="3"/>
  <c r="K379" i="3"/>
  <c r="J590" i="3"/>
  <c r="K590" i="3"/>
  <c r="J580" i="3"/>
  <c r="K580" i="3"/>
  <c r="J578" i="3"/>
  <c r="K578" i="3"/>
  <c r="H576" i="3"/>
  <c r="I576" i="3"/>
  <c r="F576" i="3"/>
  <c r="J576" i="3"/>
  <c r="K576" i="3"/>
  <c r="J574" i="3"/>
  <c r="K574" i="3"/>
  <c r="K573" i="3"/>
  <c r="J573" i="3"/>
  <c r="K571" i="3"/>
  <c r="J571" i="3"/>
  <c r="J562" i="3"/>
  <c r="K562" i="3"/>
  <c r="H550" i="3"/>
  <c r="F550" i="3"/>
  <c r="J550" i="3"/>
  <c r="K550" i="3"/>
  <c r="I550" i="3"/>
  <c r="J548" i="3"/>
  <c r="K548" i="3"/>
  <c r="J546" i="3"/>
  <c r="K546" i="3"/>
  <c r="H544" i="3"/>
  <c r="I544" i="3"/>
  <c r="F544" i="3"/>
  <c r="J544" i="3"/>
  <c r="K544" i="3"/>
  <c r="J542" i="3"/>
  <c r="K542" i="3"/>
  <c r="K539" i="3"/>
  <c r="J539" i="3"/>
  <c r="K531" i="3"/>
  <c r="J531" i="3"/>
  <c r="K525" i="3"/>
  <c r="J525" i="3"/>
  <c r="K523" i="3"/>
  <c r="J523" i="3"/>
  <c r="J518" i="3"/>
  <c r="K518" i="3"/>
  <c r="J501" i="3"/>
  <c r="K501" i="3"/>
  <c r="J499" i="3"/>
  <c r="K499" i="3"/>
  <c r="J496" i="3"/>
  <c r="I496" i="3"/>
  <c r="K496" i="3"/>
  <c r="J494" i="3"/>
  <c r="K494" i="3"/>
  <c r="J492" i="3"/>
  <c r="K492" i="3"/>
  <c r="J490" i="3"/>
  <c r="K490" i="3"/>
  <c r="J481" i="3"/>
  <c r="K481" i="3"/>
  <c r="K479" i="3"/>
  <c r="J479" i="3"/>
  <c r="K477" i="3"/>
  <c r="J477" i="3"/>
  <c r="J464" i="3"/>
  <c r="K464" i="3"/>
  <c r="J462" i="3"/>
  <c r="K462" i="3"/>
  <c r="J460" i="3"/>
  <c r="K460" i="3"/>
  <c r="J458" i="3"/>
  <c r="K458" i="3"/>
  <c r="J456" i="3"/>
  <c r="K456" i="3"/>
  <c r="J448" i="3"/>
  <c r="K448" i="3"/>
  <c r="K445" i="3"/>
  <c r="J445" i="3"/>
  <c r="J434" i="3"/>
  <c r="K434" i="3"/>
  <c r="J416" i="3"/>
  <c r="K416" i="3"/>
  <c r="J414" i="3"/>
  <c r="K414" i="3"/>
  <c r="J410" i="3"/>
  <c r="K410" i="3"/>
  <c r="J404" i="3"/>
  <c r="K404" i="3"/>
  <c r="J402" i="3"/>
  <c r="K402" i="3"/>
  <c r="J400" i="3"/>
  <c r="K400" i="3"/>
  <c r="J398" i="3"/>
  <c r="K398" i="3"/>
  <c r="J396" i="3"/>
  <c r="K396" i="3"/>
  <c r="J394" i="3"/>
  <c r="K394" i="3"/>
  <c r="J392" i="3"/>
  <c r="K392" i="3"/>
  <c r="J390" i="3"/>
  <c r="K390" i="3"/>
  <c r="J388" i="3"/>
  <c r="K388" i="3"/>
  <c r="J386" i="3"/>
  <c r="K386" i="3"/>
  <c r="J384" i="3"/>
  <c r="K384" i="3"/>
  <c r="K368" i="3"/>
  <c r="J368" i="3"/>
  <c r="K593" i="3"/>
  <c r="J593" i="3"/>
  <c r="K591" i="3"/>
  <c r="J591" i="3"/>
  <c r="K589" i="3"/>
  <c r="J589" i="3"/>
  <c r="K587" i="3"/>
  <c r="J587" i="3"/>
  <c r="K585" i="3"/>
  <c r="J585" i="3"/>
  <c r="K583" i="3"/>
  <c r="J583" i="3"/>
  <c r="K581" i="3"/>
  <c r="J581" i="3"/>
  <c r="K579" i="3"/>
  <c r="J579" i="3"/>
  <c r="F579" i="3"/>
  <c r="I579" i="3"/>
  <c r="H579" i="3"/>
  <c r="K577" i="3"/>
  <c r="J577" i="3"/>
  <c r="K575" i="3"/>
  <c r="J575" i="3"/>
  <c r="K567" i="3"/>
  <c r="J567" i="3"/>
  <c r="K565" i="3"/>
  <c r="J565" i="3"/>
  <c r="K561" i="3"/>
  <c r="J561" i="3"/>
  <c r="I559" i="3"/>
  <c r="K559" i="3"/>
  <c r="H559" i="3"/>
  <c r="J559" i="3"/>
  <c r="F559" i="3"/>
  <c r="K557" i="3"/>
  <c r="J557" i="3"/>
  <c r="K555" i="3"/>
  <c r="J555" i="3"/>
  <c r="K553" i="3"/>
  <c r="J553" i="3"/>
  <c r="K549" i="3"/>
  <c r="J549" i="3"/>
  <c r="K547" i="3"/>
  <c r="J547" i="3"/>
  <c r="K545" i="3"/>
  <c r="J545" i="3"/>
  <c r="K543" i="3"/>
  <c r="J543" i="3"/>
  <c r="K541" i="3"/>
  <c r="J541" i="3"/>
  <c r="K537" i="3"/>
  <c r="J537" i="3"/>
  <c r="K535" i="3"/>
  <c r="J535" i="3"/>
  <c r="K517" i="3"/>
  <c r="J517" i="3"/>
  <c r="K515" i="3"/>
  <c r="J515" i="3"/>
  <c r="K513" i="3"/>
  <c r="J513" i="3"/>
  <c r="K511" i="3"/>
  <c r="J511" i="3"/>
  <c r="K507" i="3"/>
  <c r="J507" i="3"/>
  <c r="K505" i="3"/>
  <c r="J505" i="3"/>
  <c r="K497" i="3"/>
  <c r="J497" i="3"/>
  <c r="K495" i="3"/>
  <c r="J495" i="3"/>
  <c r="K493" i="3"/>
  <c r="J493" i="3"/>
  <c r="K491" i="3"/>
  <c r="J491" i="3"/>
  <c r="K489" i="3"/>
  <c r="J489" i="3"/>
  <c r="K487" i="3"/>
  <c r="J487" i="3"/>
  <c r="K485" i="3"/>
  <c r="J485" i="3"/>
  <c r="K483" i="3"/>
  <c r="J483" i="3"/>
  <c r="K475" i="3"/>
  <c r="J475" i="3"/>
  <c r="K473" i="3"/>
  <c r="J473" i="3"/>
  <c r="K471" i="3"/>
  <c r="J471" i="3"/>
  <c r="K469" i="3"/>
  <c r="J469" i="3"/>
  <c r="K467" i="3"/>
  <c r="J467" i="3"/>
  <c r="K461" i="3"/>
  <c r="J461" i="3"/>
  <c r="K459" i="3"/>
  <c r="J459" i="3"/>
  <c r="K455" i="3"/>
  <c r="J455" i="3"/>
  <c r="K447" i="3"/>
  <c r="J447" i="3"/>
  <c r="K441" i="3"/>
  <c r="J441" i="3"/>
  <c r="K437" i="3"/>
  <c r="J437" i="3"/>
  <c r="K435" i="3"/>
  <c r="J435" i="3"/>
  <c r="K429" i="3"/>
  <c r="J429" i="3"/>
  <c r="K427" i="3"/>
  <c r="J427" i="3"/>
  <c r="K425" i="3"/>
  <c r="J425" i="3"/>
  <c r="K421" i="3"/>
  <c r="J421" i="3"/>
  <c r="K415" i="3"/>
  <c r="J415" i="3"/>
  <c r="K411" i="3"/>
  <c r="J411" i="3"/>
  <c r="K409" i="3"/>
  <c r="J409" i="3"/>
  <c r="K389" i="3"/>
  <c r="J389" i="3"/>
  <c r="K387" i="3"/>
  <c r="J387" i="3"/>
  <c r="K385" i="3"/>
  <c r="J385" i="3"/>
  <c r="K383" i="3"/>
  <c r="J383" i="3"/>
  <c r="J377" i="3"/>
  <c r="K377" i="3"/>
  <c r="K370" i="3"/>
  <c r="J370" i="3"/>
  <c r="J380" i="3"/>
  <c r="K380" i="3"/>
  <c r="K376" i="3"/>
  <c r="J376" i="3"/>
  <c r="K374" i="3"/>
  <c r="J374" i="3"/>
  <c r="K350" i="3"/>
  <c r="J350" i="3"/>
  <c r="J348" i="3"/>
  <c r="K348" i="3"/>
  <c r="K346" i="3"/>
  <c r="J346" i="3"/>
  <c r="J342" i="3"/>
  <c r="K342" i="3"/>
  <c r="K336" i="3"/>
  <c r="J336" i="3"/>
  <c r="J322" i="3"/>
  <c r="K322" i="3"/>
  <c r="K306" i="3"/>
  <c r="J306" i="3"/>
  <c r="J304" i="3"/>
  <c r="K304" i="3"/>
  <c r="J300" i="3"/>
  <c r="K300" i="3"/>
  <c r="J298" i="3"/>
  <c r="K298" i="3"/>
  <c r="K296" i="3"/>
  <c r="J296" i="3"/>
  <c r="J294" i="3"/>
  <c r="K294" i="3"/>
  <c r="J292" i="3"/>
  <c r="K292" i="3"/>
  <c r="J290" i="3"/>
  <c r="K290" i="3"/>
  <c r="K288" i="3"/>
  <c r="J288" i="3"/>
  <c r="J284" i="3"/>
  <c r="K284" i="3"/>
  <c r="J282" i="3"/>
  <c r="K282" i="3"/>
  <c r="J280" i="3"/>
  <c r="K280" i="3"/>
  <c r="K274" i="3"/>
  <c r="J274" i="3"/>
  <c r="J268" i="3"/>
  <c r="K268" i="3"/>
  <c r="J266" i="3"/>
  <c r="K266" i="3"/>
  <c r="J264" i="3"/>
  <c r="K264" i="3"/>
  <c r="K262" i="3"/>
  <c r="J262" i="3"/>
  <c r="J260" i="3"/>
  <c r="K260" i="3"/>
  <c r="K258" i="3"/>
  <c r="J258" i="3"/>
  <c r="J254" i="3"/>
  <c r="K254" i="3"/>
  <c r="J250" i="3"/>
  <c r="K250" i="3"/>
  <c r="J244" i="3"/>
  <c r="K244" i="3"/>
  <c r="K242" i="3"/>
  <c r="J242" i="3"/>
  <c r="K238" i="3"/>
  <c r="J238" i="3"/>
  <c r="K236" i="3"/>
  <c r="J236" i="3"/>
  <c r="K232" i="3"/>
  <c r="J232" i="3"/>
  <c r="J230" i="3"/>
  <c r="K230" i="3"/>
  <c r="K224" i="3"/>
  <c r="J224" i="3"/>
  <c r="J220" i="3"/>
  <c r="K220" i="3"/>
  <c r="K216" i="3"/>
  <c r="J216" i="3"/>
  <c r="K212" i="3"/>
  <c r="J212" i="3"/>
  <c r="J210" i="3"/>
  <c r="K210" i="3"/>
  <c r="J206" i="3"/>
  <c r="K206" i="3"/>
  <c r="J202" i="3"/>
  <c r="K202" i="3"/>
  <c r="J188" i="3"/>
  <c r="K188" i="3"/>
  <c r="K366" i="3"/>
  <c r="J366" i="3"/>
  <c r="K364" i="3"/>
  <c r="J364" i="3"/>
  <c r="K360" i="3"/>
  <c r="J360" i="3"/>
  <c r="J358" i="3"/>
  <c r="K358" i="3"/>
  <c r="J352" i="3"/>
  <c r="K352" i="3"/>
  <c r="K349" i="3"/>
  <c r="J349" i="3"/>
  <c r="J344" i="3"/>
  <c r="K344" i="3"/>
  <c r="J340" i="3"/>
  <c r="K340" i="3"/>
  <c r="K338" i="3"/>
  <c r="J338" i="3"/>
  <c r="J334" i="3"/>
  <c r="K334" i="3"/>
  <c r="J332" i="3"/>
  <c r="K332" i="3"/>
  <c r="K330" i="3"/>
  <c r="J330" i="3"/>
  <c r="K328" i="3"/>
  <c r="J328" i="3"/>
  <c r="K326" i="3"/>
  <c r="J326" i="3"/>
  <c r="K325" i="3"/>
  <c r="J325" i="3"/>
  <c r="K324" i="3"/>
  <c r="J324" i="3"/>
  <c r="J320" i="3"/>
  <c r="K320" i="3"/>
  <c r="J318" i="3"/>
  <c r="K318" i="3"/>
  <c r="K316" i="3"/>
  <c r="J316" i="3"/>
  <c r="K314" i="3"/>
  <c r="J314" i="3"/>
  <c r="K312" i="3"/>
  <c r="J312" i="3"/>
  <c r="K310" i="3"/>
  <c r="J310" i="3"/>
  <c r="K308" i="3"/>
  <c r="J308" i="3"/>
  <c r="K307" i="3"/>
  <c r="J307" i="3"/>
  <c r="J301" i="3"/>
  <c r="K301" i="3"/>
  <c r="K299" i="3"/>
  <c r="J299" i="3"/>
  <c r="K297" i="3"/>
  <c r="J297" i="3"/>
  <c r="K295" i="3"/>
  <c r="J295" i="3"/>
  <c r="K293" i="3"/>
  <c r="J293" i="3"/>
  <c r="K291" i="3"/>
  <c r="J291" i="3"/>
  <c r="K289" i="3"/>
  <c r="J289" i="3"/>
  <c r="J285" i="3"/>
  <c r="K285" i="3"/>
  <c r="K283" i="3"/>
  <c r="J283" i="3"/>
  <c r="K281" i="3"/>
  <c r="J281" i="3"/>
  <c r="J278" i="3"/>
  <c r="K278" i="3"/>
  <c r="J276" i="3"/>
  <c r="K276" i="3"/>
  <c r="J272" i="3"/>
  <c r="K272" i="3"/>
  <c r="K270" i="3"/>
  <c r="J270" i="3"/>
  <c r="K256" i="3"/>
  <c r="J256" i="3"/>
  <c r="J252" i="3"/>
  <c r="K252" i="3"/>
  <c r="K248" i="3"/>
  <c r="J248" i="3"/>
  <c r="K246" i="3"/>
  <c r="J246" i="3"/>
  <c r="J240" i="3"/>
  <c r="K240" i="3"/>
  <c r="J234" i="3"/>
  <c r="K234" i="3"/>
  <c r="K228" i="3"/>
  <c r="J228" i="3"/>
  <c r="J226" i="3"/>
  <c r="K226" i="3"/>
  <c r="K222" i="3"/>
  <c r="J222" i="3"/>
  <c r="J221" i="3"/>
  <c r="K221" i="3"/>
  <c r="K218" i="3"/>
  <c r="J218" i="3"/>
  <c r="J208" i="3"/>
  <c r="K208" i="3"/>
  <c r="K204" i="3"/>
  <c r="J204" i="3"/>
  <c r="J200" i="3"/>
  <c r="K200" i="3"/>
  <c r="K198" i="3"/>
  <c r="J198" i="3"/>
  <c r="K196" i="3"/>
  <c r="J196" i="3"/>
  <c r="K194" i="3"/>
  <c r="J194" i="3"/>
  <c r="J193" i="3"/>
  <c r="K193" i="3"/>
  <c r="J192" i="3"/>
  <c r="K192" i="3"/>
  <c r="K190" i="3"/>
  <c r="J190" i="3"/>
  <c r="J186" i="3"/>
  <c r="K186" i="3"/>
  <c r="J373" i="3"/>
  <c r="K373" i="3"/>
  <c r="K371" i="3"/>
  <c r="J371" i="3"/>
  <c r="K369" i="3"/>
  <c r="J369" i="3"/>
  <c r="K367" i="3"/>
  <c r="J367" i="3"/>
  <c r="K365" i="3"/>
  <c r="J365" i="3"/>
  <c r="K363" i="3"/>
  <c r="J363" i="3"/>
  <c r="J361" i="3"/>
  <c r="K361" i="3"/>
  <c r="K351" i="3"/>
  <c r="J351" i="3"/>
  <c r="J347" i="3"/>
  <c r="K347" i="3"/>
  <c r="K339" i="3"/>
  <c r="J339" i="3"/>
  <c r="K337" i="3"/>
  <c r="J337" i="3"/>
  <c r="K331" i="3"/>
  <c r="J331" i="3"/>
  <c r="K329" i="3"/>
  <c r="J329" i="3"/>
  <c r="J327" i="3"/>
  <c r="K327" i="3"/>
  <c r="K317" i="3"/>
  <c r="J317" i="3"/>
  <c r="J315" i="3"/>
  <c r="K315" i="3"/>
  <c r="K313" i="3"/>
  <c r="J313" i="3"/>
  <c r="K311" i="3"/>
  <c r="J311" i="3"/>
  <c r="K309" i="3"/>
  <c r="J309" i="3"/>
  <c r="J275" i="3"/>
  <c r="K275" i="3"/>
  <c r="J271" i="3"/>
  <c r="K271" i="3"/>
  <c r="K263" i="3"/>
  <c r="J263" i="3"/>
  <c r="J259" i="3"/>
  <c r="K259" i="3"/>
  <c r="J257" i="3"/>
  <c r="K257" i="3"/>
  <c r="J249" i="3"/>
  <c r="K249" i="3"/>
  <c r="J247" i="3"/>
  <c r="K247" i="3"/>
  <c r="J243" i="3"/>
  <c r="K243" i="3"/>
  <c r="J239" i="3"/>
  <c r="K239" i="3"/>
  <c r="J237" i="3"/>
  <c r="K237" i="3"/>
  <c r="J233" i="3"/>
  <c r="K233" i="3"/>
  <c r="K229" i="3"/>
  <c r="J229" i="3"/>
  <c r="K225" i="3"/>
  <c r="J225" i="3"/>
  <c r="J223" i="3"/>
  <c r="K223" i="3"/>
  <c r="K219" i="3"/>
  <c r="J219" i="3"/>
  <c r="K217" i="3"/>
  <c r="J217" i="3"/>
  <c r="J215" i="3"/>
  <c r="K215" i="3"/>
  <c r="J213" i="3"/>
  <c r="K213" i="3"/>
  <c r="J205" i="3"/>
  <c r="K205" i="3"/>
  <c r="K199" i="3"/>
  <c r="J199" i="3"/>
  <c r="K197" i="3"/>
  <c r="J197" i="3"/>
  <c r="J195" i="3"/>
  <c r="K195" i="3"/>
  <c r="K191" i="3"/>
  <c r="J191" i="3"/>
  <c r="J375" i="3"/>
  <c r="K375" i="3"/>
  <c r="K362" i="3"/>
  <c r="J362" i="3"/>
  <c r="K359" i="3"/>
  <c r="J359" i="3"/>
  <c r="J357" i="3"/>
  <c r="K357" i="3"/>
  <c r="J356" i="3"/>
  <c r="K356" i="3"/>
  <c r="J355" i="3"/>
  <c r="K355" i="3"/>
  <c r="J354" i="3"/>
  <c r="K354" i="3"/>
  <c r="J353" i="3"/>
  <c r="K353" i="3"/>
  <c r="J345" i="3"/>
  <c r="K345" i="3"/>
  <c r="J343" i="3"/>
  <c r="K343" i="3"/>
  <c r="J341" i="3"/>
  <c r="K341" i="3"/>
  <c r="J335" i="3"/>
  <c r="K335" i="3"/>
  <c r="J333" i="3"/>
  <c r="K333" i="3"/>
  <c r="K323" i="3"/>
  <c r="J323" i="3"/>
  <c r="J321" i="3"/>
  <c r="K321" i="3"/>
  <c r="J319" i="3"/>
  <c r="K319" i="3"/>
  <c r="J305" i="3"/>
  <c r="K305" i="3"/>
  <c r="J303" i="3"/>
  <c r="K303" i="3"/>
  <c r="J302" i="3"/>
  <c r="K302" i="3"/>
  <c r="J287" i="3"/>
  <c r="K287" i="3"/>
  <c r="J286" i="3"/>
  <c r="K286" i="3"/>
  <c r="K279" i="3"/>
  <c r="J279" i="3"/>
  <c r="J277" i="3"/>
  <c r="K277" i="3"/>
  <c r="K273" i="3"/>
  <c r="J273" i="3"/>
  <c r="K269" i="3"/>
  <c r="J269" i="3"/>
  <c r="K267" i="3"/>
  <c r="J267" i="3"/>
  <c r="K265" i="3"/>
  <c r="J265" i="3"/>
  <c r="J261" i="3"/>
  <c r="K261" i="3"/>
  <c r="K255" i="3"/>
  <c r="J255" i="3"/>
  <c r="J253" i="3"/>
  <c r="K253" i="3"/>
  <c r="K251" i="3"/>
  <c r="J251" i="3"/>
  <c r="K245" i="3"/>
  <c r="J245" i="3"/>
  <c r="J241" i="3"/>
  <c r="K241" i="3"/>
  <c r="J235" i="3"/>
  <c r="K235" i="3"/>
  <c r="J231" i="3"/>
  <c r="K231" i="3"/>
  <c r="J227" i="3"/>
  <c r="K227" i="3"/>
  <c r="K214" i="3"/>
  <c r="J214" i="3"/>
  <c r="K211" i="3"/>
  <c r="J211" i="3"/>
  <c r="J209" i="3"/>
  <c r="K209" i="3"/>
  <c r="K207" i="3"/>
  <c r="J207" i="3"/>
  <c r="K203" i="3"/>
  <c r="J203" i="3"/>
  <c r="J201" i="3"/>
  <c r="K201" i="3"/>
  <c r="K189" i="3"/>
  <c r="J189" i="3"/>
  <c r="J187" i="3"/>
  <c r="K187" i="3"/>
  <c r="V545" i="4"/>
  <c r="U545" i="4"/>
  <c r="X581" i="4"/>
  <c r="Y581" i="4" s="1"/>
  <c r="N546" i="4"/>
  <c r="R546" i="4" s="1"/>
  <c r="Q546" i="4"/>
  <c r="P546" i="4"/>
  <c r="S546" i="4" s="1"/>
  <c r="N542" i="4"/>
  <c r="R542" i="4" s="1"/>
  <c r="P542" i="4"/>
  <c r="Q542" i="4"/>
  <c r="T542" i="4" s="1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S540" i="4" s="1"/>
  <c r="N530" i="4"/>
  <c r="R530" i="4" s="1"/>
  <c r="Q530" i="4"/>
  <c r="P530" i="4"/>
  <c r="S530" i="4" s="1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T522" i="4" s="1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9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K576" i="11" l="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G786" i="2"/>
  <c r="P786" i="2" s="1"/>
  <c r="F786" i="2"/>
  <c r="O786" i="2" s="1"/>
  <c r="I785" i="3" s="1"/>
  <c r="E786" i="2"/>
  <c r="N786" i="2" s="1"/>
  <c r="V675" i="4"/>
  <c r="U675" i="4"/>
  <c r="F722" i="2"/>
  <c r="O722" i="2" s="1"/>
  <c r="E722" i="2"/>
  <c r="N722" i="2" s="1"/>
  <c r="H721" i="3" s="1"/>
  <c r="H762" i="3"/>
  <c r="F778" i="3"/>
  <c r="H778" i="3"/>
  <c r="F787" i="2"/>
  <c r="O787" i="2" s="1"/>
  <c r="I786" i="3" s="1"/>
  <c r="G787" i="2"/>
  <c r="P787" i="2" s="1"/>
  <c r="E787" i="2"/>
  <c r="N787" i="2" s="1"/>
  <c r="V278" i="4"/>
  <c r="V797" i="4"/>
  <c r="W753" i="4"/>
  <c r="W781" i="4"/>
  <c r="W785" i="4"/>
  <c r="T953" i="4"/>
  <c r="W912" i="4"/>
  <c r="V833" i="4"/>
  <c r="W732" i="4"/>
  <c r="U549" i="4"/>
  <c r="V348" i="4"/>
  <c r="V612" i="4"/>
  <c r="T144" i="4"/>
  <c r="T684" i="4"/>
  <c r="V830" i="4"/>
  <c r="V884" i="4"/>
  <c r="W884" i="4" s="1"/>
  <c r="V776" i="4"/>
  <c r="W776" i="4" s="1"/>
  <c r="F12" i="5"/>
  <c r="I13" i="2" s="1"/>
  <c r="E12" i="5"/>
  <c r="H13" i="2" s="1"/>
  <c r="F117" i="2"/>
  <c r="O117" i="2" s="1"/>
  <c r="I116" i="3" s="1"/>
  <c r="E117" i="2"/>
  <c r="N117" i="2" s="1"/>
  <c r="F125" i="2"/>
  <c r="O125" i="2" s="1"/>
  <c r="I124" i="3" s="1"/>
  <c r="E125" i="2"/>
  <c r="N125" i="2" s="1"/>
  <c r="F133" i="2"/>
  <c r="O133" i="2" s="1"/>
  <c r="I132" i="3" s="1"/>
  <c r="E133" i="2"/>
  <c r="N133" i="2" s="1"/>
  <c r="F141" i="2"/>
  <c r="O141" i="2" s="1"/>
  <c r="I140" i="3" s="1"/>
  <c r="E141" i="2"/>
  <c r="N141" i="2" s="1"/>
  <c r="G516" i="5"/>
  <c r="J517" i="2" s="1"/>
  <c r="F516" i="5"/>
  <c r="I517" i="2" s="1"/>
  <c r="I516" i="5"/>
  <c r="F657" i="5"/>
  <c r="I658" i="2" s="1"/>
  <c r="E657" i="5"/>
  <c r="H658" i="2" s="1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V306" i="4"/>
  <c r="T223" i="4"/>
  <c r="T297" i="4"/>
  <c r="S198" i="4"/>
  <c r="S195" i="4"/>
  <c r="I211" i="5"/>
  <c r="S187" i="4"/>
  <c r="S205" i="4"/>
  <c r="S213" i="4"/>
  <c r="U213" i="4" s="1"/>
  <c r="T273" i="4"/>
  <c r="T309" i="4"/>
  <c r="T282" i="4"/>
  <c r="G279" i="5"/>
  <c r="J280" i="2" s="1"/>
  <c r="I195" i="5"/>
  <c r="E195" i="5"/>
  <c r="H196" i="2" s="1"/>
  <c r="T237" i="4"/>
  <c r="E299" i="5"/>
  <c r="H300" i="2" s="1"/>
  <c r="V467" i="4"/>
  <c r="W467" i="4" s="1"/>
  <c r="F464" i="5"/>
  <c r="I465" i="2" s="1"/>
  <c r="W433" i="4"/>
  <c r="T415" i="4"/>
  <c r="S392" i="4"/>
  <c r="F262" i="5"/>
  <c r="I263" i="2" s="1"/>
  <c r="I298" i="5"/>
  <c r="F269" i="5"/>
  <c r="I270" i="2" s="1"/>
  <c r="I306" i="5"/>
  <c r="F322" i="5"/>
  <c r="I323" i="2" s="1"/>
  <c r="I338" i="5"/>
  <c r="G350" i="5"/>
  <c r="J351" i="2" s="1"/>
  <c r="T209" i="4"/>
  <c r="S245" i="4"/>
  <c r="U245" i="4" s="1"/>
  <c r="T266" i="4"/>
  <c r="V266" i="4" s="1"/>
  <c r="R225" i="4"/>
  <c r="U225" i="4" s="1"/>
  <c r="T337" i="4"/>
  <c r="H798" i="3"/>
  <c r="V437" i="4"/>
  <c r="W437" i="4" s="1"/>
  <c r="X437" i="4" s="1"/>
  <c r="T487" i="4"/>
  <c r="S419" i="4"/>
  <c r="V413" i="4"/>
  <c r="V409" i="4"/>
  <c r="I437" i="5"/>
  <c r="E453" i="5"/>
  <c r="H454" i="2" s="1"/>
  <c r="S356" i="4"/>
  <c r="U356" i="4" s="1"/>
  <c r="T356" i="4"/>
  <c r="V393" i="4"/>
  <c r="S423" i="4"/>
  <c r="S439" i="4"/>
  <c r="E543" i="5"/>
  <c r="H544" i="2" s="1"/>
  <c r="I543" i="5"/>
  <c r="E572" i="5"/>
  <c r="H573" i="2" s="1"/>
  <c r="I530" i="5"/>
  <c r="G558" i="5"/>
  <c r="J559" i="2" s="1"/>
  <c r="E562" i="5"/>
  <c r="H563" i="2" s="1"/>
  <c r="I613" i="5"/>
  <c r="E648" i="5"/>
  <c r="H649" i="2" s="1"/>
  <c r="G686" i="5"/>
  <c r="J687" i="2" s="1"/>
  <c r="G728" i="5"/>
  <c r="J729" i="2" s="1"/>
  <c r="I642" i="5"/>
  <c r="I621" i="5"/>
  <c r="G618" i="5"/>
  <c r="J619" i="2" s="1"/>
  <c r="G650" i="5"/>
  <c r="J651" i="2" s="1"/>
  <c r="E654" i="5"/>
  <c r="H655" i="2" s="1"/>
  <c r="F731" i="5"/>
  <c r="I732" i="2" s="1"/>
  <c r="E788" i="5"/>
  <c r="H789" i="2" s="1"/>
  <c r="F826" i="5"/>
  <c r="I824" i="2" s="1"/>
  <c r="F801" i="5"/>
  <c r="I802" i="2" s="1"/>
  <c r="F769" i="5"/>
  <c r="I770" i="2" s="1"/>
  <c r="G810" i="5"/>
  <c r="J811" i="2" s="1"/>
  <c r="G772" i="5"/>
  <c r="J773" i="2" s="1"/>
  <c r="F749" i="5"/>
  <c r="I750" i="2" s="1"/>
  <c r="F781" i="5"/>
  <c r="I782" i="2" s="1"/>
  <c r="I749" i="5"/>
  <c r="I781" i="5"/>
  <c r="I841" i="5"/>
  <c r="U777" i="4"/>
  <c r="W777" i="4" s="1"/>
  <c r="X777" i="4" s="1"/>
  <c r="Y777" i="4" s="1"/>
  <c r="U833" i="4"/>
  <c r="E50" i="5"/>
  <c r="H51" i="2" s="1"/>
  <c r="F53" i="5"/>
  <c r="I54" i="2" s="1"/>
  <c r="E58" i="5"/>
  <c r="H59" i="2" s="1"/>
  <c r="E66" i="5"/>
  <c r="H67" i="2" s="1"/>
  <c r="E98" i="5"/>
  <c r="H99" i="2" s="1"/>
  <c r="I111" i="5"/>
  <c r="I115" i="5"/>
  <c r="I119" i="5"/>
  <c r="I123" i="5"/>
  <c r="I127" i="5"/>
  <c r="I131" i="5"/>
  <c r="I135" i="5"/>
  <c r="I139" i="5"/>
  <c r="I143" i="5"/>
  <c r="F149" i="5"/>
  <c r="I150" i="2" s="1"/>
  <c r="G156" i="5"/>
  <c r="J157" i="2" s="1"/>
  <c r="E519" i="5"/>
  <c r="H520" i="2" s="1"/>
  <c r="F525" i="5"/>
  <c r="I526" i="2" s="1"/>
  <c r="I527" i="5"/>
  <c r="E530" i="5"/>
  <c r="H531" i="2" s="1"/>
  <c r="F555" i="5"/>
  <c r="I556" i="2" s="1"/>
  <c r="F561" i="5"/>
  <c r="I562" i="2" s="1"/>
  <c r="I590" i="5"/>
  <c r="G591" i="5"/>
  <c r="J592" i="2" s="1"/>
  <c r="I602" i="5"/>
  <c r="I618" i="5"/>
  <c r="E633" i="5"/>
  <c r="H634" i="2" s="1"/>
  <c r="G649" i="5"/>
  <c r="J650" i="2" s="1"/>
  <c r="I672" i="5"/>
  <c r="E676" i="5"/>
  <c r="H677" i="2" s="1"/>
  <c r="I678" i="5"/>
  <c r="G683" i="5"/>
  <c r="J684" i="2" s="1"/>
  <c r="F697" i="5"/>
  <c r="I698" i="2" s="1"/>
  <c r="I699" i="5"/>
  <c r="E704" i="5"/>
  <c r="H705" i="2" s="1"/>
  <c r="F709" i="5"/>
  <c r="I710" i="2" s="1"/>
  <c r="I720" i="5"/>
  <c r="E724" i="5"/>
  <c r="H725" i="2" s="1"/>
  <c r="I726" i="5"/>
  <c r="I736" i="5"/>
  <c r="I740" i="5"/>
  <c r="G769" i="5"/>
  <c r="J770" i="2" s="1"/>
  <c r="F791" i="5"/>
  <c r="I792" i="2" s="1"/>
  <c r="I826" i="5"/>
  <c r="I831" i="5"/>
  <c r="V39" i="4"/>
  <c r="W39" i="4" s="1"/>
  <c r="S89" i="4"/>
  <c r="T119" i="4"/>
  <c r="S123" i="4"/>
  <c r="V128" i="4"/>
  <c r="W128" i="4" s="1"/>
  <c r="S147" i="4"/>
  <c r="S151" i="4"/>
  <c r="S155" i="4"/>
  <c r="T659" i="4"/>
  <c r="V677" i="4"/>
  <c r="W677" i="4" s="1"/>
  <c r="T681" i="4"/>
  <c r="W725" i="4"/>
  <c r="T763" i="4"/>
  <c r="T771" i="4"/>
  <c r="T795" i="4"/>
  <c r="T799" i="4"/>
  <c r="T803" i="4"/>
  <c r="T807" i="4"/>
  <c r="T831" i="4"/>
  <c r="W835" i="4"/>
  <c r="X835" i="4" s="1"/>
  <c r="N963" i="4"/>
  <c r="R963" i="4" s="1"/>
  <c r="F790" i="3"/>
  <c r="F782" i="3"/>
  <c r="I561" i="5"/>
  <c r="G533" i="5"/>
  <c r="J534" i="2" s="1"/>
  <c r="G525" i="5"/>
  <c r="J526" i="2" s="1"/>
  <c r="G4" i="2"/>
  <c r="P4" i="2" s="1"/>
  <c r="F818" i="2"/>
  <c r="O818" i="2" s="1"/>
  <c r="I820" i="3" s="1"/>
  <c r="I745" i="5"/>
  <c r="E77" i="5"/>
  <c r="H78" i="2" s="1"/>
  <c r="E53" i="5"/>
  <c r="H54" i="2" s="1"/>
  <c r="T184" i="4"/>
  <c r="G537" i="2"/>
  <c r="P537" i="2" s="1"/>
  <c r="T113" i="4"/>
  <c r="P153" i="4"/>
  <c r="V596" i="4"/>
  <c r="W596" i="4" s="1"/>
  <c r="V602" i="4"/>
  <c r="W602" i="4" s="1"/>
  <c r="S617" i="4"/>
  <c r="U617" i="4" s="1"/>
  <c r="T624" i="4"/>
  <c r="T628" i="4"/>
  <c r="V648" i="4"/>
  <c r="W648" i="4" s="1"/>
  <c r="X648" i="4" s="1"/>
  <c r="W654" i="4"/>
  <c r="V656" i="4"/>
  <c r="W656" i="4" s="1"/>
  <c r="T660" i="4"/>
  <c r="T664" i="4"/>
  <c r="V668" i="4"/>
  <c r="V692" i="4"/>
  <c r="V694" i="4"/>
  <c r="W694" i="4" s="1"/>
  <c r="T718" i="4"/>
  <c r="S737" i="4"/>
  <c r="V813" i="4"/>
  <c r="W813" i="4" s="1"/>
  <c r="T846" i="4"/>
  <c r="S857" i="4"/>
  <c r="S891" i="4"/>
  <c r="S913" i="4"/>
  <c r="V928" i="4"/>
  <c r="S951" i="4"/>
  <c r="S953" i="4"/>
  <c r="T960" i="4"/>
  <c r="V960" i="4" s="1"/>
  <c r="S961" i="4"/>
  <c r="I805" i="5"/>
  <c r="F763" i="2"/>
  <c r="O763" i="2" s="1"/>
  <c r="I762" i="3" s="1"/>
  <c r="E755" i="2"/>
  <c r="N755" i="2" s="1"/>
  <c r="F641" i="5"/>
  <c r="I642" i="2" s="1"/>
  <c r="G747" i="5"/>
  <c r="J748" i="2" s="1"/>
  <c r="F105" i="5"/>
  <c r="I106" i="2" s="1"/>
  <c r="I73" i="5"/>
  <c r="T598" i="4"/>
  <c r="T457" i="4"/>
  <c r="F140" i="5"/>
  <c r="I141" i="2" s="1"/>
  <c r="F132" i="5"/>
  <c r="I133" i="2" s="1"/>
  <c r="F124" i="5"/>
  <c r="I125" i="2" s="1"/>
  <c r="F116" i="5"/>
  <c r="I117" i="2" s="1"/>
  <c r="T893" i="4"/>
  <c r="T873" i="4"/>
  <c r="V845" i="4"/>
  <c r="G512" i="2"/>
  <c r="P512" i="2" s="1"/>
  <c r="E160" i="2"/>
  <c r="N160" i="2" s="1"/>
  <c r="H159" i="3" s="1"/>
  <c r="V112" i="4"/>
  <c r="F49" i="5"/>
  <c r="I50" i="2" s="1"/>
  <c r="F81" i="5"/>
  <c r="I82" i="2" s="1"/>
  <c r="V124" i="4"/>
  <c r="W124" i="4" s="1"/>
  <c r="T74" i="4"/>
  <c r="E685" i="5"/>
  <c r="H686" i="2" s="1"/>
  <c r="S608" i="4"/>
  <c r="T614" i="4"/>
  <c r="S632" i="4"/>
  <c r="V704" i="4"/>
  <c r="W704" i="4" s="1"/>
  <c r="R722" i="4"/>
  <c r="U722" i="4" s="1"/>
  <c r="V770" i="4"/>
  <c r="T784" i="4"/>
  <c r="U850" i="4"/>
  <c r="U854" i="4"/>
  <c r="T635" i="4"/>
  <c r="U970" i="4"/>
  <c r="S893" i="4"/>
  <c r="G141" i="2"/>
  <c r="P141" i="2" s="1"/>
  <c r="G133" i="2"/>
  <c r="P133" i="2" s="1"/>
  <c r="G125" i="2"/>
  <c r="P125" i="2" s="1"/>
  <c r="G117" i="2"/>
  <c r="P117" i="2" s="1"/>
  <c r="S53" i="4"/>
  <c r="S844" i="4"/>
  <c r="S626" i="4"/>
  <c r="U626" i="4" s="1"/>
  <c r="W626" i="4" s="1"/>
  <c r="V599" i="4"/>
  <c r="W599" i="4" s="1"/>
  <c r="X599" i="4" s="1"/>
  <c r="V647" i="4"/>
  <c r="W647" i="4" s="1"/>
  <c r="E146" i="5"/>
  <c r="H147" i="2" s="1"/>
  <c r="G555" i="5"/>
  <c r="J556" i="2" s="1"/>
  <c r="G575" i="5"/>
  <c r="J576" i="2" s="1"/>
  <c r="I709" i="5"/>
  <c r="T77" i="4"/>
  <c r="T174" i="4"/>
  <c r="S166" i="4"/>
  <c r="S676" i="4"/>
  <c r="F835" i="2"/>
  <c r="O835" i="2" s="1"/>
  <c r="F56" i="2"/>
  <c r="O56" i="2" s="1"/>
  <c r="T726" i="4"/>
  <c r="T870" i="4"/>
  <c r="E976" i="4"/>
  <c r="G897" i="4"/>
  <c r="E865" i="4"/>
  <c r="F934" i="4"/>
  <c r="U612" i="4"/>
  <c r="V116" i="4"/>
  <c r="U620" i="4"/>
  <c r="W620" i="4" s="1"/>
  <c r="E898" i="4"/>
  <c r="F866" i="4"/>
  <c r="E944" i="4"/>
  <c r="I49" i="5"/>
  <c r="G49" i="5"/>
  <c r="J50" i="2" s="1"/>
  <c r="G73" i="5"/>
  <c r="J74" i="2" s="1"/>
  <c r="E533" i="5"/>
  <c r="H534" i="2" s="1"/>
  <c r="S660" i="4"/>
  <c r="U660" i="4" s="1"/>
  <c r="T728" i="4"/>
  <c r="V728" i="4" s="1"/>
  <c r="I713" i="5"/>
  <c r="S627" i="4"/>
  <c r="V958" i="4"/>
  <c r="T808" i="4"/>
  <c r="V808" i="4" s="1"/>
  <c r="W808" i="4" s="1"/>
  <c r="U631" i="4"/>
  <c r="S977" i="4"/>
  <c r="S678" i="4"/>
  <c r="S828" i="4"/>
  <c r="U828" i="4" s="1"/>
  <c r="V631" i="4"/>
  <c r="W631" i="4" s="1"/>
  <c r="X631" i="4" s="1"/>
  <c r="S825" i="4"/>
  <c r="F178" i="5"/>
  <c r="I179" i="2" s="1"/>
  <c r="E178" i="5"/>
  <c r="H179" i="2" s="1"/>
  <c r="G178" i="5"/>
  <c r="J179" i="2" s="1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V570" i="4" s="1"/>
  <c r="W570" i="4" s="1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F754" i="2"/>
  <c r="O754" i="2" s="1"/>
  <c r="I753" i="3" s="1"/>
  <c r="G754" i="2"/>
  <c r="P754" i="2" s="1"/>
  <c r="E754" i="2"/>
  <c r="N754" i="2" s="1"/>
  <c r="H496" i="3"/>
  <c r="F496" i="3"/>
  <c r="F734" i="3"/>
  <c r="I734" i="3"/>
  <c r="F721" i="3"/>
  <c r="I721" i="3"/>
  <c r="F764" i="2"/>
  <c r="O764" i="2" s="1"/>
  <c r="I763" i="3" s="1"/>
  <c r="E764" i="2"/>
  <c r="N764" i="2" s="1"/>
  <c r="G764" i="2"/>
  <c r="P764" i="2" s="1"/>
  <c r="E808" i="2"/>
  <c r="N808" i="2" s="1"/>
  <c r="F808" i="2"/>
  <c r="O808" i="2" s="1"/>
  <c r="I807" i="3" s="1"/>
  <c r="G808" i="2"/>
  <c r="P808" i="2" s="1"/>
  <c r="G770" i="2"/>
  <c r="P770" i="2" s="1"/>
  <c r="E770" i="2"/>
  <c r="N770" i="2" s="1"/>
  <c r="F770" i="2"/>
  <c r="O770" i="2" s="1"/>
  <c r="I769" i="3" s="1"/>
  <c r="E802" i="2"/>
  <c r="N802" i="2" s="1"/>
  <c r="F802" i="2"/>
  <c r="O802" i="2" s="1"/>
  <c r="I801" i="3" s="1"/>
  <c r="G802" i="2"/>
  <c r="P802" i="2" s="1"/>
  <c r="H511" i="3"/>
  <c r="H536" i="3"/>
  <c r="I681" i="3"/>
  <c r="F681" i="3"/>
  <c r="E780" i="2"/>
  <c r="N780" i="2" s="1"/>
  <c r="F780" i="2"/>
  <c r="O780" i="2" s="1"/>
  <c r="I779" i="3" s="1"/>
  <c r="G780" i="2"/>
  <c r="P780" i="2" s="1"/>
  <c r="H820" i="3"/>
  <c r="F820" i="3"/>
  <c r="H827" i="3"/>
  <c r="S526" i="4"/>
  <c r="W413" i="4"/>
  <c r="X413" i="4" s="1"/>
  <c r="Y413" i="4" s="1"/>
  <c r="W960" i="4"/>
  <c r="W112" i="4"/>
  <c r="S571" i="4"/>
  <c r="W770" i="4"/>
  <c r="V626" i="4"/>
  <c r="T61" i="4"/>
  <c r="T826" i="4"/>
  <c r="S134" i="4"/>
  <c r="T984" i="4"/>
  <c r="S696" i="4"/>
  <c r="T986" i="4"/>
  <c r="W116" i="4"/>
  <c r="S592" i="4"/>
  <c r="F5" i="5"/>
  <c r="I6" i="2" s="1"/>
  <c r="G5" i="5"/>
  <c r="J6" i="2" s="1"/>
  <c r="I9" i="5"/>
  <c r="F9" i="5"/>
  <c r="I10" i="2" s="1"/>
  <c r="G9" i="5"/>
  <c r="J10" i="2" s="1"/>
  <c r="E9" i="5"/>
  <c r="H10" i="2" s="1"/>
  <c r="G13" i="5"/>
  <c r="J14" i="2" s="1"/>
  <c r="F13" i="5"/>
  <c r="I14" i="2" s="1"/>
  <c r="E25" i="5"/>
  <c r="H26" i="2" s="1"/>
  <c r="G25" i="5"/>
  <c r="J26" i="2" s="1"/>
  <c r="F25" i="5"/>
  <c r="I26" i="2" s="1"/>
  <c r="F41" i="5"/>
  <c r="I42" i="2" s="1"/>
  <c r="E41" i="5"/>
  <c r="H42" i="2" s="1"/>
  <c r="I167" i="5"/>
  <c r="F167" i="5"/>
  <c r="I168" i="2" s="1"/>
  <c r="G597" i="5"/>
  <c r="J598" i="2" s="1"/>
  <c r="E597" i="5"/>
  <c r="H598" i="2" s="1"/>
  <c r="F605" i="5"/>
  <c r="I606" i="2" s="1"/>
  <c r="E605" i="5"/>
  <c r="H606" i="2" s="1"/>
  <c r="E668" i="5"/>
  <c r="H669" i="2" s="1"/>
  <c r="G668" i="5"/>
  <c r="J669" i="2" s="1"/>
  <c r="E761" i="5"/>
  <c r="H762" i="2" s="1"/>
  <c r="F761" i="5"/>
  <c r="I762" i="2" s="1"/>
  <c r="E793" i="5"/>
  <c r="H794" i="2" s="1"/>
  <c r="F793" i="5"/>
  <c r="I794" i="2" s="1"/>
  <c r="R840" i="4"/>
  <c r="S840" i="4"/>
  <c r="E13" i="5"/>
  <c r="H14" i="2" s="1"/>
  <c r="E20" i="2"/>
  <c r="N20" i="2" s="1"/>
  <c r="G20" i="2"/>
  <c r="P20" i="2" s="1"/>
  <c r="F20" i="2"/>
  <c r="O20" i="2" s="1"/>
  <c r="I19" i="3" s="1"/>
  <c r="F34" i="2"/>
  <c r="O34" i="2" s="1"/>
  <c r="I33" i="3" s="1"/>
  <c r="G34" i="2"/>
  <c r="P34" i="2" s="1"/>
  <c r="E34" i="2"/>
  <c r="N34" i="2" s="1"/>
  <c r="G40" i="2"/>
  <c r="P40" i="2" s="1"/>
  <c r="E40" i="2"/>
  <c r="N40" i="2" s="1"/>
  <c r="F40" i="2"/>
  <c r="O40" i="2" s="1"/>
  <c r="I39" i="3" s="1"/>
  <c r="G41" i="5"/>
  <c r="J42" i="2" s="1"/>
  <c r="G46" i="2"/>
  <c r="P46" i="2" s="1"/>
  <c r="E46" i="2"/>
  <c r="N46" i="2" s="1"/>
  <c r="F46" i="2"/>
  <c r="O46" i="2" s="1"/>
  <c r="I45" i="3" s="1"/>
  <c r="G57" i="5"/>
  <c r="J58" i="2" s="1"/>
  <c r="E57" i="5"/>
  <c r="H58" i="2" s="1"/>
  <c r="E89" i="5"/>
  <c r="H90" i="2" s="1"/>
  <c r="G89" i="5"/>
  <c r="J90" i="2" s="1"/>
  <c r="E115" i="2"/>
  <c r="N115" i="2" s="1"/>
  <c r="G115" i="2"/>
  <c r="P115" i="2" s="1"/>
  <c r="F115" i="2"/>
  <c r="O115" i="2" s="1"/>
  <c r="I114" i="3" s="1"/>
  <c r="E123" i="2"/>
  <c r="N123" i="2" s="1"/>
  <c r="F123" i="2"/>
  <c r="O123" i="2" s="1"/>
  <c r="I122" i="3" s="1"/>
  <c r="G123" i="2"/>
  <c r="P123" i="2" s="1"/>
  <c r="E131" i="2"/>
  <c r="N131" i="2" s="1"/>
  <c r="G131" i="2"/>
  <c r="P131" i="2" s="1"/>
  <c r="F131" i="2"/>
  <c r="O131" i="2" s="1"/>
  <c r="I130" i="3" s="1"/>
  <c r="E139" i="2"/>
  <c r="N139" i="2" s="1"/>
  <c r="F139" i="2"/>
  <c r="O139" i="2" s="1"/>
  <c r="I138" i="3" s="1"/>
  <c r="G139" i="2"/>
  <c r="P139" i="2" s="1"/>
  <c r="E157" i="2"/>
  <c r="N157" i="2" s="1"/>
  <c r="F157" i="2"/>
  <c r="O157" i="2" s="1"/>
  <c r="I156" i="3" s="1"/>
  <c r="G157" i="2"/>
  <c r="P157" i="2" s="1"/>
  <c r="G167" i="5"/>
  <c r="J168" i="2" s="1"/>
  <c r="G174" i="2"/>
  <c r="P174" i="2" s="1"/>
  <c r="E174" i="2"/>
  <c r="N174" i="2" s="1"/>
  <c r="F174" i="2"/>
  <c r="O174" i="2" s="1"/>
  <c r="I173" i="3" s="1"/>
  <c r="F505" i="5"/>
  <c r="I506" i="2" s="1"/>
  <c r="G505" i="5"/>
  <c r="J506" i="2" s="1"/>
  <c r="E513" i="5"/>
  <c r="H514" i="2" s="1"/>
  <c r="G513" i="5"/>
  <c r="J514" i="2" s="1"/>
  <c r="F513" i="5"/>
  <c r="I514" i="2" s="1"/>
  <c r="E527" i="5"/>
  <c r="H528" i="2" s="1"/>
  <c r="E551" i="5"/>
  <c r="H552" i="2" s="1"/>
  <c r="F593" i="5"/>
  <c r="I594" i="2" s="1"/>
  <c r="E593" i="5"/>
  <c r="H594" i="2" s="1"/>
  <c r="G5" i="2"/>
  <c r="P5" i="2" s="1"/>
  <c r="E5" i="2"/>
  <c r="N5" i="2" s="1"/>
  <c r="F5" i="2"/>
  <c r="O5" i="2" s="1"/>
  <c r="I4" i="3" s="1"/>
  <c r="E119" i="2"/>
  <c r="N119" i="2" s="1"/>
  <c r="F119" i="2"/>
  <c r="O119" i="2" s="1"/>
  <c r="I118" i="3" s="1"/>
  <c r="G119" i="2"/>
  <c r="P119" i="2" s="1"/>
  <c r="F676" i="5"/>
  <c r="I677" i="2" s="1"/>
  <c r="F692" i="5"/>
  <c r="I693" i="2" s="1"/>
  <c r="F720" i="5"/>
  <c r="I721" i="2" s="1"/>
  <c r="I761" i="5"/>
  <c r="E111" i="2"/>
  <c r="N111" i="2" s="1"/>
  <c r="G111" i="2"/>
  <c r="P111" i="2" s="1"/>
  <c r="F111" i="2"/>
  <c r="O111" i="2" s="1"/>
  <c r="I110" i="3" s="1"/>
  <c r="T796" i="4"/>
  <c r="G613" i="5"/>
  <c r="J614" i="2" s="1"/>
  <c r="F672" i="5"/>
  <c r="I673" i="2" s="1"/>
  <c r="F704" i="5"/>
  <c r="I705" i="2" s="1"/>
  <c r="E725" i="5"/>
  <c r="H726" i="2" s="1"/>
  <c r="F736" i="5"/>
  <c r="I737" i="2" s="1"/>
  <c r="E751" i="5"/>
  <c r="H752" i="2" s="1"/>
  <c r="F751" i="5"/>
  <c r="I752" i="2" s="1"/>
  <c r="G761" i="5"/>
  <c r="J762" i="2" s="1"/>
  <c r="E649" i="5"/>
  <c r="H650" i="2" s="1"/>
  <c r="F740" i="5"/>
  <c r="I741" i="2" s="1"/>
  <c r="G793" i="5"/>
  <c r="J794" i="2" s="1"/>
  <c r="G819" i="5"/>
  <c r="J817" i="2" s="1"/>
  <c r="V30" i="4"/>
  <c r="U30" i="4"/>
  <c r="U40" i="4"/>
  <c r="V40" i="4"/>
  <c r="W40" i="4" s="1"/>
  <c r="U562" i="4"/>
  <c r="R673" i="4"/>
  <c r="S673" i="4"/>
  <c r="U695" i="4"/>
  <c r="F816" i="4"/>
  <c r="P816" i="4"/>
  <c r="P860" i="4"/>
  <c r="F860" i="4"/>
  <c r="R862" i="4"/>
  <c r="S862" i="4"/>
  <c r="P863" i="4"/>
  <c r="D863" i="4"/>
  <c r="Q867" i="4"/>
  <c r="P867" i="4"/>
  <c r="D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S885" i="4" s="1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S947" i="4" s="1"/>
  <c r="U947" i="4" s="1"/>
  <c r="F956" i="4"/>
  <c r="N956" i="4"/>
  <c r="R956" i="4" s="1"/>
  <c r="N964" i="4"/>
  <c r="R964" i="4" s="1"/>
  <c r="F964" i="4"/>
  <c r="N966" i="4"/>
  <c r="R966" i="4" s="1"/>
  <c r="D966" i="4"/>
  <c r="Q966" i="4"/>
  <c r="T966" i="4" s="1"/>
  <c r="P966" i="4"/>
  <c r="S966" i="4" s="1"/>
  <c r="N973" i="4"/>
  <c r="R973" i="4" s="1"/>
  <c r="D973" i="4"/>
  <c r="Q973" i="4"/>
  <c r="T973" i="4" s="1"/>
  <c r="Q974" i="4"/>
  <c r="D974" i="4"/>
  <c r="E37" i="2"/>
  <c r="N37" i="2" s="1"/>
  <c r="F37" i="2"/>
  <c r="O37" i="2" s="1"/>
  <c r="I36" i="3" s="1"/>
  <c r="G37" i="2"/>
  <c r="P37" i="2" s="1"/>
  <c r="F25" i="2"/>
  <c r="O25" i="2" s="1"/>
  <c r="I24" i="3" s="1"/>
  <c r="G25" i="2"/>
  <c r="P25" i="2" s="1"/>
  <c r="E25" i="2"/>
  <c r="N25" i="2" s="1"/>
  <c r="R682" i="4"/>
  <c r="S682" i="4"/>
  <c r="U543" i="4"/>
  <c r="R878" i="4"/>
  <c r="S878" i="4"/>
  <c r="U878" i="4" s="1"/>
  <c r="N860" i="4"/>
  <c r="R860" i="4" s="1"/>
  <c r="S560" i="4"/>
  <c r="V560" i="4" s="1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V772" i="4"/>
  <c r="W772" i="4" s="1"/>
  <c r="S796" i="4"/>
  <c r="S799" i="4"/>
  <c r="U799" i="4" s="1"/>
  <c r="S539" i="4"/>
  <c r="S565" i="4"/>
  <c r="U565" i="4" s="1"/>
  <c r="S633" i="4"/>
  <c r="S552" i="4"/>
  <c r="V479" i="4"/>
  <c r="W479" i="4" s="1"/>
  <c r="T502" i="4"/>
  <c r="S508" i="4"/>
  <c r="T546" i="4"/>
  <c r="G348" i="5"/>
  <c r="J349" i="2" s="1"/>
  <c r="T375" i="4"/>
  <c r="T377" i="4"/>
  <c r="T253" i="4"/>
  <c r="T371" i="4"/>
  <c r="S377" i="4"/>
  <c r="U377" i="4" s="1"/>
  <c r="S329" i="4"/>
  <c r="T220" i="4"/>
  <c r="T260" i="4"/>
  <c r="T190" i="4"/>
  <c r="V190" i="4" s="1"/>
  <c r="W190" i="4" s="1"/>
  <c r="X190" i="4" s="1"/>
  <c r="S192" i="4"/>
  <c r="S199" i="4"/>
  <c r="E199" i="5"/>
  <c r="H200" i="2" s="1"/>
  <c r="T187" i="4"/>
  <c r="T205" i="4"/>
  <c r="T213" i="4"/>
  <c r="S208" i="4"/>
  <c r="T286" i="4"/>
  <c r="T222" i="4"/>
  <c r="V334" i="4"/>
  <c r="E243" i="5"/>
  <c r="H244" i="2" s="1"/>
  <c r="F445" i="5"/>
  <c r="I446" i="2" s="1"/>
  <c r="T441" i="4"/>
  <c r="S401" i="4"/>
  <c r="I475" i="5"/>
  <c r="I394" i="5"/>
  <c r="I398" i="5"/>
  <c r="F475" i="5"/>
  <c r="I476" i="2" s="1"/>
  <c r="T420" i="4"/>
  <c r="F350" i="5"/>
  <c r="I351" i="2" s="1"/>
  <c r="T219" i="4"/>
  <c r="I262" i="5"/>
  <c r="G306" i="5"/>
  <c r="J307" i="2" s="1"/>
  <c r="F306" i="5"/>
  <c r="I307" i="2" s="1"/>
  <c r="E338" i="5"/>
  <c r="H339" i="2" s="1"/>
  <c r="I350" i="5"/>
  <c r="T261" i="4"/>
  <c r="S337" i="4"/>
  <c r="U337" i="4" s="1"/>
  <c r="T252" i="4"/>
  <c r="T224" i="4"/>
  <c r="F199" i="5"/>
  <c r="I200" i="2" s="1"/>
  <c r="T236" i="4"/>
  <c r="V236" i="4" s="1"/>
  <c r="W236" i="4" s="1"/>
  <c r="S250" i="4"/>
  <c r="U250" i="4" s="1"/>
  <c r="F750" i="3"/>
  <c r="S326" i="4"/>
  <c r="U326" i="4" s="1"/>
  <c r="T368" i="4"/>
  <c r="T497" i="4"/>
  <c r="S378" i="4"/>
  <c r="E357" i="5"/>
  <c r="H358" i="2" s="1"/>
  <c r="E489" i="5"/>
  <c r="H490" i="2" s="1"/>
  <c r="S473" i="4"/>
  <c r="U473" i="4" s="1"/>
  <c r="S499" i="4"/>
  <c r="V513" i="4"/>
  <c r="W513" i="4" s="1"/>
  <c r="V565" i="4"/>
  <c r="T575" i="4"/>
  <c r="I565" i="5"/>
  <c r="E547" i="5"/>
  <c r="H548" i="2" s="1"/>
  <c r="E507" i="5"/>
  <c r="H508" i="2" s="1"/>
  <c r="G572" i="5"/>
  <c r="J573" i="2" s="1"/>
  <c r="I517" i="5"/>
  <c r="G562" i="5"/>
  <c r="J563" i="2" s="1"/>
  <c r="G532" i="5"/>
  <c r="J533" i="2" s="1"/>
  <c r="I532" i="5"/>
  <c r="G680" i="5"/>
  <c r="J681" i="2" s="1"/>
  <c r="G712" i="5"/>
  <c r="J713" i="2" s="1"/>
  <c r="F650" i="5"/>
  <c r="I651" i="2" s="1"/>
  <c r="S590" i="4"/>
  <c r="W728" i="4"/>
  <c r="Y648" i="4"/>
  <c r="AB648" i="4" s="1"/>
  <c r="E833" i="5"/>
  <c r="H831" i="2" s="1"/>
  <c r="E804" i="5"/>
  <c r="H805" i="2" s="1"/>
  <c r="G824" i="5"/>
  <c r="J822" i="2" s="1"/>
  <c r="G746" i="5"/>
  <c r="J747" i="2" s="1"/>
  <c r="W765" i="4"/>
  <c r="W773" i="4"/>
  <c r="W789" i="4"/>
  <c r="W805" i="4"/>
  <c r="W837" i="4"/>
  <c r="W769" i="4"/>
  <c r="Y835" i="4"/>
  <c r="T557" i="4"/>
  <c r="S619" i="4"/>
  <c r="I16" i="5"/>
  <c r="E46" i="5"/>
  <c r="H47" i="2" s="1"/>
  <c r="E182" i="5"/>
  <c r="H183" i="2" s="1"/>
  <c r="E488" i="5"/>
  <c r="H489" i="2" s="1"/>
  <c r="F507" i="5"/>
  <c r="I508" i="2" s="1"/>
  <c r="E514" i="5"/>
  <c r="H515" i="2" s="1"/>
  <c r="G527" i="5"/>
  <c r="J528" i="2" s="1"/>
  <c r="I591" i="5"/>
  <c r="E594" i="5"/>
  <c r="H595" i="2" s="1"/>
  <c r="I605" i="5"/>
  <c r="G633" i="5"/>
  <c r="J634" i="2" s="1"/>
  <c r="I649" i="5"/>
  <c r="I668" i="5"/>
  <c r="E672" i="5"/>
  <c r="H673" i="2" s="1"/>
  <c r="I676" i="5"/>
  <c r="E683" i="5"/>
  <c r="H684" i="2" s="1"/>
  <c r="E688" i="5"/>
  <c r="H689" i="2" s="1"/>
  <c r="I690" i="5"/>
  <c r="E692" i="5"/>
  <c r="H693" i="2" s="1"/>
  <c r="E699" i="5"/>
  <c r="H700" i="2" s="1"/>
  <c r="I704" i="5"/>
  <c r="I708" i="5"/>
  <c r="I715" i="5"/>
  <c r="G715" i="5"/>
  <c r="J716" i="2" s="1"/>
  <c r="E720" i="5"/>
  <c r="H721" i="2" s="1"/>
  <c r="I724" i="5"/>
  <c r="E736" i="5"/>
  <c r="H737" i="2" s="1"/>
  <c r="I738" i="5"/>
  <c r="E740" i="5"/>
  <c r="H741" i="2" s="1"/>
  <c r="E746" i="5"/>
  <c r="H747" i="2" s="1"/>
  <c r="E769" i="5"/>
  <c r="H770" i="2" s="1"/>
  <c r="E801" i="5"/>
  <c r="H802" i="2" s="1"/>
  <c r="S19" i="4"/>
  <c r="S43" i="4"/>
  <c r="S163" i="4"/>
  <c r="W661" i="4"/>
  <c r="V727" i="4"/>
  <c r="W727" i="4" s="1"/>
  <c r="X727" i="4" s="1"/>
  <c r="W797" i="4"/>
  <c r="X797" i="4" s="1"/>
  <c r="S931" i="4"/>
  <c r="S963" i="4"/>
  <c r="S973" i="4"/>
  <c r="E807" i="5"/>
  <c r="H808" i="2" s="1"/>
  <c r="E803" i="5"/>
  <c r="H804" i="2" s="1"/>
  <c r="G779" i="5"/>
  <c r="J780" i="2" s="1"/>
  <c r="G763" i="5"/>
  <c r="J764" i="2" s="1"/>
  <c r="I755" i="5"/>
  <c r="G593" i="5"/>
  <c r="J594" i="2" s="1"/>
  <c r="E541" i="5"/>
  <c r="H542" i="2" s="1"/>
  <c r="I505" i="5"/>
  <c r="E4" i="2"/>
  <c r="N4" i="2" s="1"/>
  <c r="E745" i="5"/>
  <c r="H746" i="2" s="1"/>
  <c r="V5" i="4"/>
  <c r="W5" i="4" s="1"/>
  <c r="E19" i="5"/>
  <c r="H20" i="2" s="1"/>
  <c r="E85" i="5"/>
  <c r="H86" i="2" s="1"/>
  <c r="E69" i="5"/>
  <c r="H70" i="2" s="1"/>
  <c r="E61" i="5"/>
  <c r="H62" i="2" s="1"/>
  <c r="E31" i="5"/>
  <c r="H32" i="2" s="1"/>
  <c r="S16" i="4"/>
  <c r="S11" i="4"/>
  <c r="T11" i="4"/>
  <c r="F537" i="2"/>
  <c r="O537" i="2" s="1"/>
  <c r="I536" i="3" s="1"/>
  <c r="T4" i="4"/>
  <c r="S6" i="4"/>
  <c r="S15" i="4"/>
  <c r="T15" i="4"/>
  <c r="T19" i="4"/>
  <c r="S26" i="4"/>
  <c r="T26" i="4"/>
  <c r="T27" i="4"/>
  <c r="S31" i="4"/>
  <c r="T31" i="4"/>
  <c r="S41" i="4"/>
  <c r="S56" i="4"/>
  <c r="S57" i="4"/>
  <c r="T57" i="4"/>
  <c r="T62" i="4"/>
  <c r="T67" i="4"/>
  <c r="S79" i="4"/>
  <c r="S107" i="4"/>
  <c r="S109" i="4"/>
  <c r="S113" i="4"/>
  <c r="S117" i="4"/>
  <c r="T122" i="4"/>
  <c r="T130" i="4"/>
  <c r="T137" i="4"/>
  <c r="T146" i="4"/>
  <c r="S150" i="4"/>
  <c r="T161" i="4"/>
  <c r="T163" i="4"/>
  <c r="S168" i="4"/>
  <c r="T176" i="4"/>
  <c r="S412" i="4"/>
  <c r="U412" i="4" s="1"/>
  <c r="T571" i="4"/>
  <c r="S575" i="4"/>
  <c r="U575" i="4" s="1"/>
  <c r="T587" i="4"/>
  <c r="T616" i="4"/>
  <c r="V617" i="4"/>
  <c r="W617" i="4" s="1"/>
  <c r="T619" i="4"/>
  <c r="V644" i="4"/>
  <c r="W644" i="4" s="1"/>
  <c r="T653" i="4"/>
  <c r="S657" i="4"/>
  <c r="T657" i="4"/>
  <c r="T663" i="4"/>
  <c r="T669" i="4"/>
  <c r="T685" i="4"/>
  <c r="S691" i="4"/>
  <c r="U691" i="4" s="1"/>
  <c r="S697" i="4"/>
  <c r="T699" i="4"/>
  <c r="T717" i="4"/>
  <c r="N863" i="4"/>
  <c r="R863" i="4" s="1"/>
  <c r="Q864" i="4"/>
  <c r="S873" i="4"/>
  <c r="Q889" i="4"/>
  <c r="T889" i="4" s="1"/>
  <c r="V910" i="4"/>
  <c r="W910" i="4" s="1"/>
  <c r="V938" i="4"/>
  <c r="W938" i="4" s="1"/>
  <c r="Q939" i="4"/>
  <c r="P941" i="4"/>
  <c r="S941" i="4" s="1"/>
  <c r="S945" i="4"/>
  <c r="T945" i="4"/>
  <c r="Q964" i="4"/>
  <c r="T964" i="4" s="1"/>
  <c r="T971" i="4"/>
  <c r="V972" i="4"/>
  <c r="W972" i="4" s="1"/>
  <c r="T981" i="4"/>
  <c r="S982" i="4"/>
  <c r="S984" i="4"/>
  <c r="S986" i="4"/>
  <c r="S992" i="4"/>
  <c r="S994" i="4"/>
  <c r="S996" i="4"/>
  <c r="S1000" i="4"/>
  <c r="G829" i="5"/>
  <c r="J827" i="2" s="1"/>
  <c r="G809" i="5"/>
  <c r="J810" i="2" s="1"/>
  <c r="E809" i="5"/>
  <c r="H810" i="2" s="1"/>
  <c r="E805" i="5"/>
  <c r="H806" i="2" s="1"/>
  <c r="T96" i="4"/>
  <c r="T92" i="4"/>
  <c r="T84" i="4"/>
  <c r="I105" i="5"/>
  <c r="I89" i="5"/>
  <c r="I57" i="5"/>
  <c r="E27" i="5"/>
  <c r="H28" i="2" s="1"/>
  <c r="S922" i="4"/>
  <c r="T922" i="4"/>
  <c r="T82" i="4"/>
  <c r="S18" i="4"/>
  <c r="T18" i="4"/>
  <c r="T861" i="4"/>
  <c r="W845" i="4"/>
  <c r="F512" i="2"/>
  <c r="O512" i="2" s="1"/>
  <c r="I511" i="3" s="1"/>
  <c r="F160" i="2"/>
  <c r="O160" i="2" s="1"/>
  <c r="G682" i="2"/>
  <c r="P682" i="2" s="1"/>
  <c r="G714" i="2"/>
  <c r="P714" i="2" s="1"/>
  <c r="S118" i="4"/>
  <c r="S164" i="4"/>
  <c r="T592" i="4"/>
  <c r="V634" i="4"/>
  <c r="S812" i="4"/>
  <c r="V854" i="4"/>
  <c r="W854" i="4" s="1"/>
  <c r="S663" i="4"/>
  <c r="N940" i="4"/>
  <c r="S635" i="4"/>
  <c r="V635" i="4" s="1"/>
  <c r="N942" i="4"/>
  <c r="V970" i="4"/>
  <c r="W970" i="4" s="1"/>
  <c r="S557" i="4"/>
  <c r="S861" i="4"/>
  <c r="S120" i="4"/>
  <c r="S888" i="4"/>
  <c r="S154" i="4"/>
  <c r="V886" i="4"/>
  <c r="W886" i="4" s="1"/>
  <c r="I145" i="5"/>
  <c r="F575" i="5"/>
  <c r="I576" i="2" s="1"/>
  <c r="G735" i="2"/>
  <c r="P735" i="2" s="1"/>
  <c r="N974" i="4"/>
  <c r="T164" i="4"/>
  <c r="T134" i="4"/>
  <c r="T118" i="4"/>
  <c r="T696" i="4"/>
  <c r="T672" i="4"/>
  <c r="F825" i="2"/>
  <c r="O825" i="2" s="1"/>
  <c r="I827" i="3" s="1"/>
  <c r="G722" i="2"/>
  <c r="P722" i="2" s="1"/>
  <c r="T168" i="4"/>
  <c r="S61" i="4"/>
  <c r="T820" i="4"/>
  <c r="U830" i="4"/>
  <c r="R870" i="4"/>
  <c r="R902" i="4"/>
  <c r="U902" i="4" s="1"/>
  <c r="S879" i="4"/>
  <c r="T996" i="4"/>
  <c r="V613" i="4"/>
  <c r="W613" i="4" s="1"/>
  <c r="X613" i="4" s="1"/>
  <c r="Y613" i="4" s="1"/>
  <c r="S784" i="4"/>
  <c r="S653" i="4"/>
  <c r="S741" i="4"/>
  <c r="F950" i="4"/>
  <c r="E988" i="4"/>
  <c r="F988" i="4"/>
  <c r="D897" i="4"/>
  <c r="D865" i="4"/>
  <c r="E915" i="4"/>
  <c r="S174" i="4"/>
  <c r="F898" i="4"/>
  <c r="E866" i="4"/>
  <c r="D868" i="4"/>
  <c r="D864" i="4"/>
  <c r="G3" i="5"/>
  <c r="J4" i="2" s="1"/>
  <c r="E3" i="5"/>
  <c r="H4" i="2" s="1"/>
  <c r="F3" i="5"/>
  <c r="I4" i="2" s="1"/>
  <c r="F7" i="5"/>
  <c r="I8" i="2" s="1"/>
  <c r="G7" i="5"/>
  <c r="J8" i="2" s="1"/>
  <c r="I7" i="5"/>
  <c r="F11" i="5"/>
  <c r="I12" i="2" s="1"/>
  <c r="G11" i="5"/>
  <c r="J12" i="2" s="1"/>
  <c r="E23" i="5"/>
  <c r="H24" i="2" s="1"/>
  <c r="F23" i="5"/>
  <c r="I24" i="2" s="1"/>
  <c r="I23" i="5"/>
  <c r="G23" i="5"/>
  <c r="J24" i="2" s="1"/>
  <c r="E39" i="5"/>
  <c r="H40" i="2" s="1"/>
  <c r="F39" i="5"/>
  <c r="I40" i="2" s="1"/>
  <c r="G39" i="5"/>
  <c r="J40" i="2" s="1"/>
  <c r="G159" i="5"/>
  <c r="J160" i="2" s="1"/>
  <c r="F159" i="5"/>
  <c r="I160" i="2" s="1"/>
  <c r="E159" i="5"/>
  <c r="H160" i="2" s="1"/>
  <c r="G171" i="5"/>
  <c r="J172" i="2" s="1"/>
  <c r="F171" i="5"/>
  <c r="I172" i="2" s="1"/>
  <c r="I171" i="5"/>
  <c r="E539" i="5"/>
  <c r="H540" i="2" s="1"/>
  <c r="G539" i="5"/>
  <c r="J540" i="2" s="1"/>
  <c r="G620" i="5"/>
  <c r="J621" i="2" s="1"/>
  <c r="F620" i="5"/>
  <c r="I621" i="2" s="1"/>
  <c r="F644" i="5"/>
  <c r="I645" i="2" s="1"/>
  <c r="E644" i="5"/>
  <c r="H645" i="2" s="1"/>
  <c r="I644" i="5"/>
  <c r="G644" i="5"/>
  <c r="J645" i="2" s="1"/>
  <c r="R411" i="4"/>
  <c r="S411" i="4"/>
  <c r="U411" i="4" s="1"/>
  <c r="R578" i="4"/>
  <c r="S578" i="4"/>
  <c r="R712" i="4"/>
  <c r="S712" i="4"/>
  <c r="R674" i="4"/>
  <c r="S674" i="4"/>
  <c r="R505" i="4"/>
  <c r="S505" i="4"/>
  <c r="U505" i="4" s="1"/>
  <c r="T178" i="4"/>
  <c r="I13" i="5"/>
  <c r="F16" i="2"/>
  <c r="O16" i="2" s="1"/>
  <c r="I15" i="3" s="1"/>
  <c r="G16" i="2"/>
  <c r="P16" i="2" s="1"/>
  <c r="E16" i="2"/>
  <c r="N16" i="2" s="1"/>
  <c r="I25" i="5"/>
  <c r="I41" i="5"/>
  <c r="E45" i="5"/>
  <c r="H46" i="2" s="1"/>
  <c r="G45" i="5"/>
  <c r="J46" i="2" s="1"/>
  <c r="E65" i="5"/>
  <c r="H66" i="2" s="1"/>
  <c r="F65" i="5"/>
  <c r="I66" i="2" s="1"/>
  <c r="G65" i="5"/>
  <c r="J66" i="2" s="1"/>
  <c r="I81" i="5"/>
  <c r="G81" i="5"/>
  <c r="J82" i="2" s="1"/>
  <c r="E97" i="5"/>
  <c r="H98" i="2" s="1"/>
  <c r="F97" i="5"/>
  <c r="I98" i="2" s="1"/>
  <c r="G97" i="5"/>
  <c r="J98" i="2" s="1"/>
  <c r="G105" i="5"/>
  <c r="J106" i="2" s="1"/>
  <c r="E149" i="5"/>
  <c r="H150" i="2" s="1"/>
  <c r="I149" i="5"/>
  <c r="F156" i="5"/>
  <c r="I157" i="2" s="1"/>
  <c r="E167" i="5"/>
  <c r="H168" i="2" s="1"/>
  <c r="E171" i="5"/>
  <c r="H172" i="2" s="1"/>
  <c r="F508" i="5"/>
  <c r="I509" i="2" s="1"/>
  <c r="I513" i="5"/>
  <c r="E531" i="5"/>
  <c r="H532" i="2" s="1"/>
  <c r="G541" i="5"/>
  <c r="J542" i="2" s="1"/>
  <c r="E573" i="5"/>
  <c r="H574" i="2" s="1"/>
  <c r="F577" i="5"/>
  <c r="I578" i="2" s="1"/>
  <c r="G577" i="5"/>
  <c r="J578" i="2" s="1"/>
  <c r="G579" i="5"/>
  <c r="J580" i="2" s="1"/>
  <c r="F596" i="5"/>
  <c r="I597" i="2" s="1"/>
  <c r="E135" i="2"/>
  <c r="N135" i="2" s="1"/>
  <c r="F135" i="2"/>
  <c r="O135" i="2" s="1"/>
  <c r="I134" i="3" s="1"/>
  <c r="G135" i="2"/>
  <c r="P135" i="2" s="1"/>
  <c r="E127" i="2"/>
  <c r="N127" i="2" s="1"/>
  <c r="G127" i="2"/>
  <c r="P127" i="2" s="1"/>
  <c r="F127" i="2"/>
  <c r="O127" i="2" s="1"/>
  <c r="I126" i="3" s="1"/>
  <c r="G609" i="5"/>
  <c r="J610" i="2" s="1"/>
  <c r="E629" i="5"/>
  <c r="H630" i="2" s="1"/>
  <c r="F688" i="5"/>
  <c r="I689" i="2" s="1"/>
  <c r="E697" i="5"/>
  <c r="H698" i="2" s="1"/>
  <c r="G699" i="5"/>
  <c r="J700" i="2" s="1"/>
  <c r="G705" i="5"/>
  <c r="J706" i="2" s="1"/>
  <c r="I705" i="5"/>
  <c r="F724" i="5"/>
  <c r="I725" i="2" s="1"/>
  <c r="F734" i="5"/>
  <c r="I735" i="2" s="1"/>
  <c r="S96" i="4"/>
  <c r="U96" i="4" s="1"/>
  <c r="S628" i="4"/>
  <c r="S792" i="4"/>
  <c r="T840" i="4"/>
  <c r="S839" i="4"/>
  <c r="U839" i="4" s="1"/>
  <c r="E621" i="5"/>
  <c r="H622" i="2" s="1"/>
  <c r="F664" i="5"/>
  <c r="I665" i="2" s="1"/>
  <c r="I689" i="5"/>
  <c r="F708" i="5"/>
  <c r="I709" i="2" s="1"/>
  <c r="G721" i="5"/>
  <c r="J722" i="2" s="1"/>
  <c r="E721" i="5"/>
  <c r="H722" i="2" s="1"/>
  <c r="G741" i="5"/>
  <c r="J742" i="2" s="1"/>
  <c r="I697" i="5"/>
  <c r="I793" i="5"/>
  <c r="G803" i="5"/>
  <c r="J804" i="2" s="1"/>
  <c r="E811" i="5"/>
  <c r="H812" i="2" s="1"/>
  <c r="F811" i="5"/>
  <c r="I812" i="2" s="1"/>
  <c r="I811" i="5"/>
  <c r="I819" i="5"/>
  <c r="S68" i="4"/>
  <c r="T68" i="4"/>
  <c r="S76" i="4"/>
  <c r="U76" i="4" s="1"/>
  <c r="S144" i="4"/>
  <c r="U144" i="4" s="1"/>
  <c r="T162" i="4"/>
  <c r="S162" i="4"/>
  <c r="V162" i="4" s="1"/>
  <c r="S178" i="4"/>
  <c r="V178" i="4" s="1"/>
  <c r="U529" i="4"/>
  <c r="V529" i="4"/>
  <c r="T539" i="4"/>
  <c r="S561" i="4"/>
  <c r="U561" i="4" s="1"/>
  <c r="T562" i="4"/>
  <c r="V562" i="4" s="1"/>
  <c r="W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V695" i="4" s="1"/>
  <c r="W695" i="4" s="1"/>
  <c r="T697" i="4"/>
  <c r="S734" i="4"/>
  <c r="T764" i="4"/>
  <c r="U768" i="4"/>
  <c r="V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E851" i="4"/>
  <c r="P855" i="4"/>
  <c r="E855" i="4"/>
  <c r="Q856" i="4"/>
  <c r="P856" i="4"/>
  <c r="N856" i="4"/>
  <c r="R856" i="4" s="1"/>
  <c r="E856" i="4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66" i="4" s="1"/>
  <c r="E867" i="4"/>
  <c r="G867" i="4"/>
  <c r="T887" i="4"/>
  <c r="Q892" i="4"/>
  <c r="N892" i="4"/>
  <c r="R892" i="4" s="1"/>
  <c r="P892" i="4"/>
  <c r="S892" i="4" s="1"/>
  <c r="E892" i="4"/>
  <c r="Q895" i="4"/>
  <c r="P895" i="4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S918" i="4" s="1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T923" i="4" s="1"/>
  <c r="N923" i="4"/>
  <c r="R923" i="4" s="1"/>
  <c r="E923" i="4"/>
  <c r="N926" i="4"/>
  <c r="R926" i="4" s="1"/>
  <c r="Q926" i="4"/>
  <c r="T926" i="4" s="1"/>
  <c r="P926" i="4"/>
  <c r="S926" i="4" s="1"/>
  <c r="D926" i="4"/>
  <c r="F926" i="4"/>
  <c r="F932" i="4"/>
  <c r="P932" i="4"/>
  <c r="S932" i="4" s="1"/>
  <c r="U932" i="4" s="1"/>
  <c r="Q950" i="4"/>
  <c r="P950" i="4"/>
  <c r="S950" i="4" s="1"/>
  <c r="N950" i="4"/>
  <c r="R950" i="4" s="1"/>
  <c r="P955" i="4"/>
  <c r="E955" i="4"/>
  <c r="E966" i="4"/>
  <c r="G966" i="4"/>
  <c r="F966" i="4"/>
  <c r="G973" i="4"/>
  <c r="E973" i="4"/>
  <c r="F973" i="4"/>
  <c r="S975" i="4"/>
  <c r="V983" i="4"/>
  <c r="W983" i="4" s="1"/>
  <c r="N988" i="4"/>
  <c r="R988" i="4" s="1"/>
  <c r="P988" i="4"/>
  <c r="S988" i="4" s="1"/>
  <c r="Q988" i="4"/>
  <c r="T988" i="4" s="1"/>
  <c r="Q1000" i="4"/>
  <c r="F1000" i="4"/>
  <c r="P1001" i="4"/>
  <c r="S1001" i="4" s="1"/>
  <c r="F1001" i="4"/>
  <c r="Q1001" i="4"/>
  <c r="T1001" i="4" s="1"/>
  <c r="T682" i="4"/>
  <c r="S670" i="4"/>
  <c r="T543" i="4"/>
  <c r="V543" i="4" s="1"/>
  <c r="W543" i="4" s="1"/>
  <c r="X543" i="4" s="1"/>
  <c r="Y543" i="4" s="1"/>
  <c r="E143" i="2"/>
  <c r="N143" i="2" s="1"/>
  <c r="G143" i="2"/>
  <c r="P143" i="2" s="1"/>
  <c r="F143" i="2"/>
  <c r="O143" i="2" s="1"/>
  <c r="I142" i="3" s="1"/>
  <c r="N864" i="4"/>
  <c r="R864" i="4" s="1"/>
  <c r="S736" i="4"/>
  <c r="U736" i="4" s="1"/>
  <c r="S74" i="4"/>
  <c r="S563" i="4"/>
  <c r="S566" i="4"/>
  <c r="T736" i="4"/>
  <c r="T828" i="4"/>
  <c r="V828" i="4" s="1"/>
  <c r="W828" i="4" s="1"/>
  <c r="S152" i="4"/>
  <c r="U152" i="4" s="1"/>
  <c r="S749" i="4"/>
  <c r="U869" i="4"/>
  <c r="V869" i="4"/>
  <c r="W869" i="4" s="1"/>
  <c r="T827" i="4"/>
  <c r="U928" i="4"/>
  <c r="W928" i="4" s="1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V998" i="4" s="1"/>
  <c r="W998" i="4" s="1"/>
  <c r="S761" i="4"/>
  <c r="T975" i="4"/>
  <c r="W804" i="4"/>
  <c r="S894" i="4"/>
  <c r="S827" i="4"/>
  <c r="F403" i="2"/>
  <c r="O403" i="2" s="1"/>
  <c r="I402" i="3" s="1"/>
  <c r="E403" i="2"/>
  <c r="N403" i="2" s="1"/>
  <c r="G403" i="2"/>
  <c r="P403" i="2" s="1"/>
  <c r="T536" i="4"/>
  <c r="E207" i="2"/>
  <c r="N207" i="2" s="1"/>
  <c r="G207" i="2"/>
  <c r="P207" i="2" s="1"/>
  <c r="F207" i="2"/>
  <c r="O207" i="2" s="1"/>
  <c r="I206" i="3" s="1"/>
  <c r="E295" i="2"/>
  <c r="N295" i="2" s="1"/>
  <c r="G295" i="2"/>
  <c r="P295" i="2" s="1"/>
  <c r="F295" i="2"/>
  <c r="O295" i="2" s="1"/>
  <c r="I294" i="3" s="1"/>
  <c r="E307" i="2"/>
  <c r="N307" i="2" s="1"/>
  <c r="G307" i="2"/>
  <c r="P307" i="2" s="1"/>
  <c r="F307" i="2"/>
  <c r="O307" i="2" s="1"/>
  <c r="I306" i="3" s="1"/>
  <c r="F335" i="2"/>
  <c r="O335" i="2" s="1"/>
  <c r="I334" i="3" s="1"/>
  <c r="E335" i="2"/>
  <c r="N335" i="2" s="1"/>
  <c r="G335" i="2"/>
  <c r="P335" i="2" s="1"/>
  <c r="F339" i="2"/>
  <c r="O339" i="2" s="1"/>
  <c r="I338" i="3" s="1"/>
  <c r="E339" i="2"/>
  <c r="N339" i="2" s="1"/>
  <c r="G339" i="2"/>
  <c r="P339" i="2" s="1"/>
  <c r="W228" i="4"/>
  <c r="E615" i="2"/>
  <c r="N615" i="2" s="1"/>
  <c r="G615" i="2"/>
  <c r="P615" i="2" s="1"/>
  <c r="F615" i="2"/>
  <c r="O615" i="2" s="1"/>
  <c r="I614" i="3" s="1"/>
  <c r="E51" i="2"/>
  <c r="N51" i="2" s="1"/>
  <c r="F51" i="2"/>
  <c r="O51" i="2" s="1"/>
  <c r="I50" i="3" s="1"/>
  <c r="G51" i="2"/>
  <c r="P51" i="2" s="1"/>
  <c r="E521" i="2"/>
  <c r="N521" i="2" s="1"/>
  <c r="G521" i="2"/>
  <c r="P521" i="2" s="1"/>
  <c r="F521" i="2"/>
  <c r="O521" i="2" s="1"/>
  <c r="I520" i="3" s="1"/>
  <c r="F321" i="2"/>
  <c r="O321" i="2" s="1"/>
  <c r="I320" i="3" s="1"/>
  <c r="E321" i="2"/>
  <c r="N321" i="2" s="1"/>
  <c r="G321" i="2"/>
  <c r="P321" i="2" s="1"/>
  <c r="F329" i="2"/>
  <c r="O329" i="2" s="1"/>
  <c r="I328" i="3" s="1"/>
  <c r="E329" i="2"/>
  <c r="N329" i="2" s="1"/>
  <c r="G329" i="2"/>
  <c r="P329" i="2" s="1"/>
  <c r="F341" i="2"/>
  <c r="O341" i="2" s="1"/>
  <c r="I340" i="3" s="1"/>
  <c r="E341" i="2"/>
  <c r="N341" i="2" s="1"/>
  <c r="G341" i="2"/>
  <c r="P341" i="2" s="1"/>
  <c r="F353" i="2"/>
  <c r="O353" i="2" s="1"/>
  <c r="I352" i="3" s="1"/>
  <c r="E353" i="2"/>
  <c r="N353" i="2" s="1"/>
  <c r="G353" i="2"/>
  <c r="P353" i="2" s="1"/>
  <c r="E361" i="2"/>
  <c r="N361" i="2" s="1"/>
  <c r="G361" i="2"/>
  <c r="P361" i="2" s="1"/>
  <c r="F361" i="2"/>
  <c r="O361" i="2" s="1"/>
  <c r="I360" i="3" s="1"/>
  <c r="F373" i="2"/>
  <c r="O373" i="2" s="1"/>
  <c r="I372" i="3" s="1"/>
  <c r="E373" i="2"/>
  <c r="N373" i="2" s="1"/>
  <c r="G373" i="2"/>
  <c r="P373" i="2" s="1"/>
  <c r="F212" i="2"/>
  <c r="O212" i="2" s="1"/>
  <c r="I211" i="3" s="1"/>
  <c r="E212" i="2"/>
  <c r="N212" i="2" s="1"/>
  <c r="G212" i="2"/>
  <c r="P212" i="2" s="1"/>
  <c r="F270" i="2"/>
  <c r="O270" i="2" s="1"/>
  <c r="I269" i="3" s="1"/>
  <c r="E270" i="2"/>
  <c r="N270" i="2" s="1"/>
  <c r="G270" i="2"/>
  <c r="P270" i="2" s="1"/>
  <c r="E196" i="2"/>
  <c r="N196" i="2" s="1"/>
  <c r="G196" i="2"/>
  <c r="P196" i="2" s="1"/>
  <c r="F196" i="2"/>
  <c r="O196" i="2" s="1"/>
  <c r="I195" i="3" s="1"/>
  <c r="F256" i="2"/>
  <c r="O256" i="2" s="1"/>
  <c r="I255" i="3" s="1"/>
  <c r="E256" i="2"/>
  <c r="N256" i="2" s="1"/>
  <c r="G256" i="2"/>
  <c r="P256" i="2" s="1"/>
  <c r="F272" i="2"/>
  <c r="O272" i="2" s="1"/>
  <c r="I271" i="3" s="1"/>
  <c r="E272" i="2"/>
  <c r="N272" i="2" s="1"/>
  <c r="G272" i="2"/>
  <c r="P272" i="2" s="1"/>
  <c r="F274" i="2"/>
  <c r="O274" i="2" s="1"/>
  <c r="I273" i="3" s="1"/>
  <c r="E274" i="2"/>
  <c r="N274" i="2" s="1"/>
  <c r="G274" i="2"/>
  <c r="P274" i="2" s="1"/>
  <c r="F280" i="2"/>
  <c r="O280" i="2" s="1"/>
  <c r="I279" i="3" s="1"/>
  <c r="E280" i="2"/>
  <c r="N280" i="2" s="1"/>
  <c r="G280" i="2"/>
  <c r="P280" i="2" s="1"/>
  <c r="F296" i="2"/>
  <c r="O296" i="2" s="1"/>
  <c r="I295" i="3" s="1"/>
  <c r="E296" i="2"/>
  <c r="N296" i="2" s="1"/>
  <c r="G296" i="2"/>
  <c r="P296" i="2" s="1"/>
  <c r="E394" i="2"/>
  <c r="N394" i="2" s="1"/>
  <c r="G394" i="2"/>
  <c r="P394" i="2" s="1"/>
  <c r="F394" i="2"/>
  <c r="O394" i="2" s="1"/>
  <c r="I393" i="3" s="1"/>
  <c r="E400" i="2"/>
  <c r="N400" i="2" s="1"/>
  <c r="G400" i="2"/>
  <c r="P400" i="2" s="1"/>
  <c r="F400" i="2"/>
  <c r="O400" i="2" s="1"/>
  <c r="I399" i="3" s="1"/>
  <c r="E476" i="2"/>
  <c r="N476" i="2" s="1"/>
  <c r="G476" i="2"/>
  <c r="P476" i="2" s="1"/>
  <c r="F476" i="2"/>
  <c r="O476" i="2" s="1"/>
  <c r="I475" i="3" s="1"/>
  <c r="F379" i="2"/>
  <c r="O379" i="2" s="1"/>
  <c r="I378" i="3" s="1"/>
  <c r="E379" i="2"/>
  <c r="N379" i="2" s="1"/>
  <c r="G379" i="2"/>
  <c r="P379" i="2" s="1"/>
  <c r="F383" i="2"/>
  <c r="O383" i="2" s="1"/>
  <c r="I382" i="3" s="1"/>
  <c r="E383" i="2"/>
  <c r="N383" i="2" s="1"/>
  <c r="G383" i="2"/>
  <c r="P383" i="2" s="1"/>
  <c r="F395" i="2"/>
  <c r="O395" i="2" s="1"/>
  <c r="I394" i="3" s="1"/>
  <c r="E395" i="2"/>
  <c r="N395" i="2" s="1"/>
  <c r="G395" i="2"/>
  <c r="P395" i="2" s="1"/>
  <c r="F399" i="2"/>
  <c r="O399" i="2" s="1"/>
  <c r="I398" i="3" s="1"/>
  <c r="E399" i="2"/>
  <c r="N399" i="2" s="1"/>
  <c r="G399" i="2"/>
  <c r="P399" i="2" s="1"/>
  <c r="F411" i="2"/>
  <c r="O411" i="2" s="1"/>
  <c r="I410" i="3" s="1"/>
  <c r="E411" i="2"/>
  <c r="N411" i="2" s="1"/>
  <c r="G411" i="2"/>
  <c r="P411" i="2" s="1"/>
  <c r="F419" i="2"/>
  <c r="O419" i="2" s="1"/>
  <c r="I418" i="3" s="1"/>
  <c r="E419" i="2"/>
  <c r="N419" i="2" s="1"/>
  <c r="G419" i="2"/>
  <c r="P419" i="2" s="1"/>
  <c r="F443" i="2"/>
  <c r="O443" i="2" s="1"/>
  <c r="I442" i="3" s="1"/>
  <c r="E443" i="2"/>
  <c r="N443" i="2" s="1"/>
  <c r="G443" i="2"/>
  <c r="P443" i="2" s="1"/>
  <c r="F447" i="2"/>
  <c r="O447" i="2" s="1"/>
  <c r="I446" i="3" s="1"/>
  <c r="E447" i="2"/>
  <c r="N447" i="2" s="1"/>
  <c r="G447" i="2"/>
  <c r="P447" i="2" s="1"/>
  <c r="F455" i="2"/>
  <c r="O455" i="2" s="1"/>
  <c r="I454" i="3" s="1"/>
  <c r="E455" i="2"/>
  <c r="N455" i="2" s="1"/>
  <c r="G455" i="2"/>
  <c r="P455" i="2" s="1"/>
  <c r="F463" i="2"/>
  <c r="O463" i="2" s="1"/>
  <c r="I462" i="3" s="1"/>
  <c r="E463" i="2"/>
  <c r="N463" i="2" s="1"/>
  <c r="G463" i="2"/>
  <c r="P463" i="2" s="1"/>
  <c r="F475" i="2"/>
  <c r="O475" i="2" s="1"/>
  <c r="I474" i="3" s="1"/>
  <c r="E475" i="2"/>
  <c r="N475" i="2" s="1"/>
  <c r="G475" i="2"/>
  <c r="P475" i="2" s="1"/>
  <c r="F479" i="2"/>
  <c r="O479" i="2" s="1"/>
  <c r="I478" i="3" s="1"/>
  <c r="E479" i="2"/>
  <c r="N479" i="2" s="1"/>
  <c r="G479" i="2"/>
  <c r="P479" i="2" s="1"/>
  <c r="F483" i="2"/>
  <c r="O483" i="2" s="1"/>
  <c r="I482" i="3" s="1"/>
  <c r="E483" i="2"/>
  <c r="N483" i="2" s="1"/>
  <c r="G483" i="2"/>
  <c r="P483" i="2" s="1"/>
  <c r="T526" i="4"/>
  <c r="S550" i="4"/>
  <c r="T458" i="4"/>
  <c r="T490" i="4"/>
  <c r="S490" i="4"/>
  <c r="T434" i="4"/>
  <c r="F325" i="2"/>
  <c r="O325" i="2" s="1"/>
  <c r="I324" i="3" s="1"/>
  <c r="E325" i="2"/>
  <c r="N325" i="2" s="1"/>
  <c r="G325" i="2"/>
  <c r="P325" i="2" s="1"/>
  <c r="V344" i="4"/>
  <c r="W344" i="4" s="1"/>
  <c r="T231" i="4"/>
  <c r="V255" i="4"/>
  <c r="F276" i="2"/>
  <c r="O276" i="2" s="1"/>
  <c r="I275" i="3" s="1"/>
  <c r="E276" i="2"/>
  <c r="N276" i="2" s="1"/>
  <c r="G276" i="2"/>
  <c r="P276" i="2" s="1"/>
  <c r="I287" i="5"/>
  <c r="F292" i="2"/>
  <c r="O292" i="2" s="1"/>
  <c r="I291" i="3" s="1"/>
  <c r="E292" i="2"/>
  <c r="N292" i="2" s="1"/>
  <c r="G292" i="2"/>
  <c r="P292" i="2" s="1"/>
  <c r="T443" i="4"/>
  <c r="F468" i="5"/>
  <c r="I469" i="2" s="1"/>
  <c r="F484" i="5"/>
  <c r="I485" i="2" s="1"/>
  <c r="T453" i="4"/>
  <c r="T398" i="4"/>
  <c r="E410" i="2"/>
  <c r="N410" i="2" s="1"/>
  <c r="G410" i="2"/>
  <c r="P410" i="2" s="1"/>
  <c r="F410" i="2"/>
  <c r="O410" i="2" s="1"/>
  <c r="I409" i="3" s="1"/>
  <c r="E442" i="2"/>
  <c r="N442" i="2" s="1"/>
  <c r="G442" i="2"/>
  <c r="P442" i="2" s="1"/>
  <c r="F442" i="2"/>
  <c r="O442" i="2" s="1"/>
  <c r="I441" i="3" s="1"/>
  <c r="E426" i="2"/>
  <c r="N426" i="2" s="1"/>
  <c r="G426" i="2"/>
  <c r="P426" i="2" s="1"/>
  <c r="F426" i="2"/>
  <c r="O426" i="2" s="1"/>
  <c r="I425" i="3" s="1"/>
  <c r="F387" i="2"/>
  <c r="O387" i="2" s="1"/>
  <c r="I386" i="3" s="1"/>
  <c r="E387" i="2"/>
  <c r="N387" i="2" s="1"/>
  <c r="G387" i="2"/>
  <c r="P387" i="2" s="1"/>
  <c r="F407" i="2"/>
  <c r="O407" i="2" s="1"/>
  <c r="I406" i="3" s="1"/>
  <c r="E407" i="2"/>
  <c r="N407" i="2" s="1"/>
  <c r="G407" i="2"/>
  <c r="P407" i="2" s="1"/>
  <c r="F423" i="2"/>
  <c r="O423" i="2" s="1"/>
  <c r="I422" i="3" s="1"/>
  <c r="E423" i="2"/>
  <c r="N423" i="2" s="1"/>
  <c r="G423" i="2"/>
  <c r="P423" i="2" s="1"/>
  <c r="I430" i="5"/>
  <c r="E434" i="5"/>
  <c r="H435" i="2" s="1"/>
  <c r="E442" i="5"/>
  <c r="H443" i="2" s="1"/>
  <c r="E482" i="5"/>
  <c r="H483" i="2" s="1"/>
  <c r="F487" i="2"/>
  <c r="O487" i="2" s="1"/>
  <c r="I486" i="3" s="1"/>
  <c r="E487" i="2"/>
  <c r="N487" i="2" s="1"/>
  <c r="G487" i="2"/>
  <c r="P487" i="2" s="1"/>
  <c r="S380" i="4"/>
  <c r="T380" i="4"/>
  <c r="S386" i="4"/>
  <c r="E342" i="2"/>
  <c r="N342" i="2" s="1"/>
  <c r="G342" i="2"/>
  <c r="P342" i="2" s="1"/>
  <c r="F342" i="2"/>
  <c r="O342" i="2" s="1"/>
  <c r="I341" i="3" s="1"/>
  <c r="E299" i="2"/>
  <c r="N299" i="2" s="1"/>
  <c r="G299" i="2"/>
  <c r="P299" i="2" s="1"/>
  <c r="F299" i="2"/>
  <c r="O299" i="2" s="1"/>
  <c r="I298" i="3" s="1"/>
  <c r="E319" i="2"/>
  <c r="N319" i="2" s="1"/>
  <c r="G319" i="2"/>
  <c r="P319" i="2" s="1"/>
  <c r="F319" i="2"/>
  <c r="O319" i="2" s="1"/>
  <c r="I318" i="3" s="1"/>
  <c r="E263" i="2"/>
  <c r="N263" i="2" s="1"/>
  <c r="G263" i="2"/>
  <c r="P263" i="2" s="1"/>
  <c r="F263" i="2"/>
  <c r="O263" i="2" s="1"/>
  <c r="I262" i="3" s="1"/>
  <c r="F347" i="2"/>
  <c r="O347" i="2" s="1"/>
  <c r="I346" i="3" s="1"/>
  <c r="E347" i="2"/>
  <c r="N347" i="2" s="1"/>
  <c r="G347" i="2"/>
  <c r="P347" i="2" s="1"/>
  <c r="F351" i="2"/>
  <c r="O351" i="2" s="1"/>
  <c r="I350" i="3" s="1"/>
  <c r="E351" i="2"/>
  <c r="N351" i="2" s="1"/>
  <c r="G351" i="2"/>
  <c r="P351" i="2" s="1"/>
  <c r="E223" i="2"/>
  <c r="N223" i="2" s="1"/>
  <c r="G223" i="2"/>
  <c r="P223" i="2" s="1"/>
  <c r="F223" i="2"/>
  <c r="O223" i="2" s="1"/>
  <c r="I222" i="3" s="1"/>
  <c r="E359" i="2"/>
  <c r="N359" i="2" s="1"/>
  <c r="G359" i="2"/>
  <c r="P359" i="2" s="1"/>
  <c r="F359" i="2"/>
  <c r="O359" i="2" s="1"/>
  <c r="I358" i="3" s="1"/>
  <c r="E374" i="2"/>
  <c r="N374" i="2" s="1"/>
  <c r="G374" i="2"/>
  <c r="P374" i="2" s="1"/>
  <c r="F374" i="2"/>
  <c r="O374" i="2" s="1"/>
  <c r="I373" i="3" s="1"/>
  <c r="E382" i="2"/>
  <c r="N382" i="2" s="1"/>
  <c r="G382" i="2"/>
  <c r="P382" i="2" s="1"/>
  <c r="F382" i="2"/>
  <c r="O382" i="2" s="1"/>
  <c r="I381" i="3" s="1"/>
  <c r="E466" i="2"/>
  <c r="N466" i="2" s="1"/>
  <c r="G466" i="2"/>
  <c r="P466" i="2" s="1"/>
  <c r="F466" i="2"/>
  <c r="O466" i="2" s="1"/>
  <c r="I465" i="3" s="1"/>
  <c r="F656" i="2"/>
  <c r="O656" i="2" s="1"/>
  <c r="I655" i="3" s="1"/>
  <c r="E656" i="2"/>
  <c r="N656" i="2" s="1"/>
  <c r="G656" i="2"/>
  <c r="P656" i="2" s="1"/>
  <c r="E631" i="2"/>
  <c r="N631" i="2" s="1"/>
  <c r="G631" i="2"/>
  <c r="P631" i="2" s="1"/>
  <c r="F631" i="2"/>
  <c r="O631" i="2" s="1"/>
  <c r="I630" i="3" s="1"/>
  <c r="F47" i="2"/>
  <c r="O47" i="2" s="1"/>
  <c r="I46" i="3" s="1"/>
  <c r="G47" i="2"/>
  <c r="P47" i="2" s="1"/>
  <c r="E47" i="2"/>
  <c r="N47" i="2" s="1"/>
  <c r="F493" i="2"/>
  <c r="O493" i="2" s="1"/>
  <c r="I492" i="3" s="1"/>
  <c r="E493" i="2"/>
  <c r="N493" i="2" s="1"/>
  <c r="G493" i="2"/>
  <c r="P493" i="2" s="1"/>
  <c r="E527" i="2"/>
  <c r="N527" i="2" s="1"/>
  <c r="G527" i="2"/>
  <c r="P527" i="2" s="1"/>
  <c r="F527" i="2"/>
  <c r="O527" i="2" s="1"/>
  <c r="I526" i="3" s="1"/>
  <c r="F505" i="2"/>
  <c r="O505" i="2" s="1"/>
  <c r="I504" i="3" s="1"/>
  <c r="E505" i="2"/>
  <c r="N505" i="2" s="1"/>
  <c r="G505" i="2"/>
  <c r="P505" i="2" s="1"/>
  <c r="U409" i="4"/>
  <c r="F358" i="2"/>
  <c r="O358" i="2" s="1"/>
  <c r="I357" i="3" s="1"/>
  <c r="E358" i="2"/>
  <c r="N358" i="2" s="1"/>
  <c r="G358" i="2"/>
  <c r="P358" i="2" s="1"/>
  <c r="E381" i="5"/>
  <c r="H382" i="2" s="1"/>
  <c r="E389" i="5"/>
  <c r="H390" i="2" s="1"/>
  <c r="E405" i="5"/>
  <c r="H406" i="2" s="1"/>
  <c r="E413" i="5"/>
  <c r="H414" i="2" s="1"/>
  <c r="E421" i="5"/>
  <c r="H422" i="2" s="1"/>
  <c r="E438" i="2"/>
  <c r="N438" i="2" s="1"/>
  <c r="G438" i="2"/>
  <c r="P438" i="2" s="1"/>
  <c r="F438" i="2"/>
  <c r="O438" i="2" s="1"/>
  <c r="I437" i="3" s="1"/>
  <c r="E485" i="5"/>
  <c r="H486" i="2" s="1"/>
  <c r="E502" i="2"/>
  <c r="N502" i="2" s="1"/>
  <c r="G502" i="2"/>
  <c r="P502" i="2" s="1"/>
  <c r="F502" i="2"/>
  <c r="O502" i="2" s="1"/>
  <c r="I501" i="3" s="1"/>
  <c r="S379" i="4"/>
  <c r="U379" i="4" s="1"/>
  <c r="T387" i="4"/>
  <c r="V387" i="4" s="1"/>
  <c r="S441" i="4"/>
  <c r="U441" i="4" s="1"/>
  <c r="E509" i="2"/>
  <c r="N509" i="2" s="1"/>
  <c r="G509" i="2"/>
  <c r="P509" i="2" s="1"/>
  <c r="F509" i="2"/>
  <c r="O509" i="2" s="1"/>
  <c r="I508" i="3" s="1"/>
  <c r="E574" i="2"/>
  <c r="N574" i="2" s="1"/>
  <c r="G574" i="2"/>
  <c r="P574" i="2" s="1"/>
  <c r="F574" i="2"/>
  <c r="O574" i="2" s="1"/>
  <c r="I573" i="3" s="1"/>
  <c r="E566" i="2"/>
  <c r="N566" i="2" s="1"/>
  <c r="G566" i="2"/>
  <c r="P566" i="2" s="1"/>
  <c r="F566" i="2"/>
  <c r="O566" i="2" s="1"/>
  <c r="I565" i="3" s="1"/>
  <c r="E552" i="2"/>
  <c r="N552" i="2" s="1"/>
  <c r="G552" i="2"/>
  <c r="P552" i="2" s="1"/>
  <c r="F552" i="2"/>
  <c r="O552" i="2" s="1"/>
  <c r="I551" i="3" s="1"/>
  <c r="E544" i="2"/>
  <c r="N544" i="2" s="1"/>
  <c r="G544" i="2"/>
  <c r="P544" i="2" s="1"/>
  <c r="F544" i="2"/>
  <c r="O544" i="2" s="1"/>
  <c r="I543" i="3" s="1"/>
  <c r="E540" i="2"/>
  <c r="N540" i="2" s="1"/>
  <c r="G540" i="2"/>
  <c r="P540" i="2" s="1"/>
  <c r="F540" i="2"/>
  <c r="O540" i="2" s="1"/>
  <c r="I539" i="3" s="1"/>
  <c r="E536" i="2"/>
  <c r="N536" i="2" s="1"/>
  <c r="G536" i="2"/>
  <c r="P536" i="2" s="1"/>
  <c r="F536" i="2"/>
  <c r="O536" i="2" s="1"/>
  <c r="I535" i="3" s="1"/>
  <c r="E524" i="2"/>
  <c r="N524" i="2" s="1"/>
  <c r="G524" i="2"/>
  <c r="P524" i="2" s="1"/>
  <c r="F524" i="2"/>
  <c r="O524" i="2" s="1"/>
  <c r="I523" i="3" s="1"/>
  <c r="E520" i="2"/>
  <c r="N520" i="2" s="1"/>
  <c r="G520" i="2"/>
  <c r="P520" i="2" s="1"/>
  <c r="F520" i="2"/>
  <c r="O520" i="2" s="1"/>
  <c r="I519" i="3" s="1"/>
  <c r="E555" i="2"/>
  <c r="N555" i="2" s="1"/>
  <c r="G555" i="2"/>
  <c r="P555" i="2" s="1"/>
  <c r="F555" i="2"/>
  <c r="O555" i="2" s="1"/>
  <c r="I554" i="3" s="1"/>
  <c r="E568" i="2"/>
  <c r="N568" i="2" s="1"/>
  <c r="G568" i="2"/>
  <c r="P568" i="2" s="1"/>
  <c r="F568" i="2"/>
  <c r="O568" i="2" s="1"/>
  <c r="I567" i="3" s="1"/>
  <c r="E549" i="2"/>
  <c r="N549" i="2" s="1"/>
  <c r="G549" i="2"/>
  <c r="P549" i="2" s="1"/>
  <c r="F549" i="2"/>
  <c r="O549" i="2" s="1"/>
  <c r="I548" i="3" s="1"/>
  <c r="E531" i="2"/>
  <c r="N531" i="2" s="1"/>
  <c r="G531" i="2"/>
  <c r="P531" i="2" s="1"/>
  <c r="F531" i="2"/>
  <c r="O531" i="2" s="1"/>
  <c r="I530" i="3" s="1"/>
  <c r="E518" i="2"/>
  <c r="N518" i="2" s="1"/>
  <c r="G518" i="2"/>
  <c r="P518" i="2" s="1"/>
  <c r="F518" i="2"/>
  <c r="O518" i="2" s="1"/>
  <c r="I517" i="3" s="1"/>
  <c r="E563" i="2"/>
  <c r="N563" i="2" s="1"/>
  <c r="G563" i="2"/>
  <c r="P563" i="2" s="1"/>
  <c r="F563" i="2"/>
  <c r="O563" i="2" s="1"/>
  <c r="I562" i="3" s="1"/>
  <c r="E626" i="2"/>
  <c r="N626" i="2" s="1"/>
  <c r="G626" i="2"/>
  <c r="P626" i="2" s="1"/>
  <c r="F626" i="2"/>
  <c r="O626" i="2" s="1"/>
  <c r="I625" i="3" s="1"/>
  <c r="E610" i="2"/>
  <c r="N610" i="2" s="1"/>
  <c r="G610" i="2"/>
  <c r="P610" i="2" s="1"/>
  <c r="F610" i="2"/>
  <c r="O610" i="2" s="1"/>
  <c r="I609" i="3" s="1"/>
  <c r="E644" i="2"/>
  <c r="N644" i="2" s="1"/>
  <c r="G644" i="2"/>
  <c r="P644" i="2" s="1"/>
  <c r="F644" i="2"/>
  <c r="O644" i="2" s="1"/>
  <c r="I643" i="3" s="1"/>
  <c r="E652" i="2"/>
  <c r="N652" i="2" s="1"/>
  <c r="G652" i="2"/>
  <c r="P652" i="2" s="1"/>
  <c r="F652" i="2"/>
  <c r="O652" i="2" s="1"/>
  <c r="I651" i="3" s="1"/>
  <c r="F586" i="2"/>
  <c r="O586" i="2" s="1"/>
  <c r="I585" i="3" s="1"/>
  <c r="E586" i="2"/>
  <c r="N586" i="2" s="1"/>
  <c r="G586" i="2"/>
  <c r="P586" i="2" s="1"/>
  <c r="F750" i="2"/>
  <c r="O750" i="2" s="1"/>
  <c r="I749" i="3" s="1"/>
  <c r="E750" i="2"/>
  <c r="N750" i="2" s="1"/>
  <c r="G750" i="2"/>
  <c r="P750" i="2" s="1"/>
  <c r="F766" i="2"/>
  <c r="O766" i="2" s="1"/>
  <c r="I765" i="3" s="1"/>
  <c r="E766" i="2"/>
  <c r="N766" i="2" s="1"/>
  <c r="G766" i="2"/>
  <c r="P766" i="2" s="1"/>
  <c r="E782" i="2"/>
  <c r="N782" i="2" s="1"/>
  <c r="G782" i="2"/>
  <c r="P782" i="2" s="1"/>
  <c r="F782" i="2"/>
  <c r="O782" i="2" s="1"/>
  <c r="I781" i="3" s="1"/>
  <c r="E798" i="2"/>
  <c r="N798" i="2" s="1"/>
  <c r="G798" i="2"/>
  <c r="P798" i="2" s="1"/>
  <c r="F798" i="2"/>
  <c r="O798" i="2" s="1"/>
  <c r="I797" i="3" s="1"/>
  <c r="E830" i="2"/>
  <c r="N830" i="2" s="1"/>
  <c r="G830" i="2"/>
  <c r="P830" i="2" s="1"/>
  <c r="F830" i="2"/>
  <c r="O830" i="2" s="1"/>
  <c r="I832" i="3" s="1"/>
  <c r="E839" i="2"/>
  <c r="N839" i="2" s="1"/>
  <c r="G839" i="2"/>
  <c r="P839" i="2" s="1"/>
  <c r="F839" i="2"/>
  <c r="O839" i="2" s="1"/>
  <c r="I841" i="3" s="1"/>
  <c r="F760" i="2"/>
  <c r="O760" i="2" s="1"/>
  <c r="I759" i="3" s="1"/>
  <c r="G760" i="2"/>
  <c r="P760" i="2" s="1"/>
  <c r="E760" i="2"/>
  <c r="N760" i="2" s="1"/>
  <c r="E776" i="2"/>
  <c r="N776" i="2" s="1"/>
  <c r="G776" i="2"/>
  <c r="P776" i="2" s="1"/>
  <c r="F776" i="2"/>
  <c r="O776" i="2" s="1"/>
  <c r="I775" i="3" s="1"/>
  <c r="E792" i="2"/>
  <c r="N792" i="2" s="1"/>
  <c r="G792" i="2"/>
  <c r="P792" i="2" s="1"/>
  <c r="F792" i="2"/>
  <c r="O792" i="2" s="1"/>
  <c r="I791" i="3" s="1"/>
  <c r="W793" i="4"/>
  <c r="W833" i="4"/>
  <c r="I581" i="5"/>
  <c r="E581" i="5"/>
  <c r="H582" i="2" s="1"/>
  <c r="G581" i="5"/>
  <c r="J582" i="2" s="1"/>
  <c r="I669" i="5"/>
  <c r="G669" i="5"/>
  <c r="J670" i="2" s="1"/>
  <c r="E669" i="5"/>
  <c r="H670" i="2" s="1"/>
  <c r="I830" i="5"/>
  <c r="F830" i="5"/>
  <c r="I828" i="2" s="1"/>
  <c r="G830" i="5"/>
  <c r="J828" i="2" s="1"/>
  <c r="G6" i="2"/>
  <c r="P6" i="2" s="1"/>
  <c r="E6" i="2"/>
  <c r="N6" i="2" s="1"/>
  <c r="F6" i="2"/>
  <c r="O6" i="2" s="1"/>
  <c r="I5" i="3" s="1"/>
  <c r="G7" i="2"/>
  <c r="P7" i="2" s="1"/>
  <c r="F7" i="2"/>
  <c r="O7" i="2" s="1"/>
  <c r="I6" i="3" s="1"/>
  <c r="E7" i="2"/>
  <c r="N7" i="2" s="1"/>
  <c r="E10" i="5"/>
  <c r="H11" i="2" s="1"/>
  <c r="F10" i="5"/>
  <c r="I11" i="2" s="1"/>
  <c r="G10" i="5"/>
  <c r="J11" i="2" s="1"/>
  <c r="E17" i="2"/>
  <c r="N17" i="2" s="1"/>
  <c r="F17" i="2"/>
  <c r="O17" i="2" s="1"/>
  <c r="I16" i="3" s="1"/>
  <c r="G17" i="2"/>
  <c r="P17" i="2" s="1"/>
  <c r="F20" i="5"/>
  <c r="I21" i="2" s="1"/>
  <c r="G20" i="5"/>
  <c r="J21" i="2" s="1"/>
  <c r="E20" i="5"/>
  <c r="H21" i="2" s="1"/>
  <c r="I21" i="5"/>
  <c r="E21" i="5"/>
  <c r="H22" i="2" s="1"/>
  <c r="G21" i="5"/>
  <c r="J22" i="2" s="1"/>
  <c r="E23" i="2"/>
  <c r="N23" i="2" s="1"/>
  <c r="G23" i="2"/>
  <c r="P23" i="2" s="1"/>
  <c r="F23" i="2"/>
  <c r="O23" i="2" s="1"/>
  <c r="I22" i="3" s="1"/>
  <c r="F28" i="5"/>
  <c r="I29" i="2" s="1"/>
  <c r="I28" i="5"/>
  <c r="G28" i="5"/>
  <c r="J29" i="2" s="1"/>
  <c r="F30" i="5"/>
  <c r="I31" i="2" s="1"/>
  <c r="G30" i="5"/>
  <c r="J31" i="2" s="1"/>
  <c r="G34" i="5"/>
  <c r="J35" i="2" s="1"/>
  <c r="F34" i="5"/>
  <c r="I35" i="2" s="1"/>
  <c r="E35" i="5"/>
  <c r="H36" i="2" s="1"/>
  <c r="I35" i="5"/>
  <c r="G35" i="5"/>
  <c r="J36" i="2" s="1"/>
  <c r="E43" i="2"/>
  <c r="N43" i="2" s="1"/>
  <c r="F43" i="2"/>
  <c r="O43" i="2" s="1"/>
  <c r="I42" i="3" s="1"/>
  <c r="G43" i="2"/>
  <c r="P43" i="2" s="1"/>
  <c r="F48" i="5"/>
  <c r="I49" i="2" s="1"/>
  <c r="G48" i="5"/>
  <c r="J49" i="2" s="1"/>
  <c r="I48" i="5"/>
  <c r="I52" i="5"/>
  <c r="G52" i="5"/>
  <c r="J53" i="2" s="1"/>
  <c r="F52" i="5"/>
  <c r="I53" i="2" s="1"/>
  <c r="G54" i="5"/>
  <c r="J55" i="2" s="1"/>
  <c r="F54" i="5"/>
  <c r="I55" i="2" s="1"/>
  <c r="F58" i="5"/>
  <c r="I59" i="2" s="1"/>
  <c r="G58" i="5"/>
  <c r="J59" i="2" s="1"/>
  <c r="F63" i="2"/>
  <c r="O63" i="2" s="1"/>
  <c r="I62" i="3" s="1"/>
  <c r="G63" i="2"/>
  <c r="P63" i="2" s="1"/>
  <c r="E63" i="2"/>
  <c r="N63" i="2" s="1"/>
  <c r="F64" i="5"/>
  <c r="I65" i="2" s="1"/>
  <c r="G64" i="5"/>
  <c r="J65" i="2" s="1"/>
  <c r="I64" i="5"/>
  <c r="E67" i="2"/>
  <c r="N67" i="2" s="1"/>
  <c r="F67" i="2"/>
  <c r="O67" i="2" s="1"/>
  <c r="I66" i="3" s="1"/>
  <c r="G67" i="2"/>
  <c r="P67" i="2" s="1"/>
  <c r="I68" i="5"/>
  <c r="G68" i="5"/>
  <c r="J69" i="2" s="1"/>
  <c r="F68" i="5"/>
  <c r="I69" i="2" s="1"/>
  <c r="G70" i="5"/>
  <c r="J71" i="2" s="1"/>
  <c r="F70" i="5"/>
  <c r="I71" i="2" s="1"/>
  <c r="F74" i="5"/>
  <c r="I75" i="2" s="1"/>
  <c r="G74" i="5"/>
  <c r="J75" i="2" s="1"/>
  <c r="F79" i="2"/>
  <c r="O79" i="2" s="1"/>
  <c r="I78" i="3" s="1"/>
  <c r="G79" i="2"/>
  <c r="P79" i="2" s="1"/>
  <c r="E79" i="2"/>
  <c r="N79" i="2" s="1"/>
  <c r="F80" i="5"/>
  <c r="I81" i="2" s="1"/>
  <c r="G80" i="5"/>
  <c r="J81" i="2" s="1"/>
  <c r="I80" i="5"/>
  <c r="E83" i="2"/>
  <c r="N83" i="2" s="1"/>
  <c r="F83" i="2"/>
  <c r="O83" i="2" s="1"/>
  <c r="I82" i="3" s="1"/>
  <c r="G83" i="2"/>
  <c r="P83" i="2" s="1"/>
  <c r="I84" i="5"/>
  <c r="G84" i="5"/>
  <c r="J85" i="2" s="1"/>
  <c r="F84" i="5"/>
  <c r="I85" i="2" s="1"/>
  <c r="G86" i="5"/>
  <c r="J87" i="2" s="1"/>
  <c r="F86" i="5"/>
  <c r="I87" i="2" s="1"/>
  <c r="F90" i="5"/>
  <c r="I91" i="2" s="1"/>
  <c r="G90" i="5"/>
  <c r="J91" i="2" s="1"/>
  <c r="F95" i="2"/>
  <c r="O95" i="2" s="1"/>
  <c r="I94" i="3" s="1"/>
  <c r="G95" i="2"/>
  <c r="P95" i="2" s="1"/>
  <c r="E95" i="2"/>
  <c r="N95" i="2" s="1"/>
  <c r="F96" i="5"/>
  <c r="I97" i="2" s="1"/>
  <c r="G96" i="5"/>
  <c r="J97" i="2" s="1"/>
  <c r="I96" i="5"/>
  <c r="E99" i="2"/>
  <c r="N99" i="2" s="1"/>
  <c r="F99" i="2"/>
  <c r="O99" i="2" s="1"/>
  <c r="I98" i="3" s="1"/>
  <c r="G99" i="2"/>
  <c r="P99" i="2" s="1"/>
  <c r="I100" i="5"/>
  <c r="G100" i="5"/>
  <c r="J101" i="2" s="1"/>
  <c r="F100" i="5"/>
  <c r="I101" i="2" s="1"/>
  <c r="G102" i="5"/>
  <c r="J103" i="2" s="1"/>
  <c r="F102" i="5"/>
  <c r="I103" i="2" s="1"/>
  <c r="F106" i="5"/>
  <c r="I107" i="2" s="1"/>
  <c r="G106" i="5"/>
  <c r="J107" i="2" s="1"/>
  <c r="E148" i="5"/>
  <c r="H149" i="2" s="1"/>
  <c r="I148" i="5"/>
  <c r="F148" i="5"/>
  <c r="I149" i="2" s="1"/>
  <c r="I151" i="5"/>
  <c r="G151" i="5"/>
  <c r="J152" i="2" s="1"/>
  <c r="E151" i="5"/>
  <c r="H152" i="2" s="1"/>
  <c r="F154" i="5"/>
  <c r="I155" i="2" s="1"/>
  <c r="G154" i="5"/>
  <c r="J155" i="2" s="1"/>
  <c r="E154" i="5"/>
  <c r="H155" i="2" s="1"/>
  <c r="E155" i="5"/>
  <c r="H156" i="2" s="1"/>
  <c r="G155" i="5"/>
  <c r="J156" i="2" s="1"/>
  <c r="I155" i="5"/>
  <c r="I158" i="5"/>
  <c r="I164" i="5"/>
  <c r="I166" i="5"/>
  <c r="F166" i="5"/>
  <c r="I167" i="2" s="1"/>
  <c r="E166" i="5"/>
  <c r="H167" i="2" s="1"/>
  <c r="E169" i="2"/>
  <c r="N169" i="2" s="1"/>
  <c r="F169" i="2"/>
  <c r="O169" i="2" s="1"/>
  <c r="I168" i="3" s="1"/>
  <c r="G169" i="2"/>
  <c r="P169" i="2" s="1"/>
  <c r="G175" i="5"/>
  <c r="J176" i="2" s="1"/>
  <c r="E175" i="5"/>
  <c r="H176" i="2" s="1"/>
  <c r="I175" i="5"/>
  <c r="E180" i="5"/>
  <c r="H181" i="2" s="1"/>
  <c r="F180" i="5"/>
  <c r="I181" i="2" s="1"/>
  <c r="I180" i="5"/>
  <c r="F182" i="5"/>
  <c r="I183" i="2" s="1"/>
  <c r="I182" i="5"/>
  <c r="G185" i="2"/>
  <c r="P185" i="2" s="1"/>
  <c r="E185" i="2"/>
  <c r="N185" i="2" s="1"/>
  <c r="F185" i="2"/>
  <c r="O185" i="2" s="1"/>
  <c r="I184" i="3" s="1"/>
  <c r="G185" i="5"/>
  <c r="J186" i="2" s="1"/>
  <c r="I185" i="5"/>
  <c r="E185" i="5"/>
  <c r="H186" i="2" s="1"/>
  <c r="F488" i="5"/>
  <c r="I489" i="2" s="1"/>
  <c r="I488" i="5"/>
  <c r="F500" i="5"/>
  <c r="I501" i="2" s="1"/>
  <c r="G500" i="5"/>
  <c r="J501" i="2" s="1"/>
  <c r="E500" i="5"/>
  <c r="H501" i="2" s="1"/>
  <c r="I500" i="5"/>
  <c r="E508" i="2"/>
  <c r="N508" i="2" s="1"/>
  <c r="G508" i="2"/>
  <c r="P508" i="2" s="1"/>
  <c r="F508" i="2"/>
  <c r="O508" i="2" s="1"/>
  <c r="I507" i="3" s="1"/>
  <c r="I514" i="5"/>
  <c r="G514" i="5"/>
  <c r="J515" i="2" s="1"/>
  <c r="G515" i="5"/>
  <c r="J516" i="2" s="1"/>
  <c r="E515" i="5"/>
  <c r="H516" i="2" s="1"/>
  <c r="I515" i="5"/>
  <c r="F517" i="5"/>
  <c r="I518" i="2" s="1"/>
  <c r="E519" i="2"/>
  <c r="N519" i="2" s="1"/>
  <c r="G519" i="2"/>
  <c r="P519" i="2" s="1"/>
  <c r="F519" i="2"/>
  <c r="O519" i="2" s="1"/>
  <c r="I518" i="3" s="1"/>
  <c r="G528" i="5"/>
  <c r="J529" i="2" s="1"/>
  <c r="F528" i="5"/>
  <c r="I529" i="2" s="1"/>
  <c r="E532" i="2"/>
  <c r="N532" i="2" s="1"/>
  <c r="G532" i="2"/>
  <c r="P532" i="2" s="1"/>
  <c r="F532" i="2"/>
  <c r="O532" i="2" s="1"/>
  <c r="I531" i="3" s="1"/>
  <c r="F534" i="5"/>
  <c r="I535" i="2" s="1"/>
  <c r="I534" i="5"/>
  <c r="E539" i="2"/>
  <c r="N539" i="2" s="1"/>
  <c r="G539" i="2"/>
  <c r="P539" i="2" s="1"/>
  <c r="F539" i="2"/>
  <c r="O539" i="2" s="1"/>
  <c r="I538" i="3" s="1"/>
  <c r="E543" i="2"/>
  <c r="N543" i="2" s="1"/>
  <c r="G543" i="2"/>
  <c r="P543" i="2" s="1"/>
  <c r="F543" i="2"/>
  <c r="O543" i="2" s="1"/>
  <c r="I542" i="3" s="1"/>
  <c r="G552" i="5"/>
  <c r="J553" i="2" s="1"/>
  <c r="F552" i="5"/>
  <c r="I553" i="2" s="1"/>
  <c r="F556" i="5"/>
  <c r="I557" i="2" s="1"/>
  <c r="I556" i="5"/>
  <c r="E556" i="5"/>
  <c r="H557" i="2" s="1"/>
  <c r="G556" i="5"/>
  <c r="J557" i="2" s="1"/>
  <c r="I558" i="5"/>
  <c r="G560" i="5"/>
  <c r="J561" i="2" s="1"/>
  <c r="F560" i="5"/>
  <c r="I561" i="2" s="1"/>
  <c r="E560" i="5"/>
  <c r="H561" i="2" s="1"/>
  <c r="F565" i="5"/>
  <c r="I566" i="2" s="1"/>
  <c r="F567" i="5"/>
  <c r="I568" i="2" s="1"/>
  <c r="F580" i="5"/>
  <c r="I581" i="2" s="1"/>
  <c r="E580" i="5"/>
  <c r="H581" i="2" s="1"/>
  <c r="I580" i="5"/>
  <c r="F584" i="5"/>
  <c r="I585" i="2" s="1"/>
  <c r="I584" i="5"/>
  <c r="E584" i="5"/>
  <c r="H585" i="2" s="1"/>
  <c r="I588" i="5"/>
  <c r="F588" i="5"/>
  <c r="I589" i="2" s="1"/>
  <c r="E591" i="2"/>
  <c r="N591" i="2" s="1"/>
  <c r="G591" i="2"/>
  <c r="P591" i="2" s="1"/>
  <c r="F591" i="2"/>
  <c r="O591" i="2" s="1"/>
  <c r="I590" i="3" s="1"/>
  <c r="F592" i="2"/>
  <c r="O592" i="2" s="1"/>
  <c r="I591" i="3" s="1"/>
  <c r="G592" i="2"/>
  <c r="P592" i="2" s="1"/>
  <c r="E592" i="2"/>
  <c r="N592" i="2" s="1"/>
  <c r="F602" i="5"/>
  <c r="I603" i="2" s="1"/>
  <c r="E602" i="5"/>
  <c r="H603" i="2" s="1"/>
  <c r="F604" i="5"/>
  <c r="I605" i="2" s="1"/>
  <c r="G604" i="5"/>
  <c r="J605" i="2" s="1"/>
  <c r="E604" i="5"/>
  <c r="H605" i="2" s="1"/>
  <c r="I604" i="5"/>
  <c r="E606" i="2"/>
  <c r="N606" i="2" s="1"/>
  <c r="G606" i="2"/>
  <c r="P606" i="2" s="1"/>
  <c r="F606" i="2"/>
  <c r="O606" i="2" s="1"/>
  <c r="I605" i="3" s="1"/>
  <c r="E617" i="2"/>
  <c r="N617" i="2" s="1"/>
  <c r="G617" i="2"/>
  <c r="P617" i="2" s="1"/>
  <c r="F617" i="2"/>
  <c r="O617" i="2" s="1"/>
  <c r="I616" i="3" s="1"/>
  <c r="F616" i="5"/>
  <c r="I617" i="2" s="1"/>
  <c r="G616" i="5"/>
  <c r="J617" i="2" s="1"/>
  <c r="E619" i="2"/>
  <c r="N619" i="2" s="1"/>
  <c r="G619" i="2"/>
  <c r="P619" i="2" s="1"/>
  <c r="F619" i="2"/>
  <c r="O619" i="2" s="1"/>
  <c r="I618" i="3" s="1"/>
  <c r="E634" i="2"/>
  <c r="N634" i="2" s="1"/>
  <c r="G634" i="2"/>
  <c r="P634" i="2" s="1"/>
  <c r="F634" i="2"/>
  <c r="O634" i="2" s="1"/>
  <c r="I633" i="3" s="1"/>
  <c r="F634" i="5"/>
  <c r="I635" i="2" s="1"/>
  <c r="G634" i="5"/>
  <c r="J635" i="2" s="1"/>
  <c r="E634" i="5"/>
  <c r="H635" i="2" s="1"/>
  <c r="F636" i="5"/>
  <c r="I637" i="2" s="1"/>
  <c r="E636" i="5"/>
  <c r="H637" i="2" s="1"/>
  <c r="I636" i="5"/>
  <c r="I637" i="5"/>
  <c r="E637" i="5"/>
  <c r="H638" i="2" s="1"/>
  <c r="G637" i="5"/>
  <c r="J638" i="2" s="1"/>
  <c r="G642" i="5"/>
  <c r="J643" i="2" s="1"/>
  <c r="F642" i="5"/>
  <c r="I643" i="2" s="1"/>
  <c r="E649" i="2"/>
  <c r="N649" i="2" s="1"/>
  <c r="G649" i="2"/>
  <c r="P649" i="2" s="1"/>
  <c r="F649" i="2"/>
  <c r="O649" i="2" s="1"/>
  <c r="I648" i="3" s="1"/>
  <c r="E650" i="2"/>
  <c r="N650" i="2" s="1"/>
  <c r="G650" i="2"/>
  <c r="P650" i="2" s="1"/>
  <c r="F650" i="2"/>
  <c r="O650" i="2" s="1"/>
  <c r="I649" i="3" s="1"/>
  <c r="E653" i="5"/>
  <c r="H654" i="2" s="1"/>
  <c r="I653" i="5"/>
  <c r="G653" i="5"/>
  <c r="J654" i="2" s="1"/>
  <c r="I660" i="5"/>
  <c r="F660" i="5"/>
  <c r="I661" i="2" s="1"/>
  <c r="F663" i="2"/>
  <c r="O663" i="2" s="1"/>
  <c r="I662" i="3" s="1"/>
  <c r="E663" i="2"/>
  <c r="N663" i="2" s="1"/>
  <c r="G663" i="2"/>
  <c r="P663" i="2" s="1"/>
  <c r="F669" i="5"/>
  <c r="I670" i="2" s="1"/>
  <c r="F672" i="2"/>
  <c r="O672" i="2" s="1"/>
  <c r="I671" i="3" s="1"/>
  <c r="E672" i="2"/>
  <c r="N672" i="2" s="1"/>
  <c r="G672" i="2"/>
  <c r="P672" i="2" s="1"/>
  <c r="F675" i="2"/>
  <c r="O675" i="2" s="1"/>
  <c r="I674" i="3" s="1"/>
  <c r="E675" i="2"/>
  <c r="N675" i="2" s="1"/>
  <c r="G675" i="2"/>
  <c r="P675" i="2" s="1"/>
  <c r="F674" i="5"/>
  <c r="I675" i="2" s="1"/>
  <c r="G674" i="5"/>
  <c r="J675" i="2" s="1"/>
  <c r="F677" i="2"/>
  <c r="O677" i="2" s="1"/>
  <c r="I676" i="3" s="1"/>
  <c r="E677" i="2"/>
  <c r="N677" i="2" s="1"/>
  <c r="G677" i="2"/>
  <c r="P677" i="2" s="1"/>
  <c r="F680" i="2"/>
  <c r="O680" i="2" s="1"/>
  <c r="I679" i="3" s="1"/>
  <c r="E680" i="2"/>
  <c r="N680" i="2" s="1"/>
  <c r="G680" i="2"/>
  <c r="P680" i="2" s="1"/>
  <c r="I680" i="5"/>
  <c r="F680" i="5"/>
  <c r="I681" i="2" s="1"/>
  <c r="F682" i="5"/>
  <c r="I683" i="2" s="1"/>
  <c r="E682" i="5"/>
  <c r="H683" i="2" s="1"/>
  <c r="I682" i="5"/>
  <c r="F684" i="2"/>
  <c r="O684" i="2" s="1"/>
  <c r="I683" i="3" s="1"/>
  <c r="E684" i="2"/>
  <c r="N684" i="2" s="1"/>
  <c r="G684" i="2"/>
  <c r="P684" i="2" s="1"/>
  <c r="F684" i="5"/>
  <c r="I685" i="2" s="1"/>
  <c r="E684" i="5"/>
  <c r="H685" i="2" s="1"/>
  <c r="I684" i="5"/>
  <c r="I686" i="5"/>
  <c r="F686" i="5"/>
  <c r="I687" i="2" s="1"/>
  <c r="E689" i="2"/>
  <c r="N689" i="2" s="1"/>
  <c r="G689" i="2"/>
  <c r="P689" i="2" s="1"/>
  <c r="F689" i="2"/>
  <c r="O689" i="2" s="1"/>
  <c r="I688" i="3" s="1"/>
  <c r="F692" i="2"/>
  <c r="O692" i="2" s="1"/>
  <c r="I691" i="3" s="1"/>
  <c r="E692" i="2"/>
  <c r="N692" i="2" s="1"/>
  <c r="G692" i="2"/>
  <c r="P692" i="2" s="1"/>
  <c r="F695" i="2"/>
  <c r="O695" i="2" s="1"/>
  <c r="I694" i="3" s="1"/>
  <c r="E695" i="2"/>
  <c r="N695" i="2" s="1"/>
  <c r="G695" i="2"/>
  <c r="P695" i="2" s="1"/>
  <c r="G694" i="5"/>
  <c r="J695" i="2" s="1"/>
  <c r="F694" i="5"/>
  <c r="I695" i="2" s="1"/>
  <c r="I696" i="5"/>
  <c r="F696" i="5"/>
  <c r="I697" i="2" s="1"/>
  <c r="F698" i="5"/>
  <c r="I699" i="2" s="1"/>
  <c r="I698" i="5"/>
  <c r="E698" i="5"/>
  <c r="H699" i="2" s="1"/>
  <c r="F700" i="2"/>
  <c r="O700" i="2" s="1"/>
  <c r="I699" i="3" s="1"/>
  <c r="E700" i="2"/>
  <c r="N700" i="2" s="1"/>
  <c r="G700" i="2"/>
  <c r="P700" i="2" s="1"/>
  <c r="F704" i="2"/>
  <c r="O704" i="2" s="1"/>
  <c r="I703" i="3" s="1"/>
  <c r="E704" i="2"/>
  <c r="N704" i="2" s="1"/>
  <c r="G704" i="2"/>
  <c r="P704" i="2" s="1"/>
  <c r="F707" i="2"/>
  <c r="O707" i="2" s="1"/>
  <c r="I706" i="3" s="1"/>
  <c r="E707" i="2"/>
  <c r="N707" i="2" s="1"/>
  <c r="G707" i="2"/>
  <c r="P707" i="2" s="1"/>
  <c r="F706" i="5"/>
  <c r="I707" i="2" s="1"/>
  <c r="G706" i="5"/>
  <c r="J707" i="2" s="1"/>
  <c r="F709" i="2"/>
  <c r="O709" i="2" s="1"/>
  <c r="I708" i="3" s="1"/>
  <c r="E709" i="2"/>
  <c r="N709" i="2" s="1"/>
  <c r="G709" i="2"/>
  <c r="P709" i="2" s="1"/>
  <c r="F712" i="2"/>
  <c r="O712" i="2" s="1"/>
  <c r="I711" i="3" s="1"/>
  <c r="E712" i="2"/>
  <c r="N712" i="2" s="1"/>
  <c r="G712" i="2"/>
  <c r="P712" i="2" s="1"/>
  <c r="F720" i="2"/>
  <c r="O720" i="2" s="1"/>
  <c r="I719" i="3" s="1"/>
  <c r="E720" i="2"/>
  <c r="N720" i="2" s="1"/>
  <c r="G720" i="2"/>
  <c r="P720" i="2" s="1"/>
  <c r="F723" i="2"/>
  <c r="O723" i="2" s="1"/>
  <c r="I722" i="3" s="1"/>
  <c r="E723" i="2"/>
  <c r="N723" i="2" s="1"/>
  <c r="G723" i="2"/>
  <c r="P723" i="2" s="1"/>
  <c r="G722" i="5"/>
  <c r="J723" i="2" s="1"/>
  <c r="F722" i="5"/>
  <c r="I723" i="2" s="1"/>
  <c r="F725" i="2"/>
  <c r="O725" i="2" s="1"/>
  <c r="I724" i="3" s="1"/>
  <c r="E725" i="2"/>
  <c r="N725" i="2" s="1"/>
  <c r="G725" i="2"/>
  <c r="P725" i="2" s="1"/>
  <c r="F728" i="2"/>
  <c r="O728" i="2" s="1"/>
  <c r="I727" i="3" s="1"/>
  <c r="E728" i="2"/>
  <c r="N728" i="2" s="1"/>
  <c r="G728" i="2"/>
  <c r="P728" i="2" s="1"/>
  <c r="F732" i="5"/>
  <c r="I733" i="2" s="1"/>
  <c r="I732" i="5"/>
  <c r="E732" i="5"/>
  <c r="H733" i="2" s="1"/>
  <c r="F737" i="2"/>
  <c r="O737" i="2" s="1"/>
  <c r="I736" i="3" s="1"/>
  <c r="G737" i="2"/>
  <c r="P737" i="2" s="1"/>
  <c r="E737" i="2"/>
  <c r="N737" i="2" s="1"/>
  <c r="E738" i="2"/>
  <c r="N738" i="2" s="1"/>
  <c r="G738" i="2"/>
  <c r="P738" i="2" s="1"/>
  <c r="F738" i="2"/>
  <c r="O738" i="2" s="1"/>
  <c r="I737" i="3" s="1"/>
  <c r="F741" i="2"/>
  <c r="O741" i="2" s="1"/>
  <c r="I740" i="3" s="1"/>
  <c r="G741" i="2"/>
  <c r="P741" i="2" s="1"/>
  <c r="E741" i="2"/>
  <c r="N741" i="2" s="1"/>
  <c r="E742" i="2"/>
  <c r="N742" i="2" s="1"/>
  <c r="G742" i="2"/>
  <c r="P742" i="2" s="1"/>
  <c r="F742" i="2"/>
  <c r="O742" i="2" s="1"/>
  <c r="I741" i="3" s="1"/>
  <c r="F743" i="2"/>
  <c r="O743" i="2" s="1"/>
  <c r="I742" i="3" s="1"/>
  <c r="E743" i="2"/>
  <c r="N743" i="2" s="1"/>
  <c r="G743" i="2"/>
  <c r="P743" i="2" s="1"/>
  <c r="F742" i="5"/>
  <c r="I743" i="2" s="1"/>
  <c r="G742" i="5"/>
  <c r="J743" i="2" s="1"/>
  <c r="G743" i="5"/>
  <c r="J744" i="2" s="1"/>
  <c r="I743" i="5"/>
  <c r="E743" i="5"/>
  <c r="H744" i="2" s="1"/>
  <c r="E747" i="2"/>
  <c r="N747" i="2" s="1"/>
  <c r="G747" i="2"/>
  <c r="P747" i="2" s="1"/>
  <c r="F747" i="2"/>
  <c r="O747" i="2" s="1"/>
  <c r="I746" i="3" s="1"/>
  <c r="I752" i="5"/>
  <c r="F752" i="5"/>
  <c r="I753" i="2" s="1"/>
  <c r="G752" i="5"/>
  <c r="J753" i="2" s="1"/>
  <c r="E752" i="5"/>
  <c r="H753" i="2" s="1"/>
  <c r="I760" i="5"/>
  <c r="F760" i="5"/>
  <c r="I761" i="2" s="1"/>
  <c r="G760" i="5"/>
  <c r="J761" i="2" s="1"/>
  <c r="I764" i="5"/>
  <c r="F764" i="5"/>
  <c r="I765" i="2" s="1"/>
  <c r="I772" i="5"/>
  <c r="F772" i="5"/>
  <c r="I773" i="2" s="1"/>
  <c r="I784" i="5"/>
  <c r="F784" i="5"/>
  <c r="I785" i="2" s="1"/>
  <c r="G784" i="5"/>
  <c r="J785" i="2" s="1"/>
  <c r="E784" i="5"/>
  <c r="H785" i="2" s="1"/>
  <c r="I792" i="5"/>
  <c r="G792" i="5"/>
  <c r="J793" i="2" s="1"/>
  <c r="F792" i="5"/>
  <c r="I793" i="2" s="1"/>
  <c r="I796" i="5"/>
  <c r="F796" i="5"/>
  <c r="I797" i="2" s="1"/>
  <c r="F805" i="2"/>
  <c r="O805" i="2" s="1"/>
  <c r="I804" i="3" s="1"/>
  <c r="G805" i="2"/>
  <c r="P805" i="2" s="1"/>
  <c r="E805" i="2"/>
  <c r="N805" i="2" s="1"/>
  <c r="E810" i="5"/>
  <c r="H811" i="2" s="1"/>
  <c r="F820" i="2"/>
  <c r="O820" i="2" s="1"/>
  <c r="I822" i="3" s="1"/>
  <c r="E820" i="2"/>
  <c r="N820" i="2" s="1"/>
  <c r="G820" i="2"/>
  <c r="P820" i="2" s="1"/>
  <c r="G825" i="5"/>
  <c r="J823" i="2" s="1"/>
  <c r="I825" i="5"/>
  <c r="E829" i="2"/>
  <c r="N829" i="2" s="1"/>
  <c r="G829" i="2"/>
  <c r="P829" i="2" s="1"/>
  <c r="F829" i="2"/>
  <c r="O829" i="2" s="1"/>
  <c r="I831" i="3" s="1"/>
  <c r="F833" i="5"/>
  <c r="I831" i="2" s="1"/>
  <c r="E836" i="2"/>
  <c r="N836" i="2" s="1"/>
  <c r="G836" i="2"/>
  <c r="P836" i="2" s="1"/>
  <c r="F836" i="2"/>
  <c r="O836" i="2" s="1"/>
  <c r="I838" i="3" s="1"/>
  <c r="V19" i="4"/>
  <c r="U19" i="4"/>
  <c r="T29" i="4"/>
  <c r="T33" i="4"/>
  <c r="T35" i="4"/>
  <c r="U44" i="4"/>
  <c r="V44" i="4"/>
  <c r="W44" i="4" s="1"/>
  <c r="X5" i="4"/>
  <c r="Y5" i="4"/>
  <c r="X972" i="4"/>
  <c r="Y972" i="4"/>
  <c r="Y854" i="4"/>
  <c r="X854" i="4"/>
  <c r="X884" i="4"/>
  <c r="Y884" i="4"/>
  <c r="X970" i="4"/>
  <c r="Y970" i="4"/>
  <c r="E281" i="2"/>
  <c r="N281" i="2" s="1"/>
  <c r="G281" i="2"/>
  <c r="P281" i="2" s="1"/>
  <c r="F281" i="2"/>
  <c r="O281" i="2" s="1"/>
  <c r="I280" i="3" s="1"/>
  <c r="W409" i="4"/>
  <c r="F371" i="2"/>
  <c r="O371" i="2" s="1"/>
  <c r="I370" i="3" s="1"/>
  <c r="E371" i="2"/>
  <c r="N371" i="2" s="1"/>
  <c r="G371" i="2"/>
  <c r="P371" i="2" s="1"/>
  <c r="E454" i="2"/>
  <c r="N454" i="2" s="1"/>
  <c r="G454" i="2"/>
  <c r="P454" i="2" s="1"/>
  <c r="F454" i="2"/>
  <c r="O454" i="2" s="1"/>
  <c r="I453" i="3" s="1"/>
  <c r="E470" i="2"/>
  <c r="N470" i="2" s="1"/>
  <c r="G470" i="2"/>
  <c r="P470" i="2" s="1"/>
  <c r="F470" i="2"/>
  <c r="O470" i="2" s="1"/>
  <c r="I469" i="3" s="1"/>
  <c r="E482" i="2"/>
  <c r="N482" i="2" s="1"/>
  <c r="G482" i="2"/>
  <c r="P482" i="2" s="1"/>
  <c r="F482" i="2"/>
  <c r="O482" i="2" s="1"/>
  <c r="I481" i="3" s="1"/>
  <c r="E486" i="2"/>
  <c r="N486" i="2" s="1"/>
  <c r="G486" i="2"/>
  <c r="P486" i="2" s="1"/>
  <c r="F486" i="2"/>
  <c r="O486" i="2" s="1"/>
  <c r="I485" i="3" s="1"/>
  <c r="E490" i="2"/>
  <c r="N490" i="2" s="1"/>
  <c r="G490" i="2"/>
  <c r="P490" i="2" s="1"/>
  <c r="F490" i="2"/>
  <c r="O490" i="2" s="1"/>
  <c r="I489" i="3" s="1"/>
  <c r="E498" i="2"/>
  <c r="N498" i="2" s="1"/>
  <c r="G498" i="2"/>
  <c r="P498" i="2" s="1"/>
  <c r="F498" i="2"/>
  <c r="O498" i="2" s="1"/>
  <c r="I497" i="3" s="1"/>
  <c r="V356" i="4"/>
  <c r="T426" i="4"/>
  <c r="T439" i="4"/>
  <c r="S483" i="4"/>
  <c r="V483" i="4" s="1"/>
  <c r="T499" i="4"/>
  <c r="E492" i="2"/>
  <c r="N492" i="2" s="1"/>
  <c r="G492" i="2"/>
  <c r="P492" i="2" s="1"/>
  <c r="F492" i="2"/>
  <c r="O492" i="2" s="1"/>
  <c r="I491" i="3" s="1"/>
  <c r="E507" i="2"/>
  <c r="N507" i="2" s="1"/>
  <c r="G507" i="2"/>
  <c r="P507" i="2" s="1"/>
  <c r="F507" i="2"/>
  <c r="O507" i="2" s="1"/>
  <c r="I506" i="3" s="1"/>
  <c r="E511" i="2"/>
  <c r="N511" i="2" s="1"/>
  <c r="G511" i="2"/>
  <c r="P511" i="2" s="1"/>
  <c r="F511" i="2"/>
  <c r="O511" i="2" s="1"/>
  <c r="I510" i="3" s="1"/>
  <c r="E548" i="2"/>
  <c r="N548" i="2" s="1"/>
  <c r="G548" i="2"/>
  <c r="P548" i="2" s="1"/>
  <c r="F548" i="2"/>
  <c r="O548" i="2" s="1"/>
  <c r="I547" i="3" s="1"/>
  <c r="E573" i="2"/>
  <c r="N573" i="2" s="1"/>
  <c r="G573" i="2"/>
  <c r="P573" i="2" s="1"/>
  <c r="F573" i="2"/>
  <c r="O573" i="2" s="1"/>
  <c r="I572" i="3" s="1"/>
  <c r="E579" i="2"/>
  <c r="N579" i="2" s="1"/>
  <c r="G579" i="2"/>
  <c r="P579" i="2" s="1"/>
  <c r="F579" i="2"/>
  <c r="O579" i="2" s="1"/>
  <c r="I578" i="3" s="1"/>
  <c r="E533" i="2"/>
  <c r="N533" i="2" s="1"/>
  <c r="G533" i="2"/>
  <c r="P533" i="2" s="1"/>
  <c r="F533" i="2"/>
  <c r="O533" i="2" s="1"/>
  <c r="I532" i="3" s="1"/>
  <c r="E547" i="2"/>
  <c r="N547" i="2" s="1"/>
  <c r="G547" i="2"/>
  <c r="P547" i="2" s="1"/>
  <c r="F547" i="2"/>
  <c r="O547" i="2" s="1"/>
  <c r="I546" i="3" s="1"/>
  <c r="F588" i="2"/>
  <c r="O588" i="2" s="1"/>
  <c r="I587" i="3" s="1"/>
  <c r="G588" i="2"/>
  <c r="P588" i="2" s="1"/>
  <c r="E588" i="2"/>
  <c r="N588" i="2" s="1"/>
  <c r="F660" i="2"/>
  <c r="O660" i="2" s="1"/>
  <c r="I659" i="3" s="1"/>
  <c r="E660" i="2"/>
  <c r="N660" i="2" s="1"/>
  <c r="G660" i="2"/>
  <c r="P660" i="2" s="1"/>
  <c r="E614" i="2"/>
  <c r="N614" i="2" s="1"/>
  <c r="G614" i="2"/>
  <c r="P614" i="2" s="1"/>
  <c r="F614" i="2"/>
  <c r="O614" i="2" s="1"/>
  <c r="I613" i="3" s="1"/>
  <c r="E598" i="2"/>
  <c r="N598" i="2" s="1"/>
  <c r="G598" i="2"/>
  <c r="P598" i="2" s="1"/>
  <c r="F598" i="2"/>
  <c r="O598" i="2" s="1"/>
  <c r="I597" i="3" s="1"/>
  <c r="E643" i="2"/>
  <c r="N643" i="2" s="1"/>
  <c r="G643" i="2"/>
  <c r="P643" i="2" s="1"/>
  <c r="F643" i="2"/>
  <c r="O643" i="2" s="1"/>
  <c r="I642" i="3" s="1"/>
  <c r="E622" i="2"/>
  <c r="N622" i="2" s="1"/>
  <c r="G622" i="2"/>
  <c r="P622" i="2" s="1"/>
  <c r="F622" i="2"/>
  <c r="O622" i="2" s="1"/>
  <c r="I621" i="3" s="1"/>
  <c r="E607" i="2"/>
  <c r="N607" i="2" s="1"/>
  <c r="G607" i="2"/>
  <c r="P607" i="2" s="1"/>
  <c r="F607" i="2"/>
  <c r="O607" i="2" s="1"/>
  <c r="I606" i="3" s="1"/>
  <c r="E647" i="2"/>
  <c r="N647" i="2" s="1"/>
  <c r="G647" i="2"/>
  <c r="P647" i="2" s="1"/>
  <c r="F647" i="2"/>
  <c r="O647" i="2" s="1"/>
  <c r="I646" i="3" s="1"/>
  <c r="E655" i="2"/>
  <c r="N655" i="2" s="1"/>
  <c r="G655" i="2"/>
  <c r="P655" i="2" s="1"/>
  <c r="F655" i="2"/>
  <c r="O655" i="2" s="1"/>
  <c r="I654" i="3" s="1"/>
  <c r="F667" i="2"/>
  <c r="O667" i="2" s="1"/>
  <c r="I666" i="3" s="1"/>
  <c r="E667" i="2"/>
  <c r="N667" i="2" s="1"/>
  <c r="G667" i="2"/>
  <c r="P667" i="2" s="1"/>
  <c r="E732" i="2"/>
  <c r="N732" i="2" s="1"/>
  <c r="G732" i="2"/>
  <c r="P732" i="2" s="1"/>
  <c r="F732" i="2"/>
  <c r="O732" i="2" s="1"/>
  <c r="I731" i="3" s="1"/>
  <c r="S622" i="4"/>
  <c r="W692" i="4"/>
  <c r="F758" i="2"/>
  <c r="O758" i="2" s="1"/>
  <c r="I757" i="3" s="1"/>
  <c r="E758" i="2"/>
  <c r="N758" i="2" s="1"/>
  <c r="G758" i="2"/>
  <c r="P758" i="2" s="1"/>
  <c r="E774" i="2"/>
  <c r="N774" i="2" s="1"/>
  <c r="G774" i="2"/>
  <c r="P774" i="2" s="1"/>
  <c r="F774" i="2"/>
  <c r="O774" i="2" s="1"/>
  <c r="I773" i="3" s="1"/>
  <c r="E790" i="2"/>
  <c r="N790" i="2" s="1"/>
  <c r="G790" i="2"/>
  <c r="P790" i="2" s="1"/>
  <c r="F790" i="2"/>
  <c r="O790" i="2" s="1"/>
  <c r="I789" i="3" s="1"/>
  <c r="E831" i="2"/>
  <c r="N831" i="2" s="1"/>
  <c r="G831" i="2"/>
  <c r="P831" i="2" s="1"/>
  <c r="F831" i="2"/>
  <c r="O831" i="2" s="1"/>
  <c r="I833" i="3" s="1"/>
  <c r="F822" i="2"/>
  <c r="O822" i="2" s="1"/>
  <c r="I824" i="3" s="1"/>
  <c r="E822" i="2"/>
  <c r="N822" i="2" s="1"/>
  <c r="G822" i="2"/>
  <c r="P822" i="2" s="1"/>
  <c r="F752" i="2"/>
  <c r="O752" i="2" s="1"/>
  <c r="I751" i="3" s="1"/>
  <c r="G752" i="2"/>
  <c r="P752" i="2" s="1"/>
  <c r="E752" i="2"/>
  <c r="N752" i="2" s="1"/>
  <c r="E768" i="2"/>
  <c r="N768" i="2" s="1"/>
  <c r="G768" i="2"/>
  <c r="P768" i="2" s="1"/>
  <c r="F768" i="2"/>
  <c r="O768" i="2" s="1"/>
  <c r="I767" i="3" s="1"/>
  <c r="E784" i="2"/>
  <c r="N784" i="2" s="1"/>
  <c r="G784" i="2"/>
  <c r="P784" i="2" s="1"/>
  <c r="F784" i="2"/>
  <c r="O784" i="2" s="1"/>
  <c r="I783" i="3" s="1"/>
  <c r="E800" i="2"/>
  <c r="N800" i="2" s="1"/>
  <c r="G800" i="2"/>
  <c r="P800" i="2" s="1"/>
  <c r="F800" i="2"/>
  <c r="O800" i="2" s="1"/>
  <c r="I799" i="3" s="1"/>
  <c r="I589" i="5"/>
  <c r="E589" i="5"/>
  <c r="H590" i="2" s="1"/>
  <c r="G589" i="5"/>
  <c r="J590" i="2" s="1"/>
  <c r="F818" i="5"/>
  <c r="I816" i="2" s="1"/>
  <c r="I818" i="5"/>
  <c r="I834" i="5"/>
  <c r="F834" i="5"/>
  <c r="I832" i="2" s="1"/>
  <c r="E834" i="5"/>
  <c r="H832" i="2" s="1"/>
  <c r="F9" i="2"/>
  <c r="O9" i="2" s="1"/>
  <c r="I8" i="3" s="1"/>
  <c r="G9" i="2"/>
  <c r="P9" i="2" s="1"/>
  <c r="E9" i="2"/>
  <c r="N9" i="2" s="1"/>
  <c r="I10" i="5"/>
  <c r="E12" i="2"/>
  <c r="N12" i="2" s="1"/>
  <c r="F12" i="2"/>
  <c r="O12" i="2" s="1"/>
  <c r="I11" i="3" s="1"/>
  <c r="G12" i="2"/>
  <c r="P12" i="2" s="1"/>
  <c r="E13" i="2"/>
  <c r="N13" i="2" s="1"/>
  <c r="F13" i="2"/>
  <c r="O13" i="2" s="1"/>
  <c r="I12" i="3" s="1"/>
  <c r="G13" i="2"/>
  <c r="P13" i="2" s="1"/>
  <c r="E16" i="5"/>
  <c r="H17" i="2" s="1"/>
  <c r="G16" i="5"/>
  <c r="J17" i="2" s="1"/>
  <c r="F18" i="5"/>
  <c r="I19" i="2" s="1"/>
  <c r="I18" i="5"/>
  <c r="G18" i="5"/>
  <c r="J19" i="2" s="1"/>
  <c r="E18" i="5"/>
  <c r="H19" i="2" s="1"/>
  <c r="I20" i="5"/>
  <c r="F21" i="5"/>
  <c r="I22" i="2" s="1"/>
  <c r="E27" i="2"/>
  <c r="N27" i="2" s="1"/>
  <c r="F27" i="2"/>
  <c r="O27" i="2" s="1"/>
  <c r="I26" i="3" s="1"/>
  <c r="G27" i="2"/>
  <c r="P27" i="2" s="1"/>
  <c r="E28" i="5"/>
  <c r="H29" i="2" s="1"/>
  <c r="I30" i="5"/>
  <c r="G32" i="5"/>
  <c r="J33" i="2" s="1"/>
  <c r="F32" i="5"/>
  <c r="I33" i="2" s="1"/>
  <c r="I32" i="5"/>
  <c r="I34" i="5"/>
  <c r="F35" i="5"/>
  <c r="I36" i="2" s="1"/>
  <c r="I37" i="5"/>
  <c r="E37" i="5"/>
  <c r="H38" i="2" s="1"/>
  <c r="G37" i="5"/>
  <c r="J38" i="2" s="1"/>
  <c r="F39" i="2"/>
  <c r="O39" i="2" s="1"/>
  <c r="I38" i="3" s="1"/>
  <c r="G39" i="2"/>
  <c r="P39" i="2" s="1"/>
  <c r="E39" i="2"/>
  <c r="N39" i="2" s="1"/>
  <c r="I44" i="5"/>
  <c r="G44" i="5"/>
  <c r="J45" i="2" s="1"/>
  <c r="F44" i="5"/>
  <c r="I45" i="2" s="1"/>
  <c r="G46" i="5"/>
  <c r="J47" i="2" s="1"/>
  <c r="F46" i="5"/>
  <c r="I47" i="2" s="1"/>
  <c r="F50" i="5"/>
  <c r="I51" i="2" s="1"/>
  <c r="G50" i="5"/>
  <c r="J51" i="2" s="1"/>
  <c r="F55" i="2"/>
  <c r="O55" i="2" s="1"/>
  <c r="I54" i="3" s="1"/>
  <c r="G55" i="2"/>
  <c r="P55" i="2" s="1"/>
  <c r="E55" i="2"/>
  <c r="N55" i="2" s="1"/>
  <c r="F56" i="5"/>
  <c r="I57" i="2" s="1"/>
  <c r="G56" i="5"/>
  <c r="J57" i="2" s="1"/>
  <c r="I56" i="5"/>
  <c r="E59" i="2"/>
  <c r="N59" i="2" s="1"/>
  <c r="F59" i="2"/>
  <c r="O59" i="2" s="1"/>
  <c r="I58" i="3" s="1"/>
  <c r="G59" i="2"/>
  <c r="P59" i="2" s="1"/>
  <c r="I60" i="5"/>
  <c r="G60" i="5"/>
  <c r="J61" i="2" s="1"/>
  <c r="F60" i="5"/>
  <c r="I61" i="2" s="1"/>
  <c r="G62" i="5"/>
  <c r="J63" i="2" s="1"/>
  <c r="F62" i="5"/>
  <c r="I63" i="2" s="1"/>
  <c r="F66" i="5"/>
  <c r="I67" i="2" s="1"/>
  <c r="G66" i="5"/>
  <c r="J67" i="2" s="1"/>
  <c r="E68" i="5"/>
  <c r="H69" i="2" s="1"/>
  <c r="I70" i="5"/>
  <c r="F72" i="5"/>
  <c r="I73" i="2" s="1"/>
  <c r="G72" i="5"/>
  <c r="J73" i="2" s="1"/>
  <c r="I72" i="5"/>
  <c r="I74" i="5"/>
  <c r="I76" i="5"/>
  <c r="G76" i="5"/>
  <c r="J77" i="2" s="1"/>
  <c r="F76" i="5"/>
  <c r="I77" i="2" s="1"/>
  <c r="G78" i="5"/>
  <c r="J79" i="2" s="1"/>
  <c r="F78" i="5"/>
  <c r="I79" i="2" s="1"/>
  <c r="F82" i="5"/>
  <c r="I83" i="2" s="1"/>
  <c r="G82" i="5"/>
  <c r="J83" i="2" s="1"/>
  <c r="E84" i="5"/>
  <c r="H85" i="2" s="1"/>
  <c r="I86" i="5"/>
  <c r="F88" i="5"/>
  <c r="I89" i="2" s="1"/>
  <c r="G88" i="5"/>
  <c r="J89" i="2" s="1"/>
  <c r="I88" i="5"/>
  <c r="E91" i="2"/>
  <c r="N91" i="2" s="1"/>
  <c r="F91" i="2"/>
  <c r="O91" i="2" s="1"/>
  <c r="I90" i="3" s="1"/>
  <c r="G91" i="2"/>
  <c r="P91" i="2" s="1"/>
  <c r="I92" i="5"/>
  <c r="G92" i="5"/>
  <c r="J93" i="2" s="1"/>
  <c r="F92" i="5"/>
  <c r="I93" i="2" s="1"/>
  <c r="G94" i="5"/>
  <c r="J95" i="2" s="1"/>
  <c r="F94" i="5"/>
  <c r="I95" i="2" s="1"/>
  <c r="E96" i="5"/>
  <c r="H97" i="2" s="1"/>
  <c r="F98" i="5"/>
  <c r="I99" i="2" s="1"/>
  <c r="G98" i="5"/>
  <c r="J99" i="2" s="1"/>
  <c r="E100" i="5"/>
  <c r="H101" i="2" s="1"/>
  <c r="I102" i="5"/>
  <c r="F104" i="5"/>
  <c r="I105" i="2" s="1"/>
  <c r="G104" i="5"/>
  <c r="J105" i="2" s="1"/>
  <c r="I104" i="5"/>
  <c r="I106" i="5"/>
  <c r="I108" i="5"/>
  <c r="G108" i="5"/>
  <c r="J109" i="2" s="1"/>
  <c r="F108" i="5"/>
  <c r="I109" i="2" s="1"/>
  <c r="E110" i="2"/>
  <c r="N110" i="2" s="1"/>
  <c r="F110" i="2"/>
  <c r="O110" i="2" s="1"/>
  <c r="I109" i="3" s="1"/>
  <c r="G110" i="2"/>
  <c r="P110" i="2" s="1"/>
  <c r="G112" i="2"/>
  <c r="P112" i="2" s="1"/>
  <c r="E112" i="2"/>
  <c r="N112" i="2" s="1"/>
  <c r="F112" i="2"/>
  <c r="O112" i="2" s="1"/>
  <c r="I111" i="3" s="1"/>
  <c r="E114" i="2"/>
  <c r="N114" i="2" s="1"/>
  <c r="F114" i="2"/>
  <c r="O114" i="2" s="1"/>
  <c r="I113" i="3" s="1"/>
  <c r="G114" i="2"/>
  <c r="P114" i="2" s="1"/>
  <c r="G116" i="2"/>
  <c r="P116" i="2" s="1"/>
  <c r="E116" i="2"/>
  <c r="N116" i="2" s="1"/>
  <c r="F116" i="2"/>
  <c r="O116" i="2" s="1"/>
  <c r="I115" i="3" s="1"/>
  <c r="E118" i="2"/>
  <c r="N118" i="2" s="1"/>
  <c r="F118" i="2"/>
  <c r="O118" i="2" s="1"/>
  <c r="I117" i="3" s="1"/>
  <c r="G118" i="2"/>
  <c r="P118" i="2" s="1"/>
  <c r="G120" i="2"/>
  <c r="P120" i="2" s="1"/>
  <c r="E120" i="2"/>
  <c r="N120" i="2" s="1"/>
  <c r="F120" i="2"/>
  <c r="O120" i="2" s="1"/>
  <c r="I119" i="3" s="1"/>
  <c r="E122" i="2"/>
  <c r="N122" i="2" s="1"/>
  <c r="F122" i="2"/>
  <c r="O122" i="2" s="1"/>
  <c r="I121" i="3" s="1"/>
  <c r="G122" i="2"/>
  <c r="P122" i="2" s="1"/>
  <c r="G124" i="2"/>
  <c r="P124" i="2" s="1"/>
  <c r="E124" i="2"/>
  <c r="N124" i="2" s="1"/>
  <c r="F124" i="2"/>
  <c r="O124" i="2" s="1"/>
  <c r="I123" i="3" s="1"/>
  <c r="E126" i="2"/>
  <c r="N126" i="2" s="1"/>
  <c r="F126" i="2"/>
  <c r="O126" i="2" s="1"/>
  <c r="I125" i="3" s="1"/>
  <c r="G126" i="2"/>
  <c r="P126" i="2" s="1"/>
  <c r="G128" i="2"/>
  <c r="P128" i="2" s="1"/>
  <c r="E128" i="2"/>
  <c r="N128" i="2" s="1"/>
  <c r="F128" i="2"/>
  <c r="O128" i="2" s="1"/>
  <c r="I127" i="3" s="1"/>
  <c r="E130" i="2"/>
  <c r="N130" i="2" s="1"/>
  <c r="F130" i="2"/>
  <c r="O130" i="2" s="1"/>
  <c r="I129" i="3" s="1"/>
  <c r="G130" i="2"/>
  <c r="P130" i="2" s="1"/>
  <c r="G132" i="2"/>
  <c r="P132" i="2" s="1"/>
  <c r="E132" i="2"/>
  <c r="N132" i="2" s="1"/>
  <c r="F132" i="2"/>
  <c r="O132" i="2" s="1"/>
  <c r="I131" i="3" s="1"/>
  <c r="E134" i="2"/>
  <c r="N134" i="2" s="1"/>
  <c r="F134" i="2"/>
  <c r="O134" i="2" s="1"/>
  <c r="I133" i="3" s="1"/>
  <c r="G134" i="2"/>
  <c r="P134" i="2" s="1"/>
  <c r="G136" i="2"/>
  <c r="P136" i="2" s="1"/>
  <c r="E136" i="2"/>
  <c r="N136" i="2" s="1"/>
  <c r="F136" i="2"/>
  <c r="O136" i="2" s="1"/>
  <c r="I135" i="3" s="1"/>
  <c r="E138" i="2"/>
  <c r="N138" i="2" s="1"/>
  <c r="F138" i="2"/>
  <c r="O138" i="2" s="1"/>
  <c r="I137" i="3" s="1"/>
  <c r="G138" i="2"/>
  <c r="P138" i="2" s="1"/>
  <c r="G140" i="2"/>
  <c r="P140" i="2" s="1"/>
  <c r="E140" i="2"/>
  <c r="N140" i="2" s="1"/>
  <c r="F140" i="2"/>
  <c r="O140" i="2" s="1"/>
  <c r="I139" i="3" s="1"/>
  <c r="E142" i="2"/>
  <c r="N142" i="2" s="1"/>
  <c r="F142" i="2"/>
  <c r="O142" i="2" s="1"/>
  <c r="I141" i="3" s="1"/>
  <c r="G142" i="2"/>
  <c r="P142" i="2" s="1"/>
  <c r="G144" i="2"/>
  <c r="P144" i="2" s="1"/>
  <c r="E144" i="2"/>
  <c r="N144" i="2" s="1"/>
  <c r="F144" i="2"/>
  <c r="O144" i="2" s="1"/>
  <c r="I143" i="3" s="1"/>
  <c r="F145" i="2"/>
  <c r="O145" i="2" s="1"/>
  <c r="I144" i="3" s="1"/>
  <c r="G145" i="2"/>
  <c r="P145" i="2" s="1"/>
  <c r="E145" i="2"/>
  <c r="N145" i="2" s="1"/>
  <c r="E147" i="2"/>
  <c r="N147" i="2" s="1"/>
  <c r="G147" i="2"/>
  <c r="P147" i="2" s="1"/>
  <c r="F147" i="2"/>
  <c r="O147" i="2" s="1"/>
  <c r="I146" i="3" s="1"/>
  <c r="G147" i="5"/>
  <c r="J148" i="2" s="1"/>
  <c r="E147" i="5"/>
  <c r="H148" i="2" s="1"/>
  <c r="I147" i="5"/>
  <c r="E150" i="5"/>
  <c r="H151" i="2" s="1"/>
  <c r="I150" i="5"/>
  <c r="F150" i="5"/>
  <c r="I151" i="2" s="1"/>
  <c r="F153" i="2"/>
  <c r="O153" i="2" s="1"/>
  <c r="I152" i="3" s="1"/>
  <c r="E153" i="2"/>
  <c r="N153" i="2" s="1"/>
  <c r="G153" i="2"/>
  <c r="P153" i="2" s="1"/>
  <c r="F155" i="2"/>
  <c r="O155" i="2" s="1"/>
  <c r="I154" i="3" s="1"/>
  <c r="G155" i="2"/>
  <c r="P155" i="2" s="1"/>
  <c r="E155" i="2"/>
  <c r="N155" i="2" s="1"/>
  <c r="F158" i="5"/>
  <c r="I159" i="2" s="1"/>
  <c r="E158" i="5"/>
  <c r="H159" i="2" s="1"/>
  <c r="E163" i="2"/>
  <c r="N163" i="2" s="1"/>
  <c r="F163" i="2"/>
  <c r="O163" i="2" s="1"/>
  <c r="I162" i="3" s="1"/>
  <c r="G163" i="2"/>
  <c r="P163" i="2" s="1"/>
  <c r="G163" i="5"/>
  <c r="J164" i="2" s="1"/>
  <c r="I163" i="5"/>
  <c r="E163" i="5"/>
  <c r="H164" i="2" s="1"/>
  <c r="F164" i="5"/>
  <c r="I165" i="2" s="1"/>
  <c r="E164" i="5"/>
  <c r="H165" i="2" s="1"/>
  <c r="F170" i="5"/>
  <c r="I171" i="2" s="1"/>
  <c r="G170" i="5"/>
  <c r="J171" i="2" s="1"/>
  <c r="I170" i="5"/>
  <c r="F174" i="5"/>
  <c r="I175" i="2" s="1"/>
  <c r="E174" i="5"/>
  <c r="H175" i="2" s="1"/>
  <c r="I174" i="5"/>
  <c r="F179" i="2"/>
  <c r="O179" i="2" s="1"/>
  <c r="I178" i="3" s="1"/>
  <c r="G179" i="2"/>
  <c r="P179" i="2" s="1"/>
  <c r="E179" i="2"/>
  <c r="N179" i="2" s="1"/>
  <c r="I179" i="5"/>
  <c r="G179" i="5"/>
  <c r="J180" i="2" s="1"/>
  <c r="E179" i="5"/>
  <c r="H180" i="2" s="1"/>
  <c r="E183" i="5"/>
  <c r="H184" i="2" s="1"/>
  <c r="G183" i="5"/>
  <c r="J184" i="2" s="1"/>
  <c r="I183" i="5"/>
  <c r="I322" i="5"/>
  <c r="E322" i="5"/>
  <c r="H323" i="2" s="1"/>
  <c r="F492" i="5"/>
  <c r="I493" i="2" s="1"/>
  <c r="G492" i="5"/>
  <c r="J493" i="2" s="1"/>
  <c r="E492" i="5"/>
  <c r="H493" i="2" s="1"/>
  <c r="E506" i="5"/>
  <c r="H507" i="2" s="1"/>
  <c r="F506" i="5"/>
  <c r="I507" i="2" s="1"/>
  <c r="G520" i="5"/>
  <c r="J521" i="2" s="1"/>
  <c r="F520" i="5"/>
  <c r="I521" i="2" s="1"/>
  <c r="F522" i="5"/>
  <c r="I523" i="2" s="1"/>
  <c r="I522" i="5"/>
  <c r="E522" i="5"/>
  <c r="H523" i="2" s="1"/>
  <c r="E524" i="5"/>
  <c r="H525" i="2" s="1"/>
  <c r="F524" i="5"/>
  <c r="I525" i="2" s="1"/>
  <c r="I524" i="5"/>
  <c r="G526" i="5"/>
  <c r="J527" i="2" s="1"/>
  <c r="E526" i="5"/>
  <c r="H527" i="2" s="1"/>
  <c r="F526" i="5"/>
  <c r="I527" i="2" s="1"/>
  <c r="E528" i="2"/>
  <c r="N528" i="2" s="1"/>
  <c r="G528" i="2"/>
  <c r="P528" i="2" s="1"/>
  <c r="F528" i="2"/>
  <c r="O528" i="2" s="1"/>
  <c r="I527" i="3" s="1"/>
  <c r="E529" i="2"/>
  <c r="N529" i="2" s="1"/>
  <c r="G529" i="2"/>
  <c r="P529" i="2" s="1"/>
  <c r="F529" i="2"/>
  <c r="O529" i="2" s="1"/>
  <c r="I528" i="3" s="1"/>
  <c r="E541" i="2"/>
  <c r="N541" i="2" s="1"/>
  <c r="G541" i="2"/>
  <c r="P541" i="2" s="1"/>
  <c r="F541" i="2"/>
  <c r="O541" i="2" s="1"/>
  <c r="I540" i="3" s="1"/>
  <c r="E553" i="2"/>
  <c r="N553" i="2" s="1"/>
  <c r="G553" i="2"/>
  <c r="P553" i="2" s="1"/>
  <c r="F553" i="2"/>
  <c r="O553" i="2" s="1"/>
  <c r="I552" i="3" s="1"/>
  <c r="E558" i="2"/>
  <c r="N558" i="2" s="1"/>
  <c r="G558" i="2"/>
  <c r="P558" i="2" s="1"/>
  <c r="F558" i="2"/>
  <c r="O558" i="2" s="1"/>
  <c r="I557" i="3" s="1"/>
  <c r="E561" i="2"/>
  <c r="N561" i="2" s="1"/>
  <c r="G561" i="2"/>
  <c r="P561" i="2" s="1"/>
  <c r="F561" i="2"/>
  <c r="O561" i="2" s="1"/>
  <c r="I560" i="3" s="1"/>
  <c r="I564" i="5"/>
  <c r="G564" i="5"/>
  <c r="J565" i="2" s="1"/>
  <c r="E564" i="5"/>
  <c r="H565" i="2" s="1"/>
  <c r="F564" i="5"/>
  <c r="I565" i="2" s="1"/>
  <c r="E569" i="2"/>
  <c r="N569" i="2" s="1"/>
  <c r="G569" i="2"/>
  <c r="P569" i="2" s="1"/>
  <c r="F569" i="2"/>
  <c r="O569" i="2" s="1"/>
  <c r="I568" i="3" s="1"/>
  <c r="I571" i="5"/>
  <c r="E571" i="5"/>
  <c r="H572" i="2" s="1"/>
  <c r="G571" i="5"/>
  <c r="J572" i="2" s="1"/>
  <c r="F578" i="5"/>
  <c r="I579" i="2" s="1"/>
  <c r="E578" i="5"/>
  <c r="H579" i="2" s="1"/>
  <c r="F581" i="5"/>
  <c r="I582" i="2" s="1"/>
  <c r="F582" i="5"/>
  <c r="I583" i="2" s="1"/>
  <c r="G582" i="5"/>
  <c r="J583" i="2" s="1"/>
  <c r="I582" i="5"/>
  <c r="G584" i="5"/>
  <c r="J585" i="2" s="1"/>
  <c r="F589" i="5"/>
  <c r="I590" i="2" s="1"/>
  <c r="F590" i="5"/>
  <c r="I591" i="2" s="1"/>
  <c r="E590" i="5"/>
  <c r="H591" i="2" s="1"/>
  <c r="I592" i="5"/>
  <c r="F592" i="5"/>
  <c r="I593" i="2" s="1"/>
  <c r="E592" i="5"/>
  <c r="H593" i="2" s="1"/>
  <c r="I594" i="5"/>
  <c r="F594" i="5"/>
  <c r="I595" i="2" s="1"/>
  <c r="E597" i="2"/>
  <c r="N597" i="2" s="1"/>
  <c r="G597" i="2"/>
  <c r="P597" i="2" s="1"/>
  <c r="F597" i="2"/>
  <c r="O597" i="2" s="1"/>
  <c r="I596" i="3" s="1"/>
  <c r="E601" i="2"/>
  <c r="N601" i="2" s="1"/>
  <c r="G601" i="2"/>
  <c r="P601" i="2" s="1"/>
  <c r="F601" i="2"/>
  <c r="O601" i="2" s="1"/>
  <c r="I600" i="3" s="1"/>
  <c r="E603" i="2"/>
  <c r="N603" i="2" s="1"/>
  <c r="G603" i="2"/>
  <c r="P603" i="2" s="1"/>
  <c r="F603" i="2"/>
  <c r="O603" i="2" s="1"/>
  <c r="I602" i="3" s="1"/>
  <c r="E609" i="2"/>
  <c r="N609" i="2" s="1"/>
  <c r="G609" i="2"/>
  <c r="P609" i="2" s="1"/>
  <c r="F609" i="2"/>
  <c r="O609" i="2" s="1"/>
  <c r="I608" i="3" s="1"/>
  <c r="F610" i="5"/>
  <c r="I611" i="2" s="1"/>
  <c r="I610" i="5"/>
  <c r="G610" i="5"/>
  <c r="J611" i="2" s="1"/>
  <c r="F612" i="5"/>
  <c r="I613" i="2" s="1"/>
  <c r="I612" i="5"/>
  <c r="E612" i="5"/>
  <c r="H613" i="2" s="1"/>
  <c r="E616" i="5"/>
  <c r="H617" i="2" s="1"/>
  <c r="E621" i="2"/>
  <c r="N621" i="2" s="1"/>
  <c r="G621" i="2"/>
  <c r="P621" i="2" s="1"/>
  <c r="F621" i="2"/>
  <c r="O621" i="2" s="1"/>
  <c r="I620" i="3" s="1"/>
  <c r="E624" i="5"/>
  <c r="H625" i="2" s="1"/>
  <c r="I624" i="5"/>
  <c r="F624" i="5"/>
  <c r="I625" i="2" s="1"/>
  <c r="G626" i="5"/>
  <c r="J627" i="2" s="1"/>
  <c r="F626" i="5"/>
  <c r="I627" i="2" s="1"/>
  <c r="I626" i="5"/>
  <c r="E630" i="2"/>
  <c r="N630" i="2" s="1"/>
  <c r="G630" i="2"/>
  <c r="P630" i="2" s="1"/>
  <c r="F630" i="2"/>
  <c r="O630" i="2" s="1"/>
  <c r="I629" i="3" s="1"/>
  <c r="I634" i="5"/>
  <c r="G636" i="5"/>
  <c r="J637" i="2" s="1"/>
  <c r="F637" i="5"/>
  <c r="I638" i="2" s="1"/>
  <c r="I640" i="5"/>
  <c r="F640" i="5"/>
  <c r="I641" i="2" s="1"/>
  <c r="I650" i="5"/>
  <c r="F653" i="5"/>
  <c r="I654" i="2" s="1"/>
  <c r="F657" i="2"/>
  <c r="O657" i="2" s="1"/>
  <c r="I656" i="3" s="1"/>
  <c r="E657" i="2"/>
  <c r="N657" i="2" s="1"/>
  <c r="G657" i="2"/>
  <c r="P657" i="2" s="1"/>
  <c r="G658" i="5"/>
  <c r="J659" i="2" s="1"/>
  <c r="I658" i="5"/>
  <c r="F658" i="5"/>
  <c r="I659" i="2" s="1"/>
  <c r="G660" i="5"/>
  <c r="J661" i="2" s="1"/>
  <c r="F662" i="5"/>
  <c r="I663" i="2" s="1"/>
  <c r="G662" i="5"/>
  <c r="J663" i="2" s="1"/>
  <c r="E662" i="5"/>
  <c r="H663" i="2" s="1"/>
  <c r="I663" i="5"/>
  <c r="G663" i="5"/>
  <c r="J664" i="2" s="1"/>
  <c r="E663" i="5"/>
  <c r="H664" i="2" s="1"/>
  <c r="I665" i="5"/>
  <c r="E665" i="5"/>
  <c r="H666" i="2" s="1"/>
  <c r="G665" i="5"/>
  <c r="J666" i="2" s="1"/>
  <c r="G667" i="5"/>
  <c r="J668" i="2" s="1"/>
  <c r="I667" i="5"/>
  <c r="E667" i="5"/>
  <c r="H668" i="2" s="1"/>
  <c r="F669" i="2"/>
  <c r="O669" i="2" s="1"/>
  <c r="I668" i="3" s="1"/>
  <c r="E669" i="2"/>
  <c r="N669" i="2" s="1"/>
  <c r="G669" i="2"/>
  <c r="P669" i="2" s="1"/>
  <c r="I670" i="5"/>
  <c r="F670" i="5"/>
  <c r="I671" i="2" s="1"/>
  <c r="F673" i="2"/>
  <c r="O673" i="2" s="1"/>
  <c r="I672" i="3" s="1"/>
  <c r="E673" i="2"/>
  <c r="N673" i="2" s="1"/>
  <c r="G673" i="2"/>
  <c r="P673" i="2" s="1"/>
  <c r="F676" i="2"/>
  <c r="O676" i="2" s="1"/>
  <c r="I675" i="3" s="1"/>
  <c r="E676" i="2"/>
  <c r="N676" i="2" s="1"/>
  <c r="G676" i="2"/>
  <c r="P676" i="2" s="1"/>
  <c r="F679" i="2"/>
  <c r="O679" i="2" s="1"/>
  <c r="I678" i="3" s="1"/>
  <c r="E679" i="2"/>
  <c r="N679" i="2" s="1"/>
  <c r="G679" i="2"/>
  <c r="P679" i="2" s="1"/>
  <c r="F678" i="5"/>
  <c r="I679" i="2" s="1"/>
  <c r="G678" i="5"/>
  <c r="J679" i="2" s="1"/>
  <c r="F688" i="2"/>
  <c r="O688" i="2" s="1"/>
  <c r="I687" i="3" s="1"/>
  <c r="E688" i="2"/>
  <c r="N688" i="2" s="1"/>
  <c r="G688" i="2"/>
  <c r="P688" i="2" s="1"/>
  <c r="F691" i="2"/>
  <c r="O691" i="2" s="1"/>
  <c r="I690" i="3" s="1"/>
  <c r="E691" i="2"/>
  <c r="N691" i="2" s="1"/>
  <c r="G691" i="2"/>
  <c r="P691" i="2" s="1"/>
  <c r="G690" i="5"/>
  <c r="J691" i="2" s="1"/>
  <c r="F690" i="5"/>
  <c r="I691" i="2" s="1"/>
  <c r="F693" i="2"/>
  <c r="O693" i="2" s="1"/>
  <c r="I692" i="3" s="1"/>
  <c r="E693" i="2"/>
  <c r="N693" i="2" s="1"/>
  <c r="G693" i="2"/>
  <c r="P693" i="2" s="1"/>
  <c r="F696" i="2"/>
  <c r="O696" i="2" s="1"/>
  <c r="I695" i="3" s="1"/>
  <c r="E696" i="2"/>
  <c r="N696" i="2" s="1"/>
  <c r="G696" i="2"/>
  <c r="P696" i="2" s="1"/>
  <c r="G698" i="5"/>
  <c r="J699" i="2" s="1"/>
  <c r="F700" i="5"/>
  <c r="I701" i="2" s="1"/>
  <c r="I700" i="5"/>
  <c r="E700" i="5"/>
  <c r="H701" i="2" s="1"/>
  <c r="I702" i="5"/>
  <c r="F702" i="5"/>
  <c r="I703" i="2" s="1"/>
  <c r="F705" i="2"/>
  <c r="O705" i="2" s="1"/>
  <c r="I704" i="3" s="1"/>
  <c r="E705" i="2"/>
  <c r="N705" i="2" s="1"/>
  <c r="G705" i="2"/>
  <c r="P705" i="2" s="1"/>
  <c r="E706" i="5"/>
  <c r="H707" i="2" s="1"/>
  <c r="F708" i="2"/>
  <c r="O708" i="2" s="1"/>
  <c r="I707" i="3" s="1"/>
  <c r="E708" i="2"/>
  <c r="N708" i="2" s="1"/>
  <c r="G708" i="2"/>
  <c r="P708" i="2" s="1"/>
  <c r="F711" i="2"/>
  <c r="O711" i="2" s="1"/>
  <c r="I710" i="3" s="1"/>
  <c r="E711" i="2"/>
  <c r="N711" i="2" s="1"/>
  <c r="G711" i="2"/>
  <c r="P711" i="2" s="1"/>
  <c r="F710" i="5"/>
  <c r="I711" i="2" s="1"/>
  <c r="G710" i="5"/>
  <c r="J711" i="2" s="1"/>
  <c r="I712" i="5"/>
  <c r="F712" i="5"/>
  <c r="I713" i="2" s="1"/>
  <c r="F714" i="5"/>
  <c r="I715" i="2" s="1"/>
  <c r="E714" i="5"/>
  <c r="H715" i="2" s="1"/>
  <c r="I714" i="5"/>
  <c r="F716" i="2"/>
  <c r="O716" i="2" s="1"/>
  <c r="I715" i="3" s="1"/>
  <c r="E716" i="2"/>
  <c r="N716" i="2" s="1"/>
  <c r="G716" i="2"/>
  <c r="P716" i="2" s="1"/>
  <c r="F716" i="5"/>
  <c r="I717" i="2" s="1"/>
  <c r="E716" i="5"/>
  <c r="H717" i="2" s="1"/>
  <c r="I716" i="5"/>
  <c r="I718" i="5"/>
  <c r="F718" i="5"/>
  <c r="I719" i="2" s="1"/>
  <c r="F721" i="2"/>
  <c r="O721" i="2" s="1"/>
  <c r="I720" i="3" s="1"/>
  <c r="E721" i="2"/>
  <c r="N721" i="2" s="1"/>
  <c r="G721" i="2"/>
  <c r="P721" i="2" s="1"/>
  <c r="F724" i="2"/>
  <c r="O724" i="2" s="1"/>
  <c r="I723" i="3" s="1"/>
  <c r="E724" i="2"/>
  <c r="N724" i="2" s="1"/>
  <c r="G724" i="2"/>
  <c r="P724" i="2" s="1"/>
  <c r="F727" i="2"/>
  <c r="O727" i="2" s="1"/>
  <c r="I726" i="3" s="1"/>
  <c r="E727" i="2"/>
  <c r="N727" i="2" s="1"/>
  <c r="G727" i="2"/>
  <c r="P727" i="2" s="1"/>
  <c r="G726" i="5"/>
  <c r="J727" i="2" s="1"/>
  <c r="F726" i="5"/>
  <c r="I727" i="2" s="1"/>
  <c r="I728" i="5"/>
  <c r="F728" i="5"/>
  <c r="I729" i="2" s="1"/>
  <c r="F730" i="5"/>
  <c r="I731" i="2" s="1"/>
  <c r="I730" i="5"/>
  <c r="E730" i="5"/>
  <c r="H731" i="2" s="1"/>
  <c r="E734" i="2"/>
  <c r="N734" i="2" s="1"/>
  <c r="G734" i="2"/>
  <c r="P734" i="2" s="1"/>
  <c r="F734" i="2"/>
  <c r="O734" i="2" s="1"/>
  <c r="I733" i="3" s="1"/>
  <c r="G735" i="5"/>
  <c r="J736" i="2" s="1"/>
  <c r="I735" i="5"/>
  <c r="E735" i="5"/>
  <c r="H736" i="2" s="1"/>
  <c r="F739" i="2"/>
  <c r="O739" i="2" s="1"/>
  <c r="I738" i="3" s="1"/>
  <c r="E739" i="2"/>
  <c r="N739" i="2" s="1"/>
  <c r="G739" i="2"/>
  <c r="P739" i="2" s="1"/>
  <c r="F738" i="5"/>
  <c r="I739" i="2" s="1"/>
  <c r="G738" i="5"/>
  <c r="J739" i="2" s="1"/>
  <c r="G739" i="5"/>
  <c r="J740" i="2" s="1"/>
  <c r="E739" i="5"/>
  <c r="H740" i="2" s="1"/>
  <c r="I739" i="5"/>
  <c r="E745" i="2"/>
  <c r="N745" i="2" s="1"/>
  <c r="G745" i="2"/>
  <c r="P745" i="2" s="1"/>
  <c r="F745" i="2"/>
  <c r="O745" i="2" s="1"/>
  <c r="I744" i="3" s="1"/>
  <c r="F748" i="5"/>
  <c r="I749" i="2" s="1"/>
  <c r="I748" i="5"/>
  <c r="G748" i="5"/>
  <c r="J749" i="2" s="1"/>
  <c r="I756" i="5"/>
  <c r="F756" i="5"/>
  <c r="I757" i="2" s="1"/>
  <c r="E757" i="5"/>
  <c r="H758" i="2" s="1"/>
  <c r="G757" i="5"/>
  <c r="J758" i="2" s="1"/>
  <c r="I768" i="5"/>
  <c r="F768" i="5"/>
  <c r="I769" i="2" s="1"/>
  <c r="E768" i="5"/>
  <c r="H769" i="2" s="1"/>
  <c r="G768" i="5"/>
  <c r="J769" i="2" s="1"/>
  <c r="I776" i="5"/>
  <c r="F776" i="5"/>
  <c r="I777" i="2" s="1"/>
  <c r="G776" i="5"/>
  <c r="J777" i="2" s="1"/>
  <c r="E777" i="5"/>
  <c r="H778" i="2" s="1"/>
  <c r="I777" i="5"/>
  <c r="G777" i="5"/>
  <c r="J778" i="2" s="1"/>
  <c r="I780" i="5"/>
  <c r="F780" i="5"/>
  <c r="I781" i="2" s="1"/>
  <c r="I788" i="5"/>
  <c r="F788" i="5"/>
  <c r="I789" i="2" s="1"/>
  <c r="E789" i="5"/>
  <c r="H790" i="2" s="1"/>
  <c r="G789" i="5"/>
  <c r="J790" i="2" s="1"/>
  <c r="I800" i="5"/>
  <c r="F800" i="5"/>
  <c r="I801" i="2" s="1"/>
  <c r="E800" i="5"/>
  <c r="H801" i="2" s="1"/>
  <c r="G800" i="5"/>
  <c r="J801" i="2" s="1"/>
  <c r="G804" i="5"/>
  <c r="J805" i="2" s="1"/>
  <c r="F807" i="2"/>
  <c r="O807" i="2" s="1"/>
  <c r="I806" i="3" s="1"/>
  <c r="E807" i="2"/>
  <c r="N807" i="2" s="1"/>
  <c r="G807" i="2"/>
  <c r="P807" i="2" s="1"/>
  <c r="F809" i="2"/>
  <c r="O809" i="2" s="1"/>
  <c r="I808" i="3" s="1"/>
  <c r="G809" i="2"/>
  <c r="P809" i="2" s="1"/>
  <c r="E809" i="2"/>
  <c r="N809" i="2" s="1"/>
  <c r="F811" i="2"/>
  <c r="O811" i="2" s="1"/>
  <c r="I810" i="3" s="1"/>
  <c r="E811" i="2"/>
  <c r="N811" i="2" s="1"/>
  <c r="G811" i="2"/>
  <c r="P811" i="2" s="1"/>
  <c r="G818" i="5"/>
  <c r="J816" i="2" s="1"/>
  <c r="I823" i="5"/>
  <c r="G823" i="5"/>
  <c r="J821" i="2" s="1"/>
  <c r="F825" i="5"/>
  <c r="I823" i="2" s="1"/>
  <c r="F824" i="2"/>
  <c r="O824" i="2" s="1"/>
  <c r="I826" i="3" s="1"/>
  <c r="E824" i="2"/>
  <c r="N824" i="2" s="1"/>
  <c r="G824" i="2"/>
  <c r="P824" i="2" s="1"/>
  <c r="E830" i="5"/>
  <c r="H828" i="2" s="1"/>
  <c r="G832" i="5"/>
  <c r="J830" i="2" s="1"/>
  <c r="F832" i="5"/>
  <c r="I830" i="2" s="1"/>
  <c r="E837" i="2"/>
  <c r="N837" i="2" s="1"/>
  <c r="G837" i="2"/>
  <c r="P837" i="2" s="1"/>
  <c r="F837" i="2"/>
  <c r="O837" i="2" s="1"/>
  <c r="I839" i="3" s="1"/>
  <c r="E840" i="5"/>
  <c r="H838" i="2" s="1"/>
  <c r="F840" i="5"/>
  <c r="I838" i="2" s="1"/>
  <c r="I840" i="5"/>
  <c r="U12" i="4"/>
  <c r="V12" i="4"/>
  <c r="W12" i="4" s="1"/>
  <c r="R23" i="4"/>
  <c r="T23" i="4"/>
  <c r="S23" i="4"/>
  <c r="R29" i="4"/>
  <c r="S29" i="4"/>
  <c r="R33" i="4"/>
  <c r="S33" i="4"/>
  <c r="R35" i="4"/>
  <c r="S35" i="4"/>
  <c r="X39" i="4"/>
  <c r="Y39" i="4" s="1"/>
  <c r="R43" i="4"/>
  <c r="T43" i="4"/>
  <c r="V50" i="4"/>
  <c r="U50" i="4"/>
  <c r="X180" i="4"/>
  <c r="X930" i="4"/>
  <c r="Y930" i="4"/>
  <c r="X770" i="4"/>
  <c r="Y903" i="4"/>
  <c r="X903" i="4"/>
  <c r="R52" i="4"/>
  <c r="T52" i="4"/>
  <c r="T58" i="4"/>
  <c r="S64" i="4"/>
  <c r="R64" i="4"/>
  <c r="R65" i="4"/>
  <c r="T65" i="4"/>
  <c r="R73" i="4"/>
  <c r="S73" i="4"/>
  <c r="T73" i="4"/>
  <c r="U89" i="4"/>
  <c r="V97" i="4"/>
  <c r="W97" i="4" s="1"/>
  <c r="U97" i="4"/>
  <c r="T111" i="4"/>
  <c r="U123" i="4"/>
  <c r="V123" i="4"/>
  <c r="W123" i="4" s="1"/>
  <c r="S127" i="4"/>
  <c r="R127" i="4"/>
  <c r="X128" i="4"/>
  <c r="Y128" i="4" s="1"/>
  <c r="T135" i="4"/>
  <c r="V139" i="4"/>
  <c r="W139" i="4" s="1"/>
  <c r="U139" i="4"/>
  <c r="S143" i="4"/>
  <c r="R143" i="4"/>
  <c r="V147" i="4"/>
  <c r="W147" i="4" s="1"/>
  <c r="U147" i="4"/>
  <c r="U151" i="4"/>
  <c r="U155" i="4"/>
  <c r="R159" i="4"/>
  <c r="T159" i="4"/>
  <c r="S159" i="4"/>
  <c r="R167" i="4"/>
  <c r="T167" i="4"/>
  <c r="U179" i="4"/>
  <c r="V179" i="4"/>
  <c r="W179" i="4" s="1"/>
  <c r="R183" i="4"/>
  <c r="S183" i="4"/>
  <c r="T183" i="4"/>
  <c r="X677" i="4"/>
  <c r="X725" i="4"/>
  <c r="R927" i="4"/>
  <c r="T927" i="4"/>
  <c r="U935" i="4"/>
  <c r="V935" i="4"/>
  <c r="T943" i="4"/>
  <c r="T955" i="4"/>
  <c r="T967" i="4"/>
  <c r="E819" i="2"/>
  <c r="N819" i="2" s="1"/>
  <c r="G819" i="2"/>
  <c r="P819" i="2" s="1"/>
  <c r="F819" i="2"/>
  <c r="O819" i="2" s="1"/>
  <c r="I821" i="3" s="1"/>
  <c r="E804" i="2"/>
  <c r="N804" i="2" s="1"/>
  <c r="G804" i="2"/>
  <c r="P804" i="2" s="1"/>
  <c r="F804" i="2"/>
  <c r="O804" i="2" s="1"/>
  <c r="I803" i="3" s="1"/>
  <c r="F658" i="2"/>
  <c r="O658" i="2" s="1"/>
  <c r="I657" i="3" s="1"/>
  <c r="E658" i="2"/>
  <c r="N658" i="2" s="1"/>
  <c r="G658" i="2"/>
  <c r="P658" i="2" s="1"/>
  <c r="E646" i="2"/>
  <c r="N646" i="2" s="1"/>
  <c r="G646" i="2"/>
  <c r="P646" i="2" s="1"/>
  <c r="F646" i="2"/>
  <c r="O646" i="2" s="1"/>
  <c r="I645" i="3" s="1"/>
  <c r="E594" i="2"/>
  <c r="N594" i="2" s="1"/>
  <c r="G594" i="2"/>
  <c r="P594" i="2" s="1"/>
  <c r="F594" i="2"/>
  <c r="O594" i="2" s="1"/>
  <c r="I593" i="3" s="1"/>
  <c r="E578" i="2"/>
  <c r="N578" i="2" s="1"/>
  <c r="G578" i="2"/>
  <c r="P578" i="2" s="1"/>
  <c r="F578" i="2"/>
  <c r="O578" i="2" s="1"/>
  <c r="I577" i="3" s="1"/>
  <c r="E562" i="2"/>
  <c r="N562" i="2" s="1"/>
  <c r="G562" i="2"/>
  <c r="P562" i="2" s="1"/>
  <c r="F562" i="2"/>
  <c r="O562" i="2" s="1"/>
  <c r="I561" i="3" s="1"/>
  <c r="E550" i="2"/>
  <c r="N550" i="2" s="1"/>
  <c r="G550" i="2"/>
  <c r="P550" i="2" s="1"/>
  <c r="F550" i="2"/>
  <c r="O550" i="2" s="1"/>
  <c r="I549" i="3" s="1"/>
  <c r="E542" i="2"/>
  <c r="N542" i="2" s="1"/>
  <c r="G542" i="2"/>
  <c r="P542" i="2" s="1"/>
  <c r="F542" i="2"/>
  <c r="O542" i="2" s="1"/>
  <c r="I541" i="3" s="1"/>
  <c r="E534" i="2"/>
  <c r="N534" i="2" s="1"/>
  <c r="G534" i="2"/>
  <c r="P534" i="2" s="1"/>
  <c r="F534" i="2"/>
  <c r="O534" i="2" s="1"/>
  <c r="I533" i="3" s="1"/>
  <c r="E526" i="2"/>
  <c r="N526" i="2" s="1"/>
  <c r="G526" i="2"/>
  <c r="P526" i="2" s="1"/>
  <c r="F526" i="2"/>
  <c r="O526" i="2" s="1"/>
  <c r="I525" i="3" s="1"/>
  <c r="G170" i="2"/>
  <c r="P170" i="2" s="1"/>
  <c r="E170" i="2"/>
  <c r="N170" i="2" s="1"/>
  <c r="F170" i="2"/>
  <c r="O170" i="2" s="1"/>
  <c r="I169" i="3" s="1"/>
  <c r="F662" i="2"/>
  <c r="O662" i="2" s="1"/>
  <c r="I661" i="3" s="1"/>
  <c r="E662" i="2"/>
  <c r="N662" i="2" s="1"/>
  <c r="G662" i="2"/>
  <c r="P662" i="2" s="1"/>
  <c r="F746" i="2"/>
  <c r="O746" i="2" s="1"/>
  <c r="I745" i="3" s="1"/>
  <c r="E746" i="2"/>
  <c r="N746" i="2" s="1"/>
  <c r="G746" i="2"/>
  <c r="P746" i="2" s="1"/>
  <c r="G102" i="2"/>
  <c r="P102" i="2" s="1"/>
  <c r="F102" i="2"/>
  <c r="O102" i="2" s="1"/>
  <c r="I101" i="3" s="1"/>
  <c r="E102" i="2"/>
  <c r="N102" i="2" s="1"/>
  <c r="G94" i="2"/>
  <c r="P94" i="2" s="1"/>
  <c r="E94" i="2"/>
  <c r="N94" i="2" s="1"/>
  <c r="F94" i="2"/>
  <c r="O94" i="2" s="1"/>
  <c r="I93" i="3" s="1"/>
  <c r="G86" i="2"/>
  <c r="P86" i="2" s="1"/>
  <c r="E86" i="2"/>
  <c r="N86" i="2" s="1"/>
  <c r="F86" i="2"/>
  <c r="O86" i="2" s="1"/>
  <c r="I85" i="3" s="1"/>
  <c r="R37" i="4"/>
  <c r="S37" i="4"/>
  <c r="U41" i="4"/>
  <c r="V41" i="4"/>
  <c r="R46" i="4"/>
  <c r="T46" i="4"/>
  <c r="U47" i="4"/>
  <c r="V48" i="4"/>
  <c r="U48" i="4"/>
  <c r="S52" i="4"/>
  <c r="V57" i="4"/>
  <c r="U57" i="4"/>
  <c r="Q63" i="4"/>
  <c r="N63" i="4"/>
  <c r="R63" i="4" s="1"/>
  <c r="P63" i="4"/>
  <c r="N105" i="4"/>
  <c r="R105" i="4" s="1"/>
  <c r="P105" i="4"/>
  <c r="V107" i="4"/>
  <c r="W107" i="4" s="1"/>
  <c r="U107" i="4"/>
  <c r="U109" i="4"/>
  <c r="T114" i="4"/>
  <c r="Q157" i="4"/>
  <c r="P157" i="4"/>
  <c r="N157" i="4"/>
  <c r="R157" i="4" s="1"/>
  <c r="X654" i="4"/>
  <c r="X656" i="4"/>
  <c r="T731" i="4"/>
  <c r="T739" i="4"/>
  <c r="R744" i="4"/>
  <c r="T744" i="4"/>
  <c r="T747" i="4"/>
  <c r="U750" i="4"/>
  <c r="V750" i="4"/>
  <c r="W750" i="4" s="1"/>
  <c r="R751" i="4"/>
  <c r="S751" i="4"/>
  <c r="U752" i="4"/>
  <c r="U755" i="4"/>
  <c r="U756" i="4"/>
  <c r="R760" i="4"/>
  <c r="T760" i="4"/>
  <c r="U779" i="4"/>
  <c r="U787" i="4"/>
  <c r="R788" i="4"/>
  <c r="S788" i="4"/>
  <c r="T788" i="4"/>
  <c r="U790" i="4"/>
  <c r="V790" i="4"/>
  <c r="W790" i="4" s="1"/>
  <c r="R807" i="4"/>
  <c r="S807" i="4"/>
  <c r="T811" i="4"/>
  <c r="U814" i="4"/>
  <c r="V814" i="4"/>
  <c r="W814" i="4" s="1"/>
  <c r="R815" i="4"/>
  <c r="S815" i="4"/>
  <c r="R816" i="4"/>
  <c r="S816" i="4"/>
  <c r="U818" i="4"/>
  <c r="V818" i="4"/>
  <c r="W818" i="4" s="1"/>
  <c r="T819" i="4"/>
  <c r="R843" i="4"/>
  <c r="T843" i="4"/>
  <c r="V857" i="4"/>
  <c r="W857" i="4" s="1"/>
  <c r="U857" i="4"/>
  <c r="R859" i="4"/>
  <c r="T859" i="4"/>
  <c r="Y874" i="4"/>
  <c r="X874" i="4"/>
  <c r="R895" i="4"/>
  <c r="T895" i="4"/>
  <c r="S895" i="4"/>
  <c r="V905" i="4"/>
  <c r="W905" i="4" s="1"/>
  <c r="U905" i="4"/>
  <c r="Y906" i="4"/>
  <c r="X906" i="4"/>
  <c r="R911" i="4"/>
  <c r="T911" i="4"/>
  <c r="Q925" i="4"/>
  <c r="N925" i="4"/>
  <c r="R925" i="4" s="1"/>
  <c r="P925" i="4"/>
  <c r="S925" i="4" s="1"/>
  <c r="D925" i="4"/>
  <c r="G933" i="4"/>
  <c r="E933" i="4"/>
  <c r="F933" i="4"/>
  <c r="X938" i="4"/>
  <c r="Y938" i="4"/>
  <c r="T939" i="4"/>
  <c r="U941" i="4"/>
  <c r="X944" i="4"/>
  <c r="Y944" i="4"/>
  <c r="U945" i="4"/>
  <c r="V945" i="4"/>
  <c r="Y948" i="4"/>
  <c r="X948" i="4"/>
  <c r="G949" i="4"/>
  <c r="E949" i="4"/>
  <c r="F949" i="4"/>
  <c r="U951" i="4"/>
  <c r="V951" i="4"/>
  <c r="W951" i="4" s="1"/>
  <c r="V953" i="4"/>
  <c r="U953" i="4"/>
  <c r="Q957" i="4"/>
  <c r="N957" i="4"/>
  <c r="R957" i="4" s="1"/>
  <c r="D957" i="4"/>
  <c r="P957" i="4"/>
  <c r="S957" i="4" s="1"/>
  <c r="U959" i="4"/>
  <c r="V959" i="4"/>
  <c r="W959" i="4" s="1"/>
  <c r="X960" i="4"/>
  <c r="Y960" i="4"/>
  <c r="U961" i="4"/>
  <c r="Y962" i="4"/>
  <c r="X962" i="4"/>
  <c r="N965" i="4"/>
  <c r="R965" i="4" s="1"/>
  <c r="P965" i="4"/>
  <c r="Q965" i="4"/>
  <c r="T965" i="4" s="1"/>
  <c r="D965" i="4"/>
  <c r="R142" i="4"/>
  <c r="T142" i="4"/>
  <c r="T126" i="4"/>
  <c r="X912" i="4"/>
  <c r="Y912" i="4"/>
  <c r="R535" i="4"/>
  <c r="T535" i="4"/>
  <c r="S535" i="4"/>
  <c r="R740" i="4"/>
  <c r="T740" i="4"/>
  <c r="V625" i="4"/>
  <c r="W625" i="4" s="1"/>
  <c r="X625" i="4" s="1"/>
  <c r="S54" i="4"/>
  <c r="E88" i="2"/>
  <c r="N88" i="2" s="1"/>
  <c r="F88" i="2"/>
  <c r="O88" i="2" s="1"/>
  <c r="I87" i="3" s="1"/>
  <c r="G88" i="2"/>
  <c r="P88" i="2" s="1"/>
  <c r="G66" i="2"/>
  <c r="P66" i="2" s="1"/>
  <c r="F66" i="2"/>
  <c r="O66" i="2" s="1"/>
  <c r="I65" i="3" s="1"/>
  <c r="E66" i="2"/>
  <c r="N66" i="2" s="1"/>
  <c r="G98" i="2"/>
  <c r="P98" i="2" s="1"/>
  <c r="E98" i="2"/>
  <c r="N98" i="2" s="1"/>
  <c r="F98" i="2"/>
  <c r="O98" i="2" s="1"/>
  <c r="I97" i="3" s="1"/>
  <c r="X140" i="4"/>
  <c r="U164" i="4"/>
  <c r="V164" i="4"/>
  <c r="W164" i="4" s="1"/>
  <c r="R156" i="4"/>
  <c r="T156" i="4"/>
  <c r="S156" i="4"/>
  <c r="V20" i="4"/>
  <c r="W20" i="4" s="1"/>
  <c r="U20" i="4"/>
  <c r="V606" i="4"/>
  <c r="W606" i="4" s="1"/>
  <c r="U606" i="4"/>
  <c r="V610" i="4"/>
  <c r="W610" i="4" s="1"/>
  <c r="U610" i="4"/>
  <c r="V632" i="4"/>
  <c r="W632" i="4" s="1"/>
  <c r="U632" i="4"/>
  <c r="V658" i="4"/>
  <c r="U658" i="4"/>
  <c r="R698" i="4"/>
  <c r="S698" i="4"/>
  <c r="R702" i="4"/>
  <c r="S702" i="4"/>
  <c r="T702" i="4"/>
  <c r="U802" i="4"/>
  <c r="V802" i="4"/>
  <c r="W802" i="4" s="1"/>
  <c r="T816" i="4"/>
  <c r="U916" i="4"/>
  <c r="V916" i="4"/>
  <c r="W916" i="4" s="1"/>
  <c r="U108" i="4"/>
  <c r="V108" i="4"/>
  <c r="W108" i="4" s="1"/>
  <c r="U615" i="4"/>
  <c r="V615" i="4"/>
  <c r="W615" i="4" s="1"/>
  <c r="X615" i="4" s="1"/>
  <c r="U663" i="4"/>
  <c r="V663" i="4"/>
  <c r="W663" i="4" s="1"/>
  <c r="X663" i="4" s="1"/>
  <c r="S791" i="4"/>
  <c r="S871" i="4"/>
  <c r="U635" i="4"/>
  <c r="W635" i="4" s="1"/>
  <c r="X983" i="4"/>
  <c r="Y983" i="4"/>
  <c r="U893" i="4"/>
  <c r="V893" i="4"/>
  <c r="X985" i="4"/>
  <c r="Y985" i="4"/>
  <c r="U80" i="4"/>
  <c r="V80" i="4"/>
  <c r="W80" i="4" s="1"/>
  <c r="U966" i="4"/>
  <c r="V966" i="4"/>
  <c r="W966" i="4" s="1"/>
  <c r="U136" i="4"/>
  <c r="V136" i="4"/>
  <c r="W136" i="4" s="1"/>
  <c r="U53" i="4"/>
  <c r="V53" i="4"/>
  <c r="W53" i="4" s="1"/>
  <c r="X993" i="4"/>
  <c r="Y993" i="4"/>
  <c r="U904" i="4"/>
  <c r="V904" i="4"/>
  <c r="W904" i="4" s="1"/>
  <c r="U892" i="4"/>
  <c r="U880" i="4"/>
  <c r="V880" i="4"/>
  <c r="W880" i="4" s="1"/>
  <c r="U872" i="4"/>
  <c r="V872" i="4"/>
  <c r="W872" i="4" s="1"/>
  <c r="U848" i="4"/>
  <c r="V848" i="4"/>
  <c r="W848" i="4" s="1"/>
  <c r="V662" i="4"/>
  <c r="U662" i="4"/>
  <c r="V638" i="4"/>
  <c r="V952" i="4"/>
  <c r="U952" i="4"/>
  <c r="Y599" i="4"/>
  <c r="Z599" i="4" s="1"/>
  <c r="AJ599" i="4"/>
  <c r="W830" i="4"/>
  <c r="Y886" i="4"/>
  <c r="X886" i="4"/>
  <c r="Y631" i="4"/>
  <c r="Z631" i="4" s="1"/>
  <c r="AG631" i="4"/>
  <c r="Y687" i="4"/>
  <c r="Z687" i="4" s="1"/>
  <c r="AB687" i="4"/>
  <c r="AA687" i="4"/>
  <c r="AF687" i="4"/>
  <c r="Y719" i="4"/>
  <c r="Z719" i="4" s="1"/>
  <c r="AD719" i="4"/>
  <c r="AB719" i="4"/>
  <c r="AH719" i="4"/>
  <c r="AA719" i="4"/>
  <c r="AG719" i="4"/>
  <c r="AF719" i="4"/>
  <c r="AF972" i="4"/>
  <c r="AH972" i="4"/>
  <c r="AG972" i="4"/>
  <c r="AK972" i="4"/>
  <c r="AI972" i="4"/>
  <c r="AJ972" i="4"/>
  <c r="AI719" i="4"/>
  <c r="AI687" i="4"/>
  <c r="AI631" i="4"/>
  <c r="E618" i="2"/>
  <c r="N618" i="2" s="1"/>
  <c r="G618" i="2"/>
  <c r="P618" i="2" s="1"/>
  <c r="F618" i="2"/>
  <c r="O618" i="2" s="1"/>
  <c r="I617" i="3" s="1"/>
  <c r="E602" i="2"/>
  <c r="N602" i="2" s="1"/>
  <c r="G602" i="2"/>
  <c r="P602" i="2" s="1"/>
  <c r="F602" i="2"/>
  <c r="O602" i="2" s="1"/>
  <c r="I601" i="3" s="1"/>
  <c r="E538" i="2"/>
  <c r="N538" i="2" s="1"/>
  <c r="G538" i="2"/>
  <c r="P538" i="2" s="1"/>
  <c r="F538" i="2"/>
  <c r="O538" i="2" s="1"/>
  <c r="I537" i="3" s="1"/>
  <c r="E530" i="2"/>
  <c r="N530" i="2" s="1"/>
  <c r="G530" i="2"/>
  <c r="P530" i="2" s="1"/>
  <c r="F530" i="2"/>
  <c r="O530" i="2" s="1"/>
  <c r="I529" i="3" s="1"/>
  <c r="E510" i="2"/>
  <c r="N510" i="2" s="1"/>
  <c r="G510" i="2"/>
  <c r="P510" i="2" s="1"/>
  <c r="F510" i="2"/>
  <c r="O510" i="2" s="1"/>
  <c r="I509" i="3" s="1"/>
  <c r="G166" i="2"/>
  <c r="P166" i="2" s="1"/>
  <c r="F166" i="2"/>
  <c r="O166" i="2" s="1"/>
  <c r="I165" i="3" s="1"/>
  <c r="E166" i="2"/>
  <c r="N166" i="2" s="1"/>
  <c r="F146" i="2"/>
  <c r="O146" i="2" s="1"/>
  <c r="I145" i="3" s="1"/>
  <c r="E146" i="2"/>
  <c r="N146" i="2" s="1"/>
  <c r="G146" i="2"/>
  <c r="P146" i="2" s="1"/>
  <c r="E556" i="2"/>
  <c r="N556" i="2" s="1"/>
  <c r="G556" i="2"/>
  <c r="P556" i="2" s="1"/>
  <c r="F556" i="2"/>
  <c r="O556" i="2" s="1"/>
  <c r="I555" i="3" s="1"/>
  <c r="F726" i="2"/>
  <c r="O726" i="2" s="1"/>
  <c r="I725" i="3" s="1"/>
  <c r="E726" i="2"/>
  <c r="N726" i="2" s="1"/>
  <c r="G726" i="2"/>
  <c r="P726" i="2" s="1"/>
  <c r="F718" i="2"/>
  <c r="O718" i="2" s="1"/>
  <c r="I717" i="3" s="1"/>
  <c r="E718" i="2"/>
  <c r="N718" i="2" s="1"/>
  <c r="G718" i="2"/>
  <c r="P718" i="2" s="1"/>
  <c r="F710" i="2"/>
  <c r="O710" i="2" s="1"/>
  <c r="I709" i="3" s="1"/>
  <c r="E710" i="2"/>
  <c r="N710" i="2" s="1"/>
  <c r="G710" i="2"/>
  <c r="P710" i="2" s="1"/>
  <c r="F702" i="2"/>
  <c r="O702" i="2" s="1"/>
  <c r="I701" i="3" s="1"/>
  <c r="E702" i="2"/>
  <c r="N702" i="2" s="1"/>
  <c r="G702" i="2"/>
  <c r="P702" i="2" s="1"/>
  <c r="F694" i="2"/>
  <c r="O694" i="2" s="1"/>
  <c r="I693" i="3" s="1"/>
  <c r="E694" i="2"/>
  <c r="N694" i="2" s="1"/>
  <c r="G694" i="2"/>
  <c r="P694" i="2" s="1"/>
  <c r="F686" i="2"/>
  <c r="O686" i="2" s="1"/>
  <c r="I685" i="3" s="1"/>
  <c r="E686" i="2"/>
  <c r="N686" i="2" s="1"/>
  <c r="G686" i="2"/>
  <c r="P686" i="2" s="1"/>
  <c r="F678" i="2"/>
  <c r="O678" i="2" s="1"/>
  <c r="I677" i="3" s="1"/>
  <c r="E678" i="2"/>
  <c r="N678" i="2" s="1"/>
  <c r="G678" i="2"/>
  <c r="P678" i="2" s="1"/>
  <c r="R978" i="4"/>
  <c r="T978" i="4"/>
  <c r="R974" i="4"/>
  <c r="T974" i="4"/>
  <c r="E104" i="2"/>
  <c r="N104" i="2" s="1"/>
  <c r="F104" i="2"/>
  <c r="O104" i="2" s="1"/>
  <c r="I103" i="3" s="1"/>
  <c r="G104" i="2"/>
  <c r="P104" i="2" s="1"/>
  <c r="E72" i="2"/>
  <c r="N72" i="2" s="1"/>
  <c r="F72" i="2"/>
  <c r="O72" i="2" s="1"/>
  <c r="I71" i="3" s="1"/>
  <c r="G72" i="2"/>
  <c r="P72" i="2" s="1"/>
  <c r="F18" i="2"/>
  <c r="O18" i="2" s="1"/>
  <c r="I17" i="3" s="1"/>
  <c r="E18" i="2"/>
  <c r="N18" i="2" s="1"/>
  <c r="G18" i="2"/>
  <c r="P18" i="2" s="1"/>
  <c r="T963" i="4"/>
  <c r="T182" i="4"/>
  <c r="U166" i="4"/>
  <c r="V34" i="4"/>
  <c r="U34" i="4"/>
  <c r="R748" i="4"/>
  <c r="T748" i="4"/>
  <c r="S681" i="4"/>
  <c r="S927" i="4"/>
  <c r="S58" i="4"/>
  <c r="S955" i="4"/>
  <c r="U10" i="4"/>
  <c r="V10" i="4"/>
  <c r="W10" i="4" s="1"/>
  <c r="V134" i="4"/>
  <c r="U134" i="4"/>
  <c r="U61" i="4"/>
  <c r="V61" i="4"/>
  <c r="W61" i="4" s="1"/>
  <c r="U572" i="4"/>
  <c r="V572" i="4"/>
  <c r="W572" i="4" s="1"/>
  <c r="T738" i="4"/>
  <c r="T746" i="4"/>
  <c r="T754" i="4"/>
  <c r="T762" i="4"/>
  <c r="U879" i="4"/>
  <c r="V879" i="4"/>
  <c r="W879" i="4" s="1"/>
  <c r="S911" i="4"/>
  <c r="T555" i="4"/>
  <c r="T999" i="4"/>
  <c r="AI993" i="4"/>
  <c r="AF993" i="4"/>
  <c r="AK993" i="4"/>
  <c r="AH993" i="4"/>
  <c r="AG993" i="4"/>
  <c r="AJ993" i="4"/>
  <c r="X172" i="4"/>
  <c r="Y172" i="4" s="1"/>
  <c r="V696" i="4"/>
  <c r="U696" i="4"/>
  <c r="U784" i="4"/>
  <c r="V784" i="4"/>
  <c r="U60" i="4"/>
  <c r="V60" i="4"/>
  <c r="T64" i="4"/>
  <c r="U69" i="4"/>
  <c r="V77" i="4"/>
  <c r="U77" i="4"/>
  <c r="R85" i="4"/>
  <c r="T85" i="4"/>
  <c r="S85" i="4"/>
  <c r="R93" i="4"/>
  <c r="S93" i="4"/>
  <c r="V101" i="4"/>
  <c r="W101" i="4" s="1"/>
  <c r="U101" i="4"/>
  <c r="R111" i="4"/>
  <c r="S111" i="4"/>
  <c r="U115" i="4"/>
  <c r="V115" i="4"/>
  <c r="W115" i="4" s="1"/>
  <c r="R119" i="4"/>
  <c r="S119" i="4"/>
  <c r="T127" i="4"/>
  <c r="U131" i="4"/>
  <c r="V131" i="4"/>
  <c r="W131" i="4" s="1"/>
  <c r="R135" i="4"/>
  <c r="S135" i="4"/>
  <c r="T143" i="4"/>
  <c r="U163" i="4"/>
  <c r="V163" i="4"/>
  <c r="W163" i="4" s="1"/>
  <c r="U171" i="4"/>
  <c r="V171" i="4"/>
  <c r="W171" i="4" s="1"/>
  <c r="X661" i="4"/>
  <c r="Y661" i="4"/>
  <c r="AI661" i="4" s="1"/>
  <c r="Y679" i="4"/>
  <c r="Z679" i="4"/>
  <c r="AD679" i="4"/>
  <c r="AE679" i="4"/>
  <c r="AB679" i="4"/>
  <c r="AC679" i="4"/>
  <c r="AH679" i="4"/>
  <c r="AA679" i="4"/>
  <c r="AJ679" i="4"/>
  <c r="AG679" i="4"/>
  <c r="AK679" i="4"/>
  <c r="AF679" i="4"/>
  <c r="Y727" i="4"/>
  <c r="AK727" i="4" s="1"/>
  <c r="AA727" i="4"/>
  <c r="U931" i="4"/>
  <c r="T931" i="4"/>
  <c r="V931" i="4" s="1"/>
  <c r="W931" i="4" s="1"/>
  <c r="R943" i="4"/>
  <c r="S943" i="4"/>
  <c r="U963" i="4"/>
  <c r="V963" i="4"/>
  <c r="W963" i="4" s="1"/>
  <c r="U973" i="4"/>
  <c r="V973" i="4"/>
  <c r="W973" i="4" s="1"/>
  <c r="E833" i="2"/>
  <c r="N833" i="2" s="1"/>
  <c r="G833" i="2"/>
  <c r="P833" i="2" s="1"/>
  <c r="F833" i="2"/>
  <c r="O833" i="2" s="1"/>
  <c r="I835" i="3" s="1"/>
  <c r="E834" i="2"/>
  <c r="N834" i="2" s="1"/>
  <c r="G834" i="2"/>
  <c r="P834" i="2" s="1"/>
  <c r="F834" i="2"/>
  <c r="O834" i="2" s="1"/>
  <c r="I836" i="3" s="1"/>
  <c r="E788" i="2"/>
  <c r="N788" i="2" s="1"/>
  <c r="G788" i="2"/>
  <c r="P788" i="2" s="1"/>
  <c r="F788" i="2"/>
  <c r="O788" i="2" s="1"/>
  <c r="I787" i="3" s="1"/>
  <c r="E772" i="2"/>
  <c r="N772" i="2" s="1"/>
  <c r="G772" i="2"/>
  <c r="P772" i="2" s="1"/>
  <c r="F772" i="2"/>
  <c r="O772" i="2" s="1"/>
  <c r="I771" i="3" s="1"/>
  <c r="F756" i="2"/>
  <c r="O756" i="2" s="1"/>
  <c r="I755" i="3" s="1"/>
  <c r="G756" i="2"/>
  <c r="P756" i="2" s="1"/>
  <c r="E756" i="2"/>
  <c r="N756" i="2" s="1"/>
  <c r="E506" i="2"/>
  <c r="N506" i="2" s="1"/>
  <c r="G506" i="2"/>
  <c r="P506" i="2" s="1"/>
  <c r="F506" i="2"/>
  <c r="O506" i="2" s="1"/>
  <c r="I505" i="3" s="1"/>
  <c r="F178" i="2"/>
  <c r="O178" i="2" s="1"/>
  <c r="I177" i="3" s="1"/>
  <c r="E178" i="2"/>
  <c r="N178" i="2" s="1"/>
  <c r="G178" i="2"/>
  <c r="P178" i="2" s="1"/>
  <c r="E162" i="2"/>
  <c r="N162" i="2" s="1"/>
  <c r="G162" i="2"/>
  <c r="P162" i="2" s="1"/>
  <c r="F162" i="2"/>
  <c r="O162" i="2" s="1"/>
  <c r="I161" i="3" s="1"/>
  <c r="E108" i="2"/>
  <c r="N108" i="2" s="1"/>
  <c r="F108" i="2"/>
  <c r="O108" i="2" s="1"/>
  <c r="I107" i="3" s="1"/>
  <c r="G108" i="2"/>
  <c r="P108" i="2" s="1"/>
  <c r="F84" i="2"/>
  <c r="O84" i="2" s="1"/>
  <c r="I83" i="3" s="1"/>
  <c r="G84" i="2"/>
  <c r="P84" i="2" s="1"/>
  <c r="E84" i="2"/>
  <c r="N84" i="2" s="1"/>
  <c r="E76" i="2"/>
  <c r="N76" i="2" s="1"/>
  <c r="G76" i="2"/>
  <c r="P76" i="2" s="1"/>
  <c r="F76" i="2"/>
  <c r="O76" i="2" s="1"/>
  <c r="I75" i="3" s="1"/>
  <c r="E60" i="2"/>
  <c r="N60" i="2" s="1"/>
  <c r="F60" i="2"/>
  <c r="O60" i="2" s="1"/>
  <c r="I59" i="3" s="1"/>
  <c r="G60" i="2"/>
  <c r="P60" i="2" s="1"/>
  <c r="G52" i="2"/>
  <c r="P52" i="2" s="1"/>
  <c r="F52" i="2"/>
  <c r="O52" i="2" s="1"/>
  <c r="I51" i="3" s="1"/>
  <c r="E52" i="2"/>
  <c r="N52" i="2" s="1"/>
  <c r="G44" i="2"/>
  <c r="P44" i="2" s="1"/>
  <c r="F44" i="2"/>
  <c r="O44" i="2" s="1"/>
  <c r="I43" i="3" s="1"/>
  <c r="E44" i="2"/>
  <c r="N44" i="2" s="1"/>
  <c r="U11" i="4"/>
  <c r="V11" i="4"/>
  <c r="W11" i="4" s="1"/>
  <c r="R589" i="4"/>
  <c r="S589" i="4"/>
  <c r="U589" i="4" s="1"/>
  <c r="X701" i="4"/>
  <c r="Y701" i="4"/>
  <c r="AI701" i="4" s="1"/>
  <c r="V6" i="4"/>
  <c r="U6" i="4"/>
  <c r="R13" i="4"/>
  <c r="S13" i="4"/>
  <c r="R14" i="4"/>
  <c r="S14" i="4"/>
  <c r="U15" i="4"/>
  <c r="V15" i="4"/>
  <c r="W15" i="4" s="1"/>
  <c r="U17" i="4"/>
  <c r="V17" i="4"/>
  <c r="W17" i="4" s="1"/>
  <c r="R21" i="4"/>
  <c r="S21" i="4"/>
  <c r="V26" i="4"/>
  <c r="U26" i="4"/>
  <c r="V31" i="4"/>
  <c r="W31" i="4" s="1"/>
  <c r="U31" i="4"/>
  <c r="S65" i="4"/>
  <c r="R70" i="4"/>
  <c r="S70" i="4"/>
  <c r="T70" i="4"/>
  <c r="R78" i="4"/>
  <c r="S78" i="4"/>
  <c r="T78" i="4"/>
  <c r="U79" i="4"/>
  <c r="S81" i="4"/>
  <c r="R86" i="4"/>
  <c r="S86" i="4"/>
  <c r="R87" i="4"/>
  <c r="S87" i="4"/>
  <c r="V91" i="4"/>
  <c r="W91" i="4" s="1"/>
  <c r="U91" i="4"/>
  <c r="T103" i="4"/>
  <c r="X106" i="4"/>
  <c r="Y106" i="4" s="1"/>
  <c r="S121" i="4"/>
  <c r="R125" i="4"/>
  <c r="S125" i="4"/>
  <c r="U129" i="4"/>
  <c r="V129" i="4"/>
  <c r="R133" i="4"/>
  <c r="T133" i="4"/>
  <c r="R138" i="4"/>
  <c r="S138" i="4"/>
  <c r="R141" i="4"/>
  <c r="S141" i="4"/>
  <c r="T141" i="4"/>
  <c r="U145" i="4"/>
  <c r="V145" i="4"/>
  <c r="W145" i="4" s="1"/>
  <c r="T155" i="4"/>
  <c r="V155" i="4" s="1"/>
  <c r="W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U509" i="4" s="1"/>
  <c r="V525" i="4"/>
  <c r="W525" i="4" s="1"/>
  <c r="U525" i="4"/>
  <c r="V527" i="4"/>
  <c r="W527" i="4" s="1"/>
  <c r="U527" i="4"/>
  <c r="U531" i="4"/>
  <c r="V531" i="4"/>
  <c r="R533" i="4"/>
  <c r="S533" i="4"/>
  <c r="T533" i="4"/>
  <c r="U547" i="4"/>
  <c r="V547" i="4"/>
  <c r="W547" i="4" s="1"/>
  <c r="U556" i="4"/>
  <c r="V556" i="4"/>
  <c r="W556" i="4" s="1"/>
  <c r="R558" i="4"/>
  <c r="S558" i="4"/>
  <c r="R584" i="4"/>
  <c r="S584" i="4"/>
  <c r="T584" i="4"/>
  <c r="R595" i="4"/>
  <c r="T595" i="4"/>
  <c r="X602" i="4"/>
  <c r="U611" i="4"/>
  <c r="V611" i="4"/>
  <c r="W611" i="4" s="1"/>
  <c r="X617" i="4"/>
  <c r="Y617" i="4"/>
  <c r="V623" i="4"/>
  <c r="U623" i="4"/>
  <c r="T639" i="4"/>
  <c r="V657" i="4"/>
  <c r="W657" i="4" s="1"/>
  <c r="X657" i="4" s="1"/>
  <c r="U657" i="4"/>
  <c r="V665" i="4"/>
  <c r="W665" i="4" s="1"/>
  <c r="U665" i="4"/>
  <c r="V667" i="4"/>
  <c r="W667" i="4" s="1"/>
  <c r="X667" i="4" s="1"/>
  <c r="U667" i="4"/>
  <c r="R690" i="4"/>
  <c r="S690" i="4"/>
  <c r="V697" i="4"/>
  <c r="U697" i="4"/>
  <c r="V706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Y910" i="4"/>
  <c r="X910" i="4"/>
  <c r="Q929" i="4"/>
  <c r="N929" i="4"/>
  <c r="R929" i="4" s="1"/>
  <c r="P929" i="4"/>
  <c r="S929" i="4" s="1"/>
  <c r="D929" i="4"/>
  <c r="S967" i="4"/>
  <c r="G969" i="4"/>
  <c r="E969" i="4"/>
  <c r="U979" i="4"/>
  <c r="V979" i="4"/>
  <c r="R980" i="4"/>
  <c r="T980" i="4"/>
  <c r="V984" i="4"/>
  <c r="W984" i="4" s="1"/>
  <c r="U984" i="4"/>
  <c r="U986" i="4"/>
  <c r="V986" i="4"/>
  <c r="U989" i="4"/>
  <c r="U992" i="4"/>
  <c r="V996" i="4"/>
  <c r="W996" i="4" s="1"/>
  <c r="U996" i="4"/>
  <c r="U1000" i="4"/>
  <c r="F826" i="2"/>
  <c r="O826" i="2" s="1"/>
  <c r="I828" i="3" s="1"/>
  <c r="E826" i="2"/>
  <c r="N826" i="2" s="1"/>
  <c r="G826" i="2"/>
  <c r="P826" i="2" s="1"/>
  <c r="F813" i="2"/>
  <c r="O813" i="2" s="1"/>
  <c r="I813" i="3" s="1"/>
  <c r="G813" i="2"/>
  <c r="P813" i="2" s="1"/>
  <c r="E813" i="2"/>
  <c r="N813" i="2" s="1"/>
  <c r="E814" i="2"/>
  <c r="N814" i="2" s="1"/>
  <c r="G814" i="2"/>
  <c r="P814" i="2" s="1"/>
  <c r="F814" i="2"/>
  <c r="O814" i="2" s="1"/>
  <c r="I814" i="3" s="1"/>
  <c r="F803" i="2"/>
  <c r="O803" i="2" s="1"/>
  <c r="I802" i="3" s="1"/>
  <c r="E803" i="2"/>
  <c r="N803" i="2" s="1"/>
  <c r="G803" i="2"/>
  <c r="P803" i="2" s="1"/>
  <c r="E642" i="2"/>
  <c r="N642" i="2" s="1"/>
  <c r="G642" i="2"/>
  <c r="P642" i="2" s="1"/>
  <c r="F642" i="2"/>
  <c r="O642" i="2" s="1"/>
  <c r="I641" i="3" s="1"/>
  <c r="T151" i="4"/>
  <c r="V151" i="4" s="1"/>
  <c r="W151" i="4" s="1"/>
  <c r="U88" i="4"/>
  <c r="V88" i="4"/>
  <c r="W88" i="4" s="1"/>
  <c r="V84" i="4"/>
  <c r="U84" i="4"/>
  <c r="E106" i="2"/>
  <c r="N106" i="2" s="1"/>
  <c r="G106" i="2"/>
  <c r="P106" i="2" s="1"/>
  <c r="F106" i="2"/>
  <c r="O106" i="2" s="1"/>
  <c r="I105" i="3" s="1"/>
  <c r="E96" i="2"/>
  <c r="N96" i="2" s="1"/>
  <c r="F96" i="2"/>
  <c r="O96" i="2" s="1"/>
  <c r="I95" i="3" s="1"/>
  <c r="G96" i="2"/>
  <c r="P96" i="2" s="1"/>
  <c r="G90" i="2"/>
  <c r="P90" i="2" s="1"/>
  <c r="F90" i="2"/>
  <c r="O90" i="2" s="1"/>
  <c r="I89" i="3" s="1"/>
  <c r="E90" i="2"/>
  <c r="N90" i="2" s="1"/>
  <c r="G80" i="2"/>
  <c r="P80" i="2" s="1"/>
  <c r="F80" i="2"/>
  <c r="O80" i="2" s="1"/>
  <c r="I79" i="3" s="1"/>
  <c r="E80" i="2"/>
  <c r="N80" i="2" s="1"/>
  <c r="G74" i="2"/>
  <c r="P74" i="2" s="1"/>
  <c r="F74" i="2"/>
  <c r="O74" i="2" s="1"/>
  <c r="I73" i="3" s="1"/>
  <c r="E74" i="2"/>
  <c r="N74" i="2" s="1"/>
  <c r="G58" i="2"/>
  <c r="P58" i="2" s="1"/>
  <c r="E58" i="2"/>
  <c r="N58" i="2" s="1"/>
  <c r="F58" i="2"/>
  <c r="O58" i="2" s="1"/>
  <c r="I57" i="3" s="1"/>
  <c r="G48" i="2"/>
  <c r="P48" i="2" s="1"/>
  <c r="F48" i="2"/>
  <c r="O48" i="2" s="1"/>
  <c r="I47" i="3" s="1"/>
  <c r="E48" i="2"/>
  <c r="N48" i="2" s="1"/>
  <c r="Y882" i="4"/>
  <c r="X882" i="4"/>
  <c r="U834" i="4"/>
  <c r="V834" i="4"/>
  <c r="W834" i="4" s="1"/>
  <c r="U822" i="4"/>
  <c r="V822" i="4"/>
  <c r="Y842" i="4"/>
  <c r="X842" i="4"/>
  <c r="V922" i="4"/>
  <c r="W922" i="4" s="1"/>
  <c r="U922" i="4"/>
  <c r="U838" i="4"/>
  <c r="V838" i="4"/>
  <c r="U806" i="4"/>
  <c r="V806" i="4"/>
  <c r="U798" i="4"/>
  <c r="V798" i="4"/>
  <c r="U794" i="4"/>
  <c r="V794" i="4"/>
  <c r="V18" i="4"/>
  <c r="W18" i="4" s="1"/>
  <c r="U18" i="4"/>
  <c r="R990" i="4"/>
  <c r="T990" i="4"/>
  <c r="X877" i="4"/>
  <c r="Y877" i="4"/>
  <c r="X845" i="4"/>
  <c r="Y845" i="4"/>
  <c r="V519" i="4"/>
  <c r="W519" i="4" s="1"/>
  <c r="U519" i="4"/>
  <c r="S177" i="4"/>
  <c r="S25" i="4"/>
  <c r="X112" i="4"/>
  <c r="X124" i="4"/>
  <c r="Y124" i="4" s="1"/>
  <c r="V118" i="4"/>
  <c r="W118" i="4" s="1"/>
  <c r="U118" i="4"/>
  <c r="V22" i="4"/>
  <c r="W22" i="4" s="1"/>
  <c r="U22" i="4"/>
  <c r="V59" i="4"/>
  <c r="W59" i="4" s="1"/>
  <c r="U59" i="4"/>
  <c r="R28" i="4"/>
  <c r="S28" i="4"/>
  <c r="T28" i="4"/>
  <c r="R45" i="4"/>
  <c r="S45" i="4"/>
  <c r="T45" i="4"/>
  <c r="S491" i="4"/>
  <c r="U491" i="4" s="1"/>
  <c r="U571" i="4"/>
  <c r="V571" i="4"/>
  <c r="W571" i="4" s="1"/>
  <c r="V968" i="4"/>
  <c r="U968" i="4"/>
  <c r="V722" i="4"/>
  <c r="W722" i="4" s="1"/>
  <c r="AG884" i="4"/>
  <c r="AJ884" i="4"/>
  <c r="AF884" i="4"/>
  <c r="AK884" i="4"/>
  <c r="AI884" i="4"/>
  <c r="AH884" i="4"/>
  <c r="U759" i="4"/>
  <c r="V759" i="4"/>
  <c r="W759" i="4" s="1"/>
  <c r="X759" i="4" s="1"/>
  <c r="U823" i="4"/>
  <c r="V823" i="4"/>
  <c r="W823" i="4" s="1"/>
  <c r="X823" i="4" s="1"/>
  <c r="AF903" i="4"/>
  <c r="AK903" i="4"/>
  <c r="AI903" i="4"/>
  <c r="AH903" i="4"/>
  <c r="AJ903" i="4"/>
  <c r="AG903" i="4"/>
  <c r="S555" i="4"/>
  <c r="R942" i="4"/>
  <c r="S942" i="4"/>
  <c r="T942" i="4"/>
  <c r="U557" i="4"/>
  <c r="V557" i="4"/>
  <c r="W557" i="4" s="1"/>
  <c r="X647" i="4"/>
  <c r="Y647" i="4" s="1"/>
  <c r="X914" i="4"/>
  <c r="Y914" i="4"/>
  <c r="AI599" i="4"/>
  <c r="AI679" i="4"/>
  <c r="T125" i="4"/>
  <c r="T688" i="4"/>
  <c r="S149" i="4"/>
  <c r="S104" i="4"/>
  <c r="S90" i="4"/>
  <c r="T690" i="4"/>
  <c r="T742" i="4"/>
  <c r="T758" i="4"/>
  <c r="S847" i="4"/>
  <c r="T976" i="4"/>
  <c r="X853" i="4"/>
  <c r="Y853" i="4"/>
  <c r="U918" i="4"/>
  <c r="AK854" i="4"/>
  <c r="AI854" i="4"/>
  <c r="AH854" i="4"/>
  <c r="AG854" i="4"/>
  <c r="AJ854" i="4"/>
  <c r="AF854" i="4"/>
  <c r="V710" i="4"/>
  <c r="W710" i="4" s="1"/>
  <c r="X694" i="4"/>
  <c r="Y694" i="4"/>
  <c r="Z694" i="4" s="1"/>
  <c r="V614" i="4"/>
  <c r="V568" i="4"/>
  <c r="V517" i="4"/>
  <c r="W517" i="4" s="1"/>
  <c r="X732" i="4"/>
  <c r="Y732" i="4" s="1"/>
  <c r="S167" i="4"/>
  <c r="U634" i="4"/>
  <c r="W634" i="4" s="1"/>
  <c r="S716" i="4"/>
  <c r="U653" i="4"/>
  <c r="V653" i="4"/>
  <c r="X709" i="4"/>
  <c r="Y709" i="4" s="1"/>
  <c r="U741" i="4"/>
  <c r="V741" i="4"/>
  <c r="W741" i="4" s="1"/>
  <c r="AG845" i="4"/>
  <c r="AJ845" i="4"/>
  <c r="AI845" i="4"/>
  <c r="AF845" i="4"/>
  <c r="AH845" i="4"/>
  <c r="AK845" i="4"/>
  <c r="AI877" i="4"/>
  <c r="AG877" i="4"/>
  <c r="AF877" i="4"/>
  <c r="AH877" i="4"/>
  <c r="AJ877" i="4"/>
  <c r="AK877" i="4"/>
  <c r="AK960" i="4"/>
  <c r="AI960" i="4"/>
  <c r="AJ960" i="4"/>
  <c r="AG960" i="4"/>
  <c r="AF960" i="4"/>
  <c r="AH960" i="4"/>
  <c r="U624" i="4"/>
  <c r="V624" i="4"/>
  <c r="V598" i="4"/>
  <c r="U598" i="4"/>
  <c r="V594" i="4"/>
  <c r="W594" i="4" s="1"/>
  <c r="U594" i="4"/>
  <c r="V174" i="4"/>
  <c r="W174" i="4" s="1"/>
  <c r="U174" i="4"/>
  <c r="X116" i="4"/>
  <c r="Y116" i="4" s="1"/>
  <c r="X132" i="4"/>
  <c r="Y132" i="4" s="1"/>
  <c r="V592" i="4"/>
  <c r="W592" i="4" s="1"/>
  <c r="U592" i="4"/>
  <c r="X776" i="4"/>
  <c r="Y776" i="4" s="1"/>
  <c r="G3" i="2"/>
  <c r="P3" i="2" s="1"/>
  <c r="E3" i="2"/>
  <c r="N3" i="2" s="1"/>
  <c r="F3" i="2"/>
  <c r="O3" i="2" s="1"/>
  <c r="I2" i="3" s="1"/>
  <c r="Q2" i="4"/>
  <c r="P2" i="4"/>
  <c r="N2" i="4"/>
  <c r="R2" i="4" s="1"/>
  <c r="G78" i="2"/>
  <c r="P78" i="2" s="1"/>
  <c r="F78" i="2"/>
  <c r="O78" i="2" s="1"/>
  <c r="I77" i="3" s="1"/>
  <c r="E78" i="2"/>
  <c r="N78" i="2" s="1"/>
  <c r="F70" i="2"/>
  <c r="O70" i="2" s="1"/>
  <c r="I69" i="3" s="1"/>
  <c r="G70" i="2"/>
  <c r="P70" i="2" s="1"/>
  <c r="E70" i="2"/>
  <c r="N70" i="2" s="1"/>
  <c r="E62" i="2"/>
  <c r="N62" i="2" s="1"/>
  <c r="F62" i="2"/>
  <c r="O62" i="2" s="1"/>
  <c r="I61" i="3" s="1"/>
  <c r="G62" i="2"/>
  <c r="P62" i="2" s="1"/>
  <c r="E54" i="2"/>
  <c r="N54" i="2" s="1"/>
  <c r="F54" i="2"/>
  <c r="O54" i="2" s="1"/>
  <c r="I53" i="3" s="1"/>
  <c r="G54" i="2"/>
  <c r="P54" i="2" s="1"/>
  <c r="F32" i="2"/>
  <c r="O32" i="2" s="1"/>
  <c r="I31" i="3" s="1"/>
  <c r="E32" i="2"/>
  <c r="N32" i="2" s="1"/>
  <c r="G32" i="2"/>
  <c r="P32" i="2" s="1"/>
  <c r="R16" i="4"/>
  <c r="U16" i="4" s="1"/>
  <c r="T16" i="4"/>
  <c r="S7" i="4"/>
  <c r="T7" i="4"/>
  <c r="V170" i="4"/>
  <c r="W170" i="4" s="1"/>
  <c r="U170" i="4"/>
  <c r="S4" i="4"/>
  <c r="U8" i="4"/>
  <c r="V8" i="4"/>
  <c r="W8" i="4" s="1"/>
  <c r="T13" i="4"/>
  <c r="T14" i="4"/>
  <c r="T21" i="4"/>
  <c r="T25" i="4"/>
  <c r="U27" i="4"/>
  <c r="V27" i="4"/>
  <c r="W27" i="4" s="1"/>
  <c r="S32" i="4"/>
  <c r="T32" i="4"/>
  <c r="T37" i="4"/>
  <c r="P42" i="4"/>
  <c r="S42" i="4" s="1"/>
  <c r="N42" i="4"/>
  <c r="R42" i="4" s="1"/>
  <c r="Q42" i="4"/>
  <c r="T42" i="4" s="1"/>
  <c r="S46" i="4"/>
  <c r="S49" i="4"/>
  <c r="T49" i="4"/>
  <c r="T54" i="4"/>
  <c r="S55" i="4"/>
  <c r="T55" i="4"/>
  <c r="R56" i="4"/>
  <c r="V56" i="4" s="1"/>
  <c r="T56" i="4"/>
  <c r="R62" i="4"/>
  <c r="S62" i="4"/>
  <c r="V66" i="4"/>
  <c r="W66" i="4" s="1"/>
  <c r="U66" i="4"/>
  <c r="R67" i="4"/>
  <c r="S67" i="4"/>
  <c r="T69" i="4"/>
  <c r="V69" i="4" s="1"/>
  <c r="W69" i="4" s="1"/>
  <c r="U71" i="4"/>
  <c r="V71" i="4"/>
  <c r="W71" i="4" s="1"/>
  <c r="S75" i="4"/>
  <c r="T75" i="4"/>
  <c r="T79" i="4"/>
  <c r="V79" i="4" s="1"/>
  <c r="W79" i="4" s="1"/>
  <c r="T81" i="4"/>
  <c r="Q83" i="4"/>
  <c r="N83" i="4"/>
  <c r="R83" i="4" s="1"/>
  <c r="P83" i="4"/>
  <c r="T86" i="4"/>
  <c r="T87" i="4"/>
  <c r="T89" i="4"/>
  <c r="V89" i="4" s="1"/>
  <c r="W89" i="4" s="1"/>
  <c r="S95" i="4"/>
  <c r="T95" i="4"/>
  <c r="S98" i="4"/>
  <c r="T98" i="4"/>
  <c r="Q99" i="4"/>
  <c r="P99" i="4"/>
  <c r="N99" i="4"/>
  <c r="R99" i="4" s="1"/>
  <c r="S103" i="4"/>
  <c r="X110" i="4"/>
  <c r="Y110" i="4" s="1"/>
  <c r="U113" i="4"/>
  <c r="V113" i="4"/>
  <c r="W113" i="4" s="1"/>
  <c r="S114" i="4"/>
  <c r="T117" i="4"/>
  <c r="R117" i="4"/>
  <c r="U117" i="4" s="1"/>
  <c r="T121" i="4"/>
  <c r="S122" i="4"/>
  <c r="R130" i="4"/>
  <c r="S130" i="4"/>
  <c r="S133" i="4"/>
  <c r="S137" i="4"/>
  <c r="T138" i="4"/>
  <c r="S146" i="4"/>
  <c r="T149" i="4"/>
  <c r="R150" i="4"/>
  <c r="V150" i="4" s="1"/>
  <c r="T150" i="4"/>
  <c r="N153" i="4"/>
  <c r="R153" i="4" s="1"/>
  <c r="U168" i="4"/>
  <c r="V168" i="4"/>
  <c r="W168" i="4" s="1"/>
  <c r="S169" i="4"/>
  <c r="T169" i="4"/>
  <c r="T173" i="4"/>
  <c r="S175" i="4"/>
  <c r="U176" i="4"/>
  <c r="V176" i="4"/>
  <c r="W176" i="4" s="1"/>
  <c r="T177" i="4"/>
  <c r="U181" i="4"/>
  <c r="V181" i="4"/>
  <c r="U184" i="4"/>
  <c r="V184" i="4"/>
  <c r="U515" i="4"/>
  <c r="V515" i="4"/>
  <c r="R523" i="4"/>
  <c r="S523" i="4"/>
  <c r="R541" i="4"/>
  <c r="V541" i="4" s="1"/>
  <c r="T541" i="4"/>
  <c r="V576" i="4"/>
  <c r="W576" i="4" s="1"/>
  <c r="U576" i="4"/>
  <c r="S577" i="4"/>
  <c r="U577" i="4" s="1"/>
  <c r="S585" i="4"/>
  <c r="U585" i="4" s="1"/>
  <c r="V586" i="4"/>
  <c r="W586" i="4" s="1"/>
  <c r="U586" i="4"/>
  <c r="R588" i="4"/>
  <c r="S588" i="4"/>
  <c r="S595" i="4"/>
  <c r="U601" i="4"/>
  <c r="V601" i="4"/>
  <c r="W601" i="4" s="1"/>
  <c r="X601" i="4" s="1"/>
  <c r="AK617" i="4"/>
  <c r="AH617" i="4"/>
  <c r="AI617" i="4"/>
  <c r="AG617" i="4"/>
  <c r="AJ617" i="4"/>
  <c r="AF617" i="4"/>
  <c r="S639" i="4"/>
  <c r="V641" i="4"/>
  <c r="W641" i="4" s="1"/>
  <c r="U641" i="4"/>
  <c r="V649" i="4"/>
  <c r="W649" i="4" s="1"/>
  <c r="S651" i="4"/>
  <c r="V651" i="4" s="1"/>
  <c r="S685" i="4"/>
  <c r="R685" i="4"/>
  <c r="S689" i="4"/>
  <c r="T689" i="4"/>
  <c r="V699" i="4"/>
  <c r="S705" i="4"/>
  <c r="T705" i="4"/>
  <c r="S715" i="4"/>
  <c r="V715" i="4" s="1"/>
  <c r="R717" i="4"/>
  <c r="S717" i="4"/>
  <c r="V718" i="4"/>
  <c r="S721" i="4"/>
  <c r="T721" i="4"/>
  <c r="S723" i="4"/>
  <c r="S730" i="4"/>
  <c r="S731" i="4"/>
  <c r="V737" i="4"/>
  <c r="W737" i="4" s="1"/>
  <c r="U737" i="4"/>
  <c r="S739" i="4"/>
  <c r="S742" i="4"/>
  <c r="S744" i="4"/>
  <c r="S745" i="4"/>
  <c r="T745" i="4"/>
  <c r="S747" i="4"/>
  <c r="T751" i="4"/>
  <c r="T755" i="4"/>
  <c r="V755" i="4" s="1"/>
  <c r="W755" i="4" s="1"/>
  <c r="S758" i="4"/>
  <c r="S760" i="4"/>
  <c r="T779" i="4"/>
  <c r="V779" i="4" s="1"/>
  <c r="W779" i="4" s="1"/>
  <c r="U782" i="4"/>
  <c r="V782" i="4"/>
  <c r="W782" i="4" s="1"/>
  <c r="T787" i="4"/>
  <c r="V787" i="4" s="1"/>
  <c r="W787" i="4" s="1"/>
  <c r="T791" i="4"/>
  <c r="S809" i="4"/>
  <c r="T809" i="4"/>
  <c r="S811" i="4"/>
  <c r="T815" i="4"/>
  <c r="S817" i="4"/>
  <c r="T817" i="4"/>
  <c r="S819" i="4"/>
  <c r="S841" i="4"/>
  <c r="T841" i="4"/>
  <c r="S843" i="4"/>
  <c r="T847" i="4"/>
  <c r="S859" i="4"/>
  <c r="T871" i="4"/>
  <c r="V873" i="4"/>
  <c r="W873" i="4" s="1"/>
  <c r="U873" i="4"/>
  <c r="R875" i="4"/>
  <c r="V875" i="4" s="1"/>
  <c r="T875" i="4"/>
  <c r="R891" i="4"/>
  <c r="V891" i="4" s="1"/>
  <c r="T891" i="4"/>
  <c r="V897" i="4"/>
  <c r="W897" i="4" s="1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V941" i="4" s="1"/>
  <c r="W941" i="4" s="1"/>
  <c r="Y946" i="4"/>
  <c r="X946" i="4"/>
  <c r="Q949" i="4"/>
  <c r="N949" i="4"/>
  <c r="R949" i="4" s="1"/>
  <c r="P949" i="4"/>
  <c r="D949" i="4"/>
  <c r="T961" i="4"/>
  <c r="V961" i="4" s="1"/>
  <c r="W961" i="4" s="1"/>
  <c r="E965" i="4"/>
  <c r="G965" i="4"/>
  <c r="F965" i="4"/>
  <c r="Q969" i="4"/>
  <c r="N969" i="4"/>
  <c r="R969" i="4" s="1"/>
  <c r="P969" i="4"/>
  <c r="D969" i="4"/>
  <c r="F969" i="4"/>
  <c r="S976" i="4"/>
  <c r="S980" i="4"/>
  <c r="V981" i="4"/>
  <c r="W981" i="4" s="1"/>
  <c r="U981" i="4"/>
  <c r="R982" i="4"/>
  <c r="V982" i="4" s="1"/>
  <c r="T982" i="4"/>
  <c r="U987" i="4"/>
  <c r="V987" i="4"/>
  <c r="T989" i="4"/>
  <c r="V989" i="4" s="1"/>
  <c r="W989" i="4" s="1"/>
  <c r="R994" i="4"/>
  <c r="T994" i="4"/>
  <c r="U995" i="4"/>
  <c r="V995" i="4"/>
  <c r="W995" i="4" s="1"/>
  <c r="S999" i="4"/>
  <c r="E827" i="2"/>
  <c r="N827" i="2" s="1"/>
  <c r="G827" i="2"/>
  <c r="P827" i="2" s="1"/>
  <c r="F827" i="2"/>
  <c r="O827" i="2" s="1"/>
  <c r="I829" i="3" s="1"/>
  <c r="E810" i="2"/>
  <c r="N810" i="2" s="1"/>
  <c r="G810" i="2"/>
  <c r="P810" i="2" s="1"/>
  <c r="F810" i="2"/>
  <c r="O810" i="2" s="1"/>
  <c r="I809" i="3" s="1"/>
  <c r="E806" i="2"/>
  <c r="N806" i="2" s="1"/>
  <c r="G806" i="2"/>
  <c r="P806" i="2" s="1"/>
  <c r="F806" i="2"/>
  <c r="O806" i="2" s="1"/>
  <c r="I805" i="3" s="1"/>
  <c r="F771" i="2"/>
  <c r="O771" i="2" s="1"/>
  <c r="I770" i="3" s="1"/>
  <c r="E771" i="2"/>
  <c r="N771" i="2" s="1"/>
  <c r="G771" i="2"/>
  <c r="P771" i="2" s="1"/>
  <c r="G182" i="2"/>
  <c r="P182" i="2" s="1"/>
  <c r="F182" i="2"/>
  <c r="O182" i="2" s="1"/>
  <c r="I181" i="3" s="1"/>
  <c r="E182" i="2"/>
  <c r="N182" i="2" s="1"/>
  <c r="U537" i="4"/>
  <c r="V537" i="4"/>
  <c r="W537" i="4" s="1"/>
  <c r="S142" i="4"/>
  <c r="S126" i="4"/>
  <c r="T104" i="4"/>
  <c r="U100" i="4"/>
  <c r="V100" i="4"/>
  <c r="V92" i="4"/>
  <c r="W92" i="4" s="1"/>
  <c r="U92" i="4"/>
  <c r="U72" i="4"/>
  <c r="V72" i="4"/>
  <c r="E28" i="2"/>
  <c r="N28" i="2" s="1"/>
  <c r="G28" i="2"/>
  <c r="P28" i="2" s="1"/>
  <c r="F28" i="2"/>
  <c r="O28" i="2" s="1"/>
  <c r="I27" i="3" s="1"/>
  <c r="U810" i="4"/>
  <c r="V810" i="4"/>
  <c r="W810" i="4" s="1"/>
  <c r="U786" i="4"/>
  <c r="V786" i="4"/>
  <c r="W786" i="4" s="1"/>
  <c r="U778" i="4"/>
  <c r="V778" i="4"/>
  <c r="W778" i="4" s="1"/>
  <c r="S754" i="4"/>
  <c r="S746" i="4"/>
  <c r="S738" i="4"/>
  <c r="V582" i="4"/>
  <c r="W582" i="4" s="1"/>
  <c r="U582" i="4"/>
  <c r="R551" i="4"/>
  <c r="T551" i="4"/>
  <c r="T109" i="4"/>
  <c r="V109" i="4" s="1"/>
  <c r="W109" i="4" s="1"/>
  <c r="S511" i="4"/>
  <c r="U511" i="4" s="1"/>
  <c r="R82" i="4"/>
  <c r="S82" i="4"/>
  <c r="S990" i="4"/>
  <c r="S991" i="4"/>
  <c r="S740" i="4"/>
  <c r="U521" i="4"/>
  <c r="V521" i="4"/>
  <c r="W521" i="4" s="1"/>
  <c r="S803" i="4"/>
  <c r="S795" i="4"/>
  <c r="S771" i="4"/>
  <c r="S763" i="4"/>
  <c r="T607" i="4"/>
  <c r="V607" i="4" s="1"/>
  <c r="W607" i="4" s="1"/>
  <c r="T47" i="4"/>
  <c r="V47" i="4" s="1"/>
  <c r="W47" i="4" s="1"/>
  <c r="F748" i="2"/>
  <c r="O748" i="2" s="1"/>
  <c r="I747" i="3" s="1"/>
  <c r="G748" i="2"/>
  <c r="P748" i="2" s="1"/>
  <c r="E748" i="2"/>
  <c r="N748" i="2" s="1"/>
  <c r="S158" i="4"/>
  <c r="V38" i="4"/>
  <c r="U38" i="4"/>
  <c r="S431" i="4"/>
  <c r="U431" i="4" s="1"/>
  <c r="V36" i="4"/>
  <c r="U36" i="4"/>
  <c r="S457" i="4"/>
  <c r="U102" i="4"/>
  <c r="V102" i="4"/>
  <c r="W102" i="4" s="1"/>
  <c r="S551" i="4"/>
  <c r="V603" i="4"/>
  <c r="V608" i="4"/>
  <c r="U608" i="4"/>
  <c r="R618" i="4"/>
  <c r="S618" i="4"/>
  <c r="V646" i="4"/>
  <c r="U646" i="4"/>
  <c r="U764" i="4"/>
  <c r="V764" i="4"/>
  <c r="W764" i="4" s="1"/>
  <c r="U812" i="4"/>
  <c r="V812" i="4"/>
  <c r="W812" i="4" s="1"/>
  <c r="X997" i="4"/>
  <c r="Y997" i="4"/>
  <c r="U643" i="4"/>
  <c r="V643" i="4"/>
  <c r="W643" i="4" s="1"/>
  <c r="X643" i="4" s="1"/>
  <c r="U711" i="4"/>
  <c r="V711" i="4"/>
  <c r="W711" i="4" s="1"/>
  <c r="X711" i="4" s="1"/>
  <c r="S743" i="4"/>
  <c r="S775" i="4"/>
  <c r="S863" i="4"/>
  <c r="R940" i="4"/>
  <c r="T940" i="4"/>
  <c r="U603" i="4"/>
  <c r="U699" i="4"/>
  <c r="R934" i="4"/>
  <c r="T934" i="4"/>
  <c r="V954" i="4"/>
  <c r="W954" i="4" s="1"/>
  <c r="U954" i="4"/>
  <c r="AG970" i="4"/>
  <c r="AF970" i="4"/>
  <c r="AI970" i="4"/>
  <c r="AK970" i="4"/>
  <c r="AJ970" i="4"/>
  <c r="AH970" i="4"/>
  <c r="T991" i="4"/>
  <c r="U909" i="4"/>
  <c r="V909" i="4"/>
  <c r="W909" i="4" s="1"/>
  <c r="U861" i="4"/>
  <c r="V861" i="4"/>
  <c r="W861" i="4" s="1"/>
  <c r="AG985" i="4"/>
  <c r="AI985" i="4"/>
  <c r="AH985" i="4"/>
  <c r="AK985" i="4"/>
  <c r="AJ985" i="4"/>
  <c r="AF985" i="4"/>
  <c r="AG5" i="4"/>
  <c r="AH5" i="4"/>
  <c r="AF5" i="4"/>
  <c r="AJ5" i="4"/>
  <c r="AI5" i="4"/>
  <c r="AK5" i="4"/>
  <c r="U950" i="4"/>
  <c r="U120" i="4"/>
  <c r="V120" i="4"/>
  <c r="U908" i="4"/>
  <c r="V908" i="4"/>
  <c r="U896" i="4"/>
  <c r="V896" i="4"/>
  <c r="W896" i="4" s="1"/>
  <c r="U888" i="4"/>
  <c r="V888" i="4"/>
  <c r="W888" i="4" s="1"/>
  <c r="U876" i="4"/>
  <c r="V876" i="4"/>
  <c r="W876" i="4" s="1"/>
  <c r="U852" i="4"/>
  <c r="V852" i="4"/>
  <c r="W852" i="4" s="1"/>
  <c r="U844" i="4"/>
  <c r="V844" i="4"/>
  <c r="W844" i="4" s="1"/>
  <c r="V650" i="4"/>
  <c r="U650" i="4"/>
  <c r="V630" i="4"/>
  <c r="U630" i="4"/>
  <c r="U604" i="4"/>
  <c r="V604" i="4"/>
  <c r="V936" i="4"/>
  <c r="U936" i="4"/>
  <c r="V154" i="4"/>
  <c r="U154" i="4"/>
  <c r="Y579" i="4"/>
  <c r="AC579" i="4" s="1"/>
  <c r="Z579" i="4"/>
  <c r="AE579" i="4"/>
  <c r="AB579" i="4"/>
  <c r="AA579" i="4"/>
  <c r="AH579" i="4"/>
  <c r="AJ579" i="4"/>
  <c r="AD579" i="4"/>
  <c r="AG579" i="4"/>
  <c r="AI579" i="4"/>
  <c r="V850" i="4"/>
  <c r="W850" i="4" s="1"/>
  <c r="Y671" i="4"/>
  <c r="AI671" i="4" s="1"/>
  <c r="AD671" i="4"/>
  <c r="AC671" i="4"/>
  <c r="AO671" i="4" s="1"/>
  <c r="AU671" i="4"/>
  <c r="AA671" i="4"/>
  <c r="AJ671" i="4"/>
  <c r="AG671" i="4"/>
  <c r="Y703" i="4"/>
  <c r="AD703" i="4" s="1"/>
  <c r="AG703" i="4"/>
  <c r="AK671" i="4"/>
  <c r="E570" i="2"/>
  <c r="N570" i="2" s="1"/>
  <c r="G570" i="2"/>
  <c r="P570" i="2" s="1"/>
  <c r="F570" i="2"/>
  <c r="O570" i="2" s="1"/>
  <c r="I569" i="3" s="1"/>
  <c r="E554" i="2"/>
  <c r="N554" i="2" s="1"/>
  <c r="G554" i="2"/>
  <c r="P554" i="2" s="1"/>
  <c r="F554" i="2"/>
  <c r="O554" i="2" s="1"/>
  <c r="I553" i="3" s="1"/>
  <c r="E546" i="2"/>
  <c r="N546" i="2" s="1"/>
  <c r="G546" i="2"/>
  <c r="P546" i="2" s="1"/>
  <c r="F546" i="2"/>
  <c r="O546" i="2" s="1"/>
  <c r="I545" i="3" s="1"/>
  <c r="E522" i="2"/>
  <c r="N522" i="2" s="1"/>
  <c r="G522" i="2"/>
  <c r="P522" i="2" s="1"/>
  <c r="F522" i="2"/>
  <c r="O522" i="2" s="1"/>
  <c r="I521" i="3" s="1"/>
  <c r="E154" i="2"/>
  <c r="N154" i="2" s="1"/>
  <c r="F154" i="2"/>
  <c r="O154" i="2" s="1"/>
  <c r="I153" i="3" s="1"/>
  <c r="G154" i="2"/>
  <c r="P154" i="2" s="1"/>
  <c r="E173" i="2"/>
  <c r="N173" i="2" s="1"/>
  <c r="G173" i="2"/>
  <c r="P173" i="2" s="1"/>
  <c r="F173" i="2"/>
  <c r="O173" i="2" s="1"/>
  <c r="I172" i="3" s="1"/>
  <c r="E161" i="2"/>
  <c r="N161" i="2" s="1"/>
  <c r="G161" i="2"/>
  <c r="P161" i="2" s="1"/>
  <c r="F161" i="2"/>
  <c r="O161" i="2" s="1"/>
  <c r="I160" i="3" s="1"/>
  <c r="E576" i="2"/>
  <c r="N576" i="2" s="1"/>
  <c r="G576" i="2"/>
  <c r="P576" i="2" s="1"/>
  <c r="F576" i="2"/>
  <c r="O576" i="2" s="1"/>
  <c r="I575" i="3" s="1"/>
  <c r="S978" i="4"/>
  <c r="S974" i="4"/>
  <c r="U160" i="4"/>
  <c r="V160" i="4"/>
  <c r="W160" i="4" s="1"/>
  <c r="E15" i="2"/>
  <c r="N15" i="2" s="1"/>
  <c r="G15" i="2"/>
  <c r="P15" i="2" s="1"/>
  <c r="F15" i="2"/>
  <c r="O15" i="2" s="1"/>
  <c r="I14" i="3" s="1"/>
  <c r="E30" i="2"/>
  <c r="N30" i="2" s="1"/>
  <c r="G30" i="2"/>
  <c r="P30" i="2" s="1"/>
  <c r="F30" i="2"/>
  <c r="O30" i="2" s="1"/>
  <c r="I29" i="3" s="1"/>
  <c r="V714" i="4"/>
  <c r="T698" i="4"/>
  <c r="U774" i="4"/>
  <c r="V774" i="4"/>
  <c r="W774" i="4" s="1"/>
  <c r="U766" i="4"/>
  <c r="V766" i="4"/>
  <c r="W766" i="4" s="1"/>
  <c r="S762" i="4"/>
  <c r="T600" i="4"/>
  <c r="S182" i="4"/>
  <c r="T166" i="4"/>
  <c r="V166" i="4" s="1"/>
  <c r="W166" i="4" s="1"/>
  <c r="T158" i="4"/>
  <c r="T90" i="4"/>
  <c r="S826" i="4"/>
  <c r="S748" i="4"/>
  <c r="T700" i="4"/>
  <c r="S688" i="4"/>
  <c r="S672" i="4"/>
  <c r="T691" i="4"/>
  <c r="V691" i="4" s="1"/>
  <c r="W691" i="4" s="1"/>
  <c r="S659" i="4"/>
  <c r="S161" i="4"/>
  <c r="S971" i="4"/>
  <c r="V51" i="4"/>
  <c r="S587" i="4"/>
  <c r="V636" i="4"/>
  <c r="W636" i="4" s="1"/>
  <c r="T752" i="4"/>
  <c r="V752" i="4" s="1"/>
  <c r="W752" i="4" s="1"/>
  <c r="T756" i="4"/>
  <c r="V756" i="4" s="1"/>
  <c r="W756" i="4" s="1"/>
  <c r="U655" i="4"/>
  <c r="V655" i="4"/>
  <c r="W655" i="4" s="1"/>
  <c r="X655" i="4" s="1"/>
  <c r="S783" i="4"/>
  <c r="S855" i="4"/>
  <c r="T992" i="4"/>
  <c r="V992" i="4" s="1"/>
  <c r="W992" i="4" s="1"/>
  <c r="T1000" i="4"/>
  <c r="V1000" i="4" s="1"/>
  <c r="W1000" i="4" s="1"/>
  <c r="W917" i="4"/>
  <c r="AI853" i="4"/>
  <c r="AH853" i="4"/>
  <c r="AK853" i="4"/>
  <c r="AJ853" i="4"/>
  <c r="AF853" i="4"/>
  <c r="AG853" i="4"/>
  <c r="W958" i="4"/>
  <c r="AG694" i="4"/>
  <c r="AJ694" i="4"/>
  <c r="AF694" i="4"/>
  <c r="AL694" i="4" s="1"/>
  <c r="AR694" i="4" s="1"/>
  <c r="AK694" i="4"/>
  <c r="AI694" i="4"/>
  <c r="AH694" i="4"/>
  <c r="V564" i="4"/>
  <c r="W564" i="4" s="1"/>
  <c r="V549" i="4"/>
  <c r="W549" i="4" s="1"/>
  <c r="AE9" i="4"/>
  <c r="AD9" i="4"/>
  <c r="AI9" i="4"/>
  <c r="AC9" i="4"/>
  <c r="AG9" i="4"/>
  <c r="AF9" i="4"/>
  <c r="Z9" i="4"/>
  <c r="AJ9" i="4"/>
  <c r="AH9" i="4"/>
  <c r="AA9" i="4"/>
  <c r="AK9" i="4"/>
  <c r="AB9" i="4"/>
  <c r="S700" i="4"/>
  <c r="W836" i="4"/>
  <c r="S934" i="4"/>
  <c r="S669" i="4"/>
  <c r="U669" i="4" s="1"/>
  <c r="Q3" i="4"/>
  <c r="T3" i="4" s="1"/>
  <c r="P3" i="4"/>
  <c r="S3" i="4" s="1"/>
  <c r="S820" i="4"/>
  <c r="AG912" i="4"/>
  <c r="AJ912" i="4"/>
  <c r="AF912" i="4"/>
  <c r="AI912" i="4"/>
  <c r="AH912" i="4"/>
  <c r="AK912" i="4"/>
  <c r="AK906" i="4"/>
  <c r="AI906" i="4"/>
  <c r="AH906" i="4"/>
  <c r="AG906" i="4"/>
  <c r="AJ906" i="4"/>
  <c r="AF906" i="4"/>
  <c r="S600" i="4"/>
  <c r="AF671" i="4"/>
  <c r="T523" i="4"/>
  <c r="X757" i="4"/>
  <c r="Y757" i="4" s="1"/>
  <c r="X765" i="4"/>
  <c r="Y765" i="4" s="1"/>
  <c r="X773" i="4"/>
  <c r="Y773" i="4" s="1"/>
  <c r="X781" i="4"/>
  <c r="Y781" i="4" s="1"/>
  <c r="X789" i="4"/>
  <c r="Y789" i="4" s="1"/>
  <c r="X805" i="4"/>
  <c r="Y805" i="4" s="1"/>
  <c r="X821" i="4"/>
  <c r="Y821" i="4" s="1"/>
  <c r="X837" i="4"/>
  <c r="Y837" i="4" s="1"/>
  <c r="X753" i="4"/>
  <c r="X769" i="4"/>
  <c r="Y769" i="4" s="1"/>
  <c r="X785" i="4"/>
  <c r="X793" i="4"/>
  <c r="X833" i="4"/>
  <c r="Y829" i="4"/>
  <c r="AH829" i="4" s="1"/>
  <c r="AF835" i="4"/>
  <c r="AJ835" i="4"/>
  <c r="Z835" i="4"/>
  <c r="AL835" i="4" s="1"/>
  <c r="AR835" i="4" s="1"/>
  <c r="AD835" i="4"/>
  <c r="AP835" i="4" s="1"/>
  <c r="AV835" i="4" s="1"/>
  <c r="AE835" i="4"/>
  <c r="AK835" i="4"/>
  <c r="AB835" i="4"/>
  <c r="AA835" i="4"/>
  <c r="AC835" i="4"/>
  <c r="Y797" i="4"/>
  <c r="AH797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J604" i="2" s="1"/>
  <c r="E603" i="5"/>
  <c r="H604" i="2" s="1"/>
  <c r="I619" i="5"/>
  <c r="F619" i="5"/>
  <c r="I620" i="2" s="1"/>
  <c r="G619" i="5"/>
  <c r="J620" i="2" s="1"/>
  <c r="E619" i="5"/>
  <c r="H620" i="2" s="1"/>
  <c r="G631" i="5"/>
  <c r="J632" i="2" s="1"/>
  <c r="E631" i="5"/>
  <c r="H632" i="2" s="1"/>
  <c r="F631" i="5"/>
  <c r="I632" i="2" s="1"/>
  <c r="G639" i="5"/>
  <c r="J640" i="2" s="1"/>
  <c r="E639" i="5"/>
  <c r="H640" i="2" s="1"/>
  <c r="F639" i="5"/>
  <c r="I640" i="2" s="1"/>
  <c r="G647" i="5"/>
  <c r="J648" i="2" s="1"/>
  <c r="E647" i="5"/>
  <c r="H648" i="2" s="1"/>
  <c r="G655" i="5"/>
  <c r="J656" i="2" s="1"/>
  <c r="E655" i="5"/>
  <c r="H656" i="2" s="1"/>
  <c r="I583" i="5"/>
  <c r="E583" i="5"/>
  <c r="H584" i="2" s="1"/>
  <c r="G583" i="5"/>
  <c r="J584" i="2" s="1"/>
  <c r="G622" i="5"/>
  <c r="J623" i="2" s="1"/>
  <c r="F622" i="5"/>
  <c r="I623" i="2" s="1"/>
  <c r="E622" i="5"/>
  <c r="H623" i="2" s="1"/>
  <c r="I628" i="5"/>
  <c r="F628" i="5"/>
  <c r="I629" i="2" s="1"/>
  <c r="E628" i="5"/>
  <c r="H629" i="2" s="1"/>
  <c r="F632" i="5"/>
  <c r="I633" i="2" s="1"/>
  <c r="I632" i="5"/>
  <c r="E632" i="5"/>
  <c r="H633" i="2" s="1"/>
  <c r="F638" i="5"/>
  <c r="I639" i="2" s="1"/>
  <c r="G638" i="5"/>
  <c r="J639" i="2" s="1"/>
  <c r="I652" i="5"/>
  <c r="F652" i="5"/>
  <c r="I653" i="2" s="1"/>
  <c r="E652" i="5"/>
  <c r="H653" i="2" s="1"/>
  <c r="F655" i="5"/>
  <c r="I656" i="2" s="1"/>
  <c r="T622" i="4"/>
  <c r="S640" i="4"/>
  <c r="T729" i="4"/>
  <c r="W680" i="4"/>
  <c r="W714" i="4"/>
  <c r="W668" i="4"/>
  <c r="G587" i="5"/>
  <c r="J588" i="2" s="1"/>
  <c r="E587" i="5"/>
  <c r="H588" i="2" s="1"/>
  <c r="F587" i="5"/>
  <c r="I588" i="2" s="1"/>
  <c r="I607" i="5"/>
  <c r="E607" i="5"/>
  <c r="H608" i="2" s="1"/>
  <c r="F607" i="5"/>
  <c r="I608" i="2" s="1"/>
  <c r="G607" i="5"/>
  <c r="J608" i="2" s="1"/>
  <c r="I623" i="5"/>
  <c r="G623" i="5"/>
  <c r="J624" i="2" s="1"/>
  <c r="E623" i="5"/>
  <c r="H624" i="2" s="1"/>
  <c r="I635" i="5"/>
  <c r="T605" i="4"/>
  <c r="S605" i="4"/>
  <c r="R605" i="4"/>
  <c r="F598" i="5"/>
  <c r="I599" i="2" s="1"/>
  <c r="E598" i="5"/>
  <c r="H599" i="2" s="1"/>
  <c r="G598" i="5"/>
  <c r="J599" i="2" s="1"/>
  <c r="F606" i="5"/>
  <c r="I607" i="2" s="1"/>
  <c r="E606" i="5"/>
  <c r="H607" i="2" s="1"/>
  <c r="G606" i="5"/>
  <c r="J607" i="2" s="1"/>
  <c r="F623" i="5"/>
  <c r="I624" i="2" s="1"/>
  <c r="V622" i="4"/>
  <c r="U622" i="4"/>
  <c r="V666" i="4"/>
  <c r="W666" i="4" s="1"/>
  <c r="U666" i="4"/>
  <c r="R729" i="4"/>
  <c r="S729" i="4"/>
  <c r="X691" i="4"/>
  <c r="X607" i="4"/>
  <c r="X704" i="4"/>
  <c r="Y704" i="4" s="1"/>
  <c r="AB613" i="4"/>
  <c r="AC613" i="4"/>
  <c r="AF613" i="4"/>
  <c r="AH613" i="4"/>
  <c r="AD613" i="4"/>
  <c r="AA613" i="4"/>
  <c r="AK613" i="4"/>
  <c r="AG613" i="4"/>
  <c r="Z613" i="4"/>
  <c r="AE613" i="4"/>
  <c r="AJ613" i="4"/>
  <c r="AI613" i="4"/>
  <c r="X583" i="4"/>
  <c r="X591" i="4"/>
  <c r="Y591" i="4" s="1"/>
  <c r="I595" i="5"/>
  <c r="E595" i="5"/>
  <c r="H596" i="2" s="1"/>
  <c r="G595" i="5"/>
  <c r="J596" i="2" s="1"/>
  <c r="I611" i="5"/>
  <c r="E611" i="5"/>
  <c r="H612" i="2" s="1"/>
  <c r="G611" i="5"/>
  <c r="J612" i="2" s="1"/>
  <c r="F611" i="5"/>
  <c r="I612" i="2" s="1"/>
  <c r="I627" i="5"/>
  <c r="E627" i="5"/>
  <c r="H628" i="2" s="1"/>
  <c r="G627" i="5"/>
  <c r="J628" i="2" s="1"/>
  <c r="G635" i="5"/>
  <c r="J636" i="2" s="1"/>
  <c r="E635" i="5"/>
  <c r="H636" i="2" s="1"/>
  <c r="E643" i="5"/>
  <c r="H644" i="2" s="1"/>
  <c r="F643" i="5"/>
  <c r="I644" i="2" s="1"/>
  <c r="G643" i="5"/>
  <c r="J644" i="2" s="1"/>
  <c r="F651" i="5"/>
  <c r="I652" i="2" s="1"/>
  <c r="E651" i="5"/>
  <c r="H652" i="2" s="1"/>
  <c r="G651" i="5"/>
  <c r="J652" i="2" s="1"/>
  <c r="E659" i="5"/>
  <c r="H660" i="2" s="1"/>
  <c r="F659" i="5"/>
  <c r="I660" i="2" s="1"/>
  <c r="G659" i="5"/>
  <c r="J660" i="2" s="1"/>
  <c r="R609" i="4"/>
  <c r="T609" i="4"/>
  <c r="S609" i="4"/>
  <c r="T637" i="4"/>
  <c r="R637" i="4"/>
  <c r="S637" i="4"/>
  <c r="F586" i="5"/>
  <c r="I587" i="2" s="1"/>
  <c r="G586" i="5"/>
  <c r="J587" i="2" s="1"/>
  <c r="E586" i="5"/>
  <c r="H587" i="2" s="1"/>
  <c r="I598" i="5"/>
  <c r="F627" i="5"/>
  <c r="I628" i="2" s="1"/>
  <c r="G630" i="5"/>
  <c r="J631" i="2" s="1"/>
  <c r="E630" i="5"/>
  <c r="H631" i="2" s="1"/>
  <c r="F630" i="5"/>
  <c r="I631" i="2" s="1"/>
  <c r="E646" i="5"/>
  <c r="H647" i="2" s="1"/>
  <c r="F646" i="5"/>
  <c r="I647" i="2" s="1"/>
  <c r="G646" i="5"/>
  <c r="J647" i="2" s="1"/>
  <c r="E666" i="5"/>
  <c r="H667" i="2" s="1"/>
  <c r="F666" i="5"/>
  <c r="I667" i="2" s="1"/>
  <c r="G666" i="5"/>
  <c r="J667" i="2" s="1"/>
  <c r="R590" i="4"/>
  <c r="V590" i="4" s="1"/>
  <c r="T590" i="4"/>
  <c r="T642" i="4"/>
  <c r="S693" i="4"/>
  <c r="R693" i="4"/>
  <c r="W638" i="4"/>
  <c r="W718" i="4"/>
  <c r="X692" i="4"/>
  <c r="AC648" i="4"/>
  <c r="Z648" i="4"/>
  <c r="AE648" i="4"/>
  <c r="AJ648" i="4"/>
  <c r="AD648" i="4"/>
  <c r="AP648" i="4" s="1"/>
  <c r="AV648" i="4" s="1"/>
  <c r="AI648" i="4"/>
  <c r="AG648" i="4"/>
  <c r="AF648" i="4"/>
  <c r="AA648" i="4"/>
  <c r="AK648" i="4"/>
  <c r="AH648" i="4"/>
  <c r="AN648" i="4" s="1"/>
  <c r="AT648" i="4" s="1"/>
  <c r="I599" i="5"/>
  <c r="E599" i="5"/>
  <c r="H600" i="2" s="1"/>
  <c r="F599" i="5"/>
  <c r="I600" i="2" s="1"/>
  <c r="G599" i="5"/>
  <c r="J600" i="2" s="1"/>
  <c r="I615" i="5"/>
  <c r="E615" i="5"/>
  <c r="H616" i="2" s="1"/>
  <c r="G615" i="5"/>
  <c r="J616" i="2" s="1"/>
  <c r="I631" i="5"/>
  <c r="I639" i="5"/>
  <c r="I647" i="5"/>
  <c r="T645" i="4"/>
  <c r="S645" i="4"/>
  <c r="R645" i="4"/>
  <c r="I586" i="5"/>
  <c r="F603" i="5"/>
  <c r="I604" i="2" s="1"/>
  <c r="E614" i="5"/>
  <c r="H615" i="2" s="1"/>
  <c r="G614" i="5"/>
  <c r="J615" i="2" s="1"/>
  <c r="F614" i="5"/>
  <c r="I615" i="2" s="1"/>
  <c r="I622" i="5"/>
  <c r="G628" i="5"/>
  <c r="J629" i="2" s="1"/>
  <c r="G632" i="5"/>
  <c r="J633" i="2" s="1"/>
  <c r="I638" i="5"/>
  <c r="F647" i="5"/>
  <c r="I648" i="2" s="1"/>
  <c r="G654" i="5"/>
  <c r="J655" i="2" s="1"/>
  <c r="F654" i="5"/>
  <c r="I655" i="2" s="1"/>
  <c r="T640" i="4"/>
  <c r="S642" i="4"/>
  <c r="T693" i="4"/>
  <c r="W713" i="4"/>
  <c r="W707" i="4"/>
  <c r="W675" i="4"/>
  <c r="X728" i="4"/>
  <c r="AB652" i="4"/>
  <c r="AC652" i="4"/>
  <c r="AA652" i="4"/>
  <c r="AJ652" i="4"/>
  <c r="AE652" i="4"/>
  <c r="AI652" i="4"/>
  <c r="AH652" i="4"/>
  <c r="AD652" i="4"/>
  <c r="AP652" i="4" s="1"/>
  <c r="AV652" i="4" s="1"/>
  <c r="AG652" i="4"/>
  <c r="AF652" i="4"/>
  <c r="AL652" i="4" s="1"/>
  <c r="AR652" i="4" s="1"/>
  <c r="AK652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L372" i="11"/>
  <c r="N372" i="11" s="1"/>
  <c r="K372" i="11"/>
  <c r="M372" i="11" s="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X513" i="4"/>
  <c r="Y513" i="4" s="1"/>
  <c r="AG513" i="4" s="1"/>
  <c r="T514" i="4"/>
  <c r="T534" i="4"/>
  <c r="T552" i="4"/>
  <c r="T528" i="4"/>
  <c r="S538" i="4"/>
  <c r="I512" i="5"/>
  <c r="F512" i="5"/>
  <c r="I513" i="2" s="1"/>
  <c r="E512" i="5"/>
  <c r="H513" i="2" s="1"/>
  <c r="G512" i="5"/>
  <c r="J513" i="2" s="1"/>
  <c r="X567" i="4"/>
  <c r="Y567" i="4"/>
  <c r="X507" i="4"/>
  <c r="Y507" i="4" s="1"/>
  <c r="X547" i="4"/>
  <c r="Y547" i="4" s="1"/>
  <c r="S506" i="4"/>
  <c r="T510" i="4"/>
  <c r="S532" i="4"/>
  <c r="S536" i="4"/>
  <c r="T550" i="4"/>
  <c r="S512" i="4"/>
  <c r="T540" i="4"/>
  <c r="S544" i="4"/>
  <c r="T544" i="4"/>
  <c r="S554" i="4"/>
  <c r="S534" i="4"/>
  <c r="T508" i="4"/>
  <c r="T538" i="4"/>
  <c r="E510" i="5"/>
  <c r="H511" i="2" s="1"/>
  <c r="G510" i="5"/>
  <c r="J511" i="2" s="1"/>
  <c r="F510" i="5"/>
  <c r="I511" i="2" s="1"/>
  <c r="F566" i="5"/>
  <c r="I567" i="2" s="1"/>
  <c r="G566" i="5"/>
  <c r="J567" i="2" s="1"/>
  <c r="I566" i="5"/>
  <c r="E566" i="5"/>
  <c r="H567" i="2" s="1"/>
  <c r="G574" i="5"/>
  <c r="J575" i="2" s="1"/>
  <c r="I574" i="5"/>
  <c r="F574" i="5"/>
  <c r="I575" i="2" s="1"/>
  <c r="E574" i="5"/>
  <c r="H575" i="2" s="1"/>
  <c r="X559" i="4"/>
  <c r="W565" i="4"/>
  <c r="X537" i="4"/>
  <c r="Y537" i="4" s="1"/>
  <c r="X556" i="4"/>
  <c r="W573" i="4"/>
  <c r="K311" i="11"/>
  <c r="M311" i="11" s="1"/>
  <c r="L311" i="11"/>
  <c r="N311" i="11" s="1"/>
  <c r="L211" i="11"/>
  <c r="N211" i="11" s="1"/>
  <c r="K211" i="11"/>
  <c r="M2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L249" i="11"/>
  <c r="N249" i="11" s="1"/>
  <c r="K249" i="11"/>
  <c r="M249" i="11" s="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AK437" i="4"/>
  <c r="Z437" i="4"/>
  <c r="AD437" i="4"/>
  <c r="AF437" i="4"/>
  <c r="AA437" i="4"/>
  <c r="AJ437" i="4"/>
  <c r="U501" i="4"/>
  <c r="V501" i="4"/>
  <c r="G429" i="5"/>
  <c r="J430" i="2" s="1"/>
  <c r="I429" i="5"/>
  <c r="F493" i="5"/>
  <c r="I494" i="2" s="1"/>
  <c r="G493" i="5"/>
  <c r="J494" i="2" s="1"/>
  <c r="E493" i="5"/>
  <c r="H494" i="2" s="1"/>
  <c r="V419" i="4"/>
  <c r="U419" i="4"/>
  <c r="F461" i="5"/>
  <c r="I462" i="2" s="1"/>
  <c r="G461" i="5"/>
  <c r="J462" i="2" s="1"/>
  <c r="F487" i="5"/>
  <c r="I488" i="2" s="1"/>
  <c r="E487" i="5"/>
  <c r="H488" i="2" s="1"/>
  <c r="I487" i="5"/>
  <c r="V499" i="4"/>
  <c r="U499" i="4"/>
  <c r="F477" i="5"/>
  <c r="I478" i="2" s="1"/>
  <c r="G477" i="5"/>
  <c r="J478" i="2" s="1"/>
  <c r="E477" i="5"/>
  <c r="H478" i="2" s="1"/>
  <c r="U423" i="4"/>
  <c r="G438" i="5"/>
  <c r="J439" i="2" s="1"/>
  <c r="T477" i="4"/>
  <c r="I458" i="5"/>
  <c r="I362" i="5"/>
  <c r="I377" i="5"/>
  <c r="G377" i="5"/>
  <c r="J378" i="2" s="1"/>
  <c r="F377" i="5"/>
  <c r="I378" i="2" s="1"/>
  <c r="F457" i="5"/>
  <c r="I458" i="2" s="1"/>
  <c r="G457" i="5"/>
  <c r="J458" i="2" s="1"/>
  <c r="F473" i="5"/>
  <c r="I474" i="2" s="1"/>
  <c r="G473" i="5"/>
  <c r="J474" i="2" s="1"/>
  <c r="I477" i="5"/>
  <c r="I493" i="5"/>
  <c r="S354" i="4"/>
  <c r="T428" i="4"/>
  <c r="S408" i="4"/>
  <c r="S442" i="4"/>
  <c r="T452" i="4"/>
  <c r="S494" i="4"/>
  <c r="S410" i="4"/>
  <c r="S430" i="4"/>
  <c r="S492" i="4"/>
  <c r="T500" i="4"/>
  <c r="P446" i="4"/>
  <c r="T504" i="4"/>
  <c r="T496" i="4"/>
  <c r="S502" i="4"/>
  <c r="S384" i="4"/>
  <c r="F389" i="5"/>
  <c r="I390" i="2" s="1"/>
  <c r="F429" i="5"/>
  <c r="I430" i="2" s="1"/>
  <c r="V392" i="4"/>
  <c r="F452" i="5"/>
  <c r="I453" i="2" s="1"/>
  <c r="V400" i="4"/>
  <c r="W400" i="4" s="1"/>
  <c r="T485" i="4"/>
  <c r="E399" i="5"/>
  <c r="H400" i="2" s="1"/>
  <c r="S385" i="4"/>
  <c r="F399" i="5"/>
  <c r="I400" i="2" s="1"/>
  <c r="E438" i="5"/>
  <c r="H439" i="2" s="1"/>
  <c r="S395" i="4"/>
  <c r="AF405" i="4"/>
  <c r="AD405" i="4"/>
  <c r="Z405" i="4"/>
  <c r="T399" i="4"/>
  <c r="S418" i="4"/>
  <c r="U418" i="4" s="1"/>
  <c r="F357" i="5"/>
  <c r="I358" i="2" s="1"/>
  <c r="F373" i="5"/>
  <c r="I374" i="2" s="1"/>
  <c r="G373" i="5"/>
  <c r="J374" i="2" s="1"/>
  <c r="T354" i="4"/>
  <c r="R416" i="4"/>
  <c r="S416" i="4"/>
  <c r="U497" i="4"/>
  <c r="V497" i="4"/>
  <c r="R378" i="4"/>
  <c r="U378" i="4" s="1"/>
  <c r="T378" i="4"/>
  <c r="F362" i="5"/>
  <c r="I363" i="2" s="1"/>
  <c r="F381" i="5"/>
  <c r="I382" i="2" s="1"/>
  <c r="G381" i="5"/>
  <c r="J382" i="2" s="1"/>
  <c r="I385" i="5"/>
  <c r="G385" i="5"/>
  <c r="J386" i="2" s="1"/>
  <c r="F385" i="5"/>
  <c r="I386" i="2" s="1"/>
  <c r="I397" i="5"/>
  <c r="I405" i="5"/>
  <c r="I413" i="5"/>
  <c r="I421" i="5"/>
  <c r="I449" i="5"/>
  <c r="F449" i="5"/>
  <c r="I450" i="2" s="1"/>
  <c r="G449" i="5"/>
  <c r="J450" i="2" s="1"/>
  <c r="F453" i="5"/>
  <c r="I454" i="2" s="1"/>
  <c r="G453" i="5"/>
  <c r="J454" i="2" s="1"/>
  <c r="E461" i="5"/>
  <c r="H462" i="2" s="1"/>
  <c r="F465" i="5"/>
  <c r="I466" i="2" s="1"/>
  <c r="G465" i="5"/>
  <c r="J466" i="2" s="1"/>
  <c r="F469" i="5"/>
  <c r="I470" i="2" s="1"/>
  <c r="G469" i="5"/>
  <c r="J470" i="2" s="1"/>
  <c r="E490" i="5"/>
  <c r="H491" i="2" s="1"/>
  <c r="I490" i="5"/>
  <c r="G490" i="5"/>
  <c r="J491" i="2" s="1"/>
  <c r="F497" i="5"/>
  <c r="I498" i="2" s="1"/>
  <c r="G497" i="5"/>
  <c r="J498" i="2" s="1"/>
  <c r="S422" i="4"/>
  <c r="U422" i="4" s="1"/>
  <c r="T423" i="4"/>
  <c r="V423" i="4" s="1"/>
  <c r="W423" i="4" s="1"/>
  <c r="X423" i="4" s="1"/>
  <c r="Y423" i="4" s="1"/>
  <c r="AD423" i="4" s="1"/>
  <c r="S427" i="4"/>
  <c r="U427" i="4" s="1"/>
  <c r="V439" i="4"/>
  <c r="U439" i="4"/>
  <c r="U483" i="4"/>
  <c r="W483" i="4" s="1"/>
  <c r="G362" i="5"/>
  <c r="J363" i="2" s="1"/>
  <c r="I401" i="5"/>
  <c r="G401" i="5"/>
  <c r="J402" i="2" s="1"/>
  <c r="F481" i="5"/>
  <c r="I482" i="2" s="1"/>
  <c r="G481" i="5"/>
  <c r="J482" i="2" s="1"/>
  <c r="I499" i="5"/>
  <c r="F499" i="5"/>
  <c r="I500" i="2" s="1"/>
  <c r="E499" i="5"/>
  <c r="H500" i="2" s="1"/>
  <c r="N446" i="4"/>
  <c r="R446" i="4" s="1"/>
  <c r="T365" i="4"/>
  <c r="S382" i="4"/>
  <c r="U382" i="4" s="1"/>
  <c r="V379" i="4"/>
  <c r="W379" i="4" s="1"/>
  <c r="X379" i="4" s="1"/>
  <c r="V455" i="4"/>
  <c r="W455" i="4" s="1"/>
  <c r="T418" i="4"/>
  <c r="T471" i="4"/>
  <c r="G374" i="5"/>
  <c r="J375" i="2" s="1"/>
  <c r="I374" i="5"/>
  <c r="E374" i="5"/>
  <c r="H375" i="2" s="1"/>
  <c r="E429" i="5"/>
  <c r="H430" i="2" s="1"/>
  <c r="I445" i="5"/>
  <c r="G487" i="5"/>
  <c r="J488" i="2" s="1"/>
  <c r="F495" i="5"/>
  <c r="I496" i="2" s="1"/>
  <c r="E495" i="5"/>
  <c r="H496" i="2" s="1"/>
  <c r="I495" i="5"/>
  <c r="I498" i="5"/>
  <c r="E498" i="5"/>
  <c r="H499" i="2" s="1"/>
  <c r="G498" i="5"/>
  <c r="J499" i="2" s="1"/>
  <c r="E502" i="5"/>
  <c r="H503" i="2" s="1"/>
  <c r="I502" i="5"/>
  <c r="G502" i="5"/>
  <c r="J503" i="2" s="1"/>
  <c r="S388" i="4"/>
  <c r="S394" i="4"/>
  <c r="T425" i="4"/>
  <c r="S487" i="4"/>
  <c r="V435" i="4"/>
  <c r="W356" i="4"/>
  <c r="T382" i="4"/>
  <c r="V382" i="4" s="1"/>
  <c r="W382" i="4" s="1"/>
  <c r="T384" i="4"/>
  <c r="G357" i="5"/>
  <c r="J358" i="2" s="1"/>
  <c r="I366" i="5"/>
  <c r="G434" i="5"/>
  <c r="J435" i="2" s="1"/>
  <c r="T427" i="4"/>
  <c r="S477" i="4"/>
  <c r="U435" i="4"/>
  <c r="W393" i="4"/>
  <c r="I390" i="5"/>
  <c r="I438" i="5"/>
  <c r="I466" i="5"/>
  <c r="AI405" i="4"/>
  <c r="AC405" i="4"/>
  <c r="AB405" i="4"/>
  <c r="S451" i="4"/>
  <c r="V422" i="4"/>
  <c r="W422" i="4" s="1"/>
  <c r="S399" i="4"/>
  <c r="F375" i="5"/>
  <c r="I376" i="2" s="1"/>
  <c r="E375" i="5"/>
  <c r="H376" i="2" s="1"/>
  <c r="I375" i="5"/>
  <c r="S420" i="4"/>
  <c r="E373" i="5"/>
  <c r="H374" i="2" s="1"/>
  <c r="G375" i="5"/>
  <c r="J376" i="2" s="1"/>
  <c r="I389" i="5"/>
  <c r="E401" i="5"/>
  <c r="H402" i="2" s="1"/>
  <c r="I417" i="5"/>
  <c r="F417" i="5"/>
  <c r="I418" i="2" s="1"/>
  <c r="G417" i="5"/>
  <c r="J418" i="2" s="1"/>
  <c r="I433" i="5"/>
  <c r="G433" i="5"/>
  <c r="J434" i="2" s="1"/>
  <c r="F433" i="5"/>
  <c r="I434" i="2" s="1"/>
  <c r="E445" i="5"/>
  <c r="H446" i="2" s="1"/>
  <c r="E449" i="5"/>
  <c r="H450" i="2" s="1"/>
  <c r="I457" i="5"/>
  <c r="I461" i="5"/>
  <c r="E465" i="5"/>
  <c r="H466" i="2" s="1"/>
  <c r="I473" i="5"/>
  <c r="E481" i="5"/>
  <c r="H482" i="2" s="1"/>
  <c r="F485" i="5"/>
  <c r="I486" i="2" s="1"/>
  <c r="G485" i="5"/>
  <c r="J486" i="2" s="1"/>
  <c r="F489" i="5"/>
  <c r="I490" i="2" s="1"/>
  <c r="G489" i="5"/>
  <c r="J490" i="2" s="1"/>
  <c r="I494" i="5"/>
  <c r="E494" i="5"/>
  <c r="H495" i="2" s="1"/>
  <c r="G494" i="5"/>
  <c r="J495" i="2" s="1"/>
  <c r="E497" i="5"/>
  <c r="H498" i="2" s="1"/>
  <c r="G499" i="5"/>
  <c r="J500" i="2" s="1"/>
  <c r="G501" i="5"/>
  <c r="J502" i="2" s="1"/>
  <c r="F501" i="5"/>
  <c r="I502" i="2" s="1"/>
  <c r="F503" i="5"/>
  <c r="I504" i="2" s="1"/>
  <c r="I503" i="5"/>
  <c r="E503" i="5"/>
  <c r="H504" i="2" s="1"/>
  <c r="T388" i="4"/>
  <c r="S425" i="4"/>
  <c r="U425" i="4" s="1"/>
  <c r="S426" i="4"/>
  <c r="S428" i="4"/>
  <c r="U445" i="4"/>
  <c r="V445" i="4"/>
  <c r="W445" i="4" s="1"/>
  <c r="X445" i="4" s="1"/>
  <c r="S471" i="4"/>
  <c r="T473" i="4"/>
  <c r="V473" i="4" s="1"/>
  <c r="W473" i="4" s="1"/>
  <c r="S485" i="4"/>
  <c r="U485" i="4" s="1"/>
  <c r="S493" i="4"/>
  <c r="W503" i="4"/>
  <c r="AH350" i="4"/>
  <c r="Z350" i="4"/>
  <c r="R335" i="4"/>
  <c r="V335" i="4" s="1"/>
  <c r="S335" i="4"/>
  <c r="S349" i="4"/>
  <c r="U349" i="4" s="1"/>
  <c r="E341" i="5"/>
  <c r="H342" i="2" s="1"/>
  <c r="E275" i="5"/>
  <c r="H276" i="2" s="1"/>
  <c r="I199" i="5"/>
  <c r="S302" i="4"/>
  <c r="S282" i="4"/>
  <c r="I317" i="5"/>
  <c r="T276" i="4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H256" i="2" s="1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J29" i="11"/>
  <c r="K29" i="11" s="1"/>
  <c r="M29" i="11" s="1"/>
  <c r="I132" i="11"/>
  <c r="G144" i="9"/>
  <c r="D59" i="9"/>
  <c r="E59" i="9"/>
  <c r="V245" i="4"/>
  <c r="W245" i="4" s="1"/>
  <c r="X245" i="4" s="1"/>
  <c r="V223" i="4"/>
  <c r="S226" i="4"/>
  <c r="U226" i="4" s="1"/>
  <c r="T238" i="4"/>
  <c r="S222" i="4"/>
  <c r="V262" i="4"/>
  <c r="V250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K209" i="11"/>
  <c r="M209" i="11" s="1"/>
  <c r="L209" i="11"/>
  <c r="N209" i="11" s="1"/>
  <c r="D196" i="9"/>
  <c r="G196" i="9"/>
  <c r="V241" i="4"/>
  <c r="W241" i="4" s="1"/>
  <c r="X241" i="4" s="1"/>
  <c r="Y241" i="4" s="1"/>
  <c r="G190" i="5"/>
  <c r="J191" i="2" s="1"/>
  <c r="I190" i="5"/>
  <c r="S254" i="4"/>
  <c r="S261" i="4"/>
  <c r="U261" i="4" s="1"/>
  <c r="F190" i="5"/>
  <c r="I191" i="2" s="1"/>
  <c r="I207" i="5"/>
  <c r="T197" i="4"/>
  <c r="T203" i="4"/>
  <c r="T207" i="4"/>
  <c r="T215" i="4"/>
  <c r="T247" i="4"/>
  <c r="S251" i="4"/>
  <c r="U251" i="4" s="1"/>
  <c r="V221" i="4"/>
  <c r="W221" i="4" s="1"/>
  <c r="E190" i="5"/>
  <c r="H191" i="2" s="1"/>
  <c r="E222" i="5"/>
  <c r="H223" i="2" s="1"/>
  <c r="G206" i="5"/>
  <c r="J207" i="2" s="1"/>
  <c r="E206" i="5"/>
  <c r="H207" i="2" s="1"/>
  <c r="T251" i="4"/>
  <c r="R263" i="4"/>
  <c r="S263" i="4"/>
  <c r="V263" i="4" s="1"/>
  <c r="T254" i="4"/>
  <c r="F206" i="5"/>
  <c r="I207" i="2" s="1"/>
  <c r="S259" i="4"/>
  <c r="J64" i="11"/>
  <c r="K64" i="11" s="1"/>
  <c r="M64" i="11" s="1"/>
  <c r="I38" i="11"/>
  <c r="J103" i="11"/>
  <c r="J89" i="11"/>
  <c r="K89" i="11" s="1"/>
  <c r="M89" i="11" s="1"/>
  <c r="S323" i="4"/>
  <c r="T257" i="4"/>
  <c r="S271" i="4"/>
  <c r="T293" i="4"/>
  <c r="T359" i="4"/>
  <c r="V282" i="4"/>
  <c r="T321" i="4"/>
  <c r="S301" i="4"/>
  <c r="R301" i="4"/>
  <c r="V301" i="4" s="1"/>
  <c r="U242" i="4"/>
  <c r="V242" i="4"/>
  <c r="AE350" i="4"/>
  <c r="AG350" i="4"/>
  <c r="AJ350" i="4"/>
  <c r="AF350" i="4"/>
  <c r="AL350" i="4" s="1"/>
  <c r="AR350" i="4" s="1"/>
  <c r="E350" i="4" s="1"/>
  <c r="I350" i="4" s="1"/>
  <c r="L351" i="2" s="1"/>
  <c r="AD350" i="4"/>
  <c r="AP350" i="4" s="1"/>
  <c r="AV350" i="4" s="1"/>
  <c r="AC350" i="4"/>
  <c r="AO350" i="4" s="1"/>
  <c r="AU350" i="4" s="1"/>
  <c r="AI350" i="4"/>
  <c r="AK350" i="4"/>
  <c r="AA350" i="4"/>
  <c r="T272" i="4"/>
  <c r="V260" i="4"/>
  <c r="W260" i="4" s="1"/>
  <c r="T249" i="4"/>
  <c r="T227" i="4"/>
  <c r="T218" i="4"/>
  <c r="V274" i="4"/>
  <c r="W274" i="4" s="1"/>
  <c r="V298" i="4"/>
  <c r="S311" i="4"/>
  <c r="T317" i="4"/>
  <c r="S321" i="4"/>
  <c r="R219" i="4"/>
  <c r="S219" i="4"/>
  <c r="S325" i="4"/>
  <c r="U325" i="4" s="1"/>
  <c r="V368" i="4"/>
  <c r="U368" i="4"/>
  <c r="U234" i="4"/>
  <c r="V234" i="4"/>
  <c r="AB350" i="4"/>
  <c r="AN350" i="4" s="1"/>
  <c r="AT350" i="4" s="1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6" i="2" s="1"/>
  <c r="I215" i="5"/>
  <c r="E227" i="5"/>
  <c r="H228" i="2" s="1"/>
  <c r="F227" i="5"/>
  <c r="I228" i="2" s="1"/>
  <c r="I227" i="5"/>
  <c r="E239" i="5"/>
  <c r="H240" i="2" s="1"/>
  <c r="I239" i="5"/>
  <c r="F239" i="5"/>
  <c r="I240" i="2" s="1"/>
  <c r="G239" i="5"/>
  <c r="J240" i="2" s="1"/>
  <c r="E253" i="5"/>
  <c r="H254" i="2" s="1"/>
  <c r="I253" i="5"/>
  <c r="G253" i="5"/>
  <c r="J254" i="2" s="1"/>
  <c r="F253" i="5"/>
  <c r="I254" i="2" s="1"/>
  <c r="G268" i="5"/>
  <c r="J269" i="2" s="1"/>
  <c r="E268" i="5"/>
  <c r="H269" i="2" s="1"/>
  <c r="F268" i="5"/>
  <c r="I269" i="2" s="1"/>
  <c r="I268" i="5"/>
  <c r="I277" i="5"/>
  <c r="F277" i="5"/>
  <c r="I278" i="2" s="1"/>
  <c r="G277" i="5"/>
  <c r="J278" i="2" s="1"/>
  <c r="I311" i="5"/>
  <c r="E311" i="5"/>
  <c r="H312" i="2" s="1"/>
  <c r="F323" i="5"/>
  <c r="I324" i="2" s="1"/>
  <c r="I323" i="5"/>
  <c r="R312" i="4"/>
  <c r="S312" i="4"/>
  <c r="T312" i="4"/>
  <c r="I210" i="5"/>
  <c r="F210" i="5"/>
  <c r="I211" i="2" s="1"/>
  <c r="G210" i="5"/>
  <c r="J211" i="2" s="1"/>
  <c r="E210" i="5"/>
  <c r="H211" i="2" s="1"/>
  <c r="F302" i="5"/>
  <c r="I303" i="2" s="1"/>
  <c r="G302" i="5"/>
  <c r="J303" i="2" s="1"/>
  <c r="E302" i="5"/>
  <c r="H303" i="2" s="1"/>
  <c r="I302" i="5"/>
  <c r="I326" i="5"/>
  <c r="G326" i="5"/>
  <c r="J327" i="2" s="1"/>
  <c r="E326" i="5"/>
  <c r="H327" i="2" s="1"/>
  <c r="T267" i="4"/>
  <c r="R267" i="4"/>
  <c r="S269" i="4"/>
  <c r="R269" i="4"/>
  <c r="U311" i="4"/>
  <c r="F326" i="5"/>
  <c r="I327" i="2" s="1"/>
  <c r="U282" i="4"/>
  <c r="T346" i="4"/>
  <c r="T193" i="4"/>
  <c r="G215" i="5"/>
  <c r="J216" i="2" s="1"/>
  <c r="S315" i="4"/>
  <c r="U315" i="4" s="1"/>
  <c r="I303" i="5"/>
  <c r="F311" i="5"/>
  <c r="I312" i="2" s="1"/>
  <c r="E323" i="5"/>
  <c r="H324" i="2" s="1"/>
  <c r="S231" i="4"/>
  <c r="V231" i="4" s="1"/>
  <c r="T277" i="4"/>
  <c r="E366" i="5"/>
  <c r="H367" i="2" s="1"/>
  <c r="S227" i="4"/>
  <c r="S351" i="4"/>
  <c r="E219" i="5"/>
  <c r="H220" i="2" s="1"/>
  <c r="F219" i="5"/>
  <c r="I220" i="2" s="1"/>
  <c r="I219" i="5"/>
  <c r="I228" i="5"/>
  <c r="F228" i="5"/>
  <c r="I229" i="2" s="1"/>
  <c r="G228" i="5"/>
  <c r="J229" i="2" s="1"/>
  <c r="I240" i="5"/>
  <c r="F240" i="5"/>
  <c r="I241" i="2" s="1"/>
  <c r="G240" i="5"/>
  <c r="J241" i="2" s="1"/>
  <c r="G259" i="5"/>
  <c r="J260" i="2" s="1"/>
  <c r="E259" i="5"/>
  <c r="H260" i="2" s="1"/>
  <c r="F259" i="5"/>
  <c r="I260" i="2" s="1"/>
  <c r="I259" i="5"/>
  <c r="G272" i="5"/>
  <c r="J273" i="2" s="1"/>
  <c r="F272" i="5"/>
  <c r="I273" i="2" s="1"/>
  <c r="E272" i="5"/>
  <c r="H273" i="2" s="1"/>
  <c r="I272" i="5"/>
  <c r="E283" i="5"/>
  <c r="H284" i="2" s="1"/>
  <c r="F283" i="5"/>
  <c r="I284" i="2" s="1"/>
  <c r="I283" i="5"/>
  <c r="G283" i="5"/>
  <c r="J284" i="2" s="1"/>
  <c r="G312" i="5"/>
  <c r="J313" i="2" s="1"/>
  <c r="I312" i="5"/>
  <c r="F312" i="5"/>
  <c r="I313" i="2" s="1"/>
  <c r="E312" i="5"/>
  <c r="H313" i="2" s="1"/>
  <c r="E327" i="5"/>
  <c r="H328" i="2" s="1"/>
  <c r="F327" i="5"/>
  <c r="I328" i="2" s="1"/>
  <c r="I327" i="5"/>
  <c r="I231" i="5"/>
  <c r="F231" i="5"/>
  <c r="I232" i="2" s="1"/>
  <c r="G231" i="5"/>
  <c r="J232" i="2" s="1"/>
  <c r="I330" i="5"/>
  <c r="E330" i="5"/>
  <c r="H331" i="2" s="1"/>
  <c r="G330" i="5"/>
  <c r="J331" i="2" s="1"/>
  <c r="R288" i="4"/>
  <c r="S288" i="4"/>
  <c r="T288" i="4"/>
  <c r="G327" i="5"/>
  <c r="J328" i="2" s="1"/>
  <c r="T217" i="4"/>
  <c r="S189" i="4"/>
  <c r="S217" i="4"/>
  <c r="U217" i="4" s="1"/>
  <c r="S307" i="4"/>
  <c r="U307" i="4" s="1"/>
  <c r="T303" i="4"/>
  <c r="T351" i="4"/>
  <c r="U252" i="4"/>
  <c r="V252" i="4"/>
  <c r="E196" i="5"/>
  <c r="H197" i="2" s="1"/>
  <c r="G196" i="5"/>
  <c r="J197" i="2" s="1"/>
  <c r="I196" i="5"/>
  <c r="F196" i="5"/>
  <c r="I197" i="2" s="1"/>
  <c r="F223" i="5"/>
  <c r="I224" i="2" s="1"/>
  <c r="G223" i="5"/>
  <c r="J224" i="2" s="1"/>
  <c r="I223" i="5"/>
  <c r="E235" i="5"/>
  <c r="H236" i="2" s="1"/>
  <c r="I235" i="5"/>
  <c r="F235" i="5"/>
  <c r="I236" i="2" s="1"/>
  <c r="F243" i="5"/>
  <c r="I244" i="2" s="1"/>
  <c r="I243" i="5"/>
  <c r="E261" i="5"/>
  <c r="H262" i="2" s="1"/>
  <c r="F261" i="5"/>
  <c r="I262" i="2" s="1"/>
  <c r="I261" i="5"/>
  <c r="G261" i="5"/>
  <c r="J262" i="2" s="1"/>
  <c r="G273" i="5"/>
  <c r="J274" i="2" s="1"/>
  <c r="F273" i="5"/>
  <c r="I274" i="2" s="1"/>
  <c r="G284" i="5"/>
  <c r="J285" i="2" s="1"/>
  <c r="E284" i="5"/>
  <c r="H285" i="2" s="1"/>
  <c r="F284" i="5"/>
  <c r="I285" i="2" s="1"/>
  <c r="I284" i="5"/>
  <c r="G317" i="5"/>
  <c r="J318" i="2" s="1"/>
  <c r="F317" i="5"/>
  <c r="I318" i="2" s="1"/>
  <c r="F331" i="5"/>
  <c r="I332" i="2" s="1"/>
  <c r="I331" i="5"/>
  <c r="R304" i="4"/>
  <c r="S304" i="4"/>
  <c r="T304" i="4"/>
  <c r="I290" i="5"/>
  <c r="G290" i="5"/>
  <c r="J291" i="2" s="1"/>
  <c r="E290" i="5"/>
  <c r="H291" i="2" s="1"/>
  <c r="G342" i="5"/>
  <c r="J343" i="2" s="1"/>
  <c r="E342" i="5"/>
  <c r="H343" i="2" s="1"/>
  <c r="I342" i="5"/>
  <c r="F342" i="5"/>
  <c r="I343" i="2" s="1"/>
  <c r="S267" i="4"/>
  <c r="R275" i="4"/>
  <c r="S275" i="4"/>
  <c r="E277" i="5"/>
  <c r="H278" i="2" s="1"/>
  <c r="F330" i="5"/>
  <c r="I331" i="2" s="1"/>
  <c r="T189" i="4"/>
  <c r="S193" i="4"/>
  <c r="V207" i="4"/>
  <c r="W207" i="4" s="1"/>
  <c r="X207" i="4" s="1"/>
  <c r="Y207" i="4" s="1"/>
  <c r="V247" i="4"/>
  <c r="W247" i="4" s="1"/>
  <c r="X247" i="4" s="1"/>
  <c r="F366" i="5"/>
  <c r="I367" i="2" s="1"/>
  <c r="T307" i="4"/>
  <c r="E224" i="5"/>
  <c r="H225" i="2" s="1"/>
  <c r="F224" i="5"/>
  <c r="I225" i="2" s="1"/>
  <c r="G224" i="5"/>
  <c r="J225" i="2" s="1"/>
  <c r="I224" i="5"/>
  <c r="I236" i="5"/>
  <c r="F236" i="5"/>
  <c r="I237" i="2" s="1"/>
  <c r="G236" i="5"/>
  <c r="J237" i="2" s="1"/>
  <c r="E236" i="5"/>
  <c r="H237" i="2" s="1"/>
  <c r="F247" i="5"/>
  <c r="I248" i="2" s="1"/>
  <c r="I247" i="5"/>
  <c r="G247" i="5"/>
  <c r="J248" i="2" s="1"/>
  <c r="E247" i="5"/>
  <c r="H248" i="2" s="1"/>
  <c r="I265" i="5"/>
  <c r="G265" i="5"/>
  <c r="J266" i="2" s="1"/>
  <c r="F265" i="5"/>
  <c r="I266" i="2" s="1"/>
  <c r="G276" i="5"/>
  <c r="J277" i="2" s="1"/>
  <c r="E276" i="5"/>
  <c r="H277" i="2" s="1"/>
  <c r="I276" i="5"/>
  <c r="F276" i="5"/>
  <c r="I277" i="2" s="1"/>
  <c r="G288" i="5"/>
  <c r="J289" i="2" s="1"/>
  <c r="F288" i="5"/>
  <c r="I289" i="2" s="1"/>
  <c r="E288" i="5"/>
  <c r="H289" i="2" s="1"/>
  <c r="I288" i="5"/>
  <c r="F319" i="5"/>
  <c r="I320" i="2" s="1"/>
  <c r="E319" i="5"/>
  <c r="H320" i="2" s="1"/>
  <c r="I319" i="5"/>
  <c r="G341" i="5"/>
  <c r="J342" i="2" s="1"/>
  <c r="F341" i="5"/>
  <c r="I342" i="2" s="1"/>
  <c r="I299" i="5"/>
  <c r="F299" i="5"/>
  <c r="I300" i="2" s="1"/>
  <c r="I354" i="5"/>
  <c r="E354" i="5"/>
  <c r="H355" i="2" s="1"/>
  <c r="G354" i="5"/>
  <c r="J355" i="2" s="1"/>
  <c r="F354" i="5"/>
  <c r="I355" i="2" s="1"/>
  <c r="R214" i="4"/>
  <c r="S214" i="4"/>
  <c r="S218" i="4"/>
  <c r="S273" i="4"/>
  <c r="U273" i="4" s="1"/>
  <c r="T275" i="4"/>
  <c r="T311" i="4"/>
  <c r="V311" i="4" s="1"/>
  <c r="S317" i="4"/>
  <c r="R317" i="4"/>
  <c r="E265" i="5"/>
  <c r="H266" i="2" s="1"/>
  <c r="F290" i="5"/>
  <c r="I291" i="2" s="1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S434" i="4"/>
  <c r="T208" i="4"/>
  <c r="U421" i="4"/>
  <c r="V421" i="4"/>
  <c r="U399" i="4"/>
  <c r="V399" i="4"/>
  <c r="U227" i="4"/>
  <c r="V227" i="4"/>
  <c r="T199" i="4"/>
  <c r="V199" i="4" s="1"/>
  <c r="T367" i="4"/>
  <c r="T229" i="4"/>
  <c r="T281" i="4"/>
  <c r="S406" i="4"/>
  <c r="T407" i="4"/>
  <c r="R389" i="4"/>
  <c r="U389" i="4" s="1"/>
  <c r="T389" i="4"/>
  <c r="S369" i="4"/>
  <c r="U369" i="4" s="1"/>
  <c r="S239" i="4"/>
  <c r="T385" i="4"/>
  <c r="V385" i="4" s="1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U392" i="4"/>
  <c r="W250" i="4"/>
  <c r="X250" i="4" s="1"/>
  <c r="Y250" i="4" s="1"/>
  <c r="S360" i="4"/>
  <c r="T206" i="4"/>
  <c r="W392" i="4"/>
  <c r="V398" i="4"/>
  <c r="W398" i="4" s="1"/>
  <c r="X398" i="4" s="1"/>
  <c r="Y398" i="4" s="1"/>
  <c r="T461" i="4"/>
  <c r="T390" i="4"/>
  <c r="AO405" i="4"/>
  <c r="AU405" i="4" s="1"/>
  <c r="AN405" i="4"/>
  <c r="AT405" i="4" s="1"/>
  <c r="R305" i="4"/>
  <c r="S305" i="4"/>
  <c r="R370" i="4"/>
  <c r="S370" i="4"/>
  <c r="T370" i="4"/>
  <c r="T239" i="4"/>
  <c r="S364" i="4"/>
  <c r="W255" i="4"/>
  <c r="T211" i="4"/>
  <c r="T289" i="4"/>
  <c r="S359" i="4"/>
  <c r="V359" i="4" s="1"/>
  <c r="S249" i="4"/>
  <c r="V475" i="4"/>
  <c r="W475" i="4" s="1"/>
  <c r="T406" i="4"/>
  <c r="X342" i="4"/>
  <c r="Y342" i="4" s="1"/>
  <c r="S391" i="4"/>
  <c r="V418" i="4"/>
  <c r="W418" i="4" s="1"/>
  <c r="T330" i="4"/>
  <c r="S443" i="4"/>
  <c r="U443" i="4" s="1"/>
  <c r="D300" i="9"/>
  <c r="G300" i="9"/>
  <c r="E300" i="9"/>
  <c r="G267" i="9"/>
  <c r="D267" i="9"/>
  <c r="I267" i="11"/>
  <c r="J267" i="11"/>
  <c r="T451" i="4"/>
  <c r="V451" i="4" s="1"/>
  <c r="U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L279" i="11"/>
  <c r="N279" i="11" s="1"/>
  <c r="K279" i="11"/>
  <c r="M279" i="11" s="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L225" i="11"/>
  <c r="N225" i="11" s="1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K218" i="11"/>
  <c r="M218" i="11" s="1"/>
  <c r="L218" i="11"/>
  <c r="N218" i="11" s="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K234" i="11"/>
  <c r="M234" i="11" s="1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K230" i="11"/>
  <c r="M230" i="11" s="1"/>
  <c r="L230" i="11"/>
  <c r="N230" i="11" s="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L212" i="11"/>
  <c r="N212" i="11" s="1"/>
  <c r="K212" i="11"/>
  <c r="M212" i="11" s="1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L252" i="11"/>
  <c r="N252" i="11" s="1"/>
  <c r="K252" i="11"/>
  <c r="M252" i="11" s="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X400" i="4"/>
  <c r="Y400" i="4" s="1"/>
  <c r="X467" i="4"/>
  <c r="Y467" i="4" s="1"/>
  <c r="X422" i="4"/>
  <c r="Y422" i="4" s="1"/>
  <c r="I380" i="5"/>
  <c r="F380" i="5"/>
  <c r="I381" i="2" s="1"/>
  <c r="E380" i="5"/>
  <c r="H381" i="2" s="1"/>
  <c r="I407" i="5"/>
  <c r="E407" i="5"/>
  <c r="H408" i="2" s="1"/>
  <c r="G407" i="5"/>
  <c r="J408" i="2" s="1"/>
  <c r="F414" i="5"/>
  <c r="I415" i="2" s="1"/>
  <c r="G414" i="5"/>
  <c r="J415" i="2" s="1"/>
  <c r="I419" i="5"/>
  <c r="E419" i="5"/>
  <c r="H420" i="2" s="1"/>
  <c r="G419" i="5"/>
  <c r="J420" i="2" s="1"/>
  <c r="G426" i="5"/>
  <c r="J427" i="2" s="1"/>
  <c r="F426" i="5"/>
  <c r="I427" i="2" s="1"/>
  <c r="E426" i="5"/>
  <c r="H427" i="2" s="1"/>
  <c r="U386" i="4"/>
  <c r="Y379" i="4"/>
  <c r="Z379" i="4" s="1"/>
  <c r="S414" i="4"/>
  <c r="S462" i="4"/>
  <c r="T430" i="4"/>
  <c r="T444" i="4"/>
  <c r="S460" i="4"/>
  <c r="S466" i="4"/>
  <c r="S486" i="4"/>
  <c r="S436" i="4"/>
  <c r="S468" i="4"/>
  <c r="T464" i="4"/>
  <c r="I388" i="5"/>
  <c r="F388" i="5"/>
  <c r="I389" i="2" s="1"/>
  <c r="E388" i="5"/>
  <c r="H389" i="2" s="1"/>
  <c r="E448" i="5"/>
  <c r="H449" i="2" s="1"/>
  <c r="F448" i="5"/>
  <c r="I449" i="2" s="1"/>
  <c r="I448" i="5"/>
  <c r="I379" i="5"/>
  <c r="E379" i="5"/>
  <c r="H380" i="2" s="1"/>
  <c r="G379" i="5"/>
  <c r="J380" i="2" s="1"/>
  <c r="U469" i="4"/>
  <c r="V469" i="4"/>
  <c r="U481" i="4"/>
  <c r="V481" i="4"/>
  <c r="U385" i="4"/>
  <c r="X455" i="4"/>
  <c r="Y455" i="4" s="1"/>
  <c r="U397" i="4"/>
  <c r="V397" i="4"/>
  <c r="I391" i="5"/>
  <c r="E391" i="5"/>
  <c r="H392" i="2" s="1"/>
  <c r="G391" i="5"/>
  <c r="J392" i="2" s="1"/>
  <c r="F394" i="5"/>
  <c r="I395" i="2" s="1"/>
  <c r="G394" i="5"/>
  <c r="J395" i="2" s="1"/>
  <c r="I403" i="5"/>
  <c r="E403" i="5"/>
  <c r="H404" i="2" s="1"/>
  <c r="G403" i="5"/>
  <c r="J404" i="2" s="1"/>
  <c r="I408" i="5"/>
  <c r="F408" i="5"/>
  <c r="I409" i="2" s="1"/>
  <c r="E408" i="5"/>
  <c r="H409" i="2" s="1"/>
  <c r="G410" i="5"/>
  <c r="J411" i="2" s="1"/>
  <c r="F410" i="5"/>
  <c r="I411" i="2" s="1"/>
  <c r="I415" i="5"/>
  <c r="E415" i="5"/>
  <c r="H416" i="2" s="1"/>
  <c r="G415" i="5"/>
  <c r="J416" i="2" s="1"/>
  <c r="F419" i="5"/>
  <c r="I420" i="2" s="1"/>
  <c r="I434" i="5"/>
  <c r="I436" i="5"/>
  <c r="F436" i="5"/>
  <c r="I437" i="2" s="1"/>
  <c r="E436" i="5"/>
  <c r="H437" i="2" s="1"/>
  <c r="I440" i="5"/>
  <c r="F440" i="5"/>
  <c r="I441" i="2" s="1"/>
  <c r="E440" i="5"/>
  <c r="H441" i="2" s="1"/>
  <c r="G446" i="5"/>
  <c r="J447" i="2" s="1"/>
  <c r="F446" i="5"/>
  <c r="I447" i="2" s="1"/>
  <c r="E446" i="5"/>
  <c r="H447" i="2" s="1"/>
  <c r="G450" i="5"/>
  <c r="J451" i="2" s="1"/>
  <c r="F450" i="5"/>
  <c r="I451" i="2" s="1"/>
  <c r="E456" i="5"/>
  <c r="H457" i="2" s="1"/>
  <c r="I456" i="5"/>
  <c r="E459" i="5"/>
  <c r="H460" i="2" s="1"/>
  <c r="I459" i="5"/>
  <c r="G459" i="5"/>
  <c r="J460" i="2" s="1"/>
  <c r="F462" i="5"/>
  <c r="I463" i="2" s="1"/>
  <c r="G462" i="5"/>
  <c r="J463" i="2" s="1"/>
  <c r="E463" i="5"/>
  <c r="H464" i="2" s="1"/>
  <c r="G463" i="5"/>
  <c r="J464" i="2" s="1"/>
  <c r="I463" i="5"/>
  <c r="I476" i="5"/>
  <c r="E476" i="5"/>
  <c r="H477" i="2" s="1"/>
  <c r="V383" i="4"/>
  <c r="U383" i="4"/>
  <c r="T386" i="4"/>
  <c r="V386" i="4" s="1"/>
  <c r="W386" i="4" s="1"/>
  <c r="T396" i="4"/>
  <c r="P402" i="4"/>
  <c r="N402" i="4"/>
  <c r="R402" i="4" s="1"/>
  <c r="Q402" i="4"/>
  <c r="T459" i="4"/>
  <c r="W387" i="4"/>
  <c r="U429" i="4"/>
  <c r="V429" i="4"/>
  <c r="U417" i="4"/>
  <c r="V417" i="4"/>
  <c r="X433" i="4"/>
  <c r="Y433" i="4" s="1"/>
  <c r="X418" i="4"/>
  <c r="Y418" i="4" s="1"/>
  <c r="G378" i="5"/>
  <c r="J379" i="2" s="1"/>
  <c r="F378" i="5"/>
  <c r="I379" i="2" s="1"/>
  <c r="G386" i="5"/>
  <c r="J387" i="2" s="1"/>
  <c r="F386" i="5"/>
  <c r="I387" i="2" s="1"/>
  <c r="I423" i="5"/>
  <c r="E423" i="5"/>
  <c r="H424" i="2" s="1"/>
  <c r="G423" i="5"/>
  <c r="J424" i="2" s="1"/>
  <c r="E431" i="5"/>
  <c r="H432" i="2" s="1"/>
  <c r="I431" i="5"/>
  <c r="G431" i="5"/>
  <c r="J432" i="2" s="1"/>
  <c r="E451" i="5"/>
  <c r="H452" i="2" s="1"/>
  <c r="I451" i="5"/>
  <c r="G451" i="5"/>
  <c r="J452" i="2" s="1"/>
  <c r="E460" i="5"/>
  <c r="H461" i="2" s="1"/>
  <c r="I460" i="5"/>
  <c r="I480" i="5"/>
  <c r="E480" i="5"/>
  <c r="H481" i="2" s="1"/>
  <c r="R396" i="4"/>
  <c r="S396" i="4"/>
  <c r="S464" i="4"/>
  <c r="I400" i="5"/>
  <c r="F400" i="5"/>
  <c r="I401" i="2" s="1"/>
  <c r="E400" i="5"/>
  <c r="H401" i="2" s="1"/>
  <c r="X392" i="4"/>
  <c r="Y392" i="4" s="1"/>
  <c r="X463" i="4"/>
  <c r="Y463" i="4" s="1"/>
  <c r="U477" i="4"/>
  <c r="V477" i="4"/>
  <c r="X393" i="4"/>
  <c r="Y393" i="4" s="1"/>
  <c r="U415" i="4"/>
  <c r="V415" i="4"/>
  <c r="U449" i="4"/>
  <c r="V449" i="4"/>
  <c r="F376" i="5"/>
  <c r="I377" i="2" s="1"/>
  <c r="I376" i="5"/>
  <c r="E376" i="5"/>
  <c r="H377" i="2" s="1"/>
  <c r="F379" i="5"/>
  <c r="I380" i="2" s="1"/>
  <c r="G382" i="5"/>
  <c r="J383" i="2" s="1"/>
  <c r="F382" i="5"/>
  <c r="I383" i="2" s="1"/>
  <c r="E382" i="5"/>
  <c r="H383" i="2" s="1"/>
  <c r="E384" i="5"/>
  <c r="H385" i="2" s="1"/>
  <c r="F384" i="5"/>
  <c r="I385" i="2" s="1"/>
  <c r="I384" i="5"/>
  <c r="E387" i="5"/>
  <c r="H388" i="2" s="1"/>
  <c r="G387" i="5"/>
  <c r="J388" i="2" s="1"/>
  <c r="I387" i="5"/>
  <c r="G402" i="5"/>
  <c r="J403" i="2" s="1"/>
  <c r="F402" i="5"/>
  <c r="I403" i="2" s="1"/>
  <c r="G406" i="5"/>
  <c r="J407" i="2" s="1"/>
  <c r="F406" i="5"/>
  <c r="I407" i="2" s="1"/>
  <c r="E406" i="5"/>
  <c r="H407" i="2" s="1"/>
  <c r="E414" i="5"/>
  <c r="H415" i="2" s="1"/>
  <c r="G422" i="5"/>
  <c r="J423" i="2" s="1"/>
  <c r="F422" i="5"/>
  <c r="I423" i="2" s="1"/>
  <c r="F424" i="5"/>
  <c r="I425" i="2" s="1"/>
  <c r="E424" i="5"/>
  <c r="H425" i="2" s="1"/>
  <c r="I424" i="5"/>
  <c r="I427" i="5"/>
  <c r="E427" i="5"/>
  <c r="H428" i="2" s="1"/>
  <c r="G427" i="5"/>
  <c r="J428" i="2" s="1"/>
  <c r="I432" i="5"/>
  <c r="F432" i="5"/>
  <c r="I433" i="2" s="1"/>
  <c r="E432" i="5"/>
  <c r="H433" i="2" s="1"/>
  <c r="I443" i="5"/>
  <c r="E443" i="5"/>
  <c r="H444" i="2" s="1"/>
  <c r="G443" i="5"/>
  <c r="J444" i="2" s="1"/>
  <c r="I447" i="5"/>
  <c r="E447" i="5"/>
  <c r="H448" i="2" s="1"/>
  <c r="G447" i="5"/>
  <c r="J448" i="2" s="1"/>
  <c r="F466" i="5"/>
  <c r="I467" i="2" s="1"/>
  <c r="G466" i="5"/>
  <c r="J467" i="2" s="1"/>
  <c r="E468" i="5"/>
  <c r="H469" i="2" s="1"/>
  <c r="I468" i="5"/>
  <c r="E471" i="5"/>
  <c r="H472" i="2" s="1"/>
  <c r="I471" i="5"/>
  <c r="G471" i="5"/>
  <c r="J472" i="2" s="1"/>
  <c r="F474" i="5"/>
  <c r="I475" i="2" s="1"/>
  <c r="G474" i="5"/>
  <c r="J475" i="2" s="1"/>
  <c r="E474" i="5"/>
  <c r="H475" i="2" s="1"/>
  <c r="F478" i="5"/>
  <c r="I479" i="2" s="1"/>
  <c r="G478" i="5"/>
  <c r="J479" i="2" s="1"/>
  <c r="E479" i="5"/>
  <c r="H480" i="2" s="1"/>
  <c r="I479" i="5"/>
  <c r="G479" i="5"/>
  <c r="J480" i="2" s="1"/>
  <c r="V380" i="4"/>
  <c r="U380" i="4"/>
  <c r="U395" i="4"/>
  <c r="V403" i="4"/>
  <c r="U403" i="4"/>
  <c r="X409" i="4"/>
  <c r="Y409" i="4" s="1"/>
  <c r="I396" i="5"/>
  <c r="E396" i="5"/>
  <c r="H397" i="2" s="1"/>
  <c r="F396" i="5"/>
  <c r="I397" i="2" s="1"/>
  <c r="X465" i="4"/>
  <c r="Y465" i="4" s="1"/>
  <c r="G396" i="5"/>
  <c r="J397" i="2" s="1"/>
  <c r="I412" i="5"/>
  <c r="E412" i="5"/>
  <c r="H413" i="2" s="1"/>
  <c r="F412" i="5"/>
  <c r="I413" i="2" s="1"/>
  <c r="I428" i="5"/>
  <c r="F428" i="5"/>
  <c r="I429" i="2" s="1"/>
  <c r="E428" i="5"/>
  <c r="H429" i="2" s="1"/>
  <c r="I472" i="5"/>
  <c r="E472" i="5"/>
  <c r="H473" i="2" s="1"/>
  <c r="E483" i="5"/>
  <c r="H484" i="2" s="1"/>
  <c r="I483" i="5"/>
  <c r="G483" i="5"/>
  <c r="J484" i="2" s="1"/>
  <c r="R459" i="4"/>
  <c r="S459" i="4"/>
  <c r="T466" i="4"/>
  <c r="S480" i="4"/>
  <c r="S432" i="4"/>
  <c r="S446" i="4"/>
  <c r="S448" i="4"/>
  <c r="T424" i="4"/>
  <c r="T456" i="4"/>
  <c r="T476" i="4"/>
  <c r="V377" i="4"/>
  <c r="X479" i="4"/>
  <c r="Y479" i="4" s="1"/>
  <c r="AD479" i="4" s="1"/>
  <c r="F392" i="5"/>
  <c r="I393" i="2" s="1"/>
  <c r="E392" i="5"/>
  <c r="H393" i="2" s="1"/>
  <c r="I392" i="5"/>
  <c r="I444" i="5"/>
  <c r="F444" i="5"/>
  <c r="I445" i="2" s="1"/>
  <c r="E444" i="5"/>
  <c r="H445" i="2" s="1"/>
  <c r="X475" i="4"/>
  <c r="Y475" i="4" s="1"/>
  <c r="F472" i="5"/>
  <c r="I473" i="2" s="1"/>
  <c r="S461" i="4"/>
  <c r="U447" i="4"/>
  <c r="U401" i="4"/>
  <c r="Y445" i="4"/>
  <c r="AG445" i="4" s="1"/>
  <c r="E378" i="5"/>
  <c r="H379" i="2" s="1"/>
  <c r="G380" i="5"/>
  <c r="J381" i="2" s="1"/>
  <c r="I383" i="5"/>
  <c r="E383" i="5"/>
  <c r="H384" i="2" s="1"/>
  <c r="G383" i="5"/>
  <c r="J384" i="2" s="1"/>
  <c r="E386" i="5"/>
  <c r="H387" i="2" s="1"/>
  <c r="F387" i="5"/>
  <c r="I388" i="2" s="1"/>
  <c r="G390" i="5"/>
  <c r="J391" i="2" s="1"/>
  <c r="F390" i="5"/>
  <c r="I391" i="2" s="1"/>
  <c r="I395" i="5"/>
  <c r="E395" i="5"/>
  <c r="H396" i="2" s="1"/>
  <c r="G395" i="5"/>
  <c r="J396" i="2" s="1"/>
  <c r="G398" i="5"/>
  <c r="J399" i="2" s="1"/>
  <c r="F398" i="5"/>
  <c r="I399" i="2" s="1"/>
  <c r="E402" i="5"/>
  <c r="H403" i="2" s="1"/>
  <c r="I404" i="5"/>
  <c r="F404" i="5"/>
  <c r="I405" i="2" s="1"/>
  <c r="E404" i="5"/>
  <c r="H405" i="2" s="1"/>
  <c r="F407" i="5"/>
  <c r="I408" i="2" s="1"/>
  <c r="I411" i="5"/>
  <c r="E411" i="5"/>
  <c r="H412" i="2" s="1"/>
  <c r="G411" i="5"/>
  <c r="J412" i="2" s="1"/>
  <c r="I414" i="5"/>
  <c r="F416" i="5"/>
  <c r="I417" i="2" s="1"/>
  <c r="E416" i="5"/>
  <c r="H417" i="2" s="1"/>
  <c r="I416" i="5"/>
  <c r="F418" i="5"/>
  <c r="I419" i="2" s="1"/>
  <c r="G418" i="5"/>
  <c r="J419" i="2" s="1"/>
  <c r="I420" i="5"/>
  <c r="F420" i="5"/>
  <c r="I421" i="2" s="1"/>
  <c r="E420" i="5"/>
  <c r="H421" i="2" s="1"/>
  <c r="F423" i="5"/>
  <c r="I424" i="2" s="1"/>
  <c r="I426" i="5"/>
  <c r="G428" i="5"/>
  <c r="J429" i="2" s="1"/>
  <c r="G430" i="5"/>
  <c r="J431" i="2" s="1"/>
  <c r="F430" i="5"/>
  <c r="I431" i="2" s="1"/>
  <c r="G432" i="5"/>
  <c r="J433" i="2" s="1"/>
  <c r="I435" i="5"/>
  <c r="E435" i="5"/>
  <c r="H436" i="2" s="1"/>
  <c r="G435" i="5"/>
  <c r="J436" i="2" s="1"/>
  <c r="I439" i="5"/>
  <c r="E439" i="5"/>
  <c r="H440" i="2" s="1"/>
  <c r="G439" i="5"/>
  <c r="J440" i="2" s="1"/>
  <c r="G442" i="5"/>
  <c r="J443" i="2" s="1"/>
  <c r="F442" i="5"/>
  <c r="I443" i="2" s="1"/>
  <c r="G444" i="5"/>
  <c r="J445" i="2" s="1"/>
  <c r="F447" i="5"/>
  <c r="I448" i="2" s="1"/>
  <c r="I450" i="5"/>
  <c r="I452" i="5"/>
  <c r="E452" i="5"/>
  <c r="H453" i="2" s="1"/>
  <c r="E455" i="5"/>
  <c r="H456" i="2" s="1"/>
  <c r="G455" i="5"/>
  <c r="J456" i="2" s="1"/>
  <c r="I455" i="5"/>
  <c r="F458" i="5"/>
  <c r="I459" i="2" s="1"/>
  <c r="G458" i="5"/>
  <c r="J459" i="2" s="1"/>
  <c r="G460" i="5"/>
  <c r="J461" i="2" s="1"/>
  <c r="E462" i="5"/>
  <c r="H463" i="2" s="1"/>
  <c r="I464" i="5"/>
  <c r="E464" i="5"/>
  <c r="H465" i="2" s="1"/>
  <c r="E467" i="5"/>
  <c r="H468" i="2" s="1"/>
  <c r="I467" i="5"/>
  <c r="G467" i="5"/>
  <c r="J468" i="2" s="1"/>
  <c r="F470" i="5"/>
  <c r="I471" i="2" s="1"/>
  <c r="G470" i="5"/>
  <c r="J471" i="2" s="1"/>
  <c r="I470" i="5"/>
  <c r="G472" i="5"/>
  <c r="J473" i="2" s="1"/>
  <c r="E478" i="5"/>
  <c r="H479" i="2" s="1"/>
  <c r="G480" i="5"/>
  <c r="J481" i="2" s="1"/>
  <c r="F482" i="5"/>
  <c r="I483" i="2" s="1"/>
  <c r="G482" i="5"/>
  <c r="J483" i="2" s="1"/>
  <c r="E484" i="5"/>
  <c r="H485" i="2" s="1"/>
  <c r="I484" i="5"/>
  <c r="S390" i="4"/>
  <c r="T395" i="4"/>
  <c r="V395" i="4" s="1"/>
  <c r="W395" i="4" s="1"/>
  <c r="T401" i="4"/>
  <c r="V401" i="4" s="1"/>
  <c r="R407" i="4"/>
  <c r="S407" i="4"/>
  <c r="AI379" i="4"/>
  <c r="AK379" i="4"/>
  <c r="AH379" i="4"/>
  <c r="AD413" i="4"/>
  <c r="AH413" i="4"/>
  <c r="AG413" i="4"/>
  <c r="AB413" i="4"/>
  <c r="AN413" i="4" s="1"/>
  <c r="AT413" i="4" s="1"/>
  <c r="AC413" i="4"/>
  <c r="AK413" i="4"/>
  <c r="AA413" i="4"/>
  <c r="AM413" i="4" s="1"/>
  <c r="AS413" i="4" s="1"/>
  <c r="Z413" i="4"/>
  <c r="AF413" i="4"/>
  <c r="AE413" i="4"/>
  <c r="AQ413" i="4" s="1"/>
  <c r="AW413" i="4" s="1"/>
  <c r="AJ413" i="4"/>
  <c r="AI413" i="4"/>
  <c r="AP437" i="4"/>
  <c r="AV437" i="4" s="1"/>
  <c r="AL437" i="4"/>
  <c r="AR437" i="4" s="1"/>
  <c r="AP405" i="4"/>
  <c r="AV405" i="4" s="1"/>
  <c r="AL405" i="4"/>
  <c r="AR405" i="4" s="1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L28" i="11"/>
  <c r="N28" i="11" s="1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H226" i="2" s="1"/>
  <c r="I225" i="5"/>
  <c r="G225" i="5"/>
  <c r="J226" i="2" s="1"/>
  <c r="F225" i="5"/>
  <c r="I226" i="2" s="1"/>
  <c r="E241" i="5"/>
  <c r="H242" i="2" s="1"/>
  <c r="I241" i="5"/>
  <c r="G241" i="5"/>
  <c r="J242" i="2" s="1"/>
  <c r="F241" i="5"/>
  <c r="I242" i="2" s="1"/>
  <c r="I289" i="5"/>
  <c r="F289" i="5"/>
  <c r="I290" i="2" s="1"/>
  <c r="E289" i="5"/>
  <c r="H290" i="2" s="1"/>
  <c r="G289" i="5"/>
  <c r="J290" i="2" s="1"/>
  <c r="I297" i="5"/>
  <c r="E297" i="5"/>
  <c r="H298" i="2" s="1"/>
  <c r="G297" i="5"/>
  <c r="J298" i="2" s="1"/>
  <c r="F297" i="5"/>
  <c r="I298" i="2" s="1"/>
  <c r="I305" i="5"/>
  <c r="F305" i="5"/>
  <c r="I306" i="2" s="1"/>
  <c r="E305" i="5"/>
  <c r="H306" i="2" s="1"/>
  <c r="E337" i="5"/>
  <c r="H338" i="2" s="1"/>
  <c r="F337" i="5"/>
  <c r="I338" i="2" s="1"/>
  <c r="I337" i="5"/>
  <c r="G337" i="5"/>
  <c r="J338" i="2" s="1"/>
  <c r="I353" i="5"/>
  <c r="F353" i="5"/>
  <c r="I354" i="2" s="1"/>
  <c r="E353" i="5"/>
  <c r="H354" i="2" s="1"/>
  <c r="G353" i="5"/>
  <c r="J354" i="2" s="1"/>
  <c r="E369" i="5"/>
  <c r="H370" i="2" s="1"/>
  <c r="G369" i="5"/>
  <c r="J370" i="2" s="1"/>
  <c r="I369" i="5"/>
  <c r="F369" i="5"/>
  <c r="I370" i="2" s="1"/>
  <c r="E186" i="5"/>
  <c r="H187" i="2" s="1"/>
  <c r="F186" i="5"/>
  <c r="I187" i="2" s="1"/>
  <c r="I186" i="5"/>
  <c r="G186" i="5"/>
  <c r="J187" i="2" s="1"/>
  <c r="U316" i="4"/>
  <c r="V316" i="4"/>
  <c r="G343" i="5"/>
  <c r="J344" i="2" s="1"/>
  <c r="F343" i="5"/>
  <c r="I344" i="2" s="1"/>
  <c r="I343" i="5"/>
  <c r="G359" i="5"/>
  <c r="J360" i="2" s="1"/>
  <c r="F359" i="5"/>
  <c r="I360" i="2" s="1"/>
  <c r="I359" i="5"/>
  <c r="T313" i="4"/>
  <c r="R313" i="4"/>
  <c r="S313" i="4"/>
  <c r="F220" i="5"/>
  <c r="I221" i="2" s="1"/>
  <c r="I220" i="5"/>
  <c r="E220" i="5"/>
  <c r="H221" i="2" s="1"/>
  <c r="G220" i="5"/>
  <c r="J221" i="2" s="1"/>
  <c r="I248" i="5"/>
  <c r="G248" i="5"/>
  <c r="J249" i="2" s="1"/>
  <c r="F248" i="5"/>
  <c r="I249" i="2" s="1"/>
  <c r="E248" i="5"/>
  <c r="H249" i="2" s="1"/>
  <c r="I258" i="5"/>
  <c r="G258" i="5"/>
  <c r="J259" i="2" s="1"/>
  <c r="F258" i="5"/>
  <c r="I259" i="2" s="1"/>
  <c r="E258" i="5"/>
  <c r="H259" i="2" s="1"/>
  <c r="E278" i="5"/>
  <c r="H279" i="2" s="1"/>
  <c r="G278" i="5"/>
  <c r="J279" i="2" s="1"/>
  <c r="I278" i="5"/>
  <c r="F278" i="5"/>
  <c r="I279" i="2" s="1"/>
  <c r="I296" i="5"/>
  <c r="F296" i="5"/>
  <c r="I297" i="2" s="1"/>
  <c r="E296" i="5"/>
  <c r="H297" i="2" s="1"/>
  <c r="I310" i="5"/>
  <c r="E310" i="5"/>
  <c r="H311" i="2" s="1"/>
  <c r="F310" i="5"/>
  <c r="I311" i="2" s="1"/>
  <c r="G310" i="5"/>
  <c r="J311" i="2" s="1"/>
  <c r="F364" i="5"/>
  <c r="I365" i="2" s="1"/>
  <c r="I364" i="5"/>
  <c r="E364" i="5"/>
  <c r="H365" i="2" s="1"/>
  <c r="R361" i="4"/>
  <c r="S361" i="4"/>
  <c r="Y247" i="4"/>
  <c r="AB247" i="4" s="1"/>
  <c r="T243" i="4"/>
  <c r="R243" i="4"/>
  <c r="U271" i="4"/>
  <c r="T283" i="4"/>
  <c r="R283" i="4"/>
  <c r="F307" i="5"/>
  <c r="I308" i="2" s="1"/>
  <c r="G307" i="5"/>
  <c r="J308" i="2" s="1"/>
  <c r="I307" i="5"/>
  <c r="S233" i="4"/>
  <c r="R233" i="4"/>
  <c r="U237" i="4"/>
  <c r="V237" i="4"/>
  <c r="W262" i="4"/>
  <c r="E229" i="5"/>
  <c r="H230" i="2" s="1"/>
  <c r="G229" i="5"/>
  <c r="J230" i="2" s="1"/>
  <c r="F229" i="5"/>
  <c r="I230" i="2" s="1"/>
  <c r="I229" i="5"/>
  <c r="E245" i="5"/>
  <c r="H246" i="2" s="1"/>
  <c r="F245" i="5"/>
  <c r="I246" i="2" s="1"/>
  <c r="I245" i="5"/>
  <c r="G245" i="5"/>
  <c r="J246" i="2" s="1"/>
  <c r="E321" i="5"/>
  <c r="H322" i="2" s="1"/>
  <c r="G321" i="5"/>
  <c r="J322" i="2" s="1"/>
  <c r="F321" i="5"/>
  <c r="I322" i="2" s="1"/>
  <c r="I321" i="5"/>
  <c r="E345" i="5"/>
  <c r="H346" i="2" s="1"/>
  <c r="I345" i="5"/>
  <c r="F345" i="5"/>
  <c r="I346" i="2" s="1"/>
  <c r="E361" i="5"/>
  <c r="H362" i="2" s="1"/>
  <c r="F361" i="5"/>
  <c r="I362" i="2" s="1"/>
  <c r="G361" i="5"/>
  <c r="J362" i="2" s="1"/>
  <c r="I361" i="5"/>
  <c r="T319" i="4"/>
  <c r="T331" i="4"/>
  <c r="T339" i="4"/>
  <c r="V333" i="4"/>
  <c r="W333" i="4" s="1"/>
  <c r="U268" i="4"/>
  <c r="V268" i="4"/>
  <c r="G347" i="5"/>
  <c r="J348" i="2" s="1"/>
  <c r="F347" i="5"/>
  <c r="I348" i="2" s="1"/>
  <c r="I347" i="5"/>
  <c r="G363" i="5"/>
  <c r="J364" i="2" s="1"/>
  <c r="F363" i="5"/>
  <c r="I364" i="2" s="1"/>
  <c r="I363" i="5"/>
  <c r="I238" i="5"/>
  <c r="G238" i="5"/>
  <c r="J239" i="2" s="1"/>
  <c r="F238" i="5"/>
  <c r="I239" i="2" s="1"/>
  <c r="E238" i="5"/>
  <c r="H239" i="2" s="1"/>
  <c r="I250" i="5"/>
  <c r="F250" i="5"/>
  <c r="I251" i="2" s="1"/>
  <c r="E250" i="5"/>
  <c r="H251" i="2" s="1"/>
  <c r="G250" i="5"/>
  <c r="J251" i="2" s="1"/>
  <c r="E266" i="5"/>
  <c r="H267" i="2" s="1"/>
  <c r="F266" i="5"/>
  <c r="I267" i="2" s="1"/>
  <c r="I266" i="5"/>
  <c r="G266" i="5"/>
  <c r="J267" i="2" s="1"/>
  <c r="E282" i="5"/>
  <c r="H283" i="2" s="1"/>
  <c r="I282" i="5"/>
  <c r="G282" i="5"/>
  <c r="J283" i="2" s="1"/>
  <c r="F282" i="5"/>
  <c r="I283" i="2" s="1"/>
  <c r="E300" i="5"/>
  <c r="H301" i="2" s="1"/>
  <c r="I300" i="5"/>
  <c r="F300" i="5"/>
  <c r="I301" i="2" s="1"/>
  <c r="I314" i="5"/>
  <c r="E314" i="5"/>
  <c r="H315" i="2" s="1"/>
  <c r="G314" i="5"/>
  <c r="J315" i="2" s="1"/>
  <c r="F314" i="5"/>
  <c r="I315" i="2" s="1"/>
  <c r="R346" i="4"/>
  <c r="S346" i="4"/>
  <c r="U309" i="4"/>
  <c r="V309" i="4"/>
  <c r="S367" i="4"/>
  <c r="S253" i="4"/>
  <c r="U253" i="4" s="1"/>
  <c r="S257" i="4"/>
  <c r="U257" i="4" s="1"/>
  <c r="T271" i="4"/>
  <c r="S291" i="4"/>
  <c r="S283" i="4"/>
  <c r="S287" i="4"/>
  <c r="T315" i="4"/>
  <c r="G251" i="5"/>
  <c r="J252" i="2" s="1"/>
  <c r="F251" i="5"/>
  <c r="I252" i="2" s="1"/>
  <c r="I251" i="5"/>
  <c r="G255" i="5"/>
  <c r="J256" i="2" s="1"/>
  <c r="F255" i="5"/>
  <c r="I256" i="2" s="1"/>
  <c r="G263" i="5"/>
  <c r="J264" i="2" s="1"/>
  <c r="I263" i="5"/>
  <c r="F263" i="5"/>
  <c r="I264" i="2" s="1"/>
  <c r="E271" i="5"/>
  <c r="H272" i="2" s="1"/>
  <c r="G271" i="5"/>
  <c r="J272" i="2" s="1"/>
  <c r="F271" i="5"/>
  <c r="I272" i="2" s="1"/>
  <c r="F287" i="5"/>
  <c r="I288" i="2" s="1"/>
  <c r="G287" i="5"/>
  <c r="J288" i="2" s="1"/>
  <c r="G295" i="5"/>
  <c r="J296" i="2" s="1"/>
  <c r="F295" i="5"/>
  <c r="I296" i="2" s="1"/>
  <c r="E295" i="5"/>
  <c r="H296" i="2" s="1"/>
  <c r="E307" i="5"/>
  <c r="H308" i="2" s="1"/>
  <c r="F315" i="5"/>
  <c r="I316" i="2" s="1"/>
  <c r="G315" i="5"/>
  <c r="J316" i="2" s="1"/>
  <c r="I315" i="5"/>
  <c r="E347" i="5"/>
  <c r="H348" i="2" s="1"/>
  <c r="S229" i="4"/>
  <c r="R229" i="4"/>
  <c r="T233" i="4"/>
  <c r="S279" i="4"/>
  <c r="S355" i="4"/>
  <c r="R355" i="4"/>
  <c r="E233" i="5"/>
  <c r="H234" i="2" s="1"/>
  <c r="F233" i="5"/>
  <c r="I234" i="2" s="1"/>
  <c r="G233" i="5"/>
  <c r="J234" i="2" s="1"/>
  <c r="I233" i="5"/>
  <c r="G249" i="5"/>
  <c r="J250" i="2" s="1"/>
  <c r="F249" i="5"/>
  <c r="I250" i="2" s="1"/>
  <c r="I249" i="5"/>
  <c r="E249" i="5"/>
  <c r="H250" i="2" s="1"/>
  <c r="I293" i="5"/>
  <c r="F293" i="5"/>
  <c r="I294" i="2" s="1"/>
  <c r="E293" i="5"/>
  <c r="H294" i="2" s="1"/>
  <c r="I301" i="5"/>
  <c r="E301" i="5"/>
  <c r="H302" i="2" s="1"/>
  <c r="F301" i="5"/>
  <c r="I302" i="2" s="1"/>
  <c r="E309" i="5"/>
  <c r="H310" i="2" s="1"/>
  <c r="I309" i="5"/>
  <c r="G309" i="5"/>
  <c r="J310" i="2" s="1"/>
  <c r="F309" i="5"/>
  <c r="I310" i="2" s="1"/>
  <c r="I325" i="5"/>
  <c r="E325" i="5"/>
  <c r="H326" i="2" s="1"/>
  <c r="F325" i="5"/>
  <c r="I326" i="2" s="1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J336" i="2" s="1"/>
  <c r="F335" i="5"/>
  <c r="I336" i="2" s="1"/>
  <c r="I335" i="5"/>
  <c r="G351" i="5"/>
  <c r="J352" i="2" s="1"/>
  <c r="F351" i="5"/>
  <c r="I352" i="2" s="1"/>
  <c r="I351" i="5"/>
  <c r="G367" i="5"/>
  <c r="J368" i="2" s="1"/>
  <c r="F367" i="5"/>
  <c r="I368" i="2" s="1"/>
  <c r="I367" i="5"/>
  <c r="I242" i="5"/>
  <c r="E242" i="5"/>
  <c r="H243" i="2" s="1"/>
  <c r="G242" i="5"/>
  <c r="J243" i="2" s="1"/>
  <c r="F242" i="5"/>
  <c r="I243" i="2" s="1"/>
  <c r="E252" i="5"/>
  <c r="H253" i="2" s="1"/>
  <c r="G252" i="5"/>
  <c r="J253" i="2" s="1"/>
  <c r="I252" i="5"/>
  <c r="I270" i="5"/>
  <c r="E270" i="5"/>
  <c r="H271" i="2" s="1"/>
  <c r="G270" i="5"/>
  <c r="J271" i="2" s="1"/>
  <c r="F270" i="5"/>
  <c r="I271" i="2" s="1"/>
  <c r="E286" i="5"/>
  <c r="H287" i="2" s="1"/>
  <c r="F286" i="5"/>
  <c r="I287" i="2" s="1"/>
  <c r="I286" i="5"/>
  <c r="G286" i="5"/>
  <c r="J287" i="2" s="1"/>
  <c r="I304" i="5"/>
  <c r="F304" i="5"/>
  <c r="I305" i="2" s="1"/>
  <c r="E304" i="5"/>
  <c r="H305" i="2" s="1"/>
  <c r="I316" i="5"/>
  <c r="F316" i="5"/>
  <c r="I317" i="2" s="1"/>
  <c r="E316" i="5"/>
  <c r="H317" i="2" s="1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I253" i="2" s="1"/>
  <c r="G275" i="5"/>
  <c r="J276" i="2" s="1"/>
  <c r="F275" i="5"/>
  <c r="I276" i="2" s="1"/>
  <c r="I281" i="5"/>
  <c r="F281" i="5"/>
  <c r="I282" i="2" s="1"/>
  <c r="E281" i="5"/>
  <c r="H282" i="2" s="1"/>
  <c r="G303" i="5"/>
  <c r="J304" i="2" s="1"/>
  <c r="F303" i="5"/>
  <c r="I304" i="2" s="1"/>
  <c r="I329" i="5"/>
  <c r="E329" i="5"/>
  <c r="H330" i="2" s="1"/>
  <c r="E359" i="5"/>
  <c r="H360" i="2" s="1"/>
  <c r="S235" i="4"/>
  <c r="R277" i="4"/>
  <c r="S277" i="4"/>
  <c r="T279" i="4"/>
  <c r="W258" i="4"/>
  <c r="W290" i="4"/>
  <c r="X290" i="4" s="1"/>
  <c r="W322" i="4"/>
  <c r="E221" i="5"/>
  <c r="H222" i="2" s="1"/>
  <c r="G221" i="5"/>
  <c r="J222" i="2" s="1"/>
  <c r="F221" i="5"/>
  <c r="I222" i="2" s="1"/>
  <c r="I221" i="5"/>
  <c r="E237" i="5"/>
  <c r="H238" i="2" s="1"/>
  <c r="G237" i="5"/>
  <c r="J238" i="2" s="1"/>
  <c r="F237" i="5"/>
  <c r="I238" i="2" s="1"/>
  <c r="I237" i="5"/>
  <c r="I285" i="5"/>
  <c r="E285" i="5"/>
  <c r="H286" i="2" s="1"/>
  <c r="G285" i="5"/>
  <c r="J286" i="2" s="1"/>
  <c r="F285" i="5"/>
  <c r="I286" i="2" s="1"/>
  <c r="E313" i="5"/>
  <c r="H314" i="2" s="1"/>
  <c r="G313" i="5"/>
  <c r="J314" i="2" s="1"/>
  <c r="I313" i="5"/>
  <c r="F313" i="5"/>
  <c r="I314" i="2" s="1"/>
  <c r="G333" i="5"/>
  <c r="J334" i="2" s="1"/>
  <c r="E333" i="5"/>
  <c r="H334" i="2" s="1"/>
  <c r="I333" i="5"/>
  <c r="F333" i="5"/>
  <c r="I334" i="2" s="1"/>
  <c r="I349" i="5"/>
  <c r="F349" i="5"/>
  <c r="I350" i="2" s="1"/>
  <c r="G349" i="5"/>
  <c r="J350" i="2" s="1"/>
  <c r="E349" i="5"/>
  <c r="H350" i="2" s="1"/>
  <c r="E365" i="5"/>
  <c r="H366" i="2" s="1"/>
  <c r="F365" i="5"/>
  <c r="I366" i="2" s="1"/>
  <c r="I365" i="5"/>
  <c r="G365" i="5"/>
  <c r="J366" i="2" s="1"/>
  <c r="T299" i="4"/>
  <c r="T327" i="4"/>
  <c r="T323" i="4"/>
  <c r="T363" i="4"/>
  <c r="U332" i="4"/>
  <c r="V332" i="4"/>
  <c r="G339" i="5"/>
  <c r="J340" i="2" s="1"/>
  <c r="F339" i="5"/>
  <c r="I340" i="2" s="1"/>
  <c r="I339" i="5"/>
  <c r="G355" i="5"/>
  <c r="J356" i="2" s="1"/>
  <c r="F355" i="5"/>
  <c r="I356" i="2" s="1"/>
  <c r="I355" i="5"/>
  <c r="F371" i="5"/>
  <c r="I372" i="2" s="1"/>
  <c r="I371" i="5"/>
  <c r="G371" i="5"/>
  <c r="J372" i="2" s="1"/>
  <c r="I218" i="5"/>
  <c r="F218" i="5"/>
  <c r="I219" i="2" s="1"/>
  <c r="E218" i="5"/>
  <c r="H219" i="2" s="1"/>
  <c r="G218" i="5"/>
  <c r="J219" i="2" s="1"/>
  <c r="I246" i="5"/>
  <c r="G246" i="5"/>
  <c r="J247" i="2" s="1"/>
  <c r="E246" i="5"/>
  <c r="H247" i="2" s="1"/>
  <c r="F246" i="5"/>
  <c r="I247" i="2" s="1"/>
  <c r="I254" i="5"/>
  <c r="G254" i="5"/>
  <c r="J255" i="2" s="1"/>
  <c r="E254" i="5"/>
  <c r="H255" i="2" s="1"/>
  <c r="F254" i="5"/>
  <c r="I255" i="2" s="1"/>
  <c r="E274" i="5"/>
  <c r="H275" i="2" s="1"/>
  <c r="I274" i="5"/>
  <c r="G274" i="5"/>
  <c r="J275" i="2" s="1"/>
  <c r="F274" i="5"/>
  <c r="I275" i="2" s="1"/>
  <c r="E292" i="5"/>
  <c r="H293" i="2" s="1"/>
  <c r="F292" i="5"/>
  <c r="I293" i="2" s="1"/>
  <c r="I292" i="5"/>
  <c r="E308" i="5"/>
  <c r="H309" i="2" s="1"/>
  <c r="F308" i="5"/>
  <c r="I309" i="2" s="1"/>
  <c r="I308" i="5"/>
  <c r="E348" i="5"/>
  <c r="H349" i="2" s="1"/>
  <c r="I348" i="5"/>
  <c r="T361" i="4"/>
  <c r="R248" i="4"/>
  <c r="S248" i="4"/>
  <c r="T248" i="4"/>
  <c r="S243" i="4"/>
  <c r="U373" i="4"/>
  <c r="V373" i="4"/>
  <c r="R293" i="4"/>
  <c r="S293" i="4"/>
  <c r="U249" i="4"/>
  <c r="V249" i="4"/>
  <c r="T265" i="4"/>
  <c r="S285" i="4"/>
  <c r="R285" i="4"/>
  <c r="E257" i="5"/>
  <c r="H258" i="2" s="1"/>
  <c r="I257" i="5"/>
  <c r="F257" i="5"/>
  <c r="I258" i="2" s="1"/>
  <c r="G267" i="5"/>
  <c r="J268" i="2" s="1"/>
  <c r="I267" i="5"/>
  <c r="F267" i="5"/>
  <c r="I268" i="2" s="1"/>
  <c r="E291" i="5"/>
  <c r="H292" i="2" s="1"/>
  <c r="F291" i="5"/>
  <c r="I292" i="2" s="1"/>
  <c r="G291" i="5"/>
  <c r="J292" i="2" s="1"/>
  <c r="G301" i="5"/>
  <c r="J302" i="2" s="1"/>
  <c r="G305" i="5"/>
  <c r="J306" i="2" s="1"/>
  <c r="E343" i="5"/>
  <c r="H344" i="2" s="1"/>
  <c r="E351" i="5"/>
  <c r="H352" i="2" s="1"/>
  <c r="E363" i="5"/>
  <c r="H364" i="2" s="1"/>
  <c r="U231" i="4"/>
  <c r="R235" i="4"/>
  <c r="T235" i="4"/>
  <c r="S281" i="4"/>
  <c r="R281" i="4"/>
  <c r="S375" i="4"/>
  <c r="U375" i="4" s="1"/>
  <c r="I22" i="11"/>
  <c r="U208" i="4"/>
  <c r="V208" i="4"/>
  <c r="U209" i="4"/>
  <c r="V209" i="4"/>
  <c r="V191" i="4"/>
  <c r="W191" i="4" s="1"/>
  <c r="S206" i="4"/>
  <c r="U206" i="4" s="1"/>
  <c r="L29" i="11"/>
  <c r="N29" i="11" s="1"/>
  <c r="E8" i="9"/>
  <c r="D8" i="9"/>
  <c r="G8" i="9"/>
  <c r="E193" i="5"/>
  <c r="H194" i="2" s="1"/>
  <c r="G193" i="5"/>
  <c r="J194" i="2" s="1"/>
  <c r="I193" i="5"/>
  <c r="F193" i="5"/>
  <c r="I194" i="2" s="1"/>
  <c r="E201" i="5"/>
  <c r="H202" i="2" s="1"/>
  <c r="G201" i="5"/>
  <c r="J202" i="2" s="1"/>
  <c r="I201" i="5"/>
  <c r="F201" i="5"/>
  <c r="I202" i="2" s="1"/>
  <c r="E209" i="5"/>
  <c r="H210" i="2" s="1"/>
  <c r="I209" i="5"/>
  <c r="G209" i="5"/>
  <c r="J210" i="2" s="1"/>
  <c r="F209" i="5"/>
  <c r="I210" i="2" s="1"/>
  <c r="E217" i="5"/>
  <c r="H218" i="2" s="1"/>
  <c r="I217" i="5"/>
  <c r="F217" i="5"/>
  <c r="I218" i="2" s="1"/>
  <c r="I198" i="5"/>
  <c r="F198" i="5"/>
  <c r="I199" i="2" s="1"/>
  <c r="G198" i="5"/>
  <c r="J199" i="2" s="1"/>
  <c r="E198" i="5"/>
  <c r="H199" i="2" s="1"/>
  <c r="I204" i="5"/>
  <c r="G204" i="5"/>
  <c r="J205" i="2" s="1"/>
  <c r="F204" i="5"/>
  <c r="I205" i="2" s="1"/>
  <c r="E204" i="5"/>
  <c r="H205" i="2" s="1"/>
  <c r="I214" i="5"/>
  <c r="G214" i="5"/>
  <c r="J215" i="2" s="1"/>
  <c r="F214" i="5"/>
  <c r="I215" i="2" s="1"/>
  <c r="E214" i="5"/>
  <c r="H215" i="2" s="1"/>
  <c r="U193" i="4"/>
  <c r="U200" i="4"/>
  <c r="V200" i="4"/>
  <c r="V211" i="4"/>
  <c r="U211" i="4"/>
  <c r="G187" i="5"/>
  <c r="J188" i="2" s="1"/>
  <c r="F187" i="5"/>
  <c r="I188" i="2" s="1"/>
  <c r="E187" i="5"/>
  <c r="H188" i="2" s="1"/>
  <c r="I187" i="5"/>
  <c r="E203" i="5"/>
  <c r="H204" i="2" s="1"/>
  <c r="I203" i="5"/>
  <c r="F203" i="5"/>
  <c r="I204" i="2" s="1"/>
  <c r="G217" i="5"/>
  <c r="J218" i="2" s="1"/>
  <c r="E189" i="5"/>
  <c r="H190" i="2" s="1"/>
  <c r="G189" i="5"/>
  <c r="J190" i="2" s="1"/>
  <c r="F189" i="5"/>
  <c r="I190" i="2" s="1"/>
  <c r="I189" i="5"/>
  <c r="E197" i="5"/>
  <c r="H198" i="2" s="1"/>
  <c r="F197" i="5"/>
  <c r="I198" i="2" s="1"/>
  <c r="I197" i="5"/>
  <c r="E205" i="5"/>
  <c r="H206" i="2" s="1"/>
  <c r="G205" i="5"/>
  <c r="J206" i="2" s="1"/>
  <c r="F205" i="5"/>
  <c r="I206" i="2" s="1"/>
  <c r="I205" i="5"/>
  <c r="E213" i="5"/>
  <c r="H214" i="2" s="1"/>
  <c r="G213" i="5"/>
  <c r="J214" i="2" s="1"/>
  <c r="F213" i="5"/>
  <c r="I214" i="2" s="1"/>
  <c r="I213" i="5"/>
  <c r="I194" i="5"/>
  <c r="G194" i="5"/>
  <c r="J195" i="2" s="1"/>
  <c r="F194" i="5"/>
  <c r="I195" i="2" s="1"/>
  <c r="E194" i="5"/>
  <c r="H195" i="2" s="1"/>
  <c r="I202" i="5"/>
  <c r="G202" i="5"/>
  <c r="J203" i="2" s="1"/>
  <c r="F202" i="5"/>
  <c r="I203" i="2" s="1"/>
  <c r="E202" i="5"/>
  <c r="H203" i="2" s="1"/>
  <c r="E212" i="5"/>
  <c r="H213" i="2" s="1"/>
  <c r="I212" i="5"/>
  <c r="F212" i="5"/>
  <c r="I213" i="2" s="1"/>
  <c r="G212" i="5"/>
  <c r="J213" i="2" s="1"/>
  <c r="E216" i="5"/>
  <c r="H217" i="2" s="1"/>
  <c r="I216" i="5"/>
  <c r="F216" i="5"/>
  <c r="I217" i="2" s="1"/>
  <c r="G216" i="5"/>
  <c r="J217" i="2" s="1"/>
  <c r="U189" i="4"/>
  <c r="U192" i="4"/>
  <c r="V192" i="4"/>
  <c r="V195" i="4"/>
  <c r="U195" i="4"/>
  <c r="U199" i="4"/>
  <c r="V201" i="4"/>
  <c r="U201" i="4"/>
  <c r="E191" i="5"/>
  <c r="H192" i="2" s="1"/>
  <c r="F191" i="5"/>
  <c r="I192" i="2" s="1"/>
  <c r="I191" i="5"/>
  <c r="G191" i="5"/>
  <c r="J192" i="2" s="1"/>
  <c r="I192" i="5"/>
  <c r="G192" i="5"/>
  <c r="J193" i="2" s="1"/>
  <c r="E192" i="5"/>
  <c r="H193" i="2" s="1"/>
  <c r="E200" i="5"/>
  <c r="H201" i="2" s="1"/>
  <c r="I200" i="5"/>
  <c r="G200" i="5"/>
  <c r="J201" i="2" s="1"/>
  <c r="G203" i="5"/>
  <c r="J204" i="2" s="1"/>
  <c r="F207" i="5"/>
  <c r="I208" i="2" s="1"/>
  <c r="E207" i="5"/>
  <c r="H208" i="2" s="1"/>
  <c r="V187" i="4"/>
  <c r="U187" i="4"/>
  <c r="U197" i="4"/>
  <c r="V197" i="4"/>
  <c r="V203" i="4"/>
  <c r="U203" i="4"/>
  <c r="U205" i="4"/>
  <c r="V205" i="4"/>
  <c r="V213" i="4"/>
  <c r="W213" i="4" s="1"/>
  <c r="X213" i="4" s="1"/>
  <c r="V215" i="4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X382" i="4"/>
  <c r="Y382" i="4" s="1"/>
  <c r="AC382" i="4" s="1"/>
  <c r="V384" i="4"/>
  <c r="U384" i="4"/>
  <c r="S345" i="4"/>
  <c r="R345" i="4"/>
  <c r="V329" i="4"/>
  <c r="U329" i="4"/>
  <c r="U220" i="4"/>
  <c r="V220" i="4"/>
  <c r="R216" i="4"/>
  <c r="T216" i="4"/>
  <c r="R204" i="4"/>
  <c r="S204" i="4"/>
  <c r="R196" i="4"/>
  <c r="S196" i="4"/>
  <c r="R188" i="4"/>
  <c r="S188" i="4"/>
  <c r="V376" i="4"/>
  <c r="U376" i="4"/>
  <c r="T381" i="4"/>
  <c r="V381" i="4" s="1"/>
  <c r="S381" i="4"/>
  <c r="R232" i="4"/>
  <c r="S232" i="4"/>
  <c r="R328" i="4"/>
  <c r="S328" i="4"/>
  <c r="R320" i="4"/>
  <c r="S320" i="4"/>
  <c r="U300" i="4"/>
  <c r="V300" i="4"/>
  <c r="R296" i="4"/>
  <c r="S296" i="4"/>
  <c r="U284" i="4"/>
  <c r="V284" i="4"/>
  <c r="R280" i="4"/>
  <c r="S280" i="4"/>
  <c r="X260" i="4"/>
  <c r="T240" i="4"/>
  <c r="R240" i="4"/>
  <c r="R210" i="4"/>
  <c r="T210" i="4"/>
  <c r="U198" i="4"/>
  <c r="V198" i="4"/>
  <c r="S194" i="4"/>
  <c r="S331" i="4"/>
  <c r="V276" i="4"/>
  <c r="W276" i="4" s="1"/>
  <c r="X276" i="4" s="1"/>
  <c r="T345" i="4"/>
  <c r="V336" i="4"/>
  <c r="W336" i="4" s="1"/>
  <c r="X336" i="4" s="1"/>
  <c r="V352" i="4"/>
  <c r="W352" i="4" s="1"/>
  <c r="X352" i="4" s="1"/>
  <c r="Y352" i="4" s="1"/>
  <c r="AK352" i="4" s="1"/>
  <c r="W377" i="4"/>
  <c r="X377" i="4" s="1"/>
  <c r="Y377" i="4" s="1"/>
  <c r="W223" i="4"/>
  <c r="X223" i="4" s="1"/>
  <c r="Y223" i="4" s="1"/>
  <c r="W270" i="4"/>
  <c r="X270" i="4" s="1"/>
  <c r="Y270" i="4" s="1"/>
  <c r="W334" i="4"/>
  <c r="X334" i="4" s="1"/>
  <c r="R299" i="4"/>
  <c r="S299" i="4"/>
  <c r="R319" i="4"/>
  <c r="S319" i="4"/>
  <c r="R327" i="4"/>
  <c r="S327" i="4"/>
  <c r="V343" i="4"/>
  <c r="U343" i="4"/>
  <c r="U347" i="4"/>
  <c r="V347" i="4"/>
  <c r="V357" i="4"/>
  <c r="U357" i="4"/>
  <c r="S353" i="4"/>
  <c r="R353" i="4"/>
  <c r="U323" i="4"/>
  <c r="V323" i="4"/>
  <c r="S339" i="4"/>
  <c r="S212" i="4"/>
  <c r="T212" i="4"/>
  <c r="T204" i="4"/>
  <c r="T196" i="4"/>
  <c r="T188" i="4"/>
  <c r="T360" i="4"/>
  <c r="R360" i="4"/>
  <c r="U360" i="4" s="1"/>
  <c r="T232" i="4"/>
  <c r="T328" i="4"/>
  <c r="V324" i="4"/>
  <c r="W324" i="4" s="1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V358" i="4"/>
  <c r="X333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K199" i="11"/>
  <c r="M199" i="11" s="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L23" i="11"/>
  <c r="N23" i="11" s="1"/>
  <c r="G78" i="9"/>
  <c r="D78" i="9"/>
  <c r="L193" i="11"/>
  <c r="N193" i="11" s="1"/>
  <c r="K193" i="11"/>
  <c r="M193" i="11" s="1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L89" i="11"/>
  <c r="N89" i="11" s="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J124" i="11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L174" i="11"/>
  <c r="N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K121" i="11"/>
  <c r="M121" i="11" s="1"/>
  <c r="L121" i="11"/>
  <c r="N121" i="11" s="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H235" i="2" s="1"/>
  <c r="G234" i="5"/>
  <c r="J235" i="2" s="1"/>
  <c r="F234" i="5"/>
  <c r="I235" i="2" s="1"/>
  <c r="G336" i="5"/>
  <c r="J337" i="2" s="1"/>
  <c r="F336" i="5"/>
  <c r="I337" i="2" s="1"/>
  <c r="I336" i="5"/>
  <c r="X356" i="4"/>
  <c r="Y356" i="4" s="1"/>
  <c r="F368" i="5"/>
  <c r="I369" i="2" s="1"/>
  <c r="E368" i="5"/>
  <c r="H369" i="2" s="1"/>
  <c r="G368" i="5"/>
  <c r="J369" i="2" s="1"/>
  <c r="G208" i="5"/>
  <c r="J209" i="2" s="1"/>
  <c r="F208" i="5"/>
  <c r="I209" i="2" s="1"/>
  <c r="I208" i="5"/>
  <c r="F256" i="5"/>
  <c r="I257" i="2" s="1"/>
  <c r="G256" i="5"/>
  <c r="J257" i="2" s="1"/>
  <c r="I256" i="5"/>
  <c r="F264" i="5"/>
  <c r="I265" i="2" s="1"/>
  <c r="I264" i="5"/>
  <c r="G264" i="5"/>
  <c r="J265" i="2" s="1"/>
  <c r="G324" i="5"/>
  <c r="J325" i="2" s="1"/>
  <c r="E324" i="5"/>
  <c r="H325" i="2" s="1"/>
  <c r="F324" i="5"/>
  <c r="I325" i="2" s="1"/>
  <c r="X344" i="4"/>
  <c r="Y344" i="4" s="1"/>
  <c r="AE344" i="4" s="1"/>
  <c r="W306" i="4"/>
  <c r="E356" i="5"/>
  <c r="H357" i="2" s="1"/>
  <c r="F356" i="5"/>
  <c r="I357" i="2" s="1"/>
  <c r="G356" i="5"/>
  <c r="J357" i="2" s="1"/>
  <c r="Y334" i="4"/>
  <c r="I226" i="5"/>
  <c r="G226" i="5"/>
  <c r="J227" i="2" s="1"/>
  <c r="F226" i="5"/>
  <c r="I227" i="2" s="1"/>
  <c r="E226" i="5"/>
  <c r="H227" i="2" s="1"/>
  <c r="F244" i="5"/>
  <c r="I245" i="2" s="1"/>
  <c r="I244" i="5"/>
  <c r="G244" i="5"/>
  <c r="J245" i="2" s="1"/>
  <c r="I332" i="5"/>
  <c r="F332" i="5"/>
  <c r="I333" i="2" s="1"/>
  <c r="G332" i="5"/>
  <c r="J333" i="2" s="1"/>
  <c r="F340" i="5"/>
  <c r="I341" i="2" s="1"/>
  <c r="G340" i="5"/>
  <c r="J341" i="2" s="1"/>
  <c r="E340" i="5"/>
  <c r="H341" i="2" s="1"/>
  <c r="G352" i="5"/>
  <c r="J353" i="2" s="1"/>
  <c r="E352" i="5"/>
  <c r="H353" i="2" s="1"/>
  <c r="F352" i="5"/>
  <c r="I353" i="2" s="1"/>
  <c r="G360" i="5"/>
  <c r="J361" i="2" s="1"/>
  <c r="F360" i="5"/>
  <c r="I361" i="2" s="1"/>
  <c r="E360" i="5"/>
  <c r="H361" i="2" s="1"/>
  <c r="G372" i="5"/>
  <c r="J373" i="2" s="1"/>
  <c r="F372" i="5"/>
  <c r="I373" i="2" s="1"/>
  <c r="E372" i="5"/>
  <c r="H373" i="2" s="1"/>
  <c r="W282" i="4"/>
  <c r="W314" i="4"/>
  <c r="W348" i="4"/>
  <c r="X255" i="4"/>
  <c r="Y255" i="4" s="1"/>
  <c r="X258" i="4"/>
  <c r="Y258" i="4" s="1"/>
  <c r="X322" i="4"/>
  <c r="Y322" i="4" s="1"/>
  <c r="X262" i="4"/>
  <c r="W294" i="4"/>
  <c r="Y190" i="4"/>
  <c r="AE190" i="4" s="1"/>
  <c r="D350" i="4"/>
  <c r="H350" i="4" s="1"/>
  <c r="K351" i="2" s="1"/>
  <c r="G350" i="4"/>
  <c r="F232" i="5"/>
  <c r="I233" i="2" s="1"/>
  <c r="I232" i="5"/>
  <c r="G232" i="5"/>
  <c r="J233" i="2" s="1"/>
  <c r="E344" i="5"/>
  <c r="H345" i="2" s="1"/>
  <c r="F344" i="5"/>
  <c r="I345" i="2" s="1"/>
  <c r="G344" i="5"/>
  <c r="J345" i="2" s="1"/>
  <c r="X191" i="4"/>
  <c r="AH334" i="4"/>
  <c r="F230" i="5"/>
  <c r="I231" i="2" s="1"/>
  <c r="E230" i="5"/>
  <c r="H231" i="2" s="1"/>
  <c r="I230" i="5"/>
  <c r="G230" i="5"/>
  <c r="J231" i="2" s="1"/>
  <c r="X338" i="4"/>
  <c r="Y338" i="4" s="1"/>
  <c r="X228" i="4"/>
  <c r="Y228" i="4" s="1"/>
  <c r="I188" i="5"/>
  <c r="G188" i="5"/>
  <c r="J189" i="2" s="1"/>
  <c r="F188" i="5"/>
  <c r="I189" i="2" s="1"/>
  <c r="E232" i="5"/>
  <c r="H233" i="2" s="1"/>
  <c r="E244" i="5"/>
  <c r="H245" i="2" s="1"/>
  <c r="I260" i="5"/>
  <c r="F260" i="5"/>
  <c r="I261" i="2" s="1"/>
  <c r="G260" i="5"/>
  <c r="J261" i="2" s="1"/>
  <c r="E320" i="5"/>
  <c r="H321" i="2" s="1"/>
  <c r="G320" i="5"/>
  <c r="J321" i="2" s="1"/>
  <c r="F320" i="5"/>
  <c r="I321" i="2" s="1"/>
  <c r="F328" i="5"/>
  <c r="I329" i="2" s="1"/>
  <c r="E328" i="5"/>
  <c r="H329" i="2" s="1"/>
  <c r="G328" i="5"/>
  <c r="J329" i="2" s="1"/>
  <c r="E336" i="5"/>
  <c r="H337" i="2" s="1"/>
  <c r="I344" i="5"/>
  <c r="I356" i="5"/>
  <c r="I368" i="5"/>
  <c r="Y245" i="4"/>
  <c r="AK245" i="4" s="1"/>
  <c r="W266" i="4"/>
  <c r="W298" i="4"/>
  <c r="W278" i="4"/>
  <c r="W340" i="4"/>
  <c r="U408" i="4"/>
  <c r="U442" i="4"/>
  <c r="U494" i="4"/>
  <c r="U506" i="4"/>
  <c r="U532" i="4"/>
  <c r="U550" i="4"/>
  <c r="V550" i="4"/>
  <c r="U410" i="4"/>
  <c r="U430" i="4"/>
  <c r="V430" i="4"/>
  <c r="V458" i="4"/>
  <c r="U458" i="4"/>
  <c r="U472" i="4"/>
  <c r="U480" i="4"/>
  <c r="U492" i="4"/>
  <c r="U530" i="4"/>
  <c r="U432" i="4"/>
  <c r="U434" i="4"/>
  <c r="V434" i="4"/>
  <c r="U446" i="4"/>
  <c r="U448" i="4"/>
  <c r="U502" i="4"/>
  <c r="V502" i="4"/>
  <c r="W502" i="4" s="1"/>
  <c r="AB581" i="4"/>
  <c r="AC581" i="4"/>
  <c r="AH581" i="4"/>
  <c r="AD581" i="4"/>
  <c r="AK581" i="4"/>
  <c r="AA581" i="4"/>
  <c r="AJ581" i="4"/>
  <c r="AG581" i="4"/>
  <c r="Z581" i="4"/>
  <c r="AE581" i="4"/>
  <c r="AQ581" i="4" s="1"/>
  <c r="AW581" i="4" s="1"/>
  <c r="AF581" i="4"/>
  <c r="AI581" i="4"/>
  <c r="S438" i="4"/>
  <c r="T442" i="4"/>
  <c r="V442" i="4" s="1"/>
  <c r="W442" i="4" s="1"/>
  <c r="S484" i="4"/>
  <c r="T494" i="4"/>
  <c r="V494" i="4" s="1"/>
  <c r="W494" i="4" s="1"/>
  <c r="S522" i="4"/>
  <c r="T410" i="4"/>
  <c r="V410" i="4" s="1"/>
  <c r="W410" i="4" s="1"/>
  <c r="T450" i="4"/>
  <c r="S454" i="4"/>
  <c r="T472" i="4"/>
  <c r="V472" i="4" s="1"/>
  <c r="T492" i="4"/>
  <c r="V492" i="4" s="1"/>
  <c r="W492" i="4" s="1"/>
  <c r="T530" i="4"/>
  <c r="V530" i="4" s="1"/>
  <c r="W530" i="4" s="1"/>
  <c r="S404" i="4"/>
  <c r="T432" i="4"/>
  <c r="V432" i="4" s="1"/>
  <c r="T440" i="4"/>
  <c r="T446" i="4"/>
  <c r="V446" i="4" s="1"/>
  <c r="W446" i="4" s="1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AF245" i="4"/>
  <c r="AB245" i="4"/>
  <c r="AD245" i="4"/>
  <c r="AC245" i="4"/>
  <c r="AA245" i="4"/>
  <c r="AG245" i="4"/>
  <c r="X553" i="4"/>
  <c r="Y553" i="4" s="1"/>
  <c r="U381" i="4"/>
  <c r="Z513" i="4"/>
  <c r="AA513" i="4"/>
  <c r="AM513" i="4" s="1"/>
  <c r="AS513" i="4" s="1"/>
  <c r="AH513" i="4"/>
  <c r="AD513" i="4"/>
  <c r="AI513" i="4"/>
  <c r="AC513" i="4"/>
  <c r="AJ513" i="4"/>
  <c r="AF513" i="4"/>
  <c r="AB513" i="4"/>
  <c r="AN513" i="4" s="1"/>
  <c r="AT513" i="4" s="1"/>
  <c r="AE513" i="4"/>
  <c r="AK513" i="4"/>
  <c r="U462" i="4"/>
  <c r="T484" i="4"/>
  <c r="U536" i="4"/>
  <c r="V536" i="4"/>
  <c r="S450" i="4"/>
  <c r="U460" i="4"/>
  <c r="U466" i="4"/>
  <c r="V466" i="4"/>
  <c r="U486" i="4"/>
  <c r="U490" i="4"/>
  <c r="V490" i="4"/>
  <c r="U512" i="4"/>
  <c r="U544" i="4"/>
  <c r="V544" i="4"/>
  <c r="W544" i="4" s="1"/>
  <c r="U554" i="4"/>
  <c r="T404" i="4"/>
  <c r="U436" i="4"/>
  <c r="S440" i="4"/>
  <c r="U468" i="4"/>
  <c r="T478" i="4"/>
  <c r="T520" i="4"/>
  <c r="S548" i="4"/>
  <c r="T470" i="4"/>
  <c r="T488" i="4"/>
  <c r="U508" i="4"/>
  <c r="V508" i="4"/>
  <c r="S518" i="4"/>
  <c r="U538" i="4"/>
  <c r="V538" i="4"/>
  <c r="U414" i="4"/>
  <c r="T438" i="4"/>
  <c r="T408" i="4"/>
  <c r="V408" i="4" s="1"/>
  <c r="W408" i="4" s="1"/>
  <c r="T414" i="4"/>
  <c r="V414" i="4" s="1"/>
  <c r="S452" i="4"/>
  <c r="T462" i="4"/>
  <c r="V462" i="4" s="1"/>
  <c r="W462" i="4" s="1"/>
  <c r="T506" i="4"/>
  <c r="V506" i="4" s="1"/>
  <c r="W506" i="4" s="1"/>
  <c r="S510" i="4"/>
  <c r="V526" i="4"/>
  <c r="U526" i="4"/>
  <c r="T532" i="4"/>
  <c r="V532" i="4" s="1"/>
  <c r="W532" i="4" s="1"/>
  <c r="S444" i="4"/>
  <c r="T454" i="4"/>
  <c r="T460" i="4"/>
  <c r="V460" i="4" s="1"/>
  <c r="T480" i="4"/>
  <c r="V480" i="4" s="1"/>
  <c r="W480" i="4" s="1"/>
  <c r="T486" i="4"/>
  <c r="V486" i="4" s="1"/>
  <c r="W486" i="4" s="1"/>
  <c r="S500" i="4"/>
  <c r="T512" i="4"/>
  <c r="V512" i="4" s="1"/>
  <c r="U540" i="4"/>
  <c r="V540" i="4"/>
  <c r="T554" i="4"/>
  <c r="V554" i="4" s="1"/>
  <c r="W554" i="4" s="1"/>
  <c r="T436" i="4"/>
  <c r="V436" i="4" s="1"/>
  <c r="W436" i="4" s="1"/>
  <c r="T448" i="4"/>
  <c r="V448" i="4" s="1"/>
  <c r="W448" i="4" s="1"/>
  <c r="T468" i="4"/>
  <c r="V468" i="4" s="1"/>
  <c r="W468" i="4" s="1"/>
  <c r="T498" i="4"/>
  <c r="S504" i="4"/>
  <c r="S516" i="4"/>
  <c r="S520" i="4"/>
  <c r="V534" i="4"/>
  <c r="U534" i="4"/>
  <c r="V552" i="4"/>
  <c r="U552" i="4"/>
  <c r="S424" i="4"/>
  <c r="S456" i="4"/>
  <c r="U464" i="4"/>
  <c r="V464" i="4"/>
  <c r="T474" i="4"/>
  <c r="S476" i="4"/>
  <c r="S482" i="4"/>
  <c r="S524" i="4"/>
  <c r="S528" i="4"/>
  <c r="U546" i="4"/>
  <c r="V546" i="4"/>
  <c r="AJ241" i="4"/>
  <c r="AF241" i="4"/>
  <c r="AK241" i="4"/>
  <c r="AD241" i="4"/>
  <c r="AC241" i="4"/>
  <c r="Z241" i="4"/>
  <c r="AA241" i="4"/>
  <c r="AI241" i="4"/>
  <c r="AH241" i="4"/>
  <c r="AB241" i="4"/>
  <c r="AE241" i="4"/>
  <c r="AQ241" i="4" s="1"/>
  <c r="AW241" i="4" s="1"/>
  <c r="AG241" i="4"/>
  <c r="W545" i="4"/>
  <c r="AD334" i="4"/>
  <c r="AC334" i="4"/>
  <c r="AI334" i="4"/>
  <c r="AB334" i="4"/>
  <c r="AG334" i="4"/>
  <c r="Z334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K600" i="11" l="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X234" i="4" s="1"/>
  <c r="W51" i="4"/>
  <c r="AC703" i="4"/>
  <c r="W624" i="4"/>
  <c r="U988" i="4"/>
  <c r="S919" i="4"/>
  <c r="T918" i="4"/>
  <c r="S900" i="4"/>
  <c r="S898" i="4"/>
  <c r="U898" i="4" s="1"/>
  <c r="T898" i="4"/>
  <c r="T892" i="4"/>
  <c r="V892" i="4" s="1"/>
  <c r="W892" i="4" s="1"/>
  <c r="S915" i="4"/>
  <c r="U915" i="4" s="1"/>
  <c r="V148" i="4"/>
  <c r="W148" i="4" s="1"/>
  <c r="U148" i="4"/>
  <c r="V801" i="4"/>
  <c r="W801" i="4" s="1"/>
  <c r="X801" i="4" s="1"/>
  <c r="Y801" i="4" s="1"/>
  <c r="U801" i="4"/>
  <c r="U825" i="4"/>
  <c r="V825" i="4"/>
  <c r="U977" i="4"/>
  <c r="V977" i="4"/>
  <c r="U627" i="4"/>
  <c r="V627" i="4"/>
  <c r="I837" i="3"/>
  <c r="F837" i="3"/>
  <c r="V660" i="4"/>
  <c r="W660" i="4" s="1"/>
  <c r="X660" i="4" s="1"/>
  <c r="Y660" i="4" s="1"/>
  <c r="X596" i="4"/>
  <c r="Y596" i="4"/>
  <c r="AB596" i="4" s="1"/>
  <c r="V495" i="4"/>
  <c r="W495" i="4" s="1"/>
  <c r="X495" i="4" s="1"/>
  <c r="G517" i="2"/>
  <c r="P517" i="2" s="1"/>
  <c r="E517" i="2"/>
  <c r="N517" i="2" s="1"/>
  <c r="F517" i="2"/>
  <c r="O517" i="2" s="1"/>
  <c r="I516" i="3" s="1"/>
  <c r="W612" i="4"/>
  <c r="X612" i="4" s="1"/>
  <c r="Y612" i="4" s="1"/>
  <c r="V597" i="4"/>
  <c r="W597" i="4" s="1"/>
  <c r="X597" i="4" s="1"/>
  <c r="Y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W380" i="4"/>
  <c r="AH437" i="4"/>
  <c r="W908" i="4"/>
  <c r="W120" i="4"/>
  <c r="W646" i="4"/>
  <c r="W38" i="4"/>
  <c r="W515" i="4"/>
  <c r="W623" i="4"/>
  <c r="W129" i="4"/>
  <c r="AC727" i="4"/>
  <c r="AC631" i="4"/>
  <c r="AB599" i="4"/>
  <c r="W48" i="4"/>
  <c r="W935" i="4"/>
  <c r="V780" i="4"/>
  <c r="U780" i="4"/>
  <c r="U800" i="4"/>
  <c r="V800" i="4"/>
  <c r="W800" i="4" s="1"/>
  <c r="U678" i="4"/>
  <c r="V678" i="4"/>
  <c r="W678" i="4" s="1"/>
  <c r="F714" i="2"/>
  <c r="O714" i="2" s="1"/>
  <c r="I713" i="3" s="1"/>
  <c r="E714" i="2"/>
  <c r="N714" i="2" s="1"/>
  <c r="E50" i="2"/>
  <c r="N50" i="2" s="1"/>
  <c r="F50" i="2"/>
  <c r="O50" i="2" s="1"/>
  <c r="I49" i="3" s="1"/>
  <c r="G50" i="2"/>
  <c r="P50" i="2" s="1"/>
  <c r="F55" i="3"/>
  <c r="I55" i="3"/>
  <c r="V676" i="4"/>
  <c r="W676" i="4" s="1"/>
  <c r="X676" i="4" s="1"/>
  <c r="Y676" i="4" s="1"/>
  <c r="U676" i="4"/>
  <c r="H754" i="3"/>
  <c r="F754" i="3"/>
  <c r="X813" i="4"/>
  <c r="Y813" i="4" s="1"/>
  <c r="AK813" i="4" s="1"/>
  <c r="V664" i="4"/>
  <c r="W664" i="4" s="1"/>
  <c r="X664" i="4" s="1"/>
  <c r="V767" i="4"/>
  <c r="W767" i="4" s="1"/>
  <c r="V733" i="4"/>
  <c r="W733" i="4" s="1"/>
  <c r="X733" i="4" s="1"/>
  <c r="V574" i="4"/>
  <c r="U574" i="4"/>
  <c r="U832" i="4"/>
  <c r="V832" i="4"/>
  <c r="W832" i="4" s="1"/>
  <c r="U846" i="4"/>
  <c r="V846" i="4"/>
  <c r="W846" i="4" s="1"/>
  <c r="F140" i="3"/>
  <c r="H140" i="3"/>
  <c r="H132" i="3"/>
  <c r="F132" i="3"/>
  <c r="H124" i="3"/>
  <c r="F124" i="3"/>
  <c r="F116" i="3"/>
  <c r="H116" i="3"/>
  <c r="V489" i="4"/>
  <c r="W489" i="4" s="1"/>
  <c r="X489" i="4" s="1"/>
  <c r="Y489" i="4" s="1"/>
  <c r="V569" i="4"/>
  <c r="W569" i="4" s="1"/>
  <c r="V225" i="4"/>
  <c r="W225" i="4" s="1"/>
  <c r="H786" i="3"/>
  <c r="F786" i="3"/>
  <c r="F762" i="3"/>
  <c r="F785" i="3"/>
  <c r="H785" i="3"/>
  <c r="AH106" i="4"/>
  <c r="AF106" i="4"/>
  <c r="AJ106" i="4"/>
  <c r="AG106" i="4"/>
  <c r="AI106" i="4"/>
  <c r="AK106" i="4"/>
  <c r="AJ172" i="4"/>
  <c r="AK172" i="4"/>
  <c r="AF172" i="4"/>
  <c r="AH172" i="4"/>
  <c r="AI172" i="4"/>
  <c r="AG172" i="4"/>
  <c r="X928" i="4"/>
  <c r="Y928" i="4"/>
  <c r="X695" i="4"/>
  <c r="Y695" i="4" s="1"/>
  <c r="X562" i="4"/>
  <c r="Y562" i="4"/>
  <c r="AD562" i="4" s="1"/>
  <c r="AC612" i="4"/>
  <c r="AB612" i="4"/>
  <c r="AA612" i="4"/>
  <c r="AF612" i="4"/>
  <c r="AI612" i="4"/>
  <c r="AO612" i="4" s="1"/>
  <c r="AU612" i="4" s="1"/>
  <c r="AD612" i="4"/>
  <c r="AK612" i="4"/>
  <c r="Z612" i="4"/>
  <c r="AJ612" i="4"/>
  <c r="AE612" i="4"/>
  <c r="AH612" i="4"/>
  <c r="AG612" i="4"/>
  <c r="Z732" i="4"/>
  <c r="AK732" i="4"/>
  <c r="AH732" i="4"/>
  <c r="AF732" i="4"/>
  <c r="AL732" i="4" s="1"/>
  <c r="AR732" i="4" s="1"/>
  <c r="AI732" i="4"/>
  <c r="AG732" i="4"/>
  <c r="AJ732" i="4"/>
  <c r="V406" i="4"/>
  <c r="V251" i="4"/>
  <c r="V349" i="4"/>
  <c r="W349" i="4" s="1"/>
  <c r="X349" i="4" s="1"/>
  <c r="Y349" i="4" s="1"/>
  <c r="AA349" i="4" s="1"/>
  <c r="W501" i="4"/>
  <c r="AI437" i="4"/>
  <c r="AL9" i="4"/>
  <c r="AR9" i="4" s="1"/>
  <c r="AK703" i="4"/>
  <c r="AA703" i="4"/>
  <c r="AP579" i="4"/>
  <c r="AV579" i="4" s="1"/>
  <c r="W604" i="4"/>
  <c r="W36" i="4"/>
  <c r="W598" i="4"/>
  <c r="W568" i="4"/>
  <c r="S185" i="4"/>
  <c r="W784" i="4"/>
  <c r="AL687" i="4"/>
  <c r="AR687" i="4" s="1"/>
  <c r="W893" i="4"/>
  <c r="S965" i="4"/>
  <c r="T925" i="4"/>
  <c r="S105" i="4"/>
  <c r="W50" i="4"/>
  <c r="V43" i="4"/>
  <c r="U894" i="4"/>
  <c r="V894" i="4"/>
  <c r="W894" i="4" s="1"/>
  <c r="X869" i="4"/>
  <c r="Y869" i="4"/>
  <c r="V749" i="4"/>
  <c r="U749" i="4"/>
  <c r="V566" i="4"/>
  <c r="U566" i="4"/>
  <c r="U74" i="4"/>
  <c r="V74" i="4"/>
  <c r="W74" i="4" s="1"/>
  <c r="X74" i="4" s="1"/>
  <c r="U975" i="4"/>
  <c r="V975" i="4"/>
  <c r="W975" i="4" s="1"/>
  <c r="V926" i="4"/>
  <c r="U926" i="4"/>
  <c r="S920" i="4"/>
  <c r="U919" i="4"/>
  <c r="T919" i="4"/>
  <c r="V919" i="4" s="1"/>
  <c r="T901" i="4"/>
  <c r="V898" i="4"/>
  <c r="W898" i="4" s="1"/>
  <c r="T858" i="4"/>
  <c r="T856" i="4"/>
  <c r="T851" i="4"/>
  <c r="V734" i="4"/>
  <c r="W734" i="4" s="1"/>
  <c r="X734" i="4" s="1"/>
  <c r="Y734" i="4" s="1"/>
  <c r="U734" i="4"/>
  <c r="V684" i="4"/>
  <c r="W684" i="4" s="1"/>
  <c r="U684" i="4"/>
  <c r="E817" i="2"/>
  <c r="N817" i="2" s="1"/>
  <c r="F817" i="2"/>
  <c r="O817" i="2" s="1"/>
  <c r="I819" i="3" s="1"/>
  <c r="G817" i="2"/>
  <c r="P817" i="2" s="1"/>
  <c r="F698" i="2"/>
  <c r="O698" i="2" s="1"/>
  <c r="I697" i="3" s="1"/>
  <c r="G698" i="2"/>
  <c r="P698" i="2" s="1"/>
  <c r="E698" i="2"/>
  <c r="N698" i="2" s="1"/>
  <c r="U792" i="4"/>
  <c r="V792" i="4"/>
  <c r="W792" i="4" s="1"/>
  <c r="F126" i="3"/>
  <c r="H126" i="3"/>
  <c r="G150" i="2"/>
  <c r="P150" i="2" s="1"/>
  <c r="E150" i="2"/>
  <c r="N150" i="2" s="1"/>
  <c r="F150" i="2"/>
  <c r="O150" i="2" s="1"/>
  <c r="I149" i="3" s="1"/>
  <c r="E26" i="2"/>
  <c r="N26" i="2" s="1"/>
  <c r="G26" i="2"/>
  <c r="P26" i="2" s="1"/>
  <c r="F26" i="2"/>
  <c r="O26" i="2" s="1"/>
  <c r="I25" i="3" s="1"/>
  <c r="F14" i="2"/>
  <c r="O14" i="2" s="1"/>
  <c r="I13" i="3" s="1"/>
  <c r="E14" i="2"/>
  <c r="N14" i="2" s="1"/>
  <c r="G14" i="2"/>
  <c r="P14" i="2" s="1"/>
  <c r="U674" i="4"/>
  <c r="V674" i="4"/>
  <c r="W674" i="4" s="1"/>
  <c r="X674" i="4" s="1"/>
  <c r="Y674" i="4" s="1"/>
  <c r="V712" i="4"/>
  <c r="U712" i="4"/>
  <c r="U578" i="4"/>
  <c r="V578" i="4"/>
  <c r="W578" i="4" s="1"/>
  <c r="X578" i="4" s="1"/>
  <c r="Y578" i="4" s="1"/>
  <c r="AE578" i="4" s="1"/>
  <c r="E172" i="2"/>
  <c r="N172" i="2" s="1"/>
  <c r="F172" i="2"/>
  <c r="O172" i="2" s="1"/>
  <c r="I171" i="3" s="1"/>
  <c r="G172" i="2"/>
  <c r="P172" i="2" s="1"/>
  <c r="F24" i="2"/>
  <c r="O24" i="2" s="1"/>
  <c r="I23" i="3" s="1"/>
  <c r="G24" i="2"/>
  <c r="P24" i="2" s="1"/>
  <c r="E24" i="2"/>
  <c r="N24" i="2" s="1"/>
  <c r="F159" i="3"/>
  <c r="I159" i="3"/>
  <c r="V616" i="4"/>
  <c r="W616" i="4" s="1"/>
  <c r="V619" i="4"/>
  <c r="U619" i="4"/>
  <c r="AH835" i="4"/>
  <c r="AG835" i="4"/>
  <c r="AM835" i="4" s="1"/>
  <c r="AS835" i="4" s="1"/>
  <c r="V575" i="4"/>
  <c r="W575" i="4" s="1"/>
  <c r="X575" i="4" s="1"/>
  <c r="U633" i="4"/>
  <c r="V633" i="4"/>
  <c r="W633" i="4" s="1"/>
  <c r="X772" i="4"/>
  <c r="V682" i="4"/>
  <c r="W682" i="4" s="1"/>
  <c r="U682" i="4"/>
  <c r="H24" i="3"/>
  <c r="F24" i="3"/>
  <c r="S956" i="4"/>
  <c r="U956" i="4" s="1"/>
  <c r="T947" i="4"/>
  <c r="V947" i="4" s="1"/>
  <c r="W947" i="4" s="1"/>
  <c r="U885" i="4"/>
  <c r="T883" i="4"/>
  <c r="T868" i="4"/>
  <c r="T867" i="4"/>
  <c r="S860" i="4"/>
  <c r="U860" i="4" s="1"/>
  <c r="U162" i="4"/>
  <c r="W162" i="4" s="1"/>
  <c r="X40" i="4"/>
  <c r="Y40" i="4"/>
  <c r="F762" i="2"/>
  <c r="O762" i="2" s="1"/>
  <c r="I761" i="3" s="1"/>
  <c r="G762" i="2"/>
  <c r="P762" i="2" s="1"/>
  <c r="E762" i="2"/>
  <c r="N762" i="2" s="1"/>
  <c r="F118" i="3"/>
  <c r="H118" i="3"/>
  <c r="H4" i="3"/>
  <c r="F4" i="3"/>
  <c r="F173" i="3"/>
  <c r="H173" i="3"/>
  <c r="H138" i="3"/>
  <c r="F138" i="3"/>
  <c r="F122" i="3"/>
  <c r="H122" i="3"/>
  <c r="F19" i="3"/>
  <c r="H19" i="3"/>
  <c r="U840" i="4"/>
  <c r="V840" i="4"/>
  <c r="W840" i="4" s="1"/>
  <c r="G10" i="2"/>
  <c r="P10" i="2" s="1"/>
  <c r="E10" i="2"/>
  <c r="N10" i="2" s="1"/>
  <c r="F10" i="2"/>
  <c r="O10" i="2" s="1"/>
  <c r="I9" i="3" s="1"/>
  <c r="U560" i="4"/>
  <c r="W560" i="4" s="1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W411" i="4" s="1"/>
  <c r="X411" i="4" s="1"/>
  <c r="Y411" i="4" s="1"/>
  <c r="V144" i="4"/>
  <c r="W144" i="4" s="1"/>
  <c r="X144" i="4" s="1"/>
  <c r="F801" i="3"/>
  <c r="H801" i="3"/>
  <c r="H769" i="3"/>
  <c r="F769" i="3"/>
  <c r="V902" i="4"/>
  <c r="W902" i="4" s="1"/>
  <c r="AI835" i="4"/>
  <c r="AO835" i="4" s="1"/>
  <c r="AU835" i="4" s="1"/>
  <c r="W381" i="4"/>
  <c r="V297" i="4"/>
  <c r="U406" i="4"/>
  <c r="V307" i="4"/>
  <c r="AN835" i="4"/>
  <c r="AT835" i="4" s="1"/>
  <c r="AM579" i="4"/>
  <c r="AS579" i="4" s="1"/>
  <c r="W72" i="4"/>
  <c r="W100" i="4"/>
  <c r="V994" i="4"/>
  <c r="W987" i="4"/>
  <c r="S949" i="4"/>
  <c r="S933" i="4"/>
  <c r="W913" i="4"/>
  <c r="W614" i="4"/>
  <c r="AD727" i="4"/>
  <c r="AH661" i="4"/>
  <c r="AL719" i="4"/>
  <c r="AR719" i="4" s="1"/>
  <c r="AG687" i="4"/>
  <c r="AH687" i="4"/>
  <c r="AD687" i="4"/>
  <c r="AK631" i="4"/>
  <c r="AA631" i="4"/>
  <c r="AD631" i="4"/>
  <c r="AF599" i="4"/>
  <c r="AL599" i="4" s="1"/>
  <c r="AR599" i="4" s="1"/>
  <c r="AH599" i="4"/>
  <c r="AD599" i="4"/>
  <c r="W952" i="4"/>
  <c r="W19" i="4"/>
  <c r="U827" i="4"/>
  <c r="V827" i="4"/>
  <c r="W827" i="4" s="1"/>
  <c r="X804" i="4"/>
  <c r="Y804" i="4"/>
  <c r="U761" i="4"/>
  <c r="V761" i="4"/>
  <c r="W761" i="4" s="1"/>
  <c r="V887" i="4"/>
  <c r="U887" i="4"/>
  <c r="AG869" i="4"/>
  <c r="AJ869" i="4"/>
  <c r="AI869" i="4"/>
  <c r="AH869" i="4"/>
  <c r="AK869" i="4"/>
  <c r="AF869" i="4"/>
  <c r="U563" i="4"/>
  <c r="V563" i="4"/>
  <c r="W563" i="4" s="1"/>
  <c r="V736" i="4"/>
  <c r="W736" i="4" s="1"/>
  <c r="F142" i="3"/>
  <c r="H142" i="3"/>
  <c r="V670" i="4"/>
  <c r="W670" i="4" s="1"/>
  <c r="U670" i="4"/>
  <c r="V1001" i="4"/>
  <c r="W1001" i="4" s="1"/>
  <c r="U1001" i="4"/>
  <c r="V988" i="4"/>
  <c r="W988" i="4" s="1"/>
  <c r="T950" i="4"/>
  <c r="V950" i="4" s="1"/>
  <c r="W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629" i="4" s="1"/>
  <c r="X629" i="4" s="1"/>
  <c r="Y629" i="4" s="1"/>
  <c r="W529" i="4"/>
  <c r="V68" i="4"/>
  <c r="E812" i="2"/>
  <c r="N812" i="2" s="1"/>
  <c r="F812" i="2"/>
  <c r="O812" i="2" s="1"/>
  <c r="I811" i="3" s="1"/>
  <c r="G812" i="2"/>
  <c r="P812" i="2" s="1"/>
  <c r="G794" i="2"/>
  <c r="P794" i="2" s="1"/>
  <c r="E794" i="2"/>
  <c r="N794" i="2" s="1"/>
  <c r="F794" i="2"/>
  <c r="O794" i="2" s="1"/>
  <c r="I793" i="3" s="1"/>
  <c r="F690" i="2"/>
  <c r="O690" i="2" s="1"/>
  <c r="I689" i="3" s="1"/>
  <c r="G690" i="2"/>
  <c r="P690" i="2" s="1"/>
  <c r="E690" i="2"/>
  <c r="N690" i="2" s="1"/>
  <c r="U628" i="4"/>
  <c r="V628" i="4"/>
  <c r="E706" i="2"/>
  <c r="N706" i="2" s="1"/>
  <c r="F706" i="2"/>
  <c r="O706" i="2" s="1"/>
  <c r="I705" i="3" s="1"/>
  <c r="G706" i="2"/>
  <c r="P706" i="2" s="1"/>
  <c r="H134" i="3"/>
  <c r="F134" i="3"/>
  <c r="E514" i="2"/>
  <c r="N514" i="2" s="1"/>
  <c r="F514" i="2"/>
  <c r="O514" i="2" s="1"/>
  <c r="I513" i="3" s="1"/>
  <c r="G514" i="2"/>
  <c r="P514" i="2" s="1"/>
  <c r="G82" i="2"/>
  <c r="P82" i="2" s="1"/>
  <c r="F82" i="2"/>
  <c r="O82" i="2" s="1"/>
  <c r="I81" i="3" s="1"/>
  <c r="E82" i="2"/>
  <c r="N82" i="2" s="1"/>
  <c r="G42" i="2"/>
  <c r="P42" i="2" s="1"/>
  <c r="E42" i="2"/>
  <c r="N42" i="2" s="1"/>
  <c r="F42" i="2"/>
  <c r="O42" i="2" s="1"/>
  <c r="I41" i="3" s="1"/>
  <c r="H15" i="3"/>
  <c r="F15" i="3"/>
  <c r="G645" i="2"/>
  <c r="P645" i="2" s="1"/>
  <c r="E645" i="2"/>
  <c r="N645" i="2" s="1"/>
  <c r="F645" i="2"/>
  <c r="O645" i="2" s="1"/>
  <c r="I644" i="3" s="1"/>
  <c r="E8" i="2"/>
  <c r="N8" i="2" s="1"/>
  <c r="F8" i="2"/>
  <c r="O8" i="2" s="1"/>
  <c r="I7" i="3" s="1"/>
  <c r="G8" i="2"/>
  <c r="P8" i="2" s="1"/>
  <c r="U870" i="4"/>
  <c r="V870" i="4"/>
  <c r="V96" i="4"/>
  <c r="W96" i="4" s="1"/>
  <c r="X96" i="4" s="1"/>
  <c r="Y96" i="4" s="1"/>
  <c r="T921" i="4"/>
  <c r="T864" i="4"/>
  <c r="X644" i="4"/>
  <c r="Y644" i="4"/>
  <c r="AC644" i="4" s="1"/>
  <c r="V152" i="4"/>
  <c r="W152" i="4" s="1"/>
  <c r="X152" i="4" s="1"/>
  <c r="Y152" i="4" s="1"/>
  <c r="F3" i="3"/>
  <c r="H3" i="3"/>
  <c r="S923" i="4"/>
  <c r="V735" i="4"/>
  <c r="W735" i="4" s="1"/>
  <c r="V683" i="4"/>
  <c r="W683" i="4" s="1"/>
  <c r="V505" i="4"/>
  <c r="W505" i="4" s="1"/>
  <c r="X505" i="4" s="1"/>
  <c r="V412" i="4"/>
  <c r="W412" i="4" s="1"/>
  <c r="X412" i="4" s="1"/>
  <c r="Y412" i="4" s="1"/>
  <c r="Z412" i="4" s="1"/>
  <c r="V326" i="4"/>
  <c r="W326" i="4" s="1"/>
  <c r="V539" i="4"/>
  <c r="W539" i="4" s="1"/>
  <c r="X539" i="4" s="1"/>
  <c r="Y539" i="4" s="1"/>
  <c r="U539" i="4"/>
  <c r="U796" i="4"/>
  <c r="V796" i="4"/>
  <c r="H36" i="3"/>
  <c r="F36" i="3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W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AG40" i="4"/>
  <c r="W30" i="4"/>
  <c r="H110" i="3"/>
  <c r="F110" i="3"/>
  <c r="H156" i="3"/>
  <c r="F156" i="3"/>
  <c r="H130" i="3"/>
  <c r="F130" i="3"/>
  <c r="F114" i="3"/>
  <c r="H114" i="3"/>
  <c r="F45" i="3"/>
  <c r="H45" i="3"/>
  <c r="H39" i="3"/>
  <c r="F39" i="3"/>
  <c r="F33" i="3"/>
  <c r="H33" i="3"/>
  <c r="E168" i="2"/>
  <c r="N168" i="2" s="1"/>
  <c r="G168" i="2"/>
  <c r="P168" i="2" s="1"/>
  <c r="F168" i="2"/>
  <c r="O168" i="2" s="1"/>
  <c r="I167" i="3" s="1"/>
  <c r="V76" i="4"/>
  <c r="W76" i="4" s="1"/>
  <c r="T956" i="4"/>
  <c r="V956" i="4" s="1"/>
  <c r="W956" i="4" s="1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F827" i="3"/>
  <c r="F779" i="3"/>
  <c r="H779" i="3"/>
  <c r="F536" i="3"/>
  <c r="F511" i="3"/>
  <c r="F807" i="3"/>
  <c r="H807" i="3"/>
  <c r="F763" i="3"/>
  <c r="H763" i="3"/>
  <c r="F753" i="3"/>
  <c r="H753" i="3"/>
  <c r="V337" i="4"/>
  <c r="W337" i="4" s="1"/>
  <c r="AM581" i="4"/>
  <c r="AS581" i="4" s="1"/>
  <c r="F369" i="2"/>
  <c r="O369" i="2" s="1"/>
  <c r="I368" i="3" s="1"/>
  <c r="E369" i="2"/>
  <c r="N369" i="2" s="1"/>
  <c r="G369" i="2"/>
  <c r="P369" i="2" s="1"/>
  <c r="E233" i="2"/>
  <c r="N233" i="2" s="1"/>
  <c r="G233" i="2"/>
  <c r="P233" i="2" s="1"/>
  <c r="F233" i="2"/>
  <c r="O233" i="2" s="1"/>
  <c r="I232" i="3" s="1"/>
  <c r="E227" i="2"/>
  <c r="N227" i="2" s="1"/>
  <c r="G227" i="2"/>
  <c r="P227" i="2" s="1"/>
  <c r="F227" i="2"/>
  <c r="O227" i="2" s="1"/>
  <c r="I226" i="3" s="1"/>
  <c r="E209" i="2"/>
  <c r="N209" i="2" s="1"/>
  <c r="G209" i="2"/>
  <c r="P209" i="2" s="1"/>
  <c r="F209" i="2"/>
  <c r="O209" i="2" s="1"/>
  <c r="I208" i="3" s="1"/>
  <c r="F337" i="2"/>
  <c r="O337" i="2" s="1"/>
  <c r="I336" i="3" s="1"/>
  <c r="E337" i="2"/>
  <c r="N337" i="2" s="1"/>
  <c r="G337" i="2"/>
  <c r="P337" i="2" s="1"/>
  <c r="E235" i="2"/>
  <c r="N235" i="2" s="1"/>
  <c r="G235" i="2"/>
  <c r="P235" i="2" s="1"/>
  <c r="F235" i="2"/>
  <c r="O235" i="2" s="1"/>
  <c r="I234" i="3" s="1"/>
  <c r="E201" i="2"/>
  <c r="N201" i="2" s="1"/>
  <c r="G201" i="2"/>
  <c r="P201" i="2" s="1"/>
  <c r="F201" i="2"/>
  <c r="O201" i="2" s="1"/>
  <c r="I200" i="3" s="1"/>
  <c r="E193" i="2"/>
  <c r="N193" i="2" s="1"/>
  <c r="G193" i="2"/>
  <c r="P193" i="2" s="1"/>
  <c r="F193" i="2"/>
  <c r="O193" i="2" s="1"/>
  <c r="I192" i="3" s="1"/>
  <c r="E192" i="2"/>
  <c r="N192" i="2" s="1"/>
  <c r="G192" i="2"/>
  <c r="P192" i="2" s="1"/>
  <c r="F192" i="2"/>
  <c r="O192" i="2" s="1"/>
  <c r="I191" i="3" s="1"/>
  <c r="E203" i="2"/>
  <c r="N203" i="2" s="1"/>
  <c r="G203" i="2"/>
  <c r="P203" i="2" s="1"/>
  <c r="F203" i="2"/>
  <c r="O203" i="2" s="1"/>
  <c r="I202" i="3" s="1"/>
  <c r="E195" i="2"/>
  <c r="N195" i="2" s="1"/>
  <c r="G195" i="2"/>
  <c r="P195" i="2" s="1"/>
  <c r="F195" i="2"/>
  <c r="O195" i="2" s="1"/>
  <c r="I194" i="3" s="1"/>
  <c r="E190" i="2"/>
  <c r="N190" i="2" s="1"/>
  <c r="G190" i="2"/>
  <c r="P190" i="2" s="1"/>
  <c r="F190" i="2"/>
  <c r="O190" i="2" s="1"/>
  <c r="I189" i="3" s="1"/>
  <c r="F204" i="2"/>
  <c r="O204" i="2" s="1"/>
  <c r="I203" i="3" s="1"/>
  <c r="E204" i="2"/>
  <c r="N204" i="2" s="1"/>
  <c r="G204" i="2"/>
  <c r="P204" i="2" s="1"/>
  <c r="E188" i="2"/>
  <c r="N188" i="2" s="1"/>
  <c r="G188" i="2"/>
  <c r="P188" i="2" s="1"/>
  <c r="F188" i="2"/>
  <c r="O188" i="2" s="1"/>
  <c r="I187" i="3" s="1"/>
  <c r="E215" i="2"/>
  <c r="N215" i="2" s="1"/>
  <c r="G215" i="2"/>
  <c r="P215" i="2" s="1"/>
  <c r="F215" i="2"/>
  <c r="O215" i="2" s="1"/>
  <c r="I214" i="3" s="1"/>
  <c r="E205" i="2"/>
  <c r="N205" i="2" s="1"/>
  <c r="G205" i="2"/>
  <c r="P205" i="2" s="1"/>
  <c r="F205" i="2"/>
  <c r="O205" i="2" s="1"/>
  <c r="I204" i="3" s="1"/>
  <c r="E199" i="2"/>
  <c r="N199" i="2" s="1"/>
  <c r="G199" i="2"/>
  <c r="P199" i="2" s="1"/>
  <c r="F199" i="2"/>
  <c r="O199" i="2" s="1"/>
  <c r="I198" i="3" s="1"/>
  <c r="F218" i="2"/>
  <c r="O218" i="2" s="1"/>
  <c r="I217" i="3" s="1"/>
  <c r="E218" i="2"/>
  <c r="N218" i="2" s="1"/>
  <c r="G218" i="2"/>
  <c r="P218" i="2" s="1"/>
  <c r="F210" i="2"/>
  <c r="O210" i="2" s="1"/>
  <c r="I209" i="3" s="1"/>
  <c r="E210" i="2"/>
  <c r="N210" i="2" s="1"/>
  <c r="G210" i="2"/>
  <c r="P210" i="2" s="1"/>
  <c r="F268" i="2"/>
  <c r="O268" i="2" s="1"/>
  <c r="I267" i="3" s="1"/>
  <c r="E268" i="2"/>
  <c r="N268" i="2" s="1"/>
  <c r="G268" i="2"/>
  <c r="P268" i="2" s="1"/>
  <c r="E293" i="2"/>
  <c r="N293" i="2" s="1"/>
  <c r="G293" i="2"/>
  <c r="P293" i="2" s="1"/>
  <c r="F293" i="2"/>
  <c r="O293" i="2" s="1"/>
  <c r="I292" i="3" s="1"/>
  <c r="E255" i="2"/>
  <c r="N255" i="2" s="1"/>
  <c r="G255" i="2"/>
  <c r="P255" i="2" s="1"/>
  <c r="F255" i="2"/>
  <c r="O255" i="2" s="1"/>
  <c r="I254" i="3" s="1"/>
  <c r="E247" i="2"/>
  <c r="N247" i="2" s="1"/>
  <c r="G247" i="2"/>
  <c r="P247" i="2" s="1"/>
  <c r="F247" i="2"/>
  <c r="O247" i="2" s="1"/>
  <c r="I246" i="3" s="1"/>
  <c r="E219" i="2"/>
  <c r="N219" i="2" s="1"/>
  <c r="G219" i="2"/>
  <c r="P219" i="2" s="1"/>
  <c r="F219" i="2"/>
  <c r="O219" i="2" s="1"/>
  <c r="I218" i="3" s="1"/>
  <c r="E372" i="2"/>
  <c r="N372" i="2" s="1"/>
  <c r="G372" i="2"/>
  <c r="P372" i="2" s="1"/>
  <c r="F372" i="2"/>
  <c r="O372" i="2" s="1"/>
  <c r="I371" i="3" s="1"/>
  <c r="F356" i="2"/>
  <c r="O356" i="2" s="1"/>
  <c r="I355" i="3" s="1"/>
  <c r="E356" i="2"/>
  <c r="N356" i="2" s="1"/>
  <c r="G356" i="2"/>
  <c r="P356" i="2" s="1"/>
  <c r="F238" i="2"/>
  <c r="O238" i="2" s="1"/>
  <c r="I237" i="3" s="1"/>
  <c r="E238" i="2"/>
  <c r="N238" i="2" s="1"/>
  <c r="G238" i="2"/>
  <c r="P238" i="2" s="1"/>
  <c r="F222" i="2"/>
  <c r="O222" i="2" s="1"/>
  <c r="I221" i="3" s="1"/>
  <c r="E222" i="2"/>
  <c r="N222" i="2" s="1"/>
  <c r="G222" i="2"/>
  <c r="P222" i="2" s="1"/>
  <c r="F282" i="2"/>
  <c r="O282" i="2" s="1"/>
  <c r="I281" i="3" s="1"/>
  <c r="E282" i="2"/>
  <c r="N282" i="2" s="1"/>
  <c r="G282" i="2"/>
  <c r="P282" i="2" s="1"/>
  <c r="E317" i="2"/>
  <c r="N317" i="2" s="1"/>
  <c r="G317" i="2"/>
  <c r="P317" i="2" s="1"/>
  <c r="F317" i="2"/>
  <c r="O317" i="2" s="1"/>
  <c r="I316" i="3" s="1"/>
  <c r="E253" i="2"/>
  <c r="N253" i="2" s="1"/>
  <c r="G253" i="2"/>
  <c r="P253" i="2" s="1"/>
  <c r="F253" i="2"/>
  <c r="O253" i="2" s="1"/>
  <c r="I252" i="3" s="1"/>
  <c r="E243" i="2"/>
  <c r="N243" i="2" s="1"/>
  <c r="G243" i="2"/>
  <c r="P243" i="2" s="1"/>
  <c r="F243" i="2"/>
  <c r="O243" i="2" s="1"/>
  <c r="I242" i="3" s="1"/>
  <c r="F352" i="2"/>
  <c r="O352" i="2" s="1"/>
  <c r="I351" i="3" s="1"/>
  <c r="E352" i="2"/>
  <c r="N352" i="2" s="1"/>
  <c r="G352" i="2"/>
  <c r="P352" i="2" s="1"/>
  <c r="E326" i="2"/>
  <c r="N326" i="2" s="1"/>
  <c r="G326" i="2"/>
  <c r="P326" i="2" s="1"/>
  <c r="F326" i="2"/>
  <c r="O326" i="2" s="1"/>
  <c r="I325" i="3" s="1"/>
  <c r="F294" i="2"/>
  <c r="O294" i="2" s="1"/>
  <c r="I293" i="3" s="1"/>
  <c r="E294" i="2"/>
  <c r="N294" i="2" s="1"/>
  <c r="G294" i="2"/>
  <c r="P294" i="2" s="1"/>
  <c r="F250" i="2"/>
  <c r="O250" i="2" s="1"/>
  <c r="I249" i="3" s="1"/>
  <c r="E250" i="2"/>
  <c r="N250" i="2" s="1"/>
  <c r="G250" i="2"/>
  <c r="P250" i="2" s="1"/>
  <c r="F316" i="2"/>
  <c r="O316" i="2" s="1"/>
  <c r="I315" i="3" s="1"/>
  <c r="E316" i="2"/>
  <c r="N316" i="2" s="1"/>
  <c r="G316" i="2"/>
  <c r="P316" i="2" s="1"/>
  <c r="E267" i="2"/>
  <c r="N267" i="2" s="1"/>
  <c r="G267" i="2"/>
  <c r="P267" i="2" s="1"/>
  <c r="F267" i="2"/>
  <c r="O267" i="2" s="1"/>
  <c r="I266" i="3" s="1"/>
  <c r="E251" i="2"/>
  <c r="N251" i="2" s="1"/>
  <c r="G251" i="2"/>
  <c r="P251" i="2" s="1"/>
  <c r="F251" i="2"/>
  <c r="O251" i="2" s="1"/>
  <c r="I250" i="3" s="1"/>
  <c r="E239" i="2"/>
  <c r="N239" i="2" s="1"/>
  <c r="G239" i="2"/>
  <c r="P239" i="2" s="1"/>
  <c r="F239" i="2"/>
  <c r="O239" i="2" s="1"/>
  <c r="I238" i="3" s="1"/>
  <c r="E348" i="2"/>
  <c r="N348" i="2" s="1"/>
  <c r="G348" i="2"/>
  <c r="P348" i="2" s="1"/>
  <c r="F348" i="2"/>
  <c r="O348" i="2" s="1"/>
  <c r="I347" i="3" s="1"/>
  <c r="E346" i="2"/>
  <c r="N346" i="2" s="1"/>
  <c r="G346" i="2"/>
  <c r="P346" i="2" s="1"/>
  <c r="F346" i="2"/>
  <c r="O346" i="2" s="1"/>
  <c r="I345" i="3" s="1"/>
  <c r="E322" i="2"/>
  <c r="N322" i="2" s="1"/>
  <c r="G322" i="2"/>
  <c r="P322" i="2" s="1"/>
  <c r="F322" i="2"/>
  <c r="O322" i="2" s="1"/>
  <c r="I321" i="3" s="1"/>
  <c r="F230" i="2"/>
  <c r="O230" i="2" s="1"/>
  <c r="I229" i="3" s="1"/>
  <c r="E230" i="2"/>
  <c r="N230" i="2" s="1"/>
  <c r="G230" i="2"/>
  <c r="P230" i="2" s="1"/>
  <c r="F365" i="2"/>
  <c r="O365" i="2" s="1"/>
  <c r="I364" i="3" s="1"/>
  <c r="E365" i="2"/>
  <c r="N365" i="2" s="1"/>
  <c r="G365" i="2"/>
  <c r="P365" i="2" s="1"/>
  <c r="E297" i="2"/>
  <c r="N297" i="2" s="1"/>
  <c r="G297" i="2"/>
  <c r="P297" i="2" s="1"/>
  <c r="F297" i="2"/>
  <c r="O297" i="2" s="1"/>
  <c r="I296" i="3" s="1"/>
  <c r="E279" i="2"/>
  <c r="N279" i="2" s="1"/>
  <c r="G279" i="2"/>
  <c r="P279" i="2" s="1"/>
  <c r="F279" i="2"/>
  <c r="O279" i="2" s="1"/>
  <c r="I278" i="3" s="1"/>
  <c r="E259" i="2"/>
  <c r="N259" i="2" s="1"/>
  <c r="G259" i="2"/>
  <c r="P259" i="2" s="1"/>
  <c r="F259" i="2"/>
  <c r="O259" i="2" s="1"/>
  <c r="I258" i="3" s="1"/>
  <c r="E249" i="2"/>
  <c r="N249" i="2" s="1"/>
  <c r="G249" i="2"/>
  <c r="P249" i="2" s="1"/>
  <c r="F249" i="2"/>
  <c r="O249" i="2" s="1"/>
  <c r="I248" i="3" s="1"/>
  <c r="F360" i="2"/>
  <c r="O360" i="2" s="1"/>
  <c r="I359" i="3" s="1"/>
  <c r="E360" i="2"/>
  <c r="N360" i="2" s="1"/>
  <c r="G360" i="2"/>
  <c r="P360" i="2" s="1"/>
  <c r="F306" i="2"/>
  <c r="O306" i="2" s="1"/>
  <c r="I305" i="3" s="1"/>
  <c r="E306" i="2"/>
  <c r="N306" i="2" s="1"/>
  <c r="G306" i="2"/>
  <c r="P306" i="2" s="1"/>
  <c r="F298" i="2"/>
  <c r="O298" i="2" s="1"/>
  <c r="I297" i="3" s="1"/>
  <c r="E298" i="2"/>
  <c r="N298" i="2" s="1"/>
  <c r="G298" i="2"/>
  <c r="P298" i="2" s="1"/>
  <c r="F290" i="2"/>
  <c r="O290" i="2" s="1"/>
  <c r="I289" i="3" s="1"/>
  <c r="E290" i="2"/>
  <c r="N290" i="2" s="1"/>
  <c r="G290" i="2"/>
  <c r="P290" i="2" s="1"/>
  <c r="F485" i="2"/>
  <c r="O485" i="2" s="1"/>
  <c r="E485" i="2"/>
  <c r="N485" i="2" s="1"/>
  <c r="G485" i="2"/>
  <c r="P485" i="2" s="1"/>
  <c r="F465" i="2"/>
  <c r="O465" i="2" s="1"/>
  <c r="I464" i="3" s="1"/>
  <c r="E465" i="2"/>
  <c r="N465" i="2" s="1"/>
  <c r="G465" i="2"/>
  <c r="P465" i="2" s="1"/>
  <c r="F451" i="2"/>
  <c r="O451" i="2" s="1"/>
  <c r="I450" i="3" s="1"/>
  <c r="E451" i="2"/>
  <c r="N451" i="2" s="1"/>
  <c r="G451" i="2"/>
  <c r="P451" i="2" s="1"/>
  <c r="E436" i="2"/>
  <c r="N436" i="2" s="1"/>
  <c r="G436" i="2"/>
  <c r="P436" i="2" s="1"/>
  <c r="F436" i="2"/>
  <c r="O436" i="2" s="1"/>
  <c r="I435" i="3" s="1"/>
  <c r="F417" i="2"/>
  <c r="O417" i="2" s="1"/>
  <c r="I416" i="3" s="1"/>
  <c r="E417" i="2"/>
  <c r="N417" i="2" s="1"/>
  <c r="G417" i="2"/>
  <c r="P417" i="2" s="1"/>
  <c r="E412" i="2"/>
  <c r="N412" i="2" s="1"/>
  <c r="G412" i="2"/>
  <c r="P412" i="2" s="1"/>
  <c r="F412" i="2"/>
  <c r="O412" i="2" s="1"/>
  <c r="I411" i="3" s="1"/>
  <c r="F405" i="2"/>
  <c r="O405" i="2" s="1"/>
  <c r="I404" i="3" s="1"/>
  <c r="E405" i="2"/>
  <c r="N405" i="2" s="1"/>
  <c r="G405" i="2"/>
  <c r="P405" i="2" s="1"/>
  <c r="E396" i="2"/>
  <c r="N396" i="2" s="1"/>
  <c r="G396" i="2"/>
  <c r="P396" i="2" s="1"/>
  <c r="F396" i="2"/>
  <c r="O396" i="2" s="1"/>
  <c r="I395" i="3" s="1"/>
  <c r="F393" i="2"/>
  <c r="O393" i="2" s="1"/>
  <c r="I392" i="3" s="1"/>
  <c r="E393" i="2"/>
  <c r="N393" i="2" s="1"/>
  <c r="G393" i="2"/>
  <c r="P393" i="2" s="1"/>
  <c r="E484" i="2"/>
  <c r="N484" i="2" s="1"/>
  <c r="G484" i="2"/>
  <c r="P484" i="2" s="1"/>
  <c r="F484" i="2"/>
  <c r="O484" i="2" s="1"/>
  <c r="I483" i="3" s="1"/>
  <c r="F429" i="2"/>
  <c r="O429" i="2" s="1"/>
  <c r="I428" i="3" s="1"/>
  <c r="E429" i="2"/>
  <c r="N429" i="2" s="1"/>
  <c r="G429" i="2"/>
  <c r="P429" i="2" s="1"/>
  <c r="F397" i="2"/>
  <c r="O397" i="2" s="1"/>
  <c r="I396" i="3" s="1"/>
  <c r="E397" i="2"/>
  <c r="N397" i="2" s="1"/>
  <c r="G397" i="2"/>
  <c r="P397" i="2" s="1"/>
  <c r="E480" i="2"/>
  <c r="N480" i="2" s="1"/>
  <c r="G480" i="2"/>
  <c r="P480" i="2" s="1"/>
  <c r="F480" i="2"/>
  <c r="O480" i="2" s="1"/>
  <c r="I479" i="3" s="1"/>
  <c r="E472" i="2"/>
  <c r="N472" i="2" s="1"/>
  <c r="G472" i="2"/>
  <c r="P472" i="2" s="1"/>
  <c r="F472" i="2"/>
  <c r="O472" i="2" s="1"/>
  <c r="I471" i="3" s="1"/>
  <c r="F469" i="2"/>
  <c r="O469" i="2" s="1"/>
  <c r="I468" i="3" s="1"/>
  <c r="E469" i="2"/>
  <c r="N469" i="2" s="1"/>
  <c r="G469" i="2"/>
  <c r="P469" i="2" s="1"/>
  <c r="F448" i="2"/>
  <c r="O448" i="2" s="1"/>
  <c r="I447" i="3" s="1"/>
  <c r="E448" i="2"/>
  <c r="N448" i="2" s="1"/>
  <c r="G448" i="2"/>
  <c r="P448" i="2" s="1"/>
  <c r="F433" i="2"/>
  <c r="O433" i="2" s="1"/>
  <c r="I432" i="3" s="1"/>
  <c r="E433" i="2"/>
  <c r="N433" i="2" s="1"/>
  <c r="G433" i="2"/>
  <c r="P433" i="2" s="1"/>
  <c r="F425" i="2"/>
  <c r="O425" i="2" s="1"/>
  <c r="I424" i="3" s="1"/>
  <c r="E425" i="2"/>
  <c r="N425" i="2" s="1"/>
  <c r="G425" i="2"/>
  <c r="P425" i="2" s="1"/>
  <c r="F385" i="2"/>
  <c r="O385" i="2" s="1"/>
  <c r="I384" i="3" s="1"/>
  <c r="E385" i="2"/>
  <c r="N385" i="2" s="1"/>
  <c r="G385" i="2"/>
  <c r="P385" i="2" s="1"/>
  <c r="F377" i="2"/>
  <c r="O377" i="2" s="1"/>
  <c r="I376" i="3" s="1"/>
  <c r="E377" i="2"/>
  <c r="N377" i="2" s="1"/>
  <c r="G377" i="2"/>
  <c r="P377" i="2" s="1"/>
  <c r="F401" i="2"/>
  <c r="O401" i="2" s="1"/>
  <c r="I400" i="3" s="1"/>
  <c r="E401" i="2"/>
  <c r="N401" i="2" s="1"/>
  <c r="G401" i="2"/>
  <c r="P401" i="2" s="1"/>
  <c r="F461" i="2"/>
  <c r="O461" i="2" s="1"/>
  <c r="I460" i="3" s="1"/>
  <c r="E461" i="2"/>
  <c r="N461" i="2" s="1"/>
  <c r="G461" i="2"/>
  <c r="P461" i="2" s="1"/>
  <c r="E432" i="2"/>
  <c r="N432" i="2" s="1"/>
  <c r="G432" i="2"/>
  <c r="P432" i="2" s="1"/>
  <c r="F432" i="2"/>
  <c r="O432" i="2" s="1"/>
  <c r="I431" i="3" s="1"/>
  <c r="E424" i="2"/>
  <c r="N424" i="2" s="1"/>
  <c r="G424" i="2"/>
  <c r="P424" i="2" s="1"/>
  <c r="F424" i="2"/>
  <c r="O424" i="2" s="1"/>
  <c r="I423" i="3" s="1"/>
  <c r="E464" i="2"/>
  <c r="N464" i="2" s="1"/>
  <c r="G464" i="2"/>
  <c r="P464" i="2" s="1"/>
  <c r="F464" i="2"/>
  <c r="O464" i="2" s="1"/>
  <c r="I463" i="3" s="1"/>
  <c r="E460" i="2"/>
  <c r="N460" i="2" s="1"/>
  <c r="G460" i="2"/>
  <c r="P460" i="2" s="1"/>
  <c r="F460" i="2"/>
  <c r="O460" i="2" s="1"/>
  <c r="I459" i="3" s="1"/>
  <c r="F457" i="2"/>
  <c r="O457" i="2" s="1"/>
  <c r="I456" i="3" s="1"/>
  <c r="E457" i="2"/>
  <c r="N457" i="2" s="1"/>
  <c r="G457" i="2"/>
  <c r="P457" i="2" s="1"/>
  <c r="F437" i="2"/>
  <c r="O437" i="2" s="1"/>
  <c r="I436" i="3" s="1"/>
  <c r="E437" i="2"/>
  <c r="N437" i="2" s="1"/>
  <c r="G437" i="2"/>
  <c r="P437" i="2" s="1"/>
  <c r="F409" i="2"/>
  <c r="O409" i="2" s="1"/>
  <c r="I408" i="3" s="1"/>
  <c r="E409" i="2"/>
  <c r="N409" i="2" s="1"/>
  <c r="G409" i="2"/>
  <c r="P409" i="2" s="1"/>
  <c r="E392" i="2"/>
  <c r="N392" i="2" s="1"/>
  <c r="G392" i="2"/>
  <c r="P392" i="2" s="1"/>
  <c r="F392" i="2"/>
  <c r="O392" i="2" s="1"/>
  <c r="I391" i="3" s="1"/>
  <c r="E380" i="2"/>
  <c r="N380" i="2" s="1"/>
  <c r="G380" i="2"/>
  <c r="P380" i="2" s="1"/>
  <c r="F380" i="2"/>
  <c r="O380" i="2" s="1"/>
  <c r="I379" i="3" s="1"/>
  <c r="F389" i="2"/>
  <c r="O389" i="2" s="1"/>
  <c r="I388" i="3" s="1"/>
  <c r="E389" i="2"/>
  <c r="N389" i="2" s="1"/>
  <c r="G389" i="2"/>
  <c r="P389" i="2" s="1"/>
  <c r="E408" i="2"/>
  <c r="N408" i="2" s="1"/>
  <c r="G408" i="2"/>
  <c r="P408" i="2" s="1"/>
  <c r="F408" i="2"/>
  <c r="O408" i="2" s="1"/>
  <c r="I407" i="3" s="1"/>
  <c r="E355" i="2"/>
  <c r="N355" i="2" s="1"/>
  <c r="G355" i="2"/>
  <c r="P355" i="2" s="1"/>
  <c r="F355" i="2"/>
  <c r="O355" i="2" s="1"/>
  <c r="I354" i="3" s="1"/>
  <c r="F300" i="2"/>
  <c r="O300" i="2" s="1"/>
  <c r="I299" i="3" s="1"/>
  <c r="E300" i="2"/>
  <c r="N300" i="2" s="1"/>
  <c r="G300" i="2"/>
  <c r="P300" i="2" s="1"/>
  <c r="E289" i="2"/>
  <c r="N289" i="2" s="1"/>
  <c r="G289" i="2"/>
  <c r="P289" i="2" s="1"/>
  <c r="F289" i="2"/>
  <c r="O289" i="2" s="1"/>
  <c r="I288" i="3" s="1"/>
  <c r="F266" i="2"/>
  <c r="O266" i="2" s="1"/>
  <c r="I265" i="3" s="1"/>
  <c r="E266" i="2"/>
  <c r="N266" i="2" s="1"/>
  <c r="G266" i="2"/>
  <c r="P266" i="2" s="1"/>
  <c r="E237" i="2"/>
  <c r="N237" i="2" s="1"/>
  <c r="G237" i="2"/>
  <c r="P237" i="2" s="1"/>
  <c r="F237" i="2"/>
  <c r="O237" i="2" s="1"/>
  <c r="I236" i="3" s="1"/>
  <c r="E291" i="2"/>
  <c r="N291" i="2" s="1"/>
  <c r="G291" i="2"/>
  <c r="P291" i="2" s="1"/>
  <c r="F291" i="2"/>
  <c r="O291" i="2" s="1"/>
  <c r="I290" i="3" s="1"/>
  <c r="E332" i="2"/>
  <c r="N332" i="2" s="1"/>
  <c r="G332" i="2"/>
  <c r="P332" i="2" s="1"/>
  <c r="F332" i="2"/>
  <c r="O332" i="2" s="1"/>
  <c r="I331" i="3" s="1"/>
  <c r="E285" i="2"/>
  <c r="N285" i="2" s="1"/>
  <c r="G285" i="2"/>
  <c r="P285" i="2" s="1"/>
  <c r="F285" i="2"/>
  <c r="O285" i="2" s="1"/>
  <c r="I284" i="3" s="1"/>
  <c r="F244" i="2"/>
  <c r="O244" i="2" s="1"/>
  <c r="I243" i="3" s="1"/>
  <c r="E244" i="2"/>
  <c r="N244" i="2" s="1"/>
  <c r="G244" i="2"/>
  <c r="P244" i="2" s="1"/>
  <c r="F331" i="2"/>
  <c r="O331" i="2" s="1"/>
  <c r="I330" i="3" s="1"/>
  <c r="E331" i="2"/>
  <c r="N331" i="2" s="1"/>
  <c r="G331" i="2"/>
  <c r="P331" i="2" s="1"/>
  <c r="E328" i="2"/>
  <c r="N328" i="2" s="1"/>
  <c r="G328" i="2"/>
  <c r="P328" i="2" s="1"/>
  <c r="F328" i="2"/>
  <c r="O328" i="2" s="1"/>
  <c r="I327" i="3" s="1"/>
  <c r="F284" i="2"/>
  <c r="O284" i="2" s="1"/>
  <c r="I283" i="3" s="1"/>
  <c r="E284" i="2"/>
  <c r="N284" i="2" s="1"/>
  <c r="G284" i="2"/>
  <c r="P284" i="2" s="1"/>
  <c r="E229" i="2"/>
  <c r="N229" i="2" s="1"/>
  <c r="G229" i="2"/>
  <c r="P229" i="2" s="1"/>
  <c r="F229" i="2"/>
  <c r="O229" i="2" s="1"/>
  <c r="I228" i="3" s="1"/>
  <c r="F304" i="2"/>
  <c r="O304" i="2" s="1"/>
  <c r="I303" i="3" s="1"/>
  <c r="E304" i="2"/>
  <c r="N304" i="2" s="1"/>
  <c r="G304" i="2"/>
  <c r="P304" i="2" s="1"/>
  <c r="F327" i="2"/>
  <c r="O327" i="2" s="1"/>
  <c r="I326" i="3" s="1"/>
  <c r="E327" i="2"/>
  <c r="N327" i="2" s="1"/>
  <c r="G327" i="2"/>
  <c r="P327" i="2" s="1"/>
  <c r="E211" i="2"/>
  <c r="N211" i="2" s="1"/>
  <c r="G211" i="2"/>
  <c r="P211" i="2" s="1"/>
  <c r="F211" i="2"/>
  <c r="O211" i="2" s="1"/>
  <c r="I210" i="3" s="1"/>
  <c r="E324" i="2"/>
  <c r="N324" i="2" s="1"/>
  <c r="G324" i="2"/>
  <c r="P324" i="2" s="1"/>
  <c r="F324" i="2"/>
  <c r="O324" i="2" s="1"/>
  <c r="I323" i="3" s="1"/>
  <c r="F278" i="2"/>
  <c r="O278" i="2" s="1"/>
  <c r="I277" i="3" s="1"/>
  <c r="E278" i="2"/>
  <c r="N278" i="2" s="1"/>
  <c r="G278" i="2"/>
  <c r="P278" i="2" s="1"/>
  <c r="F216" i="2"/>
  <c r="O216" i="2" s="1"/>
  <c r="I215" i="3" s="1"/>
  <c r="E216" i="2"/>
  <c r="N216" i="2" s="1"/>
  <c r="G216" i="2"/>
  <c r="P216" i="2" s="1"/>
  <c r="F318" i="2"/>
  <c r="O318" i="2" s="1"/>
  <c r="I317" i="3" s="1"/>
  <c r="E318" i="2"/>
  <c r="N318" i="2" s="1"/>
  <c r="G318" i="2"/>
  <c r="P318" i="2" s="1"/>
  <c r="E458" i="2"/>
  <c r="N458" i="2" s="1"/>
  <c r="G458" i="2"/>
  <c r="P458" i="2" s="1"/>
  <c r="F458" i="2"/>
  <c r="O458" i="2" s="1"/>
  <c r="I457" i="3" s="1"/>
  <c r="E418" i="2"/>
  <c r="N418" i="2" s="1"/>
  <c r="G418" i="2"/>
  <c r="P418" i="2" s="1"/>
  <c r="F418" i="2"/>
  <c r="O418" i="2" s="1"/>
  <c r="I417" i="3" s="1"/>
  <c r="E390" i="2"/>
  <c r="N390" i="2" s="1"/>
  <c r="G390" i="2"/>
  <c r="P390" i="2" s="1"/>
  <c r="F390" i="2"/>
  <c r="O390" i="2" s="1"/>
  <c r="I389" i="3" s="1"/>
  <c r="E376" i="2"/>
  <c r="N376" i="2" s="1"/>
  <c r="G376" i="2"/>
  <c r="P376" i="2" s="1"/>
  <c r="F376" i="2"/>
  <c r="O376" i="2" s="1"/>
  <c r="I375" i="3" s="1"/>
  <c r="F439" i="2"/>
  <c r="O439" i="2" s="1"/>
  <c r="I438" i="3" s="1"/>
  <c r="E439" i="2"/>
  <c r="N439" i="2" s="1"/>
  <c r="G439" i="2"/>
  <c r="P439" i="2" s="1"/>
  <c r="F503" i="2"/>
  <c r="O503" i="2" s="1"/>
  <c r="I502" i="3" s="1"/>
  <c r="E503" i="2"/>
  <c r="N503" i="2" s="1"/>
  <c r="G503" i="2"/>
  <c r="P503" i="2" s="1"/>
  <c r="F499" i="2"/>
  <c r="O499" i="2" s="1"/>
  <c r="I498" i="3" s="1"/>
  <c r="E499" i="2"/>
  <c r="N499" i="2" s="1"/>
  <c r="G499" i="2"/>
  <c r="P499" i="2" s="1"/>
  <c r="F375" i="2"/>
  <c r="O375" i="2" s="1"/>
  <c r="I374" i="3" s="1"/>
  <c r="E375" i="2"/>
  <c r="N375" i="2" s="1"/>
  <c r="G375" i="2"/>
  <c r="P375" i="2" s="1"/>
  <c r="F491" i="2"/>
  <c r="O491" i="2" s="1"/>
  <c r="I490" i="3" s="1"/>
  <c r="E491" i="2"/>
  <c r="N491" i="2" s="1"/>
  <c r="G491" i="2"/>
  <c r="P491" i="2" s="1"/>
  <c r="E422" i="2"/>
  <c r="N422" i="2" s="1"/>
  <c r="G422" i="2"/>
  <c r="P422" i="2" s="1"/>
  <c r="F422" i="2"/>
  <c r="O422" i="2" s="1"/>
  <c r="I421" i="3" s="1"/>
  <c r="E406" i="2"/>
  <c r="N406" i="2" s="1"/>
  <c r="G406" i="2"/>
  <c r="P406" i="2" s="1"/>
  <c r="F406" i="2"/>
  <c r="O406" i="2" s="1"/>
  <c r="I405" i="3" s="1"/>
  <c r="E386" i="2"/>
  <c r="N386" i="2" s="1"/>
  <c r="G386" i="2"/>
  <c r="P386" i="2" s="1"/>
  <c r="F386" i="2"/>
  <c r="O386" i="2" s="1"/>
  <c r="I385" i="3" s="1"/>
  <c r="E494" i="2"/>
  <c r="N494" i="2" s="1"/>
  <c r="G494" i="2"/>
  <c r="P494" i="2" s="1"/>
  <c r="F494" i="2"/>
  <c r="O494" i="2" s="1"/>
  <c r="I493" i="3" s="1"/>
  <c r="E378" i="2"/>
  <c r="N378" i="2" s="1"/>
  <c r="G378" i="2"/>
  <c r="P378" i="2" s="1"/>
  <c r="F378" i="2"/>
  <c r="O378" i="2" s="1"/>
  <c r="I377" i="3" s="1"/>
  <c r="F459" i="2"/>
  <c r="O459" i="2" s="1"/>
  <c r="I458" i="3" s="1"/>
  <c r="E459" i="2"/>
  <c r="N459" i="2" s="1"/>
  <c r="G459" i="2"/>
  <c r="P459" i="2" s="1"/>
  <c r="E488" i="2"/>
  <c r="N488" i="2" s="1"/>
  <c r="G488" i="2"/>
  <c r="P488" i="2" s="1"/>
  <c r="F488" i="2"/>
  <c r="O488" i="2" s="1"/>
  <c r="I487" i="3" s="1"/>
  <c r="E430" i="2"/>
  <c r="N430" i="2" s="1"/>
  <c r="G430" i="2"/>
  <c r="P430" i="2" s="1"/>
  <c r="F430" i="2"/>
  <c r="O430" i="2" s="1"/>
  <c r="I429" i="3" s="1"/>
  <c r="AB437" i="4"/>
  <c r="AN437" i="4" s="1"/>
  <c r="AT437" i="4" s="1"/>
  <c r="E575" i="2"/>
  <c r="N575" i="2" s="1"/>
  <c r="G575" i="2"/>
  <c r="P575" i="2" s="1"/>
  <c r="F575" i="2"/>
  <c r="O575" i="2" s="1"/>
  <c r="I574" i="3" s="1"/>
  <c r="X1000" i="4"/>
  <c r="Y1000" i="4"/>
  <c r="X756" i="4"/>
  <c r="X166" i="4"/>
  <c r="X961" i="4"/>
  <c r="Y961" i="4"/>
  <c r="X787" i="4"/>
  <c r="Y787" i="4" s="1"/>
  <c r="X755" i="4"/>
  <c r="Y755" i="4" s="1"/>
  <c r="X79" i="4"/>
  <c r="AK132" i="4"/>
  <c r="AJ132" i="4"/>
  <c r="AG132" i="4"/>
  <c r="AI132" i="4"/>
  <c r="AH132" i="4"/>
  <c r="AF132" i="4"/>
  <c r="AK660" i="4"/>
  <c r="AH660" i="4"/>
  <c r="AJ660" i="4"/>
  <c r="AI660" i="4"/>
  <c r="AG660" i="4"/>
  <c r="AF660" i="4"/>
  <c r="AF709" i="4"/>
  <c r="AG709" i="4"/>
  <c r="AK709" i="4"/>
  <c r="AH709" i="4"/>
  <c r="AI709" i="4"/>
  <c r="AJ709" i="4"/>
  <c r="X634" i="4"/>
  <c r="Y634" i="4" s="1"/>
  <c r="Z734" i="4"/>
  <c r="AJ734" i="4"/>
  <c r="AI734" i="4"/>
  <c r="AF734" i="4"/>
  <c r="AL734" i="4" s="1"/>
  <c r="AR734" i="4" s="1"/>
  <c r="AG734" i="4"/>
  <c r="AH734" i="4"/>
  <c r="AK734" i="4"/>
  <c r="X722" i="4"/>
  <c r="Y722" i="4" s="1"/>
  <c r="AB722" i="4" s="1"/>
  <c r="AK124" i="4"/>
  <c r="AF124" i="4"/>
  <c r="AJ124" i="4"/>
  <c r="AG124" i="4"/>
  <c r="AH124" i="4"/>
  <c r="AI124" i="4"/>
  <c r="E719" i="4"/>
  <c r="I719" i="4" s="1"/>
  <c r="L720" i="2" s="1"/>
  <c r="G719" i="4"/>
  <c r="F719" i="4"/>
  <c r="J719" i="4" s="1"/>
  <c r="M720" i="2" s="1"/>
  <c r="D719" i="4"/>
  <c r="H719" i="4" s="1"/>
  <c r="K720" i="2" s="1"/>
  <c r="AI597" i="4"/>
  <c r="AG597" i="4"/>
  <c r="AH597" i="4"/>
  <c r="AJ597" i="4"/>
  <c r="AK597" i="4"/>
  <c r="AF597" i="4"/>
  <c r="F345" i="2"/>
  <c r="O345" i="2" s="1"/>
  <c r="I344" i="3" s="1"/>
  <c r="E345" i="2"/>
  <c r="N345" i="2" s="1"/>
  <c r="G345" i="2"/>
  <c r="P345" i="2" s="1"/>
  <c r="E261" i="2"/>
  <c r="N261" i="2" s="1"/>
  <c r="G261" i="2"/>
  <c r="P261" i="2" s="1"/>
  <c r="F261" i="2"/>
  <c r="O261" i="2" s="1"/>
  <c r="I260" i="3" s="1"/>
  <c r="AN334" i="4"/>
  <c r="AT334" i="4" s="1"/>
  <c r="W512" i="4"/>
  <c r="W460" i="4"/>
  <c r="W432" i="4"/>
  <c r="W472" i="4"/>
  <c r="AL581" i="4"/>
  <c r="AR581" i="4" s="1"/>
  <c r="AN581" i="4"/>
  <c r="AT581" i="4" s="1"/>
  <c r="E357" i="2"/>
  <c r="N357" i="2" s="1"/>
  <c r="G357" i="2"/>
  <c r="P357" i="2" s="1"/>
  <c r="F357" i="2"/>
  <c r="O357" i="2" s="1"/>
  <c r="I356" i="3" s="1"/>
  <c r="F189" i="2"/>
  <c r="O189" i="2" s="1"/>
  <c r="I188" i="3" s="1"/>
  <c r="E189" i="2"/>
  <c r="N189" i="2" s="1"/>
  <c r="G189" i="2"/>
  <c r="P189" i="2" s="1"/>
  <c r="E231" i="2"/>
  <c r="N231" i="2" s="1"/>
  <c r="G231" i="2"/>
  <c r="P231" i="2" s="1"/>
  <c r="F231" i="2"/>
  <c r="O231" i="2" s="1"/>
  <c r="I230" i="3" s="1"/>
  <c r="F333" i="2"/>
  <c r="O333" i="2" s="1"/>
  <c r="I332" i="3" s="1"/>
  <c r="E333" i="2"/>
  <c r="N333" i="2" s="1"/>
  <c r="G333" i="2"/>
  <c r="P333" i="2" s="1"/>
  <c r="E245" i="2"/>
  <c r="N245" i="2" s="1"/>
  <c r="G245" i="2"/>
  <c r="P245" i="2" s="1"/>
  <c r="F245" i="2"/>
  <c r="O245" i="2" s="1"/>
  <c r="I244" i="3" s="1"/>
  <c r="E265" i="2"/>
  <c r="N265" i="2" s="1"/>
  <c r="G265" i="2"/>
  <c r="P265" i="2" s="1"/>
  <c r="F265" i="2"/>
  <c r="O265" i="2" s="1"/>
  <c r="I264" i="3" s="1"/>
  <c r="E257" i="2"/>
  <c r="N257" i="2" s="1"/>
  <c r="G257" i="2"/>
  <c r="P257" i="2" s="1"/>
  <c r="F257" i="2"/>
  <c r="O257" i="2" s="1"/>
  <c r="I256" i="3" s="1"/>
  <c r="E217" i="2"/>
  <c r="N217" i="2" s="1"/>
  <c r="G217" i="2"/>
  <c r="P217" i="2" s="1"/>
  <c r="F217" i="2"/>
  <c r="O217" i="2" s="1"/>
  <c r="E213" i="2"/>
  <c r="N213" i="2" s="1"/>
  <c r="G213" i="2"/>
  <c r="P213" i="2" s="1"/>
  <c r="F213" i="2"/>
  <c r="O213" i="2" s="1"/>
  <c r="I212" i="3" s="1"/>
  <c r="F214" i="2"/>
  <c r="O214" i="2" s="1"/>
  <c r="I213" i="3" s="1"/>
  <c r="E214" i="2"/>
  <c r="N214" i="2" s="1"/>
  <c r="G214" i="2"/>
  <c r="P214" i="2" s="1"/>
  <c r="F206" i="2"/>
  <c r="O206" i="2" s="1"/>
  <c r="I205" i="3" s="1"/>
  <c r="E206" i="2"/>
  <c r="N206" i="2" s="1"/>
  <c r="G206" i="2"/>
  <c r="P206" i="2" s="1"/>
  <c r="F198" i="2"/>
  <c r="O198" i="2" s="1"/>
  <c r="I197" i="3" s="1"/>
  <c r="E198" i="2"/>
  <c r="N198" i="2" s="1"/>
  <c r="G198" i="2"/>
  <c r="P198" i="2" s="1"/>
  <c r="F202" i="2"/>
  <c r="O202" i="2" s="1"/>
  <c r="I201" i="3" s="1"/>
  <c r="E202" i="2"/>
  <c r="N202" i="2" s="1"/>
  <c r="G202" i="2"/>
  <c r="P202" i="2" s="1"/>
  <c r="E194" i="2"/>
  <c r="N194" i="2" s="1"/>
  <c r="G194" i="2"/>
  <c r="P194" i="2" s="1"/>
  <c r="F194" i="2"/>
  <c r="O194" i="2" s="1"/>
  <c r="I193" i="3" s="1"/>
  <c r="F258" i="2"/>
  <c r="O258" i="2" s="1"/>
  <c r="I257" i="3" s="1"/>
  <c r="E258" i="2"/>
  <c r="N258" i="2" s="1"/>
  <c r="G258" i="2"/>
  <c r="P258" i="2" s="1"/>
  <c r="F349" i="2"/>
  <c r="O349" i="2" s="1"/>
  <c r="I348" i="3" s="1"/>
  <c r="E349" i="2"/>
  <c r="N349" i="2" s="1"/>
  <c r="G349" i="2"/>
  <c r="P349" i="2" s="1"/>
  <c r="E309" i="2"/>
  <c r="N309" i="2" s="1"/>
  <c r="G309" i="2"/>
  <c r="P309" i="2" s="1"/>
  <c r="F309" i="2"/>
  <c r="O309" i="2" s="1"/>
  <c r="I308" i="3" s="1"/>
  <c r="E275" i="2"/>
  <c r="N275" i="2" s="1"/>
  <c r="G275" i="2"/>
  <c r="P275" i="2" s="1"/>
  <c r="F275" i="2"/>
  <c r="O275" i="2" s="1"/>
  <c r="I274" i="3" s="1"/>
  <c r="E340" i="2"/>
  <c r="N340" i="2" s="1"/>
  <c r="G340" i="2"/>
  <c r="P340" i="2" s="1"/>
  <c r="F340" i="2"/>
  <c r="O340" i="2" s="1"/>
  <c r="I339" i="3" s="1"/>
  <c r="E366" i="2"/>
  <c r="N366" i="2" s="1"/>
  <c r="G366" i="2"/>
  <c r="P366" i="2" s="1"/>
  <c r="F366" i="2"/>
  <c r="O366" i="2" s="1"/>
  <c r="I365" i="3" s="1"/>
  <c r="E350" i="2"/>
  <c r="N350" i="2" s="1"/>
  <c r="G350" i="2"/>
  <c r="P350" i="2" s="1"/>
  <c r="F350" i="2"/>
  <c r="O350" i="2" s="1"/>
  <c r="I349" i="3" s="1"/>
  <c r="E334" i="2"/>
  <c r="N334" i="2" s="1"/>
  <c r="G334" i="2"/>
  <c r="P334" i="2" s="1"/>
  <c r="F334" i="2"/>
  <c r="O334" i="2" s="1"/>
  <c r="I333" i="3" s="1"/>
  <c r="F314" i="2"/>
  <c r="O314" i="2" s="1"/>
  <c r="I313" i="3" s="1"/>
  <c r="E314" i="2"/>
  <c r="N314" i="2" s="1"/>
  <c r="G314" i="2"/>
  <c r="P314" i="2" s="1"/>
  <c r="F286" i="2"/>
  <c r="O286" i="2" s="1"/>
  <c r="I285" i="3" s="1"/>
  <c r="E286" i="2"/>
  <c r="N286" i="2" s="1"/>
  <c r="G286" i="2"/>
  <c r="P286" i="2" s="1"/>
  <c r="E330" i="2"/>
  <c r="N330" i="2" s="1"/>
  <c r="G330" i="2"/>
  <c r="P330" i="2" s="1"/>
  <c r="F330" i="2"/>
  <c r="O330" i="2" s="1"/>
  <c r="I329" i="3" s="1"/>
  <c r="E305" i="2"/>
  <c r="N305" i="2" s="1"/>
  <c r="G305" i="2"/>
  <c r="P305" i="2" s="1"/>
  <c r="F305" i="2"/>
  <c r="O305" i="2" s="1"/>
  <c r="I304" i="3" s="1"/>
  <c r="E287" i="2"/>
  <c r="N287" i="2" s="1"/>
  <c r="G287" i="2"/>
  <c r="P287" i="2" s="1"/>
  <c r="F287" i="2"/>
  <c r="O287" i="2" s="1"/>
  <c r="I286" i="3" s="1"/>
  <c r="E271" i="2"/>
  <c r="N271" i="2" s="1"/>
  <c r="G271" i="2"/>
  <c r="P271" i="2" s="1"/>
  <c r="F271" i="2"/>
  <c r="O271" i="2" s="1"/>
  <c r="I270" i="3" s="1"/>
  <c r="E368" i="2"/>
  <c r="N368" i="2" s="1"/>
  <c r="G368" i="2"/>
  <c r="P368" i="2" s="1"/>
  <c r="F368" i="2"/>
  <c r="O368" i="2" s="1"/>
  <c r="I367" i="3" s="1"/>
  <c r="E336" i="2"/>
  <c r="N336" i="2" s="1"/>
  <c r="G336" i="2"/>
  <c r="P336" i="2" s="1"/>
  <c r="F336" i="2"/>
  <c r="O336" i="2" s="1"/>
  <c r="I335" i="3" s="1"/>
  <c r="V253" i="4"/>
  <c r="W253" i="4" s="1"/>
  <c r="X253" i="4" s="1"/>
  <c r="F310" i="2"/>
  <c r="O310" i="2" s="1"/>
  <c r="I309" i="3" s="1"/>
  <c r="E310" i="2"/>
  <c r="N310" i="2" s="1"/>
  <c r="G310" i="2"/>
  <c r="P310" i="2" s="1"/>
  <c r="F302" i="2"/>
  <c r="O302" i="2" s="1"/>
  <c r="I301" i="3" s="1"/>
  <c r="E302" i="2"/>
  <c r="N302" i="2" s="1"/>
  <c r="G302" i="2"/>
  <c r="P302" i="2" s="1"/>
  <c r="F234" i="2"/>
  <c r="O234" i="2" s="1"/>
  <c r="I233" i="3" s="1"/>
  <c r="E234" i="2"/>
  <c r="N234" i="2" s="1"/>
  <c r="G234" i="2"/>
  <c r="P234" i="2" s="1"/>
  <c r="F264" i="2"/>
  <c r="O264" i="2" s="1"/>
  <c r="I263" i="3" s="1"/>
  <c r="E264" i="2"/>
  <c r="N264" i="2" s="1"/>
  <c r="G264" i="2"/>
  <c r="P264" i="2" s="1"/>
  <c r="F252" i="2"/>
  <c r="O252" i="2" s="1"/>
  <c r="I251" i="3" s="1"/>
  <c r="E252" i="2"/>
  <c r="N252" i="2" s="1"/>
  <c r="G252" i="2"/>
  <c r="P252" i="2" s="1"/>
  <c r="E315" i="2"/>
  <c r="N315" i="2" s="1"/>
  <c r="G315" i="2"/>
  <c r="P315" i="2" s="1"/>
  <c r="F315" i="2"/>
  <c r="O315" i="2" s="1"/>
  <c r="I314" i="3" s="1"/>
  <c r="E301" i="2"/>
  <c r="N301" i="2" s="1"/>
  <c r="G301" i="2"/>
  <c r="P301" i="2" s="1"/>
  <c r="F301" i="2"/>
  <c r="O301" i="2" s="1"/>
  <c r="I300" i="3" s="1"/>
  <c r="E283" i="2"/>
  <c r="N283" i="2" s="1"/>
  <c r="G283" i="2"/>
  <c r="P283" i="2" s="1"/>
  <c r="F283" i="2"/>
  <c r="O283" i="2" s="1"/>
  <c r="I282" i="3" s="1"/>
  <c r="E364" i="2"/>
  <c r="N364" i="2" s="1"/>
  <c r="G364" i="2"/>
  <c r="P364" i="2" s="1"/>
  <c r="F364" i="2"/>
  <c r="O364" i="2" s="1"/>
  <c r="I363" i="3" s="1"/>
  <c r="E362" i="2"/>
  <c r="N362" i="2" s="1"/>
  <c r="G362" i="2"/>
  <c r="P362" i="2" s="1"/>
  <c r="F362" i="2"/>
  <c r="O362" i="2" s="1"/>
  <c r="I361" i="3" s="1"/>
  <c r="F246" i="2"/>
  <c r="O246" i="2" s="1"/>
  <c r="I245" i="3" s="1"/>
  <c r="E246" i="2"/>
  <c r="N246" i="2" s="1"/>
  <c r="G246" i="2"/>
  <c r="P246" i="2" s="1"/>
  <c r="F308" i="2"/>
  <c r="O308" i="2" s="1"/>
  <c r="I307" i="3" s="1"/>
  <c r="E308" i="2"/>
  <c r="N308" i="2" s="1"/>
  <c r="G308" i="2"/>
  <c r="P308" i="2" s="1"/>
  <c r="E311" i="2"/>
  <c r="N311" i="2" s="1"/>
  <c r="G311" i="2"/>
  <c r="P311" i="2" s="1"/>
  <c r="F311" i="2"/>
  <c r="O311" i="2" s="1"/>
  <c r="I310" i="3" s="1"/>
  <c r="E221" i="2"/>
  <c r="N221" i="2" s="1"/>
  <c r="G221" i="2"/>
  <c r="P221" i="2" s="1"/>
  <c r="F221" i="2"/>
  <c r="O221" i="2" s="1"/>
  <c r="I220" i="3" s="1"/>
  <c r="E344" i="2"/>
  <c r="N344" i="2" s="1"/>
  <c r="G344" i="2"/>
  <c r="P344" i="2" s="1"/>
  <c r="F344" i="2"/>
  <c r="O344" i="2" s="1"/>
  <c r="I343" i="3" s="1"/>
  <c r="F187" i="2"/>
  <c r="O187" i="2" s="1"/>
  <c r="I186" i="3" s="1"/>
  <c r="E187" i="2"/>
  <c r="N187" i="2" s="1"/>
  <c r="G187" i="2"/>
  <c r="P187" i="2" s="1"/>
  <c r="E370" i="2"/>
  <c r="N370" i="2" s="1"/>
  <c r="G370" i="2"/>
  <c r="P370" i="2" s="1"/>
  <c r="F370" i="2"/>
  <c r="O370" i="2" s="1"/>
  <c r="I369" i="3" s="1"/>
  <c r="F354" i="2"/>
  <c r="O354" i="2" s="1"/>
  <c r="I353" i="3" s="1"/>
  <c r="E354" i="2"/>
  <c r="N354" i="2" s="1"/>
  <c r="G354" i="2"/>
  <c r="P354" i="2" s="1"/>
  <c r="E338" i="2"/>
  <c r="N338" i="2" s="1"/>
  <c r="G338" i="2"/>
  <c r="P338" i="2" s="1"/>
  <c r="F338" i="2"/>
  <c r="O338" i="2" s="1"/>
  <c r="I337" i="3" s="1"/>
  <c r="F242" i="2"/>
  <c r="O242" i="2" s="1"/>
  <c r="E242" i="2"/>
  <c r="N242" i="2" s="1"/>
  <c r="G242" i="2"/>
  <c r="P242" i="2" s="1"/>
  <c r="F226" i="2"/>
  <c r="O226" i="2" s="1"/>
  <c r="I225" i="3" s="1"/>
  <c r="E226" i="2"/>
  <c r="N226" i="2" s="1"/>
  <c r="G226" i="2"/>
  <c r="P226" i="2" s="1"/>
  <c r="AF379" i="4"/>
  <c r="AJ379" i="4"/>
  <c r="AG379" i="4"/>
  <c r="W401" i="4"/>
  <c r="F471" i="2"/>
  <c r="O471" i="2" s="1"/>
  <c r="I470" i="3" s="1"/>
  <c r="E471" i="2"/>
  <c r="N471" i="2" s="1"/>
  <c r="G471" i="2"/>
  <c r="P471" i="2" s="1"/>
  <c r="E468" i="2"/>
  <c r="N468" i="2" s="1"/>
  <c r="G468" i="2"/>
  <c r="P468" i="2" s="1"/>
  <c r="F468" i="2"/>
  <c r="O468" i="2" s="1"/>
  <c r="I467" i="3" s="1"/>
  <c r="E456" i="2"/>
  <c r="N456" i="2" s="1"/>
  <c r="G456" i="2"/>
  <c r="P456" i="2" s="1"/>
  <c r="F456" i="2"/>
  <c r="O456" i="2" s="1"/>
  <c r="I455" i="3" s="1"/>
  <c r="F453" i="2"/>
  <c r="O453" i="2" s="1"/>
  <c r="I452" i="3" s="1"/>
  <c r="E453" i="2"/>
  <c r="N453" i="2" s="1"/>
  <c r="G453" i="2"/>
  <c r="P453" i="2" s="1"/>
  <c r="E440" i="2"/>
  <c r="N440" i="2" s="1"/>
  <c r="G440" i="2"/>
  <c r="P440" i="2" s="1"/>
  <c r="F440" i="2"/>
  <c r="O440" i="2" s="1"/>
  <c r="I439" i="3" s="1"/>
  <c r="F427" i="2"/>
  <c r="O427" i="2" s="1"/>
  <c r="I426" i="3" s="1"/>
  <c r="E427" i="2"/>
  <c r="N427" i="2" s="1"/>
  <c r="G427" i="2"/>
  <c r="P427" i="2" s="1"/>
  <c r="F421" i="2"/>
  <c r="O421" i="2" s="1"/>
  <c r="I420" i="3" s="1"/>
  <c r="E421" i="2"/>
  <c r="N421" i="2" s="1"/>
  <c r="G421" i="2"/>
  <c r="P421" i="2" s="1"/>
  <c r="F415" i="2"/>
  <c r="O415" i="2" s="1"/>
  <c r="I414" i="3" s="1"/>
  <c r="E415" i="2"/>
  <c r="N415" i="2" s="1"/>
  <c r="G415" i="2"/>
  <c r="P415" i="2" s="1"/>
  <c r="E384" i="2"/>
  <c r="N384" i="2" s="1"/>
  <c r="G384" i="2"/>
  <c r="P384" i="2" s="1"/>
  <c r="F384" i="2"/>
  <c r="O384" i="2" s="1"/>
  <c r="I383" i="3" s="1"/>
  <c r="F473" i="2"/>
  <c r="O473" i="2" s="1"/>
  <c r="I472" i="3" s="1"/>
  <c r="E473" i="2"/>
  <c r="N473" i="2" s="1"/>
  <c r="G473" i="2"/>
  <c r="P473" i="2" s="1"/>
  <c r="F413" i="2"/>
  <c r="O413" i="2" s="1"/>
  <c r="I412" i="3" s="1"/>
  <c r="E413" i="2"/>
  <c r="N413" i="2" s="1"/>
  <c r="G413" i="2"/>
  <c r="P413" i="2" s="1"/>
  <c r="E444" i="2"/>
  <c r="N444" i="2" s="1"/>
  <c r="G444" i="2"/>
  <c r="P444" i="2" s="1"/>
  <c r="F444" i="2"/>
  <c r="O444" i="2" s="1"/>
  <c r="I443" i="3" s="1"/>
  <c r="E428" i="2"/>
  <c r="N428" i="2" s="1"/>
  <c r="G428" i="2"/>
  <c r="P428" i="2" s="1"/>
  <c r="F428" i="2"/>
  <c r="O428" i="2" s="1"/>
  <c r="I427" i="3" s="1"/>
  <c r="E388" i="2"/>
  <c r="N388" i="2" s="1"/>
  <c r="G388" i="2"/>
  <c r="P388" i="2" s="1"/>
  <c r="F388" i="2"/>
  <c r="O388" i="2" s="1"/>
  <c r="I387" i="3" s="1"/>
  <c r="F481" i="2"/>
  <c r="O481" i="2" s="1"/>
  <c r="I480" i="3" s="1"/>
  <c r="E481" i="2"/>
  <c r="N481" i="2" s="1"/>
  <c r="G481" i="2"/>
  <c r="P481" i="2" s="1"/>
  <c r="F452" i="2"/>
  <c r="O452" i="2" s="1"/>
  <c r="E452" i="2"/>
  <c r="N452" i="2" s="1"/>
  <c r="G452" i="2"/>
  <c r="P452" i="2" s="1"/>
  <c r="F477" i="2"/>
  <c r="O477" i="2" s="1"/>
  <c r="I476" i="3" s="1"/>
  <c r="E477" i="2"/>
  <c r="N477" i="2" s="1"/>
  <c r="G477" i="2"/>
  <c r="P477" i="2" s="1"/>
  <c r="F441" i="2"/>
  <c r="O441" i="2" s="1"/>
  <c r="E441" i="2"/>
  <c r="N441" i="2" s="1"/>
  <c r="G441" i="2"/>
  <c r="P441" i="2" s="1"/>
  <c r="F435" i="2"/>
  <c r="O435" i="2" s="1"/>
  <c r="I434" i="3" s="1"/>
  <c r="E435" i="2"/>
  <c r="N435" i="2" s="1"/>
  <c r="G435" i="2"/>
  <c r="P435" i="2" s="1"/>
  <c r="E416" i="2"/>
  <c r="N416" i="2" s="1"/>
  <c r="G416" i="2"/>
  <c r="P416" i="2" s="1"/>
  <c r="F416" i="2"/>
  <c r="O416" i="2" s="1"/>
  <c r="I415" i="3" s="1"/>
  <c r="E404" i="2"/>
  <c r="N404" i="2" s="1"/>
  <c r="G404" i="2"/>
  <c r="P404" i="2" s="1"/>
  <c r="F404" i="2"/>
  <c r="O404" i="2" s="1"/>
  <c r="I403" i="3" s="1"/>
  <c r="F449" i="2"/>
  <c r="O449" i="2" s="1"/>
  <c r="I448" i="3" s="1"/>
  <c r="E449" i="2"/>
  <c r="N449" i="2" s="1"/>
  <c r="G449" i="2"/>
  <c r="P449" i="2" s="1"/>
  <c r="AE379" i="4"/>
  <c r="E420" i="2"/>
  <c r="N420" i="2" s="1"/>
  <c r="G420" i="2"/>
  <c r="P420" i="2" s="1"/>
  <c r="F420" i="2"/>
  <c r="O420" i="2" s="1"/>
  <c r="I419" i="3" s="1"/>
  <c r="F381" i="2"/>
  <c r="O381" i="2" s="1"/>
  <c r="I380" i="3" s="1"/>
  <c r="E381" i="2"/>
  <c r="N381" i="2" s="1"/>
  <c r="G381" i="2"/>
  <c r="P381" i="2" s="1"/>
  <c r="W399" i="4"/>
  <c r="W421" i="4"/>
  <c r="E320" i="2"/>
  <c r="N320" i="2" s="1"/>
  <c r="G320" i="2"/>
  <c r="P320" i="2" s="1"/>
  <c r="F320" i="2"/>
  <c r="O320" i="2" s="1"/>
  <c r="I319" i="3" s="1"/>
  <c r="E277" i="2"/>
  <c r="N277" i="2" s="1"/>
  <c r="G277" i="2"/>
  <c r="P277" i="2" s="1"/>
  <c r="F277" i="2"/>
  <c r="O277" i="2" s="1"/>
  <c r="I276" i="3" s="1"/>
  <c r="F248" i="2"/>
  <c r="O248" i="2" s="1"/>
  <c r="I247" i="3" s="1"/>
  <c r="E248" i="2"/>
  <c r="N248" i="2" s="1"/>
  <c r="G248" i="2"/>
  <c r="P248" i="2" s="1"/>
  <c r="E225" i="2"/>
  <c r="N225" i="2" s="1"/>
  <c r="G225" i="2"/>
  <c r="P225" i="2" s="1"/>
  <c r="F225" i="2"/>
  <c r="O225" i="2" s="1"/>
  <c r="I224" i="3" s="1"/>
  <c r="F343" i="2"/>
  <c r="O343" i="2" s="1"/>
  <c r="I342" i="3" s="1"/>
  <c r="E343" i="2"/>
  <c r="N343" i="2" s="1"/>
  <c r="G343" i="2"/>
  <c r="P343" i="2" s="1"/>
  <c r="F262" i="2"/>
  <c r="O262" i="2" s="1"/>
  <c r="I261" i="3" s="1"/>
  <c r="E262" i="2"/>
  <c r="N262" i="2" s="1"/>
  <c r="G262" i="2"/>
  <c r="P262" i="2" s="1"/>
  <c r="F236" i="2"/>
  <c r="O236" i="2" s="1"/>
  <c r="I235" i="3" s="1"/>
  <c r="E236" i="2"/>
  <c r="N236" i="2" s="1"/>
  <c r="G236" i="2"/>
  <c r="P236" i="2" s="1"/>
  <c r="F224" i="2"/>
  <c r="O224" i="2" s="1"/>
  <c r="I223" i="3" s="1"/>
  <c r="E224" i="2"/>
  <c r="N224" i="2" s="1"/>
  <c r="G224" i="2"/>
  <c r="P224" i="2" s="1"/>
  <c r="E197" i="2"/>
  <c r="N197" i="2" s="1"/>
  <c r="G197" i="2"/>
  <c r="P197" i="2" s="1"/>
  <c r="F197" i="2"/>
  <c r="O197" i="2" s="1"/>
  <c r="I196" i="3" s="1"/>
  <c r="F232" i="2"/>
  <c r="O232" i="2" s="1"/>
  <c r="I231" i="3" s="1"/>
  <c r="E232" i="2"/>
  <c r="N232" i="2" s="1"/>
  <c r="G232" i="2"/>
  <c r="P232" i="2" s="1"/>
  <c r="E313" i="2"/>
  <c r="N313" i="2" s="1"/>
  <c r="G313" i="2"/>
  <c r="P313" i="2" s="1"/>
  <c r="F313" i="2"/>
  <c r="O313" i="2" s="1"/>
  <c r="I312" i="3" s="1"/>
  <c r="E273" i="2"/>
  <c r="N273" i="2" s="1"/>
  <c r="G273" i="2"/>
  <c r="P273" i="2" s="1"/>
  <c r="F273" i="2"/>
  <c r="O273" i="2" s="1"/>
  <c r="I272" i="3" s="1"/>
  <c r="F260" i="2"/>
  <c r="O260" i="2" s="1"/>
  <c r="I259" i="3" s="1"/>
  <c r="E260" i="2"/>
  <c r="N260" i="2" s="1"/>
  <c r="G260" i="2"/>
  <c r="P260" i="2" s="1"/>
  <c r="E241" i="2"/>
  <c r="N241" i="2" s="1"/>
  <c r="G241" i="2"/>
  <c r="P241" i="2" s="1"/>
  <c r="F241" i="2"/>
  <c r="O241" i="2" s="1"/>
  <c r="I240" i="3" s="1"/>
  <c r="F220" i="2"/>
  <c r="O220" i="2" s="1"/>
  <c r="I219" i="3" s="1"/>
  <c r="E220" i="2"/>
  <c r="N220" i="2" s="1"/>
  <c r="G220" i="2"/>
  <c r="P220" i="2" s="1"/>
  <c r="E303" i="2"/>
  <c r="N303" i="2" s="1"/>
  <c r="G303" i="2"/>
  <c r="P303" i="2" s="1"/>
  <c r="F303" i="2"/>
  <c r="O303" i="2" s="1"/>
  <c r="I302" i="3" s="1"/>
  <c r="F312" i="2"/>
  <c r="O312" i="2" s="1"/>
  <c r="I311" i="3" s="1"/>
  <c r="E312" i="2"/>
  <c r="N312" i="2" s="1"/>
  <c r="G312" i="2"/>
  <c r="P312" i="2" s="1"/>
  <c r="E269" i="2"/>
  <c r="N269" i="2" s="1"/>
  <c r="G269" i="2"/>
  <c r="P269" i="2" s="1"/>
  <c r="F269" i="2"/>
  <c r="O269" i="2" s="1"/>
  <c r="I268" i="3" s="1"/>
  <c r="F254" i="2"/>
  <c r="O254" i="2" s="1"/>
  <c r="I253" i="3" s="1"/>
  <c r="E254" i="2"/>
  <c r="N254" i="2" s="1"/>
  <c r="G254" i="2"/>
  <c r="P254" i="2" s="1"/>
  <c r="F240" i="2"/>
  <c r="O240" i="2" s="1"/>
  <c r="I239" i="3" s="1"/>
  <c r="E240" i="2"/>
  <c r="N240" i="2" s="1"/>
  <c r="G240" i="2"/>
  <c r="P240" i="2" s="1"/>
  <c r="F228" i="2"/>
  <c r="O228" i="2" s="1"/>
  <c r="I227" i="3" s="1"/>
  <c r="E228" i="2"/>
  <c r="N228" i="2" s="1"/>
  <c r="G228" i="2"/>
  <c r="P228" i="2" s="1"/>
  <c r="F208" i="2"/>
  <c r="O208" i="2" s="1"/>
  <c r="I207" i="3" s="1"/>
  <c r="E208" i="2"/>
  <c r="N208" i="2" s="1"/>
  <c r="G208" i="2"/>
  <c r="P208" i="2" s="1"/>
  <c r="E191" i="2"/>
  <c r="N191" i="2" s="1"/>
  <c r="G191" i="2"/>
  <c r="P191" i="2" s="1"/>
  <c r="F191" i="2"/>
  <c r="O191" i="2" s="1"/>
  <c r="I190" i="3" s="1"/>
  <c r="F200" i="2"/>
  <c r="O200" i="2" s="1"/>
  <c r="I199" i="3" s="1"/>
  <c r="E200" i="2"/>
  <c r="N200" i="2" s="1"/>
  <c r="G200" i="2"/>
  <c r="P200" i="2" s="1"/>
  <c r="U335" i="4"/>
  <c r="W335" i="4" s="1"/>
  <c r="X335" i="4" s="1"/>
  <c r="E504" i="2"/>
  <c r="N504" i="2" s="1"/>
  <c r="G504" i="2"/>
  <c r="P504" i="2" s="1"/>
  <c r="F504" i="2"/>
  <c r="O504" i="2" s="1"/>
  <c r="I503" i="3" s="1"/>
  <c r="F495" i="2"/>
  <c r="O495" i="2" s="1"/>
  <c r="I494" i="3" s="1"/>
  <c r="E495" i="2"/>
  <c r="N495" i="2" s="1"/>
  <c r="G495" i="2"/>
  <c r="P495" i="2" s="1"/>
  <c r="E474" i="2"/>
  <c r="N474" i="2" s="1"/>
  <c r="G474" i="2"/>
  <c r="P474" i="2" s="1"/>
  <c r="F474" i="2"/>
  <c r="O474" i="2" s="1"/>
  <c r="I473" i="3" s="1"/>
  <c r="E462" i="2"/>
  <c r="N462" i="2" s="1"/>
  <c r="G462" i="2"/>
  <c r="P462" i="2" s="1"/>
  <c r="F462" i="2"/>
  <c r="O462" i="2" s="1"/>
  <c r="I461" i="3" s="1"/>
  <c r="E434" i="2"/>
  <c r="N434" i="2" s="1"/>
  <c r="G434" i="2"/>
  <c r="P434" i="2" s="1"/>
  <c r="F434" i="2"/>
  <c r="O434" i="2" s="1"/>
  <c r="I433" i="3" s="1"/>
  <c r="F467" i="2"/>
  <c r="O467" i="2" s="1"/>
  <c r="I466" i="3" s="1"/>
  <c r="E467" i="2"/>
  <c r="N467" i="2" s="1"/>
  <c r="G467" i="2"/>
  <c r="P467" i="2" s="1"/>
  <c r="F391" i="2"/>
  <c r="O391" i="2" s="1"/>
  <c r="I390" i="3" s="1"/>
  <c r="E391" i="2"/>
  <c r="N391" i="2" s="1"/>
  <c r="G391" i="2"/>
  <c r="P391" i="2" s="1"/>
  <c r="F367" i="2"/>
  <c r="O367" i="2" s="1"/>
  <c r="I366" i="3" s="1"/>
  <c r="E367" i="2"/>
  <c r="N367" i="2" s="1"/>
  <c r="G367" i="2"/>
  <c r="P367" i="2" s="1"/>
  <c r="E496" i="2"/>
  <c r="N496" i="2" s="1"/>
  <c r="G496" i="2"/>
  <c r="P496" i="2" s="1"/>
  <c r="F496" i="2"/>
  <c r="O496" i="2" s="1"/>
  <c r="I495" i="3" s="1"/>
  <c r="F446" i="2"/>
  <c r="O446" i="2" s="1"/>
  <c r="I445" i="3" s="1"/>
  <c r="E446" i="2"/>
  <c r="N446" i="2" s="1"/>
  <c r="G446" i="2"/>
  <c r="P446" i="2" s="1"/>
  <c r="E500" i="2"/>
  <c r="N500" i="2" s="1"/>
  <c r="G500" i="2"/>
  <c r="P500" i="2" s="1"/>
  <c r="F500" i="2"/>
  <c r="O500" i="2" s="1"/>
  <c r="I499" i="3" s="1"/>
  <c r="E402" i="2"/>
  <c r="N402" i="2" s="1"/>
  <c r="G402" i="2"/>
  <c r="P402" i="2" s="1"/>
  <c r="F402" i="2"/>
  <c r="O402" i="2" s="1"/>
  <c r="I401" i="3" s="1"/>
  <c r="F450" i="2"/>
  <c r="O450" i="2" s="1"/>
  <c r="I449" i="3" s="1"/>
  <c r="E450" i="2"/>
  <c r="N450" i="2" s="1"/>
  <c r="G450" i="2"/>
  <c r="P450" i="2" s="1"/>
  <c r="E414" i="2"/>
  <c r="N414" i="2" s="1"/>
  <c r="G414" i="2"/>
  <c r="P414" i="2" s="1"/>
  <c r="F414" i="2"/>
  <c r="O414" i="2" s="1"/>
  <c r="I413" i="3" s="1"/>
  <c r="E398" i="2"/>
  <c r="N398" i="2" s="1"/>
  <c r="G398" i="2"/>
  <c r="P398" i="2" s="1"/>
  <c r="F398" i="2"/>
  <c r="O398" i="2" s="1"/>
  <c r="I397" i="3" s="1"/>
  <c r="E478" i="2"/>
  <c r="N478" i="2" s="1"/>
  <c r="G478" i="2"/>
  <c r="P478" i="2" s="1"/>
  <c r="F478" i="2"/>
  <c r="O478" i="2" s="1"/>
  <c r="I477" i="3" s="1"/>
  <c r="F363" i="2"/>
  <c r="O363" i="2" s="1"/>
  <c r="I362" i="3" s="1"/>
  <c r="E363" i="2"/>
  <c r="N363" i="2" s="1"/>
  <c r="G363" i="2"/>
  <c r="P363" i="2" s="1"/>
  <c r="AO437" i="4"/>
  <c r="AU437" i="4" s="1"/>
  <c r="E567" i="2"/>
  <c r="N567" i="2" s="1"/>
  <c r="G567" i="2"/>
  <c r="P567" i="2" s="1"/>
  <c r="F567" i="2"/>
  <c r="O567" i="2" s="1"/>
  <c r="I566" i="3" s="1"/>
  <c r="X992" i="4"/>
  <c r="Y992" i="4"/>
  <c r="X752" i="4"/>
  <c r="X47" i="4"/>
  <c r="Y47" i="4" s="1"/>
  <c r="X109" i="4"/>
  <c r="Y109" i="4" s="1"/>
  <c r="X989" i="4"/>
  <c r="Y989" i="4"/>
  <c r="X941" i="4"/>
  <c r="Y941" i="4"/>
  <c r="X779" i="4"/>
  <c r="X89" i="4"/>
  <c r="Y89" i="4" s="1"/>
  <c r="X69" i="4"/>
  <c r="Y6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1" i="4"/>
  <c r="Y151" i="4" s="1"/>
  <c r="X155" i="4"/>
  <c r="Y931" i="4"/>
  <c r="X931" i="4"/>
  <c r="E687" i="4"/>
  <c r="I687" i="4" s="1"/>
  <c r="L688" i="2" s="1"/>
  <c r="G687" i="4"/>
  <c r="F687" i="4"/>
  <c r="J687" i="4" s="1"/>
  <c r="M688" i="2" s="1"/>
  <c r="D687" i="4"/>
  <c r="H687" i="4" s="1"/>
  <c r="K688" i="2" s="1"/>
  <c r="X635" i="4"/>
  <c r="AJ128" i="4"/>
  <c r="AF128" i="4"/>
  <c r="AI128" i="4"/>
  <c r="AK128" i="4"/>
  <c r="AG128" i="4"/>
  <c r="AH128" i="4"/>
  <c r="AM652" i="4"/>
  <c r="AS652" i="4" s="1"/>
  <c r="E623" i="2"/>
  <c r="N623" i="2" s="1"/>
  <c r="G623" i="2"/>
  <c r="P623" i="2" s="1"/>
  <c r="F623" i="2"/>
  <c r="O623" i="2" s="1"/>
  <c r="I622" i="3" s="1"/>
  <c r="E640" i="2"/>
  <c r="N640" i="2" s="1"/>
  <c r="G640" i="2"/>
  <c r="P640" i="2" s="1"/>
  <c r="F640" i="2"/>
  <c r="O640" i="2" s="1"/>
  <c r="I639" i="3" s="1"/>
  <c r="E616" i="2"/>
  <c r="N616" i="2" s="1"/>
  <c r="G616" i="2"/>
  <c r="P616" i="2" s="1"/>
  <c r="F616" i="2"/>
  <c r="O616" i="2" s="1"/>
  <c r="I615" i="3" s="1"/>
  <c r="E600" i="2"/>
  <c r="N600" i="2" s="1"/>
  <c r="G600" i="2"/>
  <c r="P600" i="2" s="1"/>
  <c r="F600" i="2"/>
  <c r="O600" i="2" s="1"/>
  <c r="I599" i="3" s="1"/>
  <c r="AL648" i="4"/>
  <c r="AR648" i="4" s="1"/>
  <c r="E599" i="2"/>
  <c r="N599" i="2" s="1"/>
  <c r="G599" i="2"/>
  <c r="P599" i="2" s="1"/>
  <c r="F599" i="2"/>
  <c r="O599" i="2" s="1"/>
  <c r="I598" i="3" s="1"/>
  <c r="E596" i="2"/>
  <c r="N596" i="2" s="1"/>
  <c r="G596" i="2"/>
  <c r="P596" i="2" s="1"/>
  <c r="F596" i="2"/>
  <c r="O596" i="2" s="1"/>
  <c r="I595" i="3" s="1"/>
  <c r="E636" i="2"/>
  <c r="N636" i="2" s="1"/>
  <c r="G636" i="2"/>
  <c r="P636" i="2" s="1"/>
  <c r="F636" i="2"/>
  <c r="O636" i="2" s="1"/>
  <c r="I635" i="3" s="1"/>
  <c r="E604" i="2"/>
  <c r="N604" i="2" s="1"/>
  <c r="G604" i="2"/>
  <c r="P604" i="2" s="1"/>
  <c r="F604" i="2"/>
  <c r="O604" i="2" s="1"/>
  <c r="I603" i="3" s="1"/>
  <c r="AQ835" i="4"/>
  <c r="AW835" i="4" s="1"/>
  <c r="X832" i="4"/>
  <c r="Y832" i="4" s="1"/>
  <c r="AB832" i="4" s="1"/>
  <c r="V600" i="4"/>
  <c r="U600" i="4"/>
  <c r="X570" i="4"/>
  <c r="Y570" i="4" s="1"/>
  <c r="U820" i="4"/>
  <c r="V820" i="4"/>
  <c r="W820" i="4" s="1"/>
  <c r="U934" i="4"/>
  <c r="V934" i="4"/>
  <c r="W934" i="4" s="1"/>
  <c r="X792" i="4"/>
  <c r="Y792" i="4"/>
  <c r="AB792" i="4" s="1"/>
  <c r="AN9" i="4"/>
  <c r="AT9" i="4" s="1"/>
  <c r="AM9" i="4"/>
  <c r="AS9" i="4" s="1"/>
  <c r="AO9" i="4"/>
  <c r="AU9" i="4" s="1"/>
  <c r="AP9" i="4"/>
  <c r="AV9" i="4" s="1"/>
  <c r="X564" i="4"/>
  <c r="Y564" i="4"/>
  <c r="AB564" i="4" s="1"/>
  <c r="G694" i="4"/>
  <c r="D694" i="4"/>
  <c r="H694" i="4" s="1"/>
  <c r="K695" i="2" s="1"/>
  <c r="E694" i="4"/>
  <c r="I694" i="4" s="1"/>
  <c r="L695" i="2" s="1"/>
  <c r="F694" i="4"/>
  <c r="J694" i="4" s="1"/>
  <c r="M695" i="2" s="1"/>
  <c r="X998" i="4"/>
  <c r="Y998" i="4"/>
  <c r="U855" i="4"/>
  <c r="V855" i="4"/>
  <c r="W855" i="4" s="1"/>
  <c r="Y655" i="4"/>
  <c r="Z655" i="4"/>
  <c r="AD655" i="4"/>
  <c r="AE655" i="4"/>
  <c r="AB655" i="4"/>
  <c r="AC655" i="4"/>
  <c r="AA655" i="4"/>
  <c r="X636" i="4"/>
  <c r="Y636" i="4" s="1"/>
  <c r="Z636" i="4" s="1"/>
  <c r="X51" i="4"/>
  <c r="Y51" i="4" s="1"/>
  <c r="U161" i="4"/>
  <c r="V161" i="4"/>
  <c r="U688" i="4"/>
  <c r="V688" i="4"/>
  <c r="U748" i="4"/>
  <c r="V748" i="4"/>
  <c r="X766" i="4"/>
  <c r="X774" i="4"/>
  <c r="H29" i="3"/>
  <c r="F29" i="3"/>
  <c r="X160" i="4"/>
  <c r="Y160" i="4" s="1"/>
  <c r="U974" i="4"/>
  <c r="V974" i="4"/>
  <c r="W974" i="4" s="1"/>
  <c r="F575" i="3"/>
  <c r="H575" i="3"/>
  <c r="H172" i="3"/>
  <c r="F172" i="3"/>
  <c r="F521" i="3"/>
  <c r="H521" i="3"/>
  <c r="F553" i="3"/>
  <c r="H553" i="3"/>
  <c r="AM703" i="4"/>
  <c r="AS703" i="4" s="1"/>
  <c r="AF703" i="4"/>
  <c r="AI703" i="4"/>
  <c r="AO703" i="4" s="1"/>
  <c r="AU703" i="4" s="1"/>
  <c r="AP671" i="4"/>
  <c r="AV671" i="4" s="1"/>
  <c r="AO579" i="4"/>
  <c r="AU579" i="4" s="1"/>
  <c r="X604" i="4"/>
  <c r="Y604" i="4" s="1"/>
  <c r="X844" i="4"/>
  <c r="Y844" i="4"/>
  <c r="X852" i="4"/>
  <c r="Y852" i="4"/>
  <c r="X876" i="4"/>
  <c r="Y876" i="4"/>
  <c r="X888" i="4"/>
  <c r="Y888" i="4"/>
  <c r="X896" i="4"/>
  <c r="Y896" i="4"/>
  <c r="X908" i="4"/>
  <c r="Y908" i="4"/>
  <c r="X120" i="4"/>
  <c r="Y120" i="4" s="1"/>
  <c r="X950" i="4"/>
  <c r="Y950" i="4"/>
  <c r="Y861" i="4"/>
  <c r="X861" i="4"/>
  <c r="X909" i="4"/>
  <c r="Y909" i="4"/>
  <c r="Y954" i="4"/>
  <c r="X954" i="4"/>
  <c r="U775" i="4"/>
  <c r="V775" i="4"/>
  <c r="W775" i="4" s="1"/>
  <c r="X775" i="4" s="1"/>
  <c r="Y711" i="4"/>
  <c r="Z711" i="4"/>
  <c r="AD711" i="4"/>
  <c r="AE711" i="4"/>
  <c r="AB711" i="4"/>
  <c r="AC711" i="4"/>
  <c r="AA711" i="4"/>
  <c r="Y643" i="4"/>
  <c r="Z643" i="4" s="1"/>
  <c r="AA643" i="4"/>
  <c r="X812" i="4"/>
  <c r="Y812" i="4"/>
  <c r="X764" i="4"/>
  <c r="Y764" i="4" s="1"/>
  <c r="V618" i="4"/>
  <c r="U618" i="4"/>
  <c r="W603" i="4"/>
  <c r="X102" i="4"/>
  <c r="Y102" i="4" s="1"/>
  <c r="U457" i="4"/>
  <c r="V457" i="4"/>
  <c r="W457" i="4" s="1"/>
  <c r="X36" i="4"/>
  <c r="Y36" i="4"/>
  <c r="V158" i="4"/>
  <c r="U158" i="4"/>
  <c r="U763" i="4"/>
  <c r="V763" i="4"/>
  <c r="W763" i="4" s="1"/>
  <c r="U795" i="4"/>
  <c r="V795" i="4"/>
  <c r="W795" i="4" s="1"/>
  <c r="X521" i="4"/>
  <c r="Y521" i="4"/>
  <c r="AC521" i="4" s="1"/>
  <c r="U740" i="4"/>
  <c r="V740" i="4"/>
  <c r="W740" i="4" s="1"/>
  <c r="U990" i="4"/>
  <c r="V990" i="4"/>
  <c r="W990" i="4" s="1"/>
  <c r="X582" i="4"/>
  <c r="Y582" i="4"/>
  <c r="AB582" i="4" s="1"/>
  <c r="U746" i="4"/>
  <c r="V746" i="4"/>
  <c r="W746" i="4" s="1"/>
  <c r="X778" i="4"/>
  <c r="X786" i="4"/>
  <c r="X810" i="4"/>
  <c r="H27" i="3"/>
  <c r="F27" i="3"/>
  <c r="X92" i="4"/>
  <c r="Y92" i="4" s="1"/>
  <c r="U126" i="4"/>
  <c r="V126" i="4"/>
  <c r="H181" i="3"/>
  <c r="F181" i="3"/>
  <c r="F770" i="3"/>
  <c r="H770" i="3"/>
  <c r="H805" i="3"/>
  <c r="F805" i="3"/>
  <c r="H829" i="3"/>
  <c r="F829" i="3"/>
  <c r="X995" i="4"/>
  <c r="Y995" i="4"/>
  <c r="X981" i="4"/>
  <c r="Y981" i="4"/>
  <c r="V976" i="4"/>
  <c r="U976" i="4"/>
  <c r="AC946" i="4"/>
  <c r="Z946" i="4"/>
  <c r="AB946" i="4"/>
  <c r="AE946" i="4"/>
  <c r="AT946" i="4"/>
  <c r="AU946" i="4"/>
  <c r="AW946" i="4"/>
  <c r="AA946" i="4"/>
  <c r="AD946" i="4"/>
  <c r="AJ946" i="4"/>
  <c r="AV946" i="4"/>
  <c r="AS946" i="4"/>
  <c r="AG946" i="4"/>
  <c r="AK946" i="4"/>
  <c r="AH946" i="4"/>
  <c r="AF946" i="4"/>
  <c r="AI946" i="4"/>
  <c r="Y897" i="4"/>
  <c r="X897" i="4"/>
  <c r="Y873" i="4"/>
  <c r="X873" i="4"/>
  <c r="U859" i="4"/>
  <c r="V859" i="4"/>
  <c r="W859" i="4" s="1"/>
  <c r="U843" i="4"/>
  <c r="V843" i="4"/>
  <c r="W843" i="4" s="1"/>
  <c r="U841" i="4"/>
  <c r="V841" i="4"/>
  <c r="W841" i="4" s="1"/>
  <c r="X782" i="4"/>
  <c r="Y782" i="4" s="1"/>
  <c r="U758" i="4"/>
  <c r="V758" i="4"/>
  <c r="W758" i="4" s="1"/>
  <c r="U744" i="4"/>
  <c r="V744" i="4"/>
  <c r="W744" i="4" s="1"/>
  <c r="U739" i="4"/>
  <c r="V739" i="4"/>
  <c r="W739" i="4" s="1"/>
  <c r="X737" i="4"/>
  <c r="Y737" i="4" s="1"/>
  <c r="V730" i="4"/>
  <c r="U730" i="4"/>
  <c r="W699" i="4"/>
  <c r="X699" i="4" s="1"/>
  <c r="U689" i="4"/>
  <c r="V689" i="4"/>
  <c r="W689" i="4" s="1"/>
  <c r="U685" i="4"/>
  <c r="V685" i="4"/>
  <c r="W685" i="4" s="1"/>
  <c r="X649" i="4"/>
  <c r="Y649" i="4"/>
  <c r="X641" i="4"/>
  <c r="Y641" i="4"/>
  <c r="AG641" i="4" s="1"/>
  <c r="Y601" i="4"/>
  <c r="AB601" i="4"/>
  <c r="AD601" i="4"/>
  <c r="AC601" i="4"/>
  <c r="Z601" i="4"/>
  <c r="AA601" i="4"/>
  <c r="AE601" i="4"/>
  <c r="U595" i="4"/>
  <c r="V595" i="4"/>
  <c r="X586" i="4"/>
  <c r="Y586" i="4" s="1"/>
  <c r="X576" i="4"/>
  <c r="Y576" i="4" s="1"/>
  <c r="X176" i="4"/>
  <c r="V175" i="4"/>
  <c r="U175" i="4"/>
  <c r="X168" i="4"/>
  <c r="T153" i="4"/>
  <c r="U146" i="4"/>
  <c r="V146" i="4"/>
  <c r="W146" i="4" s="1"/>
  <c r="U137" i="4"/>
  <c r="V137" i="4"/>
  <c r="W137" i="4" s="1"/>
  <c r="U130" i="4"/>
  <c r="V130" i="4"/>
  <c r="W130" i="4" s="1"/>
  <c r="U122" i="4"/>
  <c r="V122" i="4"/>
  <c r="W122" i="4" s="1"/>
  <c r="U114" i="4"/>
  <c r="V114" i="4"/>
  <c r="W114" i="4" s="1"/>
  <c r="T99" i="4"/>
  <c r="U98" i="4"/>
  <c r="V98" i="4"/>
  <c r="U95" i="4"/>
  <c r="V95" i="4"/>
  <c r="X71" i="4"/>
  <c r="X66" i="4"/>
  <c r="Y66" i="4" s="1"/>
  <c r="V55" i="4"/>
  <c r="U55" i="4"/>
  <c r="U46" i="4"/>
  <c r="V46" i="4"/>
  <c r="W46" i="4" s="1"/>
  <c r="U42" i="4"/>
  <c r="V42" i="4"/>
  <c r="W42" i="4" s="1"/>
  <c r="X27" i="4"/>
  <c r="Y27" i="4" s="1"/>
  <c r="X8" i="4"/>
  <c r="Y8" i="4" s="1"/>
  <c r="V4" i="4"/>
  <c r="U4" i="4"/>
  <c r="X170" i="4"/>
  <c r="Y170" i="4" s="1"/>
  <c r="V7" i="4"/>
  <c r="U7" i="4"/>
  <c r="F31" i="3"/>
  <c r="H31" i="3"/>
  <c r="H53" i="3"/>
  <c r="F53" i="3"/>
  <c r="H69" i="3"/>
  <c r="F69" i="3"/>
  <c r="S2" i="4"/>
  <c r="X624" i="4"/>
  <c r="X741" i="4"/>
  <c r="Y741" i="4" s="1"/>
  <c r="W653" i="4"/>
  <c r="U716" i="4"/>
  <c r="V716" i="4"/>
  <c r="U167" i="4"/>
  <c r="V167" i="4"/>
  <c r="AC732" i="4"/>
  <c r="AO732" i="4" s="1"/>
  <c r="AU732" i="4" s="1"/>
  <c r="AA732" i="4"/>
  <c r="AM732" i="4" s="1"/>
  <c r="AD732" i="4"/>
  <c r="AP732" i="4" s="1"/>
  <c r="AV732" i="4" s="1"/>
  <c r="AB732" i="4"/>
  <c r="AN732" i="4" s="1"/>
  <c r="AT732" i="4" s="1"/>
  <c r="AE732" i="4"/>
  <c r="AQ732" i="4" s="1"/>
  <c r="AS732" i="4"/>
  <c r="AW732" i="4"/>
  <c r="X517" i="4"/>
  <c r="Y517" i="4" s="1"/>
  <c r="X614" i="4"/>
  <c r="Y614" i="4" s="1"/>
  <c r="AB614" i="4" s="1"/>
  <c r="AE694" i="4"/>
  <c r="AQ694" i="4" s="1"/>
  <c r="AW694" i="4" s="1"/>
  <c r="AC694" i="4"/>
  <c r="AO694" i="4" s="1"/>
  <c r="AB694" i="4"/>
  <c r="AN694" i="4" s="1"/>
  <c r="AT694" i="4" s="1"/>
  <c r="AU694" i="4"/>
  <c r="AA694" i="4"/>
  <c r="AM694" i="4" s="1"/>
  <c r="AS694" i="4" s="1"/>
  <c r="AD694" i="4"/>
  <c r="AP694" i="4" s="1"/>
  <c r="AV694" i="4" s="1"/>
  <c r="AA853" i="4"/>
  <c r="AM853" i="4" s="1"/>
  <c r="AC853" i="4"/>
  <c r="AO853" i="4" s="1"/>
  <c r="AD853" i="4"/>
  <c r="AP853" i="4" s="1"/>
  <c r="AV853" i="4"/>
  <c r="AS853" i="4"/>
  <c r="AT853" i="4"/>
  <c r="AU853" i="4"/>
  <c r="Z853" i="4"/>
  <c r="AL853" i="4" s="1"/>
  <c r="AB853" i="4"/>
  <c r="AN853" i="4" s="1"/>
  <c r="AE853" i="4"/>
  <c r="AQ853" i="4" s="1"/>
  <c r="AW853" i="4"/>
  <c r="U940" i="4"/>
  <c r="U847" i="4"/>
  <c r="V847" i="4"/>
  <c r="W847" i="4" s="1"/>
  <c r="U90" i="4"/>
  <c r="V90" i="4"/>
  <c r="Y144" i="4"/>
  <c r="AK144" i="4" s="1"/>
  <c r="U149" i="4"/>
  <c r="V149" i="4"/>
  <c r="W149" i="4" s="1"/>
  <c r="X557" i="4"/>
  <c r="Y557" i="4"/>
  <c r="Z557" i="4" s="1"/>
  <c r="U541" i="4"/>
  <c r="Y823" i="4"/>
  <c r="Z823" i="4" s="1"/>
  <c r="AA823" i="4"/>
  <c r="Y759" i="4"/>
  <c r="Z759" i="4"/>
  <c r="AD759" i="4"/>
  <c r="AE759" i="4"/>
  <c r="AB759" i="4"/>
  <c r="AC759" i="4"/>
  <c r="AA759" i="4"/>
  <c r="W968" i="4"/>
  <c r="V28" i="4"/>
  <c r="U28" i="4"/>
  <c r="Y112" i="4"/>
  <c r="AJ112" i="4" s="1"/>
  <c r="V25" i="4"/>
  <c r="U25" i="4"/>
  <c r="W794" i="4"/>
  <c r="W798" i="4"/>
  <c r="W806" i="4"/>
  <c r="W838" i="4"/>
  <c r="Z842" i="4"/>
  <c r="AA842" i="4"/>
  <c r="AE842" i="4"/>
  <c r="AU842" i="4"/>
  <c r="AC842" i="4"/>
  <c r="AB842" i="4"/>
  <c r="AD842" i="4"/>
  <c r="AS842" i="4"/>
  <c r="AV842" i="4"/>
  <c r="AF842" i="4"/>
  <c r="AT842" i="4"/>
  <c r="AG842" i="4"/>
  <c r="AJ842" i="4"/>
  <c r="AW842" i="4"/>
  <c r="AK842" i="4"/>
  <c r="AI842" i="4"/>
  <c r="AH842" i="4"/>
  <c r="W822" i="4"/>
  <c r="X834" i="4"/>
  <c r="Y834" i="4" s="1"/>
  <c r="AE882" i="4"/>
  <c r="AA882" i="4"/>
  <c r="Z882" i="4"/>
  <c r="AB882" i="4"/>
  <c r="AD882" i="4"/>
  <c r="AG882" i="4"/>
  <c r="AJ882" i="4"/>
  <c r="AF882" i="4"/>
  <c r="AT882" i="4"/>
  <c r="AC882" i="4"/>
  <c r="AS882" i="4"/>
  <c r="AV882" i="4"/>
  <c r="AW882" i="4"/>
  <c r="AU882" i="4"/>
  <c r="AI882" i="4"/>
  <c r="AK882" i="4"/>
  <c r="AH882" i="4"/>
  <c r="H47" i="3"/>
  <c r="F47" i="3"/>
  <c r="H57" i="3"/>
  <c r="F57" i="3"/>
  <c r="H73" i="3"/>
  <c r="F73" i="3"/>
  <c r="F89" i="3"/>
  <c r="H89" i="3"/>
  <c r="F105" i="3"/>
  <c r="H105" i="3"/>
  <c r="W84" i="4"/>
  <c r="F641" i="3"/>
  <c r="H641" i="3"/>
  <c r="F802" i="3"/>
  <c r="H802" i="3"/>
  <c r="H814" i="3"/>
  <c r="F814" i="3"/>
  <c r="Y996" i="4"/>
  <c r="X996" i="4"/>
  <c r="U994" i="4"/>
  <c r="W994" i="4" s="1"/>
  <c r="X984" i="4"/>
  <c r="Y984" i="4"/>
  <c r="U982" i="4"/>
  <c r="AD910" i="4"/>
  <c r="AB910" i="4"/>
  <c r="AW910" i="4"/>
  <c r="AU910" i="4"/>
  <c r="AC910" i="4"/>
  <c r="AG910" i="4"/>
  <c r="AV910" i="4"/>
  <c r="AF910" i="4"/>
  <c r="AT910" i="4"/>
  <c r="AE910" i="4"/>
  <c r="AA910" i="4"/>
  <c r="AM910" i="4" s="1"/>
  <c r="Z910" i="4"/>
  <c r="AL910" i="4" s="1"/>
  <c r="AS910" i="4"/>
  <c r="AJ910" i="4"/>
  <c r="AK910" i="4"/>
  <c r="AI910" i="4"/>
  <c r="AH910" i="4"/>
  <c r="U724" i="4"/>
  <c r="V724" i="4"/>
  <c r="W724" i="4" s="1"/>
  <c r="X724" i="4" s="1"/>
  <c r="Y724" i="4" s="1"/>
  <c r="U708" i="4"/>
  <c r="V708" i="4"/>
  <c r="W708" i="4" s="1"/>
  <c r="X708" i="4" s="1"/>
  <c r="W697" i="4"/>
  <c r="U651" i="4"/>
  <c r="X611" i="4"/>
  <c r="V533" i="4"/>
  <c r="W533" i="4" s="1"/>
  <c r="U533" i="4"/>
  <c r="W531" i="4"/>
  <c r="X531" i="4" s="1"/>
  <c r="Y531" i="4" s="1"/>
  <c r="S165" i="4"/>
  <c r="X145" i="4"/>
  <c r="V117" i="4"/>
  <c r="W117" i="4" s="1"/>
  <c r="X91" i="4"/>
  <c r="Y91" i="4" s="1"/>
  <c r="U70" i="4"/>
  <c r="V70" i="4"/>
  <c r="V65" i="4"/>
  <c r="U65" i="4"/>
  <c r="X31" i="4"/>
  <c r="Y31" i="4" s="1"/>
  <c r="W26" i="4"/>
  <c r="W6" i="4"/>
  <c r="AA701" i="4"/>
  <c r="AC701" i="4"/>
  <c r="AO701" i="4" s="1"/>
  <c r="AD701" i="4"/>
  <c r="AU701" i="4"/>
  <c r="Z701" i="4"/>
  <c r="AB701" i="4"/>
  <c r="AE701" i="4"/>
  <c r="AJ701" i="4"/>
  <c r="AH701" i="4"/>
  <c r="AG701" i="4"/>
  <c r="AK701" i="4"/>
  <c r="AF701" i="4"/>
  <c r="V16" i="4"/>
  <c r="W16" i="4" s="1"/>
  <c r="F51" i="3"/>
  <c r="H51" i="3"/>
  <c r="F75" i="3"/>
  <c r="H75" i="3"/>
  <c r="H107" i="3"/>
  <c r="F107" i="3"/>
  <c r="F755" i="3"/>
  <c r="H755" i="3"/>
  <c r="H787" i="3"/>
  <c r="F787" i="3"/>
  <c r="F835" i="3"/>
  <c r="H835" i="3"/>
  <c r="AB727" i="4"/>
  <c r="AE727" i="4"/>
  <c r="AQ727" i="4" s="1"/>
  <c r="AW727" i="4" s="1"/>
  <c r="Z727" i="4"/>
  <c r="AO679" i="4"/>
  <c r="AU679" i="4" s="1"/>
  <c r="AQ679" i="4"/>
  <c r="AW679" i="4" s="1"/>
  <c r="AL679" i="4"/>
  <c r="AR679" i="4" s="1"/>
  <c r="X171" i="4"/>
  <c r="Y171" i="4"/>
  <c r="X163" i="4"/>
  <c r="Y163" i="4"/>
  <c r="U119" i="4"/>
  <c r="V119" i="4"/>
  <c r="W119" i="4" s="1"/>
  <c r="X115" i="4"/>
  <c r="Y115" i="4"/>
  <c r="U111" i="4"/>
  <c r="V111" i="4"/>
  <c r="W111" i="4" s="1"/>
  <c r="V93" i="4"/>
  <c r="U93" i="4"/>
  <c r="V85" i="4"/>
  <c r="U85" i="4"/>
  <c r="W77" i="4"/>
  <c r="W60" i="4"/>
  <c r="W696" i="4"/>
  <c r="AA172" i="4"/>
  <c r="AM172" i="4" s="1"/>
  <c r="Z172" i="4"/>
  <c r="AL172" i="4" s="1"/>
  <c r="AC172" i="4"/>
  <c r="AO172" i="4" s="1"/>
  <c r="AB172" i="4"/>
  <c r="AN172" i="4" s="1"/>
  <c r="AD172" i="4"/>
  <c r="AP172" i="4" s="1"/>
  <c r="AR172" i="4"/>
  <c r="AE172" i="4"/>
  <c r="AQ172" i="4" s="1"/>
  <c r="AW172" i="4" s="1"/>
  <c r="AU172" i="4"/>
  <c r="AS172" i="4"/>
  <c r="AT172" i="4"/>
  <c r="AV172" i="4"/>
  <c r="AK112" i="4"/>
  <c r="AG112" i="4"/>
  <c r="AG144" i="4"/>
  <c r="AH144" i="4"/>
  <c r="AG661" i="4"/>
  <c r="U911" i="4"/>
  <c r="V911" i="4"/>
  <c r="W911" i="4" s="1"/>
  <c r="W134" i="4"/>
  <c r="V58" i="4"/>
  <c r="U58" i="4"/>
  <c r="V681" i="4"/>
  <c r="W681" i="4" s="1"/>
  <c r="U681" i="4"/>
  <c r="W34" i="4"/>
  <c r="F17" i="3"/>
  <c r="H17" i="3"/>
  <c r="F71" i="3"/>
  <c r="H71" i="3"/>
  <c r="F685" i="3"/>
  <c r="H685" i="3"/>
  <c r="F701" i="3"/>
  <c r="H701" i="3"/>
  <c r="H717" i="3"/>
  <c r="F717" i="3"/>
  <c r="H509" i="3"/>
  <c r="F509" i="3"/>
  <c r="H537" i="3"/>
  <c r="F537" i="3"/>
  <c r="F617" i="3"/>
  <c r="H617" i="3"/>
  <c r="AK719" i="4"/>
  <c r="AJ719" i="4"/>
  <c r="AC719" i="4"/>
  <c r="AO719" i="4" s="1"/>
  <c r="AU719" i="4" s="1"/>
  <c r="AE719" i="4"/>
  <c r="AQ719" i="4" s="1"/>
  <c r="AW719" i="4" s="1"/>
  <c r="AK687" i="4"/>
  <c r="AJ687" i="4"/>
  <c r="AC687" i="4"/>
  <c r="AO687" i="4" s="1"/>
  <c r="AU687" i="4" s="1"/>
  <c r="AE687" i="4"/>
  <c r="AQ687" i="4" s="1"/>
  <c r="AW687" i="4" s="1"/>
  <c r="AF631" i="4"/>
  <c r="AL631" i="4" s="1"/>
  <c r="AR631" i="4" s="1"/>
  <c r="AJ631" i="4"/>
  <c r="AH631" i="4"/>
  <c r="AB631" i="4"/>
  <c r="AE631" i="4"/>
  <c r="AQ631" i="4" s="1"/>
  <c r="AW631" i="4" s="1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K599" i="4"/>
  <c r="AG599" i="4"/>
  <c r="AA599" i="4"/>
  <c r="AC599" i="4"/>
  <c r="AO599" i="4" s="1"/>
  <c r="AU599" i="4" s="1"/>
  <c r="AE599" i="4"/>
  <c r="AQ599" i="4" s="1"/>
  <c r="AW599" i="4" s="1"/>
  <c r="W662" i="4"/>
  <c r="AE993" i="4"/>
  <c r="AQ993" i="4" s="1"/>
  <c r="AA993" i="4"/>
  <c r="AM993" i="4" s="1"/>
  <c r="AB993" i="4"/>
  <c r="AN993" i="4" s="1"/>
  <c r="Z993" i="4"/>
  <c r="AL993" i="4" s="1"/>
  <c r="AD993" i="4"/>
  <c r="AP993" i="4" s="1"/>
  <c r="AU993" i="4"/>
  <c r="AW993" i="4"/>
  <c r="AS993" i="4"/>
  <c r="AC993" i="4"/>
  <c r="AO993" i="4" s="1"/>
  <c r="AT993" i="4"/>
  <c r="AV993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W791" i="4" s="1"/>
  <c r="X791" i="4" s="1"/>
  <c r="AJ727" i="4"/>
  <c r="AI727" i="4"/>
  <c r="AF727" i="4"/>
  <c r="Y916" i="4"/>
  <c r="X916" i="4"/>
  <c r="V702" i="4"/>
  <c r="W702" i="4" s="1"/>
  <c r="U702" i="4"/>
  <c r="V698" i="4"/>
  <c r="U698" i="4"/>
  <c r="X632" i="4"/>
  <c r="Y632" i="4" s="1"/>
  <c r="X610" i="4"/>
  <c r="Y610" i="4" s="1"/>
  <c r="X606" i="4"/>
  <c r="Y606" i="4" s="1"/>
  <c r="X20" i="4"/>
  <c r="Y20" i="4" s="1"/>
  <c r="X164" i="4"/>
  <c r="Y164" i="4" s="1"/>
  <c r="H87" i="3"/>
  <c r="F87" i="3"/>
  <c r="Y625" i="4"/>
  <c r="AB625" i="4" s="1"/>
  <c r="Z625" i="4"/>
  <c r="AK625" i="4"/>
  <c r="AH625" i="4"/>
  <c r="AD625" i="4"/>
  <c r="AI625" i="4"/>
  <c r="AC625" i="4"/>
  <c r="AF625" i="4"/>
  <c r="AG625" i="4"/>
  <c r="AJ625" i="4"/>
  <c r="AE625" i="4"/>
  <c r="AQ625" i="4" s="1"/>
  <c r="AW625" i="4" s="1"/>
  <c r="Z960" i="4"/>
  <c r="AL960" i="4" s="1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N960" i="4" s="1"/>
  <c r="AE960" i="4"/>
  <c r="AQ960" i="4" s="1"/>
  <c r="AV960" i="4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N948" i="4" s="1"/>
  <c r="AT948" i="4"/>
  <c r="Z948" i="4"/>
  <c r="AJ948" i="4"/>
  <c r="AK948" i="4"/>
  <c r="AI948" i="4"/>
  <c r="AF948" i="4"/>
  <c r="W945" i="4"/>
  <c r="AI941" i="4"/>
  <c r="AG941" i="4"/>
  <c r="AH941" i="4"/>
  <c r="AJ941" i="4"/>
  <c r="AF941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AC906" i="4"/>
  <c r="AO906" i="4" s="1"/>
  <c r="Z906" i="4"/>
  <c r="AL906" i="4" s="1"/>
  <c r="AB906" i="4"/>
  <c r="AN906" i="4" s="1"/>
  <c r="AE906" i="4"/>
  <c r="AQ906" i="4" s="1"/>
  <c r="AU906" i="4"/>
  <c r="AT906" i="4"/>
  <c r="AA906" i="4"/>
  <c r="AM906" i="4" s="1"/>
  <c r="AD906" i="4"/>
  <c r="AP906" i="4" s="1"/>
  <c r="AS906" i="4"/>
  <c r="AV906" i="4"/>
  <c r="AW906" i="4"/>
  <c r="U895" i="4"/>
  <c r="V895" i="4"/>
  <c r="W895" i="4" s="1"/>
  <c r="U891" i="4"/>
  <c r="W891" i="4" s="1"/>
  <c r="U875" i="4"/>
  <c r="Y857" i="4"/>
  <c r="X857" i="4"/>
  <c r="X818" i="4"/>
  <c r="Y818" i="4" s="1"/>
  <c r="U816" i="4"/>
  <c r="V816" i="4"/>
  <c r="W816" i="4" s="1"/>
  <c r="U815" i="4"/>
  <c r="V815" i="4"/>
  <c r="W815" i="4" s="1"/>
  <c r="X814" i="4"/>
  <c r="Y814" i="4" s="1"/>
  <c r="U788" i="4"/>
  <c r="V788" i="4"/>
  <c r="U751" i="4"/>
  <c r="V751" i="4"/>
  <c r="X750" i="4"/>
  <c r="Y750" i="4" s="1"/>
  <c r="T157" i="4"/>
  <c r="U150" i="4"/>
  <c r="S63" i="4"/>
  <c r="T63" i="4"/>
  <c r="W57" i="4"/>
  <c r="U56" i="4"/>
  <c r="W56" i="4" s="1"/>
  <c r="W41" i="4"/>
  <c r="V37" i="4"/>
  <c r="W37" i="4" s="1"/>
  <c r="U37" i="4"/>
  <c r="H93" i="3"/>
  <c r="F93" i="3"/>
  <c r="H101" i="3"/>
  <c r="F101" i="3"/>
  <c r="F745" i="3"/>
  <c r="H745" i="3"/>
  <c r="H169" i="3"/>
  <c r="F169" i="3"/>
  <c r="H525" i="3"/>
  <c r="F525" i="3"/>
  <c r="F541" i="3"/>
  <c r="H541" i="3"/>
  <c r="F561" i="3"/>
  <c r="H561" i="3"/>
  <c r="F593" i="3"/>
  <c r="H593" i="3"/>
  <c r="F821" i="3"/>
  <c r="H821" i="3"/>
  <c r="X935" i="4"/>
  <c r="Y935" i="4"/>
  <c r="U183" i="4"/>
  <c r="V183" i="4"/>
  <c r="W183" i="4" s="1"/>
  <c r="X179" i="4"/>
  <c r="Y179" i="4" s="1"/>
  <c r="V159" i="4"/>
  <c r="U159" i="4"/>
  <c r="X147" i="4"/>
  <c r="Y147" i="4" s="1"/>
  <c r="U143" i="4"/>
  <c r="V143" i="4"/>
  <c r="W143" i="4" s="1"/>
  <c r="X139" i="4"/>
  <c r="Y139" i="4"/>
  <c r="X123" i="4"/>
  <c r="Y123" i="4" s="1"/>
  <c r="V64" i="4"/>
  <c r="W64" i="4" s="1"/>
  <c r="U64" i="4"/>
  <c r="Z903" i="4"/>
  <c r="AL903" i="4" s="1"/>
  <c r="AD903" i="4"/>
  <c r="AP903" i="4" s="1"/>
  <c r="AE903" i="4"/>
  <c r="AQ903" i="4" s="1"/>
  <c r="AV903" i="4"/>
  <c r="AB903" i="4"/>
  <c r="AN903" i="4" s="1"/>
  <c r="AC903" i="4"/>
  <c r="AO903" i="4" s="1"/>
  <c r="AW903" i="4"/>
  <c r="AS903" i="4"/>
  <c r="AA903" i="4"/>
  <c r="AM903" i="4" s="1"/>
  <c r="AU903" i="4"/>
  <c r="AT903" i="4"/>
  <c r="X50" i="4"/>
  <c r="X12" i="4"/>
  <c r="E838" i="2"/>
  <c r="N838" i="2" s="1"/>
  <c r="G838" i="2"/>
  <c r="P838" i="2" s="1"/>
  <c r="F838" i="2"/>
  <c r="O838" i="2" s="1"/>
  <c r="I840" i="3" s="1"/>
  <c r="H826" i="3"/>
  <c r="F826" i="3"/>
  <c r="E821" i="2"/>
  <c r="N821" i="2" s="1"/>
  <c r="G821" i="2"/>
  <c r="P821" i="2" s="1"/>
  <c r="F821" i="2"/>
  <c r="O821" i="2" s="1"/>
  <c r="I823" i="3" s="1"/>
  <c r="E740" i="2"/>
  <c r="N740" i="2" s="1"/>
  <c r="G740" i="2"/>
  <c r="P740" i="2" s="1"/>
  <c r="F740" i="2"/>
  <c r="O740" i="2" s="1"/>
  <c r="I739" i="3" s="1"/>
  <c r="H738" i="3"/>
  <c r="F738" i="3"/>
  <c r="F729" i="2"/>
  <c r="O729" i="2" s="1"/>
  <c r="I728" i="3" s="1"/>
  <c r="E729" i="2"/>
  <c r="N729" i="2" s="1"/>
  <c r="G729" i="2"/>
  <c r="P729" i="2" s="1"/>
  <c r="H726" i="3"/>
  <c r="F726" i="3"/>
  <c r="F720" i="3"/>
  <c r="H720" i="3"/>
  <c r="F717" i="2"/>
  <c r="O717" i="2" s="1"/>
  <c r="I716" i="3" s="1"/>
  <c r="E717" i="2"/>
  <c r="N717" i="2" s="1"/>
  <c r="G717" i="2"/>
  <c r="P717" i="2" s="1"/>
  <c r="H715" i="3"/>
  <c r="F715" i="3"/>
  <c r="F715" i="2"/>
  <c r="O715" i="2" s="1"/>
  <c r="I714" i="3" s="1"/>
  <c r="E715" i="2"/>
  <c r="N715" i="2" s="1"/>
  <c r="G715" i="2"/>
  <c r="P715" i="2" s="1"/>
  <c r="F713" i="2"/>
  <c r="O713" i="2" s="1"/>
  <c r="I712" i="3" s="1"/>
  <c r="E713" i="2"/>
  <c r="N713" i="2" s="1"/>
  <c r="G713" i="2"/>
  <c r="P713" i="2" s="1"/>
  <c r="F710" i="3"/>
  <c r="H710" i="3"/>
  <c r="F703" i="2"/>
  <c r="O703" i="2" s="1"/>
  <c r="I702" i="3" s="1"/>
  <c r="E703" i="2"/>
  <c r="N703" i="2" s="1"/>
  <c r="G703" i="2"/>
  <c r="P703" i="2" s="1"/>
  <c r="F701" i="2"/>
  <c r="O701" i="2" s="1"/>
  <c r="I700" i="3" s="1"/>
  <c r="E701" i="2"/>
  <c r="N701" i="2" s="1"/>
  <c r="G701" i="2"/>
  <c r="P701" i="2" s="1"/>
  <c r="H695" i="3"/>
  <c r="F695" i="3"/>
  <c r="F690" i="3"/>
  <c r="H690" i="3"/>
  <c r="F678" i="3"/>
  <c r="H678" i="3"/>
  <c r="F672" i="3"/>
  <c r="H672" i="3"/>
  <c r="F668" i="2"/>
  <c r="O668" i="2" s="1"/>
  <c r="I667" i="3" s="1"/>
  <c r="E668" i="2"/>
  <c r="N668" i="2" s="1"/>
  <c r="G668" i="2"/>
  <c r="P668" i="2" s="1"/>
  <c r="F666" i="2"/>
  <c r="O666" i="2" s="1"/>
  <c r="I665" i="3" s="1"/>
  <c r="E666" i="2"/>
  <c r="N666" i="2" s="1"/>
  <c r="G666" i="2"/>
  <c r="P666" i="2" s="1"/>
  <c r="F656" i="3"/>
  <c r="H656" i="3"/>
  <c r="E635" i="2"/>
  <c r="N635" i="2" s="1"/>
  <c r="G635" i="2"/>
  <c r="P635" i="2" s="1"/>
  <c r="F635" i="2"/>
  <c r="O635" i="2" s="1"/>
  <c r="I634" i="3" s="1"/>
  <c r="E627" i="2"/>
  <c r="N627" i="2" s="1"/>
  <c r="G627" i="2"/>
  <c r="P627" i="2" s="1"/>
  <c r="F627" i="2"/>
  <c r="O627" i="2" s="1"/>
  <c r="I626" i="3" s="1"/>
  <c r="E625" i="2"/>
  <c r="N625" i="2" s="1"/>
  <c r="G625" i="2"/>
  <c r="P625" i="2" s="1"/>
  <c r="F625" i="2"/>
  <c r="O625" i="2" s="1"/>
  <c r="I624" i="3" s="1"/>
  <c r="H620" i="3"/>
  <c r="F620" i="3"/>
  <c r="E611" i="2"/>
  <c r="N611" i="2" s="1"/>
  <c r="G611" i="2"/>
  <c r="P611" i="2" s="1"/>
  <c r="F611" i="2"/>
  <c r="O611" i="2" s="1"/>
  <c r="I610" i="3" s="1"/>
  <c r="F608" i="3"/>
  <c r="H608" i="3"/>
  <c r="F600" i="3"/>
  <c r="H600" i="3"/>
  <c r="E593" i="2"/>
  <c r="N593" i="2" s="1"/>
  <c r="G593" i="2"/>
  <c r="P593" i="2" s="1"/>
  <c r="F593" i="2"/>
  <c r="O593" i="2" s="1"/>
  <c r="I592" i="3" s="1"/>
  <c r="H568" i="3"/>
  <c r="F568" i="3"/>
  <c r="E565" i="2"/>
  <c r="N565" i="2" s="1"/>
  <c r="G565" i="2"/>
  <c r="P565" i="2" s="1"/>
  <c r="F565" i="2"/>
  <c r="O565" i="2" s="1"/>
  <c r="I564" i="3" s="1"/>
  <c r="H557" i="3"/>
  <c r="F557" i="3"/>
  <c r="H540" i="3"/>
  <c r="F540" i="3"/>
  <c r="H527" i="3"/>
  <c r="F527" i="3"/>
  <c r="E525" i="2"/>
  <c r="N525" i="2" s="1"/>
  <c r="G525" i="2"/>
  <c r="P525" i="2" s="1"/>
  <c r="F525" i="2"/>
  <c r="O525" i="2" s="1"/>
  <c r="I524" i="3" s="1"/>
  <c r="E523" i="2"/>
  <c r="N523" i="2" s="1"/>
  <c r="G523" i="2"/>
  <c r="P523" i="2" s="1"/>
  <c r="F523" i="2"/>
  <c r="O523" i="2" s="1"/>
  <c r="I522" i="3" s="1"/>
  <c r="F323" i="2"/>
  <c r="O323" i="2" s="1"/>
  <c r="I322" i="3" s="1"/>
  <c r="E323" i="2"/>
  <c r="N323" i="2" s="1"/>
  <c r="G323" i="2"/>
  <c r="P323" i="2" s="1"/>
  <c r="G180" i="2"/>
  <c r="P180" i="2" s="1"/>
  <c r="E180" i="2"/>
  <c r="N180" i="2" s="1"/>
  <c r="F180" i="2"/>
  <c r="O180" i="2" s="1"/>
  <c r="I179" i="3" s="1"/>
  <c r="F175" i="2"/>
  <c r="O175" i="2" s="1"/>
  <c r="I174" i="3" s="1"/>
  <c r="G175" i="2"/>
  <c r="P175" i="2" s="1"/>
  <c r="E175" i="2"/>
  <c r="N175" i="2" s="1"/>
  <c r="H154" i="3"/>
  <c r="F154" i="3"/>
  <c r="F152" i="3"/>
  <c r="H152" i="3"/>
  <c r="H146" i="3"/>
  <c r="F146" i="3"/>
  <c r="E109" i="2"/>
  <c r="N109" i="2" s="1"/>
  <c r="F109" i="2"/>
  <c r="O109" i="2" s="1"/>
  <c r="I108" i="3" s="1"/>
  <c r="G109" i="2"/>
  <c r="P109" i="2" s="1"/>
  <c r="F105" i="2"/>
  <c r="O105" i="2" s="1"/>
  <c r="I104" i="3" s="1"/>
  <c r="G105" i="2"/>
  <c r="P105" i="2" s="1"/>
  <c r="E105" i="2"/>
  <c r="N105" i="2" s="1"/>
  <c r="E93" i="2"/>
  <c r="N93" i="2" s="1"/>
  <c r="F93" i="2"/>
  <c r="O93" i="2" s="1"/>
  <c r="I92" i="3" s="1"/>
  <c r="G93" i="2"/>
  <c r="P93" i="2" s="1"/>
  <c r="F89" i="2"/>
  <c r="O89" i="2" s="1"/>
  <c r="I88" i="3" s="1"/>
  <c r="G89" i="2"/>
  <c r="P89" i="2" s="1"/>
  <c r="E89" i="2"/>
  <c r="N89" i="2" s="1"/>
  <c r="E75" i="2"/>
  <c r="N75" i="2" s="1"/>
  <c r="F75" i="2"/>
  <c r="O75" i="2" s="1"/>
  <c r="I74" i="3" s="1"/>
  <c r="G75" i="2"/>
  <c r="P75" i="2" s="1"/>
  <c r="F71" i="2"/>
  <c r="O71" i="2" s="1"/>
  <c r="I70" i="3" s="1"/>
  <c r="G71" i="2"/>
  <c r="P71" i="2" s="1"/>
  <c r="E71" i="2"/>
  <c r="N71" i="2" s="1"/>
  <c r="E61" i="2"/>
  <c r="N61" i="2" s="1"/>
  <c r="F61" i="2"/>
  <c r="O61" i="2" s="1"/>
  <c r="I60" i="3" s="1"/>
  <c r="G61" i="2"/>
  <c r="P61" i="2" s="1"/>
  <c r="F57" i="2"/>
  <c r="O57" i="2" s="1"/>
  <c r="I56" i="3" s="1"/>
  <c r="G57" i="2"/>
  <c r="P57" i="2" s="1"/>
  <c r="E57" i="2"/>
  <c r="N57" i="2" s="1"/>
  <c r="E45" i="2"/>
  <c r="N45" i="2" s="1"/>
  <c r="F45" i="2"/>
  <c r="O45" i="2" s="1"/>
  <c r="I44" i="3" s="1"/>
  <c r="G45" i="2"/>
  <c r="P45" i="2" s="1"/>
  <c r="F38" i="2"/>
  <c r="O38" i="2" s="1"/>
  <c r="I37" i="3" s="1"/>
  <c r="E38" i="2"/>
  <c r="N38" i="2" s="1"/>
  <c r="G38" i="2"/>
  <c r="P38" i="2" s="1"/>
  <c r="E35" i="2"/>
  <c r="N35" i="2" s="1"/>
  <c r="F35" i="2"/>
  <c r="O35" i="2" s="1"/>
  <c r="I34" i="3" s="1"/>
  <c r="G35" i="2"/>
  <c r="P35" i="2" s="1"/>
  <c r="F31" i="2"/>
  <c r="O31" i="2" s="1"/>
  <c r="I30" i="3" s="1"/>
  <c r="E31" i="2"/>
  <c r="N31" i="2" s="1"/>
  <c r="G31" i="2"/>
  <c r="P31" i="2" s="1"/>
  <c r="F26" i="3"/>
  <c r="H26" i="3"/>
  <c r="F21" i="2"/>
  <c r="O21" i="2" s="1"/>
  <c r="I20" i="3" s="1"/>
  <c r="G21" i="2"/>
  <c r="P21" i="2" s="1"/>
  <c r="E21" i="2"/>
  <c r="N21" i="2" s="1"/>
  <c r="F11" i="3"/>
  <c r="H11" i="3"/>
  <c r="F8" i="3"/>
  <c r="H8" i="3"/>
  <c r="E816" i="2"/>
  <c r="N816" i="2" s="1"/>
  <c r="G816" i="2"/>
  <c r="P816" i="2" s="1"/>
  <c r="F816" i="2"/>
  <c r="O816" i="2" s="1"/>
  <c r="I818" i="3" s="1"/>
  <c r="F590" i="2"/>
  <c r="O590" i="2" s="1"/>
  <c r="I589" i="3" s="1"/>
  <c r="E590" i="2"/>
  <c r="N590" i="2" s="1"/>
  <c r="G590" i="2"/>
  <c r="P590" i="2" s="1"/>
  <c r="H783" i="3"/>
  <c r="F783" i="3"/>
  <c r="F751" i="3"/>
  <c r="H751" i="3"/>
  <c r="H824" i="3"/>
  <c r="F824" i="3"/>
  <c r="F833" i="3"/>
  <c r="H833" i="3"/>
  <c r="F773" i="3"/>
  <c r="H773" i="3"/>
  <c r="F757" i="3"/>
  <c r="H757" i="3"/>
  <c r="H646" i="3"/>
  <c r="F646" i="3"/>
  <c r="H621" i="3"/>
  <c r="F621" i="3"/>
  <c r="H597" i="3"/>
  <c r="F597" i="3"/>
  <c r="H546" i="3"/>
  <c r="F546" i="3"/>
  <c r="H578" i="3"/>
  <c r="F578" i="3"/>
  <c r="F547" i="3"/>
  <c r="H547" i="3"/>
  <c r="F510" i="3"/>
  <c r="H510" i="3"/>
  <c r="V511" i="4"/>
  <c r="W511" i="4" s="1"/>
  <c r="F489" i="3"/>
  <c r="H489" i="3"/>
  <c r="H481" i="3"/>
  <c r="F481" i="3"/>
  <c r="H453" i="3"/>
  <c r="F453" i="3"/>
  <c r="F370" i="3"/>
  <c r="H370" i="3"/>
  <c r="H280" i="3"/>
  <c r="F280" i="3"/>
  <c r="Z970" i="4"/>
  <c r="AL970" i="4" s="1"/>
  <c r="AE970" i="4"/>
  <c r="AQ970" i="4" s="1"/>
  <c r="AS970" i="4"/>
  <c r="AU970" i="4"/>
  <c r="AW970" i="4"/>
  <c r="AB970" i="4"/>
  <c r="AN970" i="4" s="1"/>
  <c r="AT970" i="4"/>
  <c r="AA970" i="4"/>
  <c r="AM970" i="4" s="1"/>
  <c r="AC970" i="4"/>
  <c r="AO970" i="4" s="1"/>
  <c r="AD970" i="4"/>
  <c r="AP970" i="4" s="1"/>
  <c r="AV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A972" i="4"/>
  <c r="AM972" i="4" s="1"/>
  <c r="AE972" i="4"/>
  <c r="AQ972" i="4" s="1"/>
  <c r="AD972" i="4"/>
  <c r="AP972" i="4" s="1"/>
  <c r="AW972" i="4"/>
  <c r="AS972" i="4"/>
  <c r="AT972" i="4"/>
  <c r="Z972" i="4"/>
  <c r="AL972" i="4" s="1"/>
  <c r="AC972" i="4"/>
  <c r="AO972" i="4" s="1"/>
  <c r="AB972" i="4"/>
  <c r="AN972" i="4" s="1"/>
  <c r="AV972" i="4"/>
  <c r="AU972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C5" i="4"/>
  <c r="AO5" i="4" s="1"/>
  <c r="Z5" i="4"/>
  <c r="AL5" i="4" s="1"/>
  <c r="AA5" i="4"/>
  <c r="AM5" i="4" s="1"/>
  <c r="AS5" i="4" s="1"/>
  <c r="AW5" i="4"/>
  <c r="AB5" i="4"/>
  <c r="AN5" i="4" s="1"/>
  <c r="AT5" i="4" s="1"/>
  <c r="AR5" i="4"/>
  <c r="AD5" i="4"/>
  <c r="AP5" i="4" s="1"/>
  <c r="AV5" i="4" s="1"/>
  <c r="AU5" i="4"/>
  <c r="U43" i="4"/>
  <c r="W43" i="4" s="1"/>
  <c r="F838" i="3"/>
  <c r="H838" i="3"/>
  <c r="F831" i="3"/>
  <c r="H831" i="3"/>
  <c r="H822" i="3"/>
  <c r="F822" i="3"/>
  <c r="F793" i="2"/>
  <c r="O793" i="2" s="1"/>
  <c r="I792" i="3" s="1"/>
  <c r="G793" i="2"/>
  <c r="P793" i="2" s="1"/>
  <c r="E793" i="2"/>
  <c r="N793" i="2" s="1"/>
  <c r="F785" i="2"/>
  <c r="O785" i="2" s="1"/>
  <c r="I784" i="3" s="1"/>
  <c r="G785" i="2"/>
  <c r="P785" i="2" s="1"/>
  <c r="E785" i="2"/>
  <c r="N785" i="2" s="1"/>
  <c r="F773" i="2"/>
  <c r="O773" i="2" s="1"/>
  <c r="I772" i="3" s="1"/>
  <c r="G773" i="2"/>
  <c r="P773" i="2" s="1"/>
  <c r="E773" i="2"/>
  <c r="N773" i="2" s="1"/>
  <c r="E765" i="2"/>
  <c r="N765" i="2" s="1"/>
  <c r="G765" i="2"/>
  <c r="P765" i="2" s="1"/>
  <c r="F765" i="2"/>
  <c r="O765" i="2" s="1"/>
  <c r="I764" i="3" s="1"/>
  <c r="H746" i="3"/>
  <c r="F746" i="3"/>
  <c r="F744" i="2"/>
  <c r="O744" i="2" s="1"/>
  <c r="I743" i="3" s="1"/>
  <c r="E744" i="2"/>
  <c r="N744" i="2" s="1"/>
  <c r="G744" i="2"/>
  <c r="P744" i="2" s="1"/>
  <c r="H740" i="3"/>
  <c r="F740" i="3"/>
  <c r="H736" i="3"/>
  <c r="F736" i="3"/>
  <c r="F733" i="2"/>
  <c r="O733" i="2" s="1"/>
  <c r="I732" i="3" s="1"/>
  <c r="G733" i="2"/>
  <c r="P733" i="2" s="1"/>
  <c r="E733" i="2"/>
  <c r="N733" i="2" s="1"/>
  <c r="F724" i="3"/>
  <c r="H724" i="3"/>
  <c r="H719" i="3"/>
  <c r="F719" i="3"/>
  <c r="H708" i="3"/>
  <c r="F708" i="3"/>
  <c r="F703" i="3"/>
  <c r="H703" i="3"/>
  <c r="F699" i="2"/>
  <c r="O699" i="2" s="1"/>
  <c r="I698" i="3" s="1"/>
  <c r="E699" i="2"/>
  <c r="N699" i="2" s="1"/>
  <c r="G699" i="2"/>
  <c r="P699" i="2" s="1"/>
  <c r="F691" i="3"/>
  <c r="H691" i="3"/>
  <c r="F688" i="3"/>
  <c r="H688" i="3"/>
  <c r="E687" i="2"/>
  <c r="N687" i="2" s="1"/>
  <c r="G687" i="2"/>
  <c r="P687" i="2" s="1"/>
  <c r="F687" i="2"/>
  <c r="O687" i="2" s="1"/>
  <c r="I686" i="3" s="1"/>
  <c r="H676" i="3"/>
  <c r="F676" i="3"/>
  <c r="H671" i="3"/>
  <c r="F671" i="3"/>
  <c r="F662" i="3"/>
  <c r="H662" i="3"/>
  <c r="H648" i="3"/>
  <c r="F648" i="3"/>
  <c r="E637" i="2"/>
  <c r="N637" i="2" s="1"/>
  <c r="G637" i="2"/>
  <c r="P637" i="2" s="1"/>
  <c r="F637" i="2"/>
  <c r="O637" i="2" s="1"/>
  <c r="I636" i="3" s="1"/>
  <c r="H633" i="3"/>
  <c r="F633" i="3"/>
  <c r="F616" i="3"/>
  <c r="H616" i="3"/>
  <c r="E605" i="2"/>
  <c r="N605" i="2" s="1"/>
  <c r="G605" i="2"/>
  <c r="P605" i="2" s="1"/>
  <c r="F605" i="2"/>
  <c r="O605" i="2" s="1"/>
  <c r="I604" i="3" s="1"/>
  <c r="H591" i="3"/>
  <c r="F591" i="3"/>
  <c r="E557" i="2"/>
  <c r="N557" i="2" s="1"/>
  <c r="G557" i="2"/>
  <c r="P557" i="2" s="1"/>
  <c r="F557" i="2"/>
  <c r="O557" i="2" s="1"/>
  <c r="I556" i="3" s="1"/>
  <c r="H542" i="3"/>
  <c r="F542" i="3"/>
  <c r="E535" i="2"/>
  <c r="N535" i="2" s="1"/>
  <c r="G535" i="2"/>
  <c r="P535" i="2" s="1"/>
  <c r="F535" i="2"/>
  <c r="O535" i="2" s="1"/>
  <c r="I534" i="3" s="1"/>
  <c r="H531" i="3"/>
  <c r="F531" i="3"/>
  <c r="F507" i="3"/>
  <c r="H507" i="3"/>
  <c r="F186" i="2"/>
  <c r="O186" i="2" s="1"/>
  <c r="I185" i="3" s="1"/>
  <c r="E186" i="2"/>
  <c r="N186" i="2" s="1"/>
  <c r="G186" i="2"/>
  <c r="P186" i="2" s="1"/>
  <c r="G176" i="2"/>
  <c r="P176" i="2" s="1"/>
  <c r="F176" i="2"/>
  <c r="O176" i="2" s="1"/>
  <c r="I175" i="3" s="1"/>
  <c r="E176" i="2"/>
  <c r="N176" i="2" s="1"/>
  <c r="F167" i="2"/>
  <c r="O167" i="2" s="1"/>
  <c r="I166" i="3" s="1"/>
  <c r="G167" i="2"/>
  <c r="P167" i="2" s="1"/>
  <c r="E167" i="2"/>
  <c r="N167" i="2" s="1"/>
  <c r="F159" i="2"/>
  <c r="O159" i="2" s="1"/>
  <c r="I158" i="3" s="1"/>
  <c r="E159" i="2"/>
  <c r="N159" i="2" s="1"/>
  <c r="G159" i="2"/>
  <c r="P159" i="2" s="1"/>
  <c r="F98" i="3"/>
  <c r="H98" i="3"/>
  <c r="F94" i="3"/>
  <c r="H94" i="3"/>
  <c r="F82" i="3"/>
  <c r="H82" i="3"/>
  <c r="H78" i="3"/>
  <c r="F78" i="3"/>
  <c r="F66" i="3"/>
  <c r="H66" i="3"/>
  <c r="F62" i="3"/>
  <c r="H62" i="3"/>
  <c r="F49" i="2"/>
  <c r="O49" i="2" s="1"/>
  <c r="I48" i="3" s="1"/>
  <c r="G49" i="2"/>
  <c r="P49" i="2" s="1"/>
  <c r="E49" i="2"/>
  <c r="N49" i="2" s="1"/>
  <c r="F29" i="2"/>
  <c r="O29" i="2" s="1"/>
  <c r="I28" i="3" s="1"/>
  <c r="E29" i="2"/>
  <c r="N29" i="2" s="1"/>
  <c r="G29" i="2"/>
  <c r="P29" i="2" s="1"/>
  <c r="F22" i="3"/>
  <c r="H22" i="3"/>
  <c r="F670" i="2"/>
  <c r="O670" i="2" s="1"/>
  <c r="I669" i="3" s="1"/>
  <c r="E670" i="2"/>
  <c r="N670" i="2" s="1"/>
  <c r="G670" i="2"/>
  <c r="P670" i="2" s="1"/>
  <c r="H791" i="3"/>
  <c r="F791" i="3"/>
  <c r="F759" i="3"/>
  <c r="H759" i="3"/>
  <c r="H832" i="3"/>
  <c r="F832" i="3"/>
  <c r="F781" i="3"/>
  <c r="H781" i="3"/>
  <c r="F765" i="3"/>
  <c r="H765" i="3"/>
  <c r="F585" i="3"/>
  <c r="H585" i="3"/>
  <c r="F651" i="3"/>
  <c r="H651" i="3"/>
  <c r="F609" i="3"/>
  <c r="H609" i="3"/>
  <c r="V585" i="4"/>
  <c r="W585" i="4" s="1"/>
  <c r="X585" i="4" s="1"/>
  <c r="Y585" i="4" s="1"/>
  <c r="F562" i="3"/>
  <c r="H562" i="3"/>
  <c r="H530" i="3"/>
  <c r="F530" i="3"/>
  <c r="F567" i="3"/>
  <c r="H567" i="3"/>
  <c r="H519" i="3"/>
  <c r="F519" i="3"/>
  <c r="H535" i="3"/>
  <c r="F535" i="3"/>
  <c r="F543" i="3"/>
  <c r="H543" i="3"/>
  <c r="H565" i="3"/>
  <c r="F565" i="3"/>
  <c r="V577" i="4"/>
  <c r="W577" i="4" s="1"/>
  <c r="X577" i="4" s="1"/>
  <c r="Y577" i="4" s="1"/>
  <c r="AA577" i="4" s="1"/>
  <c r="H357" i="3"/>
  <c r="F357" i="3"/>
  <c r="H504" i="3"/>
  <c r="F504" i="3"/>
  <c r="H526" i="3"/>
  <c r="F526" i="3"/>
  <c r="H492" i="3"/>
  <c r="F492" i="3"/>
  <c r="H46" i="3"/>
  <c r="F46" i="3"/>
  <c r="F381" i="3"/>
  <c r="H381" i="3"/>
  <c r="F358" i="3"/>
  <c r="H358" i="3"/>
  <c r="H346" i="3"/>
  <c r="F346" i="3"/>
  <c r="H262" i="3"/>
  <c r="F262" i="3"/>
  <c r="H298" i="3"/>
  <c r="F298" i="3"/>
  <c r="H486" i="3"/>
  <c r="F486" i="3"/>
  <c r="H406" i="3"/>
  <c r="F406" i="3"/>
  <c r="H441" i="3"/>
  <c r="F441" i="3"/>
  <c r="V441" i="4"/>
  <c r="W441" i="4" s="1"/>
  <c r="X441" i="4" s="1"/>
  <c r="Y441" i="4" s="1"/>
  <c r="V431" i="4"/>
  <c r="W431" i="4" s="1"/>
  <c r="X431" i="4" s="1"/>
  <c r="H482" i="3"/>
  <c r="F482" i="3"/>
  <c r="F474" i="3"/>
  <c r="H474" i="3"/>
  <c r="F454" i="3"/>
  <c r="H454" i="3"/>
  <c r="F442" i="3"/>
  <c r="H442" i="3"/>
  <c r="H410" i="3"/>
  <c r="F410" i="3"/>
  <c r="F394" i="3"/>
  <c r="H394" i="3"/>
  <c r="H378" i="3"/>
  <c r="F378" i="3"/>
  <c r="F475" i="3"/>
  <c r="H475" i="3"/>
  <c r="F393" i="3"/>
  <c r="H393" i="3"/>
  <c r="F295" i="3"/>
  <c r="H295" i="3"/>
  <c r="H273" i="3"/>
  <c r="F273" i="3"/>
  <c r="H255" i="3"/>
  <c r="F255" i="3"/>
  <c r="H195" i="3"/>
  <c r="F195" i="3"/>
  <c r="H269" i="3"/>
  <c r="F269" i="3"/>
  <c r="H372" i="3"/>
  <c r="F372" i="3"/>
  <c r="F360" i="3"/>
  <c r="H360" i="3"/>
  <c r="H352" i="3"/>
  <c r="F352" i="3"/>
  <c r="F328" i="3"/>
  <c r="H328" i="3"/>
  <c r="H50" i="3"/>
  <c r="F50" i="3"/>
  <c r="H338" i="3"/>
  <c r="F338" i="3"/>
  <c r="H294" i="3"/>
  <c r="F294" i="3"/>
  <c r="F402" i="3"/>
  <c r="H402" i="3"/>
  <c r="E513" i="2"/>
  <c r="N513" i="2" s="1"/>
  <c r="G513" i="2"/>
  <c r="P513" i="2" s="1"/>
  <c r="F513" i="2"/>
  <c r="O513" i="2" s="1"/>
  <c r="I512" i="3" s="1"/>
  <c r="E639" i="2"/>
  <c r="N639" i="2" s="1"/>
  <c r="G639" i="2"/>
  <c r="P639" i="2" s="1"/>
  <c r="F639" i="2"/>
  <c r="O639" i="2" s="1"/>
  <c r="I638" i="3" s="1"/>
  <c r="E587" i="2"/>
  <c r="N587" i="2" s="1"/>
  <c r="G587" i="2"/>
  <c r="P587" i="2" s="1"/>
  <c r="F587" i="2"/>
  <c r="O587" i="2" s="1"/>
  <c r="I586" i="3" s="1"/>
  <c r="E648" i="2"/>
  <c r="N648" i="2" s="1"/>
  <c r="G648" i="2"/>
  <c r="P648" i="2" s="1"/>
  <c r="F648" i="2"/>
  <c r="O648" i="2" s="1"/>
  <c r="I647" i="3" s="1"/>
  <c r="E632" i="2"/>
  <c r="N632" i="2" s="1"/>
  <c r="G632" i="2"/>
  <c r="P632" i="2" s="1"/>
  <c r="F632" i="2"/>
  <c r="O632" i="2" s="1"/>
  <c r="I631" i="3" s="1"/>
  <c r="E628" i="2"/>
  <c r="N628" i="2" s="1"/>
  <c r="G628" i="2"/>
  <c r="P628" i="2" s="1"/>
  <c r="F628" i="2"/>
  <c r="O628" i="2" s="1"/>
  <c r="I627" i="3" s="1"/>
  <c r="E612" i="2"/>
  <c r="N612" i="2" s="1"/>
  <c r="G612" i="2"/>
  <c r="P612" i="2" s="1"/>
  <c r="F612" i="2"/>
  <c r="O612" i="2" s="1"/>
  <c r="I611" i="3" s="1"/>
  <c r="Y607" i="4"/>
  <c r="AI607" i="4" s="1"/>
  <c r="Y691" i="4"/>
  <c r="AH691" i="4" s="1"/>
  <c r="E624" i="2"/>
  <c r="N624" i="2" s="1"/>
  <c r="G624" i="2"/>
  <c r="P624" i="2" s="1"/>
  <c r="F624" i="2"/>
  <c r="O624" i="2" s="1"/>
  <c r="I623" i="3" s="1"/>
  <c r="E608" i="2"/>
  <c r="N608" i="2" s="1"/>
  <c r="G608" i="2"/>
  <c r="P608" i="2" s="1"/>
  <c r="F608" i="2"/>
  <c r="O608" i="2" s="1"/>
  <c r="I607" i="3" s="1"/>
  <c r="E653" i="2"/>
  <c r="N653" i="2" s="1"/>
  <c r="G653" i="2"/>
  <c r="P653" i="2" s="1"/>
  <c r="F653" i="2"/>
  <c r="O653" i="2" s="1"/>
  <c r="I652" i="3" s="1"/>
  <c r="E633" i="2"/>
  <c r="N633" i="2" s="1"/>
  <c r="G633" i="2"/>
  <c r="P633" i="2" s="1"/>
  <c r="F633" i="2"/>
  <c r="O633" i="2" s="1"/>
  <c r="I632" i="3" s="1"/>
  <c r="E629" i="2"/>
  <c r="N629" i="2" s="1"/>
  <c r="G629" i="2"/>
  <c r="P629" i="2" s="1"/>
  <c r="F629" i="2"/>
  <c r="O629" i="2" s="1"/>
  <c r="I628" i="3" s="1"/>
  <c r="E584" i="2"/>
  <c r="N584" i="2" s="1"/>
  <c r="G584" i="2"/>
  <c r="P584" i="2" s="1"/>
  <c r="F584" i="2"/>
  <c r="O584" i="2" s="1"/>
  <c r="I583" i="3" s="1"/>
  <c r="E620" i="2"/>
  <c r="N620" i="2" s="1"/>
  <c r="G620" i="2"/>
  <c r="P620" i="2" s="1"/>
  <c r="F620" i="2"/>
  <c r="O620" i="2" s="1"/>
  <c r="I619" i="3" s="1"/>
  <c r="Y1001" i="4"/>
  <c r="X1001" i="4"/>
  <c r="X828" i="4"/>
  <c r="Y828" i="4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W700" i="4" s="1"/>
  <c r="F9" i="4"/>
  <c r="J9" i="4" s="1"/>
  <c r="M10" i="2" s="1"/>
  <c r="D9" i="4"/>
  <c r="H9" i="4" s="1"/>
  <c r="K10" i="2" s="1"/>
  <c r="E9" i="4"/>
  <c r="I9" i="4" s="1"/>
  <c r="L10" i="2" s="1"/>
  <c r="G9" i="4"/>
  <c r="AQ9" i="4"/>
  <c r="AW9" i="4" s="1"/>
  <c r="X549" i="4"/>
  <c r="Y549" i="4" s="1"/>
  <c r="AB549" i="4" s="1"/>
  <c r="X148" i="4"/>
  <c r="Y148" i="4" s="1"/>
  <c r="X958" i="4"/>
  <c r="Y958" i="4"/>
  <c r="X917" i="4"/>
  <c r="Y917" i="4"/>
  <c r="U783" i="4"/>
  <c r="V783" i="4"/>
  <c r="AF655" i="4"/>
  <c r="AK655" i="4"/>
  <c r="AI655" i="4"/>
  <c r="AH655" i="4"/>
  <c r="AJ655" i="4"/>
  <c r="AG655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H14" i="3"/>
  <c r="F14" i="3"/>
  <c r="U978" i="4"/>
  <c r="V978" i="4"/>
  <c r="F160" i="3"/>
  <c r="H160" i="3"/>
  <c r="F153" i="3"/>
  <c r="H153" i="3"/>
  <c r="F545" i="3"/>
  <c r="H545" i="3"/>
  <c r="H569" i="3"/>
  <c r="F569" i="3"/>
  <c r="AJ703" i="4"/>
  <c r="AP703" i="4" s="1"/>
  <c r="AV703" i="4" s="1"/>
  <c r="AH703" i="4"/>
  <c r="AB703" i="4"/>
  <c r="AN703" i="4" s="1"/>
  <c r="AT703" i="4" s="1"/>
  <c r="AE703" i="4"/>
  <c r="AQ703" i="4" s="1"/>
  <c r="AW703" i="4" s="1"/>
  <c r="Z703" i="4"/>
  <c r="AL703" i="4" s="1"/>
  <c r="AR703" i="4" s="1"/>
  <c r="AM671" i="4"/>
  <c r="AS671" i="4" s="1"/>
  <c r="AH671" i="4"/>
  <c r="AB671" i="4"/>
  <c r="AE671" i="4"/>
  <c r="AQ671" i="4" s="1"/>
  <c r="AW671" i="4" s="1"/>
  <c r="Z671" i="4"/>
  <c r="AL671" i="4" s="1"/>
  <c r="AR671" i="4" s="1"/>
  <c r="Y850" i="4"/>
  <c r="X850" i="4"/>
  <c r="AN579" i="4"/>
  <c r="AT579" i="4" s="1"/>
  <c r="AF579" i="4"/>
  <c r="AL579" i="4" s="1"/>
  <c r="AR579" i="4" s="1"/>
  <c r="AK579" i="4"/>
  <c r="AQ579" i="4" s="1"/>
  <c r="AW579" i="4" s="1"/>
  <c r="W154" i="4"/>
  <c r="W936" i="4"/>
  <c r="AA562" i="4"/>
  <c r="Z562" i="4"/>
  <c r="AG562" i="4"/>
  <c r="AM562" i="4" s="1"/>
  <c r="AS562" i="4" s="1"/>
  <c r="AK562" i="4"/>
  <c r="AI562" i="4"/>
  <c r="AE562" i="4"/>
  <c r="AQ562" i="4" s="1"/>
  <c r="AB562" i="4"/>
  <c r="AJ562" i="4"/>
  <c r="AP562" i="4" s="1"/>
  <c r="AV562" i="4" s="1"/>
  <c r="AH562" i="4"/>
  <c r="AC562" i="4"/>
  <c r="AO562" i="4" s="1"/>
  <c r="AU562" i="4" s="1"/>
  <c r="AF562" i="4"/>
  <c r="AW562" i="4"/>
  <c r="W630" i="4"/>
  <c r="W650" i="4"/>
  <c r="F732" i="4"/>
  <c r="J732" i="4" s="1"/>
  <c r="M733" i="2" s="1"/>
  <c r="D732" i="4"/>
  <c r="H732" i="4" s="1"/>
  <c r="K733" i="2" s="1"/>
  <c r="G732" i="4"/>
  <c r="E732" i="4"/>
  <c r="I732" i="4" s="1"/>
  <c r="L733" i="2" s="1"/>
  <c r="AG844" i="4"/>
  <c r="AJ844" i="4"/>
  <c r="AF844" i="4"/>
  <c r="AK844" i="4"/>
  <c r="AI844" i="4"/>
  <c r="AH844" i="4"/>
  <c r="AG852" i="4"/>
  <c r="AJ852" i="4"/>
  <c r="AF852" i="4"/>
  <c r="AK852" i="4"/>
  <c r="AI852" i="4"/>
  <c r="AH852" i="4"/>
  <c r="AG876" i="4"/>
  <c r="AJ876" i="4"/>
  <c r="AF876" i="4"/>
  <c r="AI876" i="4"/>
  <c r="AH876" i="4"/>
  <c r="AK876" i="4"/>
  <c r="AG888" i="4"/>
  <c r="AJ888" i="4"/>
  <c r="AF888" i="4"/>
  <c r="AK888" i="4"/>
  <c r="AI888" i="4"/>
  <c r="AH888" i="4"/>
  <c r="AG896" i="4"/>
  <c r="AJ896" i="4"/>
  <c r="AF896" i="4"/>
  <c r="AI896" i="4"/>
  <c r="AH896" i="4"/>
  <c r="AK896" i="4"/>
  <c r="AG908" i="4"/>
  <c r="AJ908" i="4"/>
  <c r="AF908" i="4"/>
  <c r="AI908" i="4"/>
  <c r="AH908" i="4"/>
  <c r="AK908" i="4"/>
  <c r="AH950" i="4"/>
  <c r="AG950" i="4"/>
  <c r="AF950" i="4"/>
  <c r="AI950" i="4"/>
  <c r="AJ950" i="4"/>
  <c r="AK950" i="4"/>
  <c r="AK861" i="4"/>
  <c r="AH861" i="4"/>
  <c r="AI861" i="4"/>
  <c r="AG861" i="4"/>
  <c r="AF861" i="4"/>
  <c r="AJ861" i="4"/>
  <c r="AH909" i="4"/>
  <c r="AJ909" i="4"/>
  <c r="AK909" i="4"/>
  <c r="AI909" i="4"/>
  <c r="AG909" i="4"/>
  <c r="AF909" i="4"/>
  <c r="AH954" i="4"/>
  <c r="AI954" i="4"/>
  <c r="AK954" i="4"/>
  <c r="AG954" i="4"/>
  <c r="AJ954" i="4"/>
  <c r="AF954" i="4"/>
  <c r="U863" i="4"/>
  <c r="V863" i="4"/>
  <c r="U743" i="4"/>
  <c r="V743" i="4"/>
  <c r="AF711" i="4"/>
  <c r="AK711" i="4"/>
  <c r="AI711" i="4"/>
  <c r="AH711" i="4"/>
  <c r="AJ711" i="4"/>
  <c r="AG711" i="4"/>
  <c r="AF643" i="4"/>
  <c r="AK643" i="4"/>
  <c r="AI643" i="4"/>
  <c r="AH643" i="4"/>
  <c r="AJ643" i="4"/>
  <c r="AG643" i="4"/>
  <c r="AC997" i="4"/>
  <c r="Z997" i="4"/>
  <c r="AE997" i="4"/>
  <c r="AH997" i="4"/>
  <c r="AG997" i="4"/>
  <c r="AS997" i="4"/>
  <c r="AJ997" i="4"/>
  <c r="AA997" i="4"/>
  <c r="AB997" i="4"/>
  <c r="AD997" i="4"/>
  <c r="AI997" i="4"/>
  <c r="AF997" i="4"/>
  <c r="AK997" i="4"/>
  <c r="AT997" i="4"/>
  <c r="AU997" i="4"/>
  <c r="AW997" i="4"/>
  <c r="AV997" i="4"/>
  <c r="AK812" i="4"/>
  <c r="AI812" i="4"/>
  <c r="AF812" i="4"/>
  <c r="AG812" i="4"/>
  <c r="AJ812" i="4"/>
  <c r="AH812" i="4"/>
  <c r="X646" i="4"/>
  <c r="W608" i="4"/>
  <c r="V551" i="4"/>
  <c r="U551" i="4"/>
  <c r="AI36" i="4"/>
  <c r="AH36" i="4"/>
  <c r="AK36" i="4"/>
  <c r="AJ36" i="4"/>
  <c r="AG36" i="4"/>
  <c r="AF36" i="4"/>
  <c r="X38" i="4"/>
  <c r="F747" i="3"/>
  <c r="H747" i="3"/>
  <c r="U771" i="4"/>
  <c r="V771" i="4"/>
  <c r="U803" i="4"/>
  <c r="V803" i="4"/>
  <c r="AI521" i="4"/>
  <c r="AO521" i="4" s="1"/>
  <c r="AU521" i="4" s="1"/>
  <c r="AG521" i="4"/>
  <c r="AF521" i="4"/>
  <c r="AJ521" i="4"/>
  <c r="AK521" i="4"/>
  <c r="AH521" i="4"/>
  <c r="V991" i="4"/>
  <c r="U991" i="4"/>
  <c r="V82" i="4"/>
  <c r="U82" i="4"/>
  <c r="AG582" i="4"/>
  <c r="AJ582" i="4"/>
  <c r="AF582" i="4"/>
  <c r="AK582" i="4"/>
  <c r="AH582" i="4"/>
  <c r="AN582" i="4" s="1"/>
  <c r="AI582" i="4"/>
  <c r="V738" i="4"/>
  <c r="U738" i="4"/>
  <c r="U754" i="4"/>
  <c r="V754" i="4"/>
  <c r="X72" i="4"/>
  <c r="X100" i="4"/>
  <c r="U142" i="4"/>
  <c r="V142" i="4"/>
  <c r="H809" i="3"/>
  <c r="F809" i="3"/>
  <c r="V999" i="4"/>
  <c r="U999" i="4"/>
  <c r="AI995" i="4"/>
  <c r="AF995" i="4"/>
  <c r="AK995" i="4"/>
  <c r="AG995" i="4"/>
  <c r="AH995" i="4"/>
  <c r="AJ995" i="4"/>
  <c r="Y987" i="4"/>
  <c r="X987" i="4"/>
  <c r="AI981" i="4"/>
  <c r="AF981" i="4"/>
  <c r="AK981" i="4"/>
  <c r="AH981" i="4"/>
  <c r="AG981" i="4"/>
  <c r="AJ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X913" i="4"/>
  <c r="AG897" i="4"/>
  <c r="AH897" i="4"/>
  <c r="AK897" i="4"/>
  <c r="AF897" i="4"/>
  <c r="AI897" i="4"/>
  <c r="AJ897" i="4"/>
  <c r="AI873" i="4"/>
  <c r="AJ873" i="4"/>
  <c r="AH873" i="4"/>
  <c r="AF873" i="4"/>
  <c r="AG873" i="4"/>
  <c r="AK87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W651" i="4"/>
  <c r="X651" i="4" s="1"/>
  <c r="AF641" i="4"/>
  <c r="AJ641" i="4"/>
  <c r="AK641" i="4"/>
  <c r="AI641" i="4"/>
  <c r="AH641" i="4"/>
  <c r="U639" i="4"/>
  <c r="V639" i="4"/>
  <c r="AI601" i="4"/>
  <c r="AJ601" i="4"/>
  <c r="AK601" i="4"/>
  <c r="AG601" i="4"/>
  <c r="AH601" i="4"/>
  <c r="AF601" i="4"/>
  <c r="V588" i="4"/>
  <c r="U588" i="4"/>
  <c r="U523" i="4"/>
  <c r="V523" i="4"/>
  <c r="X515" i="4"/>
  <c r="W184" i="4"/>
  <c r="W181" i="4"/>
  <c r="U169" i="4"/>
  <c r="V169" i="4"/>
  <c r="U133" i="4"/>
  <c r="V133" i="4"/>
  <c r="X11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W75" i="4" s="1"/>
  <c r="U75" i="4"/>
  <c r="V67" i="4"/>
  <c r="W67" i="4" s="1"/>
  <c r="U67" i="4"/>
  <c r="V62" i="4"/>
  <c r="W62" i="4" s="1"/>
  <c r="U62" i="4"/>
  <c r="V49" i="4"/>
  <c r="W49" i="4" s="1"/>
  <c r="U49" i="4"/>
  <c r="V32" i="4"/>
  <c r="W32" i="4" s="1"/>
  <c r="U32" i="4"/>
  <c r="F61" i="3"/>
  <c r="H61" i="3"/>
  <c r="F77" i="3"/>
  <c r="H77" i="3"/>
  <c r="T2" i="4"/>
  <c r="F2" i="3"/>
  <c r="H2" i="3"/>
  <c r="AC776" i="4"/>
  <c r="AO776" i="4" s="1"/>
  <c r="AU776" i="4" s="1"/>
  <c r="AA776" i="4"/>
  <c r="AM776" i="4" s="1"/>
  <c r="AS776" i="4" s="1"/>
  <c r="AD776" i="4"/>
  <c r="AP776" i="4" s="1"/>
  <c r="AV776" i="4" s="1"/>
  <c r="Z776" i="4"/>
  <c r="AL776" i="4" s="1"/>
  <c r="AE776" i="4"/>
  <c r="AQ776" i="4" s="1"/>
  <c r="AR776" i="4"/>
  <c r="AW776" i="4"/>
  <c r="X592" i="4"/>
  <c r="AA132" i="4"/>
  <c r="AM132" i="4" s="1"/>
  <c r="AS132" i="4" s="1"/>
  <c r="AD132" i="4"/>
  <c r="AP132" i="4" s="1"/>
  <c r="Z132" i="4"/>
  <c r="AL132" i="4" s="1"/>
  <c r="AE132" i="4"/>
  <c r="AQ132" i="4" s="1"/>
  <c r="AV132" i="4"/>
  <c r="AW132" i="4"/>
  <c r="AB132" i="4"/>
  <c r="AN132" i="4" s="1"/>
  <c r="AT132" i="4" s="1"/>
  <c r="AC132" i="4"/>
  <c r="AO132" i="4" s="1"/>
  <c r="AR132" i="4"/>
  <c r="AU132" i="4"/>
  <c r="AA116" i="4"/>
  <c r="AM116" i="4" s="1"/>
  <c r="Z116" i="4"/>
  <c r="AL116" i="4" s="1"/>
  <c r="AC116" i="4"/>
  <c r="AO116" i="4" s="1"/>
  <c r="AE116" i="4"/>
  <c r="AQ116" i="4" s="1"/>
  <c r="AS116" i="4"/>
  <c r="AB116" i="4"/>
  <c r="AN116" i="4" s="1"/>
  <c r="AT116" i="4" s="1"/>
  <c r="AD116" i="4"/>
  <c r="AP116" i="4" s="1"/>
  <c r="AV116" i="4" s="1"/>
  <c r="AR116" i="4"/>
  <c r="AU116" i="4"/>
  <c r="AW116" i="4"/>
  <c r="X174" i="4"/>
  <c r="X594" i="4"/>
  <c r="X598" i="4"/>
  <c r="AC660" i="4"/>
  <c r="AO660" i="4" s="1"/>
  <c r="Z660" i="4"/>
  <c r="AL660" i="4" s="1"/>
  <c r="AA660" i="4"/>
  <c r="AM660" i="4" s="1"/>
  <c r="AD660" i="4"/>
  <c r="AP660" i="4" s="1"/>
  <c r="AV660" i="4" s="1"/>
  <c r="AU660" i="4"/>
  <c r="AR660" i="4"/>
  <c r="AB660" i="4"/>
  <c r="AN660" i="4" s="1"/>
  <c r="AT660" i="4" s="1"/>
  <c r="AE660" i="4"/>
  <c r="AQ660" i="4" s="1"/>
  <c r="AW660" i="4" s="1"/>
  <c r="AS660" i="4"/>
  <c r="AC709" i="4"/>
  <c r="AO709" i="4" s="1"/>
  <c r="AU709" i="4" s="1"/>
  <c r="AE709" i="4"/>
  <c r="AQ709" i="4" s="1"/>
  <c r="AW709" i="4" s="1"/>
  <c r="AD709" i="4"/>
  <c r="AP709" i="4" s="1"/>
  <c r="AV709" i="4" s="1"/>
  <c r="AB709" i="4"/>
  <c r="AA709" i="4"/>
  <c r="AM709" i="4" s="1"/>
  <c r="AS709" i="4" s="1"/>
  <c r="Z709" i="4"/>
  <c r="AL709" i="4" s="1"/>
  <c r="AR709" i="4" s="1"/>
  <c r="X568" i="4"/>
  <c r="Y568" i="4" s="1"/>
  <c r="Z568" i="4" s="1"/>
  <c r="X710" i="4"/>
  <c r="Y710" i="4" s="1"/>
  <c r="AC734" i="4"/>
  <c r="AO734" i="4" s="1"/>
  <c r="AU734" i="4" s="1"/>
  <c r="AE734" i="4"/>
  <c r="AQ734" i="4" s="1"/>
  <c r="AW734" i="4"/>
  <c r="AD734" i="4"/>
  <c r="AA734" i="4"/>
  <c r="AM734" i="4" s="1"/>
  <c r="AS734" i="4" s="1"/>
  <c r="AB734" i="4"/>
  <c r="AN734" i="4" s="1"/>
  <c r="AT734" i="4" s="1"/>
  <c r="Y726" i="4"/>
  <c r="U104" i="4"/>
  <c r="V104" i="4"/>
  <c r="W104" i="4" s="1"/>
  <c r="AD144" i="4"/>
  <c r="AB144" i="4"/>
  <c r="AN144" i="4" s="1"/>
  <c r="AT144" i="4" s="1"/>
  <c r="AE144" i="4"/>
  <c r="AC144" i="4"/>
  <c r="Z144" i="4"/>
  <c r="AA144" i="4"/>
  <c r="AM144" i="4" s="1"/>
  <c r="AS144" i="4" s="1"/>
  <c r="AC914" i="4"/>
  <c r="AB914" i="4"/>
  <c r="Z914" i="4"/>
  <c r="AV914" i="4"/>
  <c r="AS914" i="4"/>
  <c r="AG914" i="4"/>
  <c r="AJ914" i="4"/>
  <c r="AF914" i="4"/>
  <c r="AA914" i="4"/>
  <c r="AW914" i="4"/>
  <c r="AU914" i="4"/>
  <c r="AE914" i="4"/>
  <c r="AD914" i="4"/>
  <c r="AP914" i="4" s="1"/>
  <c r="AT914" i="4"/>
  <c r="AH914" i="4"/>
  <c r="AK914" i="4"/>
  <c r="AI91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Y74" i="4"/>
  <c r="AE74" i="4" s="1"/>
  <c r="AF557" i="4"/>
  <c r="AJ557" i="4"/>
  <c r="AG557" i="4"/>
  <c r="AK557" i="4"/>
  <c r="AH557" i="4"/>
  <c r="AI557" i="4"/>
  <c r="U942" i="4"/>
  <c r="V942" i="4"/>
  <c r="V555" i="4"/>
  <c r="U555" i="4"/>
  <c r="AF823" i="4"/>
  <c r="AK823" i="4"/>
  <c r="AI823" i="4"/>
  <c r="AH823" i="4"/>
  <c r="AJ823" i="4"/>
  <c r="AG823" i="4"/>
  <c r="AF759" i="4"/>
  <c r="AK759" i="4"/>
  <c r="AI759" i="4"/>
  <c r="AH759" i="4"/>
  <c r="AJ759" i="4"/>
  <c r="AG759" i="4"/>
  <c r="X571" i="4"/>
  <c r="U45" i="4"/>
  <c r="V45" i="4"/>
  <c r="X59" i="4"/>
  <c r="X22" i="4"/>
  <c r="Y22" i="4" s="1"/>
  <c r="X118" i="4"/>
  <c r="AA124" i="4"/>
  <c r="AM124" i="4" s="1"/>
  <c r="Z124" i="4"/>
  <c r="AL124" i="4" s="1"/>
  <c r="AR124" i="4" s="1"/>
  <c r="AE124" i="4"/>
  <c r="AQ124" i="4" s="1"/>
  <c r="AW124" i="4" s="1"/>
  <c r="AB124" i="4"/>
  <c r="AN124" i="4" s="1"/>
  <c r="AT124" i="4" s="1"/>
  <c r="AS124" i="4"/>
  <c r="AD124" i="4"/>
  <c r="AP124" i="4" s="1"/>
  <c r="AV124" i="4" s="1"/>
  <c r="AC124" i="4"/>
  <c r="AO124" i="4" s="1"/>
  <c r="AU124" i="4" s="1"/>
  <c r="AD112" i="4"/>
  <c r="AB112" i="4"/>
  <c r="AE112" i="4"/>
  <c r="AQ112" i="4" s="1"/>
  <c r="AW112" i="4" s="1"/>
  <c r="AC112" i="4"/>
  <c r="Z112" i="4"/>
  <c r="AA112" i="4"/>
  <c r="AM112" i="4" s="1"/>
  <c r="AS112" i="4" s="1"/>
  <c r="V177" i="4"/>
  <c r="U177" i="4"/>
  <c r="X519" i="4"/>
  <c r="Z845" i="4"/>
  <c r="AL845" i="4" s="1"/>
  <c r="AD845" i="4"/>
  <c r="AP845" i="4" s="1"/>
  <c r="AB845" i="4"/>
  <c r="AN845" i="4" s="1"/>
  <c r="AC845" i="4"/>
  <c r="AO845" i="4" s="1"/>
  <c r="AV845" i="4"/>
  <c r="AT845" i="4"/>
  <c r="AU845" i="4"/>
  <c r="AW845" i="4"/>
  <c r="AE845" i="4"/>
  <c r="AQ845" i="4" s="1"/>
  <c r="AA845" i="4"/>
  <c r="AM845" i="4" s="1"/>
  <c r="AS845" i="4"/>
  <c r="AD877" i="4"/>
  <c r="AP877" i="4" s="1"/>
  <c r="Z877" i="4"/>
  <c r="AL877" i="4" s="1"/>
  <c r="AC877" i="4"/>
  <c r="AO877" i="4" s="1"/>
  <c r="AB877" i="4"/>
  <c r="AN877" i="4" s="1"/>
  <c r="AA877" i="4"/>
  <c r="AM877" i="4" s="1"/>
  <c r="AE877" i="4"/>
  <c r="AQ877" i="4" s="1"/>
  <c r="AS877" i="4"/>
  <c r="AT877" i="4"/>
  <c r="AU877" i="4"/>
  <c r="AV877" i="4"/>
  <c r="AW877" i="4"/>
  <c r="X18" i="4"/>
  <c r="Y18" i="4" s="1"/>
  <c r="Y922" i="4"/>
  <c r="X922" i="4"/>
  <c r="H79" i="3"/>
  <c r="F79" i="3"/>
  <c r="H95" i="3"/>
  <c r="F95" i="3"/>
  <c r="X88" i="4"/>
  <c r="H813" i="3"/>
  <c r="F813" i="3"/>
  <c r="F828" i="3"/>
  <c r="H828" i="3"/>
  <c r="AF1000" i="4"/>
  <c r="AG1000" i="4"/>
  <c r="AJ1000" i="4"/>
  <c r="AI1000" i="4"/>
  <c r="AH1000" i="4"/>
  <c r="AK1000" i="4"/>
  <c r="AI996" i="4"/>
  <c r="AH996" i="4"/>
  <c r="AK996" i="4"/>
  <c r="AF996" i="4"/>
  <c r="AG996" i="4"/>
  <c r="AJ996" i="4"/>
  <c r="AF992" i="4"/>
  <c r="AG992" i="4"/>
  <c r="AJ992" i="4"/>
  <c r="AI992" i="4"/>
  <c r="AH992" i="4"/>
  <c r="AK992" i="4"/>
  <c r="AH989" i="4"/>
  <c r="AG989" i="4"/>
  <c r="AJ989" i="4"/>
  <c r="AI989" i="4"/>
  <c r="AF989" i="4"/>
  <c r="AK989" i="4"/>
  <c r="W986" i="4"/>
  <c r="AF984" i="4"/>
  <c r="AG984" i="4"/>
  <c r="AJ984" i="4"/>
  <c r="AI984" i="4"/>
  <c r="AH984" i="4"/>
  <c r="AK984" i="4"/>
  <c r="W979" i="4"/>
  <c r="U967" i="4"/>
  <c r="V967" i="4"/>
  <c r="W967" i="4" s="1"/>
  <c r="U929" i="4"/>
  <c r="V929" i="4"/>
  <c r="W929" i="4" s="1"/>
  <c r="T929" i="4"/>
  <c r="U720" i="4"/>
  <c r="V720" i="4"/>
  <c r="U715" i="4"/>
  <c r="W706" i="4"/>
  <c r="U690" i="4"/>
  <c r="V690" i="4"/>
  <c r="V669" i="4"/>
  <c r="W669" i="4" s="1"/>
  <c r="X669" i="4" s="1"/>
  <c r="Y669" i="4" s="1"/>
  <c r="Y667" i="4"/>
  <c r="AJ667" i="4" s="1"/>
  <c r="AA667" i="4"/>
  <c r="AE667" i="4"/>
  <c r="AC667" i="4"/>
  <c r="X665" i="4"/>
  <c r="Y665" i="4"/>
  <c r="Y657" i="4"/>
  <c r="AG657" i="4" s="1"/>
  <c r="AA657" i="4"/>
  <c r="Z657" i="4"/>
  <c r="AC657" i="4"/>
  <c r="AE657" i="4"/>
  <c r="AD657" i="4"/>
  <c r="AB657" i="4"/>
  <c r="Y623" i="4"/>
  <c r="AJ623" i="4" s="1"/>
  <c r="X623" i="4"/>
  <c r="AB617" i="4"/>
  <c r="AN617" i="4" s="1"/>
  <c r="AT617" i="4" s="1"/>
  <c r="AC617" i="4"/>
  <c r="AO617" i="4" s="1"/>
  <c r="Z617" i="4"/>
  <c r="AL617" i="4" s="1"/>
  <c r="AE617" i="4"/>
  <c r="AQ617" i="4" s="1"/>
  <c r="AW617" i="4" s="1"/>
  <c r="AA617" i="4"/>
  <c r="AM617" i="4" s="1"/>
  <c r="AS617" i="4" s="1"/>
  <c r="AU617" i="4"/>
  <c r="AR617" i="4"/>
  <c r="AD617" i="4"/>
  <c r="AP617" i="4" s="1"/>
  <c r="AV617" i="4" s="1"/>
  <c r="Y602" i="4"/>
  <c r="AE602" i="4" s="1"/>
  <c r="U584" i="4"/>
  <c r="V584" i="4"/>
  <c r="W584" i="4" s="1"/>
  <c r="V558" i="4"/>
  <c r="U558" i="4"/>
  <c r="X527" i="4"/>
  <c r="Y527" i="4"/>
  <c r="X525" i="4"/>
  <c r="Y525" i="4"/>
  <c r="U185" i="4"/>
  <c r="V185" i="4"/>
  <c r="W185" i="4" s="1"/>
  <c r="T185" i="4"/>
  <c r="V173" i="4"/>
  <c r="W173" i="4" s="1"/>
  <c r="U173" i="4"/>
  <c r="T165" i="4"/>
  <c r="S153" i="4"/>
  <c r="V141" i="4"/>
  <c r="W141" i="4" s="1"/>
  <c r="U141" i="4"/>
  <c r="U138" i="4"/>
  <c r="V138" i="4"/>
  <c r="X129" i="4"/>
  <c r="V125" i="4"/>
  <c r="U125" i="4"/>
  <c r="U121" i="4"/>
  <c r="V121" i="4"/>
  <c r="AA106" i="4"/>
  <c r="AM106" i="4" s="1"/>
  <c r="Z106" i="4"/>
  <c r="AL106" i="4" s="1"/>
  <c r="AC106" i="4"/>
  <c r="AO106" i="4" s="1"/>
  <c r="AE106" i="4"/>
  <c r="AQ106" i="4" s="1"/>
  <c r="AW106" i="4" s="1"/>
  <c r="AD106" i="4"/>
  <c r="AP106" i="4" s="1"/>
  <c r="AV106" i="4" s="1"/>
  <c r="AR106" i="4"/>
  <c r="AB106" i="4"/>
  <c r="AN106" i="4" s="1"/>
  <c r="AT106" i="4" s="1"/>
  <c r="AU106" i="4"/>
  <c r="AS106" i="4"/>
  <c r="Y94" i="4"/>
  <c r="AD94" i="4" s="1"/>
  <c r="U87" i="4"/>
  <c r="V87" i="4"/>
  <c r="W87" i="4" s="1"/>
  <c r="U86" i="4"/>
  <c r="V86" i="4"/>
  <c r="W86" i="4" s="1"/>
  <c r="V81" i="4"/>
  <c r="U81" i="4"/>
  <c r="U78" i="4"/>
  <c r="V78" i="4"/>
  <c r="W78" i="4" s="1"/>
  <c r="U21" i="4"/>
  <c r="V21" i="4"/>
  <c r="W21" i="4" s="1"/>
  <c r="X17" i="4"/>
  <c r="X15" i="4"/>
  <c r="Y15" i="4" s="1"/>
  <c r="V14" i="4"/>
  <c r="U14" i="4"/>
  <c r="U13" i="4"/>
  <c r="V13" i="4"/>
  <c r="X11" i="4"/>
  <c r="F43" i="3"/>
  <c r="H43" i="3"/>
  <c r="F59" i="3"/>
  <c r="H59" i="3"/>
  <c r="H83" i="3"/>
  <c r="F83" i="3"/>
  <c r="H161" i="3"/>
  <c r="F161" i="3"/>
  <c r="F177" i="3"/>
  <c r="H177" i="3"/>
  <c r="H505" i="3"/>
  <c r="F505" i="3"/>
  <c r="F771" i="3"/>
  <c r="H771" i="3"/>
  <c r="H836" i="3"/>
  <c r="F836" i="3"/>
  <c r="X973" i="4"/>
  <c r="AI973" i="4" s="1"/>
  <c r="Y973" i="4"/>
  <c r="Y963" i="4"/>
  <c r="X963" i="4"/>
  <c r="U943" i="4"/>
  <c r="V943" i="4"/>
  <c r="AH931" i="4"/>
  <c r="AG931" i="4"/>
  <c r="AK931" i="4"/>
  <c r="AI931" i="4"/>
  <c r="AF931" i="4"/>
  <c r="AJ931" i="4"/>
  <c r="AO727" i="4"/>
  <c r="AU727" i="4" s="1"/>
  <c r="AP727" i="4"/>
  <c r="AV727" i="4" s="1"/>
  <c r="AM679" i="4"/>
  <c r="AS679" i="4" s="1"/>
  <c r="AN679" i="4"/>
  <c r="AT679" i="4" s="1"/>
  <c r="AP679" i="4"/>
  <c r="AV679" i="4" s="1"/>
  <c r="AD661" i="4"/>
  <c r="AE661" i="4"/>
  <c r="AA661" i="4"/>
  <c r="AM661" i="4" s="1"/>
  <c r="AS661" i="4" s="1"/>
  <c r="AB661" i="4"/>
  <c r="AN661" i="4" s="1"/>
  <c r="AT661" i="4" s="1"/>
  <c r="Z661" i="4"/>
  <c r="AC661" i="4"/>
  <c r="AO661" i="4" s="1"/>
  <c r="AU661" i="4" s="1"/>
  <c r="AF171" i="4"/>
  <c r="AG171" i="4"/>
  <c r="AH171" i="4"/>
  <c r="AI171" i="4"/>
  <c r="AK171" i="4"/>
  <c r="AJ171" i="4"/>
  <c r="AK163" i="4"/>
  <c r="AF163" i="4"/>
  <c r="AH163" i="4"/>
  <c r="AJ163" i="4"/>
  <c r="AI163" i="4"/>
  <c r="AG163" i="4"/>
  <c r="V135" i="4"/>
  <c r="U135" i="4"/>
  <c r="X131" i="4"/>
  <c r="AH115" i="4"/>
  <c r="AI115" i="4"/>
  <c r="AJ115" i="4"/>
  <c r="AG115" i="4"/>
  <c r="AK115" i="4"/>
  <c r="AF115" i="4"/>
  <c r="X101" i="4"/>
  <c r="X784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I112" i="4"/>
  <c r="AH112" i="4"/>
  <c r="AF112" i="4"/>
  <c r="AI144" i="4"/>
  <c r="AJ144" i="4"/>
  <c r="AF144" i="4"/>
  <c r="AK661" i="4"/>
  <c r="AF661" i="4"/>
  <c r="AJ661" i="4"/>
  <c r="Y879" i="4"/>
  <c r="X879" i="4"/>
  <c r="X572" i="4"/>
  <c r="Y572" i="4"/>
  <c r="X61" i="4"/>
  <c r="X10" i="4"/>
  <c r="U955" i="4"/>
  <c r="V955" i="4"/>
  <c r="W955" i="4" s="1"/>
  <c r="U927" i="4"/>
  <c r="V927" i="4"/>
  <c r="W927" i="4" s="1"/>
  <c r="H103" i="3"/>
  <c r="F103" i="3"/>
  <c r="F677" i="3"/>
  <c r="H677" i="3"/>
  <c r="F693" i="3"/>
  <c r="H693" i="3"/>
  <c r="H709" i="3"/>
  <c r="F709" i="3"/>
  <c r="F725" i="3"/>
  <c r="H725" i="3"/>
  <c r="H555" i="3"/>
  <c r="F555" i="3"/>
  <c r="H145" i="3"/>
  <c r="F145" i="3"/>
  <c r="H165" i="3"/>
  <c r="F165" i="3"/>
  <c r="F529" i="3"/>
  <c r="H529" i="3"/>
  <c r="H601" i="3"/>
  <c r="F601" i="3"/>
  <c r="AM719" i="4"/>
  <c r="AS719" i="4" s="1"/>
  <c r="AN719" i="4"/>
  <c r="AT719" i="4" s="1"/>
  <c r="AP719" i="4"/>
  <c r="AV719" i="4" s="1"/>
  <c r="AM687" i="4"/>
  <c r="AS687" i="4" s="1"/>
  <c r="AN687" i="4"/>
  <c r="AT687" i="4" s="1"/>
  <c r="AP687" i="4"/>
  <c r="AV687" i="4" s="1"/>
  <c r="AM631" i="4"/>
  <c r="AS631" i="4" s="1"/>
  <c r="AO631" i="4"/>
  <c r="AU631" i="4" s="1"/>
  <c r="AP631" i="4"/>
  <c r="AV631" i="4" s="1"/>
  <c r="X830" i="4"/>
  <c r="Y830" i="4" s="1"/>
  <c r="AD830" i="4" s="1"/>
  <c r="AN599" i="4"/>
  <c r="AT599" i="4" s="1"/>
  <c r="AP599" i="4"/>
  <c r="AV599" i="4" s="1"/>
  <c r="Z543" i="4"/>
  <c r="AC543" i="4"/>
  <c r="AA543" i="4"/>
  <c r="AD543" i="4"/>
  <c r="AK543" i="4"/>
  <c r="AI543" i="4"/>
  <c r="AB543" i="4"/>
  <c r="AE543" i="4"/>
  <c r="AG543" i="4"/>
  <c r="AM543" i="4" s="1"/>
  <c r="AS543" i="4" s="1"/>
  <c r="AF543" i="4"/>
  <c r="AJ543" i="4"/>
  <c r="AH543" i="4"/>
  <c r="X952" i="4"/>
  <c r="Y952" i="4"/>
  <c r="AD578" i="4"/>
  <c r="AB578" i="4"/>
  <c r="AK578" i="4"/>
  <c r="AQ578" i="4" s="1"/>
  <c r="AW578" i="4" s="1"/>
  <c r="AI578" i="4"/>
  <c r="AH578" i="4"/>
  <c r="Z578" i="4"/>
  <c r="AJ578" i="4"/>
  <c r="AA578" i="4"/>
  <c r="AC578" i="4"/>
  <c r="AG578" i="4"/>
  <c r="AF578" i="4"/>
  <c r="X848" i="4"/>
  <c r="AJ848" i="4" s="1"/>
  <c r="Y848" i="4"/>
  <c r="X872" i="4"/>
  <c r="AJ872" i="4" s="1"/>
  <c r="Y872" i="4"/>
  <c r="X880" i="4"/>
  <c r="AJ880" i="4" s="1"/>
  <c r="Y880" i="4"/>
  <c r="X892" i="4"/>
  <c r="AJ892" i="4" s="1"/>
  <c r="Y892" i="4"/>
  <c r="X904" i="4"/>
  <c r="AJ904" i="4" s="1"/>
  <c r="Y904" i="4"/>
  <c r="Y53" i="4"/>
  <c r="X53" i="4"/>
  <c r="X136" i="4"/>
  <c r="X966" i="4"/>
  <c r="Y966" i="4"/>
  <c r="X80" i="4"/>
  <c r="Y80" i="4" s="1"/>
  <c r="X893" i="4"/>
  <c r="Y893" i="4"/>
  <c r="U871" i="4"/>
  <c r="V871" i="4"/>
  <c r="AG727" i="4"/>
  <c r="AM727" i="4" s="1"/>
  <c r="AS727" i="4" s="1"/>
  <c r="AH727" i="4"/>
  <c r="Y663" i="4"/>
  <c r="AF663" i="4" s="1"/>
  <c r="AD663" i="4"/>
  <c r="AB663" i="4"/>
  <c r="AA663" i="4"/>
  <c r="Y615" i="4"/>
  <c r="AF615" i="4" s="1"/>
  <c r="X108" i="4"/>
  <c r="Y108" i="4" s="1"/>
  <c r="W918" i="4"/>
  <c r="AG916" i="4"/>
  <c r="AJ916" i="4"/>
  <c r="AF916" i="4"/>
  <c r="AK916" i="4"/>
  <c r="AI916" i="4"/>
  <c r="AH916" i="4"/>
  <c r="X802" i="4"/>
  <c r="Y802" i="4" s="1"/>
  <c r="AE802" i="4" s="1"/>
  <c r="W658" i="4"/>
  <c r="U156" i="4"/>
  <c r="V156" i="4"/>
  <c r="Y140" i="4"/>
  <c r="AD140" i="4" s="1"/>
  <c r="F97" i="3"/>
  <c r="H97" i="3"/>
  <c r="H65" i="3"/>
  <c r="F65" i="3"/>
  <c r="U54" i="4"/>
  <c r="V54" i="4"/>
  <c r="AB597" i="4"/>
  <c r="AN597" i="4" s="1"/>
  <c r="AT597" i="4" s="1"/>
  <c r="AA597" i="4"/>
  <c r="AM597" i="4" s="1"/>
  <c r="AS597" i="4" s="1"/>
  <c r="AC597" i="4"/>
  <c r="AO597" i="4" s="1"/>
  <c r="Z597" i="4"/>
  <c r="AL597" i="4" s="1"/>
  <c r="AR597" i="4" s="1"/>
  <c r="AE597" i="4"/>
  <c r="AQ597" i="4" s="1"/>
  <c r="AW597" i="4" s="1"/>
  <c r="AU597" i="4"/>
  <c r="AD597" i="4"/>
  <c r="AP597" i="4" s="1"/>
  <c r="AV597" i="4" s="1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A96" i="4"/>
  <c r="AD96" i="4"/>
  <c r="AB96" i="4"/>
  <c r="AE96" i="4"/>
  <c r="AJ96" i="4"/>
  <c r="AI96" i="4"/>
  <c r="AC96" i="4"/>
  <c r="AF96" i="4"/>
  <c r="Z96" i="4"/>
  <c r="AG96" i="4"/>
  <c r="AH96" i="4"/>
  <c r="AK96" i="4"/>
  <c r="V965" i="4"/>
  <c r="W965" i="4" s="1"/>
  <c r="U965" i="4"/>
  <c r="AC962" i="4"/>
  <c r="Z962" i="4"/>
  <c r="AB962" i="4"/>
  <c r="AE962" i="4"/>
  <c r="AI962" i="4"/>
  <c r="AK962" i="4"/>
  <c r="AW962" i="4"/>
  <c r="AT962" i="4"/>
  <c r="AU962" i="4"/>
  <c r="AA962" i="4"/>
  <c r="AD962" i="4"/>
  <c r="AJ962" i="4"/>
  <c r="AS962" i="4"/>
  <c r="AV962" i="4"/>
  <c r="AG962" i="4"/>
  <c r="AH962" i="4"/>
  <c r="AF962" i="4"/>
  <c r="AH961" i="4"/>
  <c r="AJ961" i="4"/>
  <c r="AI961" i="4"/>
  <c r="AG961" i="4"/>
  <c r="AF961" i="4"/>
  <c r="AK961" i="4"/>
  <c r="Y959" i="4"/>
  <c r="X959" i="4"/>
  <c r="AI959" i="4" s="1"/>
  <c r="V957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Z874" i="4"/>
  <c r="AB874" i="4"/>
  <c r="AE874" i="4"/>
  <c r="AU874" i="4"/>
  <c r="AT874" i="4"/>
  <c r="AA874" i="4"/>
  <c r="AD874" i="4"/>
  <c r="AG874" i="4"/>
  <c r="AJ874" i="4"/>
  <c r="AC874" i="4"/>
  <c r="AS874" i="4"/>
  <c r="AV874" i="4"/>
  <c r="AF874" i="4"/>
  <c r="AW874" i="4"/>
  <c r="AK874" i="4"/>
  <c r="AI874" i="4"/>
  <c r="AH874" i="4"/>
  <c r="AI857" i="4"/>
  <c r="AJ857" i="4"/>
  <c r="AG857" i="4"/>
  <c r="AK857" i="4"/>
  <c r="AH857" i="4"/>
  <c r="AF857" i="4"/>
  <c r="U807" i="4"/>
  <c r="V807" i="4"/>
  <c r="W807" i="4" s="1"/>
  <c r="X807" i="4" s="1"/>
  <c r="X790" i="4"/>
  <c r="Y664" i="4"/>
  <c r="AB664" i="4" s="1"/>
  <c r="Y656" i="4"/>
  <c r="AC656" i="4" s="1"/>
  <c r="Y654" i="4"/>
  <c r="S157" i="4"/>
  <c r="AE152" i="4"/>
  <c r="AA152" i="4"/>
  <c r="Z152" i="4"/>
  <c r="AD152" i="4"/>
  <c r="AC152" i="4"/>
  <c r="AB152" i="4"/>
  <c r="AG152" i="4"/>
  <c r="AI152" i="4"/>
  <c r="AK152" i="4"/>
  <c r="AH152" i="4"/>
  <c r="AF152" i="4"/>
  <c r="AJ152" i="4"/>
  <c r="X107" i="4"/>
  <c r="U105" i="4"/>
  <c r="U52" i="4"/>
  <c r="V52" i="4"/>
  <c r="X48" i="4"/>
  <c r="Y48" i="4" s="1"/>
  <c r="F85" i="3"/>
  <c r="H85" i="3"/>
  <c r="F661" i="3"/>
  <c r="H661" i="3"/>
  <c r="F533" i="3"/>
  <c r="H533" i="3"/>
  <c r="F549" i="3"/>
  <c r="H549" i="3"/>
  <c r="F577" i="3"/>
  <c r="H577" i="3"/>
  <c r="H645" i="3"/>
  <c r="F645" i="3"/>
  <c r="F657" i="3"/>
  <c r="H657" i="3"/>
  <c r="H803" i="3"/>
  <c r="F803" i="3"/>
  <c r="AJ935" i="4"/>
  <c r="AG935" i="4"/>
  <c r="AF935" i="4"/>
  <c r="AH935" i="4"/>
  <c r="AK935" i="4"/>
  <c r="AI935" i="4"/>
  <c r="Y733" i="4"/>
  <c r="AI733" i="4" s="1"/>
  <c r="Y725" i="4"/>
  <c r="AA725" i="4" s="1"/>
  <c r="Y677" i="4"/>
  <c r="AE677" i="4" s="1"/>
  <c r="Y495" i="4"/>
  <c r="Z495" i="4" s="1"/>
  <c r="AI139" i="4"/>
  <c r="AG139" i="4"/>
  <c r="AH139" i="4"/>
  <c r="AF139" i="4"/>
  <c r="AJ139" i="4"/>
  <c r="AK139" i="4"/>
  <c r="AD128" i="4"/>
  <c r="AP128" i="4" s="1"/>
  <c r="AE128" i="4"/>
  <c r="AQ128" i="4" s="1"/>
  <c r="AA128" i="4"/>
  <c r="AM128" i="4" s="1"/>
  <c r="AS128" i="4" s="1"/>
  <c r="Z128" i="4"/>
  <c r="AL128" i="4" s="1"/>
  <c r="AB128" i="4"/>
  <c r="AN128" i="4" s="1"/>
  <c r="AT128" i="4" s="1"/>
  <c r="AW128" i="4"/>
  <c r="AC128" i="4"/>
  <c r="AO128" i="4" s="1"/>
  <c r="AU128" i="4" s="1"/>
  <c r="AV128" i="4"/>
  <c r="AR128" i="4"/>
  <c r="U127" i="4"/>
  <c r="V127" i="4"/>
  <c r="T105" i="4"/>
  <c r="V105" i="4" s="1"/>
  <c r="W105" i="4" s="1"/>
  <c r="X97" i="4"/>
  <c r="V73" i="4"/>
  <c r="U73" i="4"/>
  <c r="Y770" i="4"/>
  <c r="AB770" i="4" s="1"/>
  <c r="AC930" i="4"/>
  <c r="AE930" i="4"/>
  <c r="Z930" i="4"/>
  <c r="AD930" i="4"/>
  <c r="AV930" i="4"/>
  <c r="AB930" i="4"/>
  <c r="AA930" i="4"/>
  <c r="AU930" i="4"/>
  <c r="AS930" i="4"/>
  <c r="AT930" i="4"/>
  <c r="AW930" i="4"/>
  <c r="AH930" i="4"/>
  <c r="AF930" i="4"/>
  <c r="AJ930" i="4"/>
  <c r="AG930" i="4"/>
  <c r="AI930" i="4"/>
  <c r="AK930" i="4"/>
  <c r="Y180" i="4"/>
  <c r="Z180" i="4" s="1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F839" i="3"/>
  <c r="H839" i="3"/>
  <c r="F810" i="3"/>
  <c r="H810" i="3"/>
  <c r="H808" i="3"/>
  <c r="F808" i="3"/>
  <c r="H806" i="3"/>
  <c r="F806" i="3"/>
  <c r="F801" i="2"/>
  <c r="O801" i="2" s="1"/>
  <c r="I800" i="3" s="1"/>
  <c r="G801" i="2"/>
  <c r="P801" i="2" s="1"/>
  <c r="E801" i="2"/>
  <c r="N801" i="2" s="1"/>
  <c r="F789" i="2"/>
  <c r="O789" i="2" s="1"/>
  <c r="I788" i="3" s="1"/>
  <c r="G789" i="2"/>
  <c r="P789" i="2" s="1"/>
  <c r="E789" i="2"/>
  <c r="N789" i="2" s="1"/>
  <c r="F781" i="2"/>
  <c r="O781" i="2" s="1"/>
  <c r="I780" i="3" s="1"/>
  <c r="G781" i="2"/>
  <c r="P781" i="2" s="1"/>
  <c r="E781" i="2"/>
  <c r="N781" i="2" s="1"/>
  <c r="E778" i="2"/>
  <c r="N778" i="2" s="1"/>
  <c r="G778" i="2"/>
  <c r="P778" i="2" s="1"/>
  <c r="F778" i="2"/>
  <c r="O778" i="2" s="1"/>
  <c r="I777" i="3" s="1"/>
  <c r="F777" i="2"/>
  <c r="O777" i="2" s="1"/>
  <c r="I776" i="3" s="1"/>
  <c r="G777" i="2"/>
  <c r="P777" i="2" s="1"/>
  <c r="E777" i="2"/>
  <c r="N777" i="2" s="1"/>
  <c r="F769" i="2"/>
  <c r="O769" i="2" s="1"/>
  <c r="I768" i="3" s="1"/>
  <c r="G769" i="2"/>
  <c r="P769" i="2" s="1"/>
  <c r="E769" i="2"/>
  <c r="N769" i="2" s="1"/>
  <c r="E757" i="2"/>
  <c r="N757" i="2" s="1"/>
  <c r="G757" i="2"/>
  <c r="P757" i="2" s="1"/>
  <c r="F757" i="2"/>
  <c r="O757" i="2" s="1"/>
  <c r="I756" i="3" s="1"/>
  <c r="E749" i="2"/>
  <c r="N749" i="2" s="1"/>
  <c r="G749" i="2"/>
  <c r="P749" i="2" s="1"/>
  <c r="F749" i="2"/>
  <c r="O749" i="2" s="1"/>
  <c r="I748" i="3" s="1"/>
  <c r="F744" i="3"/>
  <c r="H744" i="3"/>
  <c r="E736" i="2"/>
  <c r="N736" i="2" s="1"/>
  <c r="G736" i="2"/>
  <c r="P736" i="2" s="1"/>
  <c r="F736" i="2"/>
  <c r="O736" i="2" s="1"/>
  <c r="I735" i="3" s="1"/>
  <c r="H733" i="3"/>
  <c r="F733" i="3"/>
  <c r="F731" i="2"/>
  <c r="O731" i="2" s="1"/>
  <c r="I730" i="3" s="1"/>
  <c r="E731" i="2"/>
  <c r="N731" i="2" s="1"/>
  <c r="G731" i="2"/>
  <c r="P731" i="2" s="1"/>
  <c r="F723" i="3"/>
  <c r="H723" i="3"/>
  <c r="F719" i="2"/>
  <c r="O719" i="2" s="1"/>
  <c r="I718" i="3" s="1"/>
  <c r="E719" i="2"/>
  <c r="N719" i="2" s="1"/>
  <c r="G719" i="2"/>
  <c r="P719" i="2" s="1"/>
  <c r="H707" i="3"/>
  <c r="F707" i="3"/>
  <c r="F704" i="3"/>
  <c r="H704" i="3"/>
  <c r="H692" i="3"/>
  <c r="F692" i="3"/>
  <c r="H687" i="3"/>
  <c r="F687" i="3"/>
  <c r="F675" i="3"/>
  <c r="H675" i="3"/>
  <c r="F671" i="2"/>
  <c r="O671" i="2" s="1"/>
  <c r="I670" i="3" s="1"/>
  <c r="E671" i="2"/>
  <c r="N671" i="2" s="1"/>
  <c r="G671" i="2"/>
  <c r="P671" i="2" s="1"/>
  <c r="F668" i="3"/>
  <c r="H668" i="3"/>
  <c r="F664" i="2"/>
  <c r="O664" i="2" s="1"/>
  <c r="I663" i="3" s="1"/>
  <c r="E664" i="2"/>
  <c r="N664" i="2" s="1"/>
  <c r="G664" i="2"/>
  <c r="P664" i="2" s="1"/>
  <c r="F659" i="2"/>
  <c r="O659" i="2" s="1"/>
  <c r="I658" i="3" s="1"/>
  <c r="E659" i="2"/>
  <c r="N659" i="2" s="1"/>
  <c r="G659" i="2"/>
  <c r="P659" i="2" s="1"/>
  <c r="E651" i="2"/>
  <c r="N651" i="2" s="1"/>
  <c r="G651" i="2"/>
  <c r="P651" i="2" s="1"/>
  <c r="F651" i="2"/>
  <c r="O651" i="2" s="1"/>
  <c r="I650" i="3" s="1"/>
  <c r="E641" i="2"/>
  <c r="N641" i="2" s="1"/>
  <c r="G641" i="2"/>
  <c r="P641" i="2" s="1"/>
  <c r="F641" i="2"/>
  <c r="O641" i="2" s="1"/>
  <c r="I640" i="3" s="1"/>
  <c r="H629" i="3"/>
  <c r="F629" i="3"/>
  <c r="E613" i="2"/>
  <c r="N613" i="2" s="1"/>
  <c r="G613" i="2"/>
  <c r="P613" i="2" s="1"/>
  <c r="F613" i="2"/>
  <c r="O613" i="2" s="1"/>
  <c r="I612" i="3" s="1"/>
  <c r="H602" i="3"/>
  <c r="F602" i="3"/>
  <c r="H596" i="3"/>
  <c r="F596" i="3"/>
  <c r="E595" i="2"/>
  <c r="N595" i="2" s="1"/>
  <c r="G595" i="2"/>
  <c r="P595" i="2" s="1"/>
  <c r="F595" i="2"/>
  <c r="O595" i="2" s="1"/>
  <c r="I594" i="3" s="1"/>
  <c r="E583" i="2"/>
  <c r="N583" i="2" s="1"/>
  <c r="G583" i="2"/>
  <c r="P583" i="2" s="1"/>
  <c r="F583" i="2"/>
  <c r="O583" i="2" s="1"/>
  <c r="I582" i="3" s="1"/>
  <c r="E572" i="2"/>
  <c r="N572" i="2" s="1"/>
  <c r="G572" i="2"/>
  <c r="P572" i="2" s="1"/>
  <c r="F572" i="2"/>
  <c r="O572" i="2" s="1"/>
  <c r="I571" i="3" s="1"/>
  <c r="H560" i="3"/>
  <c r="F560" i="3"/>
  <c r="F552" i="3"/>
  <c r="H552" i="3"/>
  <c r="F528" i="3"/>
  <c r="H528" i="3"/>
  <c r="G184" i="2"/>
  <c r="P184" i="2" s="1"/>
  <c r="F184" i="2"/>
  <c r="O184" i="2" s="1"/>
  <c r="I183" i="3" s="1"/>
  <c r="E184" i="2"/>
  <c r="N184" i="2" s="1"/>
  <c r="H178" i="3"/>
  <c r="F178" i="3"/>
  <c r="F171" i="2"/>
  <c r="O171" i="2" s="1"/>
  <c r="I170" i="3" s="1"/>
  <c r="E171" i="2"/>
  <c r="N171" i="2" s="1"/>
  <c r="G171" i="2"/>
  <c r="P171" i="2" s="1"/>
  <c r="G164" i="2"/>
  <c r="P164" i="2" s="1"/>
  <c r="E164" i="2"/>
  <c r="N164" i="2" s="1"/>
  <c r="F164" i="2"/>
  <c r="O164" i="2" s="1"/>
  <c r="I163" i="3" s="1"/>
  <c r="H162" i="3"/>
  <c r="F162" i="3"/>
  <c r="F151" i="2"/>
  <c r="O151" i="2" s="1"/>
  <c r="I150" i="3" s="1"/>
  <c r="G151" i="2"/>
  <c r="P151" i="2" s="1"/>
  <c r="E151" i="2"/>
  <c r="N151" i="2" s="1"/>
  <c r="G148" i="2"/>
  <c r="P148" i="2" s="1"/>
  <c r="F148" i="2"/>
  <c r="O148" i="2" s="1"/>
  <c r="I147" i="3" s="1"/>
  <c r="E148" i="2"/>
  <c r="N148" i="2" s="1"/>
  <c r="F144" i="3"/>
  <c r="H144" i="3"/>
  <c r="H143" i="3"/>
  <c r="F143" i="3"/>
  <c r="F141" i="3"/>
  <c r="H141" i="3"/>
  <c r="H139" i="3"/>
  <c r="F139" i="3"/>
  <c r="H137" i="3"/>
  <c r="F137" i="3"/>
  <c r="H135" i="3"/>
  <c r="F135" i="3"/>
  <c r="H133" i="3"/>
  <c r="F133" i="3"/>
  <c r="F131" i="3"/>
  <c r="H131" i="3"/>
  <c r="F129" i="3"/>
  <c r="H129" i="3"/>
  <c r="F127" i="3"/>
  <c r="H127" i="3"/>
  <c r="H125" i="3"/>
  <c r="F125" i="3"/>
  <c r="H123" i="3"/>
  <c r="F123" i="3"/>
  <c r="H121" i="3"/>
  <c r="F121" i="3"/>
  <c r="H119" i="3"/>
  <c r="F119" i="3"/>
  <c r="F117" i="3"/>
  <c r="H117" i="3"/>
  <c r="H115" i="3"/>
  <c r="F115" i="3"/>
  <c r="F113" i="3"/>
  <c r="H113" i="3"/>
  <c r="F111" i="3"/>
  <c r="H111" i="3"/>
  <c r="F109" i="3"/>
  <c r="H109" i="3"/>
  <c r="E107" i="2"/>
  <c r="N107" i="2" s="1"/>
  <c r="F107" i="2"/>
  <c r="O107" i="2" s="1"/>
  <c r="I106" i="3" s="1"/>
  <c r="G107" i="2"/>
  <c r="P107" i="2" s="1"/>
  <c r="F103" i="2"/>
  <c r="O103" i="2" s="1"/>
  <c r="I102" i="3" s="1"/>
  <c r="G103" i="2"/>
  <c r="P103" i="2" s="1"/>
  <c r="E103" i="2"/>
  <c r="N103" i="2" s="1"/>
  <c r="F90" i="3"/>
  <c r="H90" i="3"/>
  <c r="F87" i="2"/>
  <c r="O87" i="2" s="1"/>
  <c r="I86" i="3" s="1"/>
  <c r="G87" i="2"/>
  <c r="P87" i="2" s="1"/>
  <c r="E87" i="2"/>
  <c r="N87" i="2" s="1"/>
  <c r="E77" i="2"/>
  <c r="N77" i="2" s="1"/>
  <c r="F77" i="2"/>
  <c r="O77" i="2" s="1"/>
  <c r="I76" i="3" s="1"/>
  <c r="G77" i="2"/>
  <c r="P77" i="2" s="1"/>
  <c r="F73" i="2"/>
  <c r="O73" i="2" s="1"/>
  <c r="I72" i="3" s="1"/>
  <c r="G73" i="2"/>
  <c r="P73" i="2" s="1"/>
  <c r="E73" i="2"/>
  <c r="N73" i="2" s="1"/>
  <c r="F58" i="3"/>
  <c r="H58" i="3"/>
  <c r="H54" i="3"/>
  <c r="F54" i="3"/>
  <c r="H38" i="3"/>
  <c r="F38" i="3"/>
  <c r="E33" i="2"/>
  <c r="N33" i="2" s="1"/>
  <c r="G33" i="2"/>
  <c r="P33" i="2" s="1"/>
  <c r="F33" i="2"/>
  <c r="O33" i="2" s="1"/>
  <c r="I32" i="3" s="1"/>
  <c r="F19" i="2"/>
  <c r="O19" i="2" s="1"/>
  <c r="I18" i="3" s="1"/>
  <c r="E19" i="2"/>
  <c r="N19" i="2" s="1"/>
  <c r="G19" i="2"/>
  <c r="P19" i="2" s="1"/>
  <c r="H12" i="3"/>
  <c r="F12" i="3"/>
  <c r="F11" i="2"/>
  <c r="O11" i="2" s="1"/>
  <c r="I10" i="3" s="1"/>
  <c r="G11" i="2"/>
  <c r="P11" i="2" s="1"/>
  <c r="E11" i="2"/>
  <c r="N11" i="2" s="1"/>
  <c r="E832" i="2"/>
  <c r="N832" i="2" s="1"/>
  <c r="G832" i="2"/>
  <c r="P832" i="2" s="1"/>
  <c r="F832" i="2"/>
  <c r="O832" i="2" s="1"/>
  <c r="I834" i="3" s="1"/>
  <c r="F799" i="3"/>
  <c r="H799" i="3"/>
  <c r="F767" i="3"/>
  <c r="H767" i="3"/>
  <c r="F789" i="3"/>
  <c r="H789" i="3"/>
  <c r="H731" i="3"/>
  <c r="F731" i="3"/>
  <c r="H666" i="3"/>
  <c r="F666" i="3"/>
  <c r="F654" i="3"/>
  <c r="H654" i="3"/>
  <c r="H606" i="3"/>
  <c r="F606" i="3"/>
  <c r="F642" i="3"/>
  <c r="H642" i="3"/>
  <c r="H613" i="3"/>
  <c r="F613" i="3"/>
  <c r="F659" i="3"/>
  <c r="H659" i="3"/>
  <c r="H587" i="3"/>
  <c r="F587" i="3"/>
  <c r="F532" i="3"/>
  <c r="H532" i="3"/>
  <c r="H572" i="3"/>
  <c r="F572" i="3"/>
  <c r="V509" i="4"/>
  <c r="W509" i="4" s="1"/>
  <c r="H506" i="3"/>
  <c r="F506" i="3"/>
  <c r="F491" i="3"/>
  <c r="H491" i="3"/>
  <c r="H497" i="3"/>
  <c r="F497" i="3"/>
  <c r="F485" i="3"/>
  <c r="H485" i="3"/>
  <c r="H469" i="3"/>
  <c r="F469" i="3"/>
  <c r="V491" i="4"/>
  <c r="W491" i="4" s="1"/>
  <c r="X491" i="4" s="1"/>
  <c r="AB854" i="4"/>
  <c r="AN854" i="4" s="1"/>
  <c r="Z854" i="4"/>
  <c r="AL854" i="4" s="1"/>
  <c r="AE854" i="4"/>
  <c r="AQ854" i="4" s="1"/>
  <c r="AT854" i="4"/>
  <c r="AA854" i="4"/>
  <c r="AM854" i="4" s="1"/>
  <c r="AC854" i="4"/>
  <c r="AO854" i="4" s="1"/>
  <c r="AS854" i="4"/>
  <c r="AV854" i="4"/>
  <c r="AW854" i="4"/>
  <c r="AU854" i="4"/>
  <c r="AD854" i="4"/>
  <c r="AP854" i="4" s="1"/>
  <c r="X44" i="4"/>
  <c r="Y24" i="4"/>
  <c r="AA24" i="4" s="1"/>
  <c r="X19" i="4"/>
  <c r="Y19" i="4" s="1"/>
  <c r="E823" i="2"/>
  <c r="N823" i="2" s="1"/>
  <c r="G823" i="2"/>
  <c r="P823" i="2" s="1"/>
  <c r="F823" i="2"/>
  <c r="O823" i="2" s="1"/>
  <c r="I825" i="3" s="1"/>
  <c r="H804" i="3"/>
  <c r="F804" i="3"/>
  <c r="F797" i="2"/>
  <c r="O797" i="2" s="1"/>
  <c r="I796" i="3" s="1"/>
  <c r="G797" i="2"/>
  <c r="P797" i="2" s="1"/>
  <c r="E797" i="2"/>
  <c r="N797" i="2" s="1"/>
  <c r="E761" i="2"/>
  <c r="N761" i="2" s="1"/>
  <c r="G761" i="2"/>
  <c r="P761" i="2" s="1"/>
  <c r="F761" i="2"/>
  <c r="O761" i="2" s="1"/>
  <c r="I760" i="3" s="1"/>
  <c r="E753" i="2"/>
  <c r="N753" i="2" s="1"/>
  <c r="G753" i="2"/>
  <c r="P753" i="2" s="1"/>
  <c r="F753" i="2"/>
  <c r="O753" i="2" s="1"/>
  <c r="I752" i="3" s="1"/>
  <c r="H742" i="3"/>
  <c r="F742" i="3"/>
  <c r="F741" i="3"/>
  <c r="H741" i="3"/>
  <c r="F737" i="3"/>
  <c r="H737" i="3"/>
  <c r="F727" i="3"/>
  <c r="H727" i="3"/>
  <c r="F722" i="3"/>
  <c r="H722" i="3"/>
  <c r="H711" i="3"/>
  <c r="F711" i="3"/>
  <c r="H706" i="3"/>
  <c r="F706" i="3"/>
  <c r="H699" i="3"/>
  <c r="F699" i="3"/>
  <c r="F697" i="2"/>
  <c r="O697" i="2" s="1"/>
  <c r="I696" i="3" s="1"/>
  <c r="E697" i="2"/>
  <c r="N697" i="2" s="1"/>
  <c r="G697" i="2"/>
  <c r="P697" i="2" s="1"/>
  <c r="H694" i="3"/>
  <c r="F694" i="3"/>
  <c r="F685" i="2"/>
  <c r="O685" i="2" s="1"/>
  <c r="I684" i="3" s="1"/>
  <c r="E685" i="2"/>
  <c r="N685" i="2" s="1"/>
  <c r="G685" i="2"/>
  <c r="P685" i="2" s="1"/>
  <c r="H683" i="3"/>
  <c r="F683" i="3"/>
  <c r="F683" i="2"/>
  <c r="O683" i="2" s="1"/>
  <c r="I682" i="3" s="1"/>
  <c r="E683" i="2"/>
  <c r="N683" i="2" s="1"/>
  <c r="G683" i="2"/>
  <c r="P683" i="2" s="1"/>
  <c r="F681" i="2"/>
  <c r="O681" i="2" s="1"/>
  <c r="I680" i="3" s="1"/>
  <c r="E681" i="2"/>
  <c r="N681" i="2" s="1"/>
  <c r="G681" i="2"/>
  <c r="P681" i="2" s="1"/>
  <c r="F679" i="3"/>
  <c r="H679" i="3"/>
  <c r="F674" i="3"/>
  <c r="H674" i="3"/>
  <c r="F661" i="2"/>
  <c r="O661" i="2" s="1"/>
  <c r="I660" i="3" s="1"/>
  <c r="E661" i="2"/>
  <c r="N661" i="2" s="1"/>
  <c r="G661" i="2"/>
  <c r="P661" i="2" s="1"/>
  <c r="E654" i="2"/>
  <c r="N654" i="2" s="1"/>
  <c r="G654" i="2"/>
  <c r="P654" i="2" s="1"/>
  <c r="F654" i="2"/>
  <c r="O654" i="2" s="1"/>
  <c r="I653" i="3" s="1"/>
  <c r="F649" i="3"/>
  <c r="H649" i="3"/>
  <c r="E638" i="2"/>
  <c r="N638" i="2" s="1"/>
  <c r="G638" i="2"/>
  <c r="P638" i="2" s="1"/>
  <c r="F638" i="2"/>
  <c r="O638" i="2" s="1"/>
  <c r="I637" i="3" s="1"/>
  <c r="F618" i="3"/>
  <c r="H618" i="3"/>
  <c r="H605" i="3"/>
  <c r="F605" i="3"/>
  <c r="H590" i="3"/>
  <c r="F590" i="3"/>
  <c r="E589" i="2"/>
  <c r="N589" i="2" s="1"/>
  <c r="G589" i="2"/>
  <c r="P589" i="2" s="1"/>
  <c r="F589" i="2"/>
  <c r="O589" i="2" s="1"/>
  <c r="I588" i="3" s="1"/>
  <c r="E585" i="2"/>
  <c r="N585" i="2" s="1"/>
  <c r="G585" i="2"/>
  <c r="P585" i="2" s="1"/>
  <c r="F585" i="2"/>
  <c r="O585" i="2" s="1"/>
  <c r="I584" i="3" s="1"/>
  <c r="E581" i="2"/>
  <c r="N581" i="2" s="1"/>
  <c r="G581" i="2"/>
  <c r="P581" i="2" s="1"/>
  <c r="F581" i="2"/>
  <c r="O581" i="2" s="1"/>
  <c r="I580" i="3" s="1"/>
  <c r="E559" i="2"/>
  <c r="N559" i="2" s="1"/>
  <c r="G559" i="2"/>
  <c r="P559" i="2" s="1"/>
  <c r="F559" i="2"/>
  <c r="O559" i="2" s="1"/>
  <c r="I558" i="3" s="1"/>
  <c r="H538" i="3"/>
  <c r="F538" i="3"/>
  <c r="F518" i="3"/>
  <c r="H518" i="3"/>
  <c r="E516" i="2"/>
  <c r="N516" i="2" s="1"/>
  <c r="G516" i="2"/>
  <c r="P516" i="2" s="1"/>
  <c r="F516" i="2"/>
  <c r="O516" i="2" s="1"/>
  <c r="I515" i="3" s="1"/>
  <c r="E515" i="2"/>
  <c r="N515" i="2" s="1"/>
  <c r="G515" i="2"/>
  <c r="P515" i="2" s="1"/>
  <c r="F515" i="2"/>
  <c r="O515" i="2" s="1"/>
  <c r="I514" i="3" s="1"/>
  <c r="F501" i="2"/>
  <c r="O501" i="2" s="1"/>
  <c r="I500" i="3" s="1"/>
  <c r="E501" i="2"/>
  <c r="N501" i="2" s="1"/>
  <c r="G501" i="2"/>
  <c r="P501" i="2" s="1"/>
  <c r="F489" i="2"/>
  <c r="O489" i="2" s="1"/>
  <c r="I488" i="3" s="1"/>
  <c r="E489" i="2"/>
  <c r="N489" i="2" s="1"/>
  <c r="G489" i="2"/>
  <c r="P489" i="2" s="1"/>
  <c r="F184" i="3"/>
  <c r="H184" i="3"/>
  <c r="E183" i="2"/>
  <c r="N183" i="2" s="1"/>
  <c r="G183" i="2"/>
  <c r="P183" i="2" s="1"/>
  <c r="F183" i="2"/>
  <c r="O183" i="2" s="1"/>
  <c r="I182" i="3" s="1"/>
  <c r="E181" i="2"/>
  <c r="N181" i="2" s="1"/>
  <c r="F181" i="2"/>
  <c r="O181" i="2" s="1"/>
  <c r="I180" i="3" s="1"/>
  <c r="G181" i="2"/>
  <c r="P181" i="2" s="1"/>
  <c r="H168" i="3"/>
  <c r="F168" i="3"/>
  <c r="F165" i="2"/>
  <c r="O165" i="2" s="1"/>
  <c r="I164" i="3" s="1"/>
  <c r="E165" i="2"/>
  <c r="N165" i="2" s="1"/>
  <c r="G165" i="2"/>
  <c r="P165" i="2" s="1"/>
  <c r="E156" i="2"/>
  <c r="N156" i="2" s="1"/>
  <c r="F156" i="2"/>
  <c r="O156" i="2" s="1"/>
  <c r="I155" i="3" s="1"/>
  <c r="G156" i="2"/>
  <c r="P156" i="2" s="1"/>
  <c r="G152" i="2"/>
  <c r="P152" i="2" s="1"/>
  <c r="E152" i="2"/>
  <c r="N152" i="2" s="1"/>
  <c r="F152" i="2"/>
  <c r="O152" i="2" s="1"/>
  <c r="I151" i="3" s="1"/>
  <c r="F149" i="2"/>
  <c r="O149" i="2" s="1"/>
  <c r="I148" i="3" s="1"/>
  <c r="E149" i="2"/>
  <c r="N149" i="2" s="1"/>
  <c r="G149" i="2"/>
  <c r="P149" i="2" s="1"/>
  <c r="E101" i="2"/>
  <c r="N101" i="2" s="1"/>
  <c r="F101" i="2"/>
  <c r="O101" i="2" s="1"/>
  <c r="I100" i="3" s="1"/>
  <c r="G101" i="2"/>
  <c r="P101" i="2" s="1"/>
  <c r="F97" i="2"/>
  <c r="O97" i="2" s="1"/>
  <c r="I96" i="3" s="1"/>
  <c r="G97" i="2"/>
  <c r="P97" i="2" s="1"/>
  <c r="E97" i="2"/>
  <c r="N97" i="2" s="1"/>
  <c r="E85" i="2"/>
  <c r="N85" i="2" s="1"/>
  <c r="F85" i="2"/>
  <c r="O85" i="2" s="1"/>
  <c r="I84" i="3" s="1"/>
  <c r="G85" i="2"/>
  <c r="P85" i="2" s="1"/>
  <c r="F81" i="2"/>
  <c r="O81" i="2" s="1"/>
  <c r="I80" i="3" s="1"/>
  <c r="G81" i="2"/>
  <c r="P81" i="2" s="1"/>
  <c r="E81" i="2"/>
  <c r="N81" i="2" s="1"/>
  <c r="E69" i="2"/>
  <c r="N69" i="2" s="1"/>
  <c r="F69" i="2"/>
  <c r="O69" i="2" s="1"/>
  <c r="I68" i="3" s="1"/>
  <c r="G69" i="2"/>
  <c r="P69" i="2" s="1"/>
  <c r="F65" i="2"/>
  <c r="O65" i="2" s="1"/>
  <c r="I64" i="3" s="1"/>
  <c r="G65" i="2"/>
  <c r="P65" i="2" s="1"/>
  <c r="E65" i="2"/>
  <c r="N65" i="2" s="1"/>
  <c r="E53" i="2"/>
  <c r="N53" i="2" s="1"/>
  <c r="F53" i="2"/>
  <c r="O53" i="2" s="1"/>
  <c r="I52" i="3" s="1"/>
  <c r="G53" i="2"/>
  <c r="P53" i="2" s="1"/>
  <c r="F42" i="3"/>
  <c r="H42" i="3"/>
  <c r="G36" i="2"/>
  <c r="P36" i="2" s="1"/>
  <c r="E36" i="2"/>
  <c r="N36" i="2" s="1"/>
  <c r="F36" i="2"/>
  <c r="O36" i="2" s="1"/>
  <c r="I35" i="3" s="1"/>
  <c r="F22" i="2"/>
  <c r="O22" i="2" s="1"/>
  <c r="I21" i="3" s="1"/>
  <c r="E22" i="2"/>
  <c r="N22" i="2" s="1"/>
  <c r="G22" i="2"/>
  <c r="P22" i="2" s="1"/>
  <c r="H16" i="3"/>
  <c r="F16" i="3"/>
  <c r="F6" i="3"/>
  <c r="H6" i="3"/>
  <c r="H5" i="3"/>
  <c r="F5" i="3"/>
  <c r="E828" i="2"/>
  <c r="N828" i="2" s="1"/>
  <c r="G828" i="2"/>
  <c r="P828" i="2" s="1"/>
  <c r="F828" i="2"/>
  <c r="O828" i="2" s="1"/>
  <c r="I830" i="3" s="1"/>
  <c r="E582" i="2"/>
  <c r="N582" i="2" s="1"/>
  <c r="G582" i="2"/>
  <c r="P582" i="2" s="1"/>
  <c r="F582" i="2"/>
  <c r="O582" i="2" s="1"/>
  <c r="I581" i="3" s="1"/>
  <c r="F775" i="3"/>
  <c r="H775" i="3"/>
  <c r="F841" i="3"/>
  <c r="H841" i="3"/>
  <c r="F797" i="3"/>
  <c r="H797" i="3"/>
  <c r="F749" i="3"/>
  <c r="H749" i="3"/>
  <c r="H643" i="3"/>
  <c r="F643" i="3"/>
  <c r="H625" i="3"/>
  <c r="F625" i="3"/>
  <c r="V589" i="4"/>
  <c r="W589" i="4" s="1"/>
  <c r="H517" i="3"/>
  <c r="F517" i="3"/>
  <c r="H548" i="3"/>
  <c r="F548" i="3"/>
  <c r="H554" i="3"/>
  <c r="F554" i="3"/>
  <c r="H523" i="3"/>
  <c r="F523" i="3"/>
  <c r="H539" i="3"/>
  <c r="F539" i="3"/>
  <c r="H551" i="3"/>
  <c r="F551" i="3"/>
  <c r="F573" i="3"/>
  <c r="H573" i="3"/>
  <c r="H508" i="3"/>
  <c r="F508" i="3"/>
  <c r="H501" i="3"/>
  <c r="F501" i="3"/>
  <c r="H437" i="3"/>
  <c r="F437" i="3"/>
  <c r="F630" i="3"/>
  <c r="H630" i="3"/>
  <c r="F655" i="3"/>
  <c r="H655" i="3"/>
  <c r="H465" i="3"/>
  <c r="F465" i="3"/>
  <c r="F373" i="3"/>
  <c r="H373" i="3"/>
  <c r="H222" i="3"/>
  <c r="F222" i="3"/>
  <c r="H350" i="3"/>
  <c r="F350" i="3"/>
  <c r="F318" i="3"/>
  <c r="H318" i="3"/>
  <c r="F341" i="3"/>
  <c r="H341" i="3"/>
  <c r="F431" i="2"/>
  <c r="O431" i="2" s="1"/>
  <c r="I430" i="3" s="1"/>
  <c r="E431" i="2"/>
  <c r="N431" i="2" s="1"/>
  <c r="G431" i="2"/>
  <c r="P431" i="2" s="1"/>
  <c r="F422" i="3"/>
  <c r="H422" i="3"/>
  <c r="H386" i="3"/>
  <c r="F386" i="3"/>
  <c r="H425" i="3"/>
  <c r="F425" i="3"/>
  <c r="F409" i="3"/>
  <c r="H409" i="3"/>
  <c r="F291" i="3"/>
  <c r="H291" i="3"/>
  <c r="F288" i="2"/>
  <c r="O288" i="2" s="1"/>
  <c r="I287" i="3" s="1"/>
  <c r="E288" i="2"/>
  <c r="N288" i="2" s="1"/>
  <c r="G288" i="2"/>
  <c r="P288" i="2" s="1"/>
  <c r="F275" i="3"/>
  <c r="H275" i="3"/>
  <c r="F324" i="3"/>
  <c r="H324" i="3"/>
  <c r="F478" i="3"/>
  <c r="H478" i="3"/>
  <c r="H462" i="3"/>
  <c r="F462" i="3"/>
  <c r="F446" i="3"/>
  <c r="H446" i="3"/>
  <c r="F418" i="3"/>
  <c r="H418" i="3"/>
  <c r="F398" i="3"/>
  <c r="H398" i="3"/>
  <c r="F382" i="3"/>
  <c r="H382" i="3"/>
  <c r="F399" i="3"/>
  <c r="H399" i="3"/>
  <c r="H279" i="3"/>
  <c r="F279" i="3"/>
  <c r="H271" i="3"/>
  <c r="F271" i="3"/>
  <c r="F211" i="3"/>
  <c r="H211" i="3"/>
  <c r="F340" i="3"/>
  <c r="H340" i="3"/>
  <c r="H320" i="3"/>
  <c r="F320" i="3"/>
  <c r="F520" i="3"/>
  <c r="H520" i="3"/>
  <c r="H614" i="3"/>
  <c r="F614" i="3"/>
  <c r="F334" i="3"/>
  <c r="H334" i="3"/>
  <c r="F306" i="3"/>
  <c r="H306" i="3"/>
  <c r="F206" i="3"/>
  <c r="H206" i="3"/>
  <c r="AI801" i="4"/>
  <c r="AF801" i="4"/>
  <c r="AH801" i="4"/>
  <c r="AK801" i="4"/>
  <c r="AG801" i="4"/>
  <c r="AJ801" i="4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G777" i="4"/>
  <c r="AJ777" i="4"/>
  <c r="AK777" i="4"/>
  <c r="AH777" i="4"/>
  <c r="AI777" i="4"/>
  <c r="AF777" i="4"/>
  <c r="AH837" i="4"/>
  <c r="AJ837" i="4"/>
  <c r="AF837" i="4"/>
  <c r="AI837" i="4"/>
  <c r="AG837" i="4"/>
  <c r="AK83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X761" i="4"/>
  <c r="AA797" i="4"/>
  <c r="AB797" i="4"/>
  <c r="AN797" i="4" s="1"/>
  <c r="AT797" i="4" s="1"/>
  <c r="AG797" i="4"/>
  <c r="AC797" i="4"/>
  <c r="AD797" i="4"/>
  <c r="AI797" i="4"/>
  <c r="AA829" i="4"/>
  <c r="AK829" i="4"/>
  <c r="AJ829" i="4"/>
  <c r="AD829" i="4"/>
  <c r="AF829" i="4"/>
  <c r="AE829" i="4"/>
  <c r="AQ829" i="4" s="1"/>
  <c r="AW829" i="4" s="1"/>
  <c r="F835" i="4"/>
  <c r="J835" i="4" s="1"/>
  <c r="M833" i="2" s="1"/>
  <c r="E835" i="4"/>
  <c r="I835" i="4" s="1"/>
  <c r="L833" i="2" s="1"/>
  <c r="D835" i="4"/>
  <c r="H835" i="4" s="1"/>
  <c r="K833" i="2" s="1"/>
  <c r="G835" i="4"/>
  <c r="Z797" i="4"/>
  <c r="AK797" i="4"/>
  <c r="AJ797" i="4"/>
  <c r="AE797" i="4"/>
  <c r="AQ797" i="4" s="1"/>
  <c r="AW797" i="4" s="1"/>
  <c r="AF797" i="4"/>
  <c r="AB829" i="4"/>
  <c r="AN829" i="4" s="1"/>
  <c r="AT829" i="4" s="1"/>
  <c r="AI829" i="4"/>
  <c r="AC829" i="4"/>
  <c r="Z829" i="4"/>
  <c r="AG829" i="4"/>
  <c r="Y833" i="4"/>
  <c r="Z801" i="4"/>
  <c r="AD801" i="4"/>
  <c r="AP801" i="4" s="1"/>
  <c r="AE801" i="4"/>
  <c r="AB801" i="4"/>
  <c r="AA801" i="4"/>
  <c r="AM801" i="4" s="1"/>
  <c r="AC801" i="4"/>
  <c r="AS801" i="4"/>
  <c r="AV801" i="4"/>
  <c r="Y793" i="4"/>
  <c r="Y785" i="4"/>
  <c r="Z785" i="4" s="1"/>
  <c r="Z777" i="4"/>
  <c r="AL777" i="4" s="1"/>
  <c r="AD777" i="4"/>
  <c r="AE777" i="4"/>
  <c r="AB777" i="4"/>
  <c r="AA777" i="4"/>
  <c r="AC777" i="4"/>
  <c r="AO777" i="4" s="1"/>
  <c r="AU777" i="4" s="1"/>
  <c r="AR777" i="4"/>
  <c r="Z769" i="4"/>
  <c r="AD769" i="4"/>
  <c r="AP769" i="4" s="1"/>
  <c r="AV769" i="4" s="1"/>
  <c r="AE769" i="4"/>
  <c r="AB769" i="4"/>
  <c r="AN769" i="4" s="1"/>
  <c r="AA769" i="4"/>
  <c r="AC769" i="4"/>
  <c r="AO769" i="4" s="1"/>
  <c r="AU769" i="4" s="1"/>
  <c r="AT769" i="4"/>
  <c r="Y753" i="4"/>
  <c r="Z837" i="4"/>
  <c r="AB837" i="4"/>
  <c r="AN837" i="4" s="1"/>
  <c r="AT837" i="4" s="1"/>
  <c r="AC837" i="4"/>
  <c r="AO837" i="4" s="1"/>
  <c r="AU837" i="4" s="1"/>
  <c r="AE837" i="4"/>
  <c r="AA837" i="4"/>
  <c r="AD837" i="4"/>
  <c r="AD821" i="4"/>
  <c r="AP821" i="4" s="1"/>
  <c r="AV821" i="4" s="1"/>
  <c r="AE821" i="4"/>
  <c r="AC821" i="4"/>
  <c r="AO821" i="4" s="1"/>
  <c r="AB821" i="4"/>
  <c r="AN821" i="4" s="1"/>
  <c r="AT821" i="4" s="1"/>
  <c r="Z821" i="4"/>
  <c r="AA821" i="4"/>
  <c r="AM821" i="4" s="1"/>
  <c r="AU821" i="4"/>
  <c r="AS821" i="4"/>
  <c r="AB805" i="4"/>
  <c r="AC805" i="4"/>
  <c r="AO805" i="4" s="1"/>
  <c r="AD805" i="4"/>
  <c r="AP805" i="4" s="1"/>
  <c r="AV805" i="4" s="1"/>
  <c r="AE805" i="4"/>
  <c r="AQ805" i="4" s="1"/>
  <c r="AW805" i="4" s="1"/>
  <c r="AA805" i="4"/>
  <c r="AM805" i="4" s="1"/>
  <c r="AS805" i="4" s="1"/>
  <c r="Z805" i="4"/>
  <c r="AL805" i="4" s="1"/>
  <c r="AR805" i="4" s="1"/>
  <c r="AU805" i="4"/>
  <c r="AA789" i="4"/>
  <c r="AE789" i="4"/>
  <c r="AC789" i="4"/>
  <c r="AO789" i="4" s="1"/>
  <c r="AB789" i="4"/>
  <c r="AN789" i="4" s="1"/>
  <c r="AD789" i="4"/>
  <c r="Z789" i="4"/>
  <c r="AU789" i="4"/>
  <c r="AT789" i="4"/>
  <c r="AA781" i="4"/>
  <c r="AM781" i="4" s="1"/>
  <c r="Z781" i="4"/>
  <c r="AL781" i="4" s="1"/>
  <c r="AD781" i="4"/>
  <c r="AP781" i="4" s="1"/>
  <c r="AE781" i="4"/>
  <c r="AB781" i="4"/>
  <c r="AC781" i="4"/>
  <c r="AO781" i="4" s="1"/>
  <c r="AU781" i="4" s="1"/>
  <c r="AV781" i="4"/>
  <c r="AR781" i="4"/>
  <c r="AS781" i="4"/>
  <c r="AA773" i="4"/>
  <c r="AD773" i="4"/>
  <c r="Z773" i="4"/>
  <c r="AB773" i="4"/>
  <c r="AN773" i="4" s="1"/>
  <c r="AT773" i="4" s="1"/>
  <c r="AC773" i="4"/>
  <c r="AO773" i="4" s="1"/>
  <c r="AE773" i="4"/>
  <c r="AU773" i="4"/>
  <c r="AA765" i="4"/>
  <c r="AM765" i="4" s="1"/>
  <c r="AC765" i="4"/>
  <c r="AE765" i="4"/>
  <c r="Z765" i="4"/>
  <c r="AL765" i="4" s="1"/>
  <c r="AR765" i="4" s="1"/>
  <c r="AB765" i="4"/>
  <c r="AN765" i="4" s="1"/>
  <c r="AT765" i="4" s="1"/>
  <c r="AD765" i="4"/>
  <c r="AP765" i="4" s="1"/>
  <c r="AV765" i="4" s="1"/>
  <c r="AS765" i="4"/>
  <c r="Z757" i="4"/>
  <c r="AA757" i="4"/>
  <c r="AM757" i="4" s="1"/>
  <c r="AS757" i="4" s="1"/>
  <c r="AE757" i="4"/>
  <c r="AD757" i="4"/>
  <c r="AP757" i="4" s="1"/>
  <c r="AV757" i="4" s="1"/>
  <c r="AC757" i="4"/>
  <c r="AB757" i="4"/>
  <c r="AN757" i="4" s="1"/>
  <c r="AT757" i="4" s="1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E581" i="4"/>
  <c r="I581" i="4" s="1"/>
  <c r="L582" i="2" s="1"/>
  <c r="G581" i="4"/>
  <c r="D581" i="4"/>
  <c r="H581" i="4" s="1"/>
  <c r="K582" i="2" s="1"/>
  <c r="F581" i="4"/>
  <c r="J581" i="4" s="1"/>
  <c r="M582" i="2" s="1"/>
  <c r="AH724" i="4"/>
  <c r="AJ724" i="4"/>
  <c r="AG724" i="4"/>
  <c r="AF724" i="4"/>
  <c r="AK724" i="4"/>
  <c r="AI724" i="4"/>
  <c r="AH629" i="4"/>
  <c r="AJ629" i="4"/>
  <c r="AK629" i="4"/>
  <c r="AI629" i="4"/>
  <c r="AG629" i="4"/>
  <c r="AF629" i="4"/>
  <c r="AF704" i="4"/>
  <c r="AJ704" i="4"/>
  <c r="AK704" i="4"/>
  <c r="AI704" i="4"/>
  <c r="AH704" i="4"/>
  <c r="AG704" i="4"/>
  <c r="F652" i="4"/>
  <c r="J652" i="4" s="1"/>
  <c r="M653" i="2" s="1"/>
  <c r="E652" i="4"/>
  <c r="I652" i="4" s="1"/>
  <c r="L653" i="2" s="1"/>
  <c r="D652" i="4"/>
  <c r="H652" i="4" s="1"/>
  <c r="K653" i="2" s="1"/>
  <c r="G652" i="4"/>
  <c r="AH676" i="4"/>
  <c r="AJ676" i="4"/>
  <c r="AG676" i="4"/>
  <c r="AF676" i="4"/>
  <c r="AK676" i="4"/>
  <c r="AI676" i="4"/>
  <c r="AO581" i="4"/>
  <c r="AU581" i="4" s="1"/>
  <c r="AQ652" i="4"/>
  <c r="AW652" i="4" s="1"/>
  <c r="AN652" i="4"/>
  <c r="AT652" i="4" s="1"/>
  <c r="X707" i="4"/>
  <c r="Y707" i="4" s="1"/>
  <c r="X670" i="4"/>
  <c r="Y670" i="4" s="1"/>
  <c r="V642" i="4"/>
  <c r="U642" i="4"/>
  <c r="X638" i="4"/>
  <c r="Y638" i="4" s="1"/>
  <c r="U693" i="4"/>
  <c r="V693" i="4"/>
  <c r="AL613" i="4"/>
  <c r="AR613" i="4" s="1"/>
  <c r="AP613" i="4"/>
  <c r="AV613" i="4" s="1"/>
  <c r="AN613" i="4"/>
  <c r="AT613" i="4" s="1"/>
  <c r="AQ612" i="4"/>
  <c r="AW612" i="4" s="1"/>
  <c r="AL612" i="4"/>
  <c r="AR612" i="4" s="1"/>
  <c r="X702" i="4"/>
  <c r="Y702" i="4" s="1"/>
  <c r="U590" i="4"/>
  <c r="W590" i="4" s="1"/>
  <c r="AG607" i="4"/>
  <c r="AI691" i="4"/>
  <c r="Y728" i="4"/>
  <c r="AJ728" i="4" s="1"/>
  <c r="X682" i="4"/>
  <c r="Y682" i="4" s="1"/>
  <c r="X739" i="4"/>
  <c r="Y739" i="4" s="1"/>
  <c r="AQ648" i="4"/>
  <c r="AW648" i="4" s="1"/>
  <c r="X718" i="4"/>
  <c r="U609" i="4"/>
  <c r="V609" i="4"/>
  <c r="AN612" i="4"/>
  <c r="AT612" i="4" s="1"/>
  <c r="AA704" i="4"/>
  <c r="AB704" i="4"/>
  <c r="AN704" i="4" s="1"/>
  <c r="AC704" i="4"/>
  <c r="Z704" i="4"/>
  <c r="AL704" i="4" s="1"/>
  <c r="AR704" i="4" s="1"/>
  <c r="AD704" i="4"/>
  <c r="AT704" i="4"/>
  <c r="AE704" i="4"/>
  <c r="AQ704" i="4" s="1"/>
  <c r="AW704" i="4" s="1"/>
  <c r="X666" i="4"/>
  <c r="AB674" i="4"/>
  <c r="AA674" i="4"/>
  <c r="Z674" i="4"/>
  <c r="AD674" i="4"/>
  <c r="AE674" i="4"/>
  <c r="AC674" i="4"/>
  <c r="AG674" i="4"/>
  <c r="AJ674" i="4"/>
  <c r="AF674" i="4"/>
  <c r="AH674" i="4"/>
  <c r="AK674" i="4"/>
  <c r="AI674" i="4"/>
  <c r="AJ607" i="4"/>
  <c r="AF691" i="4"/>
  <c r="X684" i="4"/>
  <c r="Y684" i="4" s="1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L593" i="4" s="1"/>
  <c r="AR593" i="4" s="1"/>
  <c r="AH593" i="4"/>
  <c r="AI593" i="4"/>
  <c r="AC728" i="4"/>
  <c r="Z728" i="4"/>
  <c r="AA728" i="4"/>
  <c r="X713" i="4"/>
  <c r="Y713" i="4" s="1"/>
  <c r="G648" i="4"/>
  <c r="D648" i="4"/>
  <c r="H648" i="4" s="1"/>
  <c r="K649" i="2" s="1"/>
  <c r="E648" i="4"/>
  <c r="I648" i="4" s="1"/>
  <c r="L649" i="2" s="1"/>
  <c r="F648" i="4"/>
  <c r="J648" i="4" s="1"/>
  <c r="M649" i="2" s="1"/>
  <c r="AB676" i="4"/>
  <c r="AN676" i="4" s="1"/>
  <c r="Z676" i="4"/>
  <c r="AC676" i="4"/>
  <c r="AD676" i="4"/>
  <c r="AA676" i="4"/>
  <c r="AM676" i="4" s="1"/>
  <c r="AS676" i="4" s="1"/>
  <c r="AE676" i="4"/>
  <c r="AQ676" i="4" s="1"/>
  <c r="AW676" i="4" s="1"/>
  <c r="AT676" i="4"/>
  <c r="AC724" i="4"/>
  <c r="AB724" i="4"/>
  <c r="AN724" i="4" s="1"/>
  <c r="AT724" i="4" s="1"/>
  <c r="AD724" i="4"/>
  <c r="Z724" i="4"/>
  <c r="AL724" i="4" s="1"/>
  <c r="AR724" i="4" s="1"/>
  <c r="AA724" i="4"/>
  <c r="AM724" i="4" s="1"/>
  <c r="AE724" i="4"/>
  <c r="AQ724" i="4" s="1"/>
  <c r="AW724" i="4" s="1"/>
  <c r="AS724" i="4"/>
  <c r="AA629" i="4"/>
  <c r="AM629" i="4" s="1"/>
  <c r="AS629" i="4" s="1"/>
  <c r="Z629" i="4"/>
  <c r="AE629" i="4"/>
  <c r="AQ629" i="4" s="1"/>
  <c r="AB629" i="4"/>
  <c r="AN629" i="4" s="1"/>
  <c r="AT629" i="4" s="1"/>
  <c r="AC629" i="4"/>
  <c r="AD629" i="4"/>
  <c r="AW629" i="4"/>
  <c r="V637" i="4"/>
  <c r="W637" i="4" s="1"/>
  <c r="U637" i="4"/>
  <c r="AH591" i="4"/>
  <c r="AA591" i="4"/>
  <c r="AE591" i="4"/>
  <c r="AB591" i="4"/>
  <c r="AK591" i="4"/>
  <c r="AI591" i="4"/>
  <c r="AF591" i="4"/>
  <c r="Z591" i="4"/>
  <c r="AG591" i="4"/>
  <c r="AM591" i="4" s="1"/>
  <c r="AS591" i="4" s="1"/>
  <c r="AD591" i="4"/>
  <c r="AC591" i="4"/>
  <c r="AO591" i="4" s="1"/>
  <c r="AU591" i="4" s="1"/>
  <c r="AJ591" i="4"/>
  <c r="V729" i="4"/>
  <c r="W729" i="4" s="1"/>
  <c r="U729" i="4"/>
  <c r="V605" i="4"/>
  <c r="W605" i="4" s="1"/>
  <c r="U605" i="4"/>
  <c r="AH607" i="4"/>
  <c r="AG691" i="4"/>
  <c r="X668" i="4"/>
  <c r="Y668" i="4" s="1"/>
  <c r="AD669" i="4"/>
  <c r="AE669" i="4"/>
  <c r="AC669" i="4"/>
  <c r="AI669" i="4"/>
  <c r="AH669" i="4"/>
  <c r="AB669" i="4"/>
  <c r="AF669" i="4"/>
  <c r="AA669" i="4"/>
  <c r="AK669" i="4"/>
  <c r="Z669" i="4"/>
  <c r="AG669" i="4"/>
  <c r="AJ669" i="4"/>
  <c r="AO652" i="4"/>
  <c r="AU652" i="4" s="1"/>
  <c r="X675" i="4"/>
  <c r="Y675" i="4" s="1"/>
  <c r="U645" i="4"/>
  <c r="V645" i="4"/>
  <c r="AG585" i="4"/>
  <c r="AK585" i="4"/>
  <c r="AD585" i="4"/>
  <c r="AB585" i="4"/>
  <c r="AH585" i="4"/>
  <c r="AF585" i="4"/>
  <c r="Z585" i="4"/>
  <c r="AA585" i="4"/>
  <c r="AJ585" i="4"/>
  <c r="AC585" i="4"/>
  <c r="AI585" i="4"/>
  <c r="AE585" i="4"/>
  <c r="AQ585" i="4" s="1"/>
  <c r="AW585" i="4" s="1"/>
  <c r="AM648" i="4"/>
  <c r="AS648" i="4" s="1"/>
  <c r="AO648" i="4"/>
  <c r="AU648" i="4" s="1"/>
  <c r="Y692" i="4"/>
  <c r="Y708" i="4"/>
  <c r="AD708" i="4" s="1"/>
  <c r="X626" i="4"/>
  <c r="Y626" i="4" s="1"/>
  <c r="Y583" i="4"/>
  <c r="Z583" i="4" s="1"/>
  <c r="AQ613" i="4"/>
  <c r="AW613" i="4" s="1"/>
  <c r="AM613" i="4"/>
  <c r="AS613" i="4" s="1"/>
  <c r="AO613" i="4"/>
  <c r="AU613" i="4" s="1"/>
  <c r="AM612" i="4"/>
  <c r="AS612" i="4" s="1"/>
  <c r="AC607" i="4"/>
  <c r="AB607" i="4"/>
  <c r="Z607" i="4"/>
  <c r="AA607" i="4"/>
  <c r="AM607" i="4" s="1"/>
  <c r="AS607" i="4" s="1"/>
  <c r="AD607" i="4"/>
  <c r="AE607" i="4"/>
  <c r="AA691" i="4"/>
  <c r="AM691" i="4" s="1"/>
  <c r="AS691" i="4" s="1"/>
  <c r="AE691" i="4"/>
  <c r="AB691" i="4"/>
  <c r="Z691" i="4"/>
  <c r="AD691" i="4"/>
  <c r="AC691" i="4"/>
  <c r="W622" i="4"/>
  <c r="AK607" i="4"/>
  <c r="AF607" i="4"/>
  <c r="AJ691" i="4"/>
  <c r="AK691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W540" i="4"/>
  <c r="X540" i="4" s="1"/>
  <c r="AB537" i="4"/>
  <c r="AC537" i="4"/>
  <c r="AE537" i="4"/>
  <c r="AI537" i="4"/>
  <c r="AH537" i="4"/>
  <c r="AN537" i="4" s="1"/>
  <c r="AG537" i="4"/>
  <c r="AJ537" i="4"/>
  <c r="Z537" i="4"/>
  <c r="AD537" i="4"/>
  <c r="AT537" i="4"/>
  <c r="AA537" i="4"/>
  <c r="AF537" i="4"/>
  <c r="AK537" i="4"/>
  <c r="AQ537" i="4" s="1"/>
  <c r="AW537" i="4" s="1"/>
  <c r="X569" i="4"/>
  <c r="Y569" i="4" s="1"/>
  <c r="Z507" i="4"/>
  <c r="AA507" i="4"/>
  <c r="AB507" i="4"/>
  <c r="AD507" i="4"/>
  <c r="AJ507" i="4"/>
  <c r="AG507" i="4"/>
  <c r="AE507" i="4"/>
  <c r="AI507" i="4"/>
  <c r="AC507" i="4"/>
  <c r="AH507" i="4"/>
  <c r="AF507" i="4"/>
  <c r="AK507" i="4"/>
  <c r="Z567" i="4"/>
  <c r="AD567" i="4"/>
  <c r="AE567" i="4"/>
  <c r="AF567" i="4"/>
  <c r="AK567" i="4"/>
  <c r="AI567" i="4"/>
  <c r="AB567" i="4"/>
  <c r="AC567" i="4"/>
  <c r="AO567" i="4" s="1"/>
  <c r="AU567" i="4" s="1"/>
  <c r="AH567" i="4"/>
  <c r="AA567" i="4"/>
  <c r="AJ567" i="4"/>
  <c r="AG567" i="4"/>
  <c r="X573" i="4"/>
  <c r="Y573" i="4" s="1"/>
  <c r="AA573" i="4" s="1"/>
  <c r="Y556" i="4"/>
  <c r="AA556" i="4" s="1"/>
  <c r="AA539" i="4"/>
  <c r="AD539" i="4"/>
  <c r="AC539" i="4"/>
  <c r="AJ539" i="4"/>
  <c r="AI539" i="4"/>
  <c r="Z539" i="4"/>
  <c r="AB539" i="4"/>
  <c r="AE539" i="4"/>
  <c r="AF539" i="4"/>
  <c r="AK539" i="4"/>
  <c r="AG539" i="4"/>
  <c r="AH539" i="4"/>
  <c r="X565" i="4"/>
  <c r="Y565" i="4" s="1"/>
  <c r="Y559" i="4"/>
  <c r="AA559" i="4" s="1"/>
  <c r="Y505" i="4"/>
  <c r="AE505" i="4" s="1"/>
  <c r="Y575" i="4"/>
  <c r="AK575" i="4" s="1"/>
  <c r="AC531" i="4"/>
  <c r="AE531" i="4"/>
  <c r="AH531" i="4"/>
  <c r="AK531" i="4"/>
  <c r="Z531" i="4"/>
  <c r="AB531" i="4"/>
  <c r="AD531" i="4"/>
  <c r="AF531" i="4"/>
  <c r="AG531" i="4"/>
  <c r="AJ531" i="4"/>
  <c r="AA531" i="4"/>
  <c r="AI531" i="4"/>
  <c r="AO531" i="4" s="1"/>
  <c r="AU531" i="4" s="1"/>
  <c r="AA547" i="4"/>
  <c r="AE547" i="4"/>
  <c r="AD547" i="4"/>
  <c r="AI547" i="4"/>
  <c r="AH547" i="4"/>
  <c r="AK547" i="4"/>
  <c r="AC547" i="4"/>
  <c r="Z547" i="4"/>
  <c r="AG547" i="4"/>
  <c r="AF547" i="4"/>
  <c r="AB547" i="4"/>
  <c r="AN547" i="4" s="1"/>
  <c r="AT547" i="4" s="1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E445" i="2"/>
  <c r="N445" i="2" s="1"/>
  <c r="F445" i="2"/>
  <c r="O445" i="2" s="1"/>
  <c r="I444" i="3" s="1"/>
  <c r="G445" i="2"/>
  <c r="P445" i="2" s="1"/>
  <c r="X483" i="4"/>
  <c r="Y483" i="4" s="1"/>
  <c r="S402" i="4"/>
  <c r="W383" i="4"/>
  <c r="AC379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14" i="4"/>
  <c r="W490" i="4"/>
  <c r="X490" i="4" s="1"/>
  <c r="W430" i="4"/>
  <c r="U493" i="4"/>
  <c r="V493" i="4"/>
  <c r="W435" i="4"/>
  <c r="U388" i="4"/>
  <c r="V388" i="4"/>
  <c r="W497" i="4"/>
  <c r="V425" i="4"/>
  <c r="W425" i="4" s="1"/>
  <c r="X501" i="4"/>
  <c r="Y501" i="4" s="1"/>
  <c r="AJ433" i="4"/>
  <c r="W385" i="4"/>
  <c r="X385" i="4" s="1"/>
  <c r="Y385" i="4" s="1"/>
  <c r="W469" i="4"/>
  <c r="X469" i="4" s="1"/>
  <c r="Y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Y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Y491" i="4"/>
  <c r="AA491" i="4" s="1"/>
  <c r="AP413" i="4"/>
  <c r="AV413" i="4" s="1"/>
  <c r="V428" i="4"/>
  <c r="U428" i="4"/>
  <c r="AF334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AK255" i="4"/>
  <c r="AH255" i="4"/>
  <c r="V193" i="4"/>
  <c r="W193" i="4" s="1"/>
  <c r="X193" i="4" s="1"/>
  <c r="Y234" i="4"/>
  <c r="AB234" i="4" s="1"/>
  <c r="U259" i="4"/>
  <c r="V259" i="4"/>
  <c r="X221" i="4"/>
  <c r="U254" i="4"/>
  <c r="V254" i="4"/>
  <c r="Y191" i="4"/>
  <c r="AC191" i="4" s="1"/>
  <c r="U263" i="4"/>
  <c r="V261" i="4"/>
  <c r="W261" i="4" s="1"/>
  <c r="V321" i="4"/>
  <c r="U321" i="4"/>
  <c r="V325" i="4"/>
  <c r="W325" i="4" s="1"/>
  <c r="AJ334" i="4"/>
  <c r="AP334" i="4" s="1"/>
  <c r="AV334" i="4" s="1"/>
  <c r="AE334" i="4"/>
  <c r="AK334" i="4"/>
  <c r="AA334" i="4"/>
  <c r="AG255" i="4"/>
  <c r="F350" i="4"/>
  <c r="J350" i="4" s="1"/>
  <c r="M351" i="2" s="1"/>
  <c r="AJ255" i="4"/>
  <c r="Y253" i="4"/>
  <c r="AA253" i="4" s="1"/>
  <c r="W192" i="4"/>
  <c r="X192" i="4" s="1"/>
  <c r="W209" i="4"/>
  <c r="X209" i="4" s="1"/>
  <c r="Y209" i="4" s="1"/>
  <c r="AE209" i="4" s="1"/>
  <c r="V315" i="4"/>
  <c r="V271" i="4"/>
  <c r="W271" i="4" s="1"/>
  <c r="X271" i="4" s="1"/>
  <c r="Y271" i="4" s="1"/>
  <c r="Z342" i="4"/>
  <c r="U317" i="4"/>
  <c r="V189" i="4"/>
  <c r="W189" i="4" s="1"/>
  <c r="W251" i="4"/>
  <c r="V269" i="4"/>
  <c r="W368" i="4"/>
  <c r="U219" i="4"/>
  <c r="V219" i="4"/>
  <c r="X225" i="4"/>
  <c r="Y225" i="4" s="1"/>
  <c r="AK226" i="4"/>
  <c r="AM350" i="4"/>
  <c r="AS350" i="4" s="1"/>
  <c r="AQ350" i="4"/>
  <c r="AW350" i="4" s="1"/>
  <c r="U301" i="4"/>
  <c r="W301" i="4" s="1"/>
  <c r="AD226" i="4"/>
  <c r="AC226" i="4"/>
  <c r="AH226" i="4"/>
  <c r="AB226" i="4"/>
  <c r="I216" i="3"/>
  <c r="L45" i="11"/>
  <c r="N45" i="11" s="1"/>
  <c r="K45" i="11"/>
  <c r="M45" i="11" s="1"/>
  <c r="AF356" i="4"/>
  <c r="AG356" i="4"/>
  <c r="X251" i="4"/>
  <c r="Y251" i="4" s="1"/>
  <c r="U269" i="4"/>
  <c r="AI255" i="4"/>
  <c r="Y290" i="4"/>
  <c r="AH290" i="4" s="1"/>
  <c r="AK356" i="4"/>
  <c r="W357" i="4"/>
  <c r="X357" i="4" s="1"/>
  <c r="U359" i="4"/>
  <c r="W359" i="4" s="1"/>
  <c r="X359" i="4" s="1"/>
  <c r="Y359" i="4" s="1"/>
  <c r="U275" i="4"/>
  <c r="V275" i="4"/>
  <c r="V217" i="4"/>
  <c r="W217" i="4" s="1"/>
  <c r="X217" i="4" s="1"/>
  <c r="Y217" i="4" s="1"/>
  <c r="V273" i="4"/>
  <c r="W273" i="4" s="1"/>
  <c r="Z245" i="4"/>
  <c r="AL245" i="4" s="1"/>
  <c r="AR245" i="4" s="1"/>
  <c r="AH245" i="4"/>
  <c r="AJ245" i="4"/>
  <c r="AP245" i="4" s="1"/>
  <c r="AV245" i="4" s="1"/>
  <c r="AF255" i="4"/>
  <c r="AI356" i="4"/>
  <c r="Y336" i="4"/>
  <c r="AE336" i="4" s="1"/>
  <c r="U351" i="4"/>
  <c r="V351" i="4"/>
  <c r="U214" i="4"/>
  <c r="V214" i="4"/>
  <c r="U304" i="4"/>
  <c r="V304" i="4"/>
  <c r="U288" i="4"/>
  <c r="V288" i="4"/>
  <c r="AI245" i="4"/>
  <c r="AE245" i="4"/>
  <c r="AQ245" i="4" s="1"/>
  <c r="AW245" i="4" s="1"/>
  <c r="AJ356" i="4"/>
  <c r="AH356" i="4"/>
  <c r="W315" i="4"/>
  <c r="X315" i="4" s="1"/>
  <c r="Y315" i="4" s="1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W203" i="4"/>
  <c r="X203" i="4" s="1"/>
  <c r="W187" i="4"/>
  <c r="X187" i="4" s="1"/>
  <c r="U355" i="4"/>
  <c r="U346" i="4"/>
  <c r="W403" i="4"/>
  <c r="X403" i="4" s="1"/>
  <c r="AB379" i="4"/>
  <c r="W307" i="4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W316" i="4"/>
  <c r="W447" i="4"/>
  <c r="W415" i="4"/>
  <c r="X415" i="4" s="1"/>
  <c r="AA379" i="4"/>
  <c r="U391" i="4"/>
  <c r="V391" i="4"/>
  <c r="AA342" i="4"/>
  <c r="AC342" i="4"/>
  <c r="AD342" i="4"/>
  <c r="AE342" i="4"/>
  <c r="AB342" i="4"/>
  <c r="AJ342" i="4"/>
  <c r="AH342" i="4"/>
  <c r="AF342" i="4"/>
  <c r="AI342" i="4"/>
  <c r="AK342" i="4"/>
  <c r="AG342" i="4"/>
  <c r="V364" i="4"/>
  <c r="U364" i="4"/>
  <c r="AF412" i="4"/>
  <c r="AL412" i="4" s="1"/>
  <c r="AR412" i="4" s="1"/>
  <c r="AH412" i="4"/>
  <c r="AI412" i="4"/>
  <c r="AD412" i="4"/>
  <c r="AA412" i="4"/>
  <c r="AJ412" i="4"/>
  <c r="AG412" i="4"/>
  <c r="AE412" i="4"/>
  <c r="AK412" i="4"/>
  <c r="AB412" i="4"/>
  <c r="AN412" i="4" s="1"/>
  <c r="AT412" i="4" s="1"/>
  <c r="AC412" i="4"/>
  <c r="AO412" i="4" s="1"/>
  <c r="AU412" i="4" s="1"/>
  <c r="U330" i="4"/>
  <c r="V330" i="4"/>
  <c r="W227" i="4"/>
  <c r="AJ349" i="4"/>
  <c r="AF349" i="4"/>
  <c r="AI349" i="4"/>
  <c r="Z349" i="4"/>
  <c r="AH349" i="4"/>
  <c r="AK349" i="4"/>
  <c r="AB349" i="4"/>
  <c r="AN349" i="4" s="1"/>
  <c r="AT349" i="4" s="1"/>
  <c r="AC349" i="4"/>
  <c r="AE349" i="4"/>
  <c r="AD349" i="4"/>
  <c r="AG349" i="4"/>
  <c r="AM349" i="4" s="1"/>
  <c r="AS349" i="4" s="1"/>
  <c r="AL379" i="4"/>
  <c r="AR379" i="4" s="1"/>
  <c r="D379" i="4" s="1"/>
  <c r="H379" i="4" s="1"/>
  <c r="K380" i="2" s="1"/>
  <c r="U370" i="4"/>
  <c r="V370" i="4"/>
  <c r="V305" i="4"/>
  <c r="U305" i="4"/>
  <c r="V369" i="4"/>
  <c r="W369" i="4" s="1"/>
  <c r="X369" i="4" s="1"/>
  <c r="Y369" i="4" s="1"/>
  <c r="W466" i="4"/>
  <c r="X466" i="4" s="1"/>
  <c r="X421" i="4"/>
  <c r="Y421" i="4" s="1"/>
  <c r="V453" i="4"/>
  <c r="W453" i="4" s="1"/>
  <c r="X453" i="4" s="1"/>
  <c r="Y453" i="4" s="1"/>
  <c r="I484" i="3"/>
  <c r="I440" i="3"/>
  <c r="L267" i="11"/>
  <c r="N267" i="11" s="1"/>
  <c r="K267" i="11"/>
  <c r="M267" i="11" s="1"/>
  <c r="W451" i="4"/>
  <c r="X451" i="4" s="1"/>
  <c r="I451" i="3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G379" i="4"/>
  <c r="AI485" i="4"/>
  <c r="AF485" i="4"/>
  <c r="AG485" i="4"/>
  <c r="AJ377" i="4"/>
  <c r="Z377" i="4"/>
  <c r="AE377" i="4"/>
  <c r="AD377" i="4"/>
  <c r="AA377" i="4"/>
  <c r="AG377" i="4"/>
  <c r="AF377" i="4"/>
  <c r="AH377" i="4"/>
  <c r="AI377" i="4"/>
  <c r="AK377" i="4"/>
  <c r="AC377" i="4"/>
  <c r="AO377" i="4" s="1"/>
  <c r="AU377" i="4" s="1"/>
  <c r="AB377" i="4"/>
  <c r="X395" i="4"/>
  <c r="Y395" i="4" s="1"/>
  <c r="AF467" i="4"/>
  <c r="AH467" i="4"/>
  <c r="AJ467" i="4"/>
  <c r="AG467" i="4"/>
  <c r="AI467" i="4"/>
  <c r="AE467" i="4"/>
  <c r="AD467" i="4"/>
  <c r="AB467" i="4"/>
  <c r="AA467" i="4"/>
  <c r="AK467" i="4"/>
  <c r="AC467" i="4"/>
  <c r="AO467" i="4" s="1"/>
  <c r="AU467" i="4" s="1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X386" i="4"/>
  <c r="Y386" i="4" s="1"/>
  <c r="AG400" i="4"/>
  <c r="AH400" i="4"/>
  <c r="AI400" i="4"/>
  <c r="AK400" i="4"/>
  <c r="AJ400" i="4"/>
  <c r="AF400" i="4"/>
  <c r="W458" i="4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N463" i="4" s="1"/>
  <c r="AT463" i="4" s="1"/>
  <c r="AK463" i="4"/>
  <c r="AF463" i="4"/>
  <c r="W417" i="4"/>
  <c r="W429" i="4"/>
  <c r="AF433" i="4"/>
  <c r="AI433" i="4"/>
  <c r="AD379" i="4"/>
  <c r="AP379" i="4" s="1"/>
  <c r="AV379" i="4" s="1"/>
  <c r="AE445" i="4"/>
  <c r="AK445" i="4"/>
  <c r="AH445" i="4"/>
  <c r="W464" i="4"/>
  <c r="AA475" i="4"/>
  <c r="AC475" i="4"/>
  <c r="AE475" i="4"/>
  <c r="AK475" i="4"/>
  <c r="AF475" i="4"/>
  <c r="AG475" i="4"/>
  <c r="Z475" i="4"/>
  <c r="AH475" i="4"/>
  <c r="AI475" i="4"/>
  <c r="AB475" i="4"/>
  <c r="AN475" i="4" s="1"/>
  <c r="AD475" i="4"/>
  <c r="AJ475" i="4"/>
  <c r="AT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N479" i="4" s="1"/>
  <c r="AT479" i="4" s="1"/>
  <c r="AH479" i="4"/>
  <c r="Z409" i="4"/>
  <c r="AL409" i="4" s="1"/>
  <c r="AR409" i="4" s="1"/>
  <c r="AB409" i="4"/>
  <c r="AD409" i="4"/>
  <c r="AP409" i="4" s="1"/>
  <c r="AA409" i="4"/>
  <c r="AM409" i="4" s="1"/>
  <c r="AS409" i="4" s="1"/>
  <c r="AC409" i="4"/>
  <c r="AO409" i="4" s="1"/>
  <c r="AU409" i="4" s="1"/>
  <c r="AE409" i="4"/>
  <c r="AV409" i="4"/>
  <c r="X380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Q379" i="4"/>
  <c r="AW379" i="4" s="1"/>
  <c r="AF445" i="4"/>
  <c r="AC445" i="4"/>
  <c r="AD445" i="4"/>
  <c r="AD398" i="4"/>
  <c r="AP398" i="4" s="1"/>
  <c r="AV398" i="4" s="1"/>
  <c r="Z398" i="4"/>
  <c r="AB398" i="4"/>
  <c r="AN398" i="4" s="1"/>
  <c r="AT398" i="4" s="1"/>
  <c r="AC398" i="4"/>
  <c r="AO398" i="4" s="1"/>
  <c r="AA398" i="4"/>
  <c r="AM398" i="4" s="1"/>
  <c r="AS398" i="4" s="1"/>
  <c r="AE398" i="4"/>
  <c r="AQ398" i="4" s="1"/>
  <c r="AW398" i="4" s="1"/>
  <c r="AU398" i="4"/>
  <c r="E437" i="4"/>
  <c r="I437" i="4" s="1"/>
  <c r="L438" i="2" s="1"/>
  <c r="F437" i="4"/>
  <c r="J437" i="4" s="1"/>
  <c r="M438" i="2" s="1"/>
  <c r="G437" i="4"/>
  <c r="D437" i="4"/>
  <c r="H437" i="4" s="1"/>
  <c r="K438" i="2" s="1"/>
  <c r="AO413" i="4"/>
  <c r="AU413" i="4" s="1"/>
  <c r="U407" i="4"/>
  <c r="V407" i="4"/>
  <c r="U390" i="4"/>
  <c r="V390" i="4"/>
  <c r="X447" i="4"/>
  <c r="Y447" i="4" s="1"/>
  <c r="AB411" i="4"/>
  <c r="AD411" i="4"/>
  <c r="AG411" i="4"/>
  <c r="AA411" i="4"/>
  <c r="AC411" i="4"/>
  <c r="AJ411" i="4"/>
  <c r="AE411" i="4"/>
  <c r="AF411" i="4"/>
  <c r="AH411" i="4"/>
  <c r="Z411" i="4"/>
  <c r="AL411" i="4" s="1"/>
  <c r="AR411" i="4" s="1"/>
  <c r="AI411" i="4"/>
  <c r="AK411" i="4"/>
  <c r="V459" i="4"/>
  <c r="U459" i="4"/>
  <c r="AD465" i="4"/>
  <c r="AE465" i="4"/>
  <c r="AG465" i="4"/>
  <c r="AC465" i="4"/>
  <c r="AH465" i="4"/>
  <c r="AF465" i="4"/>
  <c r="AB465" i="4"/>
  <c r="AK465" i="4"/>
  <c r="AI465" i="4"/>
  <c r="Z465" i="4"/>
  <c r="AL465" i="4" s="1"/>
  <c r="AR465" i="4" s="1"/>
  <c r="AA465" i="4"/>
  <c r="AM465" i="4" s="1"/>
  <c r="AS465" i="4" s="1"/>
  <c r="AJ465" i="4"/>
  <c r="AE419" i="4"/>
  <c r="AB419" i="4"/>
  <c r="AH419" i="4"/>
  <c r="AC419" i="4"/>
  <c r="AF419" i="4"/>
  <c r="AD419" i="4"/>
  <c r="AH453" i="4"/>
  <c r="AK453" i="4"/>
  <c r="AE453" i="4"/>
  <c r="AQ453" i="4" s="1"/>
  <c r="AW453" i="4" s="1"/>
  <c r="AB433" i="4"/>
  <c r="Z433" i="4"/>
  <c r="AL433" i="4" s="1"/>
  <c r="AA433" i="4"/>
  <c r="AD433" i="4"/>
  <c r="AP433" i="4" s="1"/>
  <c r="AV433" i="4" s="1"/>
  <c r="AE433" i="4"/>
  <c r="AC433" i="4"/>
  <c r="AR433" i="4"/>
  <c r="X387" i="4"/>
  <c r="Y387" i="4" s="1"/>
  <c r="AG433" i="4"/>
  <c r="AJ455" i="4"/>
  <c r="AI455" i="4"/>
  <c r="AK455" i="4"/>
  <c r="AH455" i="4"/>
  <c r="AD455" i="4"/>
  <c r="AP455" i="4" s="1"/>
  <c r="Z455" i="4"/>
  <c r="AF455" i="4"/>
  <c r="AC455" i="4"/>
  <c r="AO455" i="4" s="1"/>
  <c r="AE455" i="4"/>
  <c r="AQ455" i="4" s="1"/>
  <c r="AB455" i="4"/>
  <c r="AG455" i="4"/>
  <c r="AA455" i="4"/>
  <c r="AW455" i="4"/>
  <c r="AU455" i="4"/>
  <c r="AV455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Q423" i="4" s="1"/>
  <c r="AW423" i="4" s="1"/>
  <c r="AH423" i="4"/>
  <c r="Z423" i="4"/>
  <c r="AL423" i="4" s="1"/>
  <c r="AR423" i="4" s="1"/>
  <c r="W481" i="4"/>
  <c r="AN379" i="4"/>
  <c r="AT379" i="4" s="1"/>
  <c r="AI445" i="4"/>
  <c r="Z445" i="4"/>
  <c r="AL445" i="4" s="1"/>
  <c r="AR445" i="4" s="1"/>
  <c r="AB445" i="4"/>
  <c r="AA422" i="4"/>
  <c r="AH422" i="4"/>
  <c r="AI422" i="4"/>
  <c r="AG422" i="4"/>
  <c r="Z422" i="4"/>
  <c r="AD422" i="4"/>
  <c r="AB422" i="4"/>
  <c r="AC422" i="4"/>
  <c r="AF422" i="4"/>
  <c r="AE422" i="4"/>
  <c r="AK422" i="4"/>
  <c r="AJ422" i="4"/>
  <c r="D405" i="4"/>
  <c r="H405" i="4" s="1"/>
  <c r="K406" i="2" s="1"/>
  <c r="E405" i="4"/>
  <c r="I405" i="4" s="1"/>
  <c r="L406" i="2" s="1"/>
  <c r="F405" i="4"/>
  <c r="J405" i="4" s="1"/>
  <c r="M406" i="2" s="1"/>
  <c r="G405" i="4"/>
  <c r="AL413" i="4"/>
  <c r="AR413" i="4" s="1"/>
  <c r="Y451" i="4"/>
  <c r="AC451" i="4" s="1"/>
  <c r="Z393" i="4"/>
  <c r="AB393" i="4"/>
  <c r="AN393" i="4" s="1"/>
  <c r="AT393" i="4" s="1"/>
  <c r="AD393" i="4"/>
  <c r="AA393" i="4"/>
  <c r="AC393" i="4"/>
  <c r="AO393" i="4" s="1"/>
  <c r="AU393" i="4" s="1"/>
  <c r="AE393" i="4"/>
  <c r="AQ393" i="4" s="1"/>
  <c r="AW393" i="4" s="1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Z441" i="4"/>
  <c r="AB441" i="4"/>
  <c r="AG441" i="4"/>
  <c r="AD441" i="4"/>
  <c r="AA441" i="4"/>
  <c r="AJ441" i="4"/>
  <c r="AC441" i="4"/>
  <c r="AF441" i="4"/>
  <c r="AH441" i="4"/>
  <c r="AE441" i="4"/>
  <c r="AI441" i="4"/>
  <c r="AK441" i="4"/>
  <c r="U402" i="4"/>
  <c r="AH433" i="4"/>
  <c r="AK433" i="4"/>
  <c r="AO379" i="4"/>
  <c r="AU379" i="4" s="1"/>
  <c r="AM379" i="4"/>
  <c r="AS379" i="4" s="1"/>
  <c r="AJ445" i="4"/>
  <c r="AA445" i="4"/>
  <c r="AM445" i="4" s="1"/>
  <c r="AS445" i="4" s="1"/>
  <c r="Z485" i="4"/>
  <c r="AL485" i="4" s="1"/>
  <c r="AR485" i="4" s="1"/>
  <c r="AA485" i="4"/>
  <c r="AC485" i="4"/>
  <c r="AO485" i="4" s="1"/>
  <c r="AU485" i="4" s="1"/>
  <c r="AA400" i="4"/>
  <c r="AM400" i="4" s="1"/>
  <c r="AB400" i="4"/>
  <c r="AN400" i="4" s="1"/>
  <c r="AT400" i="4" s="1"/>
  <c r="AC400" i="4"/>
  <c r="AO400" i="4" s="1"/>
  <c r="AD400" i="4"/>
  <c r="AP400" i="4" s="1"/>
  <c r="AV400" i="4" s="1"/>
  <c r="AE400" i="4"/>
  <c r="Z400" i="4"/>
  <c r="AL400" i="4" s="1"/>
  <c r="AR400" i="4" s="1"/>
  <c r="AU400" i="4"/>
  <c r="AS400" i="4"/>
  <c r="I241" i="3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A369" i="4"/>
  <c r="AG369" i="4"/>
  <c r="AC369" i="4"/>
  <c r="AK369" i="4"/>
  <c r="AI369" i="4"/>
  <c r="AF369" i="4"/>
  <c r="AH369" i="4"/>
  <c r="AB369" i="4"/>
  <c r="AD369" i="4"/>
  <c r="Z369" i="4"/>
  <c r="AL369" i="4" s="1"/>
  <c r="AR369" i="4" s="1"/>
  <c r="AE369" i="4"/>
  <c r="AJ369" i="4"/>
  <c r="AJ250" i="4"/>
  <c r="AG250" i="4"/>
  <c r="AI250" i="4"/>
  <c r="AK250" i="4"/>
  <c r="AH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AK253" i="4"/>
  <c r="W329" i="4"/>
  <c r="X329" i="4" s="1"/>
  <c r="W208" i="4"/>
  <c r="X208" i="4" s="1"/>
  <c r="U281" i="4"/>
  <c r="V281" i="4"/>
  <c r="W231" i="4"/>
  <c r="X231" i="4" s="1"/>
  <c r="V285" i="4"/>
  <c r="U285" i="4"/>
  <c r="W373" i="4"/>
  <c r="U248" i="4"/>
  <c r="V248" i="4"/>
  <c r="V277" i="4"/>
  <c r="U277" i="4"/>
  <c r="V265" i="4"/>
  <c r="U265" i="4"/>
  <c r="V289" i="4"/>
  <c r="U289" i="4"/>
  <c r="V355" i="4"/>
  <c r="W355" i="4" s="1"/>
  <c r="X355" i="4" s="1"/>
  <c r="U279" i="4"/>
  <c r="V279" i="4"/>
  <c r="U291" i="4"/>
  <c r="V291" i="4"/>
  <c r="U367" i="4"/>
  <c r="V367" i="4"/>
  <c r="AA247" i="4"/>
  <c r="U361" i="4"/>
  <c r="V361" i="4"/>
  <c r="V313" i="4"/>
  <c r="U313" i="4"/>
  <c r="V375" i="4"/>
  <c r="W375" i="4" s="1"/>
  <c r="AH253" i="4"/>
  <c r="V295" i="4"/>
  <c r="U295" i="4"/>
  <c r="U362" i="4"/>
  <c r="V362" i="4"/>
  <c r="V233" i="4"/>
  <c r="U233" i="4"/>
  <c r="AJ247" i="4"/>
  <c r="X316" i="4"/>
  <c r="Y316" i="4" s="1"/>
  <c r="AM245" i="4"/>
  <c r="AS245" i="4" s="1"/>
  <c r="W341" i="4"/>
  <c r="X341" i="4" s="1"/>
  <c r="Y341" i="4" s="1"/>
  <c r="Y333" i="4"/>
  <c r="U230" i="4"/>
  <c r="Y260" i="4"/>
  <c r="W249" i="4"/>
  <c r="V293" i="4"/>
  <c r="U293" i="4"/>
  <c r="V243" i="4"/>
  <c r="U243" i="4"/>
  <c r="W332" i="4"/>
  <c r="V235" i="4"/>
  <c r="U235" i="4"/>
  <c r="U297" i="4"/>
  <c r="W297" i="4" s="1"/>
  <c r="U287" i="4"/>
  <c r="V287" i="4"/>
  <c r="W268" i="4"/>
  <c r="X268" i="4" s="1"/>
  <c r="V346" i="4"/>
  <c r="W346" i="4" s="1"/>
  <c r="W237" i="4"/>
  <c r="U372" i="4"/>
  <c r="V372" i="4"/>
  <c r="V365" i="4"/>
  <c r="W365" i="4" s="1"/>
  <c r="X365" i="4" s="1"/>
  <c r="Y365" i="4" s="1"/>
  <c r="V229" i="4"/>
  <c r="U229" i="4"/>
  <c r="U283" i="4"/>
  <c r="V283" i="4"/>
  <c r="V257" i="4"/>
  <c r="W257" i="4" s="1"/>
  <c r="AE247" i="4"/>
  <c r="AF247" i="4"/>
  <c r="AC247" i="4"/>
  <c r="AI247" i="4"/>
  <c r="AH247" i="4"/>
  <c r="AN247" i="4" s="1"/>
  <c r="AT247" i="4" s="1"/>
  <c r="AD247" i="4"/>
  <c r="AP247" i="4" s="1"/>
  <c r="AV247" i="4" s="1"/>
  <c r="AK247" i="4"/>
  <c r="AG247" i="4"/>
  <c r="Z247" i="4"/>
  <c r="V371" i="4"/>
  <c r="W371" i="4" s="1"/>
  <c r="W211" i="4"/>
  <c r="V206" i="4"/>
  <c r="W206" i="4" s="1"/>
  <c r="L31" i="11"/>
  <c r="N31" i="11" s="1"/>
  <c r="K31" i="11"/>
  <c r="M31" i="11" s="1"/>
  <c r="AJ217" i="4"/>
  <c r="AF217" i="4"/>
  <c r="AG217" i="4"/>
  <c r="Y213" i="4"/>
  <c r="X189" i="4"/>
  <c r="AH217" i="4"/>
  <c r="AK217" i="4"/>
  <c r="AI217" i="4"/>
  <c r="W198" i="4"/>
  <c r="X198" i="4" s="1"/>
  <c r="W215" i="4"/>
  <c r="W205" i="4"/>
  <c r="W197" i="4"/>
  <c r="W201" i="4"/>
  <c r="W199" i="4"/>
  <c r="W195" i="4"/>
  <c r="W200" i="4"/>
  <c r="X202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AA217" i="4"/>
  <c r="AD217" i="4"/>
  <c r="AP217" i="4" s="1"/>
  <c r="AV217" i="4" s="1"/>
  <c r="AC217" i="4"/>
  <c r="AB217" i="4"/>
  <c r="AE217" i="4"/>
  <c r="AQ217" i="4" s="1"/>
  <c r="AW217" i="4" s="1"/>
  <c r="Z217" i="4"/>
  <c r="Y357" i="4"/>
  <c r="Y276" i="4"/>
  <c r="AD276" i="4" s="1"/>
  <c r="V194" i="4"/>
  <c r="U194" i="4"/>
  <c r="AJ308" i="4"/>
  <c r="V360" i="4"/>
  <c r="W360" i="4" s="1"/>
  <c r="X376" i="4"/>
  <c r="Y376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H378" i="4"/>
  <c r="AF378" i="4"/>
  <c r="Z378" i="4"/>
  <c r="AI378" i="4"/>
  <c r="AK378" i="4"/>
  <c r="AA333" i="4"/>
  <c r="AE333" i="4"/>
  <c r="AB333" i="4"/>
  <c r="AI333" i="4"/>
  <c r="AJ333" i="4"/>
  <c r="AK333" i="4"/>
  <c r="AC333" i="4"/>
  <c r="Z333" i="4"/>
  <c r="AD333" i="4"/>
  <c r="AP333" i="4" s="1"/>
  <c r="AF333" i="4"/>
  <c r="AG333" i="4"/>
  <c r="AH333" i="4"/>
  <c r="AV333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AC253" i="4"/>
  <c r="W347" i="4"/>
  <c r="V327" i="4"/>
  <c r="U327" i="4"/>
  <c r="V319" i="4"/>
  <c r="U319" i="4"/>
  <c r="U299" i="4"/>
  <c r="V299" i="4"/>
  <c r="U331" i="4"/>
  <c r="V331" i="4"/>
  <c r="Z260" i="4"/>
  <c r="AC260" i="4"/>
  <c r="AB260" i="4"/>
  <c r="AD260" i="4"/>
  <c r="AE260" i="4"/>
  <c r="AA260" i="4"/>
  <c r="AF276" i="4"/>
  <c r="U280" i="4"/>
  <c r="V280" i="4"/>
  <c r="X284" i="4"/>
  <c r="Y284" i="4" s="1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AM334" i="4"/>
  <c r="AS334" i="4" s="1"/>
  <c r="AN241" i="4"/>
  <c r="AT241" i="4" s="1"/>
  <c r="AL241" i="4"/>
  <c r="AR241" i="4" s="1"/>
  <c r="X278" i="4"/>
  <c r="Y278" i="4" s="1"/>
  <c r="X266" i="4"/>
  <c r="Z191" i="4"/>
  <c r="Y262" i="4"/>
  <c r="AG262" i="4" s="1"/>
  <c r="X236" i="4"/>
  <c r="Y236" i="4" s="1"/>
  <c r="Z290" i="4"/>
  <c r="AB290" i="4"/>
  <c r="AD290" i="4"/>
  <c r="AA290" i="4"/>
  <c r="AC290" i="4"/>
  <c r="AE290" i="4"/>
  <c r="AE255" i="4"/>
  <c r="AQ255" i="4" s="1"/>
  <c r="AW255" i="4" s="1"/>
  <c r="AD255" i="4"/>
  <c r="AP255" i="4" s="1"/>
  <c r="AV255" i="4" s="1"/>
  <c r="AA255" i="4"/>
  <c r="AC255" i="4"/>
  <c r="AO255" i="4" s="1"/>
  <c r="AU255" i="4" s="1"/>
  <c r="AB255" i="4"/>
  <c r="Z255" i="4"/>
  <c r="AL255" i="4" s="1"/>
  <c r="AR255" i="4" s="1"/>
  <c r="X314" i="4"/>
  <c r="Y314" i="4" s="1"/>
  <c r="AD314" i="4" s="1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AQ356" i="4" s="1"/>
  <c r="AW356" i="4" s="1"/>
  <c r="Z356" i="4"/>
  <c r="AB356" i="4"/>
  <c r="AN356" i="4" s="1"/>
  <c r="AT356" i="4" s="1"/>
  <c r="AD356" i="4"/>
  <c r="AA356" i="4"/>
  <c r="Z336" i="4"/>
  <c r="AD336" i="4"/>
  <c r="AH336" i="4"/>
  <c r="AI336" i="4"/>
  <c r="AA336" i="4"/>
  <c r="AH270" i="4"/>
  <c r="AB270" i="4"/>
  <c r="AE270" i="4"/>
  <c r="Z270" i="4"/>
  <c r="AD270" i="4"/>
  <c r="AA270" i="4"/>
  <c r="AC270" i="4"/>
  <c r="AC365" i="4"/>
  <c r="AA365" i="4"/>
  <c r="AF365" i="4"/>
  <c r="AB262" i="4"/>
  <c r="X348" i="4"/>
  <c r="Y348" i="4" s="1"/>
  <c r="AC223" i="4"/>
  <c r="AE223" i="4"/>
  <c r="AA223" i="4"/>
  <c r="AB223" i="4"/>
  <c r="AD223" i="4"/>
  <c r="X282" i="4"/>
  <c r="Y282" i="4" s="1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B358" i="4"/>
  <c r="Z358" i="4"/>
  <c r="AH358" i="4"/>
  <c r="AJ358" i="4"/>
  <c r="AI358" i="4"/>
  <c r="AF358" i="4"/>
  <c r="AO245" i="4"/>
  <c r="AU245" i="4" s="1"/>
  <c r="AQ369" i="4"/>
  <c r="AW369" i="4" s="1"/>
  <c r="X340" i="4"/>
  <c r="Y340" i="4" s="1"/>
  <c r="X326" i="4"/>
  <c r="Y326" i="4" s="1"/>
  <c r="Z322" i="4"/>
  <c r="AB322" i="4"/>
  <c r="AD322" i="4"/>
  <c r="AP322" i="4" s="1"/>
  <c r="AA322" i="4"/>
  <c r="AC322" i="4"/>
  <c r="AO322" i="4" s="1"/>
  <c r="AU322" i="4" s="1"/>
  <c r="AE322" i="4"/>
  <c r="AV322" i="4"/>
  <c r="Z258" i="4"/>
  <c r="AL258" i="4" s="1"/>
  <c r="AR258" i="4" s="1"/>
  <c r="AB258" i="4"/>
  <c r="AD258" i="4"/>
  <c r="AP258" i="4" s="1"/>
  <c r="AV258" i="4" s="1"/>
  <c r="AA258" i="4"/>
  <c r="AC258" i="4"/>
  <c r="AE258" i="4"/>
  <c r="AF191" i="4"/>
  <c r="X306" i="4"/>
  <c r="Y306" i="4" s="1"/>
  <c r="AD190" i="4"/>
  <c r="AP190" i="4" s="1"/>
  <c r="AV190" i="4" s="1"/>
  <c r="AG190" i="4"/>
  <c r="AA234" i="4"/>
  <c r="AE234" i="4"/>
  <c r="AC234" i="4"/>
  <c r="AK234" i="4"/>
  <c r="AG234" i="4"/>
  <c r="AD234" i="4"/>
  <c r="AC250" i="4"/>
  <c r="Z250" i="4"/>
  <c r="AE250" i="4"/>
  <c r="AQ250" i="4" s="1"/>
  <c r="AD250" i="4"/>
  <c r="AB250" i="4"/>
  <c r="AN250" i="4" s="1"/>
  <c r="AT250" i="4" s="1"/>
  <c r="AA250" i="4"/>
  <c r="AW250" i="4"/>
  <c r="X298" i="4"/>
  <c r="Y298" i="4" s="1"/>
  <c r="AJ228" i="4"/>
  <c r="AC228" i="4"/>
  <c r="Z228" i="4"/>
  <c r="AG228" i="4"/>
  <c r="AH228" i="4"/>
  <c r="AK228" i="4"/>
  <c r="AB228" i="4"/>
  <c r="AA228" i="4"/>
  <c r="AM228" i="4" s="1"/>
  <c r="AF228" i="4"/>
  <c r="AE228" i="4"/>
  <c r="AQ228" i="4" s="1"/>
  <c r="AI228" i="4"/>
  <c r="AS228" i="4"/>
  <c r="AD228" i="4"/>
  <c r="AW228" i="4"/>
  <c r="AJ338" i="4"/>
  <c r="AD338" i="4"/>
  <c r="AI338" i="4"/>
  <c r="AB338" i="4"/>
  <c r="AC338" i="4"/>
  <c r="AG338" i="4"/>
  <c r="AE338" i="4"/>
  <c r="AK338" i="4"/>
  <c r="AA338" i="4"/>
  <c r="AF338" i="4"/>
  <c r="Z338" i="4"/>
  <c r="AH338" i="4"/>
  <c r="X294" i="4"/>
  <c r="Y294" i="4" s="1"/>
  <c r="AK191" i="4"/>
  <c r="X274" i="4"/>
  <c r="Y274" i="4" s="1"/>
  <c r="AA274" i="4" s="1"/>
  <c r="AF190" i="4"/>
  <c r="AH190" i="4"/>
  <c r="AC207" i="4"/>
  <c r="AD207" i="4"/>
  <c r="AE207" i="4"/>
  <c r="Z207" i="4"/>
  <c r="AA207" i="4"/>
  <c r="AB207" i="4"/>
  <c r="AN207" i="4" s="1"/>
  <c r="AT207" i="4" s="1"/>
  <c r="X448" i="4"/>
  <c r="Y448" i="4" s="1"/>
  <c r="X480" i="4"/>
  <c r="X532" i="4"/>
  <c r="X506" i="4"/>
  <c r="X408" i="4"/>
  <c r="Y408" i="4" s="1"/>
  <c r="X492" i="4"/>
  <c r="X410" i="4"/>
  <c r="Y410" i="4" s="1"/>
  <c r="X442" i="4"/>
  <c r="X436" i="4"/>
  <c r="Y436" i="4" s="1"/>
  <c r="X512" i="4"/>
  <c r="Y512" i="4" s="1"/>
  <c r="X460" i="4"/>
  <c r="Y460" i="4" s="1"/>
  <c r="X462" i="4"/>
  <c r="Y462" i="4" s="1"/>
  <c r="X432" i="4"/>
  <c r="Y432" i="4" s="1"/>
  <c r="X472" i="4"/>
  <c r="X554" i="4"/>
  <c r="Y554" i="4" s="1"/>
  <c r="X494" i="4"/>
  <c r="Y494" i="4" s="1"/>
  <c r="X468" i="4"/>
  <c r="Y468" i="4" s="1"/>
  <c r="X486" i="4"/>
  <c r="X414" i="4"/>
  <c r="Y414" i="4" s="1"/>
  <c r="X446" i="4"/>
  <c r="Y446" i="4" s="1"/>
  <c r="X530" i="4"/>
  <c r="AO241" i="4"/>
  <c r="AU241" i="4" s="1"/>
  <c r="V524" i="4"/>
  <c r="U524" i="4"/>
  <c r="X464" i="4"/>
  <c r="V520" i="4"/>
  <c r="U520" i="4"/>
  <c r="U444" i="4"/>
  <c r="V444" i="4"/>
  <c r="U510" i="4"/>
  <c r="V510" i="4"/>
  <c r="U518" i="4"/>
  <c r="V518" i="4"/>
  <c r="X544" i="4"/>
  <c r="Y544" i="4" s="1"/>
  <c r="V450" i="4"/>
  <c r="U450" i="4"/>
  <c r="AP513" i="4"/>
  <c r="AV513" i="4" s="1"/>
  <c r="V474" i="4"/>
  <c r="U474" i="4"/>
  <c r="V498" i="4"/>
  <c r="U498" i="4"/>
  <c r="V522" i="4"/>
  <c r="U522" i="4"/>
  <c r="U438" i="4"/>
  <c r="V438" i="4"/>
  <c r="AP467" i="4"/>
  <c r="AV467" i="4" s="1"/>
  <c r="X502" i="4"/>
  <c r="Y502" i="4" s="1"/>
  <c r="X430" i="4"/>
  <c r="Y430" i="4" s="1"/>
  <c r="X550" i="4"/>
  <c r="AM241" i="4"/>
  <c r="AS241" i="4" s="1"/>
  <c r="AP241" i="4"/>
  <c r="AV241" i="4" s="1"/>
  <c r="W546" i="4"/>
  <c r="V482" i="4"/>
  <c r="U482" i="4"/>
  <c r="W552" i="4"/>
  <c r="V516" i="4"/>
  <c r="U516" i="4"/>
  <c r="AN377" i="4"/>
  <c r="AT377" i="4" s="1"/>
  <c r="X381" i="4"/>
  <c r="Y381" i="4" s="1"/>
  <c r="W508" i="4"/>
  <c r="V548" i="4"/>
  <c r="U548" i="4"/>
  <c r="W536" i="4"/>
  <c r="AQ513" i="4"/>
  <c r="AW513" i="4" s="1"/>
  <c r="U496" i="4"/>
  <c r="V496" i="4"/>
  <c r="U470" i="4"/>
  <c r="V470" i="4"/>
  <c r="U478" i="4"/>
  <c r="V478" i="4"/>
  <c r="U404" i="4"/>
  <c r="V404" i="4"/>
  <c r="U454" i="4"/>
  <c r="V454" i="4"/>
  <c r="AQ467" i="4"/>
  <c r="AW467" i="4" s="1"/>
  <c r="AP581" i="4"/>
  <c r="AV581" i="4" s="1"/>
  <c r="U476" i="4"/>
  <c r="V476" i="4"/>
  <c r="V456" i="4"/>
  <c r="U456" i="4"/>
  <c r="V504" i="4"/>
  <c r="U504" i="4"/>
  <c r="W538" i="4"/>
  <c r="V440" i="4"/>
  <c r="U440" i="4"/>
  <c r="AO513" i="4"/>
  <c r="AU513" i="4" s="1"/>
  <c r="AN245" i="4"/>
  <c r="AT245" i="4" s="1"/>
  <c r="V542" i="4"/>
  <c r="U542" i="4"/>
  <c r="V488" i="4"/>
  <c r="U488" i="4"/>
  <c r="V514" i="4"/>
  <c r="U514" i="4"/>
  <c r="U484" i="4"/>
  <c r="V484" i="4"/>
  <c r="AE469" i="4"/>
  <c r="AA469" i="4"/>
  <c r="AK469" i="4"/>
  <c r="AD469" i="4"/>
  <c r="AF469" i="4"/>
  <c r="AG469" i="4"/>
  <c r="W434" i="4"/>
  <c r="AL334" i="4"/>
  <c r="AR334" i="4" s="1"/>
  <c r="AO334" i="4"/>
  <c r="AU334" i="4" s="1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L513" i="4"/>
  <c r="AR513" i="4" s="1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X458" i="4"/>
  <c r="Y458" i="4" s="1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AJ544" i="4" l="1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W25" i="4"/>
  <c r="W976" i="4"/>
  <c r="W158" i="4"/>
  <c r="W870" i="4"/>
  <c r="W628" i="4"/>
  <c r="W686" i="4"/>
  <c r="W824" i="4"/>
  <c r="W919" i="4"/>
  <c r="W566" i="4"/>
  <c r="W574" i="4"/>
  <c r="X767" i="4"/>
  <c r="Y767" i="4"/>
  <c r="Z767" i="4" s="1"/>
  <c r="F49" i="3"/>
  <c r="H49" i="3"/>
  <c r="W780" i="4"/>
  <c r="H516" i="3"/>
  <c r="F516" i="3"/>
  <c r="AC596" i="4"/>
  <c r="AJ596" i="4"/>
  <c r="AE596" i="4"/>
  <c r="AD596" i="4"/>
  <c r="AP596" i="4" s="1"/>
  <c r="AV596" i="4" s="1"/>
  <c r="AF596" i="4"/>
  <c r="AH596" i="4"/>
  <c r="AN596" i="4" s="1"/>
  <c r="AT596" i="4" s="1"/>
  <c r="AA596" i="4"/>
  <c r="Z596" i="4"/>
  <c r="AL596" i="4" s="1"/>
  <c r="AR596" i="4" s="1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H365" i="4"/>
  <c r="AB365" i="4"/>
  <c r="AK365" i="4"/>
  <c r="AO270" i="4"/>
  <c r="AU270" i="4" s="1"/>
  <c r="AP270" i="4"/>
  <c r="AV270" i="4" s="1"/>
  <c r="AQ270" i="4"/>
  <c r="AW270" i="4" s="1"/>
  <c r="AH276" i="4"/>
  <c r="AG276" i="4"/>
  <c r="AA276" i="4"/>
  <c r="Y343" i="4"/>
  <c r="AL217" i="4"/>
  <c r="AR217" i="4" s="1"/>
  <c r="AM247" i="4"/>
  <c r="AS247" i="4" s="1"/>
  <c r="AM369" i="4"/>
  <c r="AS369" i="4" s="1"/>
  <c r="AM485" i="4"/>
  <c r="AS485" i="4" s="1"/>
  <c r="AM393" i="4"/>
  <c r="AS393" i="4" s="1"/>
  <c r="AO433" i="4"/>
  <c r="AU433" i="4" s="1"/>
  <c r="AI453" i="4"/>
  <c r="AC453" i="4"/>
  <c r="AB453" i="4"/>
  <c r="AM377" i="4"/>
  <c r="AS377" i="4" s="1"/>
  <c r="F379" i="4"/>
  <c r="J379" i="4" s="1"/>
  <c r="M380" i="2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P629" i="4"/>
  <c r="AV629" i="4" s="1"/>
  <c r="AL629" i="4"/>
  <c r="AR629" i="4" s="1"/>
  <c r="AP676" i="4"/>
  <c r="AV676" i="4" s="1"/>
  <c r="AL676" i="4"/>
  <c r="AR676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837" i="4"/>
  <c r="AS837" i="4" s="1"/>
  <c r="AL837" i="4"/>
  <c r="AR837" i="4" s="1"/>
  <c r="AM769" i="4"/>
  <c r="AS769" i="4" s="1"/>
  <c r="AM777" i="4"/>
  <c r="AS777" i="4" s="1"/>
  <c r="AQ777" i="4"/>
  <c r="AW777" i="4" s="1"/>
  <c r="AO801" i="4"/>
  <c r="AU801" i="4" s="1"/>
  <c r="AN801" i="4"/>
  <c r="AT801" i="4" s="1"/>
  <c r="AL829" i="4"/>
  <c r="AR829" i="4" s="1"/>
  <c r="W73" i="4"/>
  <c r="W156" i="4"/>
  <c r="AC663" i="4"/>
  <c r="AE663" i="4"/>
  <c r="Z663" i="4"/>
  <c r="W871" i="4"/>
  <c r="AO578" i="4"/>
  <c r="AU578" i="4" s="1"/>
  <c r="AN578" i="4"/>
  <c r="AT578" i="4" s="1"/>
  <c r="AK952" i="4"/>
  <c r="W720" i="4"/>
  <c r="W942" i="4"/>
  <c r="AN914" i="4"/>
  <c r="W588" i="4"/>
  <c r="W705" i="4"/>
  <c r="W937" i="4"/>
  <c r="W939" i="4"/>
  <c r="W999" i="4"/>
  <c r="W82" i="4"/>
  <c r="W991" i="4"/>
  <c r="AN997" i="4"/>
  <c r="AL562" i="4"/>
  <c r="AR562" i="4" s="1"/>
  <c r="W978" i="4"/>
  <c r="W762" i="4"/>
  <c r="W182" i="4"/>
  <c r="W826" i="4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X846" i="4"/>
  <c r="Y846" i="4"/>
  <c r="AH813" i="4"/>
  <c r="AF813" i="4"/>
  <c r="AE813" i="4"/>
  <c r="AQ813" i="4" s="1"/>
  <c r="AW813" i="4" s="1"/>
  <c r="AD813" i="4"/>
  <c r="AA813" i="4"/>
  <c r="AM813" i="4" s="1"/>
  <c r="AS813" i="4" s="1"/>
  <c r="AI813" i="4"/>
  <c r="AB813" i="4"/>
  <c r="AN813" i="4" s="1"/>
  <c r="AT813" i="4" s="1"/>
  <c r="AG813" i="4"/>
  <c r="Z813" i="4"/>
  <c r="AL813" i="4" s="1"/>
  <c r="AR813" i="4" s="1"/>
  <c r="AC813" i="4"/>
  <c r="AO813" i="4" s="1"/>
  <c r="AU813" i="4" s="1"/>
  <c r="AJ813" i="4"/>
  <c r="AP813" i="4" s="1"/>
  <c r="AV813" i="4" s="1"/>
  <c r="H713" i="3"/>
  <c r="F713" i="3"/>
  <c r="X678" i="4"/>
  <c r="X800" i="4"/>
  <c r="Y800" i="4"/>
  <c r="AB800" i="4" s="1"/>
  <c r="AC620" i="4"/>
  <c r="AJ620" i="4"/>
  <c r="AH620" i="4"/>
  <c r="AG620" i="4"/>
  <c r="AE620" i="4"/>
  <c r="AB620" i="4"/>
  <c r="AN620" i="4" s="1"/>
  <c r="AT620" i="4" s="1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G490" i="4"/>
  <c r="AF490" i="4"/>
  <c r="AJ490" i="4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H540" i="4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O576" i="4" s="1"/>
  <c r="AU576" i="4" s="1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D599" i="4"/>
  <c r="H599" i="4" s="1"/>
  <c r="K600" i="2" s="1"/>
  <c r="G599" i="4"/>
  <c r="F599" i="4"/>
  <c r="J599" i="4" s="1"/>
  <c r="M600" i="2" s="1"/>
  <c r="E599" i="4"/>
  <c r="I599" i="4" s="1"/>
  <c r="L600" i="2" s="1"/>
  <c r="X162" i="4"/>
  <c r="X919" i="4"/>
  <c r="Y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AP250" i="4"/>
  <c r="AV250" i="4" s="1"/>
  <c r="Y355" i="4"/>
  <c r="AE355" i="4" s="1"/>
  <c r="AI234" i="4"/>
  <c r="AF234" i="4"/>
  <c r="Z234" i="4"/>
  <c r="AJ234" i="4"/>
  <c r="AH234" i="4"/>
  <c r="AG358" i="4"/>
  <c r="AK358" i="4"/>
  <c r="AE358" i="4"/>
  <c r="AA358" i="4"/>
  <c r="AD358" i="4"/>
  <c r="AC358" i="4"/>
  <c r="AJ365" i="4"/>
  <c r="AD365" i="4"/>
  <c r="AE365" i="4"/>
  <c r="AI365" i="4"/>
  <c r="Z365" i="4"/>
  <c r="AG365" i="4"/>
  <c r="AL270" i="4"/>
  <c r="AR270" i="4" s="1"/>
  <c r="AJ336" i="4"/>
  <c r="AG336" i="4"/>
  <c r="AF336" i="4"/>
  <c r="AC336" i="4"/>
  <c r="AK336" i="4"/>
  <c r="AQ336" i="4" s="1"/>
  <c r="AW336" i="4" s="1"/>
  <c r="AB336" i="4"/>
  <c r="AP356" i="4"/>
  <c r="AV356" i="4" s="1"/>
  <c r="AL356" i="4"/>
  <c r="AR356" i="4" s="1"/>
  <c r="AH191" i="4"/>
  <c r="AN255" i="4"/>
  <c r="AT255" i="4" s="1"/>
  <c r="AJ343" i="4"/>
  <c r="AH343" i="4"/>
  <c r="AF343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O422" i="4"/>
  <c r="AU422" i="4" s="1"/>
  <c r="AN445" i="4"/>
  <c r="AT445" i="4" s="1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L398" i="4"/>
  <c r="AR398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E379" i="4"/>
  <c r="I379" i="4" s="1"/>
  <c r="L380" i="2" s="1"/>
  <c r="AL342" i="4"/>
  <c r="AR342" i="4" s="1"/>
  <c r="W312" i="4"/>
  <c r="Y252" i="4"/>
  <c r="Z252" i="4" s="1"/>
  <c r="W269" i="4"/>
  <c r="X269" i="4" s="1"/>
  <c r="AF226" i="4"/>
  <c r="AG226" i="4"/>
  <c r="AE226" i="4"/>
  <c r="AQ226" i="4" s="1"/>
  <c r="AW226" i="4" s="1"/>
  <c r="Z226" i="4"/>
  <c r="AI226" i="4"/>
  <c r="W394" i="4"/>
  <c r="X394" i="4" s="1"/>
  <c r="W426" i="4"/>
  <c r="W471" i="4"/>
  <c r="X471" i="4" s="1"/>
  <c r="AO561" i="4"/>
  <c r="AU561" i="4" s="1"/>
  <c r="AO507" i="4"/>
  <c r="AU507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AN669" i="4"/>
  <c r="AT669" i="4" s="1"/>
  <c r="AF728" i="4"/>
  <c r="AN591" i="4"/>
  <c r="AT591" i="4" s="1"/>
  <c r="AO629" i="4"/>
  <c r="AU629" i="4" s="1"/>
  <c r="AP724" i="4"/>
  <c r="AV724" i="4" s="1"/>
  <c r="AO724" i="4"/>
  <c r="AU724" i="4" s="1"/>
  <c r="AO676" i="4"/>
  <c r="AU676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AP837" i="4"/>
  <c r="AV837" i="4" s="1"/>
  <c r="AQ837" i="4"/>
  <c r="AW837" i="4" s="1"/>
  <c r="AQ769" i="4"/>
  <c r="AW769" i="4" s="1"/>
  <c r="AL769" i="4"/>
  <c r="AR769" i="4" s="1"/>
  <c r="AN777" i="4"/>
  <c r="AT777" i="4" s="1"/>
  <c r="AP777" i="4"/>
  <c r="AV777" i="4" s="1"/>
  <c r="AQ801" i="4"/>
  <c r="AW801" i="4" s="1"/>
  <c r="AL801" i="4"/>
  <c r="AR801" i="4" s="1"/>
  <c r="AO829" i="4"/>
  <c r="AU829" i="4" s="1"/>
  <c r="W23" i="4"/>
  <c r="W33" i="4"/>
  <c r="W35" i="4"/>
  <c r="W127" i="4"/>
  <c r="W52" i="4"/>
  <c r="W925" i="4"/>
  <c r="AL96" i="4"/>
  <c r="AR96" i="4" s="1"/>
  <c r="AO96" i="4"/>
  <c r="AU96" i="4" s="1"/>
  <c r="W535" i="4"/>
  <c r="AD615" i="4"/>
  <c r="AG893" i="4"/>
  <c r="AH966" i="4"/>
  <c r="AN543" i="4"/>
  <c r="AT543" i="4" s="1"/>
  <c r="AQ543" i="4"/>
  <c r="AW543" i="4" s="1"/>
  <c r="AK572" i="4"/>
  <c r="AP580" i="4"/>
  <c r="AV580" i="4" s="1"/>
  <c r="W135" i="4"/>
  <c r="W943" i="4"/>
  <c r="Y11" i="4"/>
  <c r="AJ11" i="4" s="1"/>
  <c r="W13" i="4"/>
  <c r="W125" i="4"/>
  <c r="AH527" i="4"/>
  <c r="AI623" i="4"/>
  <c r="AJ665" i="4"/>
  <c r="AD667" i="4"/>
  <c r="AB667" i="4"/>
  <c r="Z667" i="4"/>
  <c r="Y519" i="4"/>
  <c r="AJ519" i="4" s="1"/>
  <c r="Y59" i="4"/>
  <c r="AG59" i="4" s="1"/>
  <c r="W45" i="4"/>
  <c r="AN647" i="4"/>
  <c r="AT647" i="4" s="1"/>
  <c r="AO110" i="4"/>
  <c r="AU110" i="4" s="1"/>
  <c r="W717" i="4"/>
  <c r="W721" i="4"/>
  <c r="X721" i="4" s="1"/>
  <c r="W723" i="4"/>
  <c r="W731" i="4"/>
  <c r="X731" i="4" s="1"/>
  <c r="W745" i="4"/>
  <c r="W747" i="4"/>
  <c r="W760" i="4"/>
  <c r="W809" i="4"/>
  <c r="X809" i="4" s="1"/>
  <c r="W811" i="4"/>
  <c r="W817" i="4"/>
  <c r="W819" i="4"/>
  <c r="W933" i="4"/>
  <c r="W949" i="4"/>
  <c r="W980" i="4"/>
  <c r="W142" i="4"/>
  <c r="W803" i="4"/>
  <c r="X803" i="4" s="1"/>
  <c r="W771" i="4"/>
  <c r="W551" i="4"/>
  <c r="AP997" i="4"/>
  <c r="AM997" i="4"/>
  <c r="W743" i="4"/>
  <c r="X743" i="4" s="1"/>
  <c r="W863" i="4"/>
  <c r="W159" i="4"/>
  <c r="W788" i="4"/>
  <c r="AO625" i="4"/>
  <c r="AU625" i="4" s="1"/>
  <c r="AN625" i="4"/>
  <c r="AT625" i="4" s="1"/>
  <c r="W58" i="4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P644" i="4" s="1"/>
  <c r="AV644" i="4" s="1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W849" i="4" s="1"/>
  <c r="V866" i="4"/>
  <c r="U866" i="4"/>
  <c r="Y988" i="4"/>
  <c r="X988" i="4"/>
  <c r="X563" i="4"/>
  <c r="X827" i="4"/>
  <c r="X621" i="4"/>
  <c r="U889" i="4"/>
  <c r="V889" i="4"/>
  <c r="W889" i="4" s="1"/>
  <c r="X932" i="4"/>
  <c r="Y932" i="4"/>
  <c r="AE40" i="4"/>
  <c r="AB40" i="4"/>
  <c r="AA40" i="4"/>
  <c r="AM40" i="4" s="1"/>
  <c r="AS40" i="4" s="1"/>
  <c r="AJ40" i="4"/>
  <c r="AF40" i="4"/>
  <c r="AI40" i="4"/>
  <c r="AC40" i="4"/>
  <c r="AO40" i="4" s="1"/>
  <c r="AU40" i="4" s="1"/>
  <c r="AH40" i="4"/>
  <c r="AK40" i="4"/>
  <c r="AQ40" i="4" s="1"/>
  <c r="AW40" i="4" s="1"/>
  <c r="AD40" i="4"/>
  <c r="AP40" i="4" s="1"/>
  <c r="AV40" i="4" s="1"/>
  <c r="Z40" i="4"/>
  <c r="AL40" i="4" s="1"/>
  <c r="AR40" i="4" s="1"/>
  <c r="V899" i="4"/>
  <c r="W899" i="4" s="1"/>
  <c r="AK956" i="4"/>
  <c r="AF956" i="4"/>
  <c r="AI956" i="4"/>
  <c r="AG956" i="4"/>
  <c r="AH956" i="4"/>
  <c r="AJ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AN701" i="4"/>
  <c r="AT701" i="4" s="1"/>
  <c r="W70" i="4"/>
  <c r="AL823" i="4"/>
  <c r="AR823" i="4" s="1"/>
  <c r="W7" i="4"/>
  <c r="W55" i="4"/>
  <c r="W175" i="4"/>
  <c r="W595" i="4"/>
  <c r="X595" i="4" s="1"/>
  <c r="Y595" i="4" s="1"/>
  <c r="W126" i="4"/>
  <c r="AL643" i="4"/>
  <c r="AR643" i="4" s="1"/>
  <c r="X839" i="4"/>
  <c r="Y839" i="4"/>
  <c r="Z839" i="4" s="1"/>
  <c r="Y878" i="4"/>
  <c r="X878" i="4"/>
  <c r="X924" i="4"/>
  <c r="Y924" i="4"/>
  <c r="X76" i="4"/>
  <c r="Y76" i="4"/>
  <c r="X30" i="4"/>
  <c r="Y30" i="4"/>
  <c r="W673" i="4"/>
  <c r="W862" i="4"/>
  <c r="U881" i="4"/>
  <c r="V881" i="4"/>
  <c r="W881" i="4" s="1"/>
  <c r="W796" i="4"/>
  <c r="X683" i="4"/>
  <c r="Y683" i="4"/>
  <c r="AD683" i="4" s="1"/>
  <c r="U923" i="4"/>
  <c r="V923" i="4"/>
  <c r="W923" i="4" s="1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865" i="4" s="1"/>
  <c r="W900" i="4"/>
  <c r="U901" i="4"/>
  <c r="V901" i="4"/>
  <c r="V920" i="4"/>
  <c r="X736" i="4"/>
  <c r="Y736" i="4"/>
  <c r="AB736" i="4" s="1"/>
  <c r="W887" i="4"/>
  <c r="Z804" i="4"/>
  <c r="AJ804" i="4"/>
  <c r="AH804" i="4"/>
  <c r="AB804" i="4"/>
  <c r="AN804" i="4" s="1"/>
  <c r="AT804" i="4" s="1"/>
  <c r="AD804" i="4"/>
  <c r="AP804" i="4" s="1"/>
  <c r="AV804" i="4" s="1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W921" i="4" s="1"/>
  <c r="H9" i="3"/>
  <c r="F9" i="3"/>
  <c r="X840" i="4"/>
  <c r="Y840" i="4"/>
  <c r="AB840" i="4" s="1"/>
  <c r="F761" i="3"/>
  <c r="H761" i="3"/>
  <c r="AG860" i="4"/>
  <c r="AF860" i="4"/>
  <c r="AH860" i="4"/>
  <c r="AJ860" i="4"/>
  <c r="AI860" i="4"/>
  <c r="AK860" i="4"/>
  <c r="V868" i="4"/>
  <c r="W868" i="4" s="1"/>
  <c r="V883" i="4"/>
  <c r="W883" i="4" s="1"/>
  <c r="AK885" i="4"/>
  <c r="AG885" i="4"/>
  <c r="AI885" i="4"/>
  <c r="AH885" i="4"/>
  <c r="AJ885" i="4"/>
  <c r="AF885" i="4"/>
  <c r="Y947" i="4"/>
  <c r="X947" i="4"/>
  <c r="Y772" i="4"/>
  <c r="AB772" i="4" s="1"/>
  <c r="X616" i="4"/>
  <c r="Y616" i="4"/>
  <c r="AB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W869" i="4"/>
  <c r="AA869" i="4"/>
  <c r="AM869" i="4" s="1"/>
  <c r="AT869" i="4"/>
  <c r="AV869" i="4"/>
  <c r="AD869" i="4"/>
  <c r="AP869" i="4" s="1"/>
  <c r="AB869" i="4"/>
  <c r="AN869" i="4" s="1"/>
  <c r="Z869" i="4"/>
  <c r="AL869" i="4" s="1"/>
  <c r="AS869" i="4"/>
  <c r="AU869" i="4"/>
  <c r="AE869" i="4"/>
  <c r="AQ869" i="4" s="1"/>
  <c r="AC869" i="4"/>
  <c r="AO869" i="4" s="1"/>
  <c r="W406" i="4"/>
  <c r="AD695" i="4"/>
  <c r="AB695" i="4"/>
  <c r="AN695" i="4" s="1"/>
  <c r="AT695" i="4" s="1"/>
  <c r="AJ695" i="4"/>
  <c r="AP695" i="4" s="1"/>
  <c r="AV695" i="4" s="1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G96" i="4"/>
  <c r="F96" i="4"/>
  <c r="J96" i="4" s="1"/>
  <c r="M97" i="2" s="1"/>
  <c r="E96" i="4"/>
  <c r="I96" i="4" s="1"/>
  <c r="L97" i="2" s="1"/>
  <c r="D96" i="4"/>
  <c r="H96" i="4" s="1"/>
  <c r="K97" i="2" s="1"/>
  <c r="X933" i="4"/>
  <c r="Y933" i="4"/>
  <c r="X949" i="4"/>
  <c r="Y949" i="4"/>
  <c r="G579" i="4"/>
  <c r="D579" i="4"/>
  <c r="H579" i="4" s="1"/>
  <c r="K580" i="2" s="1"/>
  <c r="F579" i="4"/>
  <c r="J579" i="4" s="1"/>
  <c r="M580" i="2" s="1"/>
  <c r="E579" i="4"/>
  <c r="I579" i="4" s="1"/>
  <c r="L580" i="2" s="1"/>
  <c r="AF147" i="4"/>
  <c r="AK147" i="4"/>
  <c r="AG147" i="4"/>
  <c r="AI147" i="4"/>
  <c r="AH147" i="4"/>
  <c r="AJ147" i="4"/>
  <c r="AD814" i="4"/>
  <c r="AI814" i="4"/>
  <c r="AG814" i="4"/>
  <c r="AJ814" i="4"/>
  <c r="AP814" i="4" s="1"/>
  <c r="AV814" i="4" s="1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Z335" i="4"/>
  <c r="AI335" i="4"/>
  <c r="AA335" i="4"/>
  <c r="AC335" i="4"/>
  <c r="AO335" i="4" s="1"/>
  <c r="AU335" i="4" s="1"/>
  <c r="AK335" i="4"/>
  <c r="AB335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X105" i="4"/>
  <c r="Y105" i="4" s="1"/>
  <c r="G124" i="4"/>
  <c r="E124" i="4"/>
  <c r="I124" i="4" s="1"/>
  <c r="L125" i="2" s="1"/>
  <c r="D124" i="4"/>
  <c r="H124" i="4" s="1"/>
  <c r="K125" i="2" s="1"/>
  <c r="F124" i="4"/>
  <c r="J124" i="4" s="1"/>
  <c r="M125" i="2" s="1"/>
  <c r="G562" i="4"/>
  <c r="F562" i="4"/>
  <c r="J562" i="4" s="1"/>
  <c r="M563" i="2" s="1"/>
  <c r="D562" i="4"/>
  <c r="H562" i="4" s="1"/>
  <c r="K563" i="2" s="1"/>
  <c r="E562" i="4"/>
  <c r="I562" i="4" s="1"/>
  <c r="L563" i="2" s="1"/>
  <c r="X43" i="4"/>
  <c r="Y43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E631" i="4"/>
  <c r="I631" i="4" s="1"/>
  <c r="L632" i="2" s="1"/>
  <c r="G631" i="4"/>
  <c r="F631" i="4"/>
  <c r="J631" i="4" s="1"/>
  <c r="M632" i="2" s="1"/>
  <c r="D631" i="4"/>
  <c r="H631" i="4" s="1"/>
  <c r="K632" i="2" s="1"/>
  <c r="X994" i="4"/>
  <c r="Y994" i="4"/>
  <c r="F823" i="4"/>
  <c r="J823" i="4" s="1"/>
  <c r="M821" i="2" s="1"/>
  <c r="D823" i="4"/>
  <c r="H823" i="4" s="1"/>
  <c r="K821" i="2" s="1"/>
  <c r="E823" i="4"/>
  <c r="I823" i="4" s="1"/>
  <c r="L821" i="2" s="1"/>
  <c r="G823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P782" i="4" s="1"/>
  <c r="AV782" i="4" s="1"/>
  <c r="AF782" i="4"/>
  <c r="F643" i="4"/>
  <c r="J643" i="4" s="1"/>
  <c r="M644" i="2" s="1"/>
  <c r="E643" i="4"/>
  <c r="I643" i="4" s="1"/>
  <c r="L644" i="2" s="1"/>
  <c r="G643" i="4"/>
  <c r="D643" i="4"/>
  <c r="H643" i="4" s="1"/>
  <c r="K644" i="2" s="1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Q411" i="4"/>
  <c r="AW411" i="4" s="1"/>
  <c r="AP412" i="4"/>
  <c r="AV412" i="4" s="1"/>
  <c r="AO489" i="4"/>
  <c r="AU489" i="4" s="1"/>
  <c r="AP489" i="4"/>
  <c r="AV489" i="4" s="1"/>
  <c r="AL489" i="4"/>
  <c r="AR489" i="4" s="1"/>
  <c r="AP531" i="4"/>
  <c r="AV531" i="4" s="1"/>
  <c r="AL531" i="4"/>
  <c r="AR531" i="4" s="1"/>
  <c r="AP507" i="4"/>
  <c r="AV507" i="4" s="1"/>
  <c r="AN691" i="4"/>
  <c r="AT691" i="4" s="1"/>
  <c r="AN593" i="4"/>
  <c r="AT593" i="4" s="1"/>
  <c r="AL674" i="4"/>
  <c r="AR674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Y23" i="4"/>
  <c r="AK23" i="4" s="1"/>
  <c r="X23" i="4"/>
  <c r="X33" i="4"/>
  <c r="X35" i="4"/>
  <c r="Y35" i="4" s="1"/>
  <c r="AL39" i="4"/>
  <c r="AR39" i="4" s="1"/>
  <c r="AM39" i="4"/>
  <c r="AS39" i="4" s="1"/>
  <c r="AM930" i="4"/>
  <c r="AL930" i="4"/>
  <c r="AO930" i="4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O874" i="4"/>
  <c r="AM874" i="4"/>
  <c r="AN874" i="4"/>
  <c r="Y889" i="4"/>
  <c r="X889" i="4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K925" i="4" s="1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M962" i="4"/>
  <c r="AQ962" i="4"/>
  <c r="AL962" i="4"/>
  <c r="AN96" i="4"/>
  <c r="AT96" i="4" s="1"/>
  <c r="AM96" i="4"/>
  <c r="AS96" i="4" s="1"/>
  <c r="E597" i="4"/>
  <c r="I597" i="4" s="1"/>
  <c r="L598" i="2" s="1"/>
  <c r="G597" i="4"/>
  <c r="D597" i="4"/>
  <c r="H597" i="4" s="1"/>
  <c r="K598" i="2" s="1"/>
  <c r="F597" i="4"/>
  <c r="J597" i="4" s="1"/>
  <c r="M598" i="2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L578" i="4"/>
  <c r="AR578" i="4" s="1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135" i="4"/>
  <c r="AL661" i="4"/>
  <c r="AR661" i="4" s="1"/>
  <c r="AP661" i="4"/>
  <c r="AV661" i="4" s="1"/>
  <c r="Y943" i="4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13" i="4"/>
  <c r="Y13" i="4" s="1"/>
  <c r="X21" i="4"/>
  <c r="Y21" i="4" s="1"/>
  <c r="X78" i="4"/>
  <c r="X86" i="4"/>
  <c r="X87" i="4"/>
  <c r="X125" i="4"/>
  <c r="X141" i="4"/>
  <c r="X173" i="4"/>
  <c r="X185" i="4"/>
  <c r="Y185" i="4" s="1"/>
  <c r="X584" i="4"/>
  <c r="D617" i="4"/>
  <c r="H617" i="4" s="1"/>
  <c r="K618" i="2" s="1"/>
  <c r="E617" i="4"/>
  <c r="I617" i="4" s="1"/>
  <c r="L618" i="2" s="1"/>
  <c r="F617" i="4"/>
  <c r="J617" i="4" s="1"/>
  <c r="M618" i="2" s="1"/>
  <c r="G617" i="4"/>
  <c r="AM657" i="4"/>
  <c r="AS657" i="4" s="1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O112" i="4"/>
  <c r="AU112" i="4" s="1"/>
  <c r="AN112" i="4"/>
  <c r="AT112" i="4" s="1"/>
  <c r="X45" i="4"/>
  <c r="X942" i="4"/>
  <c r="Y942" i="4"/>
  <c r="AI942" i="4" s="1"/>
  <c r="AM647" i="4"/>
  <c r="AS647" i="4" s="1"/>
  <c r="AQ914" i="4"/>
  <c r="AL144" i="4"/>
  <c r="AR144" i="4" s="1"/>
  <c r="X104" i="4"/>
  <c r="Y104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L710" i="4" s="1"/>
  <c r="AR710" i="4" s="1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K710" i="2" s="1"/>
  <c r="E709" i="4"/>
  <c r="I709" i="4" s="1"/>
  <c r="L710" i="2" s="1"/>
  <c r="F709" i="4"/>
  <c r="J709" i="4" s="1"/>
  <c r="M710" i="2" s="1"/>
  <c r="G660" i="4"/>
  <c r="E660" i="4"/>
  <c r="I660" i="4" s="1"/>
  <c r="L661" i="2" s="1"/>
  <c r="D660" i="4"/>
  <c r="H660" i="4" s="1"/>
  <c r="K661" i="2" s="1"/>
  <c r="F660" i="4"/>
  <c r="J660" i="4" s="1"/>
  <c r="M661" i="2" s="1"/>
  <c r="Y174" i="4"/>
  <c r="AH174" i="4" s="1"/>
  <c r="D132" i="4"/>
  <c r="H132" i="4" s="1"/>
  <c r="K133" i="2" s="1"/>
  <c r="E132" i="4"/>
  <c r="I132" i="4" s="1"/>
  <c r="L133" i="2" s="1"/>
  <c r="G132" i="4"/>
  <c r="F132" i="4"/>
  <c r="J132" i="4" s="1"/>
  <c r="M133" i="2" s="1"/>
  <c r="D776" i="4"/>
  <c r="H776" i="4" s="1"/>
  <c r="K777" i="2" s="1"/>
  <c r="G776" i="4"/>
  <c r="E776" i="4"/>
  <c r="I776" i="4" s="1"/>
  <c r="L777" i="2" s="1"/>
  <c r="F776" i="4"/>
  <c r="J776" i="4" s="1"/>
  <c r="M777" i="2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AD651" i="4"/>
  <c r="AA651" i="4"/>
  <c r="AC651" i="4"/>
  <c r="AE651" i="4"/>
  <c r="Z651" i="4"/>
  <c r="X705" i="4"/>
  <c r="Y705" i="4" s="1"/>
  <c r="X717" i="4"/>
  <c r="Y717" i="4"/>
  <c r="AB717" i="4" s="1"/>
  <c r="Y721" i="4"/>
  <c r="AB721" i="4"/>
  <c r="AD721" i="4"/>
  <c r="AA721" i="4"/>
  <c r="AE721" i="4"/>
  <c r="AC721" i="4"/>
  <c r="Z721" i="4"/>
  <c r="X723" i="4"/>
  <c r="Y731" i="4"/>
  <c r="AB731" i="4" s="1"/>
  <c r="AC731" i="4"/>
  <c r="AE731" i="4"/>
  <c r="AA731" i="4"/>
  <c r="X747" i="4"/>
  <c r="Y747" i="4" s="1"/>
  <c r="X760" i="4"/>
  <c r="X811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AJ937" i="4" s="1"/>
  <c r="Y939" i="4"/>
  <c r="X939" i="4"/>
  <c r="AK949" i="4"/>
  <c r="AI949" i="4"/>
  <c r="AH949" i="4"/>
  <c r="AJ949" i="4"/>
  <c r="AG949" i="4"/>
  <c r="AF949" i="4"/>
  <c r="Y980" i="4"/>
  <c r="X980" i="4"/>
  <c r="AB987" i="4"/>
  <c r="AD987" i="4"/>
  <c r="AW987" i="4"/>
  <c r="AE987" i="4"/>
  <c r="AU987" i="4"/>
  <c r="AT987" i="4"/>
  <c r="AS987" i="4"/>
  <c r="AC987" i="4"/>
  <c r="Z987" i="4"/>
  <c r="AA987" i="4"/>
  <c r="AV987" i="4"/>
  <c r="Y142" i="4"/>
  <c r="AK142" i="4" s="1"/>
  <c r="X142" i="4"/>
  <c r="Y100" i="4"/>
  <c r="AG100" i="4" s="1"/>
  <c r="W754" i="4"/>
  <c r="W738" i="4"/>
  <c r="Y803" i="4"/>
  <c r="Z803" i="4"/>
  <c r="AD803" i="4"/>
  <c r="AE803" i="4"/>
  <c r="AB803" i="4"/>
  <c r="AC803" i="4"/>
  <c r="AA803" i="4"/>
  <c r="X771" i="4"/>
  <c r="Y38" i="4"/>
  <c r="AI38" i="4" s="1"/>
  <c r="X608" i="4"/>
  <c r="Y608" i="4" s="1"/>
  <c r="Y646" i="4"/>
  <c r="AJ646" i="4" s="1"/>
  <c r="AL997" i="4"/>
  <c r="Y743" i="4"/>
  <c r="Z743" i="4" s="1"/>
  <c r="AD743" i="4"/>
  <c r="AB743" i="4"/>
  <c r="Y863" i="4"/>
  <c r="AK863" i="4" s="1"/>
  <c r="X863" i="4"/>
  <c r="X650" i="4"/>
  <c r="X936" i="4"/>
  <c r="Y936" i="4"/>
  <c r="E703" i="4"/>
  <c r="I703" i="4" s="1"/>
  <c r="L704" i="2" s="1"/>
  <c r="G703" i="4"/>
  <c r="D703" i="4"/>
  <c r="H703" i="4" s="1"/>
  <c r="K704" i="2" s="1"/>
  <c r="F703" i="4"/>
  <c r="J703" i="4" s="1"/>
  <c r="M704" i="2" s="1"/>
  <c r="X978" i="4"/>
  <c r="Y978" i="4"/>
  <c r="X762" i="4"/>
  <c r="Y762" i="4" s="1"/>
  <c r="X182" i="4"/>
  <c r="Y182" i="4" s="1"/>
  <c r="X826" i="4"/>
  <c r="Y826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N836" i="4" s="1"/>
  <c r="AT836" i="4" s="1"/>
  <c r="AG836" i="4"/>
  <c r="AF836" i="4"/>
  <c r="AK836" i="4"/>
  <c r="AT1001" i="4"/>
  <c r="AS1001" i="4"/>
  <c r="Z1001" i="4"/>
  <c r="AB1001" i="4"/>
  <c r="AA1001" i="4"/>
  <c r="AC1001" i="4"/>
  <c r="AD1001" i="4"/>
  <c r="AV1001" i="4"/>
  <c r="AE1001" i="4"/>
  <c r="AW1001" i="4"/>
  <c r="AU1001" i="4"/>
  <c r="AF1001" i="4"/>
  <c r="AJ1001" i="4"/>
  <c r="AG1001" i="4"/>
  <c r="AI1001" i="4"/>
  <c r="AH1001" i="4"/>
  <c r="AK1001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/>
  <c r="AE431" i="4"/>
  <c r="Z431" i="4"/>
  <c r="AF431" i="4"/>
  <c r="AA431" i="4"/>
  <c r="AH431" i="4"/>
  <c r="AG431" i="4"/>
  <c r="AJ431" i="4"/>
  <c r="AB431" i="4"/>
  <c r="AN431" i="4" s="1"/>
  <c r="AT431" i="4" s="1"/>
  <c r="AD431" i="4"/>
  <c r="AP431" i="4" s="1"/>
  <c r="AV431" i="4" s="1"/>
  <c r="AI431" i="4"/>
  <c r="AC431" i="4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L24" i="4" s="1"/>
  <c r="AR24" i="4" s="1"/>
  <c r="AC24" i="4"/>
  <c r="AG44" i="4"/>
  <c r="E5" i="4"/>
  <c r="I5" i="4" s="1"/>
  <c r="L6" i="2" s="1"/>
  <c r="D5" i="4"/>
  <c r="H5" i="4" s="1"/>
  <c r="K6" i="2" s="1"/>
  <c r="F5" i="4"/>
  <c r="J5" i="4" s="1"/>
  <c r="M6" i="2" s="1"/>
  <c r="G5" i="4"/>
  <c r="AN928" i="4"/>
  <c r="AM928" i="4"/>
  <c r="AL928" i="4"/>
  <c r="X511" i="4"/>
  <c r="Y511" i="4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J180" i="4"/>
  <c r="AK180" i="4"/>
  <c r="AE180" i="4"/>
  <c r="AF180" i="4"/>
  <c r="AL180" i="4" s="1"/>
  <c r="AR180" i="4" s="1"/>
  <c r="AH180" i="4"/>
  <c r="AC180" i="4"/>
  <c r="AD770" i="4"/>
  <c r="AC770" i="4"/>
  <c r="X64" i="4"/>
  <c r="AB139" i="4"/>
  <c r="AN139" i="4" s="1"/>
  <c r="AA139" i="4"/>
  <c r="AM139" i="4" s="1"/>
  <c r="Z139" i="4"/>
  <c r="AL139" i="4" s="1"/>
  <c r="AD139" i="4"/>
  <c r="AP139" i="4" s="1"/>
  <c r="AR139" i="4"/>
  <c r="AE139" i="4"/>
  <c r="AQ139" i="4" s="1"/>
  <c r="AW139" i="4" s="1"/>
  <c r="AC139" i="4"/>
  <c r="AO139" i="4" s="1"/>
  <c r="AU139" i="4" s="1"/>
  <c r="AV139" i="4"/>
  <c r="AT139" i="4"/>
  <c r="AS139" i="4"/>
  <c r="X159" i="4"/>
  <c r="AF495" i="4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O654" i="4" s="1"/>
  <c r="AU654" i="4" s="1"/>
  <c r="AB656" i="4"/>
  <c r="Z656" i="4"/>
  <c r="AK664" i="4"/>
  <c r="AG664" i="4"/>
  <c r="AJ664" i="4"/>
  <c r="Z664" i="4"/>
  <c r="AC664" i="4"/>
  <c r="AF790" i="4"/>
  <c r="AH790" i="4"/>
  <c r="Y895" i="4"/>
  <c r="AK895" i="4" s="1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M802" i="4" s="1"/>
  <c r="AS802" i="4" s="1"/>
  <c r="AJ802" i="4"/>
  <c r="AP802" i="4" s="1"/>
  <c r="AV802" i="4" s="1"/>
  <c r="AC916" i="4"/>
  <c r="AO916" i="4" s="1"/>
  <c r="AB916" i="4"/>
  <c r="AN916" i="4" s="1"/>
  <c r="Z916" i="4"/>
  <c r="AL916" i="4" s="1"/>
  <c r="AW916" i="4"/>
  <c r="AA916" i="4"/>
  <c r="AM916" i="4" s="1"/>
  <c r="AE916" i="4"/>
  <c r="AQ916" i="4" s="1"/>
  <c r="AV916" i="4"/>
  <c r="AU916" i="4"/>
  <c r="AS916" i="4"/>
  <c r="AD916" i="4"/>
  <c r="AP916" i="4" s="1"/>
  <c r="AT916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J966" i="4"/>
  <c r="AF966" i="4"/>
  <c r="AF136" i="4"/>
  <c r="AK136" i="4"/>
  <c r="AI53" i="4"/>
  <c r="AJ53" i="4"/>
  <c r="AG53" i="4"/>
  <c r="AH904" i="4"/>
  <c r="AK904" i="4"/>
  <c r="AK892" i="4"/>
  <c r="AI892" i="4"/>
  <c r="AK880" i="4"/>
  <c r="AI880" i="4"/>
  <c r="AK872" i="4"/>
  <c r="AI872" i="4"/>
  <c r="AK848" i="4"/>
  <c r="AI848" i="4"/>
  <c r="X662" i="4"/>
  <c r="AF952" i="4"/>
  <c r="AJ952" i="4"/>
  <c r="AN886" i="4"/>
  <c r="AQ886" i="4"/>
  <c r="AJ10" i="4"/>
  <c r="AF10" i="4"/>
  <c r="X134" i="4"/>
  <c r="AF572" i="4"/>
  <c r="AH572" i="4"/>
  <c r="AG879" i="4"/>
  <c r="AH879" i="4"/>
  <c r="AK879" i="4"/>
  <c r="Y911" i="4"/>
  <c r="X911" i="4"/>
  <c r="D172" i="4"/>
  <c r="H172" i="4" s="1"/>
  <c r="K173" i="2" s="1"/>
  <c r="G172" i="4"/>
  <c r="F172" i="4"/>
  <c r="J172" i="4" s="1"/>
  <c r="M173" i="2" s="1"/>
  <c r="E172" i="4"/>
  <c r="I172" i="4" s="1"/>
  <c r="L173" i="2" s="1"/>
  <c r="X60" i="4"/>
  <c r="X111" i="4"/>
  <c r="X119" i="4"/>
  <c r="F679" i="4"/>
  <c r="J679" i="4" s="1"/>
  <c r="M680" i="2" s="1"/>
  <c r="D679" i="4"/>
  <c r="H679" i="4" s="1"/>
  <c r="K680" i="2" s="1"/>
  <c r="G679" i="4"/>
  <c r="E679" i="4"/>
  <c r="I679" i="4" s="1"/>
  <c r="L680" i="2" s="1"/>
  <c r="AL727" i="4"/>
  <c r="AR727" i="4" s="1"/>
  <c r="AN727" i="4"/>
  <c r="AT727" i="4" s="1"/>
  <c r="Y923" i="4"/>
  <c r="X923" i="4"/>
  <c r="AK963" i="4"/>
  <c r="AF963" i="4"/>
  <c r="AJ963" i="4"/>
  <c r="AG973" i="4"/>
  <c r="AK973" i="4"/>
  <c r="AF11" i="4"/>
  <c r="AH11" i="4"/>
  <c r="X6" i="4"/>
  <c r="AI15" i="4"/>
  <c r="AK15" i="4"/>
  <c r="X70" i="4"/>
  <c r="Y70" i="4"/>
  <c r="AF70" i="4" s="1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O651" i="4" s="1"/>
  <c r="AU651" i="4" s="1"/>
  <c r="AG651" i="4"/>
  <c r="AM651" i="4" s="1"/>
  <c r="AS651" i="4" s="1"/>
  <c r="AK651" i="4"/>
  <c r="AF651" i="4"/>
  <c r="AL651" i="4" s="1"/>
  <c r="AR651" i="4" s="1"/>
  <c r="AF657" i="4"/>
  <c r="AK657" i="4"/>
  <c r="AQ657" i="4" s="1"/>
  <c r="AW657" i="4" s="1"/>
  <c r="AJ657" i="4"/>
  <c r="AP657" i="4" s="1"/>
  <c r="AV657" i="4" s="1"/>
  <c r="AK665" i="4"/>
  <c r="AF665" i="4"/>
  <c r="AH667" i="4"/>
  <c r="AN667" i="4" s="1"/>
  <c r="AT667" i="4" s="1"/>
  <c r="AG667" i="4"/>
  <c r="AK667" i="4"/>
  <c r="AQ667" i="4" s="1"/>
  <c r="AW667" i="4" s="1"/>
  <c r="AO910" i="4"/>
  <c r="AP910" i="4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Q996" i="4" s="1"/>
  <c r="AD996" i="4"/>
  <c r="AP996" i="4" s="1"/>
  <c r="AB996" i="4"/>
  <c r="AN996" i="4" s="1"/>
  <c r="AU996" i="4"/>
  <c r="AT996" i="4"/>
  <c r="AC996" i="4"/>
  <c r="AO996" i="4" s="1"/>
  <c r="AA996" i="4"/>
  <c r="AM996" i="4" s="1"/>
  <c r="Z996" i="4"/>
  <c r="AL996" i="4" s="1"/>
  <c r="AW996" i="4"/>
  <c r="AV996" i="4"/>
  <c r="AS996" i="4"/>
  <c r="X84" i="4"/>
  <c r="AO882" i="4"/>
  <c r="AN882" i="4"/>
  <c r="AM882" i="4"/>
  <c r="AA834" i="4"/>
  <c r="AB834" i="4"/>
  <c r="AN834" i="4" s="1"/>
  <c r="AC834" i="4"/>
  <c r="AO834" i="4" s="1"/>
  <c r="Z834" i="4"/>
  <c r="AL834" i="4" s="1"/>
  <c r="AR834" i="4" s="1"/>
  <c r="AU834" i="4"/>
  <c r="AD834" i="4"/>
  <c r="AP834" i="4" s="1"/>
  <c r="AV834" i="4" s="1"/>
  <c r="AT834" i="4"/>
  <c r="X822" i="4"/>
  <c r="AN842" i="4"/>
  <c r="AM842" i="4"/>
  <c r="AK922" i="4"/>
  <c r="AH922" i="4"/>
  <c r="AI922" i="4"/>
  <c r="Y806" i="4"/>
  <c r="AB806" i="4" s="1"/>
  <c r="X806" i="4"/>
  <c r="Y794" i="4"/>
  <c r="AC794" i="4" s="1"/>
  <c r="X794" i="4"/>
  <c r="AG18" i="4"/>
  <c r="AJ18" i="4"/>
  <c r="AI519" i="4"/>
  <c r="AH519" i="4"/>
  <c r="Y25" i="4"/>
  <c r="AK25" i="4" s="1"/>
  <c r="X25" i="4"/>
  <c r="AF22" i="4"/>
  <c r="AJ22" i="4"/>
  <c r="AF59" i="4"/>
  <c r="AH59" i="4"/>
  <c r="W28" i="4"/>
  <c r="AM759" i="4"/>
  <c r="AS759" i="4" s="1"/>
  <c r="AN759" i="4"/>
  <c r="AT759" i="4" s="1"/>
  <c r="AP759" i="4"/>
  <c r="AV759" i="4" s="1"/>
  <c r="AO823" i="4"/>
  <c r="AU823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AK74" i="4"/>
  <c r="AQ74" i="4" s="1"/>
  <c r="AW74" i="4" s="1"/>
  <c r="AG74" i="4"/>
  <c r="AF74" i="4"/>
  <c r="Z74" i="4"/>
  <c r="AA74" i="4"/>
  <c r="AM74" i="4" s="1"/>
  <c r="AS74" i="4" s="1"/>
  <c r="AD74" i="4"/>
  <c r="X149" i="4"/>
  <c r="Y149" i="4" s="1"/>
  <c r="AK149" i="4" s="1"/>
  <c r="AA726" i="4"/>
  <c r="Z726" i="4"/>
  <c r="Y847" i="4"/>
  <c r="X847" i="4"/>
  <c r="D40" i="4"/>
  <c r="H40" i="4" s="1"/>
  <c r="K41" i="2" s="1"/>
  <c r="F40" i="4"/>
  <c r="J40" i="4" s="1"/>
  <c r="M41" i="2" s="1"/>
  <c r="G40" i="4"/>
  <c r="E40" i="4"/>
  <c r="I40" i="4" s="1"/>
  <c r="L41" i="2" s="1"/>
  <c r="AN741" i="4"/>
  <c r="AT741" i="4" s="1"/>
  <c r="AK174" i="4"/>
  <c r="AJ174" i="4"/>
  <c r="W4" i="4"/>
  <c r="X55" i="4"/>
  <c r="Y55" i="4" s="1"/>
  <c r="X114" i="4"/>
  <c r="Y114" i="4" s="1"/>
  <c r="X122" i="4"/>
  <c r="Y122" i="4" s="1"/>
  <c r="X130" i="4"/>
  <c r="X137" i="4"/>
  <c r="X146" i="4"/>
  <c r="X175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L576" i="4" s="1"/>
  <c r="AR576" i="4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AM601" i="4"/>
  <c r="AS601" i="4" s="1"/>
  <c r="AO601" i="4"/>
  <c r="AU601" i="4" s="1"/>
  <c r="AN601" i="4"/>
  <c r="AT601" i="4" s="1"/>
  <c r="X685" i="4"/>
  <c r="X689" i="4"/>
  <c r="Y699" i="4"/>
  <c r="AA699" i="4" s="1"/>
  <c r="W730" i="4"/>
  <c r="Z737" i="4"/>
  <c r="AL737" i="4" s="1"/>
  <c r="AC737" i="4"/>
  <c r="AO737" i="4" s="1"/>
  <c r="AU737" i="4" s="1"/>
  <c r="AD737" i="4"/>
  <c r="AP737" i="4" s="1"/>
  <c r="AV737" i="4" s="1"/>
  <c r="AA737" i="4"/>
  <c r="AM737" i="4" s="1"/>
  <c r="AB737" i="4"/>
  <c r="AN737" i="4" s="1"/>
  <c r="AT737" i="4" s="1"/>
  <c r="AS737" i="4"/>
  <c r="AE737" i="4"/>
  <c r="AQ737" i="4" s="1"/>
  <c r="AW737" i="4" s="1"/>
  <c r="AR737" i="4"/>
  <c r="AI913" i="4"/>
  <c r="AK913" i="4"/>
  <c r="AG913" i="4"/>
  <c r="AM946" i="4"/>
  <c r="AQ946" i="4"/>
  <c r="AL946" i="4"/>
  <c r="AH987" i="4"/>
  <c r="AJ987" i="4"/>
  <c r="AK987" i="4"/>
  <c r="X126" i="4"/>
  <c r="AF100" i="4"/>
  <c r="X746" i="4"/>
  <c r="X990" i="4"/>
  <c r="Y990" i="4"/>
  <c r="X740" i="4"/>
  <c r="Y740" i="4" s="1"/>
  <c r="AC740" i="4" s="1"/>
  <c r="X795" i="4"/>
  <c r="Y795" i="4" s="1"/>
  <c r="AH795" i="4" s="1"/>
  <c r="X763" i="4"/>
  <c r="AG38" i="4"/>
  <c r="Y849" i="4"/>
  <c r="X849" i="4"/>
  <c r="Y881" i="4"/>
  <c r="X881" i="4"/>
  <c r="AE36" i="4"/>
  <c r="AQ36" i="4" s="1"/>
  <c r="AD36" i="4"/>
  <c r="AP36" i="4" s="1"/>
  <c r="AV36" i="4" s="1"/>
  <c r="AB36" i="4"/>
  <c r="AN36" i="4" s="1"/>
  <c r="AA36" i="4"/>
  <c r="AM36" i="4" s="1"/>
  <c r="AS36" i="4" s="1"/>
  <c r="AC36" i="4"/>
  <c r="AO36" i="4" s="1"/>
  <c r="AU36" i="4"/>
  <c r="AW36" i="4"/>
  <c r="AT36" i="4"/>
  <c r="Z36" i="4"/>
  <c r="AL36" i="4" s="1"/>
  <c r="AR36" i="4" s="1"/>
  <c r="AI646" i="4"/>
  <c r="AK646" i="4"/>
  <c r="AN764" i="4"/>
  <c r="AT764" i="4" s="1"/>
  <c r="AO812" i="4"/>
  <c r="AN643" i="4"/>
  <c r="AT643" i="4" s="1"/>
  <c r="AP643" i="4"/>
  <c r="AV643" i="4" s="1"/>
  <c r="AM711" i="4"/>
  <c r="AS711" i="4" s="1"/>
  <c r="AO711" i="4"/>
  <c r="AU711" i="4" s="1"/>
  <c r="AQ711" i="4"/>
  <c r="AW711" i="4" s="1"/>
  <c r="AL711" i="4"/>
  <c r="AR711" i="4" s="1"/>
  <c r="Y775" i="4"/>
  <c r="Z775" i="4" s="1"/>
  <c r="AB775" i="4"/>
  <c r="AA775" i="4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AP861" i="4" s="1"/>
  <c r="Z861" i="4"/>
  <c r="AL861" i="4" s="1"/>
  <c r="AC861" i="4"/>
  <c r="AO861" i="4" s="1"/>
  <c r="AA861" i="4"/>
  <c r="AM861" i="4" s="1"/>
  <c r="AB861" i="4"/>
  <c r="AN861" i="4" s="1"/>
  <c r="AS861" i="4"/>
  <c r="AW861" i="4"/>
  <c r="AV861" i="4"/>
  <c r="AE861" i="4"/>
  <c r="AQ861" i="4" s="1"/>
  <c r="AT861" i="4"/>
  <c r="AU861" i="4"/>
  <c r="X974" i="4"/>
  <c r="Y974" i="4"/>
  <c r="X748" i="4"/>
  <c r="W161" i="4"/>
  <c r="AN655" i="4"/>
  <c r="AT655" i="4" s="1"/>
  <c r="AP655" i="4"/>
  <c r="AV655" i="4" s="1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AC792" i="4"/>
  <c r="AA792" i="4"/>
  <c r="AD792" i="4"/>
  <c r="AE792" i="4"/>
  <c r="Z792" i="4"/>
  <c r="AI792" i="4"/>
  <c r="AG792" i="4"/>
  <c r="AH792" i="4"/>
  <c r="AN792" i="4" s="1"/>
  <c r="AT792" i="4" s="1"/>
  <c r="AK792" i="4"/>
  <c r="AF792" i="4"/>
  <c r="AJ792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F734" i="4"/>
  <c r="J734" i="4" s="1"/>
  <c r="M735" i="2" s="1"/>
  <c r="D734" i="4"/>
  <c r="H734" i="4" s="1"/>
  <c r="K735" i="2" s="1"/>
  <c r="E734" i="4"/>
  <c r="I734" i="4" s="1"/>
  <c r="L735" i="2" s="1"/>
  <c r="G734" i="4"/>
  <c r="AP734" i="4"/>
  <c r="AV734" i="4" s="1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L539" i="4"/>
  <c r="AR539" i="4" s="1"/>
  <c r="AP539" i="4"/>
  <c r="AV539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Z44" i="4"/>
  <c r="AC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AH23" i="4"/>
  <c r="AJ23" i="4"/>
  <c r="AG23" i="4"/>
  <c r="W29" i="4"/>
  <c r="AP39" i="4"/>
  <c r="AV39" i="4" s="1"/>
  <c r="AQ39" i="4"/>
  <c r="AW39" i="4" s="1"/>
  <c r="AO39" i="4"/>
  <c r="AU39" i="4" s="1"/>
  <c r="AN39" i="4"/>
  <c r="AT39" i="4" s="1"/>
  <c r="AN930" i="4"/>
  <c r="AP930" i="4"/>
  <c r="AQ930" i="4"/>
  <c r="AE770" i="4"/>
  <c r="AK770" i="4"/>
  <c r="AF770" i="4"/>
  <c r="AG770" i="4"/>
  <c r="AJ770" i="4"/>
  <c r="AP770" i="4" s="1"/>
  <c r="AV770" i="4" s="1"/>
  <c r="AH770" i="4"/>
  <c r="AN770" i="4" s="1"/>
  <c r="AT770" i="4" s="1"/>
  <c r="AI770" i="4"/>
  <c r="X73" i="4"/>
  <c r="Y97" i="4"/>
  <c r="Z97" i="4" s="1"/>
  <c r="X127" i="4"/>
  <c r="Y127" i="4" s="1"/>
  <c r="AG127" i="4" s="1"/>
  <c r="E128" i="4"/>
  <c r="I128" i="4" s="1"/>
  <c r="L129" i="2" s="1"/>
  <c r="D128" i="4"/>
  <c r="H128" i="4" s="1"/>
  <c r="K129" i="2" s="1"/>
  <c r="G128" i="4"/>
  <c r="F128" i="4"/>
  <c r="J128" i="4" s="1"/>
  <c r="M129" i="2" s="1"/>
  <c r="AL495" i="4"/>
  <c r="AR495" i="4" s="1"/>
  <c r="AI725" i="4"/>
  <c r="AF725" i="4"/>
  <c r="AK725" i="4"/>
  <c r="AH725" i="4"/>
  <c r="AG725" i="4"/>
  <c r="AM725" i="4" s="1"/>
  <c r="AS725" i="4" s="1"/>
  <c r="AJ725" i="4"/>
  <c r="X52" i="4"/>
  <c r="Y52" i="4" s="1"/>
  <c r="AG52" i="4" s="1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B807" i="4"/>
  <c r="AP874" i="4"/>
  <c r="AQ874" i="4"/>
  <c r="AL874" i="4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AM959" i="4" s="1"/>
  <c r="Z959" i="4"/>
  <c r="AC959" i="4"/>
  <c r="AO959" i="4" s="1"/>
  <c r="AS959" i="4"/>
  <c r="AW959" i="4"/>
  <c r="AP962" i="4"/>
  <c r="AN962" i="4"/>
  <c r="AO962" i="4"/>
  <c r="Y965" i="4"/>
  <c r="X965" i="4"/>
  <c r="AQ96" i="4"/>
  <c r="AW96" i="4" s="1"/>
  <c r="AP96" i="4"/>
  <c r="AV96" i="4" s="1"/>
  <c r="X535" i="4"/>
  <c r="Y535" i="4" s="1"/>
  <c r="AG535" i="4" s="1"/>
  <c r="X156" i="4"/>
  <c r="Y156" i="4" s="1"/>
  <c r="AJ156" i="4" s="1"/>
  <c r="X658" i="4"/>
  <c r="Y658" i="4" s="1"/>
  <c r="AN615" i="4"/>
  <c r="AT615" i="4" s="1"/>
  <c r="AM663" i="4"/>
  <c r="AS663" i="4" s="1"/>
  <c r="AQ663" i="4"/>
  <c r="AW663" i="4" s="1"/>
  <c r="AL663" i="4"/>
  <c r="AR663" i="4" s="1"/>
  <c r="Y871" i="4"/>
  <c r="X871" i="4"/>
  <c r="AA893" i="4"/>
  <c r="AM893" i="4" s="1"/>
  <c r="AE893" i="4"/>
  <c r="AQ893" i="4" s="1"/>
  <c r="Z893" i="4"/>
  <c r="AL893" i="4" s="1"/>
  <c r="AC893" i="4"/>
  <c r="AT893" i="4"/>
  <c r="AV893" i="4"/>
  <c r="AD893" i="4"/>
  <c r="AB893" i="4"/>
  <c r="AW893" i="4"/>
  <c r="AS893" i="4"/>
  <c r="AU893" i="4"/>
  <c r="AA966" i="4"/>
  <c r="AE966" i="4"/>
  <c r="Z966" i="4"/>
  <c r="AL966" i="4" s="1"/>
  <c r="AC966" i="4"/>
  <c r="AS966" i="4"/>
  <c r="AU966" i="4"/>
  <c r="AD966" i="4"/>
  <c r="AB966" i="4"/>
  <c r="AN966" i="4" s="1"/>
  <c r="AT966" i="4"/>
  <c r="AV966" i="4"/>
  <c r="AW966" i="4"/>
  <c r="AA136" i="4"/>
  <c r="AD136" i="4"/>
  <c r="Z136" i="4"/>
  <c r="AL136" i="4" s="1"/>
  <c r="AR136" i="4" s="1"/>
  <c r="AB136" i="4"/>
  <c r="AC136" i="4"/>
  <c r="AE136" i="4"/>
  <c r="AQ136" i="4" s="1"/>
  <c r="AW136" i="4" s="1"/>
  <c r="Z904" i="4"/>
  <c r="AE904" i="4"/>
  <c r="AS904" i="4"/>
  <c r="AW904" i="4"/>
  <c r="AU904" i="4"/>
  <c r="AT904" i="4"/>
  <c r="AA904" i="4"/>
  <c r="AC904" i="4"/>
  <c r="AB904" i="4"/>
  <c r="AN904" i="4" s="1"/>
  <c r="AD904" i="4"/>
  <c r="AP904" i="4" s="1"/>
  <c r="AV904" i="4"/>
  <c r="Z892" i="4"/>
  <c r="AC892" i="4"/>
  <c r="AO892" i="4" s="1"/>
  <c r="AB892" i="4"/>
  <c r="AE892" i="4"/>
  <c r="AQ892" i="4" s="1"/>
  <c r="AS892" i="4"/>
  <c r="AV892" i="4"/>
  <c r="AW892" i="4"/>
  <c r="AD892" i="4"/>
  <c r="AP892" i="4" s="1"/>
  <c r="AT892" i="4"/>
  <c r="AA892" i="4"/>
  <c r="AU892" i="4"/>
  <c r="Z880" i="4"/>
  <c r="AE880" i="4"/>
  <c r="AQ880" i="4" s="1"/>
  <c r="AS880" i="4"/>
  <c r="AW880" i="4"/>
  <c r="AC880" i="4"/>
  <c r="AO880" i="4" s="1"/>
  <c r="AB880" i="4"/>
  <c r="AV880" i="4"/>
  <c r="AA880" i="4"/>
  <c r="AD880" i="4"/>
  <c r="AP880" i="4" s="1"/>
  <c r="AU880" i="4"/>
  <c r="AT880" i="4"/>
  <c r="AA872" i="4"/>
  <c r="AD872" i="4"/>
  <c r="AP872" i="4" s="1"/>
  <c r="Z872" i="4"/>
  <c r="AE872" i="4"/>
  <c r="AQ872" i="4" s="1"/>
  <c r="AV872" i="4"/>
  <c r="AB872" i="4"/>
  <c r="AC872" i="4"/>
  <c r="AU872" i="4"/>
  <c r="AT872" i="4"/>
  <c r="AS872" i="4"/>
  <c r="AW872" i="4"/>
  <c r="AC848" i="4"/>
  <c r="AO848" i="4" s="1"/>
  <c r="Z848" i="4"/>
  <c r="AA848" i="4"/>
  <c r="AD848" i="4"/>
  <c r="AP848" i="4" s="1"/>
  <c r="AS848" i="4"/>
  <c r="AW848" i="4"/>
  <c r="AB848" i="4"/>
  <c r="AE848" i="4"/>
  <c r="AQ848" i="4" s="1"/>
  <c r="AU848" i="4"/>
  <c r="AT848" i="4"/>
  <c r="AV848" i="4"/>
  <c r="AM578" i="4"/>
  <c r="AS578" i="4" s="1"/>
  <c r="AP578" i="4"/>
  <c r="AV578" i="4" s="1"/>
  <c r="AB952" i="4"/>
  <c r="AC952" i="4"/>
  <c r="AA952" i="4"/>
  <c r="AD952" i="4"/>
  <c r="AP952" i="4" s="1"/>
  <c r="AU952" i="4"/>
  <c r="AW952" i="4"/>
  <c r="AV952" i="4"/>
  <c r="AS952" i="4"/>
  <c r="AT952" i="4"/>
  <c r="Z952" i="4"/>
  <c r="AL952" i="4" s="1"/>
  <c r="AE952" i="4"/>
  <c r="AQ952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M830" i="4" s="1"/>
  <c r="AS830" i="4" s="1"/>
  <c r="AF830" i="4"/>
  <c r="AK830" i="4"/>
  <c r="AI927" i="4"/>
  <c r="AK927" i="4"/>
  <c r="AJ927" i="4"/>
  <c r="AF955" i="4"/>
  <c r="AH955" i="4"/>
  <c r="AG955" i="4"/>
  <c r="AB10" i="4"/>
  <c r="AE10" i="4"/>
  <c r="AD10" i="4"/>
  <c r="AP10" i="4" s="1"/>
  <c r="Z10" i="4"/>
  <c r="AL10" i="4" s="1"/>
  <c r="AV10" i="4"/>
  <c r="AA10" i="4"/>
  <c r="AC10" i="4"/>
  <c r="AR1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F943" i="4"/>
  <c r="AH943" i="4"/>
  <c r="AG943" i="4"/>
  <c r="AC973" i="4"/>
  <c r="AO973" i="4" s="1"/>
  <c r="AB973" i="4"/>
  <c r="AD973" i="4"/>
  <c r="Z973" i="4"/>
  <c r="AW973" i="4"/>
  <c r="AT973" i="4"/>
  <c r="AU973" i="4"/>
  <c r="AS973" i="4"/>
  <c r="AV973" i="4"/>
  <c r="AA973" i="4"/>
  <c r="AM973" i="4" s="1"/>
  <c r="AE973" i="4"/>
  <c r="AQ973" i="4" s="1"/>
  <c r="AA11" i="4"/>
  <c r="AB11" i="4"/>
  <c r="AN11" i="4" s="1"/>
  <c r="AT11" i="4" s="1"/>
  <c r="AC11" i="4"/>
  <c r="AD11" i="4"/>
  <c r="Z11" i="4"/>
  <c r="AE11" i="4"/>
  <c r="W14" i="4"/>
  <c r="Z15" i="4"/>
  <c r="AB15" i="4"/>
  <c r="AC15" i="4"/>
  <c r="AE15" i="4"/>
  <c r="AQ15" i="4" s="1"/>
  <c r="AW15" i="4" s="1"/>
  <c r="AA15" i="4"/>
  <c r="AM15" i="4" s="1"/>
  <c r="AS15" i="4"/>
  <c r="AD15" i="4"/>
  <c r="Y17" i="4"/>
  <c r="Z17" i="4" s="1"/>
  <c r="W81" i="4"/>
  <c r="D106" i="4"/>
  <c r="H106" i="4" s="1"/>
  <c r="K107" i="2" s="1"/>
  <c r="E106" i="4"/>
  <c r="I106" i="4" s="1"/>
  <c r="L107" i="2" s="1"/>
  <c r="G106" i="4"/>
  <c r="F106" i="4"/>
  <c r="J106" i="4" s="1"/>
  <c r="M107" i="2" s="1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P525" i="4" s="1"/>
  <c r="AV525" i="4" s="1"/>
  <c r="AG525" i="4"/>
  <c r="AH525" i="4"/>
  <c r="AC525" i="4"/>
  <c r="AO525" i="4" s="1"/>
  <c r="AU525" i="4" s="1"/>
  <c r="Z525" i="4"/>
  <c r="AE525" i="4"/>
  <c r="AQ525" i="4" s="1"/>
  <c r="AW525" i="4" s="1"/>
  <c r="AA525" i="4"/>
  <c r="AB527" i="4"/>
  <c r="AN527" i="4" s="1"/>
  <c r="AT527" i="4" s="1"/>
  <c r="AE527" i="4"/>
  <c r="Z527" i="4"/>
  <c r="AL527" i="4" s="1"/>
  <c r="AR527" i="4" s="1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L657" i="4"/>
  <c r="AR657" i="4" s="1"/>
  <c r="AB665" i="4"/>
  <c r="AD665" i="4"/>
  <c r="AP665" i="4" s="1"/>
  <c r="AV665" i="4" s="1"/>
  <c r="AC665" i="4"/>
  <c r="AA665" i="4"/>
  <c r="Z665" i="4"/>
  <c r="AL665" i="4" s="1"/>
  <c r="AR665" i="4" s="1"/>
  <c r="AE665" i="4"/>
  <c r="AQ665" i="4" s="1"/>
  <c r="AW665" i="4" s="1"/>
  <c r="AM667" i="4"/>
  <c r="AS667" i="4" s="1"/>
  <c r="W690" i="4"/>
  <c r="AF929" i="4"/>
  <c r="AG929" i="4"/>
  <c r="AI929" i="4"/>
  <c r="AH967" i="4"/>
  <c r="AG967" i="4"/>
  <c r="AF967" i="4"/>
  <c r="X986" i="4"/>
  <c r="Y986" i="4"/>
  <c r="Y88" i="4"/>
  <c r="AB88" i="4" s="1"/>
  <c r="AM834" i="4"/>
  <c r="AS834" i="4" s="1"/>
  <c r="AA18" i="4"/>
  <c r="AD18" i="4"/>
  <c r="AP18" i="4" s="1"/>
  <c r="AV18" i="4" s="1"/>
  <c r="Z18" i="4"/>
  <c r="AL18" i="4" s="1"/>
  <c r="AR18" i="4"/>
  <c r="AB18" i="4"/>
  <c r="AC18" i="4"/>
  <c r="AE18" i="4"/>
  <c r="AE519" i="4"/>
  <c r="AD519" i="4"/>
  <c r="AA519" i="4"/>
  <c r="AB519" i="4"/>
  <c r="AN519" i="4" s="1"/>
  <c r="AT519" i="4" s="1"/>
  <c r="AC519" i="4"/>
  <c r="Z519" i="4"/>
  <c r="W177" i="4"/>
  <c r="AP112" i="4"/>
  <c r="AV112" i="4" s="1"/>
  <c r="Y118" i="4"/>
  <c r="AD118" i="4" s="1"/>
  <c r="AE22" i="4"/>
  <c r="AQ22" i="4" s="1"/>
  <c r="AW22" i="4" s="1"/>
  <c r="AD22" i="4"/>
  <c r="AB22" i="4"/>
  <c r="Z22" i="4"/>
  <c r="AL22" i="4" s="1"/>
  <c r="AR22" i="4" s="1"/>
  <c r="AA22" i="4"/>
  <c r="AC22" i="4"/>
  <c r="AA59" i="4"/>
  <c r="AD59" i="4"/>
  <c r="Z59" i="4"/>
  <c r="AL59" i="4" s="1"/>
  <c r="AR59" i="4" s="1"/>
  <c r="AB59" i="4"/>
  <c r="AC59" i="4"/>
  <c r="AE59" i="4"/>
  <c r="Y571" i="4"/>
  <c r="AE571" i="4" s="1"/>
  <c r="W555" i="4"/>
  <c r="AH942" i="4"/>
  <c r="AK942" i="4"/>
  <c r="AF942" i="4"/>
  <c r="AN557" i="4"/>
  <c r="AT557" i="4" s="1"/>
  <c r="AL647" i="4"/>
  <c r="AR647" i="4" s="1"/>
  <c r="AQ647" i="4"/>
  <c r="AW647" i="4" s="1"/>
  <c r="AO647" i="4"/>
  <c r="AU647" i="4" s="1"/>
  <c r="AM914" i="4"/>
  <c r="AL914" i="4"/>
  <c r="AO914" i="4"/>
  <c r="AO144" i="4"/>
  <c r="AU144" i="4" s="1"/>
  <c r="AQ144" i="4"/>
  <c r="AW144" i="4" s="1"/>
  <c r="AP144" i="4"/>
  <c r="AV144" i="4" s="1"/>
  <c r="Y598" i="4"/>
  <c r="Z598" i="4" s="1"/>
  <c r="Y594" i="4"/>
  <c r="AC594" i="4" s="1"/>
  <c r="AB174" i="4"/>
  <c r="AE174" i="4"/>
  <c r="AQ174" i="4" s="1"/>
  <c r="AW174" i="4" s="1"/>
  <c r="AC174" i="4"/>
  <c r="AA174" i="4"/>
  <c r="Z174" i="4"/>
  <c r="AD174" i="4"/>
  <c r="F116" i="4"/>
  <c r="J116" i="4" s="1"/>
  <c r="M117" i="2" s="1"/>
  <c r="E116" i="4"/>
  <c r="I116" i="4" s="1"/>
  <c r="L117" i="2" s="1"/>
  <c r="G116" i="4"/>
  <c r="D116" i="4"/>
  <c r="H116" i="4" s="1"/>
  <c r="K117" i="2" s="1"/>
  <c r="Y592" i="4"/>
  <c r="AC592" i="4" s="1"/>
  <c r="X32" i="4"/>
  <c r="Y32" i="4" s="1"/>
  <c r="AG32" i="4" s="1"/>
  <c r="X49" i="4"/>
  <c r="Y49" i="4" s="1"/>
  <c r="AF49" i="4" s="1"/>
  <c r="X62" i="4"/>
  <c r="X67" i="4"/>
  <c r="Y67" i="4"/>
  <c r="AJ67" i="4" s="1"/>
  <c r="X75" i="4"/>
  <c r="Y75" i="4"/>
  <c r="AK75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/>
  <c r="Y515" i="4"/>
  <c r="Z515" i="4" s="1"/>
  <c r="W523" i="4"/>
  <c r="W639" i="4"/>
  <c r="X639" i="4" s="1"/>
  <c r="Y639" i="4" s="1"/>
  <c r="W715" i="4"/>
  <c r="X715" i="4" s="1"/>
  <c r="AF717" i="4"/>
  <c r="AH717" i="4"/>
  <c r="AN717" i="4" s="1"/>
  <c r="AT717" i="4" s="1"/>
  <c r="AJ717" i="4"/>
  <c r="AG721" i="4"/>
  <c r="AH721" i="4"/>
  <c r="AI721" i="4"/>
  <c r="AK721" i="4"/>
  <c r="AJ721" i="4"/>
  <c r="AF721" i="4"/>
  <c r="AK731" i="4"/>
  <c r="AG731" i="4"/>
  <c r="AM731" i="4" s="1"/>
  <c r="AS731" i="4" s="1"/>
  <c r="AH731" i="4"/>
  <c r="W742" i="4"/>
  <c r="AF933" i="4"/>
  <c r="AJ933" i="4"/>
  <c r="AG933" i="4"/>
  <c r="AK933" i="4"/>
  <c r="AI933" i="4"/>
  <c r="AH933" i="4"/>
  <c r="AI937" i="4"/>
  <c r="AK937" i="4"/>
  <c r="AF937" i="4"/>
  <c r="AJ939" i="4"/>
  <c r="AH939" i="4"/>
  <c r="AG939" i="4"/>
  <c r="U969" i="4"/>
  <c r="V969" i="4"/>
  <c r="AI980" i="4"/>
  <c r="AK980" i="4"/>
  <c r="AG980" i="4"/>
  <c r="X999" i="4"/>
  <c r="Y999" i="4"/>
  <c r="AF142" i="4"/>
  <c r="AI142" i="4"/>
  <c r="AG142" i="4"/>
  <c r="AC100" i="4"/>
  <c r="AE100" i="4"/>
  <c r="AD100" i="4"/>
  <c r="Z100" i="4"/>
  <c r="AL100" i="4" s="1"/>
  <c r="AR100" i="4" s="1"/>
  <c r="Y72" i="4"/>
  <c r="AB72" i="4" s="1"/>
  <c r="X82" i="4"/>
  <c r="Y82" i="4" s="1"/>
  <c r="AG82" i="4" s="1"/>
  <c r="Y991" i="4"/>
  <c r="X991" i="4"/>
  <c r="AF803" i="4"/>
  <c r="AK803" i="4"/>
  <c r="AI803" i="4"/>
  <c r="AJ803" i="4"/>
  <c r="AH803" i="4"/>
  <c r="AG803" i="4"/>
  <c r="AB38" i="4"/>
  <c r="AD38" i="4"/>
  <c r="AC38" i="4"/>
  <c r="X551" i="4"/>
  <c r="Z646" i="4"/>
  <c r="AA646" i="4"/>
  <c r="AD646" i="4"/>
  <c r="AB646" i="4"/>
  <c r="AC646" i="4"/>
  <c r="AO646" i="4" s="1"/>
  <c r="AU646" i="4" s="1"/>
  <c r="AE646" i="4"/>
  <c r="AQ997" i="4"/>
  <c r="AO997" i="4"/>
  <c r="AF743" i="4"/>
  <c r="AK743" i="4"/>
  <c r="AI743" i="4"/>
  <c r="AH743" i="4"/>
  <c r="AJ743" i="4"/>
  <c r="AG743" i="4"/>
  <c r="AF863" i="4"/>
  <c r="AI863" i="4"/>
  <c r="AJ863" i="4"/>
  <c r="X630" i="4"/>
  <c r="AN562" i="4"/>
  <c r="AT562" i="4" s="1"/>
  <c r="X154" i="4"/>
  <c r="Y154" i="4" s="1"/>
  <c r="AA850" i="4"/>
  <c r="AD850" i="4"/>
  <c r="AE850" i="4"/>
  <c r="AB850" i="4"/>
  <c r="AW850" i="4"/>
  <c r="AU850" i="4"/>
  <c r="AC850" i="4"/>
  <c r="Z850" i="4"/>
  <c r="AV850" i="4"/>
  <c r="AS850" i="4"/>
  <c r="AT850" i="4"/>
  <c r="AK850" i="4"/>
  <c r="AH850" i="4"/>
  <c r="AF850" i="4"/>
  <c r="AI850" i="4"/>
  <c r="AG850" i="4"/>
  <c r="AJ850" i="4"/>
  <c r="E671" i="4"/>
  <c r="I671" i="4" s="1"/>
  <c r="L672" i="2" s="1"/>
  <c r="G671" i="4"/>
  <c r="F671" i="4"/>
  <c r="J671" i="4" s="1"/>
  <c r="M672" i="2" s="1"/>
  <c r="D671" i="4"/>
  <c r="H671" i="4" s="1"/>
  <c r="K672" i="2" s="1"/>
  <c r="AN671" i="4"/>
  <c r="AT671" i="4" s="1"/>
  <c r="AI978" i="4"/>
  <c r="AG978" i="4"/>
  <c r="AH978" i="4"/>
  <c r="W971" i="4"/>
  <c r="AF783" i="4"/>
  <c r="AI783" i="4"/>
  <c r="AJ783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AE148" i="4"/>
  <c r="AA148" i="4"/>
  <c r="Z148" i="4"/>
  <c r="AC148" i="4"/>
  <c r="AB148" i="4"/>
  <c r="AD148" i="4"/>
  <c r="AG148" i="4"/>
  <c r="AI148" i="4"/>
  <c r="AK148" i="4"/>
  <c r="AH148" i="4"/>
  <c r="AF148" i="4"/>
  <c r="AJ148" i="4"/>
  <c r="X700" i="4"/>
  <c r="AN808" i="4"/>
  <c r="AT808" i="4" s="1"/>
  <c r="AO836" i="4"/>
  <c r="AU836" i="4" s="1"/>
  <c r="W3" i="4"/>
  <c r="AB828" i="4"/>
  <c r="Z828" i="4"/>
  <c r="AL828" i="4" s="1"/>
  <c r="AR828" i="4" s="1"/>
  <c r="AE828" i="4"/>
  <c r="AA828" i="4"/>
  <c r="AD828" i="4"/>
  <c r="AG828" i="4"/>
  <c r="AF828" i="4"/>
  <c r="AH828" i="4"/>
  <c r="AN828" i="4" s="1"/>
  <c r="AT828" i="4" s="1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P24" i="4" s="1"/>
  <c r="AV24" i="4" s="1"/>
  <c r="AI24" i="4"/>
  <c r="AH24" i="4"/>
  <c r="AK24" i="4"/>
  <c r="AG43" i="4"/>
  <c r="AI43" i="4"/>
  <c r="AJ43" i="4"/>
  <c r="AK43" i="4"/>
  <c r="AF43" i="4"/>
  <c r="AH43" i="4"/>
  <c r="AI44" i="4"/>
  <c r="AH44" i="4"/>
  <c r="AK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I180" i="4"/>
  <c r="AG180" i="4"/>
  <c r="AA180" i="4"/>
  <c r="AD180" i="4"/>
  <c r="AP180" i="4" s="1"/>
  <c r="AV180" i="4" s="1"/>
  <c r="AB180" i="4"/>
  <c r="AN180" i="4" s="1"/>
  <c r="AT180" i="4" s="1"/>
  <c r="Z770" i="4"/>
  <c r="AA770" i="4"/>
  <c r="AG97" i="4"/>
  <c r="AF97" i="4"/>
  <c r="AH97" i="4"/>
  <c r="AC123" i="4"/>
  <c r="AO123" i="4" s="1"/>
  <c r="Z123" i="4"/>
  <c r="AL123" i="4" s="1"/>
  <c r="AD123" i="4"/>
  <c r="AP123" i="4" s="1"/>
  <c r="AU123" i="4"/>
  <c r="AE123" i="4"/>
  <c r="AQ123" i="4" s="1"/>
  <c r="AV123" i="4"/>
  <c r="AA123" i="4"/>
  <c r="AM123" i="4" s="1"/>
  <c r="AS123" i="4" s="1"/>
  <c r="AB123" i="4"/>
  <c r="AN123" i="4" s="1"/>
  <c r="AT123" i="4" s="1"/>
  <c r="AW123" i="4"/>
  <c r="AR123" i="4"/>
  <c r="X143" i="4"/>
  <c r="Y143" i="4" s="1"/>
  <c r="AI143" i="4" s="1"/>
  <c r="AB147" i="4"/>
  <c r="AN147" i="4" s="1"/>
  <c r="AA147" i="4"/>
  <c r="AM147" i="4" s="1"/>
  <c r="Z147" i="4"/>
  <c r="AL147" i="4" s="1"/>
  <c r="AR147" i="4" s="1"/>
  <c r="AS147" i="4"/>
  <c r="AT147" i="4"/>
  <c r="AE147" i="4"/>
  <c r="AQ147" i="4" s="1"/>
  <c r="AW147" i="4" s="1"/>
  <c r="AD147" i="4"/>
  <c r="AP147" i="4" s="1"/>
  <c r="AC147" i="4"/>
  <c r="AO147" i="4" s="1"/>
  <c r="AU147" i="4" s="1"/>
  <c r="AV147" i="4"/>
  <c r="AE179" i="4"/>
  <c r="AQ179" i="4" s="1"/>
  <c r="Z179" i="4"/>
  <c r="AL179" i="4" s="1"/>
  <c r="AR179" i="4" s="1"/>
  <c r="AB179" i="4"/>
  <c r="AN179" i="4" s="1"/>
  <c r="AT179" i="4"/>
  <c r="AW179" i="4"/>
  <c r="AC179" i="4"/>
  <c r="AO179" i="4" s="1"/>
  <c r="AU179" i="4" s="1"/>
  <c r="AD179" i="4"/>
  <c r="AP179" i="4" s="1"/>
  <c r="AA179" i="4"/>
  <c r="AM179" i="4" s="1"/>
  <c r="AS179" i="4" s="1"/>
  <c r="AV179" i="4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O677" i="4" s="1"/>
  <c r="AU677" i="4" s="1"/>
  <c r="AD677" i="4"/>
  <c r="AP677" i="4" s="1"/>
  <c r="AV677" i="4" s="1"/>
  <c r="AA677" i="4"/>
  <c r="AM677" i="4" s="1"/>
  <c r="AS677" i="4" s="1"/>
  <c r="Z725" i="4"/>
  <c r="AL725" i="4" s="1"/>
  <c r="AR725" i="4" s="1"/>
  <c r="AE725" i="4"/>
  <c r="AQ725" i="4" s="1"/>
  <c r="AW725" i="4" s="1"/>
  <c r="AK733" i="4"/>
  <c r="AG733" i="4"/>
  <c r="AH733" i="4"/>
  <c r="Z733" i="4"/>
  <c r="AA733" i="4"/>
  <c r="AM733" i="4" s="1"/>
  <c r="AS733" i="4" s="1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/>
  <c r="AJ37" i="4" s="1"/>
  <c r="AH48" i="4"/>
  <c r="AG48" i="4"/>
  <c r="AI48" i="4"/>
  <c r="AI107" i="4"/>
  <c r="AK107" i="4"/>
  <c r="AF107" i="4"/>
  <c r="AD654" i="4"/>
  <c r="Z654" i="4"/>
  <c r="AE654" i="4"/>
  <c r="AQ654" i="4" s="1"/>
  <c r="AW654" i="4" s="1"/>
  <c r="AA656" i="4"/>
  <c r="AM656" i="4" s="1"/>
  <c r="AS656" i="4" s="1"/>
  <c r="AD656" i="4"/>
  <c r="AE656" i="4"/>
  <c r="AQ656" i="4" s="1"/>
  <c r="AW656" i="4" s="1"/>
  <c r="AI664" i="4"/>
  <c r="AH664" i="4"/>
  <c r="AN664" i="4" s="1"/>
  <c r="AT664" i="4" s="1"/>
  <c r="AF664" i="4"/>
  <c r="AD664" i="4"/>
  <c r="AP664" i="4" s="1"/>
  <c r="AV664" i="4" s="1"/>
  <c r="AA664" i="4"/>
  <c r="AE664" i="4"/>
  <c r="AQ664" i="4" s="1"/>
  <c r="AW664" i="4" s="1"/>
  <c r="AC750" i="4"/>
  <c r="AO750" i="4" s="1"/>
  <c r="Z750" i="4"/>
  <c r="AD750" i="4"/>
  <c r="AT750" i="4"/>
  <c r="AB750" i="4"/>
  <c r="AN750" i="4" s="1"/>
  <c r="AA750" i="4"/>
  <c r="AU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N818" i="4" s="1"/>
  <c r="AD818" i="4"/>
  <c r="Z818" i="4"/>
  <c r="AT818" i="4"/>
  <c r="AC818" i="4"/>
  <c r="AO818" i="4" s="1"/>
  <c r="AU818" i="4" s="1"/>
  <c r="AB857" i="4"/>
  <c r="AN857" i="4" s="1"/>
  <c r="AA857" i="4"/>
  <c r="AM857" i="4" s="1"/>
  <c r="AC857" i="4"/>
  <c r="AO857" i="4" s="1"/>
  <c r="Z857" i="4"/>
  <c r="AL857" i="4" s="1"/>
  <c r="AE857" i="4"/>
  <c r="AQ857" i="4" s="1"/>
  <c r="AU857" i="4"/>
  <c r="AW857" i="4"/>
  <c r="AV857" i="4"/>
  <c r="AD857" i="4"/>
  <c r="AP857" i="4" s="1"/>
  <c r="AS857" i="4"/>
  <c r="AT857" i="4"/>
  <c r="AG891" i="4"/>
  <c r="AH891" i="4"/>
  <c r="AF891" i="4"/>
  <c r="AK891" i="4"/>
  <c r="AI891" i="4"/>
  <c r="AJ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L140" i="4" s="1"/>
  <c r="AR140" i="4" s="1"/>
  <c r="AB140" i="4"/>
  <c r="AN140" i="4" s="1"/>
  <c r="AT140" i="4" s="1"/>
  <c r="AE140" i="4"/>
  <c r="AD164" i="4"/>
  <c r="AP164" i="4" s="1"/>
  <c r="AV164" i="4" s="1"/>
  <c r="AB164" i="4"/>
  <c r="AN164" i="4" s="1"/>
  <c r="Z164" i="4"/>
  <c r="AL164" i="4" s="1"/>
  <c r="AR164" i="4" s="1"/>
  <c r="AA164" i="4"/>
  <c r="AM164" i="4" s="1"/>
  <c r="AS164" i="4" s="1"/>
  <c r="AC164" i="4"/>
  <c r="AO164" i="4" s="1"/>
  <c r="AT164" i="4"/>
  <c r="AU164" i="4"/>
  <c r="AE164" i="4"/>
  <c r="AQ164" i="4" s="1"/>
  <c r="AW164" i="4" s="1"/>
  <c r="Z20" i="4"/>
  <c r="AL20" i="4" s="1"/>
  <c r="AC20" i="4"/>
  <c r="AO20" i="4" s="1"/>
  <c r="AA20" i="4"/>
  <c r="AM20" i="4" s="1"/>
  <c r="AS20" i="4" s="1"/>
  <c r="AB20" i="4"/>
  <c r="AN20" i="4" s="1"/>
  <c r="AR20" i="4"/>
  <c r="AT20" i="4"/>
  <c r="AE20" i="4"/>
  <c r="AQ20" i="4" s="1"/>
  <c r="AW20" i="4" s="1"/>
  <c r="AU20" i="4"/>
  <c r="AD20" i="4"/>
  <c r="AP20" i="4" s="1"/>
  <c r="AV20" i="4" s="1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B791" i="4"/>
  <c r="AO983" i="4"/>
  <c r="AQ983" i="4"/>
  <c r="AL983" i="4"/>
  <c r="AJ893" i="4"/>
  <c r="AI893" i="4"/>
  <c r="AH893" i="4"/>
  <c r="AI80" i="4"/>
  <c r="AF80" i="4"/>
  <c r="AJ80" i="4"/>
  <c r="AK966" i="4"/>
  <c r="AI966" i="4"/>
  <c r="AG966" i="4"/>
  <c r="AI136" i="4"/>
  <c r="AG136" i="4"/>
  <c r="AH136" i="4"/>
  <c r="AH53" i="4"/>
  <c r="AF53" i="4"/>
  <c r="AK53" i="4"/>
  <c r="AI904" i="4"/>
  <c r="AF904" i="4"/>
  <c r="AG904" i="4"/>
  <c r="AH892" i="4"/>
  <c r="AF892" i="4"/>
  <c r="AG892" i="4"/>
  <c r="AH880" i="4"/>
  <c r="AF880" i="4"/>
  <c r="AG880" i="4"/>
  <c r="AH872" i="4"/>
  <c r="AF872" i="4"/>
  <c r="AG872" i="4"/>
  <c r="AH848" i="4"/>
  <c r="AF848" i="4"/>
  <c r="AG848" i="4"/>
  <c r="AH952" i="4"/>
  <c r="AG952" i="4"/>
  <c r="AI952" i="4"/>
  <c r="AM599" i="4"/>
  <c r="AS599" i="4" s="1"/>
  <c r="AL886" i="4"/>
  <c r="AO886" i="4"/>
  <c r="AM886" i="4"/>
  <c r="AN631" i="4"/>
  <c r="AT631" i="4" s="1"/>
  <c r="X34" i="4"/>
  <c r="X681" i="4"/>
  <c r="X58" i="4"/>
  <c r="AK10" i="4"/>
  <c r="AH10" i="4"/>
  <c r="AG10" i="4"/>
  <c r="AG61" i="4"/>
  <c r="AF61" i="4"/>
  <c r="AK61" i="4"/>
  <c r="AJ572" i="4"/>
  <c r="AG572" i="4"/>
  <c r="AI572" i="4"/>
  <c r="AJ879" i="4"/>
  <c r="AI879" i="4"/>
  <c r="AF879" i="4"/>
  <c r="AF911" i="4"/>
  <c r="AI911" i="4"/>
  <c r="AJ911" i="4"/>
  <c r="X696" i="4"/>
  <c r="AG784" i="4"/>
  <c r="AH784" i="4"/>
  <c r="AK784" i="4"/>
  <c r="X77" i="4"/>
  <c r="Y77" i="4" s="1"/>
  <c r="X85" i="4"/>
  <c r="Y85" i="4" s="1"/>
  <c r="AJ85" i="4" s="1"/>
  <c r="W93" i="4"/>
  <c r="AK101" i="4"/>
  <c r="AG101" i="4"/>
  <c r="AA115" i="4"/>
  <c r="AM115" i="4" s="1"/>
  <c r="AE115" i="4"/>
  <c r="AQ115" i="4" s="1"/>
  <c r="AW115" i="4" s="1"/>
  <c r="AD115" i="4"/>
  <c r="AP115" i="4" s="1"/>
  <c r="Z115" i="4"/>
  <c r="AL115" i="4" s="1"/>
  <c r="AR115" i="4" s="1"/>
  <c r="AB115" i="4"/>
  <c r="AN115" i="4" s="1"/>
  <c r="AV115" i="4"/>
  <c r="AC115" i="4"/>
  <c r="AO115" i="4" s="1"/>
  <c r="AT115" i="4"/>
  <c r="AU115" i="4"/>
  <c r="AS115" i="4"/>
  <c r="AI131" i="4"/>
  <c r="AF131" i="4"/>
  <c r="AG131" i="4"/>
  <c r="AB163" i="4"/>
  <c r="AN163" i="4" s="1"/>
  <c r="AT163" i="4" s="1"/>
  <c r="AE163" i="4"/>
  <c r="AQ163" i="4" s="1"/>
  <c r="Z163" i="4"/>
  <c r="AL163" i="4" s="1"/>
  <c r="AR163" i="4" s="1"/>
  <c r="AD163" i="4"/>
  <c r="AP163" i="4" s="1"/>
  <c r="AA163" i="4"/>
  <c r="AM163" i="4" s="1"/>
  <c r="AS163" i="4" s="1"/>
  <c r="AC163" i="4"/>
  <c r="AO163" i="4" s="1"/>
  <c r="AU163" i="4" s="1"/>
  <c r="AV163" i="4"/>
  <c r="AW163" i="4"/>
  <c r="AC171" i="4"/>
  <c r="AO171" i="4" s="1"/>
  <c r="Z171" i="4"/>
  <c r="AL171" i="4" s="1"/>
  <c r="AD171" i="4"/>
  <c r="AP171" i="4" s="1"/>
  <c r="AE171" i="4"/>
  <c r="AQ171" i="4" s="1"/>
  <c r="AV171" i="4"/>
  <c r="AW171" i="4"/>
  <c r="AU171" i="4"/>
  <c r="AA171" i="4"/>
  <c r="AM171" i="4" s="1"/>
  <c r="AS171" i="4" s="1"/>
  <c r="AB171" i="4"/>
  <c r="AN171" i="4" s="1"/>
  <c r="AT171" i="4" s="1"/>
  <c r="AR171" i="4"/>
  <c r="AI963" i="4"/>
  <c r="AH963" i="4"/>
  <c r="AG963" i="4"/>
  <c r="AF973" i="4"/>
  <c r="AJ973" i="4"/>
  <c r="AH973" i="4"/>
  <c r="X16" i="4"/>
  <c r="Y16" i="4" s="1"/>
  <c r="AI11" i="4"/>
  <c r="AG11" i="4"/>
  <c r="AK11" i="4"/>
  <c r="AQ701" i="4"/>
  <c r="AW701" i="4" s="1"/>
  <c r="AL701" i="4"/>
  <c r="AR701" i="4" s="1"/>
  <c r="AP701" i="4"/>
  <c r="AV701" i="4" s="1"/>
  <c r="AM701" i="4"/>
  <c r="AS701" i="4" s="1"/>
  <c r="AH15" i="4"/>
  <c r="AF15" i="4"/>
  <c r="AJ15" i="4"/>
  <c r="AG17" i="4"/>
  <c r="AI17" i="4"/>
  <c r="AJ17" i="4"/>
  <c r="X26" i="4"/>
  <c r="Y26" i="4" s="1"/>
  <c r="Z31" i="4"/>
  <c r="AL31" i="4" s="1"/>
  <c r="AD31" i="4"/>
  <c r="AP31" i="4" s="1"/>
  <c r="AV31" i="4" s="1"/>
  <c r="AC31" i="4"/>
  <c r="AO31" i="4" s="1"/>
  <c r="AB31" i="4"/>
  <c r="AN31" i="4" s="1"/>
  <c r="AT31" i="4" s="1"/>
  <c r="AE31" i="4"/>
  <c r="AQ31" i="4" s="1"/>
  <c r="AU31" i="4"/>
  <c r="AR31" i="4"/>
  <c r="AA31" i="4"/>
  <c r="AM31" i="4" s="1"/>
  <c r="AS31" i="4" s="1"/>
  <c r="AW31" i="4"/>
  <c r="W65" i="4"/>
  <c r="AJ70" i="4"/>
  <c r="AK70" i="4"/>
  <c r="AH70" i="4"/>
  <c r="Z91" i="4"/>
  <c r="AL91" i="4" s="1"/>
  <c r="AR91" i="4" s="1"/>
  <c r="AC91" i="4"/>
  <c r="AO91" i="4" s="1"/>
  <c r="AB91" i="4"/>
  <c r="AN91" i="4" s="1"/>
  <c r="AT91" i="4" s="1"/>
  <c r="AE91" i="4"/>
  <c r="AQ91" i="4" s="1"/>
  <c r="AD91" i="4"/>
  <c r="AP91" i="4" s="1"/>
  <c r="AV91" i="4" s="1"/>
  <c r="AA91" i="4"/>
  <c r="AM91" i="4" s="1"/>
  <c r="AW91" i="4"/>
  <c r="AS91" i="4"/>
  <c r="AU91" i="4"/>
  <c r="AG94" i="4"/>
  <c r="AI94" i="4"/>
  <c r="AK94" i="4"/>
  <c r="Z94" i="4"/>
  <c r="AE94" i="4"/>
  <c r="AQ94" i="4" s="1"/>
  <c r="AW94" i="4" s="1"/>
  <c r="AI129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57" i="4"/>
  <c r="AN657" i="4" s="1"/>
  <c r="AT657" i="4" s="1"/>
  <c r="AI657" i="4"/>
  <c r="AO657" i="4" s="1"/>
  <c r="AU657" i="4" s="1"/>
  <c r="AH665" i="4"/>
  <c r="AI665" i="4"/>
  <c r="AG665" i="4"/>
  <c r="AF667" i="4"/>
  <c r="AL667" i="4" s="1"/>
  <c r="AR667" i="4" s="1"/>
  <c r="AI667" i="4"/>
  <c r="AO667" i="4" s="1"/>
  <c r="AU667" i="4" s="1"/>
  <c r="X697" i="4"/>
  <c r="AQ910" i="4"/>
  <c r="AN910" i="4"/>
  <c r="AF994" i="4"/>
  <c r="AJ994" i="4"/>
  <c r="AG994" i="4"/>
  <c r="AI994" i="4"/>
  <c r="AK994" i="4"/>
  <c r="AH994" i="4"/>
  <c r="AJ88" i="4"/>
  <c r="AG88" i="4"/>
  <c r="AP882" i="4"/>
  <c r="AL882" i="4"/>
  <c r="AQ882" i="4"/>
  <c r="AQ834" i="4"/>
  <c r="AW834" i="4" s="1"/>
  <c r="AP842" i="4"/>
  <c r="AO842" i="4"/>
  <c r="AQ842" i="4"/>
  <c r="AL842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Q519" i="4" s="1"/>
  <c r="AW519" i="4" s="1"/>
  <c r="AH25" i="4"/>
  <c r="AJ25" i="4"/>
  <c r="AG25" i="4"/>
  <c r="AF118" i="4"/>
  <c r="AI118" i="4"/>
  <c r="AJ118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M823" i="4"/>
  <c r="AS823" i="4" s="1"/>
  <c r="AN823" i="4"/>
  <c r="AT823" i="4" s="1"/>
  <c r="AP823" i="4"/>
  <c r="AV823" i="4" s="1"/>
  <c r="AL557" i="4"/>
  <c r="AR557" i="4" s="1"/>
  <c r="AH74" i="4"/>
  <c r="AJ74" i="4"/>
  <c r="AI74" i="4"/>
  <c r="AB74" i="4"/>
  <c r="AN74" i="4" s="1"/>
  <c r="AT74" i="4" s="1"/>
  <c r="AC74" i="4"/>
  <c r="AO74" i="4" s="1"/>
  <c r="AU74" i="4" s="1"/>
  <c r="AG149" i="4"/>
  <c r="AH149" i="4"/>
  <c r="AI149" i="4"/>
  <c r="W90" i="4"/>
  <c r="AB726" i="4"/>
  <c r="AN726" i="4" s="1"/>
  <c r="AT726" i="4" s="1"/>
  <c r="AD726" i="4"/>
  <c r="AC726" i="4"/>
  <c r="AO726" i="4" s="1"/>
  <c r="AU726" i="4" s="1"/>
  <c r="AF847" i="4"/>
  <c r="AI847" i="4"/>
  <c r="AJ847" i="4"/>
  <c r="AC614" i="4"/>
  <c r="AA614" i="4"/>
  <c r="AD614" i="4"/>
  <c r="Z614" i="4"/>
  <c r="AE614" i="4"/>
  <c r="AJ614" i="4"/>
  <c r="AI614" i="4"/>
  <c r="AF614" i="4"/>
  <c r="AL614" i="4" s="1"/>
  <c r="AR614" i="4" s="1"/>
  <c r="AG614" i="4"/>
  <c r="AM614" i="4" s="1"/>
  <c r="AS614" i="4" s="1"/>
  <c r="AH614" i="4"/>
  <c r="AN614" i="4" s="1"/>
  <c r="AT614" i="4" s="1"/>
  <c r="AK614" i="4"/>
  <c r="AB517" i="4"/>
  <c r="AE517" i="4"/>
  <c r="Z517" i="4"/>
  <c r="AA517" i="4"/>
  <c r="AG517" i="4"/>
  <c r="AF517" i="4"/>
  <c r="AL517" i="4" s="1"/>
  <c r="AR517" i="4" s="1"/>
  <c r="AC517" i="4"/>
  <c r="AD517" i="4"/>
  <c r="AP517" i="4" s="1"/>
  <c r="AV517" i="4" s="1"/>
  <c r="AJ517" i="4"/>
  <c r="AH517" i="4"/>
  <c r="AK517" i="4"/>
  <c r="AI517" i="4"/>
  <c r="W167" i="4"/>
  <c r="W716" i="4"/>
  <c r="X716" i="4" s="1"/>
  <c r="Y716" i="4" s="1"/>
  <c r="X653" i="4"/>
  <c r="Y653" i="4"/>
  <c r="AE741" i="4"/>
  <c r="AQ741" i="4" s="1"/>
  <c r="AW741" i="4" s="1"/>
  <c r="AC741" i="4"/>
  <c r="AO741" i="4" s="1"/>
  <c r="AD741" i="4"/>
  <c r="AP741" i="4" s="1"/>
  <c r="AA741" i="4"/>
  <c r="AM741" i="4" s="1"/>
  <c r="AS741" i="4" s="1"/>
  <c r="Z741" i="4"/>
  <c r="AL741" i="4" s="1"/>
  <c r="AR741" i="4" s="1"/>
  <c r="AU741" i="4"/>
  <c r="AV741" i="4"/>
  <c r="Y624" i="4"/>
  <c r="AB624" i="4" s="1"/>
  <c r="AG598" i="4"/>
  <c r="AJ594" i="4"/>
  <c r="AK594" i="4"/>
  <c r="AI594" i="4"/>
  <c r="AF174" i="4"/>
  <c r="AG174" i="4"/>
  <c r="AI174" i="4"/>
  <c r="AF592" i="4"/>
  <c r="AI592" i="4"/>
  <c r="AO592" i="4" s="1"/>
  <c r="AU592" i="4" s="1"/>
  <c r="V2" i="4"/>
  <c r="U2" i="4"/>
  <c r="X7" i="4"/>
  <c r="AD170" i="4"/>
  <c r="AP170" i="4" s="1"/>
  <c r="AV170" i="4" s="1"/>
  <c r="AC170" i="4"/>
  <c r="AO170" i="4" s="1"/>
  <c r="AU170" i="4" s="1"/>
  <c r="Z170" i="4"/>
  <c r="AL170" i="4" s="1"/>
  <c r="AR170" i="4" s="1"/>
  <c r="AE170" i="4"/>
  <c r="AQ170" i="4" s="1"/>
  <c r="AW170" i="4" s="1"/>
  <c r="AB170" i="4"/>
  <c r="AN170" i="4" s="1"/>
  <c r="AT170" i="4" s="1"/>
  <c r="AA170" i="4"/>
  <c r="AM170" i="4" s="1"/>
  <c r="AS170" i="4"/>
  <c r="AB8" i="4"/>
  <c r="AN8" i="4" s="1"/>
  <c r="AT8" i="4" s="1"/>
  <c r="AE8" i="4"/>
  <c r="AQ8" i="4" s="1"/>
  <c r="AD8" i="4"/>
  <c r="AP8" i="4" s="1"/>
  <c r="AV8" i="4" s="1"/>
  <c r="Z8" i="4"/>
  <c r="AL8" i="4" s="1"/>
  <c r="AW8" i="4"/>
  <c r="AR8" i="4"/>
  <c r="AA8" i="4"/>
  <c r="AM8" i="4" s="1"/>
  <c r="AC8" i="4"/>
  <c r="AO8" i="4" s="1"/>
  <c r="AU8" i="4" s="1"/>
  <c r="AS8" i="4"/>
  <c r="AB27" i="4"/>
  <c r="AN27" i="4" s="1"/>
  <c r="AA27" i="4"/>
  <c r="AM27" i="4" s="1"/>
  <c r="AS27" i="4" s="1"/>
  <c r="AE27" i="4"/>
  <c r="AQ27" i="4" s="1"/>
  <c r="Z27" i="4"/>
  <c r="AL27" i="4" s="1"/>
  <c r="AC27" i="4"/>
  <c r="AO27" i="4" s="1"/>
  <c r="AW27" i="4"/>
  <c r="AT27" i="4"/>
  <c r="AD27" i="4"/>
  <c r="AP27" i="4" s="1"/>
  <c r="AV27" i="4" s="1"/>
  <c r="AU27" i="4"/>
  <c r="AR27" i="4"/>
  <c r="X42" i="4"/>
  <c r="X46" i="4"/>
  <c r="Y46" i="4" s="1"/>
  <c r="AJ46" i="4" s="1"/>
  <c r="AE66" i="4"/>
  <c r="AQ66" i="4" s="1"/>
  <c r="AW66" i="4" s="1"/>
  <c r="AD66" i="4"/>
  <c r="AP66" i="4" s="1"/>
  <c r="AV66" i="4" s="1"/>
  <c r="AB66" i="4"/>
  <c r="AN66" i="4" s="1"/>
  <c r="Z66" i="4"/>
  <c r="AL66" i="4" s="1"/>
  <c r="AR66" i="4" s="1"/>
  <c r="AT66" i="4"/>
  <c r="AA66" i="4"/>
  <c r="AM66" i="4" s="1"/>
  <c r="AS66" i="4" s="1"/>
  <c r="AC66" i="4"/>
  <c r="AO66" i="4" s="1"/>
  <c r="AU66" i="4" s="1"/>
  <c r="Y71" i="4"/>
  <c r="AA71" i="4" s="1"/>
  <c r="W95" i="4"/>
  <c r="W98" i="4"/>
  <c r="AK113" i="4"/>
  <c r="AF113" i="4"/>
  <c r="Y168" i="4"/>
  <c r="AE168" i="4" s="1"/>
  <c r="Y176" i="4"/>
  <c r="AG515" i="4"/>
  <c r="AJ515" i="4"/>
  <c r="AK515" i="4"/>
  <c r="AQ601" i="4"/>
  <c r="AW601" i="4" s="1"/>
  <c r="AL601" i="4"/>
  <c r="AR601" i="4" s="1"/>
  <c r="AP601" i="4"/>
  <c r="AV601" i="4" s="1"/>
  <c r="AB641" i="4"/>
  <c r="AN641" i="4" s="1"/>
  <c r="AT641" i="4" s="1"/>
  <c r="AA641" i="4"/>
  <c r="AM641" i="4" s="1"/>
  <c r="AS641" i="4" s="1"/>
  <c r="AD641" i="4"/>
  <c r="AP641" i="4" s="1"/>
  <c r="AV641" i="4" s="1"/>
  <c r="AE641" i="4"/>
  <c r="AQ641" i="4" s="1"/>
  <c r="AW641" i="4" s="1"/>
  <c r="AC641" i="4"/>
  <c r="AO641" i="4" s="1"/>
  <c r="AU641" i="4" s="1"/>
  <c r="Z641" i="4"/>
  <c r="AL641" i="4" s="1"/>
  <c r="AR641" i="4" s="1"/>
  <c r="AC649" i="4"/>
  <c r="Z649" i="4"/>
  <c r="AK649" i="4"/>
  <c r="AG649" i="4"/>
  <c r="AF649" i="4"/>
  <c r="AH649" i="4"/>
  <c r="AJ649" i="4"/>
  <c r="AA649" i="4"/>
  <c r="AM649" i="4" s="1"/>
  <c r="AS649" i="4" s="1"/>
  <c r="AD649" i="4"/>
  <c r="AP649" i="4" s="1"/>
  <c r="AV649" i="4" s="1"/>
  <c r="AI649" i="4"/>
  <c r="AE649" i="4"/>
  <c r="AQ649" i="4" s="1"/>
  <c r="AW649" i="4" s="1"/>
  <c r="AB649" i="4"/>
  <c r="AN649" i="4" s="1"/>
  <c r="AT649" i="4" s="1"/>
  <c r="X744" i="4"/>
  <c r="Y744" i="4" s="1"/>
  <c r="AB744" i="4" s="1"/>
  <c r="X758" i="4"/>
  <c r="AA782" i="4"/>
  <c r="AC782" i="4"/>
  <c r="AO782" i="4" s="1"/>
  <c r="AB782" i="4"/>
  <c r="AN782" i="4" s="1"/>
  <c r="AT782" i="4" s="1"/>
  <c r="AE782" i="4"/>
  <c r="AQ782" i="4" s="1"/>
  <c r="AW782" i="4" s="1"/>
  <c r="Z782" i="4"/>
  <c r="AU782" i="4"/>
  <c r="X841" i="4"/>
  <c r="Y841" i="4"/>
  <c r="AG841" i="4" s="1"/>
  <c r="X843" i="4"/>
  <c r="Y843" i="4"/>
  <c r="AF843" i="4" s="1"/>
  <c r="X859" i="4"/>
  <c r="Y859" i="4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AP946" i="4"/>
  <c r="AN946" i="4"/>
  <c r="AO946" i="4"/>
  <c r="X976" i="4"/>
  <c r="Y976" i="4"/>
  <c r="AF976" i="4" s="1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I100" i="4"/>
  <c r="AJ100" i="4"/>
  <c r="AH100" i="4"/>
  <c r="AC92" i="4"/>
  <c r="AO92" i="4" s="1"/>
  <c r="AA92" i="4"/>
  <c r="AM92" i="4" s="1"/>
  <c r="AS92" i="4" s="1"/>
  <c r="AE92" i="4"/>
  <c r="AQ92" i="4" s="1"/>
  <c r="AD92" i="4"/>
  <c r="AP92" i="4" s="1"/>
  <c r="AV92" i="4" s="1"/>
  <c r="AW92" i="4"/>
  <c r="AB92" i="4"/>
  <c r="AN92" i="4" s="1"/>
  <c r="AT92" i="4" s="1"/>
  <c r="Z92" i="4"/>
  <c r="AL92" i="4" s="1"/>
  <c r="AR92" i="4" s="1"/>
  <c r="AU92" i="4"/>
  <c r="AG7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Q521" i="4" s="1"/>
  <c r="AW521" i="4" s="1"/>
  <c r="AA521" i="4"/>
  <c r="AM521" i="4" s="1"/>
  <c r="AS521" i="4" s="1"/>
  <c r="Z521" i="4"/>
  <c r="AL521" i="4" s="1"/>
  <c r="AR521" i="4"/>
  <c r="AB521" i="4"/>
  <c r="AN521" i="4" s="1"/>
  <c r="AT521" i="4" s="1"/>
  <c r="AD521" i="4"/>
  <c r="AP521" i="4" s="1"/>
  <c r="AV521" i="4" s="1"/>
  <c r="AI795" i="4"/>
  <c r="AK795" i="4"/>
  <c r="AF795" i="4"/>
  <c r="X158" i="4"/>
  <c r="Y158" i="4" s="1"/>
  <c r="AF158" i="4" s="1"/>
  <c r="AF38" i="4"/>
  <c r="AJ38" i="4"/>
  <c r="AK38" i="4"/>
  <c r="X865" i="4"/>
  <c r="Y865" i="4"/>
  <c r="X457" i="4"/>
  <c r="Y457" i="4" s="1"/>
  <c r="AA102" i="4"/>
  <c r="AM102" i="4" s="1"/>
  <c r="AS102" i="4" s="1"/>
  <c r="Z102" i="4"/>
  <c r="AL102" i="4" s="1"/>
  <c r="AB102" i="4"/>
  <c r="AN102" i="4" s="1"/>
  <c r="AD102" i="4"/>
  <c r="AP102" i="4" s="1"/>
  <c r="AV102" i="4" s="1"/>
  <c r="AE102" i="4"/>
  <c r="AQ102" i="4" s="1"/>
  <c r="AR102" i="4"/>
  <c r="AT102" i="4"/>
  <c r="AC102" i="4"/>
  <c r="AO102" i="4" s="1"/>
  <c r="AU102" i="4" s="1"/>
  <c r="AW102" i="4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D764" i="4"/>
  <c r="AP764" i="4" s="1"/>
  <c r="AS764" i="4"/>
  <c r="AE764" i="4"/>
  <c r="AQ764" i="4" s="1"/>
  <c r="AW764" i="4" s="1"/>
  <c r="AV764" i="4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M643" i="4"/>
  <c r="AS643" i="4" s="1"/>
  <c r="AC643" i="4"/>
  <c r="AO643" i="4" s="1"/>
  <c r="AU643" i="4" s="1"/>
  <c r="AE643" i="4"/>
  <c r="AQ643" i="4" s="1"/>
  <c r="AW643" i="4" s="1"/>
  <c r="AN711" i="4"/>
  <c r="AT711" i="4" s="1"/>
  <c r="AP711" i="4"/>
  <c r="AV711" i="4" s="1"/>
  <c r="AF775" i="4"/>
  <c r="AK775" i="4"/>
  <c r="AI775" i="4"/>
  <c r="AH775" i="4"/>
  <c r="AJ775" i="4"/>
  <c r="AG775" i="4"/>
  <c r="AC909" i="4"/>
  <c r="AO909" i="4" s="1"/>
  <c r="AD909" i="4"/>
  <c r="AP909" i="4" s="1"/>
  <c r="AB909" i="4"/>
  <c r="AN909" i="4" s="1"/>
  <c r="AA909" i="4"/>
  <c r="AM909" i="4" s="1"/>
  <c r="AV909" i="4"/>
  <c r="AT909" i="4"/>
  <c r="AS909" i="4"/>
  <c r="AW909" i="4"/>
  <c r="Z909" i="4"/>
  <c r="AL909" i="4" s="1"/>
  <c r="AE909" i="4"/>
  <c r="AQ909" i="4" s="1"/>
  <c r="AU909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AM120" i="4" s="1"/>
  <c r="AS120" i="4" s="1"/>
  <c r="Z120" i="4"/>
  <c r="AL120" i="4" s="1"/>
  <c r="AC120" i="4"/>
  <c r="AO120" i="4" s="1"/>
  <c r="AU120" i="4" s="1"/>
  <c r="AR120" i="4"/>
  <c r="AE120" i="4"/>
  <c r="AQ120" i="4" s="1"/>
  <c r="AW120" i="4" s="1"/>
  <c r="AB120" i="4"/>
  <c r="AN120" i="4" s="1"/>
  <c r="AT120" i="4" s="1"/>
  <c r="AD120" i="4"/>
  <c r="AP120" i="4" s="1"/>
  <c r="AV120" i="4" s="1"/>
  <c r="Z908" i="4"/>
  <c r="AL908" i="4" s="1"/>
  <c r="AB908" i="4"/>
  <c r="AN908" i="4" s="1"/>
  <c r="AE908" i="4"/>
  <c r="AQ908" i="4" s="1"/>
  <c r="AS908" i="4"/>
  <c r="AW908" i="4"/>
  <c r="AD908" i="4"/>
  <c r="AP908" i="4" s="1"/>
  <c r="AV908" i="4"/>
  <c r="AT908" i="4"/>
  <c r="AA908" i="4"/>
  <c r="AM908" i="4" s="1"/>
  <c r="AC908" i="4"/>
  <c r="AO908" i="4" s="1"/>
  <c r="AU908" i="4"/>
  <c r="AE896" i="4"/>
  <c r="AQ896" i="4" s="1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76" i="4"/>
  <c r="AL876" i="4" s="1"/>
  <c r="AB876" i="4"/>
  <c r="AN876" i="4" s="1"/>
  <c r="AE876" i="4"/>
  <c r="AQ876" i="4" s="1"/>
  <c r="AS876" i="4"/>
  <c r="AW876" i="4"/>
  <c r="AC876" i="4"/>
  <c r="AO876" i="4" s="1"/>
  <c r="AD876" i="4"/>
  <c r="AP876" i="4" s="1"/>
  <c r="AT876" i="4"/>
  <c r="AA876" i="4"/>
  <c r="AM876" i="4" s="1"/>
  <c r="AU876" i="4"/>
  <c r="AV876" i="4"/>
  <c r="AE852" i="4"/>
  <c r="AQ852" i="4" s="1"/>
  <c r="Z852" i="4"/>
  <c r="AL852" i="4" s="1"/>
  <c r="AD852" i="4"/>
  <c r="AP852" i="4" s="1"/>
  <c r="AU852" i="4"/>
  <c r="AT852" i="4"/>
  <c r="AS852" i="4"/>
  <c r="AC852" i="4"/>
  <c r="AO852" i="4" s="1"/>
  <c r="AB852" i="4"/>
  <c r="AN852" i="4" s="1"/>
  <c r="AA852" i="4"/>
  <c r="AM852" i="4" s="1"/>
  <c r="AW852" i="4"/>
  <c r="AV852" i="4"/>
  <c r="Z844" i="4"/>
  <c r="AL844" i="4" s="1"/>
  <c r="AE844" i="4"/>
  <c r="AQ844" i="4" s="1"/>
  <c r="AA844" i="4"/>
  <c r="AM844" i="4" s="1"/>
  <c r="AU844" i="4"/>
  <c r="AT844" i="4"/>
  <c r="AW844" i="4"/>
  <c r="AS844" i="4"/>
  <c r="AC844" i="4"/>
  <c r="AO844" i="4" s="1"/>
  <c r="AB844" i="4"/>
  <c r="AN844" i="4" s="1"/>
  <c r="AD844" i="4"/>
  <c r="AP844" i="4" s="1"/>
  <c r="AV844" i="4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B160" i="4"/>
  <c r="AN160" i="4" s="1"/>
  <c r="AT160" i="4" s="1"/>
  <c r="AE160" i="4"/>
  <c r="AQ160" i="4" s="1"/>
  <c r="AW160" i="4" s="1"/>
  <c r="AC160" i="4"/>
  <c r="AO160" i="4" s="1"/>
  <c r="AU160" i="4" s="1"/>
  <c r="Z160" i="4"/>
  <c r="AL160" i="4" s="1"/>
  <c r="AR160" i="4" s="1"/>
  <c r="AA160" i="4"/>
  <c r="AM160" i="4" s="1"/>
  <c r="AS160" i="4" s="1"/>
  <c r="AV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AM655" i="4"/>
  <c r="AS655" i="4" s="1"/>
  <c r="AO655" i="4"/>
  <c r="AU655" i="4" s="1"/>
  <c r="AQ655" i="4"/>
  <c r="AW655" i="4" s="1"/>
  <c r="AL655" i="4"/>
  <c r="AR655" i="4" s="1"/>
  <c r="Y855" i="4"/>
  <c r="X855" i="4"/>
  <c r="Z919" i="4"/>
  <c r="AD919" i="4"/>
  <c r="AE919" i="4"/>
  <c r="AB919" i="4"/>
  <c r="AC919" i="4"/>
  <c r="AS919" i="4"/>
  <c r="AU919" i="4"/>
  <c r="AV919" i="4"/>
  <c r="AA919" i="4"/>
  <c r="AT919" i="4"/>
  <c r="AW919" i="4"/>
  <c r="AF919" i="4"/>
  <c r="AI919" i="4"/>
  <c r="AJ919" i="4"/>
  <c r="AK919" i="4"/>
  <c r="AH919" i="4"/>
  <c r="AG919" i="4"/>
  <c r="Y934" i="4"/>
  <c r="AH934" i="4" s="1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D151" i="4"/>
  <c r="AP151" i="4" s="1"/>
  <c r="AV151" i="4" s="1"/>
  <c r="AA151" i="4"/>
  <c r="AM151" i="4" s="1"/>
  <c r="AS151" i="4" s="1"/>
  <c r="AE151" i="4"/>
  <c r="AQ151" i="4" s="1"/>
  <c r="AW151" i="4" s="1"/>
  <c r="AR151" i="4"/>
  <c r="AB151" i="4"/>
  <c r="AN151" i="4" s="1"/>
  <c r="AT151" i="4" s="1"/>
  <c r="AC151" i="4"/>
  <c r="AO151" i="4" s="1"/>
  <c r="AU151" i="4" s="1"/>
  <c r="AN776" i="4"/>
  <c r="AT776" i="4" s="1"/>
  <c r="AB69" i="4"/>
  <c r="AN69" i="4" s="1"/>
  <c r="AT69" i="4" s="1"/>
  <c r="AA69" i="4"/>
  <c r="AM69" i="4" s="1"/>
  <c r="AE69" i="4"/>
  <c r="AQ69" i="4" s="1"/>
  <c r="AD69" i="4"/>
  <c r="AP69" i="4" s="1"/>
  <c r="AV69" i="4" s="1"/>
  <c r="AW69" i="4"/>
  <c r="Z69" i="4"/>
  <c r="AL69" i="4" s="1"/>
  <c r="AR69" i="4" s="1"/>
  <c r="AC69" i="4"/>
  <c r="AO69" i="4" s="1"/>
  <c r="AU69" i="4" s="1"/>
  <c r="AS69" i="4"/>
  <c r="Z89" i="4"/>
  <c r="AL89" i="4" s="1"/>
  <c r="AR89" i="4" s="1"/>
  <c r="AD89" i="4"/>
  <c r="AP89" i="4" s="1"/>
  <c r="AC89" i="4"/>
  <c r="AO89" i="4" s="1"/>
  <c r="AU89" i="4" s="1"/>
  <c r="AB89" i="4"/>
  <c r="AN89" i="4" s="1"/>
  <c r="AT89" i="4" s="1"/>
  <c r="AE89" i="4"/>
  <c r="AQ89" i="4" s="1"/>
  <c r="AW89" i="4" s="1"/>
  <c r="AV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N109" i="4" s="1"/>
  <c r="AC109" i="4"/>
  <c r="AO109" i="4" s="1"/>
  <c r="AU109" i="4" s="1"/>
  <c r="AE109" i="4"/>
  <c r="AQ109" i="4" s="1"/>
  <c r="AD109" i="4"/>
  <c r="AP109" i="4" s="1"/>
  <c r="AV109" i="4" s="1"/>
  <c r="Z109" i="4"/>
  <c r="AL109" i="4" s="1"/>
  <c r="AR109" i="4" s="1"/>
  <c r="AA109" i="4"/>
  <c r="AM109" i="4" s="1"/>
  <c r="AS109" i="4" s="1"/>
  <c r="AW109" i="4"/>
  <c r="AT109" i="4"/>
  <c r="AB47" i="4"/>
  <c r="AN47" i="4" s="1"/>
  <c r="AT47" i="4" s="1"/>
  <c r="AC47" i="4"/>
  <c r="AO47" i="4" s="1"/>
  <c r="AU47" i="4" s="1"/>
  <c r="AE47" i="4"/>
  <c r="AQ47" i="4" s="1"/>
  <c r="AW47" i="4" s="1"/>
  <c r="AD47" i="4"/>
  <c r="AP47" i="4" s="1"/>
  <c r="Z47" i="4"/>
  <c r="AL47" i="4" s="1"/>
  <c r="AR47" i="4" s="1"/>
  <c r="AA47" i="4"/>
  <c r="AM47" i="4" s="1"/>
  <c r="AS47" i="4" s="1"/>
  <c r="AV47" i="4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L722" i="4" s="1"/>
  <c r="AR722" i="4" s="1"/>
  <c r="AH722" i="4"/>
  <c r="AN722" i="4" s="1"/>
  <c r="AT722" i="4" s="1"/>
  <c r="AJ722" i="4"/>
  <c r="AP722" i="4" s="1"/>
  <c r="AV722" i="4" s="1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M790" i="2" s="1"/>
  <c r="D789" i="4"/>
  <c r="H789" i="4" s="1"/>
  <c r="K790" i="2" s="1"/>
  <c r="G789" i="4"/>
  <c r="E789" i="4"/>
  <c r="I789" i="4" s="1"/>
  <c r="L790" i="2" s="1"/>
  <c r="D765" i="4"/>
  <c r="H765" i="4" s="1"/>
  <c r="K766" i="2" s="1"/>
  <c r="E765" i="4"/>
  <c r="I765" i="4" s="1"/>
  <c r="L766" i="2" s="1"/>
  <c r="F765" i="4"/>
  <c r="J765" i="4" s="1"/>
  <c r="M766" i="2" s="1"/>
  <c r="G765" i="4"/>
  <c r="AH753" i="4"/>
  <c r="AJ753" i="4"/>
  <c r="AK753" i="4"/>
  <c r="AI753" i="4"/>
  <c r="AF753" i="4"/>
  <c r="AG753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D829" i="4"/>
  <c r="H829" i="4" s="1"/>
  <c r="K827" i="2" s="1"/>
  <c r="F829" i="4"/>
  <c r="J829" i="4" s="1"/>
  <c r="M827" i="2" s="1"/>
  <c r="E829" i="4"/>
  <c r="I829" i="4" s="1"/>
  <c r="L827" i="2" s="1"/>
  <c r="G829" i="4"/>
  <c r="AL797" i="4"/>
  <c r="AR797" i="4" s="1"/>
  <c r="AC753" i="4"/>
  <c r="AO753" i="4" s="1"/>
  <c r="AU753" i="4" s="1"/>
  <c r="AE753" i="4"/>
  <c r="AQ753" i="4" s="1"/>
  <c r="AW753" i="4" s="1"/>
  <c r="AA753" i="4"/>
  <c r="AM753" i="4" s="1"/>
  <c r="AS753" i="4" s="1"/>
  <c r="AA785" i="4"/>
  <c r="AE785" i="4"/>
  <c r="AA793" i="4"/>
  <c r="AM793" i="4" s="1"/>
  <c r="AS793" i="4" s="1"/>
  <c r="AE793" i="4"/>
  <c r="Z793" i="4"/>
  <c r="AA833" i="4"/>
  <c r="AM833" i="4" s="1"/>
  <c r="AS833" i="4" s="1"/>
  <c r="AE833" i="4"/>
  <c r="AQ833" i="4" s="1"/>
  <c r="AW833" i="4" s="1"/>
  <c r="Z833" i="4"/>
  <c r="AM829" i="4"/>
  <c r="AS829" i="4" s="1"/>
  <c r="AP797" i="4"/>
  <c r="AV797" i="4" s="1"/>
  <c r="AM797" i="4"/>
  <c r="AS797" i="4" s="1"/>
  <c r="E757" i="4"/>
  <c r="I757" i="4" s="1"/>
  <c r="L758" i="2" s="1"/>
  <c r="F757" i="4"/>
  <c r="J757" i="4" s="1"/>
  <c r="M758" i="2" s="1"/>
  <c r="D757" i="4"/>
  <c r="H757" i="4" s="1"/>
  <c r="K758" i="2" s="1"/>
  <c r="G757" i="4"/>
  <c r="F773" i="4"/>
  <c r="J773" i="4" s="1"/>
  <c r="M774" i="2" s="1"/>
  <c r="G773" i="4"/>
  <c r="E773" i="4"/>
  <c r="I773" i="4" s="1"/>
  <c r="L774" i="2" s="1"/>
  <c r="D773" i="4"/>
  <c r="H773" i="4" s="1"/>
  <c r="K774" i="2" s="1"/>
  <c r="D781" i="4"/>
  <c r="H781" i="4" s="1"/>
  <c r="K782" i="2" s="1"/>
  <c r="E781" i="4"/>
  <c r="I781" i="4" s="1"/>
  <c r="L782" i="2" s="1"/>
  <c r="F781" i="4"/>
  <c r="J781" i="4" s="1"/>
  <c r="M782" i="2" s="1"/>
  <c r="G781" i="4"/>
  <c r="D805" i="4"/>
  <c r="H805" i="4" s="1"/>
  <c r="K806" i="2" s="1"/>
  <c r="F805" i="4"/>
  <c r="J805" i="4" s="1"/>
  <c r="M806" i="2" s="1"/>
  <c r="G805" i="4"/>
  <c r="E805" i="4"/>
  <c r="I805" i="4" s="1"/>
  <c r="L806" i="2" s="1"/>
  <c r="E821" i="4"/>
  <c r="I821" i="4" s="1"/>
  <c r="L819" i="2" s="1"/>
  <c r="F821" i="4"/>
  <c r="J821" i="4" s="1"/>
  <c r="M819" i="2" s="1"/>
  <c r="D821" i="4"/>
  <c r="H821" i="4" s="1"/>
  <c r="K819" i="2" s="1"/>
  <c r="G821" i="4"/>
  <c r="D837" i="4"/>
  <c r="H837" i="4" s="1"/>
  <c r="K835" i="2" s="1"/>
  <c r="F837" i="4"/>
  <c r="J837" i="4" s="1"/>
  <c r="M835" i="2" s="1"/>
  <c r="E837" i="4"/>
  <c r="I837" i="4" s="1"/>
  <c r="L835" i="2" s="1"/>
  <c r="G837" i="4"/>
  <c r="E769" i="4"/>
  <c r="I769" i="4" s="1"/>
  <c r="L770" i="2" s="1"/>
  <c r="D769" i="4"/>
  <c r="H769" i="4" s="1"/>
  <c r="K770" i="2" s="1"/>
  <c r="G769" i="4"/>
  <c r="F769" i="4"/>
  <c r="J769" i="4" s="1"/>
  <c r="M770" i="2" s="1"/>
  <c r="E777" i="4"/>
  <c r="I777" i="4" s="1"/>
  <c r="L778" i="2" s="1"/>
  <c r="D777" i="4"/>
  <c r="H777" i="4" s="1"/>
  <c r="K778" i="2" s="1"/>
  <c r="G777" i="4"/>
  <c r="F777" i="4"/>
  <c r="J777" i="4" s="1"/>
  <c r="M778" i="2" s="1"/>
  <c r="AI785" i="4"/>
  <c r="AF785" i="4"/>
  <c r="AL785" i="4" s="1"/>
  <c r="AR785" i="4" s="1"/>
  <c r="AH785" i="4"/>
  <c r="AK785" i="4"/>
  <c r="AG785" i="4"/>
  <c r="AJ785" i="4"/>
  <c r="E801" i="4"/>
  <c r="I801" i="4" s="1"/>
  <c r="L802" i="2" s="1"/>
  <c r="D801" i="4"/>
  <c r="H801" i="4" s="1"/>
  <c r="K802" i="2" s="1"/>
  <c r="G801" i="4"/>
  <c r="F801" i="4"/>
  <c r="J801" i="4" s="1"/>
  <c r="M802" i="2" s="1"/>
  <c r="Y825" i="4"/>
  <c r="Z825" i="4" s="1"/>
  <c r="AD753" i="4"/>
  <c r="AB753" i="4"/>
  <c r="AN753" i="4" s="1"/>
  <c r="AT753" i="4" s="1"/>
  <c r="Z753" i="4"/>
  <c r="AC785" i="4"/>
  <c r="AO785" i="4" s="1"/>
  <c r="AU785" i="4" s="1"/>
  <c r="AB785" i="4"/>
  <c r="AD785" i="4"/>
  <c r="AP785" i="4" s="1"/>
  <c r="AV785" i="4" s="1"/>
  <c r="AC793" i="4"/>
  <c r="AB793" i="4"/>
  <c r="AN793" i="4" s="1"/>
  <c r="AT793" i="4" s="1"/>
  <c r="AD793" i="4"/>
  <c r="AC833" i="4"/>
  <c r="AO833" i="4" s="1"/>
  <c r="AU833" i="4" s="1"/>
  <c r="AB833" i="4"/>
  <c r="AD833" i="4"/>
  <c r="AP829" i="4"/>
  <c r="AV829" i="4" s="1"/>
  <c r="AO797" i="4"/>
  <c r="AU797" i="4" s="1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M692" i="2" s="1"/>
  <c r="D691" i="4"/>
  <c r="H691" i="4" s="1"/>
  <c r="K692" i="2" s="1"/>
  <c r="E691" i="4"/>
  <c r="I691" i="4" s="1"/>
  <c r="L692" i="2" s="1"/>
  <c r="G691" i="4"/>
  <c r="F704" i="4"/>
  <c r="J704" i="4" s="1"/>
  <c r="M705" i="2" s="1"/>
  <c r="G704" i="4"/>
  <c r="D704" i="4"/>
  <c r="H704" i="4" s="1"/>
  <c r="K705" i="2" s="1"/>
  <c r="E704" i="4"/>
  <c r="I704" i="4" s="1"/>
  <c r="L705" i="2" s="1"/>
  <c r="X590" i="4"/>
  <c r="Y590" i="4" s="1"/>
  <c r="G674" i="4"/>
  <c r="E674" i="4"/>
  <c r="I674" i="4" s="1"/>
  <c r="L675" i="2" s="1"/>
  <c r="F674" i="4"/>
  <c r="J674" i="4" s="1"/>
  <c r="M675" i="2" s="1"/>
  <c r="D674" i="4"/>
  <c r="H674" i="4" s="1"/>
  <c r="K675" i="2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M670" i="2" s="1"/>
  <c r="G669" i="4"/>
  <c r="D669" i="4"/>
  <c r="H669" i="4" s="1"/>
  <c r="K670" i="2" s="1"/>
  <c r="E669" i="4"/>
  <c r="I669" i="4" s="1"/>
  <c r="L670" i="2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AQ674" i="4"/>
  <c r="AW674" i="4" s="1"/>
  <c r="AN674" i="4"/>
  <c r="AT674" i="4" s="1"/>
  <c r="Y666" i="4"/>
  <c r="AG666" i="4" s="1"/>
  <c r="AI728" i="4"/>
  <c r="AG583" i="4"/>
  <c r="AF583" i="4"/>
  <c r="AL583" i="4" s="1"/>
  <c r="AR583" i="4" s="1"/>
  <c r="AB583" i="4"/>
  <c r="W693" i="4"/>
  <c r="Z708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AQ692" i="4" s="1"/>
  <c r="AW692" i="4" s="1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D629" i="4"/>
  <c r="H629" i="4" s="1"/>
  <c r="K630" i="2" s="1"/>
  <c r="F629" i="4"/>
  <c r="J629" i="4" s="1"/>
  <c r="M630" i="2" s="1"/>
  <c r="E629" i="4"/>
  <c r="I629" i="4" s="1"/>
  <c r="L630" i="2" s="1"/>
  <c r="G629" i="4"/>
  <c r="G724" i="4"/>
  <c r="F724" i="4"/>
  <c r="J724" i="4" s="1"/>
  <c r="M725" i="2" s="1"/>
  <c r="E724" i="4"/>
  <c r="I724" i="4" s="1"/>
  <c r="L725" i="2" s="1"/>
  <c r="D724" i="4"/>
  <c r="H724" i="4" s="1"/>
  <c r="K725" i="2" s="1"/>
  <c r="G676" i="4"/>
  <c r="D676" i="4"/>
  <c r="H676" i="4" s="1"/>
  <c r="K677" i="2" s="1"/>
  <c r="E676" i="4"/>
  <c r="I676" i="4" s="1"/>
  <c r="L677" i="2" s="1"/>
  <c r="F676" i="4"/>
  <c r="J676" i="4" s="1"/>
  <c r="M677" i="2" s="1"/>
  <c r="AL728" i="4"/>
  <c r="AR728" i="4" s="1"/>
  <c r="F596" i="4"/>
  <c r="J596" i="4" s="1"/>
  <c r="M597" i="2" s="1"/>
  <c r="D596" i="4"/>
  <c r="H596" i="4" s="1"/>
  <c r="K597" i="2" s="1"/>
  <c r="E596" i="4"/>
  <c r="I596" i="4" s="1"/>
  <c r="L597" i="2" s="1"/>
  <c r="G596" i="4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AP674" i="4"/>
  <c r="AV674" i="4" s="1"/>
  <c r="AB666" i="4"/>
  <c r="AA666" i="4"/>
  <c r="Z666" i="4"/>
  <c r="AC666" i="4"/>
  <c r="AE666" i="4"/>
  <c r="AD666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K666" i="4"/>
  <c r="AH666" i="4"/>
  <c r="G612" i="4"/>
  <c r="E612" i="4"/>
  <c r="I612" i="4" s="1"/>
  <c r="L613" i="2" s="1"/>
  <c r="F612" i="4"/>
  <c r="J612" i="4" s="1"/>
  <c r="M613" i="2" s="1"/>
  <c r="D612" i="4"/>
  <c r="H612" i="4" s="1"/>
  <c r="K613" i="2" s="1"/>
  <c r="E613" i="4"/>
  <c r="I613" i="4" s="1"/>
  <c r="L614" i="2" s="1"/>
  <c r="G613" i="4"/>
  <c r="D613" i="4"/>
  <c r="H613" i="4" s="1"/>
  <c r="K614" i="2" s="1"/>
  <c r="F613" i="4"/>
  <c r="J613" i="4" s="1"/>
  <c r="M614" i="2" s="1"/>
  <c r="AJ583" i="4"/>
  <c r="AD583" i="4"/>
  <c r="AK583" i="4"/>
  <c r="AC708" i="4"/>
  <c r="AA692" i="4"/>
  <c r="AM692" i="4" s="1"/>
  <c r="AS692" i="4" s="1"/>
  <c r="AB692" i="4"/>
  <c r="AN692" i="4" s="1"/>
  <c r="AT692" i="4" s="1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M594" i="2" s="1"/>
  <c r="D593" i="4"/>
  <c r="H593" i="4" s="1"/>
  <c r="K594" i="2" s="1"/>
  <c r="E593" i="4"/>
  <c r="I593" i="4" s="1"/>
  <c r="L594" i="2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E716" i="4"/>
  <c r="AJ716" i="4"/>
  <c r="AH716" i="4"/>
  <c r="AF666" i="4"/>
  <c r="AA583" i="4"/>
  <c r="AH583" i="4"/>
  <c r="AE583" i="4"/>
  <c r="AQ583" i="4" s="1"/>
  <c r="AW583" i="4" s="1"/>
  <c r="AA708" i="4"/>
  <c r="AD692" i="4"/>
  <c r="AP692" i="4" s="1"/>
  <c r="AV692" i="4" s="1"/>
  <c r="W640" i="4"/>
  <c r="Y714" i="4"/>
  <c r="AB714" i="4" s="1"/>
  <c r="AF708" i="4"/>
  <c r="AK708" i="4"/>
  <c r="AI708" i="4"/>
  <c r="AH708" i="4"/>
  <c r="AJ708" i="4"/>
  <c r="AP708" i="4" s="1"/>
  <c r="AV708" i="4" s="1"/>
  <c r="AG708" i="4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A639" i="4"/>
  <c r="Z639" i="4"/>
  <c r="AE639" i="4"/>
  <c r="AB639" i="4"/>
  <c r="AC639" i="4"/>
  <c r="AD639" i="4"/>
  <c r="AK639" i="4"/>
  <c r="AG639" i="4"/>
  <c r="AJ639" i="4"/>
  <c r="AF639" i="4"/>
  <c r="AI639" i="4"/>
  <c r="AH639" i="4"/>
  <c r="AM728" i="4"/>
  <c r="AS728" i="4" s="1"/>
  <c r="AO728" i="4"/>
  <c r="AU728" i="4" s="1"/>
  <c r="AM593" i="4"/>
  <c r="AS593" i="4" s="1"/>
  <c r="AP593" i="4"/>
  <c r="AV593" i="4" s="1"/>
  <c r="AO674" i="4"/>
  <c r="AU674" i="4" s="1"/>
  <c r="AM674" i="4"/>
  <c r="AS674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J666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E708" i="4"/>
  <c r="AB708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F539" i="4"/>
  <c r="J539" i="4" s="1"/>
  <c r="M540" i="2" s="1"/>
  <c r="E539" i="4"/>
  <c r="I539" i="4" s="1"/>
  <c r="L540" i="2" s="1"/>
  <c r="D539" i="4"/>
  <c r="H539" i="4" s="1"/>
  <c r="K540" i="2" s="1"/>
  <c r="G539" i="4"/>
  <c r="G513" i="4"/>
  <c r="D513" i="4"/>
  <c r="H513" i="4" s="1"/>
  <c r="K514" i="2" s="1"/>
  <c r="F513" i="4"/>
  <c r="J513" i="4" s="1"/>
  <c r="M514" i="2" s="1"/>
  <c r="E513" i="4"/>
  <c r="I513" i="4" s="1"/>
  <c r="L514" i="2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F531" i="4"/>
  <c r="J531" i="4" s="1"/>
  <c r="M532" i="2" s="1"/>
  <c r="E531" i="4"/>
  <c r="I531" i="4" s="1"/>
  <c r="L532" i="2" s="1"/>
  <c r="D531" i="4"/>
  <c r="H531" i="4" s="1"/>
  <c r="K532" i="2" s="1"/>
  <c r="AM531" i="4"/>
  <c r="AS531" i="4" s="1"/>
  <c r="AN531" i="4"/>
  <c r="AT531" i="4" s="1"/>
  <c r="AN539" i="4"/>
  <c r="AT539" i="4" s="1"/>
  <c r="AM539" i="4"/>
  <c r="AS539" i="4" s="1"/>
  <c r="AN567" i="4"/>
  <c r="AT567" i="4" s="1"/>
  <c r="AQ567" i="4"/>
  <c r="AW567" i="4" s="1"/>
  <c r="AL567" i="4"/>
  <c r="AR567" i="4" s="1"/>
  <c r="AN507" i="4"/>
  <c r="AT507" i="4" s="1"/>
  <c r="AL507" i="4"/>
  <c r="AR507" i="4" s="1"/>
  <c r="AA575" i="4"/>
  <c r="AC575" i="4"/>
  <c r="AD575" i="4"/>
  <c r="AG575" i="4"/>
  <c r="AI575" i="4"/>
  <c r="AF575" i="4"/>
  <c r="AH505" i="4"/>
  <c r="AF505" i="4"/>
  <c r="AC505" i="4"/>
  <c r="AB505" i="4"/>
  <c r="AA505" i="4"/>
  <c r="AD50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I565" i="4"/>
  <c r="AV565" i="4"/>
  <c r="AQ539" i="4"/>
  <c r="AW539" i="4" s="1"/>
  <c r="AO539" i="4"/>
  <c r="AU539" i="4" s="1"/>
  <c r="AC573" i="4"/>
  <c r="AD573" i="4"/>
  <c r="AB573" i="4"/>
  <c r="Z573" i="4"/>
  <c r="AE573" i="4"/>
  <c r="AI573" i="4"/>
  <c r="AF573" i="4"/>
  <c r="AK573" i="4"/>
  <c r="AH573" i="4"/>
  <c r="AN573" i="4" s="1"/>
  <c r="AT573" i="4" s="1"/>
  <c r="AG573" i="4"/>
  <c r="AM573" i="4" s="1"/>
  <c r="AS573" i="4" s="1"/>
  <c r="AJ573" i="4"/>
  <c r="AM567" i="4"/>
  <c r="AS567" i="4" s="1"/>
  <c r="AP567" i="4"/>
  <c r="AV567" i="4" s="1"/>
  <c r="AQ507" i="4"/>
  <c r="AW507" i="4" s="1"/>
  <c r="AM507" i="4"/>
  <c r="AS50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N575" i="4" s="1"/>
  <c r="AT575" i="4" s="1"/>
  <c r="AE575" i="4"/>
  <c r="AQ575" i="4" s="1"/>
  <c r="AW575" i="4" s="1"/>
  <c r="Z575" i="4"/>
  <c r="AL575" i="4" s="1"/>
  <c r="AR575" i="4" s="1"/>
  <c r="AJ575" i="4"/>
  <c r="AG505" i="4"/>
  <c r="AK505" i="4"/>
  <c r="AQ505" i="4" s="1"/>
  <c r="AW505" i="4" s="1"/>
  <c r="AJ505" i="4"/>
  <c r="AI505" i="4"/>
  <c r="Z505" i="4"/>
  <c r="AL505" i="4" s="1"/>
  <c r="AR505" i="4" s="1"/>
  <c r="AJ559" i="4"/>
  <c r="AH559" i="4"/>
  <c r="AN559" i="4" s="1"/>
  <c r="AT559" i="4" s="1"/>
  <c r="AE559" i="4"/>
  <c r="Z559" i="4"/>
  <c r="AL559" i="4" s="1"/>
  <c r="AR559" i="4" s="1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L483" i="4" s="1"/>
  <c r="AR483" i="4" s="1"/>
  <c r="AK483" i="4"/>
  <c r="AC483" i="4"/>
  <c r="AO483" i="4" s="1"/>
  <c r="AU483" i="4" s="1"/>
  <c r="AE483" i="4"/>
  <c r="AQ483" i="4" s="1"/>
  <c r="AW483" i="4" s="1"/>
  <c r="AJ483" i="4"/>
  <c r="AP483" i="4" s="1"/>
  <c r="AV483" i="4" s="1"/>
  <c r="AH483" i="4"/>
  <c r="AF483" i="4"/>
  <c r="AD483" i="4"/>
  <c r="AA483" i="4"/>
  <c r="AI483" i="4"/>
  <c r="AG483" i="4"/>
  <c r="AO392" i="4"/>
  <c r="AU392" i="4" s="1"/>
  <c r="AM419" i="4"/>
  <c r="AS419" i="4" s="1"/>
  <c r="AO465" i="4"/>
  <c r="AU465" i="4" s="1"/>
  <c r="W459" i="4"/>
  <c r="X459" i="4" s="1"/>
  <c r="AP418" i="4"/>
  <c r="AV418" i="4" s="1"/>
  <c r="AG491" i="4"/>
  <c r="AM491" i="4" s="1"/>
  <c r="AS491" i="4" s="1"/>
  <c r="X427" i="4"/>
  <c r="Y427" i="4"/>
  <c r="AE491" i="4"/>
  <c r="AD491" i="4"/>
  <c r="X497" i="4"/>
  <c r="Y497" i="4"/>
  <c r="X439" i="4"/>
  <c r="Y439" i="4"/>
  <c r="AN489" i="4"/>
  <c r="AT489" i="4" s="1"/>
  <c r="X383" i="4"/>
  <c r="Y383" i="4" s="1"/>
  <c r="Z383" i="4" s="1"/>
  <c r="W482" i="4"/>
  <c r="Y492" i="4"/>
  <c r="AA492" i="4" s="1"/>
  <c r="AN423" i="4"/>
  <c r="AT423" i="4" s="1"/>
  <c r="AN465" i="4"/>
  <c r="AT465" i="4" s="1"/>
  <c r="Y428" i="4"/>
  <c r="AJ428" i="4" s="1"/>
  <c r="AD428" i="4"/>
  <c r="Z428" i="4"/>
  <c r="AC428" i="4"/>
  <c r="AC491" i="4"/>
  <c r="AB491" i="4"/>
  <c r="X388" i="4"/>
  <c r="Y388" i="4"/>
  <c r="E489" i="4"/>
  <c r="I489" i="4" s="1"/>
  <c r="L490" i="2" s="1"/>
  <c r="D489" i="4"/>
  <c r="H489" i="4" s="1"/>
  <c r="K490" i="2" s="1"/>
  <c r="F489" i="4"/>
  <c r="J489" i="4" s="1"/>
  <c r="M490" i="2" s="1"/>
  <c r="G489" i="4"/>
  <c r="X426" i="4"/>
  <c r="AO479" i="4"/>
  <c r="AU479" i="4" s="1"/>
  <c r="AM463" i="4"/>
  <c r="AS463" i="4" s="1"/>
  <c r="Y416" i="4"/>
  <c r="X416" i="4"/>
  <c r="W354" i="4"/>
  <c r="W487" i="4"/>
  <c r="Z491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F491" i="4"/>
  <c r="AJ491" i="4"/>
  <c r="AK491" i="4"/>
  <c r="AH491" i="4"/>
  <c r="AI491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AP501" i="4" s="1"/>
  <c r="AV501" i="4" s="1"/>
  <c r="X435" i="4"/>
  <c r="Y435" i="4" s="1"/>
  <c r="X499" i="4"/>
  <c r="Y499" i="4" s="1"/>
  <c r="Y394" i="4"/>
  <c r="AI394" i="4" s="1"/>
  <c r="Y471" i="4"/>
  <c r="AK471" i="4" s="1"/>
  <c r="AA471" i="4"/>
  <c r="AD471" i="4"/>
  <c r="AA343" i="4"/>
  <c r="AP207" i="4"/>
  <c r="AV207" i="4" s="1"/>
  <c r="AJ191" i="4"/>
  <c r="AF262" i="4"/>
  <c r="AO223" i="4"/>
  <c r="AU223" i="4" s="1"/>
  <c r="AE262" i="4"/>
  <c r="AE191" i="4"/>
  <c r="AQ191" i="4" s="1"/>
  <c r="AW191" i="4" s="1"/>
  <c r="AB191" i="4"/>
  <c r="AN191" i="4" s="1"/>
  <c r="AT191" i="4" s="1"/>
  <c r="AH308" i="4"/>
  <c r="AD253" i="4"/>
  <c r="AK308" i="4"/>
  <c r="Y302" i="4"/>
  <c r="AF302" i="4" s="1"/>
  <c r="AM250" i="4"/>
  <c r="AS250" i="4" s="1"/>
  <c r="Z302" i="4"/>
  <c r="AM258" i="4"/>
  <c r="AS258" i="4" s="1"/>
  <c r="AG191" i="4"/>
  <c r="AA191" i="4"/>
  <c r="AM191" i="4" s="1"/>
  <c r="AS191" i="4" s="1"/>
  <c r="AD191" i="4"/>
  <c r="AF308" i="4"/>
  <c r="AB253" i="4"/>
  <c r="AN253" i="4" s="1"/>
  <c r="AT253" i="4" s="1"/>
  <c r="AG253" i="4"/>
  <c r="AM253" i="4" s="1"/>
  <c r="AS253" i="4" s="1"/>
  <c r="AI308" i="4"/>
  <c r="AE276" i="4"/>
  <c r="AE253" i="4"/>
  <c r="AQ253" i="4" s="1"/>
  <c r="AW253" i="4" s="1"/>
  <c r="W267" i="4"/>
  <c r="X267" i="4" s="1"/>
  <c r="AI191" i="4"/>
  <c r="AJ262" i="4"/>
  <c r="AP262" i="4" s="1"/>
  <c r="AV262" i="4" s="1"/>
  <c r="AA262" i="4"/>
  <c r="AG308" i="4"/>
  <c r="AJ253" i="4"/>
  <c r="Z308" i="4"/>
  <c r="AL308" i="4" s="1"/>
  <c r="AR308" i="4" s="1"/>
  <c r="Y187" i="4"/>
  <c r="AC187" i="4" s="1"/>
  <c r="AF253" i="4"/>
  <c r="AI253" i="4"/>
  <c r="AO253" i="4" s="1"/>
  <c r="AU253" i="4" s="1"/>
  <c r="Z253" i="4"/>
  <c r="AL253" i="4" s="1"/>
  <c r="AR253" i="4" s="1"/>
  <c r="F253" i="4" s="1"/>
  <c r="J253" i="4" s="1"/>
  <c r="M254" i="2" s="1"/>
  <c r="AP226" i="4"/>
  <c r="AV226" i="4" s="1"/>
  <c r="AN217" i="4"/>
  <c r="AT217" i="4" s="1"/>
  <c r="AN226" i="4"/>
  <c r="AT226" i="4" s="1"/>
  <c r="AO226" i="4"/>
  <c r="AU226" i="4" s="1"/>
  <c r="AA226" i="4"/>
  <c r="AF203" i="4"/>
  <c r="AM226" i="4"/>
  <c r="AS226" i="4" s="1"/>
  <c r="W246" i="4"/>
  <c r="X246" i="4" s="1"/>
  <c r="AG252" i="4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AD252" i="4"/>
  <c r="W219" i="4"/>
  <c r="X368" i="4"/>
  <c r="Y368" i="4" s="1"/>
  <c r="X325" i="4"/>
  <c r="Y325" i="4" s="1"/>
  <c r="AH325" i="4" s="1"/>
  <c r="AN270" i="4"/>
  <c r="AT270" i="4" s="1"/>
  <c r="AB308" i="4"/>
  <c r="AN308" i="4" s="1"/>
  <c r="AT308" i="4" s="1"/>
  <c r="AE308" i="4"/>
  <c r="AA192" i="4"/>
  <c r="AA187" i="4"/>
  <c r="AQ349" i="4"/>
  <c r="AW349" i="4" s="1"/>
  <c r="W239" i="4"/>
  <c r="AE252" i="4"/>
  <c r="W275" i="4"/>
  <c r="X275" i="4" s="1"/>
  <c r="AA311" i="4"/>
  <c r="AG290" i="4"/>
  <c r="AG225" i="4"/>
  <c r="AE225" i="4"/>
  <c r="AB225" i="4"/>
  <c r="Z225" i="4"/>
  <c r="AA225" i="4"/>
  <c r="AM225" i="4" s="1"/>
  <c r="AS225" i="4" s="1"/>
  <c r="AD225" i="4"/>
  <c r="AF225" i="4"/>
  <c r="AK225" i="4"/>
  <c r="AI225" i="4"/>
  <c r="AH225" i="4"/>
  <c r="AJ225" i="4"/>
  <c r="AC225" i="4"/>
  <c r="W321" i="4"/>
  <c r="X321" i="4" s="1"/>
  <c r="Y321" i="4" s="1"/>
  <c r="H216" i="3"/>
  <c r="F216" i="3"/>
  <c r="Y269" i="4"/>
  <c r="AI269" i="4" s="1"/>
  <c r="AN223" i="4"/>
  <c r="AT223" i="4" s="1"/>
  <c r="AE213" i="4"/>
  <c r="AD213" i="4"/>
  <c r="AH213" i="4"/>
  <c r="AJ213" i="4"/>
  <c r="AK213" i="4"/>
  <c r="AA357" i="4"/>
  <c r="AK357" i="4"/>
  <c r="AF357" i="4"/>
  <c r="AG357" i="4"/>
  <c r="AH357" i="4"/>
  <c r="AI357" i="4"/>
  <c r="AJ357" i="4"/>
  <c r="AB269" i="4"/>
  <c r="X273" i="4"/>
  <c r="Y273" i="4" s="1"/>
  <c r="AK262" i="4"/>
  <c r="AM223" i="4"/>
  <c r="AS223" i="4" s="1"/>
  <c r="AC262" i="4"/>
  <c r="Z262" i="4"/>
  <c r="AM356" i="4"/>
  <c r="AS356" i="4" s="1"/>
  <c r="AM290" i="4"/>
  <c r="AS290" i="4" s="1"/>
  <c r="W299" i="4"/>
  <c r="X299" i="4" s="1"/>
  <c r="AO247" i="4"/>
  <c r="AU247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I252" i="4"/>
  <c r="AF311" i="4"/>
  <c r="Z311" i="4"/>
  <c r="AE311" i="4"/>
  <c r="AC311" i="4"/>
  <c r="AD311" i="4"/>
  <c r="AB311" i="4"/>
  <c r="AK290" i="4"/>
  <c r="AQ290" i="4" s="1"/>
  <c r="AW290" i="4" s="1"/>
  <c r="AO258" i="4"/>
  <c r="AU258" i="4" s="1"/>
  <c r="AL322" i="4"/>
  <c r="AR322" i="4" s="1"/>
  <c r="W230" i="4"/>
  <c r="X230" i="4" s="1"/>
  <c r="Y230" i="4" s="1"/>
  <c r="AD230" i="4" s="1"/>
  <c r="AN342" i="4"/>
  <c r="AT342" i="4" s="1"/>
  <c r="AM342" i="4"/>
  <c r="AS342" i="4" s="1"/>
  <c r="X312" i="4"/>
  <c r="Y267" i="4"/>
  <c r="AC267" i="4" s="1"/>
  <c r="AK311" i="4"/>
  <c r="AG311" i="4"/>
  <c r="AM311" i="4" s="1"/>
  <c r="AS311" i="4" s="1"/>
  <c r="AF290" i="4"/>
  <c r="AL290" i="4" s="1"/>
  <c r="AR290" i="4" s="1"/>
  <c r="AJ290" i="4"/>
  <c r="AP290" i="4" s="1"/>
  <c r="AV290" i="4" s="1"/>
  <c r="AL250" i="4"/>
  <c r="AR250" i="4" s="1"/>
  <c r="AO190" i="4"/>
  <c r="AU190" i="4" s="1"/>
  <c r="AQ223" i="4"/>
  <c r="AW223" i="4" s="1"/>
  <c r="AO356" i="4"/>
  <c r="AU356" i="4" s="1"/>
  <c r="AL207" i="4"/>
  <c r="AR207" i="4" s="1"/>
  <c r="AO250" i="4"/>
  <c r="AU250" i="4" s="1"/>
  <c r="AO234" i="4"/>
  <c r="AU234" i="4" s="1"/>
  <c r="AH262" i="4"/>
  <c r="AN262" i="4" s="1"/>
  <c r="AT262" i="4" s="1"/>
  <c r="AD262" i="4"/>
  <c r="AM270" i="4"/>
  <c r="AS270" i="4" s="1"/>
  <c r="AN290" i="4"/>
  <c r="AT290" i="4" s="1"/>
  <c r="Y329" i="4"/>
  <c r="AJ329" i="4" s="1"/>
  <c r="AA308" i="4"/>
  <c r="AH203" i="4"/>
  <c r="W293" i="4"/>
  <c r="X293" i="4" s="1"/>
  <c r="AI309" i="4"/>
  <c r="W295" i="4"/>
  <c r="X295" i="4" s="1"/>
  <c r="W277" i="4"/>
  <c r="W285" i="4"/>
  <c r="AO349" i="4"/>
  <c r="AU349" i="4" s="1"/>
  <c r="AL349" i="4"/>
  <c r="AR349" i="4" s="1"/>
  <c r="D349" i="4" s="1"/>
  <c r="H349" i="4" s="1"/>
  <c r="K350" i="2" s="1"/>
  <c r="AF252" i="4"/>
  <c r="AL252" i="4" s="1"/>
  <c r="AR252" i="4" s="1"/>
  <c r="G252" i="4" s="1"/>
  <c r="AA252" i="4"/>
  <c r="AM252" i="4" s="1"/>
  <c r="AS252" i="4" s="1"/>
  <c r="AK252" i="4"/>
  <c r="AQ252" i="4" s="1"/>
  <c r="AW252" i="4" s="1"/>
  <c r="AB252" i="4"/>
  <c r="W304" i="4"/>
  <c r="X304" i="4" s="1"/>
  <c r="W351" i="4"/>
  <c r="AC252" i="4"/>
  <c r="AO252" i="4" s="1"/>
  <c r="AU252" i="4" s="1"/>
  <c r="AJ252" i="4"/>
  <c r="AH311" i="4"/>
  <c r="AJ311" i="4"/>
  <c r="AE251" i="4"/>
  <c r="AQ251" i="4" s="1"/>
  <c r="AW251" i="4" s="1"/>
  <c r="AB251" i="4"/>
  <c r="AD251" i="4"/>
  <c r="AP251" i="4" s="1"/>
  <c r="AV251" i="4" s="1"/>
  <c r="Z251" i="4"/>
  <c r="AA251" i="4"/>
  <c r="AC251" i="4"/>
  <c r="AH252" i="4"/>
  <c r="AI290" i="4"/>
  <c r="AO290" i="4" s="1"/>
  <c r="AU290" i="4" s="1"/>
  <c r="W438" i="4"/>
  <c r="X438" i="4" s="1"/>
  <c r="W188" i="4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AB357" i="4"/>
  <c r="AN357" i="4" s="1"/>
  <c r="AT357" i="4" s="1"/>
  <c r="AG187" i="4"/>
  <c r="AM187" i="4" s="1"/>
  <c r="AS187" i="4" s="1"/>
  <c r="X211" i="4"/>
  <c r="AB187" i="4"/>
  <c r="W372" i="4"/>
  <c r="X372" i="4" s="1"/>
  <c r="AK309" i="4"/>
  <c r="AF309" i="4"/>
  <c r="AP441" i="4"/>
  <c r="AV441" i="4" s="1"/>
  <c r="AN392" i="4"/>
  <c r="AT392" i="4" s="1"/>
  <c r="AP422" i="4"/>
  <c r="AV422" i="4" s="1"/>
  <c r="AL475" i="4"/>
  <c r="AR475" i="4" s="1"/>
  <c r="E475" i="4" s="1"/>
  <c r="I475" i="4" s="1"/>
  <c r="L476" i="2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N421" i="4" s="1"/>
  <c r="AT421" i="4" s="1"/>
  <c r="AC421" i="4"/>
  <c r="AI421" i="4"/>
  <c r="AM483" i="4"/>
  <c r="AS483" i="4" s="1"/>
  <c r="Y389" i="4"/>
  <c r="AB389" i="4" s="1"/>
  <c r="W303" i="4"/>
  <c r="X303" i="4" s="1"/>
  <c r="W424" i="4"/>
  <c r="AL422" i="4"/>
  <c r="AR422" i="4" s="1"/>
  <c r="E422" i="4" s="1"/>
  <c r="I422" i="4" s="1"/>
  <c r="L423" i="2" s="1"/>
  <c r="W390" i="4"/>
  <c r="AQ418" i="4"/>
  <c r="AW418" i="4" s="1"/>
  <c r="W461" i="4"/>
  <c r="W305" i="4"/>
  <c r="X227" i="4"/>
  <c r="Y227" i="4" s="1"/>
  <c r="W364" i="4"/>
  <c r="E342" i="4"/>
  <c r="I342" i="4" s="1"/>
  <c r="L343" i="2" s="1"/>
  <c r="D342" i="4"/>
  <c r="H342" i="4" s="1"/>
  <c r="K343" i="2" s="1"/>
  <c r="G342" i="4"/>
  <c r="F342" i="4"/>
  <c r="J342" i="4" s="1"/>
  <c r="M343" i="2" s="1"/>
  <c r="AQ342" i="4"/>
  <c r="AW342" i="4" s="1"/>
  <c r="X307" i="4"/>
  <c r="Y307" i="4" s="1"/>
  <c r="AF389" i="4"/>
  <c r="W440" i="4"/>
  <c r="X440" i="4" s="1"/>
  <c r="Y440" i="4" s="1"/>
  <c r="AQ365" i="4"/>
  <c r="AW365" i="4" s="1"/>
  <c r="W196" i="4"/>
  <c r="X196" i="4" s="1"/>
  <c r="W232" i="4"/>
  <c r="X232" i="4" s="1"/>
  <c r="AL378" i="4"/>
  <c r="AR378" i="4" s="1"/>
  <c r="F378" i="4" s="1"/>
  <c r="J378" i="4" s="1"/>
  <c r="M379" i="2" s="1"/>
  <c r="AK276" i="4"/>
  <c r="AB276" i="4"/>
  <c r="AD343" i="4"/>
  <c r="AP343" i="4" s="1"/>
  <c r="AV343" i="4" s="1"/>
  <c r="AE357" i="4"/>
  <c r="AK187" i="4"/>
  <c r="Z187" i="4"/>
  <c r="W229" i="4"/>
  <c r="X229" i="4" s="1"/>
  <c r="W313" i="4"/>
  <c r="X313" i="4" s="1"/>
  <c r="Y313" i="4" s="1"/>
  <c r="AO418" i="4"/>
  <c r="AU418" i="4" s="1"/>
  <c r="AQ412" i="4"/>
  <c r="AW412" i="4" s="1"/>
  <c r="AP342" i="4"/>
  <c r="AV342" i="4" s="1"/>
  <c r="W391" i="4"/>
  <c r="X391" i="4" s="1"/>
  <c r="X239" i="4"/>
  <c r="AI389" i="4"/>
  <c r="AP469" i="4"/>
  <c r="AV469" i="4" s="1"/>
  <c r="W454" i="4"/>
  <c r="W478" i="4"/>
  <c r="W474" i="4"/>
  <c r="X474" i="4" s="1"/>
  <c r="Y474" i="4" s="1"/>
  <c r="AP338" i="4"/>
  <c r="AV338" i="4" s="1"/>
  <c r="AO336" i="4"/>
  <c r="AU336" i="4" s="1"/>
  <c r="AB343" i="4"/>
  <c r="Z357" i="4"/>
  <c r="AL357" i="4" s="1"/>
  <c r="AR357" i="4" s="1"/>
  <c r="W265" i="4"/>
  <c r="W281" i="4"/>
  <c r="X281" i="4" s="1"/>
  <c r="AN369" i="4"/>
  <c r="AT369" i="4" s="1"/>
  <c r="AG385" i="4"/>
  <c r="AN422" i="4"/>
  <c r="AT422" i="4" s="1"/>
  <c r="W407" i="4"/>
  <c r="X407" i="4" s="1"/>
  <c r="Y407" i="4" s="1"/>
  <c r="AL418" i="4"/>
  <c r="AR418" i="4" s="1"/>
  <c r="D418" i="4" s="1"/>
  <c r="H418" i="4" s="1"/>
  <c r="K419" i="2" s="1"/>
  <c r="AM467" i="4"/>
  <c r="AS467" i="4" s="1"/>
  <c r="AN483" i="4"/>
  <c r="AT483" i="4" s="1"/>
  <c r="W370" i="4"/>
  <c r="X370" i="4" s="1"/>
  <c r="W330" i="4"/>
  <c r="X330" i="4" s="1"/>
  <c r="Y330" i="4" s="1"/>
  <c r="AM412" i="4"/>
  <c r="AS412" i="4" s="1"/>
  <c r="D412" i="4"/>
  <c r="H412" i="4" s="1"/>
  <c r="K413" i="2" s="1"/>
  <c r="G412" i="4"/>
  <c r="F412" i="4"/>
  <c r="J412" i="4" s="1"/>
  <c r="M413" i="2" s="1"/>
  <c r="E412" i="4"/>
  <c r="I412" i="4" s="1"/>
  <c r="L413" i="2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F485" i="4"/>
  <c r="J485" i="4" s="1"/>
  <c r="M486" i="2" s="1"/>
  <c r="D485" i="4"/>
  <c r="H485" i="4" s="1"/>
  <c r="K486" i="2" s="1"/>
  <c r="G485" i="4"/>
  <c r="E485" i="4"/>
  <c r="I485" i="4" s="1"/>
  <c r="L486" i="2" s="1"/>
  <c r="E465" i="4"/>
  <c r="I465" i="4" s="1"/>
  <c r="L466" i="2" s="1"/>
  <c r="G465" i="4"/>
  <c r="D465" i="4"/>
  <c r="H465" i="4" s="1"/>
  <c r="K466" i="2" s="1"/>
  <c r="F465" i="4"/>
  <c r="J465" i="4" s="1"/>
  <c r="M466" i="2" s="1"/>
  <c r="AB447" i="4"/>
  <c r="AH447" i="4"/>
  <c r="AF447" i="4"/>
  <c r="AK447" i="4"/>
  <c r="AG447" i="4"/>
  <c r="AJ447" i="4"/>
  <c r="AI447" i="4"/>
  <c r="G418" i="4"/>
  <c r="F418" i="4"/>
  <c r="J418" i="4" s="1"/>
  <c r="M419" i="2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K410" i="2" s="1"/>
  <c r="E409" i="4"/>
  <c r="I409" i="4" s="1"/>
  <c r="L410" i="2" s="1"/>
  <c r="G409" i="4"/>
  <c r="F409" i="4"/>
  <c r="J409" i="4" s="1"/>
  <c r="M410" i="2" s="1"/>
  <c r="D475" i="4"/>
  <c r="H475" i="4" s="1"/>
  <c r="K476" i="2" s="1"/>
  <c r="AJ468" i="4"/>
  <c r="AF468" i="4"/>
  <c r="AH468" i="4"/>
  <c r="AI468" i="4"/>
  <c r="AK468" i="4"/>
  <c r="AG468" i="4"/>
  <c r="AI436" i="4"/>
  <c r="AG436" i="4"/>
  <c r="AK436" i="4"/>
  <c r="D400" i="4"/>
  <c r="H400" i="4" s="1"/>
  <c r="K401" i="2" s="1"/>
  <c r="G400" i="4"/>
  <c r="E400" i="4"/>
  <c r="I400" i="4" s="1"/>
  <c r="L401" i="2" s="1"/>
  <c r="F400" i="4"/>
  <c r="J400" i="4" s="1"/>
  <c r="M401" i="2" s="1"/>
  <c r="G393" i="4"/>
  <c r="F393" i="4"/>
  <c r="J393" i="4" s="1"/>
  <c r="M394" i="2" s="1"/>
  <c r="D393" i="4"/>
  <c r="H393" i="4" s="1"/>
  <c r="K394" i="2" s="1"/>
  <c r="E393" i="4"/>
  <c r="I393" i="4" s="1"/>
  <c r="L394" i="2" s="1"/>
  <c r="G422" i="4"/>
  <c r="X402" i="4"/>
  <c r="AM392" i="4"/>
  <c r="AS392" i="4" s="1"/>
  <c r="X481" i="4"/>
  <c r="Y481" i="4" s="1"/>
  <c r="G423" i="4"/>
  <c r="E423" i="4"/>
  <c r="I423" i="4" s="1"/>
  <c r="L424" i="2" s="1"/>
  <c r="F423" i="4"/>
  <c r="J423" i="4" s="1"/>
  <c r="M424" i="2" s="1"/>
  <c r="D423" i="4"/>
  <c r="H423" i="4" s="1"/>
  <c r="K424" i="2" s="1"/>
  <c r="AM423" i="4"/>
  <c r="AS423" i="4" s="1"/>
  <c r="AM455" i="4"/>
  <c r="AS455" i="4" s="1"/>
  <c r="D433" i="4"/>
  <c r="H433" i="4" s="1"/>
  <c r="K434" i="2" s="1"/>
  <c r="F433" i="4"/>
  <c r="J433" i="4" s="1"/>
  <c r="M434" i="2" s="1"/>
  <c r="G433" i="4"/>
  <c r="E433" i="4"/>
  <c r="I433" i="4" s="1"/>
  <c r="L434" i="2" s="1"/>
  <c r="AO453" i="4"/>
  <c r="AU453" i="4" s="1"/>
  <c r="AN453" i="4"/>
  <c r="AT453" i="4" s="1"/>
  <c r="AL419" i="4"/>
  <c r="AR419" i="4" s="1"/>
  <c r="AQ419" i="4"/>
  <c r="AW419" i="4" s="1"/>
  <c r="AE451" i="4"/>
  <c r="AA451" i="4"/>
  <c r="AP465" i="4"/>
  <c r="AV465" i="4" s="1"/>
  <c r="AM411" i="4"/>
  <c r="AS411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L395" i="4" s="1"/>
  <c r="AR395" i="4" s="1"/>
  <c r="AE395" i="4"/>
  <c r="AQ395" i="4" s="1"/>
  <c r="AW395" i="4" s="1"/>
  <c r="AD395" i="4"/>
  <c r="AP395" i="4" s="1"/>
  <c r="AV395" i="4" s="1"/>
  <c r="AC395" i="4"/>
  <c r="AO395" i="4" s="1"/>
  <c r="AU395" i="4" s="1"/>
  <c r="AT395" i="4"/>
  <c r="W444" i="4"/>
  <c r="X444" i="4" s="1"/>
  <c r="AM382" i="4"/>
  <c r="AS382" i="4" s="1"/>
  <c r="E467" i="4"/>
  <c r="I467" i="4" s="1"/>
  <c r="L468" i="2" s="1"/>
  <c r="G467" i="4"/>
  <c r="F467" i="4"/>
  <c r="J467" i="4" s="1"/>
  <c r="M468" i="2" s="1"/>
  <c r="D467" i="4"/>
  <c r="H467" i="4" s="1"/>
  <c r="K468" i="2" s="1"/>
  <c r="AO441" i="4"/>
  <c r="AU441" i="4" s="1"/>
  <c r="E445" i="4"/>
  <c r="I445" i="4" s="1"/>
  <c r="L446" i="2" s="1"/>
  <c r="D445" i="4"/>
  <c r="H445" i="4" s="1"/>
  <c r="K446" i="2" s="1"/>
  <c r="G445" i="4"/>
  <c r="F445" i="4"/>
  <c r="J445" i="4" s="1"/>
  <c r="M446" i="2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N419" i="4"/>
  <c r="AT419" i="4" s="1"/>
  <c r="AJ451" i="4"/>
  <c r="AK451" i="4"/>
  <c r="AF451" i="4"/>
  <c r="AD447" i="4"/>
  <c r="AE447" i="4"/>
  <c r="AA447" i="4"/>
  <c r="AM447" i="4" s="1"/>
  <c r="AS447" i="4" s="1"/>
  <c r="Z447" i="4"/>
  <c r="AC447" i="4"/>
  <c r="AO447" i="4" s="1"/>
  <c r="AU447" i="4" s="1"/>
  <c r="F398" i="4"/>
  <c r="J398" i="4" s="1"/>
  <c r="M399" i="2" s="1"/>
  <c r="D398" i="4"/>
  <c r="H398" i="4" s="1"/>
  <c r="K399" i="2" s="1"/>
  <c r="G398" i="4"/>
  <c r="E398" i="4"/>
  <c r="I398" i="4" s="1"/>
  <c r="L399" i="2" s="1"/>
  <c r="X396" i="4"/>
  <c r="Y396" i="4" s="1"/>
  <c r="Z403" i="4"/>
  <c r="AG443" i="4"/>
  <c r="AI443" i="4"/>
  <c r="AF443" i="4"/>
  <c r="AC386" i="4"/>
  <c r="AA386" i="4"/>
  <c r="AB386" i="4"/>
  <c r="AE386" i="4"/>
  <c r="AD386" i="4"/>
  <c r="AP386" i="4" s="1"/>
  <c r="AV386" i="4" s="1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Q422" i="4"/>
  <c r="AW422" i="4" s="1"/>
  <c r="AN455" i="4"/>
  <c r="AT455" i="4" s="1"/>
  <c r="AL455" i="4"/>
  <c r="AR455" i="4" s="1"/>
  <c r="AD451" i="4"/>
  <c r="AG451" i="4"/>
  <c r="AI451" i="4"/>
  <c r="AO451" i="4" s="1"/>
  <c r="AU451" i="4" s="1"/>
  <c r="AH451" i="4"/>
  <c r="AP411" i="4"/>
  <c r="AV411" i="4" s="1"/>
  <c r="AP445" i="4"/>
  <c r="AV445" i="4" s="1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L443" i="4" s="1"/>
  <c r="AR443" i="4" s="1"/>
  <c r="AQ445" i="4"/>
  <c r="AW445" i="4" s="1"/>
  <c r="AH385" i="4"/>
  <c r="AK385" i="4"/>
  <c r="X417" i="4"/>
  <c r="Y417" i="4" s="1"/>
  <c r="AI380" i="4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X461" i="4"/>
  <c r="Y461" i="4" s="1"/>
  <c r="AQ377" i="4"/>
  <c r="AW377" i="4" s="1"/>
  <c r="AK458" i="4"/>
  <c r="W450" i="4"/>
  <c r="Y464" i="4"/>
  <c r="AA464" i="4" s="1"/>
  <c r="Y486" i="4"/>
  <c r="Y472" i="4"/>
  <c r="AE472" i="4" s="1"/>
  <c r="Y442" i="4"/>
  <c r="Y480" i="4"/>
  <c r="AA480" i="4" s="1"/>
  <c r="AM441" i="4"/>
  <c r="AS441" i="4" s="1"/>
  <c r="AL441" i="4"/>
  <c r="AR441" i="4" s="1"/>
  <c r="AP392" i="4"/>
  <c r="AV392" i="4" s="1"/>
  <c r="AL392" i="4"/>
  <c r="AR392" i="4" s="1"/>
  <c r="AB415" i="4"/>
  <c r="E413" i="4"/>
  <c r="I413" i="4" s="1"/>
  <c r="L414" i="2" s="1"/>
  <c r="D413" i="4"/>
  <c r="H413" i="4" s="1"/>
  <c r="K414" i="2" s="1"/>
  <c r="G413" i="4"/>
  <c r="F413" i="4"/>
  <c r="J413" i="4" s="1"/>
  <c r="M414" i="2" s="1"/>
  <c r="AM422" i="4"/>
  <c r="AS422" i="4" s="1"/>
  <c r="AM433" i="4"/>
  <c r="AS433" i="4" s="1"/>
  <c r="AP453" i="4"/>
  <c r="AV453" i="4" s="1"/>
  <c r="AL453" i="4"/>
  <c r="AR453" i="4" s="1"/>
  <c r="AB451" i="4"/>
  <c r="Z451" i="4"/>
  <c r="AL451" i="4" s="1"/>
  <c r="AR451" i="4" s="1"/>
  <c r="AQ465" i="4"/>
  <c r="AW465" i="4" s="1"/>
  <c r="F411" i="4"/>
  <c r="J411" i="4" s="1"/>
  <c r="M412" i="2" s="1"/>
  <c r="G411" i="4"/>
  <c r="D411" i="4"/>
  <c r="H411" i="4" s="1"/>
  <c r="K412" i="2" s="1"/>
  <c r="E411" i="4"/>
  <c r="I411" i="4" s="1"/>
  <c r="L412" i="2" s="1"/>
  <c r="AO411" i="4"/>
  <c r="AU411" i="4" s="1"/>
  <c r="AN411" i="4"/>
  <c r="AT411" i="4" s="1"/>
  <c r="X390" i="4"/>
  <c r="AO445" i="4"/>
  <c r="AU445" i="4" s="1"/>
  <c r="X397" i="4"/>
  <c r="X449" i="4"/>
  <c r="Y449" i="4" s="1"/>
  <c r="AE380" i="4"/>
  <c r="AQ380" i="4" s="1"/>
  <c r="AW380" i="4" s="1"/>
  <c r="AD380" i="4"/>
  <c r="AB380" i="4"/>
  <c r="AA380" i="4"/>
  <c r="Z380" i="4"/>
  <c r="AC380" i="4"/>
  <c r="AM479" i="4"/>
  <c r="AS479" i="4" s="1"/>
  <c r="AM475" i="4"/>
  <c r="AS475" i="4" s="1"/>
  <c r="AC443" i="4"/>
  <c r="AO443" i="4" s="1"/>
  <c r="AU443" i="4" s="1"/>
  <c r="AD443" i="4"/>
  <c r="AF385" i="4"/>
  <c r="AI385" i="4"/>
  <c r="AQ463" i="4"/>
  <c r="AW463" i="4" s="1"/>
  <c r="AL463" i="4"/>
  <c r="AR463" i="4" s="1"/>
  <c r="AK415" i="4"/>
  <c r="AQ415" i="4" s="1"/>
  <c r="AW415" i="4" s="1"/>
  <c r="AJ380" i="4"/>
  <c r="AK403" i="4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K345" i="2" s="1"/>
  <c r="W345" i="4"/>
  <c r="X345" i="4" s="1"/>
  <c r="AC308" i="4"/>
  <c r="AO308" i="4" s="1"/>
  <c r="AU308" i="4" s="1"/>
  <c r="AH192" i="4"/>
  <c r="AL247" i="4"/>
  <c r="AR247" i="4" s="1"/>
  <c r="AQ247" i="4"/>
  <c r="AW247" i="4" s="1"/>
  <c r="X237" i="4"/>
  <c r="Y237" i="4" s="1"/>
  <c r="AG309" i="4"/>
  <c r="W287" i="4"/>
  <c r="W235" i="4"/>
  <c r="W243" i="4"/>
  <c r="AI260" i="4"/>
  <c r="AK260" i="4"/>
  <c r="AQ260" i="4" s="1"/>
  <c r="AW260" i="4" s="1"/>
  <c r="AG260" i="4"/>
  <c r="AM260" i="4" s="1"/>
  <c r="AS260" i="4" s="1"/>
  <c r="AJ260" i="4"/>
  <c r="AP260" i="4" s="1"/>
  <c r="AV260" i="4" s="1"/>
  <c r="AF260" i="4"/>
  <c r="AL260" i="4" s="1"/>
  <c r="AR260" i="4" s="1"/>
  <c r="AH260" i="4"/>
  <c r="AN260" i="4" s="1"/>
  <c r="AT260" i="4" s="1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J203" i="4"/>
  <c r="X346" i="4"/>
  <c r="Y346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X277" i="4"/>
  <c r="W248" i="4"/>
  <c r="X285" i="4"/>
  <c r="Y208" i="4"/>
  <c r="AA208" i="4" s="1"/>
  <c r="W320" i="4"/>
  <c r="AA203" i="4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15" i="4" s="1"/>
  <c r="AV315" i="4" s="1"/>
  <c r="AP369" i="4"/>
  <c r="AV369" i="4" s="1"/>
  <c r="AO260" i="4"/>
  <c r="AU260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265" i="4"/>
  <c r="X373" i="4"/>
  <c r="Y373" i="4" s="1"/>
  <c r="AE271" i="4"/>
  <c r="AC271" i="4"/>
  <c r="AB271" i="4"/>
  <c r="AN271" i="4" s="1"/>
  <c r="AT271" i="4" s="1"/>
  <c r="Z271" i="4"/>
  <c r="AA271" i="4"/>
  <c r="AM271" i="4" s="1"/>
  <c r="AS271" i="4" s="1"/>
  <c r="W210" i="4"/>
  <c r="X210" i="4" s="1"/>
  <c r="W186" i="4"/>
  <c r="X186" i="4" s="1"/>
  <c r="AJ187" i="4"/>
  <c r="AH187" i="4"/>
  <c r="AF187" i="4"/>
  <c r="AJ192" i="4"/>
  <c r="AE187" i="4"/>
  <c r="AQ187" i="4" s="1"/>
  <c r="AW187" i="4" s="1"/>
  <c r="AD187" i="4"/>
  <c r="AB203" i="4"/>
  <c r="Z203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AQ213" i="4"/>
  <c r="AW213" i="4" s="1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AO217" i="4"/>
  <c r="AU217" i="4" s="1"/>
  <c r="AM217" i="4"/>
  <c r="AS217" i="4" s="1"/>
  <c r="Y202" i="4"/>
  <c r="AF202" i="4" s="1"/>
  <c r="Y193" i="4"/>
  <c r="AB193" i="4" s="1"/>
  <c r="AF213" i="4"/>
  <c r="X195" i="4"/>
  <c r="Y195" i="4" s="1"/>
  <c r="X201" i="4"/>
  <c r="Y201" i="4" s="1"/>
  <c r="AG201" i="4" s="1"/>
  <c r="AK203" i="4"/>
  <c r="AI203" i="4"/>
  <c r="AO203" i="4" s="1"/>
  <c r="AU203" i="4" s="1"/>
  <c r="AG203" i="4"/>
  <c r="X205" i="4"/>
  <c r="Z192" i="4"/>
  <c r="AD192" i="4"/>
  <c r="AG192" i="4"/>
  <c r="AK192" i="4"/>
  <c r="AF192" i="4"/>
  <c r="AB192" i="4"/>
  <c r="AE192" i="4"/>
  <c r="AC192" i="4"/>
  <c r="AO192" i="4" s="1"/>
  <c r="AU192" i="4" s="1"/>
  <c r="AH193" i="4"/>
  <c r="AG213" i="4"/>
  <c r="Y189" i="4"/>
  <c r="AH189" i="4" s="1"/>
  <c r="AE203" i="4"/>
  <c r="AD203" i="4"/>
  <c r="AI213" i="4"/>
  <c r="AA213" i="4"/>
  <c r="Z213" i="4"/>
  <c r="AN338" i="4"/>
  <c r="AT338" i="4" s="1"/>
  <c r="AL365" i="4"/>
  <c r="AR365" i="4" s="1"/>
  <c r="E365" i="4" s="1"/>
  <c r="I365" i="4" s="1"/>
  <c r="L366" i="2" s="1"/>
  <c r="AN336" i="4"/>
  <c r="AT336" i="4" s="1"/>
  <c r="X188" i="4"/>
  <c r="Y188" i="4" s="1"/>
  <c r="X320" i="4"/>
  <c r="Y320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AP253" i="4"/>
  <c r="AV253" i="4" s="1"/>
  <c r="Y323" i="4"/>
  <c r="AB323" i="4" s="1"/>
  <c r="X374" i="4"/>
  <c r="Y374" i="4" s="1"/>
  <c r="AL333" i="4"/>
  <c r="AR333" i="4" s="1"/>
  <c r="AQ333" i="4"/>
  <c r="AW333" i="4" s="1"/>
  <c r="D378" i="4"/>
  <c r="H378" i="4" s="1"/>
  <c r="K379" i="2" s="1"/>
  <c r="AN378" i="4"/>
  <c r="AT378" i="4" s="1"/>
  <c r="AN382" i="4"/>
  <c r="AT382" i="4" s="1"/>
  <c r="AB376" i="4"/>
  <c r="AN376" i="4" s="1"/>
  <c r="AT376" i="4" s="1"/>
  <c r="AD376" i="4"/>
  <c r="Z376" i="4"/>
  <c r="AL376" i="4" s="1"/>
  <c r="AR376" i="4" s="1"/>
  <c r="AA376" i="4"/>
  <c r="AC376" i="4"/>
  <c r="AO376" i="4" s="1"/>
  <c r="AU376" i="4" s="1"/>
  <c r="AM276" i="4"/>
  <c r="AS276" i="4" s="1"/>
  <c r="AN276" i="4"/>
  <c r="AT276" i="4" s="1"/>
  <c r="AG323" i="4"/>
  <c r="AM308" i="4"/>
  <c r="AS308" i="4" s="1"/>
  <c r="AP308" i="4"/>
  <c r="AV308" i="4" s="1"/>
  <c r="AE341" i="4"/>
  <c r="AQ341" i="4" s="1"/>
  <c r="AW341" i="4" s="1"/>
  <c r="AB341" i="4"/>
  <c r="AC341" i="4"/>
  <c r="AO341" i="4" s="1"/>
  <c r="AU341" i="4" s="1"/>
  <c r="AD341" i="4"/>
  <c r="AA341" i="4"/>
  <c r="AM341" i="4" s="1"/>
  <c r="AS341" i="4" s="1"/>
  <c r="Z341" i="4"/>
  <c r="AP358" i="4"/>
  <c r="AV358" i="4" s="1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AD198" i="4"/>
  <c r="W331" i="4"/>
  <c r="W319" i="4"/>
  <c r="W327" i="4"/>
  <c r="X327" i="4" s="1"/>
  <c r="AM357" i="4"/>
  <c r="AS357" i="4" s="1"/>
  <c r="W212" i="4"/>
  <c r="W272" i="4"/>
  <c r="W264" i="4"/>
  <c r="W256" i="4"/>
  <c r="X366" i="4"/>
  <c r="Y366" i="4" s="1"/>
  <c r="AO333" i="4"/>
  <c r="AU333" i="4" s="1"/>
  <c r="AN333" i="4"/>
  <c r="AT333" i="4" s="1"/>
  <c r="AM333" i="4"/>
  <c r="AS333" i="4" s="1"/>
  <c r="AP378" i="4"/>
  <c r="AV378" i="4" s="1"/>
  <c r="AO378" i="4"/>
  <c r="AU378" i="4" s="1"/>
  <c r="AQ378" i="4"/>
  <c r="AW378" i="4" s="1"/>
  <c r="W363" i="4"/>
  <c r="D382" i="4"/>
  <c r="H382" i="4" s="1"/>
  <c r="K383" i="2" s="1"/>
  <c r="F382" i="4"/>
  <c r="J382" i="4" s="1"/>
  <c r="M383" i="2" s="1"/>
  <c r="G382" i="4"/>
  <c r="E382" i="4"/>
  <c r="I382" i="4" s="1"/>
  <c r="L383" i="2" s="1"/>
  <c r="AQ382" i="4"/>
  <c r="AW382" i="4" s="1"/>
  <c r="Y384" i="4"/>
  <c r="Z384" i="4" s="1"/>
  <c r="AE376" i="4"/>
  <c r="AQ376" i="4" s="1"/>
  <c r="AW376" i="4" s="1"/>
  <c r="X360" i="4"/>
  <c r="Y360" i="4" s="1"/>
  <c r="AJ276" i="4"/>
  <c r="AP276" i="4" s="1"/>
  <c r="AV276" i="4" s="1"/>
  <c r="AI276" i="4"/>
  <c r="AH198" i="4"/>
  <c r="W194" i="4"/>
  <c r="AC276" i="4"/>
  <c r="AO276" i="4" s="1"/>
  <c r="AU276" i="4" s="1"/>
  <c r="Z276" i="4"/>
  <c r="AL276" i="4" s="1"/>
  <c r="AR276" i="4" s="1"/>
  <c r="AN343" i="4"/>
  <c r="AT343" i="4" s="1"/>
  <c r="AD357" i="4"/>
  <c r="AC357" i="4"/>
  <c r="AO357" i="4" s="1"/>
  <c r="AU357" i="4" s="1"/>
  <c r="F217" i="4"/>
  <c r="J217" i="4" s="1"/>
  <c r="M218" i="2" s="1"/>
  <c r="E217" i="4"/>
  <c r="I217" i="4" s="1"/>
  <c r="L218" i="2" s="1"/>
  <c r="D217" i="4"/>
  <c r="H217" i="4" s="1"/>
  <c r="K218" i="2" s="1"/>
  <c r="G217" i="4"/>
  <c r="W353" i="4"/>
  <c r="AI32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Q308" i="4"/>
  <c r="AW308" i="4" s="1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E321" i="4"/>
  <c r="AD321" i="4"/>
  <c r="AJ321" i="4"/>
  <c r="W216" i="4"/>
  <c r="AB202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G365" i="4"/>
  <c r="D356" i="4"/>
  <c r="H356" i="4" s="1"/>
  <c r="K357" i="2" s="1"/>
  <c r="G356" i="4"/>
  <c r="F356" i="4"/>
  <c r="J356" i="4" s="1"/>
  <c r="M357" i="2" s="1"/>
  <c r="E356" i="4"/>
  <c r="I356" i="4" s="1"/>
  <c r="L357" i="2" s="1"/>
  <c r="AF381" i="4"/>
  <c r="D369" i="4"/>
  <c r="H369" i="4" s="1"/>
  <c r="K370" i="2" s="1"/>
  <c r="E369" i="4"/>
  <c r="I369" i="4" s="1"/>
  <c r="L370" i="2" s="1"/>
  <c r="F369" i="4"/>
  <c r="J369" i="4" s="1"/>
  <c r="M370" i="2" s="1"/>
  <c r="G369" i="4"/>
  <c r="AL338" i="4"/>
  <c r="AR338" i="4" s="1"/>
  <c r="AQ338" i="4"/>
  <c r="AW338" i="4" s="1"/>
  <c r="AP228" i="4"/>
  <c r="AV228" i="4" s="1"/>
  <c r="AO228" i="4"/>
  <c r="AU228" i="4" s="1"/>
  <c r="AP234" i="4"/>
  <c r="AV234" i="4" s="1"/>
  <c r="AM234" i="4"/>
  <c r="AS234" i="4" s="1"/>
  <c r="AB222" i="4"/>
  <c r="AG222" i="4"/>
  <c r="AH222" i="4"/>
  <c r="AD330" i="4"/>
  <c r="AC330" i="4"/>
  <c r="Z330" i="4"/>
  <c r="AK330" i="4"/>
  <c r="AG330" i="4"/>
  <c r="AJ330" i="4"/>
  <c r="AO358" i="4"/>
  <c r="AU358" i="4" s="1"/>
  <c r="AL358" i="4"/>
  <c r="AR358" i="4" s="1"/>
  <c r="AA355" i="4"/>
  <c r="Z355" i="4"/>
  <c r="AI355" i="4"/>
  <c r="AL190" i="4"/>
  <c r="AR190" i="4" s="1"/>
  <c r="AL262" i="4"/>
  <c r="AR262" i="4" s="1"/>
  <c r="AN365" i="4"/>
  <c r="AT365" i="4" s="1"/>
  <c r="AL336" i="4"/>
  <c r="AR336" i="4" s="1"/>
  <c r="AB278" i="4"/>
  <c r="AC278" i="4"/>
  <c r="Z278" i="4"/>
  <c r="AA278" i="4"/>
  <c r="AE278" i="4"/>
  <c r="AF278" i="4"/>
  <c r="AG278" i="4"/>
  <c r="AJ278" i="4"/>
  <c r="AH278" i="4"/>
  <c r="AI278" i="4"/>
  <c r="AK278" i="4"/>
  <c r="G245" i="4"/>
  <c r="F245" i="4"/>
  <c r="J245" i="4" s="1"/>
  <c r="M246" i="2" s="1"/>
  <c r="D245" i="4"/>
  <c r="H245" i="4" s="1"/>
  <c r="K246" i="2" s="1"/>
  <c r="E245" i="4"/>
  <c r="I245" i="4" s="1"/>
  <c r="L246" i="2" s="1"/>
  <c r="G334" i="4"/>
  <c r="E334" i="4"/>
  <c r="I334" i="4" s="1"/>
  <c r="L335" i="2" s="1"/>
  <c r="D334" i="4"/>
  <c r="H334" i="4" s="1"/>
  <c r="K335" i="2" s="1"/>
  <c r="F334" i="4"/>
  <c r="J334" i="4" s="1"/>
  <c r="M335" i="2" s="1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A244" i="4"/>
  <c r="AD244" i="4"/>
  <c r="AP244" i="4" s="1"/>
  <c r="AV244" i="4" s="1"/>
  <c r="AB244" i="4"/>
  <c r="AC244" i="4"/>
  <c r="Z244" i="4"/>
  <c r="AE244" i="4"/>
  <c r="AF244" i="4"/>
  <c r="AK244" i="4"/>
  <c r="AG244" i="4"/>
  <c r="AH244" i="4"/>
  <c r="AI244" i="4"/>
  <c r="D250" i="4"/>
  <c r="H250" i="4" s="1"/>
  <c r="K251" i="2" s="1"/>
  <c r="F250" i="4"/>
  <c r="J250" i="4" s="1"/>
  <c r="M251" i="2" s="1"/>
  <c r="E250" i="4"/>
  <c r="I250" i="4" s="1"/>
  <c r="L251" i="2" s="1"/>
  <c r="G250" i="4"/>
  <c r="F258" i="4"/>
  <c r="J258" i="4" s="1"/>
  <c r="M259" i="2" s="1"/>
  <c r="E258" i="4"/>
  <c r="I258" i="4" s="1"/>
  <c r="L259" i="2" s="1"/>
  <c r="D258" i="4"/>
  <c r="H258" i="4" s="1"/>
  <c r="K259" i="2" s="1"/>
  <c r="G258" i="4"/>
  <c r="G322" i="4"/>
  <c r="F322" i="4"/>
  <c r="J322" i="4" s="1"/>
  <c r="M323" i="2" s="1"/>
  <c r="E322" i="4"/>
  <c r="I322" i="4" s="1"/>
  <c r="L323" i="2" s="1"/>
  <c r="D322" i="4"/>
  <c r="H322" i="4" s="1"/>
  <c r="K323" i="2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F252" i="4"/>
  <c r="J252" i="4" s="1"/>
  <c r="M253" i="2" s="1"/>
  <c r="AH355" i="4"/>
  <c r="AF355" i="4"/>
  <c r="AD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AP365" i="4"/>
  <c r="AV365" i="4" s="1"/>
  <c r="G270" i="4"/>
  <c r="F270" i="4"/>
  <c r="J270" i="4" s="1"/>
  <c r="M271" i="2" s="1"/>
  <c r="E270" i="4"/>
  <c r="I270" i="4" s="1"/>
  <c r="L271" i="2" s="1"/>
  <c r="D270" i="4"/>
  <c r="H270" i="4" s="1"/>
  <c r="K271" i="2" s="1"/>
  <c r="AA314" i="4"/>
  <c r="Z314" i="4"/>
  <c r="AB314" i="4"/>
  <c r="AC314" i="4"/>
  <c r="AE314" i="4"/>
  <c r="AI314" i="4"/>
  <c r="AJ314" i="4"/>
  <c r="AP314" i="4" s="1"/>
  <c r="AV314" i="4" s="1"/>
  <c r="AH314" i="4"/>
  <c r="AG314" i="4"/>
  <c r="AK314" i="4"/>
  <c r="AF314" i="4"/>
  <c r="AO191" i="4"/>
  <c r="AU191" i="4" s="1"/>
  <c r="AG318" i="4"/>
  <c r="AA318" i="4"/>
  <c r="AJ318" i="4"/>
  <c r="AB318" i="4"/>
  <c r="AF318" i="4"/>
  <c r="AC318" i="4"/>
  <c r="AH318" i="4"/>
  <c r="AD318" i="4"/>
  <c r="AI318" i="4"/>
  <c r="AK318" i="4"/>
  <c r="Z318" i="4"/>
  <c r="AE318" i="4"/>
  <c r="AI381" i="4"/>
  <c r="AG381" i="4"/>
  <c r="E207" i="4"/>
  <c r="I207" i="4" s="1"/>
  <c r="L208" i="2" s="1"/>
  <c r="G207" i="4"/>
  <c r="D207" i="4"/>
  <c r="H207" i="4" s="1"/>
  <c r="K208" i="2" s="1"/>
  <c r="F207" i="4"/>
  <c r="J207" i="4" s="1"/>
  <c r="M208" i="2" s="1"/>
  <c r="AM338" i="4"/>
  <c r="AS338" i="4" s="1"/>
  <c r="AO338" i="4"/>
  <c r="AU338" i="4" s="1"/>
  <c r="AQ234" i="4"/>
  <c r="AW234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M358" i="4"/>
  <c r="AS358" i="4" s="1"/>
  <c r="AN358" i="4"/>
  <c r="AT358" i="4" s="1"/>
  <c r="AJ355" i="4"/>
  <c r="AG355" i="4"/>
  <c r="AC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M365" i="4"/>
  <c r="AS365" i="4" s="1"/>
  <c r="AO365" i="4"/>
  <c r="AU365" i="4" s="1"/>
  <c r="AP336" i="4"/>
  <c r="AV336" i="4" s="1"/>
  <c r="F344" i="4"/>
  <c r="J344" i="4" s="1"/>
  <c r="M345" i="2" s="1"/>
  <c r="G344" i="4"/>
  <c r="AO344" i="4"/>
  <c r="AU344" i="4" s="1"/>
  <c r="AP344" i="4"/>
  <c r="AV344" i="4" s="1"/>
  <c r="AN344" i="4"/>
  <c r="AT344" i="4" s="1"/>
  <c r="AN190" i="4"/>
  <c r="AT190" i="4" s="1"/>
  <c r="E255" i="4"/>
  <c r="I255" i="4" s="1"/>
  <c r="L256" i="2" s="1"/>
  <c r="F255" i="4"/>
  <c r="J255" i="4" s="1"/>
  <c r="M256" i="2" s="1"/>
  <c r="D255" i="4"/>
  <c r="H255" i="4" s="1"/>
  <c r="K256" i="2" s="1"/>
  <c r="G255" i="4"/>
  <c r="AL191" i="4"/>
  <c r="AR191" i="4" s="1"/>
  <c r="Y266" i="4"/>
  <c r="AC266" i="4" s="1"/>
  <c r="E241" i="4"/>
  <c r="I241" i="4" s="1"/>
  <c r="L242" i="2" s="1"/>
  <c r="D241" i="4"/>
  <c r="H241" i="4" s="1"/>
  <c r="K242" i="2" s="1"/>
  <c r="G241" i="4"/>
  <c r="F241" i="4"/>
  <c r="J241" i="4" s="1"/>
  <c r="M242" i="2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D310" i="4"/>
  <c r="Z310" i="4"/>
  <c r="AA310" i="4"/>
  <c r="AB310" i="4"/>
  <c r="AC310" i="4"/>
  <c r="AE310" i="4"/>
  <c r="AJ310" i="4"/>
  <c r="AF310" i="4"/>
  <c r="AK310" i="4"/>
  <c r="AI310" i="4"/>
  <c r="AG310" i="4"/>
  <c r="AH310" i="4"/>
  <c r="F377" i="4"/>
  <c r="J377" i="4" s="1"/>
  <c r="M378" i="2" s="1"/>
  <c r="D377" i="4"/>
  <c r="H377" i="4" s="1"/>
  <c r="K378" i="2" s="1"/>
  <c r="E377" i="4"/>
  <c r="I377" i="4" s="1"/>
  <c r="L378" i="2" s="1"/>
  <c r="G377" i="4"/>
  <c r="AL234" i="4"/>
  <c r="AR234" i="4" s="1"/>
  <c r="AN234" i="4"/>
  <c r="AT234" i="4" s="1"/>
  <c r="AQ358" i="4"/>
  <c r="AW358" i="4" s="1"/>
  <c r="AB355" i="4"/>
  <c r="AN355" i="4" s="1"/>
  <c r="AT355" i="4" s="1"/>
  <c r="AK355" i="4"/>
  <c r="AQ355" i="4" s="1"/>
  <c r="AW355" i="4" s="1"/>
  <c r="AA230" i="4"/>
  <c r="AF230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AM469" i="4"/>
  <c r="AS469" i="4" s="1"/>
  <c r="W488" i="4"/>
  <c r="X538" i="4"/>
  <c r="Y538" i="4" s="1"/>
  <c r="W476" i="4"/>
  <c r="W548" i="4"/>
  <c r="W516" i="4"/>
  <c r="AE550" i="4"/>
  <c r="AC550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O446" i="4" s="1"/>
  <c r="AU446" i="4" s="1"/>
  <c r="AD446" i="4"/>
  <c r="AP446" i="4" s="1"/>
  <c r="AB446" i="4"/>
  <c r="AN446" i="4" s="1"/>
  <c r="Z446" i="4"/>
  <c r="AL446" i="4" s="1"/>
  <c r="AR446" i="4" s="1"/>
  <c r="AE446" i="4"/>
  <c r="AQ446" i="4" s="1"/>
  <c r="AA446" i="4"/>
  <c r="AM446" i="4" s="1"/>
  <c r="AT446" i="4"/>
  <c r="AV446" i="4"/>
  <c r="AW446" i="4"/>
  <c r="AS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X482" i="4"/>
  <c r="Y482" i="4" s="1"/>
  <c r="AF436" i="4"/>
  <c r="W510" i="4"/>
  <c r="AE486" i="4"/>
  <c r="AC486" i="4"/>
  <c r="AA486" i="4"/>
  <c r="AD486" i="4"/>
  <c r="Z486" i="4"/>
  <c r="AB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B512" i="4"/>
  <c r="AN512" i="4" s="1"/>
  <c r="AT512" i="4" s="1"/>
  <c r="AS512" i="4"/>
  <c r="AC512" i="4"/>
  <c r="AO512" i="4" s="1"/>
  <c r="AU512" i="4" s="1"/>
  <c r="AD512" i="4"/>
  <c r="AP512" i="4" s="1"/>
  <c r="AV512" i="4" s="1"/>
  <c r="AE512" i="4"/>
  <c r="AQ512" i="4" s="1"/>
  <c r="AW512" i="4" s="1"/>
  <c r="AB442" i="4"/>
  <c r="AA442" i="4"/>
  <c r="Z442" i="4"/>
  <c r="AE442" i="4"/>
  <c r="AD442" i="4"/>
  <c r="AC442" i="4"/>
  <c r="AB506" i="4"/>
  <c r="Z506" i="4"/>
  <c r="AC506" i="4"/>
  <c r="AB480" i="4"/>
  <c r="W500" i="4"/>
  <c r="X424" i="4"/>
  <c r="Y424" i="4" s="1"/>
  <c r="AI458" i="4"/>
  <c r="AG458" i="4"/>
  <c r="AQ469" i="4"/>
  <c r="AW469" i="4" s="1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X450" i="4"/>
  <c r="Y450" i="4" s="1"/>
  <c r="AC490" i="4"/>
  <c r="AD490" i="4"/>
  <c r="AP490" i="4" s="1"/>
  <c r="AV490" i="4" s="1"/>
  <c r="AE490" i="4"/>
  <c r="Z490" i="4"/>
  <c r="AL490" i="4" s="1"/>
  <c r="AR490" i="4" s="1"/>
  <c r="AA490" i="4"/>
  <c r="AM490" i="4" s="1"/>
  <c r="AS490" i="4" s="1"/>
  <c r="AB490" i="4"/>
  <c r="AD540" i="4"/>
  <c r="AA540" i="4"/>
  <c r="AE540" i="4"/>
  <c r="AC540" i="4"/>
  <c r="Z540" i="4"/>
  <c r="AB540" i="4"/>
  <c r="AN540" i="4" s="1"/>
  <c r="AT540" i="4" s="1"/>
  <c r="X524" i="4"/>
  <c r="Y524" i="4" s="1"/>
  <c r="AE414" i="4"/>
  <c r="AQ414" i="4" s="1"/>
  <c r="AW414" i="4" s="1"/>
  <c r="Z414" i="4"/>
  <c r="AL414" i="4" s="1"/>
  <c r="AR414" i="4" s="1"/>
  <c r="AA414" i="4"/>
  <c r="AM414" i="4" s="1"/>
  <c r="AB414" i="4"/>
  <c r="AN414" i="4" s="1"/>
  <c r="AT414" i="4" s="1"/>
  <c r="AC414" i="4"/>
  <c r="AO414" i="4" s="1"/>
  <c r="AU414" i="4" s="1"/>
  <c r="AD414" i="4"/>
  <c r="AP414" i="4" s="1"/>
  <c r="AV414" i="4" s="1"/>
  <c r="AS414" i="4"/>
  <c r="AD554" i="4"/>
  <c r="AP554" i="4" s="1"/>
  <c r="AA554" i="4"/>
  <c r="AM554" i="4" s="1"/>
  <c r="Z554" i="4"/>
  <c r="AL554" i="4" s="1"/>
  <c r="AR554" i="4" s="1"/>
  <c r="AE554" i="4"/>
  <c r="AQ554" i="4" s="1"/>
  <c r="AV554" i="4"/>
  <c r="AB554" i="4"/>
  <c r="AN554" i="4" s="1"/>
  <c r="AC554" i="4"/>
  <c r="AO554" i="4" s="1"/>
  <c r="AU554" i="4" s="1"/>
  <c r="AS554" i="4"/>
  <c r="AW554" i="4"/>
  <c r="AT554" i="4"/>
  <c r="AA410" i="4"/>
  <c r="AB410" i="4"/>
  <c r="AC410" i="4"/>
  <c r="AO410" i="4" s="1"/>
  <c r="AU410" i="4" s="1"/>
  <c r="AD410" i="4"/>
  <c r="AE410" i="4"/>
  <c r="AQ410" i="4" s="1"/>
  <c r="AW410" i="4" s="1"/>
  <c r="Z410" i="4"/>
  <c r="AL410" i="4" s="1"/>
  <c r="AR410" i="4" s="1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AL469" i="4"/>
  <c r="AR469" i="4" s="1"/>
  <c r="AN469" i="4"/>
  <c r="AT469" i="4" s="1"/>
  <c r="X504" i="4"/>
  <c r="Y504" i="4" s="1"/>
  <c r="X456" i="4"/>
  <c r="Y456" i="4" s="1"/>
  <c r="X454" i="4"/>
  <c r="Y454" i="4" s="1"/>
  <c r="X478" i="4"/>
  <c r="Y478" i="4" s="1"/>
  <c r="X496" i="4"/>
  <c r="AD381" i="4"/>
  <c r="AP381" i="4" s="1"/>
  <c r="AV381" i="4" s="1"/>
  <c r="AB381" i="4"/>
  <c r="AC381" i="4"/>
  <c r="AO381" i="4" s="1"/>
  <c r="AA381" i="4"/>
  <c r="AM381" i="4" s="1"/>
  <c r="Z381" i="4"/>
  <c r="AE381" i="4"/>
  <c r="AU381" i="4"/>
  <c r="AS381" i="4"/>
  <c r="X518" i="4"/>
  <c r="Y518" i="4" s="1"/>
  <c r="AB530" i="4"/>
  <c r="AA530" i="4"/>
  <c r="AD530" i="4"/>
  <c r="Z468" i="4"/>
  <c r="AL468" i="4" s="1"/>
  <c r="AR468" i="4" s="1"/>
  <c r="AA468" i="4"/>
  <c r="AB468" i="4"/>
  <c r="AC468" i="4"/>
  <c r="AO468" i="4" s="1"/>
  <c r="AU468" i="4" s="1"/>
  <c r="AD468" i="4"/>
  <c r="AP468" i="4" s="1"/>
  <c r="AV468" i="4" s="1"/>
  <c r="AE468" i="4"/>
  <c r="Z432" i="4"/>
  <c r="AL432" i="4" s="1"/>
  <c r="AR432" i="4" s="1"/>
  <c r="AA432" i="4"/>
  <c r="AM432" i="4" s="1"/>
  <c r="AS432" i="4" s="1"/>
  <c r="AB432" i="4"/>
  <c r="AN432" i="4" s="1"/>
  <c r="AT432" i="4" s="1"/>
  <c r="AC432" i="4"/>
  <c r="AO432" i="4" s="1"/>
  <c r="AD432" i="4"/>
  <c r="AP432" i="4" s="1"/>
  <c r="AV432" i="4" s="1"/>
  <c r="AE432" i="4"/>
  <c r="AQ432" i="4" s="1"/>
  <c r="AW432" i="4" s="1"/>
  <c r="AU432" i="4"/>
  <c r="Z460" i="4"/>
  <c r="AA460" i="4"/>
  <c r="AM460" i="4" s="1"/>
  <c r="AS460" i="4" s="1"/>
  <c r="AB460" i="4"/>
  <c r="AC460" i="4"/>
  <c r="AO460" i="4" s="1"/>
  <c r="AU460" i="4" s="1"/>
  <c r="AD460" i="4"/>
  <c r="AE460" i="4"/>
  <c r="AQ460" i="4" s="1"/>
  <c r="AW460" i="4" s="1"/>
  <c r="Z436" i="4"/>
  <c r="AA436" i="4"/>
  <c r="AB436" i="4"/>
  <c r="AN436" i="4" s="1"/>
  <c r="AT436" i="4" s="1"/>
  <c r="AC436" i="4"/>
  <c r="AD436" i="4"/>
  <c r="AP436" i="4" s="1"/>
  <c r="AV436" i="4" s="1"/>
  <c r="AE436" i="4"/>
  <c r="Z408" i="4"/>
  <c r="AL408" i="4" s="1"/>
  <c r="AR408" i="4" s="1"/>
  <c r="AC408" i="4"/>
  <c r="AD408" i="4"/>
  <c r="AP408" i="4" s="1"/>
  <c r="AV408" i="4" s="1"/>
  <c r="AA408" i="4"/>
  <c r="AB408" i="4"/>
  <c r="AN408" i="4" s="1"/>
  <c r="AT408" i="4" s="1"/>
  <c r="AE408" i="4"/>
  <c r="Z532" i="4"/>
  <c r="AB532" i="4"/>
  <c r="AD532" i="4"/>
  <c r="Z448" i="4"/>
  <c r="AL448" i="4" s="1"/>
  <c r="AR448" i="4" s="1"/>
  <c r="AA448" i="4"/>
  <c r="AM448" i="4" s="1"/>
  <c r="AS448" i="4" s="1"/>
  <c r="AB448" i="4"/>
  <c r="AN448" i="4" s="1"/>
  <c r="AT448" i="4" s="1"/>
  <c r="AC448" i="4"/>
  <c r="AO448" i="4" s="1"/>
  <c r="AU448" i="4" s="1"/>
  <c r="AD448" i="4"/>
  <c r="AP448" i="4" s="1"/>
  <c r="AV448" i="4" s="1"/>
  <c r="AE448" i="4"/>
  <c r="AQ448" i="4" s="1"/>
  <c r="AW448" i="4" s="1"/>
  <c r="AK590" i="4" l="1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D252" i="4"/>
  <c r="H252" i="4" s="1"/>
  <c r="K253" i="2" s="1"/>
  <c r="AF330" i="4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L187" i="4"/>
  <c r="AR187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AQ386" i="4"/>
  <c r="AW386" i="4" s="1"/>
  <c r="AH403" i="4"/>
  <c r="AD403" i="4"/>
  <c r="AE403" i="4"/>
  <c r="AL447" i="4"/>
  <c r="AR447" i="4" s="1"/>
  <c r="F422" i="4"/>
  <c r="J422" i="4" s="1"/>
  <c r="M423" i="2" s="1"/>
  <c r="G475" i="4"/>
  <c r="AL251" i="4"/>
  <c r="AR251" i="4" s="1"/>
  <c r="AG590" i="4"/>
  <c r="AL639" i="4"/>
  <c r="AR639" i="4" s="1"/>
  <c r="AI716" i="4"/>
  <c r="AD716" i="4"/>
  <c r="AA716" i="4"/>
  <c r="AP583" i="4"/>
  <c r="AV583" i="4" s="1"/>
  <c r="AN833" i="4"/>
  <c r="AT833" i="4" s="1"/>
  <c r="AP793" i="4"/>
  <c r="AV793" i="4" s="1"/>
  <c r="AN785" i="4"/>
  <c r="AT785" i="4" s="1"/>
  <c r="AP753" i="4"/>
  <c r="AV75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Q800" i="4" s="1"/>
  <c r="AW800" i="4" s="1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/>
  <c r="X286" i="4"/>
  <c r="Y286" i="4" s="1"/>
  <c r="Y317" i="4"/>
  <c r="AC317" i="4" s="1"/>
  <c r="Z317" i="4"/>
  <c r="AG317" i="4"/>
  <c r="Y780" i="4"/>
  <c r="AC780" i="4" s="1"/>
  <c r="X780" i="4"/>
  <c r="AH678" i="4"/>
  <c r="AI678" i="4"/>
  <c r="X574" i="4"/>
  <c r="Y574" i="4"/>
  <c r="X686" i="4"/>
  <c r="Y686" i="4" s="1"/>
  <c r="Y870" i="4"/>
  <c r="X870" i="4"/>
  <c r="AK871" i="4"/>
  <c r="AQ792" i="4"/>
  <c r="AW792" i="4" s="1"/>
  <c r="AM792" i="4"/>
  <c r="AS792" i="4" s="1"/>
  <c r="AM564" i="4"/>
  <c r="AS564" i="4" s="1"/>
  <c r="AF990" i="4"/>
  <c r="AK847" i="4"/>
  <c r="AQ726" i="4"/>
  <c r="AW726" i="4" s="1"/>
  <c r="AE335" i="4"/>
  <c r="AQ335" i="4" s="1"/>
  <c r="AW335" i="4" s="1"/>
  <c r="W901" i="4"/>
  <c r="W864" i="4"/>
  <c r="AJ466" i="4"/>
  <c r="AP466" i="4" s="1"/>
  <c r="AV466" i="4" s="1"/>
  <c r="F620" i="4"/>
  <c r="J620" i="4" s="1"/>
  <c r="M621" i="2" s="1"/>
  <c r="D620" i="4"/>
  <c r="H620" i="4" s="1"/>
  <c r="K621" i="2" s="1"/>
  <c r="E620" i="4"/>
  <c r="I620" i="4" s="1"/>
  <c r="L621" i="2" s="1"/>
  <c r="G620" i="4"/>
  <c r="AD678" i="4"/>
  <c r="AB678" i="4"/>
  <c r="AN678" i="4" s="1"/>
  <c r="AT678" i="4" s="1"/>
  <c r="Z678" i="4"/>
  <c r="AE678" i="4"/>
  <c r="AA678" i="4"/>
  <c r="AC678" i="4"/>
  <c r="AO678" i="4" s="1"/>
  <c r="AU678" i="4" s="1"/>
  <c r="E813" i="4"/>
  <c r="I813" i="4" s="1"/>
  <c r="L813" i="2" s="1"/>
  <c r="G813" i="4"/>
  <c r="F813" i="4"/>
  <c r="J813" i="4" s="1"/>
  <c r="M813" i="2" s="1"/>
  <c r="D813" i="4"/>
  <c r="H813" i="4" s="1"/>
  <c r="K813" i="2" s="1"/>
  <c r="AB846" i="4"/>
  <c r="AC846" i="4"/>
  <c r="AJ846" i="4"/>
  <c r="AA846" i="4"/>
  <c r="Z846" i="4"/>
  <c r="AV846" i="4"/>
  <c r="AW846" i="4"/>
  <c r="AI846" i="4"/>
  <c r="AD846" i="4"/>
  <c r="AP846" i="4" s="1"/>
  <c r="AU846" i="4"/>
  <c r="AG846" i="4"/>
  <c r="AT846" i="4"/>
  <c r="AE846" i="4"/>
  <c r="AQ846" i="4" s="1"/>
  <c r="AS846" i="4"/>
  <c r="AF846" i="4"/>
  <c r="AK846" i="4"/>
  <c r="AH846" i="4"/>
  <c r="Y672" i="4"/>
  <c r="AI672" i="4"/>
  <c r="AB672" i="4"/>
  <c r="AD672" i="4"/>
  <c r="AP672" i="4" s="1"/>
  <c r="AV672" i="4" s="1"/>
  <c r="AJ672" i="4"/>
  <c r="AG672" i="4"/>
  <c r="Z672" i="4"/>
  <c r="Z343" i="4"/>
  <c r="AL343" i="4" s="1"/>
  <c r="AR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G678" i="4"/>
  <c r="AJ678" i="4"/>
  <c r="AK678" i="4"/>
  <c r="AA767" i="4"/>
  <c r="AM767" i="4" s="1"/>
  <c r="AS767" i="4" s="1"/>
  <c r="AK767" i="4"/>
  <c r="AH767" i="4"/>
  <c r="AG767" i="4"/>
  <c r="AB767" i="4"/>
  <c r="AN767" i="4" s="1"/>
  <c r="AT767" i="4" s="1"/>
  <c r="AF767" i="4"/>
  <c r="AL767" i="4" s="1"/>
  <c r="AR767" i="4" s="1"/>
  <c r="AI767" i="4"/>
  <c r="AJ767" i="4"/>
  <c r="AC767" i="4"/>
  <c r="AO767" i="4" s="1"/>
  <c r="AU767" i="4" s="1"/>
  <c r="AD767" i="4"/>
  <c r="AP767" i="4" s="1"/>
  <c r="AV767" i="4" s="1"/>
  <c r="AE767" i="4"/>
  <c r="AQ767" i="4" s="1"/>
  <c r="AW767" i="4" s="1"/>
  <c r="X566" i="4"/>
  <c r="X824" i="4"/>
  <c r="AI343" i="4"/>
  <c r="AO343" i="4" s="1"/>
  <c r="AU343" i="4" s="1"/>
  <c r="AH317" i="4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Q178" i="4" s="1"/>
  <c r="AW178" i="4" s="1"/>
  <c r="AD178" i="4"/>
  <c r="AP178" i="4" s="1"/>
  <c r="AV178" i="4" s="1"/>
  <c r="AA178" i="4"/>
  <c r="AM178" i="4" s="1"/>
  <c r="AS178" i="4" s="1"/>
  <c r="AG178" i="4"/>
  <c r="Z178" i="4"/>
  <c r="AL178" i="4" s="1"/>
  <c r="AR178" i="4" s="1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O560" i="4" s="1"/>
  <c r="AU560" i="4" s="1"/>
  <c r="AA560" i="4"/>
  <c r="AE560" i="4"/>
  <c r="AQ560" i="4" s="1"/>
  <c r="AW560" i="4" s="1"/>
  <c r="AC560" i="4"/>
  <c r="AF560" i="4"/>
  <c r="AJ560" i="4"/>
  <c r="AH560" i="4"/>
  <c r="Z560" i="4"/>
  <c r="AD560" i="4"/>
  <c r="AP560" i="4" s="1"/>
  <c r="AV560" i="4" s="1"/>
  <c r="AB560" i="4"/>
  <c r="Y438" i="4"/>
  <c r="AQ262" i="4"/>
  <c r="AW262" i="4" s="1"/>
  <c r="Y496" i="4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148" i="4"/>
  <c r="AT148" i="4" s="1"/>
  <c r="AO958" i="4"/>
  <c r="AN958" i="4"/>
  <c r="AQ917" i="4"/>
  <c r="AL917" i="4"/>
  <c r="AL113" i="4"/>
  <c r="AR113" i="4" s="1"/>
  <c r="AQ59" i="4"/>
  <c r="AW59" i="4" s="1"/>
  <c r="AP118" i="4"/>
  <c r="AV118" i="4" s="1"/>
  <c r="AN525" i="4"/>
  <c r="AT525" i="4" s="1"/>
  <c r="AN15" i="4"/>
  <c r="AT15" i="4" s="1"/>
  <c r="AP11" i="4"/>
  <c r="AV11" i="4" s="1"/>
  <c r="AM11" i="4"/>
  <c r="AS11" i="4" s="1"/>
  <c r="AL973" i="4"/>
  <c r="AN973" i="4"/>
  <c r="AM131" i="4"/>
  <c r="AS131" i="4" s="1"/>
  <c r="AM572" i="4"/>
  <c r="AS572" i="4" s="1"/>
  <c r="AN830" i="4"/>
  <c r="AT830" i="4" s="1"/>
  <c r="AN848" i="4"/>
  <c r="AM848" i="4"/>
  <c r="AM904" i="4"/>
  <c r="AO966" i="4"/>
  <c r="AL107" i="4"/>
  <c r="AR107" i="4" s="1"/>
  <c r="AL97" i="4"/>
  <c r="AR97" i="4" s="1"/>
  <c r="AQ770" i="4"/>
  <c r="AW770" i="4" s="1"/>
  <c r="AO44" i="4"/>
  <c r="AU44" i="4" s="1"/>
  <c r="AE756" i="4"/>
  <c r="AC79" i="4"/>
  <c r="AB79" i="4"/>
  <c r="AC752" i="4"/>
  <c r="Z752" i="4"/>
  <c r="AK779" i="4"/>
  <c r="AC779" i="4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743" i="4"/>
  <c r="AM743" i="4" s="1"/>
  <c r="AS743" i="4" s="1"/>
  <c r="AC743" i="4"/>
  <c r="AE743" i="4"/>
  <c r="AQ743" i="4" s="1"/>
  <c r="AW743" i="4" s="1"/>
  <c r="AA515" i="4"/>
  <c r="AB515" i="4"/>
  <c r="AD594" i="4"/>
  <c r="AE594" i="4"/>
  <c r="AQ710" i="4"/>
  <c r="AW710" i="4" s="1"/>
  <c r="AL726" i="4"/>
  <c r="AR726" i="4" s="1"/>
  <c r="AB118" i="4"/>
  <c r="AB17" i="4"/>
  <c r="AE17" i="4"/>
  <c r="AE131" i="4"/>
  <c r="AD784" i="4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AB97" i="4"/>
  <c r="F695" i="4"/>
  <c r="J695" i="4" s="1"/>
  <c r="M696" i="2" s="1"/>
  <c r="G695" i="4"/>
  <c r="D695" i="4"/>
  <c r="H695" i="4" s="1"/>
  <c r="K696" i="2" s="1"/>
  <c r="E695" i="4"/>
  <c r="I695" i="4" s="1"/>
  <c r="L696" i="2" s="1"/>
  <c r="AM695" i="4"/>
  <c r="AS695" i="4" s="1"/>
  <c r="Y749" i="4"/>
  <c r="AJ749" i="4"/>
  <c r="Z749" i="4"/>
  <c r="AK749" i="4"/>
  <c r="AF749" i="4"/>
  <c r="AG749" i="4"/>
  <c r="AD749" i="4"/>
  <c r="AP749" i="4" s="1"/>
  <c r="AV749" i="4" s="1"/>
  <c r="AC749" i="4"/>
  <c r="AE749" i="4"/>
  <c r="AQ749" i="4" s="1"/>
  <c r="AA749" i="4"/>
  <c r="AM749" i="4" s="1"/>
  <c r="AW749" i="4"/>
  <c r="AS749" i="4"/>
  <c r="AI749" i="4"/>
  <c r="AH749" i="4"/>
  <c r="AB749" i="4"/>
  <c r="Y851" i="4"/>
  <c r="X851" i="4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P947" i="4" s="1"/>
  <c r="AT947" i="4"/>
  <c r="AB947" i="4"/>
  <c r="AN947" i="4" s="1"/>
  <c r="AS947" i="4"/>
  <c r="Z947" i="4"/>
  <c r="AL947" i="4" s="1"/>
  <c r="AV947" i="4"/>
  <c r="AU947" i="4"/>
  <c r="AE947" i="4"/>
  <c r="AQ947" i="4" s="1"/>
  <c r="AC947" i="4"/>
  <c r="AO947" i="4" s="1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N902" i="4" s="1"/>
  <c r="AC902" i="4"/>
  <c r="AO902" i="4" s="1"/>
  <c r="AT902" i="4"/>
  <c r="Z902" i="4"/>
  <c r="AL902" i="4" s="1"/>
  <c r="AV902" i="4"/>
  <c r="AA902" i="4"/>
  <c r="AM902" i="4" s="1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AN683" i="4" s="1"/>
  <c r="AT683" i="4" s="1"/>
  <c r="X796" i="4"/>
  <c r="Y796" i="4"/>
  <c r="X673" i="4"/>
  <c r="Y673" i="4"/>
  <c r="AG673" i="4" s="1"/>
  <c r="AE30" i="4"/>
  <c r="AD30" i="4"/>
  <c r="AG30" i="4"/>
  <c r="AA30" i="4"/>
  <c r="AM30" i="4" s="1"/>
  <c r="AS30" i="4" s="1"/>
  <c r="AB30" i="4"/>
  <c r="AF30" i="4"/>
  <c r="Z30" i="4"/>
  <c r="AC30" i="4"/>
  <c r="AO30" i="4" s="1"/>
  <c r="AU30" i="4" s="1"/>
  <c r="AI30" i="4"/>
  <c r="AJ30" i="4"/>
  <c r="AK30" i="4"/>
  <c r="AH30" i="4"/>
  <c r="AI76" i="4"/>
  <c r="AC76" i="4"/>
  <c r="AO76" i="4" s="1"/>
  <c r="AE76" i="4"/>
  <c r="AF76" i="4"/>
  <c r="AB76" i="4"/>
  <c r="AK76" i="4"/>
  <c r="AG76" i="4"/>
  <c r="AH76" i="4"/>
  <c r="AA76" i="4"/>
  <c r="AM76" i="4" s="1"/>
  <c r="AS76" i="4" s="1"/>
  <c r="AU76" i="4"/>
  <c r="AJ76" i="4"/>
  <c r="Z76" i="4"/>
  <c r="AL76" i="4" s="1"/>
  <c r="AR76" i="4" s="1"/>
  <c r="AD76" i="4"/>
  <c r="AP76" i="4" s="1"/>
  <c r="AV76" i="4" s="1"/>
  <c r="AK924" i="4"/>
  <c r="AF924" i="4"/>
  <c r="AI924" i="4"/>
  <c r="AG924" i="4"/>
  <c r="AH924" i="4"/>
  <c r="AJ924" i="4"/>
  <c r="AT924" i="4"/>
  <c r="AC924" i="4"/>
  <c r="AO924" i="4" s="1"/>
  <c r="AA924" i="4"/>
  <c r="AM924" i="4" s="1"/>
  <c r="AD924" i="4"/>
  <c r="AP924" i="4" s="1"/>
  <c r="Z924" i="4"/>
  <c r="AL924" i="4" s="1"/>
  <c r="AS924" i="4"/>
  <c r="AB924" i="4"/>
  <c r="AN924" i="4" s="1"/>
  <c r="AW924" i="4"/>
  <c r="AE924" i="4"/>
  <c r="AQ924" i="4" s="1"/>
  <c r="AV924" i="4"/>
  <c r="AU924" i="4"/>
  <c r="AD839" i="4"/>
  <c r="AB839" i="4"/>
  <c r="AA839" i="4"/>
  <c r="AK839" i="4"/>
  <c r="AH839" i="4"/>
  <c r="AG839" i="4"/>
  <c r="AE839" i="4"/>
  <c r="AC839" i="4"/>
  <c r="AF839" i="4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O975" i="4" s="1"/>
  <c r="AT975" i="4"/>
  <c r="AA975" i="4"/>
  <c r="AM975" i="4" s="1"/>
  <c r="AK975" i="4"/>
  <c r="AU975" i="4"/>
  <c r="X712" i="4"/>
  <c r="Y712" i="4"/>
  <c r="AB712" i="4" s="1"/>
  <c r="Y619" i="4"/>
  <c r="AF619" i="4"/>
  <c r="Z619" i="4"/>
  <c r="AE619" i="4"/>
  <c r="AH619" i="4"/>
  <c r="AG619" i="4"/>
  <c r="AK619" i="4"/>
  <c r="AB619" i="4"/>
  <c r="AN619" i="4" s="1"/>
  <c r="AT619" i="4" s="1"/>
  <c r="AC619" i="4"/>
  <c r="AD619" i="4"/>
  <c r="AJ619" i="4"/>
  <c r="AI619" i="4"/>
  <c r="AA619" i="4"/>
  <c r="AM619" i="4" s="1"/>
  <c r="AS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L932" i="4" s="1"/>
  <c r="AJ932" i="4"/>
  <c r="Y866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M915" i="4" s="1"/>
  <c r="AK915" i="4"/>
  <c r="AI915" i="4"/>
  <c r="AE915" i="4"/>
  <c r="AQ915" i="4" s="1"/>
  <c r="AC915" i="4"/>
  <c r="AO915" i="4" s="1"/>
  <c r="AH915" i="4"/>
  <c r="AW915" i="4"/>
  <c r="AV915" i="4"/>
  <c r="Z915" i="4"/>
  <c r="AF915" i="4"/>
  <c r="AD915" i="4"/>
  <c r="AP915" i="4" s="1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AQ890" i="4" s="1"/>
  <c r="Z890" i="4"/>
  <c r="AS890" i="4"/>
  <c r="AF890" i="4"/>
  <c r="AH890" i="4"/>
  <c r="X688" i="4"/>
  <c r="Y688" i="4"/>
  <c r="X817" i="4"/>
  <c r="Y817" i="4"/>
  <c r="Z817" i="4" s="1"/>
  <c r="Y809" i="4"/>
  <c r="AF809" i="4"/>
  <c r="AA809" i="4"/>
  <c r="AD809" i="4"/>
  <c r="AB809" i="4"/>
  <c r="AC809" i="4"/>
  <c r="AJ809" i="4"/>
  <c r="AH809" i="4"/>
  <c r="Z809" i="4"/>
  <c r="AL809" i="4" s="1"/>
  <c r="AR809" i="4" s="1"/>
  <c r="AE809" i="4"/>
  <c r="AK809" i="4"/>
  <c r="AH587" i="4"/>
  <c r="AI587" i="4"/>
  <c r="AD587" i="4"/>
  <c r="AB587" i="4"/>
  <c r="AN587" i="4" s="1"/>
  <c r="AT587" i="4" s="1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O587" i="4" s="1"/>
  <c r="AU587" i="4" s="1"/>
  <c r="AP540" i="4"/>
  <c r="AV540" i="4" s="1"/>
  <c r="AN490" i="4"/>
  <c r="AT490" i="4" s="1"/>
  <c r="AL466" i="4"/>
  <c r="AR466" i="4" s="1"/>
  <c r="AA269" i="4"/>
  <c r="AB302" i="4"/>
  <c r="AQ276" i="4"/>
  <c r="AW276" i="4" s="1"/>
  <c r="AP191" i="4"/>
  <c r="AV191" i="4" s="1"/>
  <c r="AE471" i="4"/>
  <c r="AB471" i="4"/>
  <c r="AE394" i="4"/>
  <c r="AL587" i="4"/>
  <c r="AR587" i="4" s="1"/>
  <c r="AN708" i="4"/>
  <c r="AT708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P850" i="4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AG107" i="4"/>
  <c r="AI97" i="4"/>
  <c r="AA50" i="4"/>
  <c r="AN24" i="4"/>
  <c r="AT24" i="4" s="1"/>
  <c r="AL431" i="4"/>
  <c r="AR431" i="4" s="1"/>
  <c r="AM1001" i="4"/>
  <c r="AL1001" i="4"/>
  <c r="AQ808" i="4"/>
  <c r="AW808" i="4" s="1"/>
  <c r="AO808" i="4"/>
  <c r="AU808" i="4" s="1"/>
  <c r="AL783" i="4"/>
  <c r="AR783" i="4" s="1"/>
  <c r="AN743" i="4"/>
  <c r="AT743" i="4" s="1"/>
  <c r="AP646" i="4"/>
  <c r="AV646" i="4" s="1"/>
  <c r="AQ803" i="4"/>
  <c r="AW803" i="4" s="1"/>
  <c r="AP987" i="4"/>
  <c r="AO721" i="4"/>
  <c r="AU721" i="4" s="1"/>
  <c r="AM721" i="4"/>
  <c r="AS721" i="4" s="1"/>
  <c r="AE515" i="4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N335" i="4" s="1"/>
  <c r="AT335" i="4" s="1"/>
  <c r="AQ695" i="4"/>
  <c r="AW695" i="4" s="1"/>
  <c r="Y406" i="4"/>
  <c r="X406" i="4"/>
  <c r="Y926" i="4"/>
  <c r="X926" i="4"/>
  <c r="Y858" i="4"/>
  <c r="X858" i="4"/>
  <c r="AN616" i="4"/>
  <c r="AT616" i="4" s="1"/>
  <c r="AK772" i="4"/>
  <c r="AH772" i="4"/>
  <c r="AN772" i="4" s="1"/>
  <c r="AT772" i="4" s="1"/>
  <c r="Y868" i="4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AO736" i="4" s="1"/>
  <c r="AU736" i="4" s="1"/>
  <c r="Z736" i="4"/>
  <c r="AD736" i="4"/>
  <c r="AF736" i="4"/>
  <c r="AH736" i="4"/>
  <c r="AN736" i="4" s="1"/>
  <c r="AT736" i="4" s="1"/>
  <c r="AJ736" i="4"/>
  <c r="Y901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L529" i="4" s="1"/>
  <c r="AR529" i="4" s="1"/>
  <c r="AI529" i="4"/>
  <c r="AA529" i="4"/>
  <c r="AM529" i="4" s="1"/>
  <c r="AS529" i="4" s="1"/>
  <c r="AP683" i="4"/>
  <c r="AV683" i="4" s="1"/>
  <c r="X862" i="4"/>
  <c r="Y862" i="4"/>
  <c r="AE878" i="4"/>
  <c r="AB878" i="4"/>
  <c r="AU878" i="4"/>
  <c r="AG878" i="4"/>
  <c r="AF878" i="4"/>
  <c r="AA878" i="4"/>
  <c r="AM878" i="4" s="1"/>
  <c r="AS878" i="4"/>
  <c r="AK878" i="4"/>
  <c r="AH878" i="4"/>
  <c r="AD878" i="4"/>
  <c r="AW878" i="4"/>
  <c r="AC878" i="4"/>
  <c r="AV878" i="4"/>
  <c r="AT878" i="4"/>
  <c r="Z878" i="4"/>
  <c r="AL878" i="4" s="1"/>
  <c r="AJ878" i="4"/>
  <c r="AI878" i="4"/>
  <c r="AL839" i="4"/>
  <c r="AR839" i="4" s="1"/>
  <c r="AD894" i="4"/>
  <c r="AW894" i="4"/>
  <c r="AC894" i="4"/>
  <c r="AG894" i="4"/>
  <c r="AF894" i="4"/>
  <c r="AE894" i="4"/>
  <c r="AS894" i="4"/>
  <c r="AK894" i="4"/>
  <c r="AH894" i="4"/>
  <c r="AB894" i="4"/>
  <c r="AN894" i="4" s="1"/>
  <c r="AU894" i="4"/>
  <c r="AA894" i="4"/>
  <c r="AM894" i="4" s="1"/>
  <c r="AV894" i="4"/>
  <c r="AT894" i="4"/>
  <c r="Z894" i="4"/>
  <c r="AL894" i="4" s="1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/>
  <c r="Y964" i="4"/>
  <c r="X964" i="4"/>
  <c r="AF633" i="4"/>
  <c r="AC633" i="4"/>
  <c r="AO633" i="4" s="1"/>
  <c r="AE633" i="4"/>
  <c r="AA633" i="4"/>
  <c r="AI633" i="4"/>
  <c r="AH633" i="4"/>
  <c r="Z633" i="4"/>
  <c r="AL633" i="4" s="1"/>
  <c r="AD633" i="4"/>
  <c r="AP633" i="4" s="1"/>
  <c r="AV633" i="4" s="1"/>
  <c r="AB633" i="4"/>
  <c r="AR633" i="4"/>
  <c r="AJ633" i="4"/>
  <c r="AG633" i="4"/>
  <c r="AU633" i="4"/>
  <c r="AK633" i="4"/>
  <c r="AE772" i="4"/>
  <c r="AQ772" i="4" s="1"/>
  <c r="AW772" i="4" s="1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Q988" i="4" s="1"/>
  <c r="AT988" i="4"/>
  <c r="AB988" i="4"/>
  <c r="AN988" i="4" s="1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N735" i="4" s="1"/>
  <c r="AT735" i="4" s="1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AP956" i="4" s="1"/>
  <c r="Z956" i="4"/>
  <c r="AL956" i="4" s="1"/>
  <c r="Z860" i="4"/>
  <c r="AL860" i="4" s="1"/>
  <c r="AA860" i="4"/>
  <c r="AM860" i="4" s="1"/>
  <c r="AC860" i="4"/>
  <c r="AO860" i="4" s="1"/>
  <c r="AU860" i="4"/>
  <c r="AW860" i="4"/>
  <c r="AB860" i="4"/>
  <c r="AN860" i="4" s="1"/>
  <c r="AE860" i="4"/>
  <c r="AQ860" i="4" s="1"/>
  <c r="AS860" i="4"/>
  <c r="AD860" i="4"/>
  <c r="AP860" i="4" s="1"/>
  <c r="AT860" i="4"/>
  <c r="AV860" i="4"/>
  <c r="AD799" i="4"/>
  <c r="AB799" i="4"/>
  <c r="AA799" i="4"/>
  <c r="AK799" i="4"/>
  <c r="AH799" i="4"/>
  <c r="AG799" i="4"/>
  <c r="AE799" i="4"/>
  <c r="AQ799" i="4" s="1"/>
  <c r="AW799" i="4" s="1"/>
  <c r="AC799" i="4"/>
  <c r="AF799" i="4"/>
  <c r="AL799" i="4" s="1"/>
  <c r="AR799" i="4" s="1"/>
  <c r="AI799" i="4"/>
  <c r="AJ799" i="4"/>
  <c r="Y864" i="4"/>
  <c r="X864" i="4"/>
  <c r="X745" i="4"/>
  <c r="Y745" i="4"/>
  <c r="AE745" i="4" s="1"/>
  <c r="AI809" i="4"/>
  <c r="AE587" i="4"/>
  <c r="AQ587" i="4" s="1"/>
  <c r="AW587" i="4" s="1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M885" i="4" s="1"/>
  <c r="AB885" i="4"/>
  <c r="AN885" i="4" s="1"/>
  <c r="AT885" i="4"/>
  <c r="AW885" i="4"/>
  <c r="Z885" i="4"/>
  <c r="AL885" i="4" s="1"/>
  <c r="AC885" i="4"/>
  <c r="AO885" i="4" s="1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M48" i="2" s="1"/>
  <c r="E47" i="4"/>
  <c r="I47" i="4" s="1"/>
  <c r="L48" i="2" s="1"/>
  <c r="G47" i="4"/>
  <c r="D47" i="4"/>
  <c r="H47" i="4" s="1"/>
  <c r="K48" i="2" s="1"/>
  <c r="G109" i="4"/>
  <c r="F109" i="4"/>
  <c r="J109" i="4" s="1"/>
  <c r="M110" i="2" s="1"/>
  <c r="D109" i="4"/>
  <c r="H109" i="4" s="1"/>
  <c r="K110" i="2" s="1"/>
  <c r="E109" i="4"/>
  <c r="I109" i="4" s="1"/>
  <c r="L110" i="2" s="1"/>
  <c r="E160" i="4"/>
  <c r="I160" i="4" s="1"/>
  <c r="L161" i="2" s="1"/>
  <c r="G160" i="4"/>
  <c r="F160" i="4"/>
  <c r="J160" i="4" s="1"/>
  <c r="M161" i="2" s="1"/>
  <c r="D160" i="4"/>
  <c r="H160" i="4" s="1"/>
  <c r="K161" i="2" s="1"/>
  <c r="E641" i="4"/>
  <c r="I641" i="4" s="1"/>
  <c r="L642" i="2" s="1"/>
  <c r="G641" i="4"/>
  <c r="F641" i="4"/>
  <c r="J641" i="4" s="1"/>
  <c r="M642" i="2" s="1"/>
  <c r="D641" i="4"/>
  <c r="H641" i="4" s="1"/>
  <c r="K642" i="2" s="1"/>
  <c r="F741" i="4"/>
  <c r="J741" i="4" s="1"/>
  <c r="M742" i="2" s="1"/>
  <c r="E741" i="4"/>
  <c r="I741" i="4" s="1"/>
  <c r="L742" i="2" s="1"/>
  <c r="G741" i="4"/>
  <c r="D741" i="4"/>
  <c r="H741" i="4" s="1"/>
  <c r="K742" i="2" s="1"/>
  <c r="D115" i="4"/>
  <c r="H115" i="4" s="1"/>
  <c r="K116" i="2" s="1"/>
  <c r="F115" i="4"/>
  <c r="J115" i="4" s="1"/>
  <c r="M116" i="2" s="1"/>
  <c r="E115" i="4"/>
  <c r="I115" i="4" s="1"/>
  <c r="L116" i="2" s="1"/>
  <c r="G115" i="4"/>
  <c r="G164" i="4"/>
  <c r="F164" i="4"/>
  <c r="J164" i="4" s="1"/>
  <c r="M165" i="2" s="1"/>
  <c r="E164" i="4"/>
  <c r="I164" i="4" s="1"/>
  <c r="L165" i="2" s="1"/>
  <c r="D164" i="4"/>
  <c r="H164" i="4" s="1"/>
  <c r="K165" i="2" s="1"/>
  <c r="G179" i="4"/>
  <c r="F179" i="4"/>
  <c r="J179" i="4" s="1"/>
  <c r="M180" i="2" s="1"/>
  <c r="D179" i="4"/>
  <c r="H179" i="4" s="1"/>
  <c r="K180" i="2" s="1"/>
  <c r="E179" i="4"/>
  <c r="I179" i="4" s="1"/>
  <c r="L180" i="2" s="1"/>
  <c r="E100" i="4"/>
  <c r="I100" i="4" s="1"/>
  <c r="L101" i="2" s="1"/>
  <c r="F100" i="4"/>
  <c r="J100" i="4" s="1"/>
  <c r="M101" i="2" s="1"/>
  <c r="D100" i="4"/>
  <c r="H100" i="4" s="1"/>
  <c r="K101" i="2" s="1"/>
  <c r="G100" i="4"/>
  <c r="E113" i="4"/>
  <c r="I113" i="4" s="1"/>
  <c r="L114" i="2" s="1"/>
  <c r="D113" i="4"/>
  <c r="H113" i="4" s="1"/>
  <c r="K114" i="2" s="1"/>
  <c r="F113" i="4"/>
  <c r="J113" i="4" s="1"/>
  <c r="M114" i="2" s="1"/>
  <c r="G113" i="4"/>
  <c r="F22" i="4"/>
  <c r="J22" i="4" s="1"/>
  <c r="M23" i="2" s="1"/>
  <c r="D22" i="4"/>
  <c r="H22" i="4" s="1"/>
  <c r="K23" i="2" s="1"/>
  <c r="G22" i="4"/>
  <c r="E22" i="4"/>
  <c r="I22" i="4" s="1"/>
  <c r="L23" i="2" s="1"/>
  <c r="D572" i="4"/>
  <c r="H572" i="4" s="1"/>
  <c r="K573" i="2" s="1"/>
  <c r="E572" i="4"/>
  <c r="I572" i="4" s="1"/>
  <c r="L573" i="2" s="1"/>
  <c r="G572" i="4"/>
  <c r="F572" i="4"/>
  <c r="J572" i="4" s="1"/>
  <c r="M573" i="2" s="1"/>
  <c r="G136" i="4"/>
  <c r="E136" i="4"/>
  <c r="I136" i="4" s="1"/>
  <c r="L137" i="2" s="1"/>
  <c r="F136" i="4"/>
  <c r="J136" i="4" s="1"/>
  <c r="M137" i="2" s="1"/>
  <c r="D136" i="4"/>
  <c r="H136" i="4" s="1"/>
  <c r="K137" i="2" s="1"/>
  <c r="G107" i="4"/>
  <c r="F107" i="4"/>
  <c r="J107" i="4" s="1"/>
  <c r="M108" i="2" s="1"/>
  <c r="E107" i="4"/>
  <c r="I107" i="4" s="1"/>
  <c r="L108" i="2" s="1"/>
  <c r="D107" i="4"/>
  <c r="H107" i="4" s="1"/>
  <c r="K108" i="2" s="1"/>
  <c r="E97" i="4"/>
  <c r="I97" i="4" s="1"/>
  <c r="L98" i="2" s="1"/>
  <c r="G97" i="4"/>
  <c r="F97" i="4"/>
  <c r="J97" i="4" s="1"/>
  <c r="M98" i="2" s="1"/>
  <c r="D97" i="4"/>
  <c r="H97" i="4" s="1"/>
  <c r="K98" i="2" s="1"/>
  <c r="F586" i="4"/>
  <c r="J586" i="4" s="1"/>
  <c r="M587" i="2" s="1"/>
  <c r="D586" i="4"/>
  <c r="H586" i="4" s="1"/>
  <c r="K587" i="2" s="1"/>
  <c r="G586" i="4"/>
  <c r="E586" i="4"/>
  <c r="I586" i="4" s="1"/>
  <c r="L587" i="2" s="1"/>
  <c r="G834" i="4"/>
  <c r="D834" i="4"/>
  <c r="H834" i="4" s="1"/>
  <c r="K832" i="2" s="1"/>
  <c r="F834" i="4"/>
  <c r="J834" i="4" s="1"/>
  <c r="M832" i="2" s="1"/>
  <c r="E834" i="4"/>
  <c r="I834" i="4" s="1"/>
  <c r="L832" i="2" s="1"/>
  <c r="F568" i="4"/>
  <c r="J568" i="4" s="1"/>
  <c r="M569" i="2" s="1"/>
  <c r="E568" i="4"/>
  <c r="I568" i="4" s="1"/>
  <c r="L569" i="2" s="1"/>
  <c r="D568" i="4"/>
  <c r="H568" i="4" s="1"/>
  <c r="K569" i="2" s="1"/>
  <c r="G568" i="4"/>
  <c r="G48" i="4"/>
  <c r="F48" i="4"/>
  <c r="J48" i="4" s="1"/>
  <c r="M49" i="2" s="1"/>
  <c r="D48" i="4"/>
  <c r="H48" i="4" s="1"/>
  <c r="K49" i="2" s="1"/>
  <c r="E48" i="4"/>
  <c r="I48" i="4" s="1"/>
  <c r="L49" i="2" s="1"/>
  <c r="AF105" i="4"/>
  <c r="AG105" i="4"/>
  <c r="AJ105" i="4"/>
  <c r="AH105" i="4"/>
  <c r="AK105" i="4"/>
  <c r="AI105" i="4"/>
  <c r="F755" i="4"/>
  <c r="J755" i="4" s="1"/>
  <c r="M756" i="2" s="1"/>
  <c r="E755" i="4"/>
  <c r="I755" i="4" s="1"/>
  <c r="L756" i="2" s="1"/>
  <c r="D755" i="4"/>
  <c r="H755" i="4" s="1"/>
  <c r="K756" i="2" s="1"/>
  <c r="G755" i="4"/>
  <c r="D89" i="4"/>
  <c r="H89" i="4" s="1"/>
  <c r="K90" i="2" s="1"/>
  <c r="E89" i="4"/>
  <c r="I89" i="4" s="1"/>
  <c r="L90" i="2" s="1"/>
  <c r="G89" i="4"/>
  <c r="F89" i="4"/>
  <c r="J89" i="4" s="1"/>
  <c r="M90" i="2" s="1"/>
  <c r="D69" i="4"/>
  <c r="H69" i="4" s="1"/>
  <c r="K70" i="2" s="1"/>
  <c r="F69" i="4"/>
  <c r="J69" i="4" s="1"/>
  <c r="M70" i="2" s="1"/>
  <c r="E69" i="4"/>
  <c r="I69" i="4" s="1"/>
  <c r="L70" i="2" s="1"/>
  <c r="G69" i="4"/>
  <c r="F764" i="4"/>
  <c r="J764" i="4" s="1"/>
  <c r="M765" i="2" s="1"/>
  <c r="G764" i="4"/>
  <c r="D764" i="4"/>
  <c r="H764" i="4" s="1"/>
  <c r="K765" i="2" s="1"/>
  <c r="E764" i="4"/>
  <c r="I764" i="4" s="1"/>
  <c r="L765" i="2" s="1"/>
  <c r="D92" i="4"/>
  <c r="H92" i="4" s="1"/>
  <c r="K93" i="2" s="1"/>
  <c r="E92" i="4"/>
  <c r="I92" i="4" s="1"/>
  <c r="L93" i="2" s="1"/>
  <c r="G92" i="4"/>
  <c r="F92" i="4"/>
  <c r="J92" i="4" s="1"/>
  <c r="M93" i="2" s="1"/>
  <c r="G66" i="4"/>
  <c r="D66" i="4"/>
  <c r="H66" i="4" s="1"/>
  <c r="K67" i="2" s="1"/>
  <c r="F66" i="4"/>
  <c r="J66" i="4" s="1"/>
  <c r="M67" i="2" s="1"/>
  <c r="E66" i="4"/>
  <c r="I66" i="4" s="1"/>
  <c r="L67" i="2" s="1"/>
  <c r="G170" i="4"/>
  <c r="E170" i="4"/>
  <c r="I170" i="4" s="1"/>
  <c r="L171" i="2" s="1"/>
  <c r="D170" i="4"/>
  <c r="H170" i="4" s="1"/>
  <c r="K171" i="2" s="1"/>
  <c r="F170" i="4"/>
  <c r="J170" i="4" s="1"/>
  <c r="M171" i="2" s="1"/>
  <c r="D828" i="4"/>
  <c r="H828" i="4" s="1"/>
  <c r="K826" i="2" s="1"/>
  <c r="E828" i="4"/>
  <c r="I828" i="4" s="1"/>
  <c r="L826" i="2" s="1"/>
  <c r="F828" i="4"/>
  <c r="J828" i="4" s="1"/>
  <c r="M826" i="2" s="1"/>
  <c r="G828" i="4"/>
  <c r="G59" i="4"/>
  <c r="E59" i="4"/>
  <c r="I59" i="4" s="1"/>
  <c r="L60" i="2" s="1"/>
  <c r="D59" i="4"/>
  <c r="H59" i="4" s="1"/>
  <c r="K60" i="2" s="1"/>
  <c r="F59" i="4"/>
  <c r="J59" i="4" s="1"/>
  <c r="M60" i="2" s="1"/>
  <c r="G180" i="4"/>
  <c r="D180" i="4"/>
  <c r="H180" i="4" s="1"/>
  <c r="K181" i="2" s="1"/>
  <c r="F180" i="4"/>
  <c r="J180" i="4" s="1"/>
  <c r="M181" i="2" s="1"/>
  <c r="E180" i="4"/>
  <c r="I180" i="4" s="1"/>
  <c r="L181" i="2" s="1"/>
  <c r="F783" i="4"/>
  <c r="J783" i="4" s="1"/>
  <c r="M784" i="2" s="1"/>
  <c r="E783" i="4"/>
  <c r="I783" i="4" s="1"/>
  <c r="L784" i="2" s="1"/>
  <c r="D783" i="4"/>
  <c r="H783" i="4" s="1"/>
  <c r="K784" i="2" s="1"/>
  <c r="G783" i="4"/>
  <c r="AO311" i="4"/>
  <c r="AU311" i="4" s="1"/>
  <c r="AD267" i="4"/>
  <c r="AH302" i="4"/>
  <c r="AN302" i="4" s="1"/>
  <c r="AT302" i="4" s="1"/>
  <c r="AN682" i="4"/>
  <c r="AT682" i="4" s="1"/>
  <c r="AP739" i="4"/>
  <c r="AV739" i="4" s="1"/>
  <c r="AP680" i="4"/>
  <c r="AV680" i="4" s="1"/>
  <c r="G634" i="4"/>
  <c r="F634" i="4"/>
  <c r="J634" i="4" s="1"/>
  <c r="M635" i="2" s="1"/>
  <c r="E634" i="4"/>
  <c r="I634" i="4" s="1"/>
  <c r="L635" i="2" s="1"/>
  <c r="D634" i="4"/>
  <c r="H634" i="4" s="1"/>
  <c r="K635" i="2" s="1"/>
  <c r="G722" i="4"/>
  <c r="D722" i="4"/>
  <c r="H722" i="4" s="1"/>
  <c r="K723" i="2" s="1"/>
  <c r="E722" i="4"/>
  <c r="I722" i="4" s="1"/>
  <c r="L723" i="2" s="1"/>
  <c r="F722" i="4"/>
  <c r="J722" i="4" s="1"/>
  <c r="M723" i="2" s="1"/>
  <c r="AO722" i="4"/>
  <c r="AU722" i="4" s="1"/>
  <c r="Y875" i="4"/>
  <c r="X875" i="4"/>
  <c r="F151" i="4"/>
  <c r="J151" i="4" s="1"/>
  <c r="M152" i="2" s="1"/>
  <c r="G151" i="4"/>
  <c r="E151" i="4"/>
  <c r="I151" i="4" s="1"/>
  <c r="L152" i="2" s="1"/>
  <c r="D151" i="4"/>
  <c r="H151" i="4" s="1"/>
  <c r="K152" i="2" s="1"/>
  <c r="AG155" i="4"/>
  <c r="AI155" i="4"/>
  <c r="AH155" i="4"/>
  <c r="AJ155" i="4"/>
  <c r="AK155" i="4"/>
  <c r="AF155" i="4"/>
  <c r="AL832" i="4"/>
  <c r="AR832" i="4" s="1"/>
  <c r="X600" i="4"/>
  <c r="Y600" i="4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K647" i="2" s="1"/>
  <c r="F646" i="4"/>
  <c r="J646" i="4" s="1"/>
  <c r="M647" i="2" s="1"/>
  <c r="E646" i="4"/>
  <c r="I646" i="4" s="1"/>
  <c r="L647" i="2" s="1"/>
  <c r="D102" i="4"/>
  <c r="H102" i="4" s="1"/>
  <c r="K103" i="2" s="1"/>
  <c r="F102" i="4"/>
  <c r="J102" i="4" s="1"/>
  <c r="M103" i="2" s="1"/>
  <c r="E102" i="4"/>
  <c r="I102" i="4" s="1"/>
  <c r="L103" i="2" s="1"/>
  <c r="G102" i="4"/>
  <c r="G521" i="4"/>
  <c r="F521" i="4"/>
  <c r="J521" i="4" s="1"/>
  <c r="M522" i="2" s="1"/>
  <c r="D521" i="4"/>
  <c r="H521" i="4" s="1"/>
  <c r="K522" i="2" s="1"/>
  <c r="E521" i="4"/>
  <c r="I521" i="4" s="1"/>
  <c r="L522" i="2" s="1"/>
  <c r="D582" i="4"/>
  <c r="H582" i="4" s="1"/>
  <c r="K583" i="2" s="1"/>
  <c r="F582" i="4"/>
  <c r="J582" i="4" s="1"/>
  <c r="M583" i="2" s="1"/>
  <c r="G582" i="4"/>
  <c r="E582" i="4"/>
  <c r="I582" i="4" s="1"/>
  <c r="L583" i="2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L28" i="2" s="1"/>
  <c r="D27" i="4"/>
  <c r="H27" i="4" s="1"/>
  <c r="K28" i="2" s="1"/>
  <c r="G27" i="4"/>
  <c r="F27" i="4"/>
  <c r="J27" i="4" s="1"/>
  <c r="M28" i="2" s="1"/>
  <c r="D8" i="4"/>
  <c r="H8" i="4" s="1"/>
  <c r="K9" i="2" s="1"/>
  <c r="F8" i="4"/>
  <c r="J8" i="4" s="1"/>
  <c r="M9" i="2" s="1"/>
  <c r="G8" i="4"/>
  <c r="E8" i="4"/>
  <c r="I8" i="4" s="1"/>
  <c r="L9" i="2" s="1"/>
  <c r="D517" i="4"/>
  <c r="H517" i="4" s="1"/>
  <c r="K518" i="2" s="1"/>
  <c r="E517" i="4"/>
  <c r="I517" i="4" s="1"/>
  <c r="L518" i="2" s="1"/>
  <c r="F517" i="4"/>
  <c r="J517" i="4" s="1"/>
  <c r="M518" i="2" s="1"/>
  <c r="G517" i="4"/>
  <c r="AQ614" i="4"/>
  <c r="AW614" i="4" s="1"/>
  <c r="AO614" i="4"/>
  <c r="AU614" i="4" s="1"/>
  <c r="G557" i="4"/>
  <c r="F557" i="4"/>
  <c r="J557" i="4" s="1"/>
  <c r="M558" i="2" s="1"/>
  <c r="E557" i="4"/>
  <c r="I557" i="4" s="1"/>
  <c r="L558" i="2" s="1"/>
  <c r="D557" i="4"/>
  <c r="H557" i="4" s="1"/>
  <c r="K558" i="2" s="1"/>
  <c r="E759" i="4"/>
  <c r="I759" i="4" s="1"/>
  <c r="L760" i="2" s="1"/>
  <c r="G759" i="4"/>
  <c r="D759" i="4"/>
  <c r="H759" i="4" s="1"/>
  <c r="K760" i="2" s="1"/>
  <c r="F759" i="4"/>
  <c r="J759" i="4" s="1"/>
  <c r="M760" i="2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K668" i="2" s="1"/>
  <c r="G667" i="4"/>
  <c r="F667" i="4"/>
  <c r="J667" i="4" s="1"/>
  <c r="M668" i="2" s="1"/>
  <c r="E667" i="4"/>
  <c r="I667" i="4" s="1"/>
  <c r="L668" i="2" s="1"/>
  <c r="AG145" i="4"/>
  <c r="AI145" i="4"/>
  <c r="AJ145" i="4"/>
  <c r="AF145" i="4"/>
  <c r="AH145" i="4"/>
  <c r="AK145" i="4"/>
  <c r="F91" i="4"/>
  <c r="J91" i="4" s="1"/>
  <c r="M92" i="2" s="1"/>
  <c r="E91" i="4"/>
  <c r="I91" i="4" s="1"/>
  <c r="L92" i="2" s="1"/>
  <c r="D91" i="4"/>
  <c r="H91" i="4" s="1"/>
  <c r="K92" i="2" s="1"/>
  <c r="G91" i="4"/>
  <c r="E31" i="4"/>
  <c r="I31" i="4" s="1"/>
  <c r="L32" i="2" s="1"/>
  <c r="D31" i="4"/>
  <c r="H31" i="4" s="1"/>
  <c r="K32" i="2" s="1"/>
  <c r="F31" i="4"/>
  <c r="J31" i="4" s="1"/>
  <c r="M32" i="2" s="1"/>
  <c r="G31" i="4"/>
  <c r="E701" i="4"/>
  <c r="I701" i="4" s="1"/>
  <c r="L702" i="2" s="1"/>
  <c r="F701" i="4"/>
  <c r="J701" i="4" s="1"/>
  <c r="M702" i="2" s="1"/>
  <c r="D701" i="4"/>
  <c r="H701" i="4" s="1"/>
  <c r="K702" i="2" s="1"/>
  <c r="G701" i="4"/>
  <c r="G163" i="4"/>
  <c r="D163" i="4"/>
  <c r="H163" i="4" s="1"/>
  <c r="K164" i="2" s="1"/>
  <c r="E163" i="4"/>
  <c r="I163" i="4" s="1"/>
  <c r="L164" i="2" s="1"/>
  <c r="F163" i="4"/>
  <c r="J163" i="4" s="1"/>
  <c r="M164" i="2" s="1"/>
  <c r="AL632" i="4"/>
  <c r="AR632" i="4" s="1"/>
  <c r="AN632" i="4"/>
  <c r="AT632" i="4" s="1"/>
  <c r="G20" i="4"/>
  <c r="F20" i="4"/>
  <c r="J20" i="4" s="1"/>
  <c r="M21" i="2" s="1"/>
  <c r="D20" i="4"/>
  <c r="H20" i="4" s="1"/>
  <c r="K21" i="2" s="1"/>
  <c r="E20" i="4"/>
  <c r="I20" i="4" s="1"/>
  <c r="L21" i="2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F725" i="4"/>
  <c r="J725" i="4" s="1"/>
  <c r="M726" i="2" s="1"/>
  <c r="E725" i="4"/>
  <c r="I725" i="4" s="1"/>
  <c r="L726" i="2" s="1"/>
  <c r="G725" i="4"/>
  <c r="D725" i="4"/>
  <c r="H725" i="4" s="1"/>
  <c r="K726" i="2" s="1"/>
  <c r="AO495" i="4"/>
  <c r="AU495" i="4" s="1"/>
  <c r="F147" i="4"/>
  <c r="J147" i="4" s="1"/>
  <c r="M148" i="2" s="1"/>
  <c r="G147" i="4"/>
  <c r="E147" i="4"/>
  <c r="I147" i="4" s="1"/>
  <c r="L148" i="2" s="1"/>
  <c r="D147" i="4"/>
  <c r="H147" i="4" s="1"/>
  <c r="K148" i="2" s="1"/>
  <c r="F123" i="4"/>
  <c r="J123" i="4" s="1"/>
  <c r="M124" i="2" s="1"/>
  <c r="G123" i="4"/>
  <c r="E123" i="4"/>
  <c r="I123" i="4" s="1"/>
  <c r="L124" i="2" s="1"/>
  <c r="D123" i="4"/>
  <c r="H123" i="4" s="1"/>
  <c r="K124" i="2" s="1"/>
  <c r="AH12" i="4"/>
  <c r="AF12" i="4"/>
  <c r="AG12" i="4"/>
  <c r="AK12" i="4"/>
  <c r="AJ12" i="4"/>
  <c r="AI12" i="4"/>
  <c r="AM828" i="4"/>
  <c r="AS828" i="4" s="1"/>
  <c r="X3" i="4"/>
  <c r="Y3" i="4"/>
  <c r="AL148" i="4"/>
  <c r="AR148" i="4" s="1"/>
  <c r="AQ148" i="4"/>
  <c r="AW148" i="4" s="1"/>
  <c r="AP958" i="4"/>
  <c r="AO917" i="4"/>
  <c r="AN917" i="4"/>
  <c r="AL850" i="4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/>
  <c r="Z715" i="4"/>
  <c r="AE715" i="4"/>
  <c r="AC715" i="4"/>
  <c r="AD715" i="4"/>
  <c r="AB715" i="4"/>
  <c r="X523" i="4"/>
  <c r="Y523" i="4" s="1"/>
  <c r="X169" i="4"/>
  <c r="Y169" i="4" s="1"/>
  <c r="AM174" i="4"/>
  <c r="AS174" i="4" s="1"/>
  <c r="AN174" i="4"/>
  <c r="AT174" i="4" s="1"/>
  <c r="F647" i="4"/>
  <c r="J647" i="4" s="1"/>
  <c r="M648" i="2" s="1"/>
  <c r="G647" i="4"/>
  <c r="E647" i="4"/>
  <c r="I647" i="4" s="1"/>
  <c r="L648" i="2" s="1"/>
  <c r="D647" i="4"/>
  <c r="H647" i="4" s="1"/>
  <c r="K648" i="2" s="1"/>
  <c r="AO59" i="4"/>
  <c r="AU59" i="4" s="1"/>
  <c r="AN22" i="4"/>
  <c r="AT22" i="4" s="1"/>
  <c r="AL519" i="4"/>
  <c r="AR519" i="4" s="1"/>
  <c r="AN18" i="4"/>
  <c r="AT18" i="4" s="1"/>
  <c r="D18" i="4"/>
  <c r="H18" i="4" s="1"/>
  <c r="K19" i="2" s="1"/>
  <c r="G18" i="4"/>
  <c r="E18" i="4"/>
  <c r="I18" i="4" s="1"/>
  <c r="L19" i="2" s="1"/>
  <c r="F18" i="4"/>
  <c r="J18" i="4" s="1"/>
  <c r="M19" i="2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AF715" i="4"/>
  <c r="AG715" i="4"/>
  <c r="AM715" i="4" s="1"/>
  <c r="AS715" i="4" s="1"/>
  <c r="AK715" i="4"/>
  <c r="D665" i="4"/>
  <c r="H665" i="4" s="1"/>
  <c r="K666" i="2" s="1"/>
  <c r="F665" i="4"/>
  <c r="J665" i="4" s="1"/>
  <c r="M666" i="2" s="1"/>
  <c r="G665" i="4"/>
  <c r="E665" i="4"/>
  <c r="I665" i="4" s="1"/>
  <c r="L666" i="2" s="1"/>
  <c r="D657" i="4"/>
  <c r="H657" i="4" s="1"/>
  <c r="K658" i="2" s="1"/>
  <c r="G657" i="4"/>
  <c r="F657" i="4"/>
  <c r="J657" i="4" s="1"/>
  <c r="M658" i="2" s="1"/>
  <c r="E657" i="4"/>
  <c r="I657" i="4" s="1"/>
  <c r="L658" i="2" s="1"/>
  <c r="AN623" i="4"/>
  <c r="AT623" i="4" s="1"/>
  <c r="AQ623" i="4"/>
  <c r="AW623" i="4" s="1"/>
  <c r="AM527" i="4"/>
  <c r="AS527" i="4" s="1"/>
  <c r="X81" i="4"/>
  <c r="X14" i="4"/>
  <c r="AQ11" i="4"/>
  <c r="AW11" i="4" s="1"/>
  <c r="D10" i="4"/>
  <c r="H10" i="4" s="1"/>
  <c r="K11" i="2" s="1"/>
  <c r="F10" i="4"/>
  <c r="J10" i="4" s="1"/>
  <c r="M11" i="2" s="1"/>
  <c r="G10" i="4"/>
  <c r="E10" i="4"/>
  <c r="I10" i="4" s="1"/>
  <c r="L11" i="2" s="1"/>
  <c r="AM10" i="4"/>
  <c r="AS10" i="4" s="1"/>
  <c r="AQ10" i="4"/>
  <c r="AW10" i="4" s="1"/>
  <c r="AQ830" i="4"/>
  <c r="AW830" i="4" s="1"/>
  <c r="G543" i="4"/>
  <c r="F543" i="4"/>
  <c r="J543" i="4" s="1"/>
  <c r="M544" i="2" s="1"/>
  <c r="E543" i="4"/>
  <c r="I543" i="4" s="1"/>
  <c r="L544" i="2" s="1"/>
  <c r="D543" i="4"/>
  <c r="H543" i="4" s="1"/>
  <c r="K544" i="2" s="1"/>
  <c r="AO952" i="4"/>
  <c r="AN872" i="4"/>
  <c r="AL880" i="4"/>
  <c r="AM892" i="4"/>
  <c r="AL904" i="4"/>
  <c r="AM136" i="4"/>
  <c r="AS136" i="4" s="1"/>
  <c r="AQ966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L496" i="2" s="1"/>
  <c r="F495" i="4"/>
  <c r="J495" i="4" s="1"/>
  <c r="M496" i="2" s="1"/>
  <c r="D495" i="4"/>
  <c r="H495" i="4" s="1"/>
  <c r="K496" i="2" s="1"/>
  <c r="AL770" i="4"/>
  <c r="AR770" i="4" s="1"/>
  <c r="X29" i="4"/>
  <c r="AL44" i="4"/>
  <c r="AR44" i="4" s="1"/>
  <c r="AN44" i="4"/>
  <c r="AT44" i="4" s="1"/>
  <c r="AE166" i="4"/>
  <c r="AA166" i="4"/>
  <c r="AB166" i="4"/>
  <c r="AO779" i="4"/>
  <c r="AU779" i="4" s="1"/>
  <c r="AQ779" i="4"/>
  <c r="AW779" i="4" s="1"/>
  <c r="Z155" i="4"/>
  <c r="AL155" i="4" s="1"/>
  <c r="AR155" i="4" s="1"/>
  <c r="AC155" i="4"/>
  <c r="AO155" i="4" s="1"/>
  <c r="AU155" i="4" s="1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O775" i="4"/>
  <c r="AU775" i="4" s="1"/>
  <c r="AL775" i="4"/>
  <c r="AR775" i="4" s="1"/>
  <c r="F711" i="4"/>
  <c r="J711" i="4" s="1"/>
  <c r="M712" i="2" s="1"/>
  <c r="D711" i="4"/>
  <c r="H711" i="4" s="1"/>
  <c r="K712" i="2" s="1"/>
  <c r="G711" i="4"/>
  <c r="E711" i="4"/>
  <c r="I711" i="4" s="1"/>
  <c r="L712" i="2" s="1"/>
  <c r="D36" i="4"/>
  <c r="H36" i="4" s="1"/>
  <c r="K37" i="2" s="1"/>
  <c r="G36" i="4"/>
  <c r="F36" i="4"/>
  <c r="J36" i="4" s="1"/>
  <c r="M37" i="2" s="1"/>
  <c r="E36" i="4"/>
  <c r="I36" i="4" s="1"/>
  <c r="L37" i="2" s="1"/>
  <c r="AB881" i="4"/>
  <c r="AA881" i="4"/>
  <c r="AC881" i="4"/>
  <c r="AD881" i="4"/>
  <c r="AS881" i="4"/>
  <c r="AT881" i="4"/>
  <c r="Z881" i="4"/>
  <c r="AE881" i="4"/>
  <c r="AU881" i="4"/>
  <c r="AV881" i="4"/>
  <c r="AW881" i="4"/>
  <c r="AG881" i="4"/>
  <c r="AK881" i="4"/>
  <c r="AI881" i="4"/>
  <c r="AH881" i="4"/>
  <c r="AF881" i="4"/>
  <c r="AJ881" i="4"/>
  <c r="AB849" i="4"/>
  <c r="AA849" i="4"/>
  <c r="AC849" i="4"/>
  <c r="AD849" i="4"/>
  <c r="AS849" i="4"/>
  <c r="AT849" i="4"/>
  <c r="Z849" i="4"/>
  <c r="AE849" i="4"/>
  <c r="AU849" i="4"/>
  <c r="AV849" i="4"/>
  <c r="AW849" i="4"/>
  <c r="AG849" i="4"/>
  <c r="AK849" i="4"/>
  <c r="AI849" i="4"/>
  <c r="AH849" i="4"/>
  <c r="AF849" i="4"/>
  <c r="AJ849" i="4"/>
  <c r="AI158" i="4"/>
  <c r="AH158" i="4"/>
  <c r="AO740" i="4"/>
  <c r="AU740" i="4" s="1"/>
  <c r="AB778" i="4"/>
  <c r="AN778" i="4" s="1"/>
  <c r="AT778" i="4" s="1"/>
  <c r="AA778" i="4"/>
  <c r="AD810" i="4"/>
  <c r="AE810" i="4"/>
  <c r="AQ810" i="4" s="1"/>
  <c r="AW810" i="4" s="1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M577" i="2" s="1"/>
  <c r="D576" i="4"/>
  <c r="H576" i="4" s="1"/>
  <c r="K577" i="2" s="1"/>
  <c r="E576" i="4"/>
  <c r="I576" i="4" s="1"/>
  <c r="L577" i="2" s="1"/>
  <c r="Z176" i="4"/>
  <c r="AL176" i="4" s="1"/>
  <c r="AR176" i="4" s="1"/>
  <c r="AE176" i="4"/>
  <c r="AQ176" i="4" s="1"/>
  <c r="AW176" i="4" s="1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M624" i="4" s="1"/>
  <c r="AS624" i="4" s="1"/>
  <c r="AC624" i="4"/>
  <c r="AE624" i="4"/>
  <c r="AQ624" i="4" s="1"/>
  <c r="AW624" i="4" s="1"/>
  <c r="AH88" i="4"/>
  <c r="AN88" i="4" s="1"/>
  <c r="AT88" i="4" s="1"/>
  <c r="E651" i="4"/>
  <c r="I651" i="4" s="1"/>
  <c r="L652" i="2" s="1"/>
  <c r="D651" i="4"/>
  <c r="H651" i="4" s="1"/>
  <c r="K652" i="2" s="1"/>
  <c r="F651" i="4"/>
  <c r="J651" i="4" s="1"/>
  <c r="M652" i="2" s="1"/>
  <c r="G651" i="4"/>
  <c r="AB145" i="4"/>
  <c r="AN145" i="4" s="1"/>
  <c r="AT145" i="4" s="1"/>
  <c r="AD145" i="4"/>
  <c r="AP145" i="4" s="1"/>
  <c r="AV145" i="4" s="1"/>
  <c r="AC145" i="4"/>
  <c r="AO145" i="4" s="1"/>
  <c r="AU145" i="4" s="1"/>
  <c r="AH129" i="4"/>
  <c r="AM94" i="4"/>
  <c r="AS94" i="4" s="1"/>
  <c r="AB923" i="4"/>
  <c r="AC923" i="4"/>
  <c r="AE923" i="4"/>
  <c r="AD923" i="4"/>
  <c r="AS923" i="4"/>
  <c r="AV923" i="4"/>
  <c r="Z923" i="4"/>
  <c r="AA923" i="4"/>
  <c r="AU923" i="4"/>
  <c r="AW923" i="4"/>
  <c r="AT923" i="4"/>
  <c r="AK923" i="4"/>
  <c r="AI923" i="4"/>
  <c r="AJ923" i="4"/>
  <c r="AF923" i="4"/>
  <c r="AH923" i="4"/>
  <c r="AG923" i="4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P791" i="4" s="1"/>
  <c r="AV791" i="4" s="1"/>
  <c r="AI791" i="4"/>
  <c r="AF791" i="4"/>
  <c r="X698" i="4"/>
  <c r="Y698" i="4"/>
  <c r="AB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M665" i="2" s="1"/>
  <c r="G664" i="4"/>
  <c r="E664" i="4"/>
  <c r="I664" i="4" s="1"/>
  <c r="L665" i="2" s="1"/>
  <c r="D664" i="4"/>
  <c r="H664" i="4" s="1"/>
  <c r="K665" i="2" s="1"/>
  <c r="G656" i="4"/>
  <c r="E656" i="4"/>
  <c r="I656" i="4" s="1"/>
  <c r="L657" i="2" s="1"/>
  <c r="F656" i="4"/>
  <c r="J656" i="4" s="1"/>
  <c r="M657" i="2" s="1"/>
  <c r="D656" i="4"/>
  <c r="H656" i="4" s="1"/>
  <c r="K657" i="2" s="1"/>
  <c r="AI37" i="4"/>
  <c r="AG37" i="4"/>
  <c r="AQ733" i="4"/>
  <c r="AW733" i="4" s="1"/>
  <c r="G677" i="4"/>
  <c r="D677" i="4"/>
  <c r="H677" i="4" s="1"/>
  <c r="K678" i="2" s="1"/>
  <c r="E677" i="4"/>
  <c r="I677" i="4" s="1"/>
  <c r="L678" i="2" s="1"/>
  <c r="F677" i="4"/>
  <c r="J677" i="4" s="1"/>
  <c r="M678" i="2" s="1"/>
  <c r="AK183" i="4"/>
  <c r="AG183" i="4"/>
  <c r="AH143" i="4"/>
  <c r="AF143" i="4"/>
  <c r="F139" i="4"/>
  <c r="J139" i="4" s="1"/>
  <c r="M140" i="2" s="1"/>
  <c r="E139" i="4"/>
  <c r="I139" i="4" s="1"/>
  <c r="L140" i="2" s="1"/>
  <c r="G139" i="4"/>
  <c r="D139" i="4"/>
  <c r="H139" i="4" s="1"/>
  <c r="K140" i="2" s="1"/>
  <c r="AO770" i="4"/>
  <c r="AU770" i="4" s="1"/>
  <c r="AO180" i="4"/>
  <c r="AU180" i="4" s="1"/>
  <c r="Z12" i="4"/>
  <c r="AL12" i="4" s="1"/>
  <c r="AR12" i="4" s="1"/>
  <c r="AC12" i="4"/>
  <c r="AO12" i="4" s="1"/>
  <c r="AU12" i="4" s="1"/>
  <c r="AB12" i="4"/>
  <c r="AN12" i="4" s="1"/>
  <c r="AT12" i="4" s="1"/>
  <c r="E24" i="4"/>
  <c r="I24" i="4" s="1"/>
  <c r="L25" i="2" s="1"/>
  <c r="F24" i="4"/>
  <c r="J24" i="4" s="1"/>
  <c r="M25" i="2" s="1"/>
  <c r="G24" i="4"/>
  <c r="D24" i="4"/>
  <c r="H24" i="4" s="1"/>
  <c r="K25" i="2" s="1"/>
  <c r="AQ24" i="4"/>
  <c r="AW24" i="4" s="1"/>
  <c r="AM431" i="4"/>
  <c r="AS431" i="4" s="1"/>
  <c r="F431" i="4"/>
  <c r="J431" i="4" s="1"/>
  <c r="M432" i="2" s="1"/>
  <c r="E431" i="4"/>
  <c r="I431" i="4" s="1"/>
  <c r="L432" i="2" s="1"/>
  <c r="G431" i="4"/>
  <c r="D431" i="4"/>
  <c r="H431" i="4" s="1"/>
  <c r="K432" i="2" s="1"/>
  <c r="AQ1001" i="4"/>
  <c r="AP1001" i="4"/>
  <c r="AL836" i="4"/>
  <c r="AR836" i="4" s="1"/>
  <c r="AP808" i="4"/>
  <c r="AV808" i="4" s="1"/>
  <c r="AQ549" i="4"/>
  <c r="AW549" i="4" s="1"/>
  <c r="AM549" i="4"/>
  <c r="AS549" i="4" s="1"/>
  <c r="AP783" i="4"/>
  <c r="AV783" i="4" s="1"/>
  <c r="AO826" i="4"/>
  <c r="AU826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Z936" i="4"/>
  <c r="AB936" i="4"/>
  <c r="AE936" i="4"/>
  <c r="AV936" i="4"/>
  <c r="AU936" i="4"/>
  <c r="AS936" i="4"/>
  <c r="AW936" i="4"/>
  <c r="AA936" i="4"/>
  <c r="AC936" i="4"/>
  <c r="AD936" i="4"/>
  <c r="AT936" i="4"/>
  <c r="AK936" i="4"/>
  <c r="AJ936" i="4"/>
  <c r="AH936" i="4"/>
  <c r="AI936" i="4"/>
  <c r="AF936" i="4"/>
  <c r="AG936" i="4"/>
  <c r="AL743" i="4"/>
  <c r="AR743" i="4" s="1"/>
  <c r="AO803" i="4"/>
  <c r="AU803" i="4" s="1"/>
  <c r="AL803" i="4"/>
  <c r="AR803" i="4" s="1"/>
  <c r="AK991" i="4"/>
  <c r="AF991" i="4"/>
  <c r="AG991" i="4"/>
  <c r="AH82" i="4"/>
  <c r="AF82" i="4"/>
  <c r="X738" i="4"/>
  <c r="AE72" i="4"/>
  <c r="AC72" i="4"/>
  <c r="Z72" i="4"/>
  <c r="AL72" i="4" s="1"/>
  <c r="AR72" i="4" s="1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N721" i="4"/>
  <c r="AT721" i="4" s="1"/>
  <c r="AM515" i="4"/>
  <c r="AS515" i="4" s="1"/>
  <c r="AQ515" i="4"/>
  <c r="AW515" i="4" s="1"/>
  <c r="AN515" i="4"/>
  <c r="AT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N592" i="4" s="1"/>
  <c r="AT592" i="4" s="1"/>
  <c r="AP594" i="4"/>
  <c r="AV594" i="4" s="1"/>
  <c r="AM594" i="4"/>
  <c r="AS594" i="4" s="1"/>
  <c r="AQ594" i="4"/>
  <c r="AW594" i="4" s="1"/>
  <c r="AE598" i="4"/>
  <c r="AD598" i="4"/>
  <c r="AB598" i="4"/>
  <c r="AN598" i="4" s="1"/>
  <c r="AT598" i="4" s="1"/>
  <c r="AN568" i="4"/>
  <c r="AT568" i="4" s="1"/>
  <c r="AQ568" i="4"/>
  <c r="AW568" i="4" s="1"/>
  <c r="G710" i="4"/>
  <c r="D710" i="4"/>
  <c r="H710" i="4" s="1"/>
  <c r="K711" i="2" s="1"/>
  <c r="E710" i="4"/>
  <c r="I710" i="4" s="1"/>
  <c r="L711" i="2" s="1"/>
  <c r="F710" i="4"/>
  <c r="J710" i="4" s="1"/>
  <c r="M711" i="2" s="1"/>
  <c r="AP726" i="4"/>
  <c r="AV726" i="4" s="1"/>
  <c r="F726" i="4"/>
  <c r="J726" i="4" s="1"/>
  <c r="M727" i="2" s="1"/>
  <c r="E726" i="4"/>
  <c r="I726" i="4" s="1"/>
  <c r="L727" i="2" s="1"/>
  <c r="D726" i="4"/>
  <c r="H726" i="4" s="1"/>
  <c r="K727" i="2" s="1"/>
  <c r="G726" i="4"/>
  <c r="AG571" i="4"/>
  <c r="AC571" i="4"/>
  <c r="AF571" i="4"/>
  <c r="AH571" i="4"/>
  <c r="AK571" i="4"/>
  <c r="AQ571" i="4" s="1"/>
  <c r="AW571" i="4" s="1"/>
  <c r="Z571" i="4"/>
  <c r="AL118" i="4"/>
  <c r="AR118" i="4" s="1"/>
  <c r="AN118" i="4"/>
  <c r="AT118" i="4" s="1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O129" i="4" s="1"/>
  <c r="AU129" i="4" s="1"/>
  <c r="AN17" i="4"/>
  <c r="AT17" i="4" s="1"/>
  <c r="AP17" i="4"/>
  <c r="AV17" i="4" s="1"/>
  <c r="AM17" i="4"/>
  <c r="AS17" i="4" s="1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Q131" i="4"/>
  <c r="AW131" i="4" s="1"/>
  <c r="AO131" i="4"/>
  <c r="AU131" i="4" s="1"/>
  <c r="AB101" i="4"/>
  <c r="AA101" i="4"/>
  <c r="AM101" i="4" s="1"/>
  <c r="AS101" i="4" s="1"/>
  <c r="AD101" i="4"/>
  <c r="AP784" i="4"/>
  <c r="AV784" i="4" s="1"/>
  <c r="AO879" i="4"/>
  <c r="AQ879" i="4"/>
  <c r="AL879" i="4"/>
  <c r="AM61" i="4"/>
  <c r="AS61" i="4" s="1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E578" i="4"/>
  <c r="I578" i="4" s="1"/>
  <c r="L579" i="2" s="1"/>
  <c r="F578" i="4"/>
  <c r="J578" i="4" s="1"/>
  <c r="M579" i="2" s="1"/>
  <c r="D578" i="4"/>
  <c r="H578" i="4" s="1"/>
  <c r="K579" i="2" s="1"/>
  <c r="G578" i="4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L616" i="2" s="1"/>
  <c r="G615" i="4"/>
  <c r="F615" i="4"/>
  <c r="J615" i="4" s="1"/>
  <c r="M616" i="2" s="1"/>
  <c r="D615" i="4"/>
  <c r="H615" i="4" s="1"/>
  <c r="K616" i="2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B889" i="4"/>
  <c r="AA889" i="4"/>
  <c r="AC889" i="4"/>
  <c r="Z889" i="4"/>
  <c r="AE889" i="4"/>
  <c r="AU889" i="4"/>
  <c r="AW889" i="4"/>
  <c r="AV889" i="4"/>
  <c r="AD889" i="4"/>
  <c r="AS889" i="4"/>
  <c r="AT889" i="4"/>
  <c r="AJ889" i="4"/>
  <c r="AK889" i="4"/>
  <c r="AF889" i="4"/>
  <c r="AI889" i="4"/>
  <c r="AG889" i="4"/>
  <c r="AH889" i="4"/>
  <c r="AJ807" i="4"/>
  <c r="AP807" i="4" s="1"/>
  <c r="AV807" i="4" s="1"/>
  <c r="AI807" i="4"/>
  <c r="AF807" i="4"/>
  <c r="AL654" i="4"/>
  <c r="AR654" i="4" s="1"/>
  <c r="AP654" i="4"/>
  <c r="AV654" i="4" s="1"/>
  <c r="F152" i="4"/>
  <c r="J152" i="4" s="1"/>
  <c r="M153" i="2" s="1"/>
  <c r="E152" i="4"/>
  <c r="I152" i="4" s="1"/>
  <c r="L153" i="2" s="1"/>
  <c r="G152" i="4"/>
  <c r="D152" i="4"/>
  <c r="H152" i="4" s="1"/>
  <c r="K153" i="2" s="1"/>
  <c r="AQ107" i="4"/>
  <c r="AW107" i="4" s="1"/>
  <c r="AP107" i="4"/>
  <c r="AV107" i="4" s="1"/>
  <c r="AO107" i="4"/>
  <c r="AU107" i="4" s="1"/>
  <c r="AJ52" i="4"/>
  <c r="AI52" i="4"/>
  <c r="AM48" i="4"/>
  <c r="AS48" i="4" s="1"/>
  <c r="AJ127" i="4"/>
  <c r="AI127" i="4"/>
  <c r="AN97" i="4"/>
  <c r="AT97" i="4" s="1"/>
  <c r="D39" i="4"/>
  <c r="H39" i="4" s="1"/>
  <c r="K40" i="2" s="1"/>
  <c r="F39" i="4"/>
  <c r="J39" i="4" s="1"/>
  <c r="M40" i="2" s="1"/>
  <c r="G39" i="4"/>
  <c r="E39" i="4"/>
  <c r="I39" i="4" s="1"/>
  <c r="L40" i="2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L335" i="4"/>
  <c r="AR335" i="4" s="1"/>
  <c r="AD335" i="4"/>
  <c r="AJ335" i="4"/>
  <c r="AG335" i="4"/>
  <c r="AM335" i="4" s="1"/>
  <c r="AS335" i="4" s="1"/>
  <c r="AL814" i="4"/>
  <c r="AR814" i="4" s="1"/>
  <c r="AM814" i="4"/>
  <c r="AS814" i="4" s="1"/>
  <c r="AK100" i="4"/>
  <c r="AQ100" i="4" s="1"/>
  <c r="AW100" i="4" s="1"/>
  <c r="AB949" i="4"/>
  <c r="AN949" i="4" s="1"/>
  <c r="AC949" i="4"/>
  <c r="AO949" i="4" s="1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L345" i="2" s="1"/>
  <c r="AO355" i="4"/>
  <c r="AU355" i="4" s="1"/>
  <c r="E252" i="4"/>
  <c r="I252" i="4" s="1"/>
  <c r="L253" i="2" s="1"/>
  <c r="AJ222" i="4"/>
  <c r="AK222" i="4"/>
  <c r="AI222" i="4"/>
  <c r="AE222" i="4"/>
  <c r="AC222" i="4"/>
  <c r="Z222" i="4"/>
  <c r="D365" i="4"/>
  <c r="H365" i="4" s="1"/>
  <c r="K366" i="2" s="1"/>
  <c r="AE202" i="4"/>
  <c r="AF321" i="4"/>
  <c r="AG321" i="4"/>
  <c r="AI321" i="4"/>
  <c r="Z321" i="4"/>
  <c r="AB321" i="4"/>
  <c r="AA321" i="4"/>
  <c r="AP357" i="4"/>
  <c r="AV357" i="4" s="1"/>
  <c r="AB329" i="4"/>
  <c r="AB384" i="4"/>
  <c r="AG299" i="4"/>
  <c r="AK299" i="4"/>
  <c r="AD300" i="4"/>
  <c r="AP278" i="4"/>
  <c r="AV278" i="4" s="1"/>
  <c r="AN341" i="4"/>
  <c r="AT341" i="4" s="1"/>
  <c r="AP376" i="4"/>
  <c r="AV376" i="4" s="1"/>
  <c r="E378" i="4"/>
  <c r="I378" i="4" s="1"/>
  <c r="L379" i="2" s="1"/>
  <c r="AP203" i="4"/>
  <c r="AV203" i="4" s="1"/>
  <c r="AM192" i="4"/>
  <c r="AS192" i="4" s="1"/>
  <c r="AL203" i="4"/>
  <c r="AR203" i="4" s="1"/>
  <c r="AL271" i="4"/>
  <c r="AR271" i="4" s="1"/>
  <c r="Y293" i="4"/>
  <c r="AH293" i="4" s="1"/>
  <c r="AL309" i="4"/>
  <c r="AR309" i="4" s="1"/>
  <c r="G253" i="4"/>
  <c r="AG403" i="4"/>
  <c r="AM403" i="4" s="1"/>
  <c r="AS403" i="4" s="1"/>
  <c r="AP443" i="4"/>
  <c r="AV443" i="4" s="1"/>
  <c r="AO380" i="4"/>
  <c r="AU380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D422" i="4"/>
  <c r="H422" i="4" s="1"/>
  <c r="K423" i="2" s="1"/>
  <c r="F475" i="4"/>
  <c r="J475" i="4" s="1"/>
  <c r="M476" i="2" s="1"/>
  <c r="E418" i="4"/>
  <c r="I418" i="4" s="1"/>
  <c r="L419" i="2" s="1"/>
  <c r="AN447" i="4"/>
  <c r="AT447" i="4" s="1"/>
  <c r="AG389" i="4"/>
  <c r="AQ357" i="4"/>
  <c r="AW357" i="4" s="1"/>
  <c r="AD329" i="4"/>
  <c r="AA389" i="4"/>
  <c r="AN251" i="4"/>
  <c r="AT251" i="4" s="1"/>
  <c r="AP252" i="4"/>
  <c r="AV252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N505" i="4"/>
  <c r="AT505" i="4" s="1"/>
  <c r="AP670" i="4"/>
  <c r="AV670" i="4" s="1"/>
  <c r="AO692" i="4"/>
  <c r="AU692" i="4" s="1"/>
  <c r="AQ708" i="4"/>
  <c r="AW708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K650" i="2" s="1"/>
  <c r="AK716" i="4"/>
  <c r="AF716" i="4"/>
  <c r="AG716" i="4"/>
  <c r="AC716" i="4"/>
  <c r="AB716" i="4"/>
  <c r="AN716" i="4" s="1"/>
  <c r="AT716" i="4" s="1"/>
  <c r="Z716" i="4"/>
  <c r="D604" i="4"/>
  <c r="H604" i="4" s="1"/>
  <c r="K605" i="2" s="1"/>
  <c r="AL684" i="4"/>
  <c r="AR684" i="4" s="1"/>
  <c r="AN713" i="4"/>
  <c r="AT713" i="4" s="1"/>
  <c r="AL626" i="4"/>
  <c r="AR626" i="4" s="1"/>
  <c r="AQ739" i="4"/>
  <c r="AW739" i="4" s="1"/>
  <c r="AL692" i="4"/>
  <c r="AR692" i="4" s="1"/>
  <c r="AP833" i="4"/>
  <c r="AV833" i="4" s="1"/>
  <c r="AO793" i="4"/>
  <c r="AU793" i="4" s="1"/>
  <c r="AL753" i="4"/>
  <c r="AR753" i="4" s="1"/>
  <c r="AL833" i="4"/>
  <c r="AR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N79" i="4" s="1"/>
  <c r="AT79" i="4" s="1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L934" i="4" s="1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Q855" i="4" s="1"/>
  <c r="AB855" i="4"/>
  <c r="AN855" i="4" s="1"/>
  <c r="AC855" i="4"/>
  <c r="AT855" i="4"/>
  <c r="AU855" i="4"/>
  <c r="AV855" i="4"/>
  <c r="AA855" i="4"/>
  <c r="AM855" i="4" s="1"/>
  <c r="AS855" i="4"/>
  <c r="AW855" i="4"/>
  <c r="F655" i="4"/>
  <c r="J655" i="4" s="1"/>
  <c r="M656" i="2" s="1"/>
  <c r="D655" i="4"/>
  <c r="H655" i="4" s="1"/>
  <c r="K656" i="2" s="1"/>
  <c r="E655" i="4"/>
  <c r="I655" i="4" s="1"/>
  <c r="L656" i="2" s="1"/>
  <c r="G655" i="4"/>
  <c r="AQ636" i="4"/>
  <c r="AW636" i="4" s="1"/>
  <c r="F636" i="4"/>
  <c r="J636" i="4" s="1"/>
  <c r="M637" i="2" s="1"/>
  <c r="E636" i="4"/>
  <c r="I636" i="4" s="1"/>
  <c r="L637" i="2" s="1"/>
  <c r="G636" i="4"/>
  <c r="D636" i="4"/>
  <c r="H636" i="4" s="1"/>
  <c r="K637" i="2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F178" i="4"/>
  <c r="J178" i="4" s="1"/>
  <c r="M179" i="2" s="1"/>
  <c r="G178" i="4"/>
  <c r="D178" i="4"/>
  <c r="H178" i="4" s="1"/>
  <c r="K179" i="2" s="1"/>
  <c r="E178" i="4"/>
  <c r="I178" i="4" s="1"/>
  <c r="L179" i="2" s="1"/>
  <c r="E120" i="4"/>
  <c r="I120" i="4" s="1"/>
  <c r="L121" i="2" s="1"/>
  <c r="G120" i="4"/>
  <c r="F120" i="4"/>
  <c r="J120" i="4" s="1"/>
  <c r="M121" i="2" s="1"/>
  <c r="D120" i="4"/>
  <c r="H120" i="4" s="1"/>
  <c r="K121" i="2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AO603" i="4" s="1"/>
  <c r="AU603" i="4" s="1"/>
  <c r="Z457" i="4"/>
  <c r="AD457" i="4"/>
  <c r="AC457" i="4"/>
  <c r="AG457" i="4"/>
  <c r="AH457" i="4"/>
  <c r="AF457" i="4"/>
  <c r="AJ457" i="4"/>
  <c r="AB457" i="4"/>
  <c r="AA457" i="4"/>
  <c r="AM457" i="4" s="1"/>
  <c r="AS457" i="4" s="1"/>
  <c r="AE457" i="4"/>
  <c r="AI457" i="4"/>
  <c r="AK457" i="4"/>
  <c r="AB865" i="4"/>
  <c r="AA865" i="4"/>
  <c r="AC865" i="4"/>
  <c r="AD865" i="4"/>
  <c r="AS865" i="4"/>
  <c r="AT865" i="4"/>
  <c r="Z865" i="4"/>
  <c r="AE865" i="4"/>
  <c r="AU865" i="4"/>
  <c r="AV865" i="4"/>
  <c r="AW865" i="4"/>
  <c r="AG865" i="4"/>
  <c r="AK865" i="4"/>
  <c r="AI865" i="4"/>
  <c r="AH865" i="4"/>
  <c r="AF865" i="4"/>
  <c r="AJ865" i="4"/>
  <c r="AB158" i="4"/>
  <c r="AN158" i="4" s="1"/>
  <c r="AE158" i="4"/>
  <c r="AD158" i="4"/>
  <c r="AA158" i="4"/>
  <c r="AC158" i="4"/>
  <c r="AO158" i="4" s="1"/>
  <c r="AU158" i="4" s="1"/>
  <c r="Z158" i="4"/>
  <c r="AL158" i="4" s="1"/>
  <c r="AR158" i="4" s="1"/>
  <c r="AT158" i="4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P859" i="4" s="1"/>
  <c r="AA859" i="4"/>
  <c r="AV859" i="4"/>
  <c r="AU859" i="4"/>
  <c r="AW859" i="4"/>
  <c r="AE859" i="4"/>
  <c r="AQ859" i="4" s="1"/>
  <c r="AC859" i="4"/>
  <c r="AO859" i="4" s="1"/>
  <c r="AS859" i="4"/>
  <c r="Z859" i="4"/>
  <c r="AB859" i="4"/>
  <c r="AT859" i="4"/>
  <c r="Z843" i="4"/>
  <c r="AL843" i="4" s="1"/>
  <c r="AE843" i="4"/>
  <c r="AC843" i="4"/>
  <c r="AO843" i="4" s="1"/>
  <c r="AB843" i="4"/>
  <c r="AW843" i="4"/>
  <c r="AU843" i="4"/>
  <c r="AD843" i="4"/>
  <c r="AA843" i="4"/>
  <c r="AM843" i="4" s="1"/>
  <c r="AV843" i="4"/>
  <c r="AS843" i="4"/>
  <c r="AT843" i="4"/>
  <c r="AD841" i="4"/>
  <c r="AB841" i="4"/>
  <c r="AC841" i="4"/>
  <c r="AO841" i="4" s="1"/>
  <c r="Z841" i="4"/>
  <c r="AE841" i="4"/>
  <c r="AQ841" i="4" s="1"/>
  <c r="AW841" i="4" s="1"/>
  <c r="AA841" i="4"/>
  <c r="AM841" i="4" s="1"/>
  <c r="AS841" i="4" s="1"/>
  <c r="AU841" i="4"/>
  <c r="Y758" i="4"/>
  <c r="AE758" i="4" s="1"/>
  <c r="AC744" i="4"/>
  <c r="AE744" i="4"/>
  <c r="AQ744" i="4" s="1"/>
  <c r="AW744" i="4" s="1"/>
  <c r="AD744" i="4"/>
  <c r="Z744" i="4"/>
  <c r="AL744" i="4" s="1"/>
  <c r="AR744" i="4" s="1"/>
  <c r="AA744" i="4"/>
  <c r="AM744" i="4" s="1"/>
  <c r="AS744" i="4"/>
  <c r="AO649" i="4"/>
  <c r="AU649" i="4" s="1"/>
  <c r="D601" i="4"/>
  <c r="H601" i="4" s="1"/>
  <c r="K602" i="2" s="1"/>
  <c r="G601" i="4"/>
  <c r="F601" i="4"/>
  <c r="J601" i="4" s="1"/>
  <c r="M602" i="2" s="1"/>
  <c r="E601" i="4"/>
  <c r="I601" i="4" s="1"/>
  <c r="L602" i="2" s="1"/>
  <c r="AG168" i="4"/>
  <c r="AH168" i="4"/>
  <c r="AK168" i="4"/>
  <c r="AQ168" i="4" s="1"/>
  <c r="AW168" i="4" s="1"/>
  <c r="AI168" i="4"/>
  <c r="AJ168" i="4"/>
  <c r="AP168" i="4" s="1"/>
  <c r="AV168" i="4" s="1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L71" i="4" s="1"/>
  <c r="AR71" i="4" s="1"/>
  <c r="AI71" i="4"/>
  <c r="AG71" i="4"/>
  <c r="AM71" i="4" s="1"/>
  <c r="AS71" i="4" s="1"/>
  <c r="AH71" i="4"/>
  <c r="AK71" i="4"/>
  <c r="AJ55" i="4"/>
  <c r="AK55" i="4"/>
  <c r="AA46" i="4"/>
  <c r="AM46" i="4" s="1"/>
  <c r="AE46" i="4"/>
  <c r="AB46" i="4"/>
  <c r="AN46" i="4" s="1"/>
  <c r="AC46" i="4"/>
  <c r="AD46" i="4"/>
  <c r="AP46" i="4" s="1"/>
  <c r="Z46" i="4"/>
  <c r="AT46" i="4"/>
  <c r="AS46" i="4"/>
  <c r="AV46" i="4"/>
  <c r="Y42" i="4"/>
  <c r="AD42" i="4" s="1"/>
  <c r="Y7" i="4"/>
  <c r="AC7" i="4" s="1"/>
  <c r="W2" i="4"/>
  <c r="AJ592" i="4"/>
  <c r="AI598" i="4"/>
  <c r="AJ598" i="4"/>
  <c r="AP598" i="4" s="1"/>
  <c r="AV598" i="4" s="1"/>
  <c r="Z653" i="4"/>
  <c r="AC653" i="4"/>
  <c r="AJ653" i="4"/>
  <c r="AA653" i="4"/>
  <c r="AF653" i="4"/>
  <c r="AI653" i="4"/>
  <c r="AH653" i="4"/>
  <c r="AE653" i="4"/>
  <c r="AB653" i="4"/>
  <c r="AN653" i="4" s="1"/>
  <c r="AT653" i="4" s="1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M615" i="2" s="1"/>
  <c r="D614" i="4"/>
  <c r="H614" i="4" s="1"/>
  <c r="K615" i="2" s="1"/>
  <c r="E614" i="4"/>
  <c r="I614" i="4" s="1"/>
  <c r="L615" i="2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L798" i="4" s="1"/>
  <c r="AR798" i="4" s="1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M611" i="4" s="1"/>
  <c r="AS611" i="4" s="1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L172" i="2" s="1"/>
  <c r="D171" i="4"/>
  <c r="H171" i="4" s="1"/>
  <c r="K172" i="2" s="1"/>
  <c r="F171" i="4"/>
  <c r="J171" i="4" s="1"/>
  <c r="M172" i="2" s="1"/>
  <c r="G171" i="4"/>
  <c r="AH101" i="4"/>
  <c r="X93" i="4"/>
  <c r="Y93" i="4" s="1"/>
  <c r="Z85" i="4"/>
  <c r="AL85" i="4" s="1"/>
  <c r="AR85" i="4" s="1"/>
  <c r="AD85" i="4"/>
  <c r="AP85" i="4" s="1"/>
  <c r="AC85" i="4"/>
  <c r="AO85" i="4" s="1"/>
  <c r="AA85" i="4"/>
  <c r="AB85" i="4"/>
  <c r="AE85" i="4"/>
  <c r="AU85" i="4"/>
  <c r="AV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O791" i="4" s="1"/>
  <c r="AU791" i="4" s="1"/>
  <c r="AE791" i="4"/>
  <c r="AQ791" i="4" s="1"/>
  <c r="AW791" i="4" s="1"/>
  <c r="Z791" i="4"/>
  <c r="AL791" i="4" s="1"/>
  <c r="AR791" i="4" s="1"/>
  <c r="G802" i="4"/>
  <c r="D802" i="4"/>
  <c r="H802" i="4" s="1"/>
  <c r="K803" i="2" s="1"/>
  <c r="F802" i="4"/>
  <c r="J802" i="4" s="1"/>
  <c r="M803" i="2" s="1"/>
  <c r="E802" i="4"/>
  <c r="I802" i="4" s="1"/>
  <c r="L803" i="2" s="1"/>
  <c r="AQ632" i="4"/>
  <c r="AW632" i="4" s="1"/>
  <c r="AP632" i="4"/>
  <c r="AV632" i="4" s="1"/>
  <c r="AO632" i="4"/>
  <c r="AU632" i="4" s="1"/>
  <c r="AQ140" i="4"/>
  <c r="AW140" i="4" s="1"/>
  <c r="D140" i="4"/>
  <c r="H140" i="4" s="1"/>
  <c r="K141" i="2" s="1"/>
  <c r="G140" i="4"/>
  <c r="F140" i="4"/>
  <c r="J140" i="4" s="1"/>
  <c r="M141" i="2" s="1"/>
  <c r="E140" i="4"/>
  <c r="I140" i="4" s="1"/>
  <c r="L141" i="2" s="1"/>
  <c r="G625" i="4"/>
  <c r="D625" i="4"/>
  <c r="H625" i="4" s="1"/>
  <c r="K626" i="2" s="1"/>
  <c r="E625" i="4"/>
  <c r="I625" i="4" s="1"/>
  <c r="L626" i="2" s="1"/>
  <c r="F625" i="4"/>
  <c r="J625" i="4" s="1"/>
  <c r="M626" i="2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N788" i="4" s="1"/>
  <c r="AT788" i="4" s="1"/>
  <c r="AA788" i="4"/>
  <c r="AM788" i="4" s="1"/>
  <c r="AS788" i="4" s="1"/>
  <c r="AC751" i="4"/>
  <c r="AO751" i="4" s="1"/>
  <c r="AU751" i="4" s="1"/>
  <c r="AE751" i="4"/>
  <c r="AQ751" i="4" s="1"/>
  <c r="AW751" i="4" s="1"/>
  <c r="Z751" i="4"/>
  <c r="AL751" i="4" s="1"/>
  <c r="AR751" i="4" s="1"/>
  <c r="AM664" i="4"/>
  <c r="AS664" i="4" s="1"/>
  <c r="AP656" i="4"/>
  <c r="AV656" i="4" s="1"/>
  <c r="AE37" i="4"/>
  <c r="AC37" i="4"/>
  <c r="AO37" i="4" s="1"/>
  <c r="AA37" i="4"/>
  <c r="AM37" i="4" s="1"/>
  <c r="AB37" i="4"/>
  <c r="Z37" i="4"/>
  <c r="AS37" i="4"/>
  <c r="AD37" i="4"/>
  <c r="AP37" i="4" s="1"/>
  <c r="AV37" i="4" s="1"/>
  <c r="AU37" i="4"/>
  <c r="AL733" i="4"/>
  <c r="AR733" i="4" s="1"/>
  <c r="AA183" i="4"/>
  <c r="AM183" i="4" s="1"/>
  <c r="AB183" i="4"/>
  <c r="AC183" i="4"/>
  <c r="Z183" i="4"/>
  <c r="AL183" i="4" s="1"/>
  <c r="AE183" i="4"/>
  <c r="AQ183" i="4" s="1"/>
  <c r="AW183" i="4" s="1"/>
  <c r="AR183" i="4"/>
  <c r="AS183" i="4"/>
  <c r="AD183" i="4"/>
  <c r="Z143" i="4"/>
  <c r="AL143" i="4" s="1"/>
  <c r="AE143" i="4"/>
  <c r="AD143" i="4"/>
  <c r="AC143" i="4"/>
  <c r="AO143" i="4" s="1"/>
  <c r="AU143" i="4" s="1"/>
  <c r="AB143" i="4"/>
  <c r="AN143" i="4" s="1"/>
  <c r="AT143" i="4" s="1"/>
  <c r="AA143" i="4"/>
  <c r="AR143" i="4"/>
  <c r="AF50" i="4"/>
  <c r="AL50" i="4" s="1"/>
  <c r="AR50" i="4" s="1"/>
  <c r="AH50" i="4"/>
  <c r="AK50" i="4"/>
  <c r="AQ50" i="4" s="1"/>
  <c r="AW50" i="4" s="1"/>
  <c r="AG50" i="4"/>
  <c r="AM50" i="4" s="1"/>
  <c r="AS50" i="4" s="1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P917" i="4"/>
  <c r="AM917" i="4"/>
  <c r="AG783" i="4"/>
  <c r="AM783" i="4" s="1"/>
  <c r="AS783" i="4" s="1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Q850" i="4"/>
  <c r="AM850" i="4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G863" i="4"/>
  <c r="AH863" i="4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C82" i="4"/>
  <c r="Z82" i="4"/>
  <c r="AL82" i="4" s="1"/>
  <c r="AR82" i="4" s="1"/>
  <c r="AB82" i="4"/>
  <c r="AN82" i="4" s="1"/>
  <c r="AT82" i="4" s="1"/>
  <c r="AS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L111" i="2" s="1"/>
  <c r="D110" i="4"/>
  <c r="H110" i="4" s="1"/>
  <c r="K111" i="2" s="1"/>
  <c r="G110" i="4"/>
  <c r="F110" i="4"/>
  <c r="J110" i="4" s="1"/>
  <c r="M111" i="2" s="1"/>
  <c r="X103" i="4"/>
  <c r="Y103" i="4" s="1"/>
  <c r="W83" i="4"/>
  <c r="AC75" i="4"/>
  <c r="AE75" i="4"/>
  <c r="AQ75" i="4" s="1"/>
  <c r="AW75" i="4" s="1"/>
  <c r="AB75" i="4"/>
  <c r="AA75" i="4"/>
  <c r="AD75" i="4"/>
  <c r="AP75" i="4" s="1"/>
  <c r="AV75" i="4" s="1"/>
  <c r="Z75" i="4"/>
  <c r="AL75" i="4" s="1"/>
  <c r="AR75" i="4" s="1"/>
  <c r="Z67" i="4"/>
  <c r="AL67" i="4" s="1"/>
  <c r="AD67" i="4"/>
  <c r="AP67" i="4" s="1"/>
  <c r="AC67" i="4"/>
  <c r="AO67" i="4" s="1"/>
  <c r="AA67" i="4"/>
  <c r="AB67" i="4"/>
  <c r="AE67" i="4"/>
  <c r="AU67" i="4"/>
  <c r="AR67" i="4"/>
  <c r="AV67" i="4"/>
  <c r="Y62" i="4"/>
  <c r="AA62" i="4" s="1"/>
  <c r="Z49" i="4"/>
  <c r="AL49" i="4" s="1"/>
  <c r="AC49" i="4"/>
  <c r="AB49" i="4"/>
  <c r="AN49" i="4" s="1"/>
  <c r="AR49" i="4"/>
  <c r="AE49" i="4"/>
  <c r="AV49" i="4"/>
  <c r="AD49" i="4"/>
  <c r="AP49" i="4" s="1"/>
  <c r="AA49" i="4"/>
  <c r="AT49" i="4"/>
  <c r="AE32" i="4"/>
  <c r="AD32" i="4"/>
  <c r="AP32" i="4" s="1"/>
  <c r="AB32" i="4"/>
  <c r="AN32" i="4" s="1"/>
  <c r="AT32" i="4" s="1"/>
  <c r="AA32" i="4"/>
  <c r="AM32" i="4" s="1"/>
  <c r="AC32" i="4"/>
  <c r="AS32" i="4"/>
  <c r="Z32" i="4"/>
  <c r="AV32" i="4"/>
  <c r="AP174" i="4"/>
  <c r="AV174" i="4" s="1"/>
  <c r="AL174" i="4"/>
  <c r="AR174" i="4" s="1"/>
  <c r="AO174" i="4"/>
  <c r="AU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O715" i="4" s="1"/>
  <c r="AU715" i="4" s="1"/>
  <c r="AJ715" i="4"/>
  <c r="AP715" i="4" s="1"/>
  <c r="AV715" i="4" s="1"/>
  <c r="AH715" i="4"/>
  <c r="AN715" i="4" s="1"/>
  <c r="AT715" i="4" s="1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M528" i="2" s="1"/>
  <c r="D527" i="4"/>
  <c r="H527" i="4" s="1"/>
  <c r="K528" i="2" s="1"/>
  <c r="E527" i="4"/>
  <c r="I527" i="4" s="1"/>
  <c r="L528" i="2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L11" i="4"/>
  <c r="AR11" i="4" s="1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M952" i="4"/>
  <c r="AN952" i="4"/>
  <c r="AL848" i="4"/>
  <c r="AO872" i="4"/>
  <c r="AL872" i="4"/>
  <c r="AM872" i="4"/>
  <c r="AM880" i="4"/>
  <c r="AN880" i="4"/>
  <c r="AN892" i="4"/>
  <c r="AL892" i="4"/>
  <c r="AO904" i="4"/>
  <c r="AQ904" i="4"/>
  <c r="AO136" i="4"/>
  <c r="AU136" i="4" s="1"/>
  <c r="AP136" i="4"/>
  <c r="AV136" i="4" s="1"/>
  <c r="AP966" i="4"/>
  <c r="AM966" i="4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M871" i="4" s="1"/>
  <c r="AU871" i="4"/>
  <c r="AW871" i="4"/>
  <c r="AT871" i="4"/>
  <c r="F663" i="4"/>
  <c r="J663" i="4" s="1"/>
  <c r="M664" i="2" s="1"/>
  <c r="E663" i="4"/>
  <c r="I663" i="4" s="1"/>
  <c r="L664" i="2" s="1"/>
  <c r="D663" i="4"/>
  <c r="H663" i="4" s="1"/>
  <c r="K664" i="2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C156" i="4"/>
  <c r="AB156" i="4"/>
  <c r="AD156" i="4"/>
  <c r="AP156" i="4" s="1"/>
  <c r="AV156" i="4" s="1"/>
  <c r="AE156" i="4"/>
  <c r="AQ156" i="4" s="1"/>
  <c r="AW156" i="4" s="1"/>
  <c r="AR156" i="4"/>
  <c r="AA535" i="4"/>
  <c r="AM535" i="4" s="1"/>
  <c r="AS535" i="4" s="1"/>
  <c r="Z535" i="4"/>
  <c r="AB535" i="4"/>
  <c r="AN535" i="4" s="1"/>
  <c r="AT535" i="4" s="1"/>
  <c r="AC535" i="4"/>
  <c r="AO535" i="4" s="1"/>
  <c r="AU535" i="4" s="1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L807" i="4" s="1"/>
  <c r="AR807" i="4" s="1"/>
  <c r="AO790" i="4"/>
  <c r="AU790" i="4" s="1"/>
  <c r="AQ790" i="4"/>
  <c r="AW790" i="4" s="1"/>
  <c r="W157" i="4"/>
  <c r="AC52" i="4"/>
  <c r="AO52" i="4" s="1"/>
  <c r="Z52" i="4"/>
  <c r="AD52" i="4"/>
  <c r="AP52" i="4" s="1"/>
  <c r="AE52" i="4"/>
  <c r="AV52" i="4"/>
  <c r="AU52" i="4"/>
  <c r="AA52" i="4"/>
  <c r="AM52" i="4" s="1"/>
  <c r="AB52" i="4"/>
  <c r="AS52" i="4"/>
  <c r="AC127" i="4"/>
  <c r="AO127" i="4" s="1"/>
  <c r="AE127" i="4"/>
  <c r="AA127" i="4"/>
  <c r="AM127" i="4" s="1"/>
  <c r="AB127" i="4"/>
  <c r="Z127" i="4"/>
  <c r="AD127" i="4"/>
  <c r="AP127" i="4" s="1"/>
  <c r="AV127" i="4" s="1"/>
  <c r="AS127" i="4"/>
  <c r="AU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L756" i="4" s="1"/>
  <c r="AR756" i="4" s="1"/>
  <c r="AC756" i="4"/>
  <c r="AO756" i="4" s="1"/>
  <c r="AU756" i="4" s="1"/>
  <c r="AD756" i="4"/>
  <c r="AP756" i="4" s="1"/>
  <c r="AV756" i="4" s="1"/>
  <c r="AD166" i="4"/>
  <c r="AP166" i="4" s="1"/>
  <c r="AV166" i="4" s="1"/>
  <c r="AC166" i="4"/>
  <c r="AO166" i="4" s="1"/>
  <c r="AU166" i="4" s="1"/>
  <c r="Z79" i="4"/>
  <c r="AL79" i="4" s="1"/>
  <c r="AR79" i="4" s="1"/>
  <c r="AD79" i="4"/>
  <c r="AP79" i="4" s="1"/>
  <c r="AV79" i="4" s="1"/>
  <c r="AA79" i="4"/>
  <c r="AM79" i="4" s="1"/>
  <c r="AS79" i="4" s="1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L779" i="4" s="1"/>
  <c r="AR779" i="4" s="1"/>
  <c r="AH779" i="4"/>
  <c r="AN779" i="4" s="1"/>
  <c r="AT779" i="4" s="1"/>
  <c r="AJ779" i="4"/>
  <c r="X541" i="4"/>
  <c r="Y541" i="4"/>
  <c r="AD155" i="4"/>
  <c r="AP155" i="4" s="1"/>
  <c r="AV155" i="4" s="1"/>
  <c r="AA155" i="4"/>
  <c r="AM155" i="4" s="1"/>
  <c r="AS155" i="4" s="1"/>
  <c r="AE155" i="4"/>
  <c r="AQ155" i="4" s="1"/>
  <c r="AW155" i="4" s="1"/>
  <c r="AB155" i="4"/>
  <c r="AN155" i="4" s="1"/>
  <c r="AT155" i="4" s="1"/>
  <c r="AE635" i="4"/>
  <c r="AQ635" i="4" s="1"/>
  <c r="AW635" i="4" s="1"/>
  <c r="AH635" i="4"/>
  <c r="AN635" i="4" s="1"/>
  <c r="AT635" i="4" s="1"/>
  <c r="AI635" i="4"/>
  <c r="AO635" i="4" s="1"/>
  <c r="AU635" i="4" s="1"/>
  <c r="AA635" i="4"/>
  <c r="AM635" i="4" s="1"/>
  <c r="AS635" i="4" s="1"/>
  <c r="AD635" i="4"/>
  <c r="AP635" i="4" s="1"/>
  <c r="AV635" i="4" s="1"/>
  <c r="AF635" i="4"/>
  <c r="AL635" i="4" s="1"/>
  <c r="AR635" i="4" s="1"/>
  <c r="Y820" i="4"/>
  <c r="AJ934" i="4"/>
  <c r="AI934" i="4"/>
  <c r="AG934" i="4"/>
  <c r="AL792" i="4"/>
  <c r="AR792" i="4" s="1"/>
  <c r="AP792" i="4"/>
  <c r="AV792" i="4" s="1"/>
  <c r="AO792" i="4"/>
  <c r="AU792" i="4" s="1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O766" i="4" s="1"/>
  <c r="AU766" i="4" s="1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N178" i="4"/>
  <c r="AT178" i="4" s="1"/>
  <c r="AO178" i="4"/>
  <c r="AU178" i="4" s="1"/>
  <c r="AM775" i="4"/>
  <c r="AS775" i="4" s="1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P795" i="4" s="1"/>
  <c r="AV795" i="4" s="1"/>
  <c r="AA795" i="4"/>
  <c r="AM795" i="4" s="1"/>
  <c r="AS795" i="4" s="1"/>
  <c r="Z740" i="4"/>
  <c r="AL740" i="4" s="1"/>
  <c r="AR740" i="4" s="1"/>
  <c r="AA740" i="4"/>
  <c r="AM740" i="4" s="1"/>
  <c r="AD740" i="4"/>
  <c r="AP740" i="4" s="1"/>
  <c r="AS740" i="4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J758" i="4"/>
  <c r="AI758" i="4"/>
  <c r="AH744" i="4"/>
  <c r="AN744" i="4" s="1"/>
  <c r="AT744" i="4" s="1"/>
  <c r="AI744" i="4"/>
  <c r="AJ744" i="4"/>
  <c r="D737" i="4"/>
  <c r="H737" i="4" s="1"/>
  <c r="K738" i="2" s="1"/>
  <c r="F737" i="4"/>
  <c r="J737" i="4" s="1"/>
  <c r="M738" i="2" s="1"/>
  <c r="E737" i="4"/>
  <c r="I737" i="4" s="1"/>
  <c r="L738" i="2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O176" i="4" s="1"/>
  <c r="AU176" i="4" s="1"/>
  <c r="AA176" i="4"/>
  <c r="AM176" i="4" s="1"/>
  <c r="AS176" i="4" s="1"/>
  <c r="AB176" i="4"/>
  <c r="AN176" i="4" s="1"/>
  <c r="AT176" i="4" s="1"/>
  <c r="Y175" i="4"/>
  <c r="AC175" i="4" s="1"/>
  <c r="AC168" i="4"/>
  <c r="AO168" i="4" s="1"/>
  <c r="AU168" i="4" s="1"/>
  <c r="AA168" i="4"/>
  <c r="AM168" i="4" s="1"/>
  <c r="AS168" i="4" s="1"/>
  <c r="AB168" i="4"/>
  <c r="AN168" i="4" s="1"/>
  <c r="AT168" i="4" s="1"/>
  <c r="Y146" i="4"/>
  <c r="AC146" i="4" s="1"/>
  <c r="Y137" i="4"/>
  <c r="Y130" i="4"/>
  <c r="AA130" i="4" s="1"/>
  <c r="Z122" i="4"/>
  <c r="AL122" i="4" s="1"/>
  <c r="AC122" i="4"/>
  <c r="AO122" i="4" s="1"/>
  <c r="AU122" i="4" s="1"/>
  <c r="AB122" i="4"/>
  <c r="AN122" i="4" s="1"/>
  <c r="AE122" i="4"/>
  <c r="AQ122" i="4" s="1"/>
  <c r="AW122" i="4" s="1"/>
  <c r="AT122" i="4"/>
  <c r="AD122" i="4"/>
  <c r="AP122" i="4" s="1"/>
  <c r="AV122" i="4" s="1"/>
  <c r="AR122" i="4"/>
  <c r="AA122" i="4"/>
  <c r="AM122" i="4" s="1"/>
  <c r="AS122" i="4" s="1"/>
  <c r="AD114" i="4"/>
  <c r="AP114" i="4" s="1"/>
  <c r="AB114" i="4"/>
  <c r="AN114" i="4" s="1"/>
  <c r="AT114" i="4" s="1"/>
  <c r="AC114" i="4"/>
  <c r="AO114" i="4" s="1"/>
  <c r="AU114" i="4" s="1"/>
  <c r="AA114" i="4"/>
  <c r="AM114" i="4" s="1"/>
  <c r="AE114" i="4"/>
  <c r="AQ114" i="4" s="1"/>
  <c r="Z114" i="4"/>
  <c r="AL114" i="4" s="1"/>
  <c r="AR114" i="4" s="1"/>
  <c r="AW114" i="4"/>
  <c r="AS114" i="4"/>
  <c r="AV114" i="4"/>
  <c r="AG113" i="4"/>
  <c r="AJ113" i="4"/>
  <c r="AD71" i="4"/>
  <c r="AP71" i="4" s="1"/>
  <c r="AV71" i="4" s="1"/>
  <c r="AC71" i="4"/>
  <c r="AO71" i="4" s="1"/>
  <c r="AU71" i="4" s="1"/>
  <c r="AE71" i="4"/>
  <c r="AQ71" i="4" s="1"/>
  <c r="AW71" i="4" s="1"/>
  <c r="AB71" i="4"/>
  <c r="AN71" i="4" s="1"/>
  <c r="AT71" i="4" s="1"/>
  <c r="AE55" i="4"/>
  <c r="AQ55" i="4" s="1"/>
  <c r="AA55" i="4"/>
  <c r="AM55" i="4" s="1"/>
  <c r="AS55" i="4" s="1"/>
  <c r="AD55" i="4"/>
  <c r="AP55" i="4" s="1"/>
  <c r="AC55" i="4"/>
  <c r="AO55" i="4" s="1"/>
  <c r="AU55" i="4" s="1"/>
  <c r="Z55" i="4"/>
  <c r="AL55" i="4" s="1"/>
  <c r="AR55" i="4"/>
  <c r="AV55" i="4"/>
  <c r="AT55" i="4"/>
  <c r="AB55" i="4"/>
  <c r="AN55" i="4" s="1"/>
  <c r="AW55" i="4"/>
  <c r="AF46" i="4"/>
  <c r="AK46" i="4"/>
  <c r="AI46" i="4"/>
  <c r="AJ42" i="4"/>
  <c r="AH42" i="4"/>
  <c r="AG42" i="4"/>
  <c r="AF7" i="4"/>
  <c r="AJ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AP624" i="4" s="1"/>
  <c r="AV624" i="4" s="1"/>
  <c r="Z847" i="4"/>
  <c r="AL847" i="4" s="1"/>
  <c r="AD847" i="4"/>
  <c r="AP847" i="4" s="1"/>
  <c r="AE847" i="4"/>
  <c r="AQ847" i="4" s="1"/>
  <c r="AS847" i="4"/>
  <c r="AT847" i="4"/>
  <c r="AB847" i="4"/>
  <c r="AN847" i="4" s="1"/>
  <c r="AC847" i="4"/>
  <c r="AO847" i="4" s="1"/>
  <c r="AU847" i="4"/>
  <c r="AV847" i="4"/>
  <c r="AA847" i="4"/>
  <c r="AM847" i="4" s="1"/>
  <c r="AW847" i="4"/>
  <c r="AB149" i="4"/>
  <c r="AN149" i="4" s="1"/>
  <c r="AC149" i="4"/>
  <c r="AO149" i="4" s="1"/>
  <c r="AE149" i="4"/>
  <c r="AQ149" i="4" s="1"/>
  <c r="AW149" i="4" s="1"/>
  <c r="Z149" i="4"/>
  <c r="AL149" i="4" s="1"/>
  <c r="AA149" i="4"/>
  <c r="AM149" i="4" s="1"/>
  <c r="AU149" i="4"/>
  <c r="AD149" i="4"/>
  <c r="AP149" i="4" s="1"/>
  <c r="AV149" i="4" s="1"/>
  <c r="AR149" i="4"/>
  <c r="AT149" i="4"/>
  <c r="AS149" i="4"/>
  <c r="AP74" i="4"/>
  <c r="AV74" i="4" s="1"/>
  <c r="AL74" i="4"/>
  <c r="AR74" i="4" s="1"/>
  <c r="X28" i="4"/>
  <c r="Y28" i="4"/>
  <c r="AG118" i="4"/>
  <c r="AM118" i="4" s="1"/>
  <c r="AS118" i="4" s="1"/>
  <c r="Z25" i="4"/>
  <c r="AL25" i="4" s="1"/>
  <c r="AR25" i="4" s="1"/>
  <c r="AD25" i="4"/>
  <c r="AP25" i="4" s="1"/>
  <c r="AC25" i="4"/>
  <c r="AO25" i="4" s="1"/>
  <c r="AB25" i="4"/>
  <c r="AN25" i="4" s="1"/>
  <c r="AE25" i="4"/>
  <c r="AQ25" i="4" s="1"/>
  <c r="AW25" i="4" s="1"/>
  <c r="AA25" i="4"/>
  <c r="AM25" i="4" s="1"/>
  <c r="AS25" i="4"/>
  <c r="AV25" i="4"/>
  <c r="AT25" i="4"/>
  <c r="AU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P794" i="4" s="1"/>
  <c r="AV794" i="4" s="1"/>
  <c r="AI794" i="4"/>
  <c r="AO794" i="4" s="1"/>
  <c r="AU794" i="4" s="1"/>
  <c r="AF794" i="4"/>
  <c r="AL794" i="4" s="1"/>
  <c r="AR794" i="4" s="1"/>
  <c r="AA806" i="4"/>
  <c r="Z806" i="4"/>
  <c r="AE806" i="4"/>
  <c r="AC806" i="4"/>
  <c r="AD806" i="4"/>
  <c r="AG806" i="4"/>
  <c r="AM806" i="4" s="1"/>
  <c r="AS806" i="4" s="1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Q651" i="4"/>
  <c r="AW651" i="4" s="1"/>
  <c r="AN651" i="4"/>
  <c r="AT651" i="4" s="1"/>
  <c r="AB611" i="4"/>
  <c r="AN611" i="4" s="1"/>
  <c r="AT611" i="4" s="1"/>
  <c r="Z611" i="4"/>
  <c r="AL611" i="4" s="1"/>
  <c r="AR611" i="4" s="1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/>
  <c r="AC70" i="4"/>
  <c r="AO70" i="4" s="1"/>
  <c r="Z70" i="4"/>
  <c r="AL70" i="4" s="1"/>
  <c r="AE70" i="4"/>
  <c r="AQ70" i="4" s="1"/>
  <c r="AB70" i="4"/>
  <c r="AN70" i="4" s="1"/>
  <c r="AA70" i="4"/>
  <c r="AM70" i="4" s="1"/>
  <c r="AT70" i="4"/>
  <c r="AU70" i="4"/>
  <c r="AS70" i="4"/>
  <c r="AW70" i="4"/>
  <c r="AR70" i="4"/>
  <c r="AK17" i="4"/>
  <c r="AQ17" i="4" s="1"/>
  <c r="AW17" i="4" s="1"/>
  <c r="Y6" i="4"/>
  <c r="AC6" i="4" s="1"/>
  <c r="E727" i="4"/>
  <c r="I727" i="4" s="1"/>
  <c r="L728" i="2" s="1"/>
  <c r="G727" i="4"/>
  <c r="F727" i="4"/>
  <c r="J727" i="4" s="1"/>
  <c r="M728" i="2" s="1"/>
  <c r="D727" i="4"/>
  <c r="H727" i="4" s="1"/>
  <c r="K728" i="2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H58" i="4"/>
  <c r="AI58" i="4"/>
  <c r="AF58" i="4"/>
  <c r="AG681" i="4"/>
  <c r="AF681" i="4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M751" i="4" s="1"/>
  <c r="AS751" i="4" s="1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Q180" i="4"/>
  <c r="AW180" i="4" s="1"/>
  <c r="AB50" i="4"/>
  <c r="AN50" i="4" s="1"/>
  <c r="AT50" i="4" s="1"/>
  <c r="AD50" i="4"/>
  <c r="AP50" i="4" s="1"/>
  <c r="AV50" i="4" s="1"/>
  <c r="AC50" i="4"/>
  <c r="AO50" i="4" s="1"/>
  <c r="AU50" i="4" s="1"/>
  <c r="AA12" i="4"/>
  <c r="AM12" i="4" s="1"/>
  <c r="AS12" i="4" s="1"/>
  <c r="AE12" i="4"/>
  <c r="AQ12" i="4" s="1"/>
  <c r="AW12" i="4" s="1"/>
  <c r="AD12" i="4"/>
  <c r="AP12" i="4" s="1"/>
  <c r="AV12" i="4" s="1"/>
  <c r="AD511" i="4"/>
  <c r="AK511" i="4"/>
  <c r="AE511" i="4"/>
  <c r="AQ511" i="4" s="1"/>
  <c r="AW511" i="4" s="1"/>
  <c r="AA511" i="4"/>
  <c r="AH511" i="4"/>
  <c r="Z511" i="4"/>
  <c r="AB511" i="4"/>
  <c r="AN511" i="4" s="1"/>
  <c r="AT511" i="4" s="1"/>
  <c r="AI511" i="4"/>
  <c r="AG511" i="4"/>
  <c r="AF511" i="4"/>
  <c r="AC511" i="4"/>
  <c r="AO511" i="4" s="1"/>
  <c r="AU511" i="4" s="1"/>
  <c r="AJ511" i="4"/>
  <c r="AM560" i="4"/>
  <c r="AS560" i="4" s="1"/>
  <c r="AJ44" i="4"/>
  <c r="AO24" i="4"/>
  <c r="AU24" i="4" s="1"/>
  <c r="AO431" i="4"/>
  <c r="AU431" i="4" s="1"/>
  <c r="AQ431" i="4"/>
  <c r="AW431" i="4" s="1"/>
  <c r="AO1001" i="4"/>
  <c r="AN1001" i="4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AQ783" i="4" s="1"/>
  <c r="AW783" i="4" s="1"/>
  <c r="Y659" i="4"/>
  <c r="AB659" i="4" s="1"/>
  <c r="Z826" i="4"/>
  <c r="AA826" i="4"/>
  <c r="AE826" i="4"/>
  <c r="AQ826" i="4" s="1"/>
  <c r="AD826" i="4"/>
  <c r="AP826" i="4" s="1"/>
  <c r="AV826" i="4" s="1"/>
  <c r="AW826" i="4"/>
  <c r="AB826" i="4"/>
  <c r="AN826" i="4" s="1"/>
  <c r="AT826" i="4" s="1"/>
  <c r="AC182" i="4"/>
  <c r="AO182" i="4" s="1"/>
  <c r="AU182" i="4" s="1"/>
  <c r="AB182" i="4"/>
  <c r="AN182" i="4" s="1"/>
  <c r="AD182" i="4"/>
  <c r="AP182" i="4" s="1"/>
  <c r="AV182" i="4" s="1"/>
  <c r="AT182" i="4"/>
  <c r="Z182" i="4"/>
  <c r="AL182" i="4" s="1"/>
  <c r="AR182" i="4" s="1"/>
  <c r="AA182" i="4"/>
  <c r="AM182" i="4" s="1"/>
  <c r="AS182" i="4" s="1"/>
  <c r="AE182" i="4"/>
  <c r="AQ182" i="4" s="1"/>
  <c r="AW182" i="4" s="1"/>
  <c r="AB762" i="4"/>
  <c r="AN762" i="4" s="1"/>
  <c r="AT762" i="4" s="1"/>
  <c r="AC762" i="4"/>
  <c r="AO762" i="4" s="1"/>
  <c r="AU762" i="4" s="1"/>
  <c r="AE762" i="4"/>
  <c r="AQ762" i="4" s="1"/>
  <c r="AW762" i="4" s="1"/>
  <c r="AD762" i="4"/>
  <c r="AP762" i="4" s="1"/>
  <c r="AV762" i="4" s="1"/>
  <c r="Z762" i="4"/>
  <c r="Y650" i="4"/>
  <c r="AA650" i="4" s="1"/>
  <c r="Z863" i="4"/>
  <c r="AL863" i="4" s="1"/>
  <c r="AD863" i="4"/>
  <c r="AP863" i="4" s="1"/>
  <c r="AE863" i="4"/>
  <c r="AQ863" i="4" s="1"/>
  <c r="AU863" i="4"/>
  <c r="AW863" i="4"/>
  <c r="AB863" i="4"/>
  <c r="AN863" i="4" s="1"/>
  <c r="AC863" i="4"/>
  <c r="AO863" i="4" s="1"/>
  <c r="AS863" i="4"/>
  <c r="AA863" i="4"/>
  <c r="AM863" i="4" s="1"/>
  <c r="AV863" i="4"/>
  <c r="AT863" i="4"/>
  <c r="AO743" i="4"/>
  <c r="AU743" i="4" s="1"/>
  <c r="AP743" i="4"/>
  <c r="AV743" i="4" s="1"/>
  <c r="AE608" i="4"/>
  <c r="AF608" i="4"/>
  <c r="AI608" i="4"/>
  <c r="AB608" i="4"/>
  <c r="Z608" i="4"/>
  <c r="AL608" i="4" s="1"/>
  <c r="AR608" i="4" s="1"/>
  <c r="AK608" i="4"/>
  <c r="AJ608" i="4"/>
  <c r="AD608" i="4"/>
  <c r="AH608" i="4"/>
  <c r="AG608" i="4"/>
  <c r="AA608" i="4"/>
  <c r="AM608" i="4" s="1"/>
  <c r="AS608" i="4" s="1"/>
  <c r="AC608" i="4"/>
  <c r="AO608" i="4" s="1"/>
  <c r="AU608" i="4" s="1"/>
  <c r="AH551" i="4"/>
  <c r="AK551" i="4"/>
  <c r="AI551" i="4"/>
  <c r="Y771" i="4"/>
  <c r="AE771" i="4" s="1"/>
  <c r="AM803" i="4"/>
  <c r="AS803" i="4" s="1"/>
  <c r="AN803" i="4"/>
  <c r="AT803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C142" i="4"/>
  <c r="AO142" i="4" s="1"/>
  <c r="AB142" i="4"/>
  <c r="AN142" i="4" s="1"/>
  <c r="AE142" i="4"/>
  <c r="AQ142" i="4" s="1"/>
  <c r="AW142" i="4" s="1"/>
  <c r="AR142" i="4"/>
  <c r="AD142" i="4"/>
  <c r="AP142" i="4" s="1"/>
  <c r="AU142" i="4"/>
  <c r="AA142" i="4"/>
  <c r="AM142" i="4" s="1"/>
  <c r="AS142" i="4" s="1"/>
  <c r="AT142" i="4"/>
  <c r="AV142" i="4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P747" i="4" s="1"/>
  <c r="AV747" i="4"/>
  <c r="AE747" i="4"/>
  <c r="AQ747" i="4" s="1"/>
  <c r="AW747" i="4" s="1"/>
  <c r="AC747" i="4"/>
  <c r="AO747" i="4" s="1"/>
  <c r="AU747" i="4" s="1"/>
  <c r="Z747" i="4"/>
  <c r="AL747" i="4" s="1"/>
  <c r="AR747" i="4" s="1"/>
  <c r="Z731" i="4"/>
  <c r="AL731" i="4" s="1"/>
  <c r="AR731" i="4" s="1"/>
  <c r="AD731" i="4"/>
  <c r="AP731" i="4" s="1"/>
  <c r="AV731" i="4" s="1"/>
  <c r="Y723" i="4"/>
  <c r="AE723" i="4" s="1"/>
  <c r="AL721" i="4"/>
  <c r="AR721" i="4" s="1"/>
  <c r="AQ721" i="4"/>
  <c r="AW721" i="4" s="1"/>
  <c r="AP721" i="4"/>
  <c r="AV721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P717" i="4" s="1"/>
  <c r="AV717" i="4" s="1"/>
  <c r="AC717" i="4"/>
  <c r="AO717" i="4" s="1"/>
  <c r="AU717" i="4" s="1"/>
  <c r="AC705" i="4"/>
  <c r="AO705" i="4" s="1"/>
  <c r="AD705" i="4"/>
  <c r="AP705" i="4" s="1"/>
  <c r="AV705" i="4" s="1"/>
  <c r="AE705" i="4"/>
  <c r="AQ705" i="4" s="1"/>
  <c r="AB705" i="4"/>
  <c r="AN705" i="4" s="1"/>
  <c r="Z705" i="4"/>
  <c r="AL705" i="4" s="1"/>
  <c r="AT705" i="4"/>
  <c r="AA705" i="4"/>
  <c r="AM705" i="4" s="1"/>
  <c r="AS705" i="4" s="1"/>
  <c r="AW705" i="4"/>
  <c r="AU705" i="4"/>
  <c r="AR705" i="4"/>
  <c r="AP651" i="4"/>
  <c r="AV651" i="4" s="1"/>
  <c r="AC588" i="4"/>
  <c r="AO588" i="4" s="1"/>
  <c r="AU588" i="4" s="1"/>
  <c r="AE588" i="4"/>
  <c r="AQ588" i="4" s="1"/>
  <c r="AW588" i="4"/>
  <c r="Z588" i="4"/>
  <c r="AL588" i="4" s="1"/>
  <c r="AR588" i="4" s="1"/>
  <c r="AD588" i="4"/>
  <c r="AP588" i="4" s="1"/>
  <c r="AV588" i="4" s="1"/>
  <c r="AA588" i="4"/>
  <c r="AM588" i="4" s="1"/>
  <c r="AS588" i="4" s="1"/>
  <c r="AD515" i="4"/>
  <c r="AP515" i="4" s="1"/>
  <c r="AV515" i="4" s="1"/>
  <c r="AC515" i="4"/>
  <c r="AO515" i="4" s="1"/>
  <c r="AU515" i="4" s="1"/>
  <c r="Y184" i="4"/>
  <c r="AB184" i="4" s="1"/>
  <c r="AA113" i="4"/>
  <c r="AM113" i="4" s="1"/>
  <c r="AS113" i="4" s="1"/>
  <c r="AE113" i="4"/>
  <c r="AQ113" i="4" s="1"/>
  <c r="AW113" i="4" s="1"/>
  <c r="W99" i="4"/>
  <c r="AI75" i="4"/>
  <c r="AH75" i="4"/>
  <c r="AG75" i="4"/>
  <c r="AK67" i="4"/>
  <c r="AH67" i="4"/>
  <c r="AG67" i="4"/>
  <c r="AF62" i="4"/>
  <c r="AH62" i="4"/>
  <c r="AK62" i="4"/>
  <c r="AI49" i="4"/>
  <c r="AG49" i="4"/>
  <c r="AK49" i="4"/>
  <c r="AK32" i="4"/>
  <c r="AF32" i="4"/>
  <c r="AI32" i="4"/>
  <c r="AA592" i="4"/>
  <c r="AM592" i="4" s="1"/>
  <c r="AS592" i="4" s="1"/>
  <c r="AB594" i="4"/>
  <c r="AN594" i="4" s="1"/>
  <c r="AT594" i="4" s="1"/>
  <c r="Z594" i="4"/>
  <c r="AL594" i="4" s="1"/>
  <c r="AR594" i="4" s="1"/>
  <c r="AC598" i="4"/>
  <c r="AO598" i="4" s="1"/>
  <c r="AU598" i="4" s="1"/>
  <c r="AA598" i="4"/>
  <c r="AM598" i="4" s="1"/>
  <c r="AS598" i="4" s="1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AO104" i="4" s="1"/>
  <c r="Z104" i="4"/>
  <c r="AL104" i="4" s="1"/>
  <c r="AB104" i="4"/>
  <c r="AN104" i="4" s="1"/>
  <c r="AT104" i="4"/>
  <c r="AU104" i="4"/>
  <c r="AA104" i="4"/>
  <c r="AM104" i="4" s="1"/>
  <c r="AS104" i="4" s="1"/>
  <c r="AD104" i="4"/>
  <c r="AP104" i="4" s="1"/>
  <c r="AV104" i="4" s="1"/>
  <c r="AR104" i="4"/>
  <c r="AE104" i="4"/>
  <c r="AQ104" i="4" s="1"/>
  <c r="AW104" i="4" s="1"/>
  <c r="F144" i="4"/>
  <c r="J144" i="4" s="1"/>
  <c r="M145" i="2" s="1"/>
  <c r="E144" i="4"/>
  <c r="I144" i="4" s="1"/>
  <c r="L145" i="2" s="1"/>
  <c r="G144" i="4"/>
  <c r="D144" i="4"/>
  <c r="H144" i="4" s="1"/>
  <c r="K145" i="2" s="1"/>
  <c r="AB942" i="4"/>
  <c r="AN942" i="4" s="1"/>
  <c r="AE942" i="4"/>
  <c r="AQ942" i="4" s="1"/>
  <c r="AU942" i="4"/>
  <c r="AT942" i="4"/>
  <c r="AS942" i="4"/>
  <c r="AV942" i="4"/>
  <c r="AC942" i="4"/>
  <c r="AO942" i="4" s="1"/>
  <c r="Z942" i="4"/>
  <c r="AL942" i="4" s="1"/>
  <c r="AA942" i="4"/>
  <c r="AM942" i="4" s="1"/>
  <c r="AD942" i="4"/>
  <c r="AP942" i="4" s="1"/>
  <c r="AW942" i="4"/>
  <c r="AA571" i="4"/>
  <c r="AM571" i="4" s="1"/>
  <c r="AS571" i="4" s="1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G112" i="4"/>
  <c r="F112" i="4"/>
  <c r="J112" i="4" s="1"/>
  <c r="M113" i="2" s="1"/>
  <c r="E112" i="4"/>
  <c r="I112" i="4" s="1"/>
  <c r="L113" i="2" s="1"/>
  <c r="D112" i="4"/>
  <c r="H112" i="4" s="1"/>
  <c r="K113" i="2" s="1"/>
  <c r="AN922" i="4"/>
  <c r="AO922" i="4"/>
  <c r="AM922" i="4"/>
  <c r="AC88" i="4"/>
  <c r="AO88" i="4" s="1"/>
  <c r="AU88" i="4" s="1"/>
  <c r="AE88" i="4"/>
  <c r="AQ88" i="4" s="1"/>
  <c r="AW88" i="4" s="1"/>
  <c r="AD88" i="4"/>
  <c r="AP88" i="4" s="1"/>
  <c r="AV88" i="4" s="1"/>
  <c r="AB967" i="4"/>
  <c r="AN967" i="4" s="1"/>
  <c r="AD967" i="4"/>
  <c r="AP967" i="4" s="1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N720" i="4" s="1"/>
  <c r="AT720" i="4" s="1"/>
  <c r="AC720" i="4"/>
  <c r="AO720" i="4" s="1"/>
  <c r="AU720" i="4" s="1"/>
  <c r="Z720" i="4"/>
  <c r="AL720" i="4" s="1"/>
  <c r="AR720" i="4" s="1"/>
  <c r="AA720" i="4"/>
  <c r="AM720" i="4" s="1"/>
  <c r="AS720" i="4" s="1"/>
  <c r="AE720" i="4"/>
  <c r="AQ720" i="4" s="1"/>
  <c r="AW720" i="4" s="1"/>
  <c r="AD720" i="4"/>
  <c r="AP720" i="4" s="1"/>
  <c r="AV720" i="4" s="1"/>
  <c r="AA706" i="4"/>
  <c r="AB706" i="4"/>
  <c r="AE706" i="4"/>
  <c r="AD706" i="4"/>
  <c r="Z706" i="4"/>
  <c r="AC706" i="4"/>
  <c r="AG706" i="4"/>
  <c r="AM706" i="4" s="1"/>
  <c r="AS706" i="4" s="1"/>
  <c r="AF706" i="4"/>
  <c r="AK706" i="4"/>
  <c r="AJ706" i="4"/>
  <c r="AP706" i="4" s="1"/>
  <c r="AV706" i="4" s="1"/>
  <c r="AI706" i="4"/>
  <c r="AH706" i="4"/>
  <c r="Y584" i="4"/>
  <c r="AE185" i="4"/>
  <c r="AQ185" i="4" s="1"/>
  <c r="AW185" i="4" s="1"/>
  <c r="AA185" i="4"/>
  <c r="AM185" i="4" s="1"/>
  <c r="AD185" i="4"/>
  <c r="AP185" i="4" s="1"/>
  <c r="AV185" i="4" s="1"/>
  <c r="AC185" i="4"/>
  <c r="AO185" i="4" s="1"/>
  <c r="AU185" i="4" s="1"/>
  <c r="Z185" i="4"/>
  <c r="AL185" i="4" s="1"/>
  <c r="AS185" i="4"/>
  <c r="AB185" i="4"/>
  <c r="AN185" i="4" s="1"/>
  <c r="AT185" i="4" s="1"/>
  <c r="AR185" i="4"/>
  <c r="Y173" i="4"/>
  <c r="AD173" i="4" s="1"/>
  <c r="Y141" i="4"/>
  <c r="AA129" i="4"/>
  <c r="AM129" i="4" s="1"/>
  <c r="AS129" i="4" s="1"/>
  <c r="AE129" i="4"/>
  <c r="AQ129" i="4" s="1"/>
  <c r="AW129" i="4" s="1"/>
  <c r="Y125" i="4"/>
  <c r="AD125" i="4" s="1"/>
  <c r="Y87" i="4"/>
  <c r="Y86" i="4"/>
  <c r="AD86" i="4" s="1"/>
  <c r="Y78" i="4"/>
  <c r="Z21" i="4"/>
  <c r="AL21" i="4" s="1"/>
  <c r="AD21" i="4"/>
  <c r="AP21" i="4" s="1"/>
  <c r="AC21" i="4"/>
  <c r="AO21" i="4" s="1"/>
  <c r="AA21" i="4"/>
  <c r="AM21" i="4" s="1"/>
  <c r="AU21" i="4"/>
  <c r="AV21" i="4"/>
  <c r="AR21" i="4"/>
  <c r="AB21" i="4"/>
  <c r="AN21" i="4" s="1"/>
  <c r="AE21" i="4"/>
  <c r="AQ21" i="4" s="1"/>
  <c r="AS21" i="4"/>
  <c r="AW21" i="4"/>
  <c r="AT21" i="4"/>
  <c r="AC17" i="4"/>
  <c r="AO17" i="4" s="1"/>
  <c r="AU17" i="4" s="1"/>
  <c r="AA13" i="4"/>
  <c r="AM13" i="4" s="1"/>
  <c r="AB13" i="4"/>
  <c r="AN13" i="4" s="1"/>
  <c r="Z13" i="4"/>
  <c r="AL13" i="4" s="1"/>
  <c r="AT13" i="4"/>
  <c r="AC13" i="4"/>
  <c r="AO13" i="4" s="1"/>
  <c r="AU13" i="4"/>
  <c r="AE13" i="4"/>
  <c r="AQ13" i="4" s="1"/>
  <c r="AD13" i="4"/>
  <c r="AP13" i="4" s="1"/>
  <c r="AV13" i="4" s="1"/>
  <c r="AW13" i="4"/>
  <c r="AR13" i="4"/>
  <c r="AS13" i="4"/>
  <c r="AP963" i="4"/>
  <c r="AM963" i="4"/>
  <c r="AQ963" i="4"/>
  <c r="AN963" i="4"/>
  <c r="F661" i="4"/>
  <c r="J661" i="4" s="1"/>
  <c r="M662" i="2" s="1"/>
  <c r="D661" i="4"/>
  <c r="H661" i="4" s="1"/>
  <c r="K662" i="2" s="1"/>
  <c r="E661" i="4"/>
  <c r="I661" i="4" s="1"/>
  <c r="L662" i="2" s="1"/>
  <c r="G661" i="4"/>
  <c r="Y135" i="4"/>
  <c r="Z131" i="4"/>
  <c r="AL131" i="4" s="1"/>
  <c r="AR131" i="4" s="1"/>
  <c r="AB131" i="4"/>
  <c r="AN131" i="4" s="1"/>
  <c r="AT131" i="4" s="1"/>
  <c r="AD131" i="4"/>
  <c r="AP131" i="4" s="1"/>
  <c r="AV131" i="4" s="1"/>
  <c r="AE101" i="4"/>
  <c r="AQ101" i="4" s="1"/>
  <c r="AW101" i="4" s="1"/>
  <c r="AC101" i="4"/>
  <c r="AO101" i="4" s="1"/>
  <c r="AU101" i="4" s="1"/>
  <c r="AE784" i="4"/>
  <c r="AQ784" i="4" s="1"/>
  <c r="AW784" i="4" s="1"/>
  <c r="Z784" i="4"/>
  <c r="AA784" i="4"/>
  <c r="AM784" i="4" s="1"/>
  <c r="AS784" i="4" s="1"/>
  <c r="G580" i="4"/>
  <c r="E580" i="4"/>
  <c r="I580" i="4" s="1"/>
  <c r="L581" i="2" s="1"/>
  <c r="F580" i="4"/>
  <c r="J580" i="4" s="1"/>
  <c r="M581" i="2" s="1"/>
  <c r="D580" i="4"/>
  <c r="H580" i="4" s="1"/>
  <c r="K581" i="2" s="1"/>
  <c r="AM879" i="4"/>
  <c r="AN879" i="4"/>
  <c r="AP879" i="4"/>
  <c r="AB61" i="4"/>
  <c r="AN61" i="4" s="1"/>
  <c r="AT61" i="4" s="1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M107" i="4" s="1"/>
  <c r="AS107" i="4" s="1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Q97" i="4" s="1"/>
  <c r="AW97" i="4" s="1"/>
  <c r="AC97" i="4"/>
  <c r="AO97" i="4" s="1"/>
  <c r="AU97" i="4" s="1"/>
  <c r="AG73" i="4"/>
  <c r="AI73" i="4"/>
  <c r="AK73" i="4"/>
  <c r="AB35" i="4"/>
  <c r="AN35" i="4" s="1"/>
  <c r="AA35" i="4"/>
  <c r="AM35" i="4" s="1"/>
  <c r="AE35" i="4"/>
  <c r="AQ35" i="4" s="1"/>
  <c r="AW35" i="4" s="1"/>
  <c r="Z35" i="4"/>
  <c r="AL35" i="4" s="1"/>
  <c r="AC35" i="4"/>
  <c r="AO35" i="4" s="1"/>
  <c r="AU35" i="4" s="1"/>
  <c r="AR35" i="4"/>
  <c r="AD35" i="4"/>
  <c r="AP35" i="4" s="1"/>
  <c r="AV35" i="4" s="1"/>
  <c r="AT35" i="4"/>
  <c r="AS35" i="4"/>
  <c r="Y33" i="4"/>
  <c r="Z33" i="4" s="1"/>
  <c r="Z23" i="4"/>
  <c r="AL23" i="4" s="1"/>
  <c r="AD23" i="4"/>
  <c r="AP23" i="4" s="1"/>
  <c r="AC23" i="4"/>
  <c r="AO23" i="4" s="1"/>
  <c r="AB23" i="4"/>
  <c r="AN23" i="4" s="1"/>
  <c r="AT23" i="4" s="1"/>
  <c r="AE23" i="4"/>
  <c r="AQ23" i="4" s="1"/>
  <c r="AW23" i="4" s="1"/>
  <c r="AA23" i="4"/>
  <c r="AM23" i="4" s="1"/>
  <c r="AS23" i="4" s="1"/>
  <c r="AU23" i="4"/>
  <c r="AR23" i="4"/>
  <c r="AV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C43" i="4"/>
  <c r="AO43" i="4" s="1"/>
  <c r="Z43" i="4"/>
  <c r="AL43" i="4" s="1"/>
  <c r="AR43" i="4" s="1"/>
  <c r="AE43" i="4"/>
  <c r="AQ43" i="4" s="1"/>
  <c r="AW43" i="4" s="1"/>
  <c r="AS43" i="4"/>
  <c r="AU43" i="4"/>
  <c r="AD43" i="4"/>
  <c r="AP43" i="4" s="1"/>
  <c r="AV43" i="4" s="1"/>
  <c r="AB105" i="4"/>
  <c r="AN105" i="4" s="1"/>
  <c r="AC105" i="4"/>
  <c r="AO105" i="4" s="1"/>
  <c r="AU105" i="4" s="1"/>
  <c r="AE105" i="4"/>
  <c r="AQ105" i="4" s="1"/>
  <c r="AW105" i="4" s="1"/>
  <c r="AT105" i="4"/>
  <c r="AD105" i="4"/>
  <c r="AP105" i="4" s="1"/>
  <c r="AV105" i="4" s="1"/>
  <c r="Z105" i="4"/>
  <c r="AL105" i="4" s="1"/>
  <c r="AR105" i="4" s="1"/>
  <c r="AA105" i="4"/>
  <c r="AM105" i="4" s="1"/>
  <c r="AS105" i="4" s="1"/>
  <c r="AL610" i="4"/>
  <c r="AR610" i="4" s="1"/>
  <c r="AA891" i="4"/>
  <c r="AM891" i="4" s="1"/>
  <c r="AT891" i="4"/>
  <c r="AD891" i="4"/>
  <c r="AP891" i="4" s="1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F785" i="4"/>
  <c r="J785" i="4" s="1"/>
  <c r="M786" i="2" s="1"/>
  <c r="E785" i="4"/>
  <c r="I785" i="4" s="1"/>
  <c r="L786" i="2" s="1"/>
  <c r="D785" i="4"/>
  <c r="H785" i="4" s="1"/>
  <c r="K786" i="2" s="1"/>
  <c r="G785" i="4"/>
  <c r="AF761" i="4"/>
  <c r="AL761" i="4" s="1"/>
  <c r="AR761" i="4" s="1"/>
  <c r="AH761" i="4"/>
  <c r="AJ761" i="4"/>
  <c r="AC761" i="4"/>
  <c r="AB761" i="4"/>
  <c r="AN761" i="4" s="1"/>
  <c r="AT761" i="4" s="1"/>
  <c r="AD761" i="4"/>
  <c r="F793" i="4"/>
  <c r="J793" i="4" s="1"/>
  <c r="M794" i="2" s="1"/>
  <c r="E793" i="4"/>
  <c r="I793" i="4" s="1"/>
  <c r="L794" i="2" s="1"/>
  <c r="D793" i="4"/>
  <c r="H793" i="4" s="1"/>
  <c r="K794" i="2" s="1"/>
  <c r="G793" i="4"/>
  <c r="AM785" i="4"/>
  <c r="AS785" i="4" s="1"/>
  <c r="AF825" i="4"/>
  <c r="AL825" i="4" s="1"/>
  <c r="AR825" i="4" s="1"/>
  <c r="AH825" i="4"/>
  <c r="AJ825" i="4"/>
  <c r="AC825" i="4"/>
  <c r="AB825" i="4"/>
  <c r="AN825" i="4" s="1"/>
  <c r="AT825" i="4" s="1"/>
  <c r="AD825" i="4"/>
  <c r="E797" i="4"/>
  <c r="I797" i="4" s="1"/>
  <c r="L798" i="2" s="1"/>
  <c r="F797" i="4"/>
  <c r="J797" i="4" s="1"/>
  <c r="M798" i="2" s="1"/>
  <c r="G797" i="4"/>
  <c r="D797" i="4"/>
  <c r="H797" i="4" s="1"/>
  <c r="K798" i="2" s="1"/>
  <c r="D753" i="4"/>
  <c r="H753" i="4" s="1"/>
  <c r="K754" i="2" s="1"/>
  <c r="F753" i="4"/>
  <c r="J753" i="4" s="1"/>
  <c r="M754" i="2" s="1"/>
  <c r="E753" i="4"/>
  <c r="I753" i="4" s="1"/>
  <c r="L754" i="2" s="1"/>
  <c r="G753" i="4"/>
  <c r="AI761" i="4"/>
  <c r="AK761" i="4"/>
  <c r="AG761" i="4"/>
  <c r="AA761" i="4"/>
  <c r="AE761" i="4"/>
  <c r="AQ761" i="4" s="1"/>
  <c r="AW761" i="4" s="1"/>
  <c r="E833" i="4"/>
  <c r="I833" i="4" s="1"/>
  <c r="L831" i="2" s="1"/>
  <c r="D833" i="4"/>
  <c r="H833" i="4" s="1"/>
  <c r="K831" i="2" s="1"/>
  <c r="G833" i="4"/>
  <c r="F833" i="4"/>
  <c r="J833" i="4" s="1"/>
  <c r="M831" i="2" s="1"/>
  <c r="AQ785" i="4"/>
  <c r="AW785" i="4" s="1"/>
  <c r="AI825" i="4"/>
  <c r="AK825" i="4"/>
  <c r="AG825" i="4"/>
  <c r="AA825" i="4"/>
  <c r="AE825" i="4"/>
  <c r="AQ825" i="4" s="1"/>
  <c r="AW825" i="4" s="1"/>
  <c r="E583" i="4"/>
  <c r="I583" i="4" s="1"/>
  <c r="L584" i="2" s="1"/>
  <c r="G583" i="4"/>
  <c r="F583" i="4"/>
  <c r="J583" i="4" s="1"/>
  <c r="M584" i="2" s="1"/>
  <c r="D583" i="4"/>
  <c r="H583" i="4" s="1"/>
  <c r="K584" i="2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M588" i="2" s="1"/>
  <c r="D587" i="4"/>
  <c r="H587" i="4" s="1"/>
  <c r="K588" i="2" s="1"/>
  <c r="G587" i="4"/>
  <c r="E587" i="4"/>
  <c r="I587" i="4" s="1"/>
  <c r="L588" i="2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F639" i="4"/>
  <c r="J639" i="4" s="1"/>
  <c r="M640" i="2" s="1"/>
  <c r="E639" i="4"/>
  <c r="I639" i="4" s="1"/>
  <c r="L640" i="2" s="1"/>
  <c r="D639" i="4"/>
  <c r="H639" i="4" s="1"/>
  <c r="K640" i="2" s="1"/>
  <c r="G639" i="4"/>
  <c r="AM639" i="4"/>
  <c r="AS639" i="4" s="1"/>
  <c r="E585" i="4"/>
  <c r="I585" i="4" s="1"/>
  <c r="L586" i="2" s="1"/>
  <c r="D585" i="4"/>
  <c r="H585" i="4" s="1"/>
  <c r="K586" i="2" s="1"/>
  <c r="F585" i="4"/>
  <c r="J585" i="4" s="1"/>
  <c r="M586" i="2" s="1"/>
  <c r="G585" i="4"/>
  <c r="AM708" i="4"/>
  <c r="AS708" i="4" s="1"/>
  <c r="AQ716" i="4"/>
  <c r="AW716" i="4" s="1"/>
  <c r="AM684" i="4"/>
  <c r="AS684" i="4" s="1"/>
  <c r="AO713" i="4"/>
  <c r="AU713" i="4" s="1"/>
  <c r="AM713" i="4"/>
  <c r="AS713" i="4" s="1"/>
  <c r="G626" i="4"/>
  <c r="E626" i="4"/>
  <c r="I626" i="4" s="1"/>
  <c r="L627" i="2" s="1"/>
  <c r="F626" i="4"/>
  <c r="J626" i="4" s="1"/>
  <c r="M627" i="2" s="1"/>
  <c r="D626" i="4"/>
  <c r="H626" i="4" s="1"/>
  <c r="K627" i="2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M729" i="2" s="1"/>
  <c r="D728" i="4"/>
  <c r="H728" i="4" s="1"/>
  <c r="K729" i="2" s="1"/>
  <c r="E728" i="4"/>
  <c r="I728" i="4" s="1"/>
  <c r="L729" i="2" s="1"/>
  <c r="AM675" i="4"/>
  <c r="AS675" i="4" s="1"/>
  <c r="AO675" i="4"/>
  <c r="AU675" i="4" s="1"/>
  <c r="D692" i="4"/>
  <c r="H692" i="4" s="1"/>
  <c r="K693" i="2" s="1"/>
  <c r="G692" i="4"/>
  <c r="F692" i="4"/>
  <c r="J692" i="4" s="1"/>
  <c r="M693" i="2" s="1"/>
  <c r="E692" i="4"/>
  <c r="I692" i="4" s="1"/>
  <c r="L693" i="2" s="1"/>
  <c r="AL638" i="4"/>
  <c r="AR638" i="4" s="1"/>
  <c r="AL708" i="4"/>
  <c r="AR70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N590" i="4" s="1"/>
  <c r="AT590" i="4" s="1"/>
  <c r="AA590" i="4"/>
  <c r="AC590" i="4"/>
  <c r="AO590" i="4" s="1"/>
  <c r="AU590" i="4" s="1"/>
  <c r="AE590" i="4"/>
  <c r="AO670" i="4"/>
  <c r="AU670" i="4" s="1"/>
  <c r="AM627" i="4"/>
  <c r="AS627" i="4" s="1"/>
  <c r="AP702" i="4"/>
  <c r="AV702" i="4" s="1"/>
  <c r="AO702" i="4"/>
  <c r="AU702" i="4" s="1"/>
  <c r="AQ590" i="4"/>
  <c r="AW590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M592" i="2" s="1"/>
  <c r="E591" i="4"/>
  <c r="I591" i="4" s="1"/>
  <c r="L592" i="2" s="1"/>
  <c r="D591" i="4"/>
  <c r="H591" i="4" s="1"/>
  <c r="K592" i="2" s="1"/>
  <c r="G591" i="4"/>
  <c r="AQ675" i="4"/>
  <c r="AW675" i="4" s="1"/>
  <c r="AN675" i="4"/>
  <c r="AT675" i="4" s="1"/>
  <c r="AN638" i="4"/>
  <c r="AT638" i="4" s="1"/>
  <c r="AG718" i="4"/>
  <c r="AJ718" i="4"/>
  <c r="AB718" i="4"/>
  <c r="AN718" i="4" s="1"/>
  <c r="AT718" i="4" s="1"/>
  <c r="Z718" i="4"/>
  <c r="AL718" i="4" s="1"/>
  <c r="AR718" i="4" s="1"/>
  <c r="Z637" i="4"/>
  <c r="AL637" i="4" s="1"/>
  <c r="AE637" i="4"/>
  <c r="AQ637" i="4" s="1"/>
  <c r="AW637" i="4" s="1"/>
  <c r="AB637" i="4"/>
  <c r="AN637" i="4" s="1"/>
  <c r="AT637" i="4" s="1"/>
  <c r="AC637" i="4"/>
  <c r="AO637" i="4" s="1"/>
  <c r="AR637" i="4"/>
  <c r="AA637" i="4"/>
  <c r="AM637" i="4" s="1"/>
  <c r="AS637" i="4" s="1"/>
  <c r="AD637" i="4"/>
  <c r="AP637" i="4" s="1"/>
  <c r="AV637" i="4"/>
  <c r="AU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M590" i="4"/>
  <c r="AS590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39" i="4"/>
  <c r="AW639" i="4" s="1"/>
  <c r="AQ668" i="4"/>
  <c r="AW668" i="4" s="1"/>
  <c r="AN668" i="4"/>
  <c r="AT668" i="4" s="1"/>
  <c r="X640" i="4"/>
  <c r="Y640" i="4" s="1"/>
  <c r="AP716" i="4"/>
  <c r="AV716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P609" i="4" s="1"/>
  <c r="AC609" i="4"/>
  <c r="AO609" i="4" s="1"/>
  <c r="AB609" i="4"/>
  <c r="AN609" i="4" s="1"/>
  <c r="AT609" i="4" s="1"/>
  <c r="AE609" i="4"/>
  <c r="AQ609" i="4" s="1"/>
  <c r="AA609" i="4"/>
  <c r="AM609" i="4" s="1"/>
  <c r="Z609" i="4"/>
  <c r="AL609" i="4" s="1"/>
  <c r="AR609" i="4" s="1"/>
  <c r="AS609" i="4"/>
  <c r="AW609" i="4"/>
  <c r="AV609" i="4"/>
  <c r="AU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P590" i="4"/>
  <c r="AV590" i="4" s="1"/>
  <c r="AN639" i="4"/>
  <c r="AT639" i="4" s="1"/>
  <c r="AL668" i="4"/>
  <c r="AR668" i="4" s="1"/>
  <c r="G684" i="4"/>
  <c r="F684" i="4"/>
  <c r="J684" i="4" s="1"/>
  <c r="M685" i="2" s="1"/>
  <c r="E684" i="4"/>
  <c r="I684" i="4" s="1"/>
  <c r="L685" i="2" s="1"/>
  <c r="D684" i="4"/>
  <c r="H684" i="4" s="1"/>
  <c r="K685" i="2" s="1"/>
  <c r="AD645" i="4"/>
  <c r="AP645" i="4" s="1"/>
  <c r="AC645" i="4"/>
  <c r="AO645" i="4" s="1"/>
  <c r="AU645" i="4" s="1"/>
  <c r="Z645" i="4"/>
  <c r="AL645" i="4" s="1"/>
  <c r="AE645" i="4"/>
  <c r="AQ645" i="4" s="1"/>
  <c r="AB645" i="4"/>
  <c r="AN645" i="4" s="1"/>
  <c r="AR645" i="4"/>
  <c r="AA645" i="4"/>
  <c r="AM645" i="4" s="1"/>
  <c r="AS645" i="4" s="1"/>
  <c r="AT645" i="4"/>
  <c r="AV645" i="4"/>
  <c r="AW645" i="4"/>
  <c r="AP626" i="4"/>
  <c r="AV626" i="4" s="1"/>
  <c r="AQ707" i="4"/>
  <c r="AW707" i="4" s="1"/>
  <c r="AO708" i="4"/>
  <c r="AU708" i="4" s="1"/>
  <c r="AQ666" i="4"/>
  <c r="AW666" i="4" s="1"/>
  <c r="AN666" i="4"/>
  <c r="AT666" i="4" s="1"/>
  <c r="AO680" i="4"/>
  <c r="AU680" i="4" s="1"/>
  <c r="AI642" i="4"/>
  <c r="AG642" i="4"/>
  <c r="X693" i="4"/>
  <c r="Y693" i="4" s="1"/>
  <c r="AK718" i="4"/>
  <c r="Z729" i="4"/>
  <c r="AL729" i="4" s="1"/>
  <c r="AA729" i="4"/>
  <c r="AM729" i="4" s="1"/>
  <c r="AS729" i="4" s="1"/>
  <c r="AD729" i="4"/>
  <c r="AP729" i="4" s="1"/>
  <c r="AV729" i="4" s="1"/>
  <c r="AC729" i="4"/>
  <c r="AO729" i="4" s="1"/>
  <c r="AU729" i="4" s="1"/>
  <c r="AE729" i="4"/>
  <c r="AQ729" i="4" s="1"/>
  <c r="AB729" i="4"/>
  <c r="AN729" i="4" s="1"/>
  <c r="AT729" i="4" s="1"/>
  <c r="AR729" i="4"/>
  <c r="AW729" i="4"/>
  <c r="G607" i="4"/>
  <c r="E607" i="4"/>
  <c r="I607" i="4" s="1"/>
  <c r="L608" i="2" s="1"/>
  <c r="F607" i="4"/>
  <c r="J607" i="4" s="1"/>
  <c r="M608" i="2" s="1"/>
  <c r="D607" i="4"/>
  <c r="H607" i="4" s="1"/>
  <c r="K608" i="2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L545" i="2" s="1"/>
  <c r="D544" i="4"/>
  <c r="H544" i="4" s="1"/>
  <c r="K545" i="2" s="1"/>
  <c r="G544" i="4"/>
  <c r="F544" i="4"/>
  <c r="J544" i="4" s="1"/>
  <c r="M545" i="2" s="1"/>
  <c r="F554" i="4"/>
  <c r="J554" i="4" s="1"/>
  <c r="M555" i="2" s="1"/>
  <c r="E554" i="4"/>
  <c r="I554" i="4" s="1"/>
  <c r="L555" i="2" s="1"/>
  <c r="D554" i="4"/>
  <c r="H554" i="4" s="1"/>
  <c r="K555" i="2" s="1"/>
  <c r="G554" i="4"/>
  <c r="E512" i="4"/>
  <c r="I512" i="4" s="1"/>
  <c r="L513" i="2" s="1"/>
  <c r="D512" i="4"/>
  <c r="H512" i="4" s="1"/>
  <c r="K513" i="2" s="1"/>
  <c r="G512" i="4"/>
  <c r="F512" i="4"/>
  <c r="J512" i="4" s="1"/>
  <c r="M513" i="2" s="1"/>
  <c r="AG522" i="4"/>
  <c r="AK542" i="4"/>
  <c r="AP556" i="4"/>
  <c r="AV556" i="4" s="1"/>
  <c r="G537" i="4"/>
  <c r="F537" i="4"/>
  <c r="J537" i="4" s="1"/>
  <c r="M538" i="2" s="1"/>
  <c r="E537" i="4"/>
  <c r="I537" i="4" s="1"/>
  <c r="L538" i="2" s="1"/>
  <c r="D537" i="4"/>
  <c r="H537" i="4" s="1"/>
  <c r="K538" i="2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K548" i="2" s="1"/>
  <c r="E547" i="4"/>
  <c r="I547" i="4" s="1"/>
  <c r="L548" i="2" s="1"/>
  <c r="F547" i="4"/>
  <c r="J547" i="4" s="1"/>
  <c r="M548" i="2" s="1"/>
  <c r="F577" i="4"/>
  <c r="J577" i="4" s="1"/>
  <c r="M578" i="2" s="1"/>
  <c r="D577" i="4"/>
  <c r="H577" i="4" s="1"/>
  <c r="K578" i="2" s="1"/>
  <c r="E577" i="4"/>
  <c r="I577" i="4" s="1"/>
  <c r="L578" i="2" s="1"/>
  <c r="G577" i="4"/>
  <c r="AK532" i="4"/>
  <c r="AQ532" i="4" s="1"/>
  <c r="AW532" i="4" s="1"/>
  <c r="AG532" i="4"/>
  <c r="AM532" i="4" s="1"/>
  <c r="AS532" i="4" s="1"/>
  <c r="AH532" i="4"/>
  <c r="AF532" i="4"/>
  <c r="AJ532" i="4"/>
  <c r="AI532" i="4"/>
  <c r="AO532" i="4" s="1"/>
  <c r="AU532" i="4" s="1"/>
  <c r="AH530" i="4"/>
  <c r="AG530" i="4"/>
  <c r="AK530" i="4"/>
  <c r="AQ530" i="4" s="1"/>
  <c r="AW530" i="4" s="1"/>
  <c r="AJ530" i="4"/>
  <c r="AF530" i="4"/>
  <c r="AI530" i="4"/>
  <c r="AO530" i="4" s="1"/>
  <c r="AU530" i="4" s="1"/>
  <c r="AO556" i="4"/>
  <c r="AU556" i="4" s="1"/>
  <c r="AO559" i="4"/>
  <c r="AU559" i="4" s="1"/>
  <c r="AP505" i="4"/>
  <c r="AV505" i="4" s="1"/>
  <c r="AO575" i="4"/>
  <c r="AU575" i="4" s="1"/>
  <c r="D507" i="4"/>
  <c r="H507" i="4" s="1"/>
  <c r="K508" i="2" s="1"/>
  <c r="E507" i="4"/>
  <c r="I507" i="4" s="1"/>
  <c r="L508" i="2" s="1"/>
  <c r="F507" i="4"/>
  <c r="J507" i="4" s="1"/>
  <c r="M508" i="2" s="1"/>
  <c r="G507" i="4"/>
  <c r="F567" i="4"/>
  <c r="J567" i="4" s="1"/>
  <c r="M568" i="2" s="1"/>
  <c r="D567" i="4"/>
  <c r="H567" i="4" s="1"/>
  <c r="K568" i="2" s="1"/>
  <c r="E567" i="4"/>
  <c r="I567" i="4" s="1"/>
  <c r="L568" i="2" s="1"/>
  <c r="G567" i="4"/>
  <c r="AP532" i="4"/>
  <c r="AV532" i="4" s="1"/>
  <c r="AN532" i="4"/>
  <c r="AT532" i="4" s="1"/>
  <c r="AL532" i="4"/>
  <c r="AR532" i="4" s="1"/>
  <c r="AP530" i="4"/>
  <c r="AV530" i="4" s="1"/>
  <c r="AM530" i="4"/>
  <c r="AS530" i="4" s="1"/>
  <c r="AN530" i="4"/>
  <c r="AT530" i="4" s="1"/>
  <c r="AL530" i="4"/>
  <c r="AR530" i="4" s="1"/>
  <c r="AG518" i="4"/>
  <c r="AP545" i="4"/>
  <c r="AV545" i="4" s="1"/>
  <c r="AM545" i="4"/>
  <c r="AS545" i="4" s="1"/>
  <c r="AJ528" i="4"/>
  <c r="AG524" i="4"/>
  <c r="F559" i="4"/>
  <c r="J559" i="4" s="1"/>
  <c r="M560" i="2" s="1"/>
  <c r="E559" i="4"/>
  <c r="I559" i="4" s="1"/>
  <c r="L560" i="2" s="1"/>
  <c r="D559" i="4"/>
  <c r="H559" i="4" s="1"/>
  <c r="K560" i="2" s="1"/>
  <c r="G559" i="4"/>
  <c r="F505" i="4"/>
  <c r="J505" i="4" s="1"/>
  <c r="M506" i="2" s="1"/>
  <c r="E505" i="4"/>
  <c r="I505" i="4" s="1"/>
  <c r="L506" i="2" s="1"/>
  <c r="D505" i="4"/>
  <c r="H505" i="4" s="1"/>
  <c r="K506" i="2" s="1"/>
  <c r="G505" i="4"/>
  <c r="E575" i="4"/>
  <c r="I575" i="4" s="1"/>
  <c r="L576" i="2" s="1"/>
  <c r="F575" i="4"/>
  <c r="J575" i="4" s="1"/>
  <c r="M576" i="2" s="1"/>
  <c r="D575" i="4"/>
  <c r="H575" i="4" s="1"/>
  <c r="K576" i="2" s="1"/>
  <c r="G575" i="4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L562" i="2" s="1"/>
  <c r="D561" i="4"/>
  <c r="H561" i="4" s="1"/>
  <c r="K562" i="2" s="1"/>
  <c r="G561" i="4"/>
  <c r="F561" i="4"/>
  <c r="J561" i="4" s="1"/>
  <c r="M562" i="2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P550" i="4" s="1"/>
  <c r="AV550" i="4" s="1"/>
  <c r="AK550" i="4"/>
  <c r="AQ550" i="4" s="1"/>
  <c r="AW550" i="4" s="1"/>
  <c r="D553" i="4"/>
  <c r="H553" i="4" s="1"/>
  <c r="K554" i="2" s="1"/>
  <c r="F553" i="4"/>
  <c r="J553" i="4" s="1"/>
  <c r="M554" i="2" s="1"/>
  <c r="E553" i="4"/>
  <c r="I553" i="4" s="1"/>
  <c r="L554" i="2" s="1"/>
  <c r="G553" i="4"/>
  <c r="AQ556" i="4"/>
  <c r="AW556" i="4" s="1"/>
  <c r="AL556" i="4"/>
  <c r="AR556" i="4" s="1"/>
  <c r="AP559" i="4"/>
  <c r="AV559" i="4" s="1"/>
  <c r="AM505" i="4"/>
  <c r="AS505" i="4" s="1"/>
  <c r="AO505" i="4"/>
  <c r="AU505" i="4" s="1"/>
  <c r="AP575" i="4"/>
  <c r="AV575" i="4" s="1"/>
  <c r="AM575" i="4"/>
  <c r="AS575" i="4" s="1"/>
  <c r="Y444" i="4"/>
  <c r="D490" i="4"/>
  <c r="H490" i="4" s="1"/>
  <c r="K491" i="2" s="1"/>
  <c r="G490" i="4"/>
  <c r="F490" i="4"/>
  <c r="J490" i="4" s="1"/>
  <c r="M491" i="2" s="1"/>
  <c r="E490" i="4"/>
  <c r="I490" i="4" s="1"/>
  <c r="L491" i="2" s="1"/>
  <c r="E502" i="4"/>
  <c r="I502" i="4" s="1"/>
  <c r="L503" i="2" s="1"/>
  <c r="G502" i="4"/>
  <c r="F502" i="4"/>
  <c r="J502" i="4" s="1"/>
  <c r="M503" i="2" s="1"/>
  <c r="D502" i="4"/>
  <c r="H502" i="4" s="1"/>
  <c r="K503" i="2" s="1"/>
  <c r="D494" i="4"/>
  <c r="H494" i="4" s="1"/>
  <c r="K495" i="2" s="1"/>
  <c r="F494" i="4"/>
  <c r="J494" i="4" s="1"/>
  <c r="M495" i="2" s="1"/>
  <c r="E494" i="4"/>
  <c r="I494" i="4" s="1"/>
  <c r="L495" i="2" s="1"/>
  <c r="G494" i="4"/>
  <c r="G483" i="4"/>
  <c r="D483" i="4"/>
  <c r="H483" i="4" s="1"/>
  <c r="K484" i="2" s="1"/>
  <c r="F483" i="4"/>
  <c r="J483" i="4" s="1"/>
  <c r="M484" i="2" s="1"/>
  <c r="E483" i="4"/>
  <c r="I483" i="4" s="1"/>
  <c r="L484" i="2" s="1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O388" i="4" s="1"/>
  <c r="AU388" i="4" s="1"/>
  <c r="AG388" i="4"/>
  <c r="AF388" i="4"/>
  <c r="AD388" i="4"/>
  <c r="AA388" i="4"/>
  <c r="AM388" i="4" s="1"/>
  <c r="AS388" i="4" s="1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I492" i="4"/>
  <c r="AH492" i="4"/>
  <c r="AK492" i="4"/>
  <c r="AF471" i="4"/>
  <c r="AG471" i="4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P427" i="4" s="1"/>
  <c r="AV427" i="4" s="1"/>
  <c r="AJ427" i="4"/>
  <c r="AI416" i="4"/>
  <c r="AI428" i="4"/>
  <c r="AF428" i="4"/>
  <c r="AG496" i="4"/>
  <c r="AO492" i="4"/>
  <c r="AU492" i="4" s="1"/>
  <c r="AL492" i="4"/>
  <c r="AR492" i="4" s="1"/>
  <c r="AQ471" i="4"/>
  <c r="AW471" i="4" s="1"/>
  <c r="AM471" i="4"/>
  <c r="AS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N499" i="4" s="1"/>
  <c r="AT499" i="4" s="1"/>
  <c r="AA499" i="4"/>
  <c r="AM499" i="4" s="1"/>
  <c r="AS499" i="4" s="1"/>
  <c r="AK499" i="4"/>
  <c r="AC499" i="4"/>
  <c r="Z499" i="4"/>
  <c r="AL499" i="4" s="1"/>
  <c r="AR499" i="4" s="1"/>
  <c r="AL503" i="4"/>
  <c r="AR503" i="4" s="1"/>
  <c r="AL491" i="4"/>
  <c r="AR491" i="4" s="1"/>
  <c r="AN491" i="4"/>
  <c r="AT491" i="4" s="1"/>
  <c r="AL428" i="4"/>
  <c r="AR428" i="4" s="1"/>
  <c r="AJ471" i="4"/>
  <c r="AP471" i="4" s="1"/>
  <c r="AV471" i="4" s="1"/>
  <c r="AH471" i="4"/>
  <c r="AJ394" i="4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AL471" i="4" s="1"/>
  <c r="AR471" i="4" s="1"/>
  <c r="Z394" i="4"/>
  <c r="AL394" i="4" s="1"/>
  <c r="AR394" i="4" s="1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Q428" i="4" s="1"/>
  <c r="AW428" i="4" s="1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Q439" i="4" s="1"/>
  <c r="AW439" i="4" s="1"/>
  <c r="AG439" i="4"/>
  <c r="AQ491" i="4"/>
  <c r="AW491" i="4" s="1"/>
  <c r="AK416" i="4"/>
  <c r="AJ416" i="4"/>
  <c r="AG428" i="4"/>
  <c r="AF504" i="4"/>
  <c r="AQ492" i="4"/>
  <c r="AW492" i="4" s="1"/>
  <c r="AN492" i="4"/>
  <c r="AT492" i="4" s="1"/>
  <c r="AN471" i="4"/>
  <c r="AT471" i="4" s="1"/>
  <c r="AP394" i="4"/>
  <c r="AV394" i="4" s="1"/>
  <c r="AK435" i="4"/>
  <c r="AC435" i="4"/>
  <c r="AG435" i="4"/>
  <c r="AD435" i="4"/>
  <c r="AI435" i="4"/>
  <c r="AB435" i="4"/>
  <c r="AF435" i="4"/>
  <c r="AA435" i="4"/>
  <c r="AM435" i="4" s="1"/>
  <c r="AS435" i="4" s="1"/>
  <c r="AE435" i="4"/>
  <c r="AQ435" i="4" s="1"/>
  <c r="AW435" i="4" s="1"/>
  <c r="AH435" i="4"/>
  <c r="AJ435" i="4"/>
  <c r="Z435" i="4"/>
  <c r="AL435" i="4" s="1"/>
  <c r="AR435" i="4" s="1"/>
  <c r="AO503" i="4"/>
  <c r="AU503" i="4" s="1"/>
  <c r="X354" i="4"/>
  <c r="Y354" i="4" s="1"/>
  <c r="AO428" i="4"/>
  <c r="AU428" i="4" s="1"/>
  <c r="AP428" i="4"/>
  <c r="AV428" i="4" s="1"/>
  <c r="AJ383" i="4"/>
  <c r="AF383" i="4"/>
  <c r="AL383" i="4" s="1"/>
  <c r="AR383" i="4" s="1"/>
  <c r="AI383" i="4"/>
  <c r="AD383" i="4"/>
  <c r="AP383" i="4" s="1"/>
  <c r="AV383" i="4" s="1"/>
  <c r="AE383" i="4"/>
  <c r="AB383" i="4"/>
  <c r="AA383" i="4"/>
  <c r="AC383" i="4"/>
  <c r="AO383" i="4" s="1"/>
  <c r="AU383" i="4" s="1"/>
  <c r="AH383" i="4"/>
  <c r="AK383" i="4"/>
  <c r="AG383" i="4"/>
  <c r="AH394" i="4"/>
  <c r="AH416" i="4"/>
  <c r="AD425" i="4"/>
  <c r="AF425" i="4"/>
  <c r="AK425" i="4"/>
  <c r="Z425" i="4"/>
  <c r="AL425" i="4" s="1"/>
  <c r="AR425" i="4" s="1"/>
  <c r="AA425" i="4"/>
  <c r="AH425" i="4"/>
  <c r="AB425" i="4"/>
  <c r="AN425" i="4" s="1"/>
  <c r="AT425" i="4" s="1"/>
  <c r="AJ425" i="4"/>
  <c r="AE425" i="4"/>
  <c r="AG425" i="4"/>
  <c r="AC425" i="4"/>
  <c r="AO425" i="4" s="1"/>
  <c r="AU425" i="4" s="1"/>
  <c r="AI425" i="4"/>
  <c r="G349" i="4"/>
  <c r="AL302" i="4"/>
  <c r="AR302" i="4" s="1"/>
  <c r="AI198" i="4"/>
  <c r="AE198" i="4"/>
  <c r="AN203" i="4"/>
  <c r="AT203" i="4" s="1"/>
  <c r="Y283" i="4"/>
  <c r="AF283" i="4" s="1"/>
  <c r="Y295" i="4"/>
  <c r="AI295" i="4" s="1"/>
  <c r="D253" i="4"/>
  <c r="H253" i="4" s="1"/>
  <c r="K254" i="2" s="1"/>
  <c r="AK267" i="4"/>
  <c r="Z198" i="4"/>
  <c r="AK198" i="4"/>
  <c r="AL284" i="4"/>
  <c r="AR284" i="4" s="1"/>
  <c r="AN187" i="4"/>
  <c r="AT187" i="4" s="1"/>
  <c r="AO271" i="4"/>
  <c r="AU271" i="4" s="1"/>
  <c r="AO315" i="4"/>
  <c r="AU315" i="4" s="1"/>
  <c r="AD293" i="4"/>
  <c r="E253" i="4"/>
  <c r="I253" i="4" s="1"/>
  <c r="L254" i="2" s="1"/>
  <c r="AO251" i="4"/>
  <c r="AU251" i="4" s="1"/>
  <c r="AJ267" i="4"/>
  <c r="AI267" i="4"/>
  <c r="AE267" i="4"/>
  <c r="AC269" i="4"/>
  <c r="AJ302" i="4"/>
  <c r="AP302" i="4" s="1"/>
  <c r="AV302" i="4" s="1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L316" i="2" s="1"/>
  <c r="AM251" i="4"/>
  <c r="AS251" i="4" s="1"/>
  <c r="AF267" i="4"/>
  <c r="AH267" i="4"/>
  <c r="AP213" i="4"/>
  <c r="AV213" i="4" s="1"/>
  <c r="AK302" i="4"/>
  <c r="AG302" i="4"/>
  <c r="AM302" i="4" s="1"/>
  <c r="AS302" i="4" s="1"/>
  <c r="AE302" i="4"/>
  <c r="AQ302" i="4" s="1"/>
  <c r="AW302" i="4" s="1"/>
  <c r="AC302" i="4"/>
  <c r="AO302" i="4" s="1"/>
  <c r="AU302" i="4" s="1"/>
  <c r="AI187" i="4"/>
  <c r="AO187" i="4" s="1"/>
  <c r="AU187" i="4" s="1"/>
  <c r="AO225" i="4"/>
  <c r="AU225" i="4" s="1"/>
  <c r="Y246" i="4"/>
  <c r="AA246" i="4" s="1"/>
  <c r="AC246" i="4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AE224" i="4"/>
  <c r="AD224" i="4"/>
  <c r="Y238" i="4"/>
  <c r="AA238" i="4" s="1"/>
  <c r="AJ224" i="4"/>
  <c r="AF224" i="4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C295" i="4"/>
  <c r="AQ267" i="4"/>
  <c r="AW267" i="4" s="1"/>
  <c r="AO267" i="4"/>
  <c r="AU267" i="4" s="1"/>
  <c r="AQ225" i="4"/>
  <c r="AW225" i="4" s="1"/>
  <c r="AD368" i="4"/>
  <c r="Z368" i="4"/>
  <c r="AB368" i="4"/>
  <c r="AC368" i="4"/>
  <c r="AA368" i="4"/>
  <c r="AE368" i="4"/>
  <c r="AJ368" i="4"/>
  <c r="AP368" i="4" s="1"/>
  <c r="AV368" i="4" s="1"/>
  <c r="AI368" i="4"/>
  <c r="AG368" i="4"/>
  <c r="AF368" i="4"/>
  <c r="AL368" i="4" s="1"/>
  <c r="AR368" i="4" s="1"/>
  <c r="AK368" i="4"/>
  <c r="AK307" i="4"/>
  <c r="AP329" i="4"/>
  <c r="AV329" i="4" s="1"/>
  <c r="AG329" i="4"/>
  <c r="Z267" i="4"/>
  <c r="AA267" i="4"/>
  <c r="AM267" i="4" s="1"/>
  <c r="AS267" i="4" s="1"/>
  <c r="AQ311" i="4"/>
  <c r="AW311" i="4" s="1"/>
  <c r="AJ211" i="4"/>
  <c r="AG269" i="4"/>
  <c r="AM269" i="4" s="1"/>
  <c r="AS269" i="4" s="1"/>
  <c r="AE269" i="4"/>
  <c r="AH269" i="4"/>
  <c r="AN269" i="4" s="1"/>
  <c r="AT269" i="4" s="1"/>
  <c r="AN225" i="4"/>
  <c r="AT225" i="4" s="1"/>
  <c r="AA325" i="4"/>
  <c r="AE325" i="4"/>
  <c r="AI325" i="4"/>
  <c r="AJ325" i="4"/>
  <c r="AF325" i="4"/>
  <c r="AG325" i="4"/>
  <c r="Z325" i="4"/>
  <c r="AL325" i="4" s="1"/>
  <c r="AR325" i="4" s="1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K291" i="2" s="1"/>
  <c r="G290" i="4"/>
  <c r="E290" i="4"/>
  <c r="I290" i="4" s="1"/>
  <c r="L291" i="2" s="1"/>
  <c r="F290" i="4"/>
  <c r="J290" i="4" s="1"/>
  <c r="M291" i="2" s="1"/>
  <c r="AJ218" i="4"/>
  <c r="AI218" i="4"/>
  <c r="AK218" i="4"/>
  <c r="AH218" i="4"/>
  <c r="AG218" i="4"/>
  <c r="AF218" i="4"/>
  <c r="E251" i="4"/>
  <c r="I251" i="4" s="1"/>
  <c r="L252" i="2" s="1"/>
  <c r="F251" i="4"/>
  <c r="J251" i="4" s="1"/>
  <c r="M252" i="2" s="1"/>
  <c r="D251" i="4"/>
  <c r="H251" i="4" s="1"/>
  <c r="K252" i="2" s="1"/>
  <c r="G251" i="4"/>
  <c r="AN252" i="4"/>
  <c r="AT252" i="4" s="1"/>
  <c r="F365" i="4"/>
  <c r="J365" i="4" s="1"/>
  <c r="M366" i="2" s="1"/>
  <c r="AC202" i="4"/>
  <c r="Y345" i="4"/>
  <c r="AG345" i="4" s="1"/>
  <c r="AC323" i="4"/>
  <c r="AE211" i="4"/>
  <c r="AA211" i="4"/>
  <c r="Z193" i="4"/>
  <c r="AQ271" i="4"/>
  <c r="AW271" i="4" s="1"/>
  <c r="AD291" i="4"/>
  <c r="AP291" i="4" s="1"/>
  <c r="AV291" i="4" s="1"/>
  <c r="AM315" i="4"/>
  <c r="AS315" i="4" s="1"/>
  <c r="AB293" i="4"/>
  <c r="AF268" i="4"/>
  <c r="Y229" i="4"/>
  <c r="AD229" i="4" s="1"/>
  <c r="AN316" i="4"/>
  <c r="AT316" i="4" s="1"/>
  <c r="AG211" i="4"/>
  <c r="F349" i="4"/>
  <c r="J349" i="4" s="1"/>
  <c r="M350" i="2" s="1"/>
  <c r="AB267" i="4"/>
  <c r="AN267" i="4" s="1"/>
  <c r="AT267" i="4" s="1"/>
  <c r="AI329" i="4"/>
  <c r="AN311" i="4"/>
  <c r="AT311" i="4" s="1"/>
  <c r="AL311" i="4"/>
  <c r="AR311" i="4" s="1"/>
  <c r="AF329" i="4"/>
  <c r="AL329" i="4" s="1"/>
  <c r="AR329" i="4" s="1"/>
  <c r="AF269" i="4"/>
  <c r="AD269" i="4"/>
  <c r="Z269" i="4"/>
  <c r="AM306" i="4"/>
  <c r="AS306" i="4" s="1"/>
  <c r="Z202" i="4"/>
  <c r="AI210" i="4"/>
  <c r="AH280" i="4"/>
  <c r="AP341" i="4"/>
  <c r="AV341" i="4" s="1"/>
  <c r="AD211" i="4"/>
  <c r="AM203" i="4"/>
  <c r="AS203" i="4" s="1"/>
  <c r="AI211" i="4"/>
  <c r="AO209" i="4"/>
  <c r="AU209" i="4" s="1"/>
  <c r="AC291" i="4"/>
  <c r="AC283" i="4"/>
  <c r="AQ315" i="4"/>
  <c r="AW315" i="4" s="1"/>
  <c r="Y233" i="4"/>
  <c r="AI233" i="4" s="1"/>
  <c r="Z293" i="4"/>
  <c r="Y285" i="4"/>
  <c r="AI285" i="4" s="1"/>
  <c r="AE329" i="4"/>
  <c r="E349" i="4"/>
  <c r="I349" i="4" s="1"/>
  <c r="L350" i="2" s="1"/>
  <c r="X351" i="4"/>
  <c r="Y351" i="4" s="1"/>
  <c r="AL267" i="4"/>
  <c r="AR267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P218" i="4" s="1"/>
  <c r="AV218" i="4" s="1"/>
  <c r="AE218" i="4"/>
  <c r="AA218" i="4"/>
  <c r="AK269" i="4"/>
  <c r="AQ269" i="4" s="1"/>
  <c r="AW269" i="4" s="1"/>
  <c r="AJ269" i="4"/>
  <c r="AQ314" i="4"/>
  <c r="AW314" i="4" s="1"/>
  <c r="AF280" i="4"/>
  <c r="AL341" i="4"/>
  <c r="AR341" i="4" s="1"/>
  <c r="AO213" i="4"/>
  <c r="AU213" i="4" s="1"/>
  <c r="AB211" i="4"/>
  <c r="AC211" i="4"/>
  <c r="AN192" i="4"/>
  <c r="AT192" i="4" s="1"/>
  <c r="AF313" i="4"/>
  <c r="AK208" i="4"/>
  <c r="AQ309" i="4"/>
  <c r="AW309" i="4" s="1"/>
  <c r="Y239" i="4"/>
  <c r="AI239" i="4" s="1"/>
  <c r="Y304" i="4"/>
  <c r="AH304" i="4" s="1"/>
  <c r="AA329" i="4"/>
  <c r="AM329" i="4" s="1"/>
  <c r="AS329" i="4" s="1"/>
  <c r="AK329" i="4"/>
  <c r="AP267" i="4"/>
  <c r="AV267" i="4" s="1"/>
  <c r="Y312" i="4"/>
  <c r="AE312" i="4" s="1"/>
  <c r="AC329" i="4"/>
  <c r="AO329" i="4" s="1"/>
  <c r="AU329" i="4" s="1"/>
  <c r="Y288" i="4"/>
  <c r="AF288" i="4" s="1"/>
  <c r="AH329" i="4"/>
  <c r="AN329" i="4" s="1"/>
  <c r="AT329" i="4" s="1"/>
  <c r="Y275" i="4"/>
  <c r="AF275" i="4" s="1"/>
  <c r="AO269" i="4"/>
  <c r="AU269" i="4" s="1"/>
  <c r="AL436" i="4"/>
  <c r="AR436" i="4" s="1"/>
  <c r="AO292" i="4"/>
  <c r="AU292" i="4" s="1"/>
  <c r="AP292" i="4"/>
  <c r="AV292" i="4" s="1"/>
  <c r="AH299" i="4"/>
  <c r="AJ299" i="4"/>
  <c r="AQ198" i="4"/>
  <c r="AW198" i="4" s="1"/>
  <c r="AG280" i="4"/>
  <c r="Z300" i="4"/>
  <c r="AC300" i="4"/>
  <c r="AD299" i="4"/>
  <c r="AQ284" i="4"/>
  <c r="AW284" i="4" s="1"/>
  <c r="AC193" i="4"/>
  <c r="AB291" i="4"/>
  <c r="AB283" i="4"/>
  <c r="AL268" i="4"/>
  <c r="AR268" i="4" s="1"/>
  <c r="AJ208" i="4"/>
  <c r="AA295" i="4"/>
  <c r="AN473" i="4"/>
  <c r="AT473" i="4" s="1"/>
  <c r="AI403" i="4"/>
  <c r="AO403" i="4" s="1"/>
  <c r="AU403" i="4" s="1"/>
  <c r="Z307" i="4"/>
  <c r="AD307" i="4"/>
  <c r="AC307" i="4"/>
  <c r="AE307" i="4"/>
  <c r="AQ307" i="4" s="1"/>
  <c r="AW307" i="4" s="1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F210" i="4"/>
  <c r="AE299" i="4"/>
  <c r="AL213" i="4"/>
  <c r="AR213" i="4" s="1"/>
  <c r="AQ203" i="4"/>
  <c r="AW203" i="4" s="1"/>
  <c r="AJ193" i="4"/>
  <c r="AD195" i="4"/>
  <c r="AN209" i="4"/>
  <c r="AT209" i="4" s="1"/>
  <c r="AP187" i="4"/>
  <c r="AV187" i="4" s="1"/>
  <c r="Z291" i="4"/>
  <c r="AM359" i="4"/>
  <c r="AS359" i="4" s="1"/>
  <c r="AP359" i="4"/>
  <c r="AV359" i="4" s="1"/>
  <c r="AE283" i="4"/>
  <c r="AA283" i="4"/>
  <c r="AC293" i="4"/>
  <c r="AD268" i="4"/>
  <c r="AG208" i="4"/>
  <c r="AM208" i="4" s="1"/>
  <c r="AS208" i="4" s="1"/>
  <c r="AI208" i="4"/>
  <c r="AD295" i="4"/>
  <c r="Z295" i="4"/>
  <c r="AP271" i="4"/>
  <c r="AV271" i="4" s="1"/>
  <c r="AI415" i="4"/>
  <c r="AE239" i="4"/>
  <c r="Y391" i="4"/>
  <c r="AB391" i="4" s="1"/>
  <c r="Y232" i="4"/>
  <c r="AD232" i="4" s="1"/>
  <c r="AH239" i="4"/>
  <c r="AA227" i="4"/>
  <c r="X305" i="4"/>
  <c r="Y305" i="4" s="1"/>
  <c r="AH389" i="4"/>
  <c r="AN389" i="4" s="1"/>
  <c r="AT389" i="4" s="1"/>
  <c r="AE389" i="4"/>
  <c r="AQ389" i="4" s="1"/>
  <c r="AW389" i="4" s="1"/>
  <c r="AC389" i="4"/>
  <c r="AO389" i="4" s="1"/>
  <c r="AU389" i="4" s="1"/>
  <c r="AL421" i="4"/>
  <c r="AR421" i="4" s="1"/>
  <c r="AP321" i="4"/>
  <c r="AV321" i="4" s="1"/>
  <c r="AD283" i="4"/>
  <c r="Z283" i="4"/>
  <c r="AP387" i="4"/>
  <c r="AV387" i="4" s="1"/>
  <c r="AJ239" i="4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AD372" i="4"/>
  <c r="AI372" i="4"/>
  <c r="Z208" i="4"/>
  <c r="AB295" i="4"/>
  <c r="AN315" i="4"/>
  <c r="AT315" i="4" s="1"/>
  <c r="Y370" i="4"/>
  <c r="AC370" i="4" s="1"/>
  <c r="AM389" i="4"/>
  <c r="AS389" i="4" s="1"/>
  <c r="AP389" i="4"/>
  <c r="AV389" i="4" s="1"/>
  <c r="Y296" i="4"/>
  <c r="Z296" i="4" s="1"/>
  <c r="AN451" i="4"/>
  <c r="AT451" i="4" s="1"/>
  <c r="AP451" i="4"/>
  <c r="AV451" i="4" s="1"/>
  <c r="F408" i="4"/>
  <c r="J408" i="4" s="1"/>
  <c r="M409" i="2" s="1"/>
  <c r="G408" i="4"/>
  <c r="D408" i="4"/>
  <c r="H408" i="4" s="1"/>
  <c r="K409" i="2" s="1"/>
  <c r="E408" i="4"/>
  <c r="I408" i="4" s="1"/>
  <c r="L409" i="2" s="1"/>
  <c r="E432" i="4"/>
  <c r="I432" i="4" s="1"/>
  <c r="L433" i="2" s="1"/>
  <c r="F432" i="4"/>
  <c r="J432" i="4" s="1"/>
  <c r="M433" i="2" s="1"/>
  <c r="D432" i="4"/>
  <c r="H432" i="4" s="1"/>
  <c r="K433" i="2" s="1"/>
  <c r="G432" i="4"/>
  <c r="D462" i="4"/>
  <c r="H462" i="4" s="1"/>
  <c r="K463" i="2" s="1"/>
  <c r="F462" i="4"/>
  <c r="J462" i="4" s="1"/>
  <c r="M463" i="2" s="1"/>
  <c r="E462" i="4"/>
  <c r="I462" i="4" s="1"/>
  <c r="L463" i="2" s="1"/>
  <c r="G462" i="4"/>
  <c r="D430" i="4"/>
  <c r="H430" i="4" s="1"/>
  <c r="K431" i="2" s="1"/>
  <c r="F430" i="4"/>
  <c r="J430" i="4" s="1"/>
  <c r="M431" i="2" s="1"/>
  <c r="E430" i="4"/>
  <c r="I430" i="4" s="1"/>
  <c r="L431" i="2" s="1"/>
  <c r="G430" i="4"/>
  <c r="D446" i="4"/>
  <c r="H446" i="4" s="1"/>
  <c r="K447" i="2" s="1"/>
  <c r="E446" i="4"/>
  <c r="I446" i="4" s="1"/>
  <c r="L447" i="2" s="1"/>
  <c r="G446" i="4"/>
  <c r="F446" i="4"/>
  <c r="J446" i="4" s="1"/>
  <c r="M447" i="2" s="1"/>
  <c r="D466" i="4"/>
  <c r="H466" i="4" s="1"/>
  <c r="K467" i="2" s="1"/>
  <c r="G466" i="4"/>
  <c r="F466" i="4"/>
  <c r="J466" i="4" s="1"/>
  <c r="M467" i="2" s="1"/>
  <c r="E466" i="4"/>
  <c r="I466" i="4" s="1"/>
  <c r="L467" i="2" s="1"/>
  <c r="D460" i="4"/>
  <c r="H460" i="4" s="1"/>
  <c r="K461" i="2" s="1"/>
  <c r="G460" i="4"/>
  <c r="E460" i="4"/>
  <c r="I460" i="4" s="1"/>
  <c r="L461" i="2" s="1"/>
  <c r="F460" i="4"/>
  <c r="J460" i="4" s="1"/>
  <c r="M461" i="2" s="1"/>
  <c r="D410" i="4"/>
  <c r="H410" i="4" s="1"/>
  <c r="K411" i="2" s="1"/>
  <c r="G410" i="4"/>
  <c r="F410" i="4"/>
  <c r="J410" i="4" s="1"/>
  <c r="M411" i="2" s="1"/>
  <c r="E410" i="4"/>
  <c r="I410" i="4" s="1"/>
  <c r="L411" i="2" s="1"/>
  <c r="E448" i="4"/>
  <c r="I448" i="4" s="1"/>
  <c r="L449" i="2" s="1"/>
  <c r="F448" i="4"/>
  <c r="J448" i="4" s="1"/>
  <c r="M449" i="2" s="1"/>
  <c r="D448" i="4"/>
  <c r="H448" i="4" s="1"/>
  <c r="K449" i="2" s="1"/>
  <c r="G448" i="4"/>
  <c r="G468" i="4"/>
  <c r="F468" i="4"/>
  <c r="J468" i="4" s="1"/>
  <c r="M469" i="2" s="1"/>
  <c r="D468" i="4"/>
  <c r="H468" i="4" s="1"/>
  <c r="K469" i="2" s="1"/>
  <c r="E468" i="4"/>
  <c r="I468" i="4" s="1"/>
  <c r="L469" i="2" s="1"/>
  <c r="D387" i="4"/>
  <c r="H387" i="4" s="1"/>
  <c r="K388" i="2" s="1"/>
  <c r="E387" i="4"/>
  <c r="I387" i="4" s="1"/>
  <c r="L388" i="2" s="1"/>
  <c r="F387" i="4"/>
  <c r="J387" i="4" s="1"/>
  <c r="M388" i="2" s="1"/>
  <c r="G387" i="4"/>
  <c r="E436" i="4"/>
  <c r="I436" i="4" s="1"/>
  <c r="L437" i="2" s="1"/>
  <c r="G436" i="4"/>
  <c r="F436" i="4"/>
  <c r="J436" i="4" s="1"/>
  <c r="M437" i="2" s="1"/>
  <c r="D436" i="4"/>
  <c r="H436" i="4" s="1"/>
  <c r="K437" i="2" s="1"/>
  <c r="E414" i="4"/>
  <c r="I414" i="4" s="1"/>
  <c r="L415" i="2" s="1"/>
  <c r="G414" i="4"/>
  <c r="D414" i="4"/>
  <c r="H414" i="4" s="1"/>
  <c r="K415" i="2" s="1"/>
  <c r="F414" i="4"/>
  <c r="J414" i="4" s="1"/>
  <c r="M415" i="2" s="1"/>
  <c r="D386" i="4"/>
  <c r="H386" i="4" s="1"/>
  <c r="K387" i="2" s="1"/>
  <c r="G386" i="4"/>
  <c r="F386" i="4"/>
  <c r="J386" i="4" s="1"/>
  <c r="M387" i="2" s="1"/>
  <c r="E386" i="4"/>
  <c r="I386" i="4" s="1"/>
  <c r="L387" i="2" s="1"/>
  <c r="AK407" i="4"/>
  <c r="AI407" i="4"/>
  <c r="AG407" i="4"/>
  <c r="AJ407" i="4"/>
  <c r="AH407" i="4"/>
  <c r="AF407" i="4"/>
  <c r="D395" i="4"/>
  <c r="H395" i="4" s="1"/>
  <c r="K396" i="2" s="1"/>
  <c r="E395" i="4"/>
  <c r="I395" i="4" s="1"/>
  <c r="L396" i="2" s="1"/>
  <c r="F395" i="4"/>
  <c r="J395" i="4" s="1"/>
  <c r="M396" i="2" s="1"/>
  <c r="G395" i="4"/>
  <c r="AF461" i="4"/>
  <c r="AH461" i="4"/>
  <c r="AK461" i="4"/>
  <c r="AJ461" i="4"/>
  <c r="AG461" i="4"/>
  <c r="AJ454" i="4"/>
  <c r="AK424" i="4"/>
  <c r="AA384" i="4"/>
  <c r="F453" i="4"/>
  <c r="J453" i="4" s="1"/>
  <c r="M454" i="2" s="1"/>
  <c r="G453" i="4"/>
  <c r="D453" i="4"/>
  <c r="H453" i="4" s="1"/>
  <c r="K454" i="2" s="1"/>
  <c r="E453" i="4"/>
  <c r="I453" i="4" s="1"/>
  <c r="L454" i="2" s="1"/>
  <c r="AF472" i="4"/>
  <c r="AK472" i="4"/>
  <c r="AG472" i="4"/>
  <c r="AH472" i="4"/>
  <c r="AN472" i="4" s="1"/>
  <c r="AT472" i="4" s="1"/>
  <c r="AJ472" i="4"/>
  <c r="AP472" i="4" s="1"/>
  <c r="AV472" i="4" s="1"/>
  <c r="AI472" i="4"/>
  <c r="AQ473" i="4"/>
  <c r="AW473" i="4" s="1"/>
  <c r="G455" i="4"/>
  <c r="D455" i="4"/>
  <c r="H455" i="4" s="1"/>
  <c r="K456" i="2" s="1"/>
  <c r="F455" i="4"/>
  <c r="J455" i="4" s="1"/>
  <c r="M456" i="2" s="1"/>
  <c r="E455" i="4"/>
  <c r="I455" i="4" s="1"/>
  <c r="L456" i="2" s="1"/>
  <c r="AJ415" i="4"/>
  <c r="AN403" i="4"/>
  <c r="AT403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N380" i="4" s="1"/>
  <c r="AT380" i="4" s="1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J390" i="4"/>
  <c r="AI459" i="4"/>
  <c r="D419" i="4"/>
  <c r="H419" i="4" s="1"/>
  <c r="K420" i="2" s="1"/>
  <c r="F419" i="4"/>
  <c r="J419" i="4" s="1"/>
  <c r="M420" i="2" s="1"/>
  <c r="E419" i="4"/>
  <c r="I419" i="4" s="1"/>
  <c r="L420" i="2" s="1"/>
  <c r="G419" i="4"/>
  <c r="AF403" i="4"/>
  <c r="AL403" i="4" s="1"/>
  <c r="AR403" i="4" s="1"/>
  <c r="AM386" i="4"/>
  <c r="AS386" i="4" s="1"/>
  <c r="AO386" i="4"/>
  <c r="AU386" i="4" s="1"/>
  <c r="AG450" i="4"/>
  <c r="AL472" i="4"/>
  <c r="AR472" i="4" s="1"/>
  <c r="AG401" i="4"/>
  <c r="AJ401" i="4"/>
  <c r="AI401" i="4"/>
  <c r="AF401" i="4"/>
  <c r="AL401" i="4" s="1"/>
  <c r="AR401" i="4" s="1"/>
  <c r="AK401" i="4"/>
  <c r="AH401" i="4"/>
  <c r="F463" i="4"/>
  <c r="J463" i="4" s="1"/>
  <c r="M464" i="2" s="1"/>
  <c r="G463" i="4"/>
  <c r="E463" i="4"/>
  <c r="I463" i="4" s="1"/>
  <c r="L464" i="2" s="1"/>
  <c r="D463" i="4"/>
  <c r="H463" i="4" s="1"/>
  <c r="K464" i="2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AC390" i="4"/>
  <c r="AE390" i="4"/>
  <c r="AD390" i="4"/>
  <c r="AP390" i="4" s="1"/>
  <c r="AV390" i="4" s="1"/>
  <c r="AA390" i="4"/>
  <c r="Z390" i="4"/>
  <c r="AB390" i="4"/>
  <c r="D441" i="4"/>
  <c r="H441" i="4" s="1"/>
  <c r="K442" i="2" s="1"/>
  <c r="E441" i="4"/>
  <c r="I441" i="4" s="1"/>
  <c r="L442" i="2" s="1"/>
  <c r="F441" i="4"/>
  <c r="J441" i="4" s="1"/>
  <c r="M442" i="2" s="1"/>
  <c r="G441" i="4"/>
  <c r="AJ480" i="4"/>
  <c r="AP480" i="4" s="1"/>
  <c r="AV480" i="4" s="1"/>
  <c r="AI480" i="4"/>
  <c r="AO480" i="4" s="1"/>
  <c r="AU480" i="4" s="1"/>
  <c r="AG480" i="4"/>
  <c r="AF480" i="4"/>
  <c r="AL480" i="4" s="1"/>
  <c r="AR480" i="4" s="1"/>
  <c r="AH480" i="4"/>
  <c r="AK480" i="4"/>
  <c r="AQ480" i="4" s="1"/>
  <c r="AW480" i="4" s="1"/>
  <c r="AG486" i="4"/>
  <c r="AM486" i="4" s="1"/>
  <c r="AS486" i="4" s="1"/>
  <c r="AK486" i="4"/>
  <c r="AQ486" i="4" s="1"/>
  <c r="AW486" i="4" s="1"/>
  <c r="AF486" i="4"/>
  <c r="AI486" i="4"/>
  <c r="AO486" i="4" s="1"/>
  <c r="AU486" i="4" s="1"/>
  <c r="AJ486" i="4"/>
  <c r="AH486" i="4"/>
  <c r="AN486" i="4" s="1"/>
  <c r="AT486" i="4" s="1"/>
  <c r="AP473" i="4"/>
  <c r="AV473" i="4" s="1"/>
  <c r="AO473" i="4"/>
  <c r="AU473" i="4" s="1"/>
  <c r="AM415" i="4"/>
  <c r="AS415" i="4" s="1"/>
  <c r="AO385" i="4"/>
  <c r="AU385" i="4" s="1"/>
  <c r="AL385" i="4"/>
  <c r="AR385" i="4" s="1"/>
  <c r="AF420" i="4"/>
  <c r="AH420" i="4"/>
  <c r="AC420" i="4"/>
  <c r="AO420" i="4" s="1"/>
  <c r="AU420" i="4" s="1"/>
  <c r="AE401" i="4"/>
  <c r="AQ401" i="4" s="1"/>
  <c r="AW401" i="4" s="1"/>
  <c r="AB401" i="4"/>
  <c r="AF415" i="4"/>
  <c r="AL415" i="4" s="1"/>
  <c r="AR415" i="4" s="1"/>
  <c r="E479" i="4"/>
  <c r="I479" i="4" s="1"/>
  <c r="L480" i="2" s="1"/>
  <c r="G479" i="4"/>
  <c r="F479" i="4"/>
  <c r="J479" i="4" s="1"/>
  <c r="M480" i="2" s="1"/>
  <c r="D479" i="4"/>
  <c r="H479" i="4" s="1"/>
  <c r="K480" i="2" s="1"/>
  <c r="AI396" i="4"/>
  <c r="AF396" i="4"/>
  <c r="AH390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K470" i="2" s="1"/>
  <c r="E469" i="4"/>
  <c r="I469" i="4" s="1"/>
  <c r="L470" i="2" s="1"/>
  <c r="F469" i="4"/>
  <c r="J469" i="4" s="1"/>
  <c r="M470" i="2" s="1"/>
  <c r="AK452" i="4"/>
  <c r="AN480" i="4"/>
  <c r="AT480" i="4" s="1"/>
  <c r="AL486" i="4"/>
  <c r="AR486" i="4" s="1"/>
  <c r="AJ440" i="4"/>
  <c r="AP380" i="4"/>
  <c r="AV380" i="4" s="1"/>
  <c r="F451" i="4"/>
  <c r="J451" i="4" s="1"/>
  <c r="M452" i="2" s="1"/>
  <c r="D451" i="4"/>
  <c r="H451" i="4" s="1"/>
  <c r="K452" i="2" s="1"/>
  <c r="G451" i="4"/>
  <c r="E451" i="4"/>
  <c r="I451" i="4" s="1"/>
  <c r="L452" i="2" s="1"/>
  <c r="AP415" i="4"/>
  <c r="AV415" i="4" s="1"/>
  <c r="AF442" i="4"/>
  <c r="AG442" i="4"/>
  <c r="AM442" i="4" s="1"/>
  <c r="AS442" i="4" s="1"/>
  <c r="AH442" i="4"/>
  <c r="AN442" i="4" s="1"/>
  <c r="AT442" i="4" s="1"/>
  <c r="AI442" i="4"/>
  <c r="AO442" i="4" s="1"/>
  <c r="AU442" i="4" s="1"/>
  <c r="AJ442" i="4"/>
  <c r="AP442" i="4" s="1"/>
  <c r="AV442" i="4" s="1"/>
  <c r="AK442" i="4"/>
  <c r="AQ442" i="4" s="1"/>
  <c r="AW442" i="4" s="1"/>
  <c r="AI461" i="4"/>
  <c r="Z461" i="4"/>
  <c r="AL461" i="4" s="1"/>
  <c r="AR461" i="4" s="1"/>
  <c r="AB461" i="4"/>
  <c r="AN461" i="4" s="1"/>
  <c r="AT461" i="4" s="1"/>
  <c r="AA461" i="4"/>
  <c r="AM461" i="4" s="1"/>
  <c r="AS461" i="4" s="1"/>
  <c r="AC461" i="4"/>
  <c r="AO461" i="4" s="1"/>
  <c r="AU461" i="4" s="1"/>
  <c r="AD461" i="4"/>
  <c r="AP461" i="4" s="1"/>
  <c r="AE461" i="4"/>
  <c r="AQ461" i="4" s="1"/>
  <c r="AW461" i="4" s="1"/>
  <c r="AV461" i="4"/>
  <c r="AM473" i="4"/>
  <c r="AS473" i="4" s="1"/>
  <c r="AK477" i="4"/>
  <c r="Z477" i="4"/>
  <c r="AJ477" i="4"/>
  <c r="AB477" i="4"/>
  <c r="AA477" i="4"/>
  <c r="AC477" i="4"/>
  <c r="AE477" i="4"/>
  <c r="AQ477" i="4" s="1"/>
  <c r="AW477" i="4" s="1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O407" i="4" s="1"/>
  <c r="AU407" i="4" s="1"/>
  <c r="AD407" i="4"/>
  <c r="AP407" i="4" s="1"/>
  <c r="AV407" i="4" s="1"/>
  <c r="AA407" i="4"/>
  <c r="AM407" i="4" s="1"/>
  <c r="AS407" i="4" s="1"/>
  <c r="AB407" i="4"/>
  <c r="AN407" i="4" s="1"/>
  <c r="AT407" i="4" s="1"/>
  <c r="AE407" i="4"/>
  <c r="AQ407" i="4" s="1"/>
  <c r="AW407" i="4" s="1"/>
  <c r="Z407" i="4"/>
  <c r="AL407" i="4" s="1"/>
  <c r="AR407" i="4" s="1"/>
  <c r="D447" i="4"/>
  <c r="H447" i="4" s="1"/>
  <c r="K448" i="2" s="1"/>
  <c r="F447" i="4"/>
  <c r="J447" i="4" s="1"/>
  <c r="M448" i="2" s="1"/>
  <c r="E447" i="4"/>
  <c r="I447" i="4" s="1"/>
  <c r="L448" i="2" s="1"/>
  <c r="G447" i="4"/>
  <c r="Z459" i="4"/>
  <c r="AL459" i="4" s="1"/>
  <c r="AR459" i="4" s="1"/>
  <c r="AB459" i="4"/>
  <c r="AD459" i="4"/>
  <c r="AA459" i="4"/>
  <c r="AC459" i="4"/>
  <c r="AO459" i="4" s="1"/>
  <c r="AU459" i="4" s="1"/>
  <c r="AE459" i="4"/>
  <c r="AQ387" i="4"/>
  <c r="AW387" i="4" s="1"/>
  <c r="AN387" i="4"/>
  <c r="AT387" i="4" s="1"/>
  <c r="AJ420" i="4"/>
  <c r="AP420" i="4" s="1"/>
  <c r="AV420" i="4" s="1"/>
  <c r="AG420" i="4"/>
  <c r="Z420" i="4"/>
  <c r="AL420" i="4" s="1"/>
  <c r="AR420" i="4" s="1"/>
  <c r="AA420" i="4"/>
  <c r="AM420" i="4" s="1"/>
  <c r="AS420" i="4" s="1"/>
  <c r="AD401" i="4"/>
  <c r="AP401" i="4" s="1"/>
  <c r="AV401" i="4" s="1"/>
  <c r="AG396" i="4"/>
  <c r="AF390" i="4"/>
  <c r="AH459" i="4"/>
  <c r="AJ459" i="4"/>
  <c r="AQ451" i="4"/>
  <c r="AW451" i="4" s="1"/>
  <c r="AH415" i="4"/>
  <c r="AN415" i="4" s="1"/>
  <c r="AT415" i="4" s="1"/>
  <c r="AJ444" i="4"/>
  <c r="AF438" i="4"/>
  <c r="AK474" i="4"/>
  <c r="AM480" i="4"/>
  <c r="AS480" i="4" s="1"/>
  <c r="AL442" i="4"/>
  <c r="AR442" i="4" s="1"/>
  <c r="AM472" i="4"/>
  <c r="AS472" i="4" s="1"/>
  <c r="AO472" i="4"/>
  <c r="AU472" i="4" s="1"/>
  <c r="AQ472" i="4"/>
  <c r="AW472" i="4" s="1"/>
  <c r="AP486" i="4"/>
  <c r="AV486" i="4" s="1"/>
  <c r="F435" i="4"/>
  <c r="J435" i="4" s="1"/>
  <c r="M436" i="2" s="1"/>
  <c r="D435" i="4"/>
  <c r="H435" i="4" s="1"/>
  <c r="K436" i="2" s="1"/>
  <c r="G435" i="4"/>
  <c r="E435" i="4"/>
  <c r="I435" i="4" s="1"/>
  <c r="L436" i="2" s="1"/>
  <c r="Y397" i="4"/>
  <c r="AD397" i="4" s="1"/>
  <c r="G392" i="4"/>
  <c r="F392" i="4"/>
  <c r="J392" i="4" s="1"/>
  <c r="M393" i="2" s="1"/>
  <c r="E392" i="4"/>
  <c r="I392" i="4" s="1"/>
  <c r="L393" i="2" s="1"/>
  <c r="D392" i="4"/>
  <c r="H392" i="4" s="1"/>
  <c r="K393" i="2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E443" i="4"/>
  <c r="I443" i="4" s="1"/>
  <c r="L444" i="2" s="1"/>
  <c r="G443" i="4"/>
  <c r="F443" i="4"/>
  <c r="J443" i="4" s="1"/>
  <c r="M444" i="2" s="1"/>
  <c r="D443" i="4"/>
  <c r="H443" i="4" s="1"/>
  <c r="K444" i="2" s="1"/>
  <c r="AO415" i="4"/>
  <c r="AU415" i="4" s="1"/>
  <c r="AP403" i="4"/>
  <c r="AV403" i="4" s="1"/>
  <c r="AQ403" i="4"/>
  <c r="AW403" i="4" s="1"/>
  <c r="AK420" i="4"/>
  <c r="AA401" i="4"/>
  <c r="AM401" i="4" s="1"/>
  <c r="AS401" i="4" s="1"/>
  <c r="AM443" i="4"/>
  <c r="AS443" i="4" s="1"/>
  <c r="AJ396" i="4"/>
  <c r="AK390" i="4"/>
  <c r="AG390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K261" i="2" s="1"/>
  <c r="F260" i="4"/>
  <c r="J260" i="4" s="1"/>
  <c r="M261" i="2" s="1"/>
  <c r="G260" i="4"/>
  <c r="E260" i="4"/>
  <c r="I260" i="4" s="1"/>
  <c r="L261" i="2" s="1"/>
  <c r="E309" i="4"/>
  <c r="I309" i="4" s="1"/>
  <c r="L310" i="2" s="1"/>
  <c r="G309" i="4"/>
  <c r="F309" i="4"/>
  <c r="J309" i="4" s="1"/>
  <c r="M310" i="2" s="1"/>
  <c r="D309" i="4"/>
  <c r="H309" i="4" s="1"/>
  <c r="K310" i="2" s="1"/>
  <c r="AH297" i="4"/>
  <c r="AJ297" i="4"/>
  <c r="AK297" i="4"/>
  <c r="AG297" i="4"/>
  <c r="AI297" i="4"/>
  <c r="AF297" i="4"/>
  <c r="G268" i="4"/>
  <c r="D268" i="4"/>
  <c r="H268" i="4" s="1"/>
  <c r="K269" i="2" s="1"/>
  <c r="F268" i="4"/>
  <c r="J268" i="4" s="1"/>
  <c r="M269" i="2" s="1"/>
  <c r="E268" i="4"/>
  <c r="I268" i="4" s="1"/>
  <c r="L269" i="2" s="1"/>
  <c r="F343" i="4"/>
  <c r="J343" i="4" s="1"/>
  <c r="M344" i="2" s="1"/>
  <c r="G343" i="4"/>
  <c r="D343" i="4"/>
  <c r="H343" i="4" s="1"/>
  <c r="K344" i="2" s="1"/>
  <c r="E343" i="4"/>
  <c r="I343" i="4" s="1"/>
  <c r="L344" i="2" s="1"/>
  <c r="E276" i="4"/>
  <c r="I276" i="4" s="1"/>
  <c r="L277" i="2" s="1"/>
  <c r="D276" i="4"/>
  <c r="H276" i="4" s="1"/>
  <c r="K277" i="2" s="1"/>
  <c r="F276" i="4"/>
  <c r="J276" i="4" s="1"/>
  <c r="M277" i="2" s="1"/>
  <c r="G276" i="4"/>
  <c r="AK323" i="4"/>
  <c r="AA323" i="4"/>
  <c r="AC299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P249" i="4" s="1"/>
  <c r="AV249" i="4" s="1"/>
  <c r="AD231" i="4"/>
  <c r="X362" i="4"/>
  <c r="Y362" i="4" s="1"/>
  <c r="AE293" i="4"/>
  <c r="AA293" i="4"/>
  <c r="AH268" i="4"/>
  <c r="AN268" i="4" s="1"/>
  <c r="AT268" i="4" s="1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F233" i="4"/>
  <c r="AG233" i="4"/>
  <c r="AI293" i="4"/>
  <c r="AF293" i="4"/>
  <c r="AL293" i="4" s="1"/>
  <c r="AR293" i="4" s="1"/>
  <c r="AK281" i="4"/>
  <c r="AF285" i="4"/>
  <c r="AG291" i="4"/>
  <c r="AK291" i="4"/>
  <c r="AH295" i="4"/>
  <c r="AN309" i="4"/>
  <c r="AT309" i="4" s="1"/>
  <c r="X287" i="4"/>
  <c r="AG283" i="4"/>
  <c r="AM323" i="4"/>
  <c r="AS323" i="4" s="1"/>
  <c r="AN323" i="4"/>
  <c r="AT323" i="4" s="1"/>
  <c r="Z281" i="4"/>
  <c r="AE281" i="4"/>
  <c r="AA281" i="4"/>
  <c r="AA265" i="4"/>
  <c r="AE265" i="4"/>
  <c r="AC265" i="4"/>
  <c r="AH231" i="4"/>
  <c r="AK231" i="4"/>
  <c r="AJ231" i="4"/>
  <c r="AG231" i="4"/>
  <c r="AF231" i="4"/>
  <c r="AL231" i="4" s="1"/>
  <c r="AR231" i="4" s="1"/>
  <c r="AI231" i="4"/>
  <c r="AO231" i="4" s="1"/>
  <c r="AU231" i="4" s="1"/>
  <c r="AK313" i="4"/>
  <c r="AK233" i="4"/>
  <c r="AQ316" i="4"/>
  <c r="AW316" i="4" s="1"/>
  <c r="AG293" i="4"/>
  <c r="AK229" i="4"/>
  <c r="AH281" i="4"/>
  <c r="AI291" i="4"/>
  <c r="AO291" i="4" s="1"/>
  <c r="AU291" i="4" s="1"/>
  <c r="Y361" i="4"/>
  <c r="AA361" i="4" s="1"/>
  <c r="AI361" i="4"/>
  <c r="AF295" i="4"/>
  <c r="AL295" i="4" s="1"/>
  <c r="AR295" i="4" s="1"/>
  <c r="AJ283" i="4"/>
  <c r="D247" i="4"/>
  <c r="H247" i="4" s="1"/>
  <c r="K248" i="2" s="1"/>
  <c r="F247" i="4"/>
  <c r="J247" i="4" s="1"/>
  <c r="M248" i="2" s="1"/>
  <c r="E247" i="4"/>
  <c r="I247" i="4" s="1"/>
  <c r="L248" i="2" s="1"/>
  <c r="G247" i="4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L313" i="4" s="1"/>
  <c r="AR313" i="4" s="1"/>
  <c r="AB313" i="4"/>
  <c r="AE313" i="4"/>
  <c r="AC313" i="4"/>
  <c r="AA313" i="4"/>
  <c r="AD313" i="4"/>
  <c r="AP313" i="4" s="1"/>
  <c r="AV313" i="4" s="1"/>
  <c r="AB233" i="4"/>
  <c r="AC233" i="4"/>
  <c r="AE233" i="4"/>
  <c r="AA233" i="4"/>
  <c r="AM233" i="4" s="1"/>
  <c r="AS233" i="4" s="1"/>
  <c r="Z233" i="4"/>
  <c r="AL233" i="4" s="1"/>
  <c r="AR233" i="4" s="1"/>
  <c r="AD233" i="4"/>
  <c r="AO293" i="4"/>
  <c r="AU293" i="4" s="1"/>
  <c r="AI268" i="4"/>
  <c r="AG268" i="4"/>
  <c r="AE268" i="4"/>
  <c r="AQ268" i="4" s="1"/>
  <c r="AW268" i="4" s="1"/>
  <c r="AA229" i="4"/>
  <c r="AC208" i="4"/>
  <c r="AE208" i="4"/>
  <c r="AQ208" i="4" s="1"/>
  <c r="AW208" i="4" s="1"/>
  <c r="AB285" i="4"/>
  <c r="Y277" i="4"/>
  <c r="AF277" i="4" s="1"/>
  <c r="AH313" i="4"/>
  <c r="AG313" i="4"/>
  <c r="AO295" i="4"/>
  <c r="AU295" i="4" s="1"/>
  <c r="AE295" i="4"/>
  <c r="AH233" i="4"/>
  <c r="AL316" i="4"/>
  <c r="AR316" i="4" s="1"/>
  <c r="AJ293" i="4"/>
  <c r="AP293" i="4" s="1"/>
  <c r="AV293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AI281" i="4"/>
  <c r="X289" i="4"/>
  <c r="Y289" i="4" s="1"/>
  <c r="AH291" i="4"/>
  <c r="AN291" i="4" s="1"/>
  <c r="AT291" i="4" s="1"/>
  <c r="AG295" i="4"/>
  <c r="AM295" i="4" s="1"/>
  <c r="AS295" i="4" s="1"/>
  <c r="AK295" i="4"/>
  <c r="X243" i="4"/>
  <c r="AK283" i="4"/>
  <c r="AQ283" i="4" s="1"/>
  <c r="AW283" i="4" s="1"/>
  <c r="AH283" i="4"/>
  <c r="AN283" i="4" s="1"/>
  <c r="AT283" i="4" s="1"/>
  <c r="AC297" i="4"/>
  <c r="AO297" i="4" s="1"/>
  <c r="AU297" i="4" s="1"/>
  <c r="AA297" i="4"/>
  <c r="AD297" i="4"/>
  <c r="AP297" i="4" s="1"/>
  <c r="AV297" i="4" s="1"/>
  <c r="Z297" i="4"/>
  <c r="AB297" i="4"/>
  <c r="AN297" i="4" s="1"/>
  <c r="AT297" i="4" s="1"/>
  <c r="AE297" i="4"/>
  <c r="AQ297" i="4" s="1"/>
  <c r="AW297" i="4" s="1"/>
  <c r="AL318" i="4"/>
  <c r="AR318" i="4" s="1"/>
  <c r="D318" i="4" s="1"/>
  <c r="H318" i="4" s="1"/>
  <c r="K319" i="2" s="1"/>
  <c r="D308" i="4"/>
  <c r="H308" i="4" s="1"/>
  <c r="K309" i="2" s="1"/>
  <c r="G308" i="4"/>
  <c r="E308" i="4"/>
  <c r="I308" i="4" s="1"/>
  <c r="L309" i="2" s="1"/>
  <c r="F308" i="4"/>
  <c r="J308" i="4" s="1"/>
  <c r="M309" i="2" s="1"/>
  <c r="D333" i="4"/>
  <c r="H333" i="4" s="1"/>
  <c r="K334" i="2" s="1"/>
  <c r="G333" i="4"/>
  <c r="F333" i="4"/>
  <c r="J333" i="4" s="1"/>
  <c r="M334" i="2" s="1"/>
  <c r="E333" i="4"/>
  <c r="I333" i="4" s="1"/>
  <c r="L334" i="2" s="1"/>
  <c r="E271" i="4"/>
  <c r="I271" i="4" s="1"/>
  <c r="L272" i="2" s="1"/>
  <c r="G271" i="4"/>
  <c r="D271" i="4"/>
  <c r="H271" i="4" s="1"/>
  <c r="K272" i="2" s="1"/>
  <c r="F271" i="4"/>
  <c r="J271" i="4" s="1"/>
  <c r="M272" i="2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P283" i="4"/>
  <c r="AV283" i="4" s="1"/>
  <c r="AL283" i="4"/>
  <c r="AR283" i="4" s="1"/>
  <c r="D315" i="4"/>
  <c r="H315" i="4" s="1"/>
  <c r="K316" i="2" s="1"/>
  <c r="AE231" i="4"/>
  <c r="AQ231" i="4" s="1"/>
  <c r="AW231" i="4" s="1"/>
  <c r="AA231" i="4"/>
  <c r="AH265" i="4"/>
  <c r="AN293" i="4"/>
  <c r="AT293" i="4" s="1"/>
  <c r="AC268" i="4"/>
  <c r="AA268" i="4"/>
  <c r="AM268" i="4" s="1"/>
  <c r="AS268" i="4" s="1"/>
  <c r="AE229" i="4"/>
  <c r="AQ229" i="4" s="1"/>
  <c r="AW229" i="4" s="1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B279" i="4"/>
  <c r="AI313" i="4"/>
  <c r="AN295" i="4"/>
  <c r="AT295" i="4" s="1"/>
  <c r="AJ23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N346" i="4" s="1"/>
  <c r="AT346" i="4" s="1"/>
  <c r="AK346" i="4"/>
  <c r="AJ281" i="4"/>
  <c r="AK277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AJ295" i="4"/>
  <c r="AP295" i="4" s="1"/>
  <c r="AV295" i="4" s="1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I283" i="4"/>
  <c r="AO283" i="4" s="1"/>
  <c r="AU283" i="4" s="1"/>
  <c r="AL202" i="4"/>
  <c r="AR202" i="4" s="1"/>
  <c r="G202" i="4" s="1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Q192" i="4"/>
  <c r="AW192" i="4" s="1"/>
  <c r="AL209" i="4"/>
  <c r="AR209" i="4" s="1"/>
  <c r="F202" i="4"/>
  <c r="J202" i="4" s="1"/>
  <c r="M203" i="2" s="1"/>
  <c r="AF188" i="4"/>
  <c r="AH188" i="4"/>
  <c r="AJ188" i="4"/>
  <c r="AP198" i="4"/>
  <c r="AV198" i="4" s="1"/>
  <c r="E213" i="4"/>
  <c r="I213" i="4" s="1"/>
  <c r="L214" i="2" s="1"/>
  <c r="D213" i="4"/>
  <c r="H213" i="4" s="1"/>
  <c r="K214" i="2" s="1"/>
  <c r="F213" i="4"/>
  <c r="J213" i="4" s="1"/>
  <c r="M214" i="2" s="1"/>
  <c r="G213" i="4"/>
  <c r="AL192" i="4"/>
  <c r="AR192" i="4" s="1"/>
  <c r="AN193" i="4"/>
  <c r="AT193" i="4" s="1"/>
  <c r="AG193" i="4"/>
  <c r="AK193" i="4"/>
  <c r="AF193" i="4"/>
  <c r="AL193" i="4" s="1"/>
  <c r="AR193" i="4" s="1"/>
  <c r="F203" i="4"/>
  <c r="J203" i="4" s="1"/>
  <c r="M204" i="2" s="1"/>
  <c r="G203" i="4"/>
  <c r="E203" i="4"/>
  <c r="I203" i="4" s="1"/>
  <c r="L204" i="2" s="1"/>
  <c r="D203" i="4"/>
  <c r="H203" i="4" s="1"/>
  <c r="K204" i="2" s="1"/>
  <c r="AA189" i="4"/>
  <c r="AK189" i="4"/>
  <c r="AJ189" i="4"/>
  <c r="AE189" i="4"/>
  <c r="AF189" i="4"/>
  <c r="AI189" i="4"/>
  <c r="AF198" i="4"/>
  <c r="AL198" i="4" s="1"/>
  <c r="AR198" i="4" s="1"/>
  <c r="AN202" i="4"/>
  <c r="AT202" i="4" s="1"/>
  <c r="AG198" i="4"/>
  <c r="AB198" i="4"/>
  <c r="AN198" i="4" s="1"/>
  <c r="AT198" i="4" s="1"/>
  <c r="AC198" i="4"/>
  <c r="AA198" i="4"/>
  <c r="AG188" i="4"/>
  <c r="AK188" i="4"/>
  <c r="AI188" i="4"/>
  <c r="Y186" i="4"/>
  <c r="AA186" i="4" s="1"/>
  <c r="Y196" i="4"/>
  <c r="G187" i="4"/>
  <c r="E187" i="4"/>
  <c r="I187" i="4" s="1"/>
  <c r="L188" i="2" s="1"/>
  <c r="F187" i="4"/>
  <c r="J187" i="4" s="1"/>
  <c r="M188" i="2" s="1"/>
  <c r="D187" i="4"/>
  <c r="H187" i="4" s="1"/>
  <c r="K188" i="2" s="1"/>
  <c r="AI193" i="4"/>
  <c r="AO193" i="4" s="1"/>
  <c r="AU193" i="4" s="1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P195" i="4" s="1"/>
  <c r="AV195" i="4" s="1"/>
  <c r="AD193" i="4"/>
  <c r="AP193" i="4" s="1"/>
  <c r="AV193" i="4" s="1"/>
  <c r="AA193" i="4"/>
  <c r="AE193" i="4"/>
  <c r="AQ193" i="4" s="1"/>
  <c r="AW193" i="4" s="1"/>
  <c r="AA202" i="4"/>
  <c r="AJ202" i="4"/>
  <c r="AP202" i="4" s="1"/>
  <c r="AV202" i="4" s="1"/>
  <c r="AK202" i="4"/>
  <c r="AQ202" i="4" s="1"/>
  <c r="AW202" i="4" s="1"/>
  <c r="AG202" i="4"/>
  <c r="AI202" i="4"/>
  <c r="AO202" i="4" s="1"/>
  <c r="AU202" i="4" s="1"/>
  <c r="AD189" i="4"/>
  <c r="AP189" i="4" s="1"/>
  <c r="AV189" i="4" s="1"/>
  <c r="AG189" i="4"/>
  <c r="Z189" i="4"/>
  <c r="AL189" i="4" s="1"/>
  <c r="AR189" i="4" s="1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O198" i="4"/>
  <c r="AU198" i="4" s="1"/>
  <c r="AL300" i="4"/>
  <c r="AR300" i="4" s="1"/>
  <c r="AP300" i="4"/>
  <c r="AV300" i="4" s="1"/>
  <c r="AO300" i="4"/>
  <c r="AU300" i="4" s="1"/>
  <c r="X204" i="4"/>
  <c r="Y204" i="4" s="1"/>
  <c r="AI220" i="4"/>
  <c r="AH220" i="4"/>
  <c r="Z220" i="4"/>
  <c r="AG220" i="4"/>
  <c r="AC220" i="4"/>
  <c r="AO220" i="4" s="1"/>
  <c r="AU220" i="4" s="1"/>
  <c r="AK220" i="4"/>
  <c r="AB220" i="4"/>
  <c r="AA220" i="4"/>
  <c r="AF220" i="4"/>
  <c r="AE220" i="4"/>
  <c r="AJ220" i="4"/>
  <c r="AD220" i="4"/>
  <c r="G341" i="4"/>
  <c r="D341" i="4"/>
  <c r="H341" i="4" s="1"/>
  <c r="K342" i="2" s="1"/>
  <c r="E341" i="4"/>
  <c r="I341" i="4" s="1"/>
  <c r="L342" i="2" s="1"/>
  <c r="F341" i="4"/>
  <c r="J341" i="4" s="1"/>
  <c r="M342" i="2" s="1"/>
  <c r="E357" i="4"/>
  <c r="I357" i="4" s="1"/>
  <c r="L358" i="2" s="1"/>
  <c r="F357" i="4"/>
  <c r="J357" i="4" s="1"/>
  <c r="M358" i="2" s="1"/>
  <c r="G357" i="4"/>
  <c r="D357" i="4"/>
  <c r="H357" i="4" s="1"/>
  <c r="K358" i="2" s="1"/>
  <c r="Z345" i="4"/>
  <c r="AB345" i="4"/>
  <c r="AC345" i="4"/>
  <c r="AE345" i="4"/>
  <c r="AA345" i="4"/>
  <c r="AM345" i="4" s="1"/>
  <c r="AS345" i="4" s="1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374" i="4" s="1"/>
  <c r="AV374" i="4" s="1"/>
  <c r="AC186" i="4"/>
  <c r="AO323" i="4"/>
  <c r="AU323" i="4" s="1"/>
  <c r="AP323" i="4"/>
  <c r="AV323" i="4" s="1"/>
  <c r="AP299" i="4"/>
  <c r="AV299" i="4" s="1"/>
  <c r="AQ299" i="4"/>
  <c r="AW299" i="4" s="1"/>
  <c r="AE280" i="4"/>
  <c r="AQ280" i="4" s="1"/>
  <c r="AW280" i="4" s="1"/>
  <c r="AB280" i="4"/>
  <c r="AN280" i="4" s="1"/>
  <c r="AT280" i="4" s="1"/>
  <c r="AD280" i="4"/>
  <c r="AP280" i="4" s="1"/>
  <c r="AV280" i="4" s="1"/>
  <c r="AC280" i="4"/>
  <c r="AA280" i="4"/>
  <c r="AM280" i="4" s="1"/>
  <c r="AS280" i="4" s="1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R321" i="4" s="1"/>
  <c r="AN321" i="4"/>
  <c r="AT321" i="4" s="1"/>
  <c r="AM321" i="4"/>
  <c r="AS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Q384" i="4" s="1"/>
  <c r="AW384" i="4" s="1"/>
  <c r="AD384" i="4"/>
  <c r="AP384" i="4" s="1"/>
  <c r="AV384" i="4" s="1"/>
  <c r="AC384" i="4"/>
  <c r="AK366" i="4"/>
  <c r="AH366" i="4"/>
  <c r="AI366" i="4"/>
  <c r="AB366" i="4"/>
  <c r="AE366" i="4"/>
  <c r="AQ366" i="4" s="1"/>
  <c r="AF366" i="4"/>
  <c r="AA366" i="4"/>
  <c r="AG366" i="4"/>
  <c r="AC366" i="4"/>
  <c r="Z366" i="4"/>
  <c r="AD366" i="4"/>
  <c r="AJ366" i="4"/>
  <c r="AW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M377" i="2" s="1"/>
  <c r="E376" i="4"/>
  <c r="I376" i="4" s="1"/>
  <c r="L377" i="2" s="1"/>
  <c r="D376" i="4"/>
  <c r="H376" i="4" s="1"/>
  <c r="K377" i="2" s="1"/>
  <c r="AA210" i="4"/>
  <c r="AC210" i="4"/>
  <c r="Z210" i="4"/>
  <c r="AL210" i="4" s="1"/>
  <c r="AR210" i="4" s="1"/>
  <c r="Z323" i="4"/>
  <c r="AL323" i="4" s="1"/>
  <c r="AR323" i="4" s="1"/>
  <c r="AE323" i="4"/>
  <c r="AQ323" i="4" s="1"/>
  <c r="AW323" i="4" s="1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Z299" i="4"/>
  <c r="AB299" i="4"/>
  <c r="AI280" i="4"/>
  <c r="AP284" i="4"/>
  <c r="AV284" i="4" s="1"/>
  <c r="AC320" i="4"/>
  <c r="AO320" i="4" s="1"/>
  <c r="AU320" i="4" s="1"/>
  <c r="Z320" i="4"/>
  <c r="AL320" i="4" s="1"/>
  <c r="AR320" i="4" s="1"/>
  <c r="AE320" i="4"/>
  <c r="AQ320" i="4" s="1"/>
  <c r="AA320" i="4"/>
  <c r="AM320" i="4" s="1"/>
  <c r="AS320" i="4" s="1"/>
  <c r="AB320" i="4"/>
  <c r="AN320" i="4" s="1"/>
  <c r="AT320" i="4" s="1"/>
  <c r="AD320" i="4"/>
  <c r="AP320" i="4" s="1"/>
  <c r="AV320" i="4" s="1"/>
  <c r="AW320" i="4"/>
  <c r="AF328" i="4"/>
  <c r="AD188" i="4"/>
  <c r="AA188" i="4"/>
  <c r="AM188" i="4" s="1"/>
  <c r="AS188" i="4" s="1"/>
  <c r="AE188" i="4"/>
  <c r="AB188" i="4"/>
  <c r="AN188" i="4" s="1"/>
  <c r="AT188" i="4" s="1"/>
  <c r="AC188" i="4"/>
  <c r="AO188" i="4" s="1"/>
  <c r="AU188" i="4" s="1"/>
  <c r="Z188" i="4"/>
  <c r="AB196" i="4"/>
  <c r="AA196" i="4"/>
  <c r="AC196" i="4"/>
  <c r="AD196" i="4"/>
  <c r="AE196" i="4"/>
  <c r="Z196" i="4"/>
  <c r="F381" i="4"/>
  <c r="J381" i="4" s="1"/>
  <c r="M382" i="2" s="1"/>
  <c r="E381" i="4"/>
  <c r="I381" i="4" s="1"/>
  <c r="L382" i="2" s="1"/>
  <c r="D381" i="4"/>
  <c r="H381" i="4" s="1"/>
  <c r="K382" i="2" s="1"/>
  <c r="G381" i="4"/>
  <c r="F318" i="4"/>
  <c r="J318" i="4" s="1"/>
  <c r="M319" i="2" s="1"/>
  <c r="AQ236" i="4"/>
  <c r="AW236" i="4" s="1"/>
  <c r="AN230" i="4"/>
  <c r="AT230" i="4" s="1"/>
  <c r="AO310" i="4"/>
  <c r="AU310" i="4" s="1"/>
  <c r="AM310" i="4"/>
  <c r="AS310" i="4" s="1"/>
  <c r="AL298" i="4"/>
  <c r="AR298" i="4" s="1"/>
  <c r="G228" i="4"/>
  <c r="D228" i="4"/>
  <c r="H228" i="4" s="1"/>
  <c r="K229" i="2" s="1"/>
  <c r="F228" i="4"/>
  <c r="J228" i="4" s="1"/>
  <c r="M229" i="2" s="1"/>
  <c r="E228" i="4"/>
  <c r="I228" i="4" s="1"/>
  <c r="L229" i="2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M244" i="4"/>
  <c r="AS244" i="4" s="1"/>
  <c r="AL274" i="4"/>
  <c r="AR274" i="4" s="1"/>
  <c r="AQ278" i="4"/>
  <c r="AW278" i="4" s="1"/>
  <c r="AN278" i="4"/>
  <c r="AT278" i="4" s="1"/>
  <c r="G336" i="4"/>
  <c r="F336" i="4"/>
  <c r="J336" i="4" s="1"/>
  <c r="M337" i="2" s="1"/>
  <c r="E336" i="4"/>
  <c r="I336" i="4" s="1"/>
  <c r="L337" i="2" s="1"/>
  <c r="D336" i="4"/>
  <c r="H336" i="4" s="1"/>
  <c r="K337" i="2" s="1"/>
  <c r="D262" i="4"/>
  <c r="H262" i="4" s="1"/>
  <c r="K263" i="2" s="1"/>
  <c r="G262" i="4"/>
  <c r="F262" i="4"/>
  <c r="J262" i="4" s="1"/>
  <c r="M263" i="2" s="1"/>
  <c r="E262" i="4"/>
  <c r="I262" i="4" s="1"/>
  <c r="L263" i="2" s="1"/>
  <c r="AL355" i="4"/>
  <c r="AR355" i="4" s="1"/>
  <c r="AN330" i="4"/>
  <c r="AT330" i="4" s="1"/>
  <c r="AM222" i="4"/>
  <c r="AS222" i="4" s="1"/>
  <c r="AP222" i="4"/>
  <c r="AV222" i="4" s="1"/>
  <c r="D338" i="4"/>
  <c r="H338" i="4" s="1"/>
  <c r="K339" i="2" s="1"/>
  <c r="E338" i="4"/>
  <c r="I338" i="4" s="1"/>
  <c r="L339" i="2" s="1"/>
  <c r="G338" i="4"/>
  <c r="F338" i="4"/>
  <c r="J338" i="4" s="1"/>
  <c r="M339" i="2" s="1"/>
  <c r="AO236" i="4"/>
  <c r="AU236" i="4" s="1"/>
  <c r="AL236" i="4"/>
  <c r="AR236" i="4" s="1"/>
  <c r="AO230" i="4"/>
  <c r="AU230" i="4" s="1"/>
  <c r="AM230" i="4"/>
  <c r="AS230" i="4" s="1"/>
  <c r="AN310" i="4"/>
  <c r="AT310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K224" i="2" s="1"/>
  <c r="F223" i="4"/>
  <c r="J223" i="4" s="1"/>
  <c r="M224" i="2" s="1"/>
  <c r="E223" i="4"/>
  <c r="I223" i="4" s="1"/>
  <c r="L224" i="2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O244" i="4"/>
  <c r="AU244" i="4" s="1"/>
  <c r="AL278" i="4"/>
  <c r="AR278" i="4" s="1"/>
  <c r="AM355" i="4"/>
  <c r="AS355" i="4" s="1"/>
  <c r="AL330" i="4"/>
  <c r="AR330" i="4" s="1"/>
  <c r="AP330" i="4"/>
  <c r="AV330" i="4" s="1"/>
  <c r="AO222" i="4"/>
  <c r="AU222" i="4" s="1"/>
  <c r="AM236" i="4"/>
  <c r="AS236" i="4" s="1"/>
  <c r="AL230" i="4"/>
  <c r="AR230" i="4" s="1"/>
  <c r="G234" i="4"/>
  <c r="D234" i="4"/>
  <c r="H234" i="4" s="1"/>
  <c r="K235" i="2" s="1"/>
  <c r="E234" i="4"/>
  <c r="I234" i="4" s="1"/>
  <c r="L235" i="2" s="1"/>
  <c r="F234" i="4"/>
  <c r="J234" i="4" s="1"/>
  <c r="M235" i="2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44" i="4"/>
  <c r="AT244" i="4" s="1"/>
  <c r="AN274" i="4"/>
  <c r="AT274" i="4" s="1"/>
  <c r="AQ274" i="4"/>
  <c r="AW274" i="4" s="1"/>
  <c r="D190" i="4"/>
  <c r="H190" i="4" s="1"/>
  <c r="K191" i="2" s="1"/>
  <c r="F190" i="4"/>
  <c r="J190" i="4" s="1"/>
  <c r="M191" i="2" s="1"/>
  <c r="E190" i="4"/>
  <c r="I190" i="4" s="1"/>
  <c r="L191" i="2" s="1"/>
  <c r="G190" i="4"/>
  <c r="G358" i="4"/>
  <c r="F358" i="4"/>
  <c r="J358" i="4" s="1"/>
  <c r="M359" i="2" s="1"/>
  <c r="D358" i="4"/>
  <c r="H358" i="4" s="1"/>
  <c r="K359" i="2" s="1"/>
  <c r="E358" i="4"/>
  <c r="I358" i="4" s="1"/>
  <c r="L359" i="2" s="1"/>
  <c r="AM330" i="4"/>
  <c r="AS330" i="4" s="1"/>
  <c r="AQ330" i="4"/>
  <c r="AW330" i="4" s="1"/>
  <c r="AN222" i="4"/>
  <c r="AT222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L192" i="2" s="1"/>
  <c r="D191" i="4"/>
  <c r="H191" i="4" s="1"/>
  <c r="K192" i="2" s="1"/>
  <c r="F191" i="4"/>
  <c r="J191" i="4" s="1"/>
  <c r="M192" i="2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K353" i="2" s="1"/>
  <c r="E352" i="4"/>
  <c r="I352" i="4" s="1"/>
  <c r="L353" i="2" s="1"/>
  <c r="F352" i="4"/>
  <c r="J352" i="4" s="1"/>
  <c r="M353" i="2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Q222" i="4"/>
  <c r="AW222" i="4" s="1"/>
  <c r="AL222" i="4"/>
  <c r="AR222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I444" i="4"/>
  <c r="AF444" i="4"/>
  <c r="AJ438" i="4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M518" i="4" s="1"/>
  <c r="AS518" i="4" s="1"/>
  <c r="AC518" i="4"/>
  <c r="AE518" i="4"/>
  <c r="AD518" i="4"/>
  <c r="Z518" i="4"/>
  <c r="AB518" i="4"/>
  <c r="AE438" i="4"/>
  <c r="AD438" i="4"/>
  <c r="AP438" i="4" s="1"/>
  <c r="AV438" i="4" s="1"/>
  <c r="AC438" i="4"/>
  <c r="AB438" i="4"/>
  <c r="Z438" i="4"/>
  <c r="AL438" i="4" s="1"/>
  <c r="AR438" i="4" s="1"/>
  <c r="AA438" i="4"/>
  <c r="AO545" i="4"/>
  <c r="AU545" i="4" s="1"/>
  <c r="Z528" i="4"/>
  <c r="AE528" i="4"/>
  <c r="AB528" i="4"/>
  <c r="AN528" i="4" s="1"/>
  <c r="AC528" i="4"/>
  <c r="AD528" i="4"/>
  <c r="AP528" i="4" s="1"/>
  <c r="AA528" i="4"/>
  <c r="AV528" i="4"/>
  <c r="AT528" i="4"/>
  <c r="AD524" i="4"/>
  <c r="AB524" i="4"/>
  <c r="AE524" i="4"/>
  <c r="AA524" i="4"/>
  <c r="AM524" i="4" s="1"/>
  <c r="AS524" i="4" s="1"/>
  <c r="AC524" i="4"/>
  <c r="Z524" i="4"/>
  <c r="Z474" i="4"/>
  <c r="AC474" i="4"/>
  <c r="AE474" i="4"/>
  <c r="AQ474" i="4" s="1"/>
  <c r="AD474" i="4"/>
  <c r="AB474" i="4"/>
  <c r="AA474" i="4"/>
  <c r="AW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G444" i="4"/>
  <c r="AH518" i="4"/>
  <c r="AJ518" i="4"/>
  <c r="AH43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L496" i="4" s="1"/>
  <c r="AR496" i="4" s="1"/>
  <c r="AA496" i="4"/>
  <c r="AM496" i="4" s="1"/>
  <c r="AS496" i="4" s="1"/>
  <c r="AB496" i="4"/>
  <c r="AC496" i="4"/>
  <c r="AO496" i="4" s="1"/>
  <c r="AU496" i="4" s="1"/>
  <c r="AD496" i="4"/>
  <c r="AE496" i="4"/>
  <c r="Z454" i="4"/>
  <c r="AA454" i="4"/>
  <c r="AB454" i="4"/>
  <c r="AC454" i="4"/>
  <c r="AD454" i="4"/>
  <c r="AP454" i="4" s="1"/>
  <c r="AE454" i="4"/>
  <c r="AV454" i="4"/>
  <c r="AD504" i="4"/>
  <c r="AA504" i="4"/>
  <c r="AM504" i="4" s="1"/>
  <c r="AS504" i="4" s="1"/>
  <c r="AB504" i="4"/>
  <c r="AN504" i="4" s="1"/>
  <c r="AT504" i="4" s="1"/>
  <c r="AE504" i="4"/>
  <c r="AC504" i="4"/>
  <c r="Z504" i="4"/>
  <c r="AL504" i="4" s="1"/>
  <c r="AR504" i="4" s="1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Q452" i="4" s="1"/>
  <c r="AW452" i="4" s="1"/>
  <c r="AD452" i="4"/>
  <c r="AP452" i="4" s="1"/>
  <c r="AV452" i="4" s="1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P424" i="4" s="1"/>
  <c r="AV424" i="4" s="1"/>
  <c r="AE424" i="4"/>
  <c r="AQ424" i="4" s="1"/>
  <c r="AB424" i="4"/>
  <c r="AN424" i="4" s="1"/>
  <c r="AT424" i="4" s="1"/>
  <c r="AW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P440" i="4" s="1"/>
  <c r="AA440" i="4"/>
  <c r="AM440" i="4" s="1"/>
  <c r="AS440" i="4" s="1"/>
  <c r="AB440" i="4"/>
  <c r="AN440" i="4" s="1"/>
  <c r="AT440" i="4" s="1"/>
  <c r="AC440" i="4"/>
  <c r="Z440" i="4"/>
  <c r="AV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38" i="4"/>
  <c r="AK482" i="4"/>
  <c r="X548" i="4"/>
  <c r="AJ496" i="4"/>
  <c r="AH478" i="4"/>
  <c r="AJ478" i="4"/>
  <c r="AK454" i="4"/>
  <c r="AK440" i="4"/>
  <c r="X488" i="4"/>
  <c r="Y488" i="4" s="1"/>
  <c r="AG528" i="4"/>
  <c r="AH452" i="4"/>
  <c r="Z444" i="4"/>
  <c r="AA444" i="4"/>
  <c r="AM444" i="4" s="1"/>
  <c r="AS444" i="4" s="1"/>
  <c r="AB444" i="4"/>
  <c r="AC444" i="4"/>
  <c r="AO444" i="4" s="1"/>
  <c r="AU444" i="4" s="1"/>
  <c r="AD444" i="4"/>
  <c r="AP444" i="4" s="1"/>
  <c r="AV444" i="4" s="1"/>
  <c r="AE444" i="4"/>
  <c r="AC450" i="4"/>
  <c r="AB450" i="4"/>
  <c r="AN450" i="4" s="1"/>
  <c r="AT450" i="4" s="1"/>
  <c r="AE450" i="4"/>
  <c r="Z450" i="4"/>
  <c r="AD450" i="4"/>
  <c r="AP450" i="4" s="1"/>
  <c r="AV450" i="4" s="1"/>
  <c r="AA450" i="4"/>
  <c r="AM450" i="4" s="1"/>
  <c r="AS450" i="4" s="1"/>
  <c r="Z522" i="4"/>
  <c r="AL522" i="4" s="1"/>
  <c r="AR522" i="4" s="1"/>
  <c r="AE522" i="4"/>
  <c r="AQ522" i="4" s="1"/>
  <c r="AB522" i="4"/>
  <c r="AN522" i="4" s="1"/>
  <c r="AC522" i="4"/>
  <c r="AO522" i="4" s="1"/>
  <c r="AU522" i="4" s="1"/>
  <c r="AD522" i="4"/>
  <c r="AA522" i="4"/>
  <c r="AM522" i="4" s="1"/>
  <c r="AS522" i="4" s="1"/>
  <c r="AT522" i="4"/>
  <c r="AW522" i="4"/>
  <c r="AG456" i="4"/>
  <c r="AH456" i="4"/>
  <c r="AJ504" i="4"/>
  <c r="Z542" i="4"/>
  <c r="AL542" i="4" s="1"/>
  <c r="AR542" i="4" s="1"/>
  <c r="AB542" i="4"/>
  <c r="AN542" i="4" s="1"/>
  <c r="AC542" i="4"/>
  <c r="AE542" i="4"/>
  <c r="AQ542" i="4" s="1"/>
  <c r="AW542" i="4" s="1"/>
  <c r="AA542" i="4"/>
  <c r="AD542" i="4"/>
  <c r="AP542" i="4" s="1"/>
  <c r="AV542" i="4" s="1"/>
  <c r="AT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K444" i="4"/>
  <c r="AH444" i="4"/>
  <c r="AI518" i="4"/>
  <c r="AI438" i="4"/>
  <c r="AG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E767" i="4" l="1"/>
  <c r="I767" i="4" s="1"/>
  <c r="L768" i="2" s="1"/>
  <c r="G767" i="4"/>
  <c r="F767" i="4"/>
  <c r="J767" i="4" s="1"/>
  <c r="M768" i="2" s="1"/>
  <c r="D767" i="4"/>
  <c r="H767" i="4" s="1"/>
  <c r="K768" i="2" s="1"/>
  <c r="F540" i="4"/>
  <c r="J540" i="4" s="1"/>
  <c r="M541" i="2" s="1"/>
  <c r="D540" i="4"/>
  <c r="H540" i="4" s="1"/>
  <c r="K541" i="2" s="1"/>
  <c r="E540" i="4"/>
  <c r="I540" i="4" s="1"/>
  <c r="L541" i="2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N977" i="4" s="1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O846" i="4"/>
  <c r="AQ678" i="4"/>
  <c r="AW678" i="4" s="1"/>
  <c r="AD574" i="4"/>
  <c r="AC574" i="4"/>
  <c r="AE574" i="4"/>
  <c r="AG574" i="4"/>
  <c r="AH574" i="4"/>
  <c r="AF574" i="4"/>
  <c r="AA574" i="4"/>
  <c r="AM574" i="4" s="1"/>
  <c r="AS574" i="4" s="1"/>
  <c r="Z574" i="4"/>
  <c r="AL574" i="4" s="1"/>
  <c r="AR574" i="4" s="1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AP780" i="4" s="1"/>
  <c r="AV780" i="4" s="1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N846" i="4"/>
  <c r="AM678" i="4"/>
  <c r="AS678" i="4" s="1"/>
  <c r="AL678" i="4"/>
  <c r="AR678" i="4" s="1"/>
  <c r="AP678" i="4"/>
  <c r="AV678" i="4" s="1"/>
  <c r="AE870" i="4"/>
  <c r="AC870" i="4"/>
  <c r="AW870" i="4"/>
  <c r="AD870" i="4"/>
  <c r="AV870" i="4"/>
  <c r="AI870" i="4"/>
  <c r="AF870" i="4"/>
  <c r="AH870" i="4"/>
  <c r="Z870" i="4"/>
  <c r="AL870" i="4" s="1"/>
  <c r="AA870" i="4"/>
  <c r="AB870" i="4"/>
  <c r="AN870" i="4" s="1"/>
  <c r="AT870" i="4"/>
  <c r="AS870" i="4"/>
  <c r="AU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Q686" i="4" s="1"/>
  <c r="AW686" i="4" s="1"/>
  <c r="AF686" i="4"/>
  <c r="AE317" i="4"/>
  <c r="AJ317" i="4"/>
  <c r="AF317" i="4"/>
  <c r="AL317" i="4" s="1"/>
  <c r="AR317" i="4" s="1"/>
  <c r="AK317" i="4"/>
  <c r="AD317" i="4"/>
  <c r="AP317" i="4" s="1"/>
  <c r="AV317" i="4" s="1"/>
  <c r="AA317" i="4"/>
  <c r="AM317" i="4" s="1"/>
  <c r="AS317" i="4" s="1"/>
  <c r="AK286" i="4"/>
  <c r="AF286" i="4"/>
  <c r="AA286" i="4"/>
  <c r="Z286" i="4"/>
  <c r="AL286" i="4" s="1"/>
  <c r="AR286" i="4" s="1"/>
  <c r="AB286" i="4"/>
  <c r="AH286" i="4"/>
  <c r="AI286" i="4"/>
  <c r="AC286" i="4"/>
  <c r="AO286" i="4" s="1"/>
  <c r="AU286" i="4" s="1"/>
  <c r="AE286" i="4"/>
  <c r="AQ286" i="4" s="1"/>
  <c r="AW286" i="4" s="1"/>
  <c r="AD286" i="4"/>
  <c r="AP286" i="4" s="1"/>
  <c r="AV286" i="4" s="1"/>
  <c r="AJ286" i="4"/>
  <c r="AG286" i="4"/>
  <c r="Z867" i="4"/>
  <c r="AE867" i="4"/>
  <c r="AU867" i="4"/>
  <c r="AT867" i="4"/>
  <c r="AA867" i="4"/>
  <c r="AC867" i="4"/>
  <c r="AJ867" i="4"/>
  <c r="AF867" i="4"/>
  <c r="AH867" i="4"/>
  <c r="AD867" i="4"/>
  <c r="AP867" i="4" s="1"/>
  <c r="AW867" i="4"/>
  <c r="AS867" i="4"/>
  <c r="AV867" i="4"/>
  <c r="AB867" i="4"/>
  <c r="AN867" i="4" s="1"/>
  <c r="AK867" i="4"/>
  <c r="AG867" i="4"/>
  <c r="AI867" i="4"/>
  <c r="F800" i="4"/>
  <c r="J800" i="4" s="1"/>
  <c r="M801" i="2" s="1"/>
  <c r="D800" i="4"/>
  <c r="H800" i="4" s="1"/>
  <c r="K801" i="2" s="1"/>
  <c r="G800" i="4"/>
  <c r="E800" i="4"/>
  <c r="I800" i="4" s="1"/>
  <c r="L801" i="2" s="1"/>
  <c r="E799" i="4"/>
  <c r="I799" i="4" s="1"/>
  <c r="L800" i="2" s="1"/>
  <c r="D799" i="4"/>
  <c r="H799" i="4" s="1"/>
  <c r="K800" i="2" s="1"/>
  <c r="G799" i="4"/>
  <c r="F799" i="4"/>
  <c r="J799" i="4" s="1"/>
  <c r="M800" i="2" s="1"/>
  <c r="E809" i="4"/>
  <c r="I809" i="4" s="1"/>
  <c r="L810" i="2" s="1"/>
  <c r="G809" i="4"/>
  <c r="D809" i="4"/>
  <c r="H809" i="4" s="1"/>
  <c r="K810" i="2" s="1"/>
  <c r="F809" i="4"/>
  <c r="J809" i="4" s="1"/>
  <c r="M810" i="2" s="1"/>
  <c r="D17" i="4"/>
  <c r="H17" i="4" s="1"/>
  <c r="K18" i="2" s="1"/>
  <c r="E17" i="4"/>
  <c r="I17" i="4" s="1"/>
  <c r="L18" i="2" s="1"/>
  <c r="F17" i="4"/>
  <c r="J17" i="4" s="1"/>
  <c r="M18" i="2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P745" i="4" s="1"/>
  <c r="AV745" i="4" s="1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K634" i="2" s="1"/>
  <c r="G633" i="4"/>
  <c r="E633" i="4"/>
  <c r="I633" i="4" s="1"/>
  <c r="L634" i="2" s="1"/>
  <c r="F633" i="4"/>
  <c r="J633" i="4" s="1"/>
  <c r="M634" i="2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O964" i="4" s="1"/>
  <c r="AT964" i="4"/>
  <c r="Z964" i="4"/>
  <c r="AL964" i="4" s="1"/>
  <c r="AG964" i="4"/>
  <c r="AM898" i="4"/>
  <c r="AP898" i="4"/>
  <c r="AO898" i="4"/>
  <c r="AQ894" i="4"/>
  <c r="E839" i="4"/>
  <c r="I839" i="4" s="1"/>
  <c r="L837" i="2" s="1"/>
  <c r="F839" i="4"/>
  <c r="J839" i="4" s="1"/>
  <c r="M837" i="2" s="1"/>
  <c r="G839" i="4"/>
  <c r="D839" i="4"/>
  <c r="H839" i="4" s="1"/>
  <c r="K837" i="2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B868" i="4"/>
  <c r="AD868" i="4"/>
  <c r="AT868" i="4"/>
  <c r="AC868" i="4"/>
  <c r="AA868" i="4"/>
  <c r="AV868" i="4"/>
  <c r="AE868" i="4"/>
  <c r="AU868" i="4"/>
  <c r="AS868" i="4"/>
  <c r="Z868" i="4"/>
  <c r="AW868" i="4"/>
  <c r="AK868" i="4"/>
  <c r="AG868" i="4"/>
  <c r="AI868" i="4"/>
  <c r="AJ868" i="4"/>
  <c r="AH868" i="4"/>
  <c r="AF868" i="4"/>
  <c r="F649" i="4"/>
  <c r="J649" i="4" s="1"/>
  <c r="M650" i="2" s="1"/>
  <c r="E649" i="4"/>
  <c r="I649" i="4" s="1"/>
  <c r="L650" i="2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Q809" i="4"/>
  <c r="AW809" i="4" s="1"/>
  <c r="AO809" i="4"/>
  <c r="AU809" i="4" s="1"/>
  <c r="AP809" i="4"/>
  <c r="AV809" i="4" s="1"/>
  <c r="AM809" i="4"/>
  <c r="AS809" i="4" s="1"/>
  <c r="AA817" i="4"/>
  <c r="AI817" i="4"/>
  <c r="AH817" i="4"/>
  <c r="AG817" i="4"/>
  <c r="AB817" i="4"/>
  <c r="AN817" i="4" s="1"/>
  <c r="AT817" i="4" s="1"/>
  <c r="AE817" i="4"/>
  <c r="AF817" i="4"/>
  <c r="AL817" i="4" s="1"/>
  <c r="AR817" i="4" s="1"/>
  <c r="AK817" i="4"/>
  <c r="AJ817" i="4"/>
  <c r="AC817" i="4"/>
  <c r="AO817" i="4" s="1"/>
  <c r="AU817" i="4" s="1"/>
  <c r="AD817" i="4"/>
  <c r="AP817" i="4" s="1"/>
  <c r="AV817" i="4" s="1"/>
  <c r="AH688" i="4"/>
  <c r="AF688" i="4"/>
  <c r="AK688" i="4"/>
  <c r="AC688" i="4"/>
  <c r="Z688" i="4"/>
  <c r="AI688" i="4"/>
  <c r="AG688" i="4"/>
  <c r="AJ688" i="4"/>
  <c r="AE688" i="4"/>
  <c r="AQ688" i="4" s="1"/>
  <c r="AW688" i="4" s="1"/>
  <c r="AB688" i="4"/>
  <c r="AN688" i="4" s="1"/>
  <c r="AT688" i="4" s="1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L563" i="4" s="1"/>
  <c r="AR563" i="4" s="1"/>
  <c r="AC563" i="4"/>
  <c r="Z827" i="4"/>
  <c r="AE827" i="4"/>
  <c r="AA621" i="4"/>
  <c r="AK621" i="4"/>
  <c r="AI621" i="4"/>
  <c r="AJ621" i="4"/>
  <c r="AH621" i="4"/>
  <c r="AC621" i="4"/>
  <c r="AO621" i="4" s="1"/>
  <c r="AU621" i="4" s="1"/>
  <c r="AO932" i="4"/>
  <c r="AQ932" i="4"/>
  <c r="AN932" i="4"/>
  <c r="AP932" i="4"/>
  <c r="AP772" i="4"/>
  <c r="AV772" i="4" s="1"/>
  <c r="AO619" i="4"/>
  <c r="AU619" i="4" s="1"/>
  <c r="AL619" i="4"/>
  <c r="AR619" i="4" s="1"/>
  <c r="AJ712" i="4"/>
  <c r="AK712" i="4"/>
  <c r="AA712" i="4"/>
  <c r="AM712" i="4" s="1"/>
  <c r="AS712" i="4" s="1"/>
  <c r="AG712" i="4"/>
  <c r="AD712" i="4"/>
  <c r="AP712" i="4" s="1"/>
  <c r="AV712" i="4" s="1"/>
  <c r="AI712" i="4"/>
  <c r="Z712" i="4"/>
  <c r="AE712" i="4"/>
  <c r="AQ712" i="4" s="1"/>
  <c r="AW712" i="4" s="1"/>
  <c r="AC712" i="4"/>
  <c r="AO712" i="4" s="1"/>
  <c r="AU712" i="4" s="1"/>
  <c r="AH712" i="4"/>
  <c r="AN712" i="4" s="1"/>
  <c r="AT712" i="4" s="1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K805" i="2" s="1"/>
  <c r="F804" i="4"/>
  <c r="J804" i="4" s="1"/>
  <c r="M805" i="2" s="1"/>
  <c r="E804" i="4"/>
  <c r="I804" i="4" s="1"/>
  <c r="L805" i="2" s="1"/>
  <c r="AH831" i="4"/>
  <c r="AC831" i="4"/>
  <c r="AJ831" i="4"/>
  <c r="AF831" i="4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M605" i="2" s="1"/>
  <c r="E604" i="4"/>
  <c r="I604" i="4" s="1"/>
  <c r="L605" i="2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O58" i="4"/>
  <c r="AU58" i="4" s="1"/>
  <c r="AP42" i="4"/>
  <c r="AV42" i="4" s="1"/>
  <c r="AN457" i="4"/>
  <c r="AT457" i="4" s="1"/>
  <c r="AM603" i="4"/>
  <c r="AS603" i="4" s="1"/>
  <c r="AA162" i="4"/>
  <c r="AF162" i="4"/>
  <c r="D226" i="4"/>
  <c r="H226" i="4" s="1"/>
  <c r="K227" i="2" s="1"/>
  <c r="G226" i="4"/>
  <c r="E226" i="4"/>
  <c r="I226" i="4" s="1"/>
  <c r="L227" i="2" s="1"/>
  <c r="F226" i="4"/>
  <c r="J226" i="4" s="1"/>
  <c r="M227" i="2" s="1"/>
  <c r="AD864" i="4"/>
  <c r="AU864" i="4"/>
  <c r="AV864" i="4"/>
  <c r="AB864" i="4"/>
  <c r="AE864" i="4"/>
  <c r="AI864" i="4"/>
  <c r="AG864" i="4"/>
  <c r="AH864" i="4"/>
  <c r="AJ864" i="4"/>
  <c r="AA864" i="4"/>
  <c r="AM864" i="4" s="1"/>
  <c r="Z864" i="4"/>
  <c r="AT864" i="4"/>
  <c r="AW864" i="4"/>
  <c r="AC864" i="4"/>
  <c r="AO864" i="4" s="1"/>
  <c r="AS864" i="4"/>
  <c r="AF864" i="4"/>
  <c r="AK864" i="4"/>
  <c r="AM799" i="4"/>
  <c r="AS799" i="4" s="1"/>
  <c r="AP799" i="4"/>
  <c r="AV799" i="4" s="1"/>
  <c r="F644" i="4"/>
  <c r="J644" i="4" s="1"/>
  <c r="M645" i="2" s="1"/>
  <c r="E644" i="4"/>
  <c r="I644" i="4" s="1"/>
  <c r="L645" i="2" s="1"/>
  <c r="G644" i="4"/>
  <c r="D644" i="4"/>
  <c r="H644" i="4" s="1"/>
  <c r="K645" i="2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W856" i="4"/>
  <c r="AA856" i="4"/>
  <c r="Z856" i="4"/>
  <c r="AU856" i="4"/>
  <c r="AT856" i="4"/>
  <c r="AV856" i="4"/>
  <c r="AC856" i="4"/>
  <c r="AE856" i="4"/>
  <c r="AS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U862" i="4"/>
  <c r="AE862" i="4"/>
  <c r="AG862" i="4"/>
  <c r="AF862" i="4"/>
  <c r="Z862" i="4"/>
  <c r="AJ862" i="4"/>
  <c r="AK862" i="4"/>
  <c r="AD862" i="4"/>
  <c r="AP862" i="4" s="1"/>
  <c r="AW862" i="4"/>
  <c r="AC862" i="4"/>
  <c r="AA862" i="4"/>
  <c r="AM862" i="4" s="1"/>
  <c r="AV862" i="4"/>
  <c r="AT862" i="4"/>
  <c r="AS862" i="4"/>
  <c r="AI862" i="4"/>
  <c r="AH862" i="4"/>
  <c r="F529" i="4"/>
  <c r="J529" i="4" s="1"/>
  <c r="M530" i="2" s="1"/>
  <c r="D529" i="4"/>
  <c r="H529" i="4" s="1"/>
  <c r="K530" i="2" s="1"/>
  <c r="G529" i="4"/>
  <c r="E529" i="4"/>
  <c r="I529" i="4" s="1"/>
  <c r="L530" i="2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L887" i="4" s="1"/>
  <c r="AE887" i="4"/>
  <c r="AC887" i="4"/>
  <c r="AU887" i="4"/>
  <c r="AA887" i="4"/>
  <c r="AW887" i="4"/>
  <c r="AI887" i="4"/>
  <c r="AK887" i="4"/>
  <c r="AG887" i="4"/>
  <c r="AL831" i="4"/>
  <c r="AR831" i="4" s="1"/>
  <c r="AJ921" i="4"/>
  <c r="AK921" i="4"/>
  <c r="AB921" i="4"/>
  <c r="AC921" i="4"/>
  <c r="AE921" i="4"/>
  <c r="AQ921" i="4" s="1"/>
  <c r="AW921" i="4"/>
  <c r="AD921" i="4"/>
  <c r="AP921" i="4" s="1"/>
  <c r="AT921" i="4"/>
  <c r="AH921" i="4"/>
  <c r="AI921" i="4"/>
  <c r="AF921" i="4"/>
  <c r="AA921" i="4"/>
  <c r="Z921" i="4"/>
  <c r="AL921" i="4" s="1"/>
  <c r="AU921" i="4"/>
  <c r="AV921" i="4"/>
  <c r="AS921" i="4"/>
  <c r="AG921" i="4"/>
  <c r="AE858" i="4"/>
  <c r="AA858" i="4"/>
  <c r="AD858" i="4"/>
  <c r="AJ858" i="4"/>
  <c r="AC858" i="4"/>
  <c r="AV858" i="4"/>
  <c r="AU858" i="4"/>
  <c r="AK858" i="4"/>
  <c r="Z858" i="4"/>
  <c r="AT858" i="4"/>
  <c r="AB858" i="4"/>
  <c r="AG858" i="4"/>
  <c r="AF858" i="4"/>
  <c r="AS858" i="4"/>
  <c r="AW858" i="4"/>
  <c r="AI858" i="4"/>
  <c r="AH858" i="4"/>
  <c r="AE926" i="4"/>
  <c r="AW926" i="4"/>
  <c r="AB926" i="4"/>
  <c r="AS926" i="4"/>
  <c r="AT926" i="4"/>
  <c r="AG926" i="4"/>
  <c r="AJ926" i="4"/>
  <c r="AI926" i="4"/>
  <c r="AC926" i="4"/>
  <c r="AO926" i="4" s="1"/>
  <c r="AU926" i="4"/>
  <c r="Z926" i="4"/>
  <c r="AL926" i="4" s="1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P406" i="4" s="1"/>
  <c r="AV406" i="4" s="1"/>
  <c r="AE406" i="4"/>
  <c r="AQ406" i="4" s="1"/>
  <c r="AB406" i="4"/>
  <c r="AN406" i="4" s="1"/>
  <c r="AT406" i="4" s="1"/>
  <c r="Z406" i="4"/>
  <c r="AL406" i="4" s="1"/>
  <c r="AR406" i="4" s="1"/>
  <c r="AA406" i="4"/>
  <c r="AM406" i="4" s="1"/>
  <c r="AS406" i="4" s="1"/>
  <c r="AC406" i="4"/>
  <c r="AO406" i="4" s="1"/>
  <c r="AU406" i="4" s="1"/>
  <c r="AW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Q162" i="4" s="1"/>
  <c r="AW162" i="4" s="1"/>
  <c r="AG162" i="4"/>
  <c r="AM162" i="4" s="1"/>
  <c r="AS162" i="4" s="1"/>
  <c r="AN809" i="4"/>
  <c r="AT809" i="4" s="1"/>
  <c r="AN890" i="4"/>
  <c r="AO890" i="4"/>
  <c r="AL915" i="4"/>
  <c r="AD628" i="4"/>
  <c r="AP628" i="4" s="1"/>
  <c r="AV628" i="4" s="1"/>
  <c r="AB628" i="4"/>
  <c r="AN628" i="4" s="1"/>
  <c r="AT628" i="4" s="1"/>
  <c r="Z628" i="4"/>
  <c r="AL628" i="4" s="1"/>
  <c r="AR628" i="4" s="1"/>
  <c r="AK768" i="4"/>
  <c r="AD768" i="4"/>
  <c r="AP768" i="4" s="1"/>
  <c r="AV768" i="4" s="1"/>
  <c r="Z768" i="4"/>
  <c r="AC768" i="4"/>
  <c r="AO768" i="4" s="1"/>
  <c r="AU768" i="4" s="1"/>
  <c r="AE768" i="4"/>
  <c r="AQ768" i="4" s="1"/>
  <c r="AW768" i="4" s="1"/>
  <c r="AI866" i="4"/>
  <c r="AJ866" i="4"/>
  <c r="AB866" i="4"/>
  <c r="AU866" i="4"/>
  <c r="AE866" i="4"/>
  <c r="AV866" i="4"/>
  <c r="AS866" i="4"/>
  <c r="AH866" i="4"/>
  <c r="AG866" i="4"/>
  <c r="AD866" i="4"/>
  <c r="AP866" i="4" s="1"/>
  <c r="AW866" i="4"/>
  <c r="AC866" i="4"/>
  <c r="AO866" i="4" s="1"/>
  <c r="Z866" i="4"/>
  <c r="AA866" i="4"/>
  <c r="AM866" i="4" s="1"/>
  <c r="AT866" i="4"/>
  <c r="AF866" i="4"/>
  <c r="AK866" i="4"/>
  <c r="AB563" i="4"/>
  <c r="AN563" i="4" s="1"/>
  <c r="AT563" i="4" s="1"/>
  <c r="AD563" i="4"/>
  <c r="AP563" i="4" s="1"/>
  <c r="AV563" i="4" s="1"/>
  <c r="AE563" i="4"/>
  <c r="AC827" i="4"/>
  <c r="AO827" i="4" s="1"/>
  <c r="AU827" i="4" s="1"/>
  <c r="AD827" i="4"/>
  <c r="AP827" i="4" s="1"/>
  <c r="AV827" i="4" s="1"/>
  <c r="AB827" i="4"/>
  <c r="AN827" i="4" s="1"/>
  <c r="AT827" i="4" s="1"/>
  <c r="AE621" i="4"/>
  <c r="AQ621" i="4" s="1"/>
  <c r="AW621" i="4" s="1"/>
  <c r="AG621" i="4"/>
  <c r="AB621" i="4"/>
  <c r="AN621" i="4" s="1"/>
  <c r="AT621" i="4" s="1"/>
  <c r="AD621" i="4"/>
  <c r="AP621" i="4" s="1"/>
  <c r="AV621" i="4" s="1"/>
  <c r="Z621" i="4"/>
  <c r="AL621" i="4" s="1"/>
  <c r="AR621" i="4" s="1"/>
  <c r="AM932" i="4"/>
  <c r="E772" i="4"/>
  <c r="I772" i="4" s="1"/>
  <c r="L773" i="2" s="1"/>
  <c r="F772" i="4"/>
  <c r="J772" i="4" s="1"/>
  <c r="M773" i="2" s="1"/>
  <c r="G772" i="4"/>
  <c r="D772" i="4"/>
  <c r="H772" i="4" s="1"/>
  <c r="K773" i="2" s="1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E76" i="4"/>
  <c r="I76" i="4" s="1"/>
  <c r="L77" i="2" s="1"/>
  <c r="F76" i="4"/>
  <c r="J76" i="4" s="1"/>
  <c r="M77" i="2" s="1"/>
  <c r="D76" i="4"/>
  <c r="H76" i="4" s="1"/>
  <c r="K77" i="2" s="1"/>
  <c r="G76" i="4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O673" i="4" s="1"/>
  <c r="AU673" i="4" s="1"/>
  <c r="AA673" i="4"/>
  <c r="AM673" i="4" s="1"/>
  <c r="AS673" i="4" s="1"/>
  <c r="Z673" i="4"/>
  <c r="AL673" i="4" s="1"/>
  <c r="AR673" i="4" s="1"/>
  <c r="AH673" i="4"/>
  <c r="AE673" i="4"/>
  <c r="AQ673" i="4" s="1"/>
  <c r="AW673" i="4" s="1"/>
  <c r="AD673" i="4"/>
  <c r="AP673" i="4" s="1"/>
  <c r="AV673" i="4" s="1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Q831" i="4" s="1"/>
  <c r="AW831" i="4" s="1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T851" i="4"/>
  <c r="AA851" i="4"/>
  <c r="Z851" i="4"/>
  <c r="AS851" i="4"/>
  <c r="AB851" i="4"/>
  <c r="AE851" i="4"/>
  <c r="AV851" i="4"/>
  <c r="AD851" i="4"/>
  <c r="AW851" i="4"/>
  <c r="AU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L748" i="2" s="1"/>
  <c r="F747" i="4"/>
  <c r="J747" i="4" s="1"/>
  <c r="M748" i="2" s="1"/>
  <c r="G747" i="4"/>
  <c r="D747" i="4"/>
  <c r="H747" i="4" s="1"/>
  <c r="K748" i="2" s="1"/>
  <c r="E129" i="4"/>
  <c r="I129" i="4" s="1"/>
  <c r="L130" i="2" s="1"/>
  <c r="D129" i="4"/>
  <c r="H129" i="4" s="1"/>
  <c r="K130" i="2" s="1"/>
  <c r="G129" i="4"/>
  <c r="F129" i="4"/>
  <c r="J129" i="4" s="1"/>
  <c r="M130" i="2" s="1"/>
  <c r="E25" i="4"/>
  <c r="I25" i="4" s="1"/>
  <c r="L26" i="2" s="1"/>
  <c r="G25" i="4"/>
  <c r="D25" i="4"/>
  <c r="H25" i="4" s="1"/>
  <c r="K26" i="2" s="1"/>
  <c r="F25" i="4"/>
  <c r="J25" i="4" s="1"/>
  <c r="M26" i="2" s="1"/>
  <c r="F515" i="4"/>
  <c r="J515" i="4" s="1"/>
  <c r="M516" i="2" s="1"/>
  <c r="D515" i="4"/>
  <c r="H515" i="4" s="1"/>
  <c r="K516" i="2" s="1"/>
  <c r="E515" i="4"/>
  <c r="I515" i="4" s="1"/>
  <c r="L516" i="2" s="1"/>
  <c r="G515" i="4"/>
  <c r="F635" i="4"/>
  <c r="J635" i="4" s="1"/>
  <c r="M636" i="2" s="1"/>
  <c r="D635" i="4"/>
  <c r="H635" i="4" s="1"/>
  <c r="K636" i="2" s="1"/>
  <c r="G635" i="4"/>
  <c r="E635" i="4"/>
  <c r="I635" i="4" s="1"/>
  <c r="L636" i="2" s="1"/>
  <c r="F71" i="4"/>
  <c r="J71" i="4" s="1"/>
  <c r="M72" i="2" s="1"/>
  <c r="E71" i="4"/>
  <c r="I71" i="4" s="1"/>
  <c r="L72" i="2" s="1"/>
  <c r="G71" i="4"/>
  <c r="D71" i="4"/>
  <c r="H71" i="4" s="1"/>
  <c r="K72" i="2" s="1"/>
  <c r="E168" i="4"/>
  <c r="I168" i="4" s="1"/>
  <c r="L169" i="2" s="1"/>
  <c r="D168" i="4"/>
  <c r="H168" i="4" s="1"/>
  <c r="K169" i="2" s="1"/>
  <c r="G168" i="4"/>
  <c r="F168" i="4"/>
  <c r="J168" i="4" s="1"/>
  <c r="M169" i="2" s="1"/>
  <c r="G166" i="4"/>
  <c r="F166" i="4"/>
  <c r="J166" i="4" s="1"/>
  <c r="M167" i="2" s="1"/>
  <c r="D166" i="4"/>
  <c r="H166" i="4" s="1"/>
  <c r="K167" i="2" s="1"/>
  <c r="E166" i="4"/>
  <c r="I166" i="4" s="1"/>
  <c r="L167" i="2" s="1"/>
  <c r="D105" i="4"/>
  <c r="H105" i="4" s="1"/>
  <c r="K106" i="2" s="1"/>
  <c r="F105" i="4"/>
  <c r="J105" i="4" s="1"/>
  <c r="M106" i="2" s="1"/>
  <c r="G105" i="4"/>
  <c r="E105" i="4"/>
  <c r="I105" i="4" s="1"/>
  <c r="L106" i="2" s="1"/>
  <c r="G43" i="4"/>
  <c r="F43" i="4"/>
  <c r="J43" i="4" s="1"/>
  <c r="M44" i="2" s="1"/>
  <c r="D43" i="4"/>
  <c r="H43" i="4" s="1"/>
  <c r="K44" i="2" s="1"/>
  <c r="E43" i="4"/>
  <c r="I43" i="4" s="1"/>
  <c r="L44" i="2" s="1"/>
  <c r="E101" i="4"/>
  <c r="I101" i="4" s="1"/>
  <c r="L102" i="2" s="1"/>
  <c r="G101" i="4"/>
  <c r="F101" i="4"/>
  <c r="J101" i="4" s="1"/>
  <c r="M102" i="2" s="1"/>
  <c r="D101" i="4"/>
  <c r="H101" i="4" s="1"/>
  <c r="K102" i="2" s="1"/>
  <c r="G114" i="4"/>
  <c r="E114" i="4"/>
  <c r="I114" i="4" s="1"/>
  <c r="L115" i="2" s="1"/>
  <c r="D114" i="4"/>
  <c r="H114" i="4" s="1"/>
  <c r="K115" i="2" s="1"/>
  <c r="F114" i="4"/>
  <c r="J114" i="4" s="1"/>
  <c r="M115" i="2" s="1"/>
  <c r="E50" i="4"/>
  <c r="I50" i="4" s="1"/>
  <c r="L51" i="2" s="1"/>
  <c r="G50" i="4"/>
  <c r="D50" i="4"/>
  <c r="H50" i="4" s="1"/>
  <c r="K51" i="2" s="1"/>
  <c r="F50" i="4"/>
  <c r="J50" i="4" s="1"/>
  <c r="M51" i="2" s="1"/>
  <c r="G744" i="4"/>
  <c r="F744" i="4"/>
  <c r="J744" i="4" s="1"/>
  <c r="M745" i="2" s="1"/>
  <c r="D744" i="4"/>
  <c r="H744" i="4" s="1"/>
  <c r="K745" i="2" s="1"/>
  <c r="E744" i="4"/>
  <c r="I744" i="4" s="1"/>
  <c r="L745" i="2" s="1"/>
  <c r="G158" i="4"/>
  <c r="F158" i="4"/>
  <c r="J158" i="4" s="1"/>
  <c r="M159" i="2" s="1"/>
  <c r="D158" i="4"/>
  <c r="H158" i="4" s="1"/>
  <c r="K159" i="2" s="1"/>
  <c r="E158" i="4"/>
  <c r="I158" i="4" s="1"/>
  <c r="L159" i="2" s="1"/>
  <c r="F752" i="4"/>
  <c r="J752" i="4" s="1"/>
  <c r="M753" i="2" s="1"/>
  <c r="G752" i="4"/>
  <c r="E752" i="4"/>
  <c r="I752" i="4" s="1"/>
  <c r="L753" i="2" s="1"/>
  <c r="D752" i="4"/>
  <c r="H752" i="4" s="1"/>
  <c r="K753" i="2" s="1"/>
  <c r="AO534" i="4"/>
  <c r="AU534" i="4" s="1"/>
  <c r="AQ508" i="4"/>
  <c r="AW508" i="4" s="1"/>
  <c r="AO508" i="4"/>
  <c r="AU508" i="4" s="1"/>
  <c r="AN328" i="4"/>
  <c r="AT328" i="4" s="1"/>
  <c r="E202" i="4"/>
  <c r="I202" i="4" s="1"/>
  <c r="L203" i="2" s="1"/>
  <c r="AM346" i="4"/>
  <c r="AS346" i="4" s="1"/>
  <c r="AD361" i="4"/>
  <c r="AH361" i="4"/>
  <c r="AG296" i="4"/>
  <c r="Z370" i="4"/>
  <c r="AE370" i="4"/>
  <c r="AL208" i="4"/>
  <c r="AR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L816" i="2" s="1"/>
  <c r="F818" i="4"/>
  <c r="J818" i="4" s="1"/>
  <c r="M816" i="2" s="1"/>
  <c r="D818" i="4"/>
  <c r="H818" i="4" s="1"/>
  <c r="K816" i="2" s="1"/>
  <c r="G606" i="4"/>
  <c r="F606" i="4"/>
  <c r="J606" i="4" s="1"/>
  <c r="M607" i="2" s="1"/>
  <c r="D606" i="4"/>
  <c r="H606" i="4" s="1"/>
  <c r="K607" i="2" s="1"/>
  <c r="E606" i="4"/>
  <c r="I606" i="4" s="1"/>
  <c r="L607" i="2" s="1"/>
  <c r="G782" i="4"/>
  <c r="E782" i="4"/>
  <c r="I782" i="4" s="1"/>
  <c r="L783" i="2" s="1"/>
  <c r="F782" i="4"/>
  <c r="J782" i="4" s="1"/>
  <c r="M783" i="2" s="1"/>
  <c r="D782" i="4"/>
  <c r="H782" i="4" s="1"/>
  <c r="K783" i="2" s="1"/>
  <c r="E23" i="4"/>
  <c r="I23" i="4" s="1"/>
  <c r="L24" i="2" s="1"/>
  <c r="D23" i="4"/>
  <c r="H23" i="4" s="1"/>
  <c r="K24" i="2" s="1"/>
  <c r="F23" i="4"/>
  <c r="J23" i="4" s="1"/>
  <c r="M24" i="2" s="1"/>
  <c r="G23" i="4"/>
  <c r="E35" i="4"/>
  <c r="I35" i="4" s="1"/>
  <c r="L36" i="2" s="1"/>
  <c r="D35" i="4"/>
  <c r="H35" i="4" s="1"/>
  <c r="K36" i="2" s="1"/>
  <c r="F35" i="4"/>
  <c r="J35" i="4" s="1"/>
  <c r="M36" i="2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L81" i="2" s="1"/>
  <c r="G80" i="4"/>
  <c r="D80" i="4"/>
  <c r="H80" i="4" s="1"/>
  <c r="K81" i="2" s="1"/>
  <c r="F80" i="4"/>
  <c r="J80" i="4" s="1"/>
  <c r="M81" i="2" s="1"/>
  <c r="AI135" i="4"/>
  <c r="AK135" i="4"/>
  <c r="AJ135" i="4"/>
  <c r="G13" i="4"/>
  <c r="D13" i="4"/>
  <c r="H13" i="4" s="1"/>
  <c r="K14" i="2" s="1"/>
  <c r="F13" i="4"/>
  <c r="J13" i="4" s="1"/>
  <c r="M14" i="2" s="1"/>
  <c r="E13" i="4"/>
  <c r="I13" i="4" s="1"/>
  <c r="L14" i="2" s="1"/>
  <c r="AK78" i="4"/>
  <c r="AI78" i="4"/>
  <c r="AF78" i="4"/>
  <c r="AG87" i="4"/>
  <c r="AK87" i="4"/>
  <c r="AH87" i="4"/>
  <c r="AK141" i="4"/>
  <c r="AJ141" i="4"/>
  <c r="AF141" i="4"/>
  <c r="F185" i="4"/>
  <c r="J185" i="4" s="1"/>
  <c r="M186" i="2" s="1"/>
  <c r="E185" i="4"/>
  <c r="I185" i="4" s="1"/>
  <c r="L186" i="2" s="1"/>
  <c r="G185" i="4"/>
  <c r="D185" i="4"/>
  <c r="H185" i="4" s="1"/>
  <c r="K186" i="2" s="1"/>
  <c r="Z584" i="4"/>
  <c r="AK584" i="4"/>
  <c r="AH584" i="4"/>
  <c r="AG584" i="4"/>
  <c r="AQ706" i="4"/>
  <c r="AW706" i="4" s="1"/>
  <c r="F720" i="4"/>
  <c r="J720" i="4" s="1"/>
  <c r="M721" i="2" s="1"/>
  <c r="G720" i="4"/>
  <c r="E720" i="4"/>
  <c r="I720" i="4" s="1"/>
  <c r="L721" i="2" s="1"/>
  <c r="D720" i="4"/>
  <c r="H720" i="4" s="1"/>
  <c r="K721" i="2" s="1"/>
  <c r="AF45" i="4"/>
  <c r="AH45" i="4"/>
  <c r="AI45" i="4"/>
  <c r="G104" i="4"/>
  <c r="E104" i="4"/>
  <c r="I104" i="4" s="1"/>
  <c r="L105" i="2" s="1"/>
  <c r="F104" i="4"/>
  <c r="J104" i="4" s="1"/>
  <c r="M105" i="2" s="1"/>
  <c r="D104" i="4"/>
  <c r="H104" i="4" s="1"/>
  <c r="K105" i="2" s="1"/>
  <c r="E705" i="4"/>
  <c r="I705" i="4" s="1"/>
  <c r="L706" i="2" s="1"/>
  <c r="G705" i="4"/>
  <c r="F705" i="4"/>
  <c r="J705" i="4" s="1"/>
  <c r="M706" i="2" s="1"/>
  <c r="D705" i="4"/>
  <c r="H705" i="4" s="1"/>
  <c r="K706" i="2" s="1"/>
  <c r="D731" i="4"/>
  <c r="H731" i="4" s="1"/>
  <c r="K732" i="2" s="1"/>
  <c r="G731" i="4"/>
  <c r="E731" i="4"/>
  <c r="I731" i="4" s="1"/>
  <c r="L732" i="2" s="1"/>
  <c r="F731" i="4"/>
  <c r="J731" i="4" s="1"/>
  <c r="M732" i="2" s="1"/>
  <c r="AB760" i="4"/>
  <c r="AG760" i="4"/>
  <c r="AF760" i="4"/>
  <c r="AK760" i="4"/>
  <c r="AJ819" i="4"/>
  <c r="AG819" i="4"/>
  <c r="AI819" i="4"/>
  <c r="E142" i="4"/>
  <c r="I142" i="4" s="1"/>
  <c r="L143" i="2" s="1"/>
  <c r="G142" i="4"/>
  <c r="F142" i="4"/>
  <c r="J142" i="4" s="1"/>
  <c r="M143" i="2" s="1"/>
  <c r="D142" i="4"/>
  <c r="H142" i="4" s="1"/>
  <c r="K143" i="2" s="1"/>
  <c r="F608" i="4"/>
  <c r="J608" i="4" s="1"/>
  <c r="M609" i="2" s="1"/>
  <c r="D608" i="4"/>
  <c r="H608" i="4" s="1"/>
  <c r="K609" i="2" s="1"/>
  <c r="E608" i="4"/>
  <c r="I608" i="4" s="1"/>
  <c r="L609" i="2" s="1"/>
  <c r="G608" i="4"/>
  <c r="AQ608" i="4"/>
  <c r="AW608" i="4" s="1"/>
  <c r="D700" i="4"/>
  <c r="H700" i="4" s="1"/>
  <c r="K701" i="2" s="1"/>
  <c r="G700" i="4"/>
  <c r="F700" i="4"/>
  <c r="J700" i="4" s="1"/>
  <c r="M701" i="2" s="1"/>
  <c r="E700" i="4"/>
  <c r="I700" i="4" s="1"/>
  <c r="L701" i="2" s="1"/>
  <c r="D808" i="4"/>
  <c r="H808" i="4" s="1"/>
  <c r="K809" i="2" s="1"/>
  <c r="E808" i="4"/>
  <c r="I808" i="4" s="1"/>
  <c r="L809" i="2" s="1"/>
  <c r="G808" i="4"/>
  <c r="F808" i="4"/>
  <c r="J808" i="4" s="1"/>
  <c r="M809" i="2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L146" i="2" s="1"/>
  <c r="D145" i="4"/>
  <c r="H145" i="4" s="1"/>
  <c r="K146" i="2" s="1"/>
  <c r="G145" i="4"/>
  <c r="F145" i="4"/>
  <c r="J145" i="4" s="1"/>
  <c r="M146" i="2" s="1"/>
  <c r="G602" i="4"/>
  <c r="E602" i="4"/>
  <c r="I602" i="4" s="1"/>
  <c r="L603" i="2" s="1"/>
  <c r="F602" i="4"/>
  <c r="J602" i="4" s="1"/>
  <c r="M603" i="2" s="1"/>
  <c r="D602" i="4"/>
  <c r="H602" i="4" s="1"/>
  <c r="K603" i="2" s="1"/>
  <c r="F611" i="4"/>
  <c r="J611" i="4" s="1"/>
  <c r="M612" i="2" s="1"/>
  <c r="D611" i="4"/>
  <c r="H611" i="4" s="1"/>
  <c r="K612" i="2" s="1"/>
  <c r="E611" i="4"/>
  <c r="I611" i="4" s="1"/>
  <c r="L612" i="2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K565" i="2" s="1"/>
  <c r="E564" i="4"/>
  <c r="I564" i="4" s="1"/>
  <c r="L565" i="2" s="1"/>
  <c r="G564" i="4"/>
  <c r="F564" i="4"/>
  <c r="J564" i="4" s="1"/>
  <c r="M565" i="2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K80" i="2" s="1"/>
  <c r="F79" i="4"/>
  <c r="J79" i="4" s="1"/>
  <c r="M80" i="2" s="1"/>
  <c r="E79" i="4"/>
  <c r="I79" i="4" s="1"/>
  <c r="L80" i="2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L808" i="2" s="1"/>
  <c r="G807" i="4"/>
  <c r="D807" i="4"/>
  <c r="H807" i="4" s="1"/>
  <c r="K808" i="2" s="1"/>
  <c r="F807" i="4"/>
  <c r="J807" i="4" s="1"/>
  <c r="M808" i="2" s="1"/>
  <c r="AQ535" i="4"/>
  <c r="AW535" i="4" s="1"/>
  <c r="AL535" i="4"/>
  <c r="AR535" i="4" s="1"/>
  <c r="G156" i="4"/>
  <c r="E156" i="4"/>
  <c r="I156" i="4" s="1"/>
  <c r="L157" i="2" s="1"/>
  <c r="F156" i="4"/>
  <c r="J156" i="4" s="1"/>
  <c r="M157" i="2" s="1"/>
  <c r="D156" i="4"/>
  <c r="H156" i="4" s="1"/>
  <c r="K157" i="2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K16" i="2" s="1"/>
  <c r="E15" i="4"/>
  <c r="I15" i="4" s="1"/>
  <c r="L16" i="2" s="1"/>
  <c r="F15" i="4"/>
  <c r="J15" i="4" s="1"/>
  <c r="M16" i="2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L526" i="2" s="1"/>
  <c r="D525" i="4"/>
  <c r="H525" i="4" s="1"/>
  <c r="K526" i="2" s="1"/>
  <c r="F525" i="4"/>
  <c r="J525" i="4" s="1"/>
  <c r="M526" i="2" s="1"/>
  <c r="AJ584" i="4"/>
  <c r="G623" i="4"/>
  <c r="F623" i="4"/>
  <c r="J623" i="4" s="1"/>
  <c r="M624" i="2" s="1"/>
  <c r="D623" i="4"/>
  <c r="H623" i="4" s="1"/>
  <c r="K624" i="2" s="1"/>
  <c r="E623" i="4"/>
  <c r="I623" i="4" s="1"/>
  <c r="L624" i="2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M690" i="4" s="1"/>
  <c r="AS690" i="4" s="1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L184" i="2" s="1"/>
  <c r="D183" i="4"/>
  <c r="H183" i="4" s="1"/>
  <c r="K184" i="2" s="1"/>
  <c r="F183" i="4"/>
  <c r="J183" i="4" s="1"/>
  <c r="M184" i="2" s="1"/>
  <c r="G183" i="4"/>
  <c r="AN183" i="4"/>
  <c r="AT183" i="4" s="1"/>
  <c r="E733" i="4"/>
  <c r="I733" i="4" s="1"/>
  <c r="L734" i="2" s="1"/>
  <c r="G733" i="4"/>
  <c r="F733" i="4"/>
  <c r="J733" i="4" s="1"/>
  <c r="M734" i="2" s="1"/>
  <c r="D733" i="4"/>
  <c r="H733" i="4" s="1"/>
  <c r="K734" i="2" s="1"/>
  <c r="AL37" i="4"/>
  <c r="AR37" i="4" s="1"/>
  <c r="AQ37" i="4"/>
  <c r="AW37" i="4" s="1"/>
  <c r="F788" i="4"/>
  <c r="J788" i="4" s="1"/>
  <c r="M789" i="2" s="1"/>
  <c r="D788" i="4"/>
  <c r="H788" i="4" s="1"/>
  <c r="K789" i="2" s="1"/>
  <c r="G788" i="4"/>
  <c r="E788" i="4"/>
  <c r="I788" i="4" s="1"/>
  <c r="L789" i="2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L86" i="2" s="1"/>
  <c r="G85" i="4"/>
  <c r="F85" i="4"/>
  <c r="J85" i="4" s="1"/>
  <c r="M86" i="2" s="1"/>
  <c r="D85" i="4"/>
  <c r="H85" i="4" s="1"/>
  <c r="K86" i="2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L95" i="2" s="1"/>
  <c r="D94" i="4"/>
  <c r="H94" i="4" s="1"/>
  <c r="K95" i="2" s="1"/>
  <c r="F94" i="4"/>
  <c r="J94" i="4" s="1"/>
  <c r="M95" i="2" s="1"/>
  <c r="AG533" i="4"/>
  <c r="AP838" i="4"/>
  <c r="AV838" i="4" s="1"/>
  <c r="AL838" i="4"/>
  <c r="AR838" i="4" s="1"/>
  <c r="G798" i="4"/>
  <c r="F798" i="4"/>
  <c r="J798" i="4" s="1"/>
  <c r="M799" i="2" s="1"/>
  <c r="D798" i="4"/>
  <c r="H798" i="4" s="1"/>
  <c r="K799" i="2" s="1"/>
  <c r="E798" i="4"/>
  <c r="I798" i="4" s="1"/>
  <c r="L799" i="2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N859" i="4"/>
  <c r="AM859" i="4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L865" i="4"/>
  <c r="AO865" i="4"/>
  <c r="AN865" i="4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K775" i="2" s="1"/>
  <c r="F774" i="4"/>
  <c r="J774" i="4" s="1"/>
  <c r="M775" i="2" s="1"/>
  <c r="E774" i="4"/>
  <c r="I774" i="4" s="1"/>
  <c r="L775" i="2" s="1"/>
  <c r="AN774" i="4"/>
  <c r="AT774" i="4" s="1"/>
  <c r="AF748" i="4"/>
  <c r="AP855" i="4"/>
  <c r="AP934" i="4"/>
  <c r="AO934" i="4"/>
  <c r="AK820" i="4"/>
  <c r="AN752" i="4"/>
  <c r="AT752" i="4" s="1"/>
  <c r="AP335" i="4"/>
  <c r="AV335" i="4" s="1"/>
  <c r="AA56" i="4"/>
  <c r="AM56" i="4" s="1"/>
  <c r="AS56" i="4" s="1"/>
  <c r="AE56" i="4"/>
  <c r="AQ56" i="4" s="1"/>
  <c r="AW56" i="4" s="1"/>
  <c r="Z56" i="4"/>
  <c r="AL56" i="4" s="1"/>
  <c r="AR56" i="4" s="1"/>
  <c r="G787" i="4"/>
  <c r="E787" i="4"/>
  <c r="I787" i="4" s="1"/>
  <c r="L788" i="2" s="1"/>
  <c r="D787" i="4"/>
  <c r="H787" i="4" s="1"/>
  <c r="K788" i="2" s="1"/>
  <c r="F787" i="4"/>
  <c r="J787" i="4" s="1"/>
  <c r="M788" i="2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M655" i="2" s="1"/>
  <c r="D654" i="4"/>
  <c r="H654" i="4" s="1"/>
  <c r="K655" i="2" s="1"/>
  <c r="E654" i="4"/>
  <c r="I654" i="4" s="1"/>
  <c r="L655" i="2" s="1"/>
  <c r="AP889" i="4"/>
  <c r="AQ889" i="4"/>
  <c r="AO889" i="4"/>
  <c r="AN889" i="4"/>
  <c r="E53" i="4"/>
  <c r="I53" i="4" s="1"/>
  <c r="L54" i="2" s="1"/>
  <c r="F53" i="4"/>
  <c r="J53" i="4" s="1"/>
  <c r="M54" i="2" s="1"/>
  <c r="G53" i="4"/>
  <c r="D53" i="4"/>
  <c r="H53" i="4" s="1"/>
  <c r="K54" i="2" s="1"/>
  <c r="AQ955" i="4"/>
  <c r="AE135" i="4"/>
  <c r="AQ135" i="4" s="1"/>
  <c r="AW135" i="4" s="1"/>
  <c r="AQ943" i="4"/>
  <c r="AD78" i="4"/>
  <c r="AP78" i="4" s="1"/>
  <c r="AV78" i="4" s="1"/>
  <c r="AB78" i="4"/>
  <c r="AC78" i="4"/>
  <c r="AO78" i="4" s="1"/>
  <c r="AU78" i="4" s="1"/>
  <c r="AB86" i="4"/>
  <c r="AA86" i="4"/>
  <c r="Z86" i="4"/>
  <c r="AL86" i="4" s="1"/>
  <c r="AR86" i="4" s="1"/>
  <c r="AD87" i="4"/>
  <c r="AC87" i="4"/>
  <c r="AO87" i="4" s="1"/>
  <c r="AU87" i="4" s="1"/>
  <c r="AE87" i="4"/>
  <c r="AQ87" i="4" s="1"/>
  <c r="AW87" i="4" s="1"/>
  <c r="AB87" i="4"/>
  <c r="AN87" i="4" s="1"/>
  <c r="AT87" i="4" s="1"/>
  <c r="AB125" i="4"/>
  <c r="AN125" i="4" s="1"/>
  <c r="AT125" i="4" s="1"/>
  <c r="Z125" i="4"/>
  <c r="AP129" i="4"/>
  <c r="AV129" i="4" s="1"/>
  <c r="AA141" i="4"/>
  <c r="AM141" i="4" s="1"/>
  <c r="AS141" i="4" s="1"/>
  <c r="AE141" i="4"/>
  <c r="AQ141" i="4" s="1"/>
  <c r="AW141" i="4" s="1"/>
  <c r="Z141" i="4"/>
  <c r="AL141" i="4" s="1"/>
  <c r="AR141" i="4" s="1"/>
  <c r="AA173" i="4"/>
  <c r="AM173" i="4" s="1"/>
  <c r="AS173" i="4" s="1"/>
  <c r="AD584" i="4"/>
  <c r="AP584" i="4" s="1"/>
  <c r="AV584" i="4" s="1"/>
  <c r="AB584" i="4"/>
  <c r="AN584" i="4" s="1"/>
  <c r="AT584" i="4" s="1"/>
  <c r="AN979" i="4"/>
  <c r="AQ979" i="4"/>
  <c r="AL979" i="4"/>
  <c r="AB45" i="4"/>
  <c r="AN45" i="4" s="1"/>
  <c r="AT45" i="4" s="1"/>
  <c r="Z45" i="4"/>
  <c r="AL45" i="4" s="1"/>
  <c r="AR45" i="4" s="1"/>
  <c r="E571" i="4"/>
  <c r="I571" i="4" s="1"/>
  <c r="L572" i="2" s="1"/>
  <c r="G571" i="4"/>
  <c r="D571" i="4"/>
  <c r="H571" i="4" s="1"/>
  <c r="K572" i="2" s="1"/>
  <c r="F571" i="4"/>
  <c r="J571" i="4" s="1"/>
  <c r="M572" i="2" s="1"/>
  <c r="AO571" i="4"/>
  <c r="AU571" i="4" s="1"/>
  <c r="AP592" i="4"/>
  <c r="AV592" i="4" s="1"/>
  <c r="F592" i="4"/>
  <c r="J592" i="4" s="1"/>
  <c r="M593" i="2" s="1"/>
  <c r="D592" i="4"/>
  <c r="H592" i="4" s="1"/>
  <c r="K593" i="2" s="1"/>
  <c r="E592" i="4"/>
  <c r="I592" i="4" s="1"/>
  <c r="L593" i="2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Q184" i="4" s="1"/>
  <c r="AW184" i="4" s="1"/>
  <c r="AD184" i="4"/>
  <c r="AK723" i="4"/>
  <c r="AQ723" i="4" s="1"/>
  <c r="AW723" i="4" s="1"/>
  <c r="AH723" i="4"/>
  <c r="AA723" i="4"/>
  <c r="AI723" i="4"/>
  <c r="AC723" i="4"/>
  <c r="AO723" i="4" s="1"/>
  <c r="AU723" i="4" s="1"/>
  <c r="AD723" i="4"/>
  <c r="AD760" i="4"/>
  <c r="AP760" i="4" s="1"/>
  <c r="AV760" i="4" s="1"/>
  <c r="AC760" i="4"/>
  <c r="AE760" i="4"/>
  <c r="AQ760" i="4" s="1"/>
  <c r="AW760" i="4" s="1"/>
  <c r="AD811" i="4"/>
  <c r="AA811" i="4"/>
  <c r="AM811" i="4" s="1"/>
  <c r="AS811" i="4" s="1"/>
  <c r="AA819" i="4"/>
  <c r="AM819" i="4" s="1"/>
  <c r="AS819" i="4" s="1"/>
  <c r="AC819" i="4"/>
  <c r="AO819" i="4" s="1"/>
  <c r="AU819" i="4" s="1"/>
  <c r="AE819" i="4"/>
  <c r="AQ819" i="4" s="1"/>
  <c r="AW819" i="4" s="1"/>
  <c r="AQ939" i="4"/>
  <c r="AP980" i="4"/>
  <c r="AN980" i="4"/>
  <c r="E72" i="4"/>
  <c r="I72" i="4" s="1"/>
  <c r="L73" i="2" s="1"/>
  <c r="G72" i="4"/>
  <c r="F72" i="4"/>
  <c r="J72" i="4" s="1"/>
  <c r="M73" i="2" s="1"/>
  <c r="D72" i="4"/>
  <c r="H72" i="4" s="1"/>
  <c r="K73" i="2" s="1"/>
  <c r="AQ72" i="4"/>
  <c r="AW72" i="4" s="1"/>
  <c r="E803" i="4"/>
  <c r="I803" i="4" s="1"/>
  <c r="L804" i="2" s="1"/>
  <c r="G803" i="4"/>
  <c r="D803" i="4"/>
  <c r="H803" i="4" s="1"/>
  <c r="K804" i="2" s="1"/>
  <c r="F803" i="4"/>
  <c r="J803" i="4" s="1"/>
  <c r="M804" i="2" s="1"/>
  <c r="AC771" i="4"/>
  <c r="AB771" i="4"/>
  <c r="AN771" i="4" s="1"/>
  <c r="AT771" i="4" s="1"/>
  <c r="AJ551" i="4"/>
  <c r="E743" i="4"/>
  <c r="I743" i="4" s="1"/>
  <c r="L744" i="2" s="1"/>
  <c r="G743" i="4"/>
  <c r="D743" i="4"/>
  <c r="H743" i="4" s="1"/>
  <c r="K744" i="2" s="1"/>
  <c r="F743" i="4"/>
  <c r="J743" i="4" s="1"/>
  <c r="M744" i="2" s="1"/>
  <c r="AG650" i="4"/>
  <c r="AM650" i="4" s="1"/>
  <c r="AS650" i="4" s="1"/>
  <c r="AF650" i="4"/>
  <c r="AK650" i="4"/>
  <c r="Z650" i="4"/>
  <c r="AL650" i="4" s="1"/>
  <c r="AR650" i="4" s="1"/>
  <c r="AE650" i="4"/>
  <c r="AQ650" i="4" s="1"/>
  <c r="AW650" i="4" s="1"/>
  <c r="AO936" i="4"/>
  <c r="AQ936" i="4"/>
  <c r="AL936" i="4"/>
  <c r="AP978" i="4"/>
  <c r="AQ978" i="4"/>
  <c r="AK659" i="4"/>
  <c r="AC659" i="4"/>
  <c r="AE659" i="4"/>
  <c r="AQ659" i="4" s="1"/>
  <c r="AW659" i="4" s="1"/>
  <c r="AJ659" i="4"/>
  <c r="AA659" i="4"/>
  <c r="AD659" i="4"/>
  <c r="AP659" i="4" s="1"/>
  <c r="AV659" i="4" s="1"/>
  <c r="AK700" i="4"/>
  <c r="AG700" i="4"/>
  <c r="G836" i="4"/>
  <c r="E836" i="4"/>
  <c r="I836" i="4" s="1"/>
  <c r="L834" i="2" s="1"/>
  <c r="F836" i="4"/>
  <c r="J836" i="4" s="1"/>
  <c r="M834" i="2" s="1"/>
  <c r="D836" i="4"/>
  <c r="H836" i="4" s="1"/>
  <c r="K834" i="2" s="1"/>
  <c r="F12" i="4"/>
  <c r="J12" i="4" s="1"/>
  <c r="M13" i="2" s="1"/>
  <c r="G12" i="4"/>
  <c r="D12" i="4"/>
  <c r="H12" i="4" s="1"/>
  <c r="K13" i="2" s="1"/>
  <c r="E12" i="4"/>
  <c r="I12" i="4" s="1"/>
  <c r="L13" i="2" s="1"/>
  <c r="AA64" i="4"/>
  <c r="AC64" i="4"/>
  <c r="AO64" i="4" s="1"/>
  <c r="AU64" i="4" s="1"/>
  <c r="AC159" i="4"/>
  <c r="AA159" i="4"/>
  <c r="AM159" i="4" s="1"/>
  <c r="AS159" i="4" s="1"/>
  <c r="AE159" i="4"/>
  <c r="AQ159" i="4" s="1"/>
  <c r="AW159" i="4" s="1"/>
  <c r="AK41" i="4"/>
  <c r="AI41" i="4"/>
  <c r="AF41" i="4"/>
  <c r="Z41" i="4"/>
  <c r="AL41" i="4" s="1"/>
  <c r="AR41" i="4" s="1"/>
  <c r="AC41" i="4"/>
  <c r="AO41" i="4" s="1"/>
  <c r="AU41" i="4" s="1"/>
  <c r="AB41" i="4"/>
  <c r="AK57" i="4"/>
  <c r="AG57" i="4"/>
  <c r="AI57" i="4"/>
  <c r="AO57" i="4" s="1"/>
  <c r="AU57" i="4" s="1"/>
  <c r="AE57" i="4"/>
  <c r="AQ57" i="4" s="1"/>
  <c r="AW57" i="4" s="1"/>
  <c r="AA57" i="4"/>
  <c r="AM57" i="4" s="1"/>
  <c r="AS57" i="4" s="1"/>
  <c r="Z57" i="4"/>
  <c r="AL945" i="4"/>
  <c r="AQ945" i="4"/>
  <c r="AN945" i="4"/>
  <c r="AA698" i="4"/>
  <c r="AD698" i="4"/>
  <c r="AC698" i="4"/>
  <c r="AE698" i="4"/>
  <c r="Z698" i="4"/>
  <c r="AK698" i="4"/>
  <c r="AH698" i="4"/>
  <c r="AF698" i="4"/>
  <c r="AL698" i="4" s="1"/>
  <c r="AR698" i="4" s="1"/>
  <c r="AI698" i="4"/>
  <c r="AG698" i="4"/>
  <c r="AJ698" i="4"/>
  <c r="AP698" i="4" s="1"/>
  <c r="AV698" i="4" s="1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Q134" i="4" s="1"/>
  <c r="AW134" i="4" s="1"/>
  <c r="AB134" i="4"/>
  <c r="AN134" i="4" s="1"/>
  <c r="AT134" i="4" s="1"/>
  <c r="AA134" i="4"/>
  <c r="AI60" i="4"/>
  <c r="AJ60" i="4"/>
  <c r="AH60" i="4"/>
  <c r="AA60" i="4"/>
  <c r="AC60" i="4"/>
  <c r="AO60" i="4" s="1"/>
  <c r="AU60" i="4" s="1"/>
  <c r="AB60" i="4"/>
  <c r="AN60" i="4" s="1"/>
  <c r="AT60" i="4" s="1"/>
  <c r="AE60" i="4"/>
  <c r="Z111" i="4"/>
  <c r="AL111" i="4" s="1"/>
  <c r="AR111" i="4" s="1"/>
  <c r="AC111" i="4"/>
  <c r="AO111" i="4" s="1"/>
  <c r="AU111" i="4" s="1"/>
  <c r="AE111" i="4"/>
  <c r="AQ111" i="4" s="1"/>
  <c r="AW111" i="4" s="1"/>
  <c r="Z119" i="4"/>
  <c r="AC119" i="4"/>
  <c r="AL923" i="4"/>
  <c r="AQ923" i="4"/>
  <c r="AN923" i="4"/>
  <c r="AK6" i="4"/>
  <c r="AF6" i="4"/>
  <c r="AH6" i="4"/>
  <c r="AE6" i="4"/>
  <c r="AB6" i="4"/>
  <c r="AN6" i="4" s="1"/>
  <c r="AT6" i="4" s="1"/>
  <c r="AA6" i="4"/>
  <c r="Z6" i="4"/>
  <c r="AL6" i="4" s="1"/>
  <c r="AR6" i="4" s="1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M137" i="4" s="1"/>
  <c r="AS137" i="4" s="1"/>
  <c r="AC137" i="4"/>
  <c r="AO137" i="4" s="1"/>
  <c r="AU137" i="4" s="1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AO126" i="4" s="1"/>
  <c r="AU126" i="4" s="1"/>
  <c r="Z763" i="4"/>
  <c r="AB763" i="4"/>
  <c r="AN763" i="4" s="1"/>
  <c r="AT763" i="4" s="1"/>
  <c r="AD763" i="4"/>
  <c r="AQ849" i="4"/>
  <c r="AP849" i="4"/>
  <c r="AM849" i="4"/>
  <c r="AL881" i="4"/>
  <c r="AO881" i="4"/>
  <c r="AN881" i="4"/>
  <c r="AB748" i="4"/>
  <c r="AD748" i="4"/>
  <c r="Z820" i="4"/>
  <c r="AL820" i="4" s="1"/>
  <c r="AR820" i="4" s="1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K520" i="2" s="1"/>
  <c r="G519" i="4"/>
  <c r="F519" i="4"/>
  <c r="J519" i="4" s="1"/>
  <c r="M520" i="2" s="1"/>
  <c r="E519" i="4"/>
  <c r="I519" i="4" s="1"/>
  <c r="L520" i="2" s="1"/>
  <c r="AC62" i="4"/>
  <c r="AO62" i="4" s="1"/>
  <c r="AU62" i="4" s="1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K149" i="2" s="1"/>
  <c r="E148" i="4"/>
  <c r="I148" i="4" s="1"/>
  <c r="L149" i="2" s="1"/>
  <c r="G148" i="4"/>
  <c r="F148" i="4"/>
  <c r="J148" i="4" s="1"/>
  <c r="M149" i="2" s="1"/>
  <c r="AA700" i="4"/>
  <c r="AM700" i="4" s="1"/>
  <c r="AS700" i="4" s="1"/>
  <c r="AD700" i="4"/>
  <c r="AP700" i="4" s="1"/>
  <c r="AV700" i="4" s="1"/>
  <c r="AE700" i="4"/>
  <c r="AQ700" i="4" s="1"/>
  <c r="AW700" i="4" s="1"/>
  <c r="AM815" i="4"/>
  <c r="AO815" i="4"/>
  <c r="AQ815" i="4"/>
  <c r="AL815" i="4"/>
  <c r="AL816" i="4"/>
  <c r="AP816" i="4"/>
  <c r="AO816" i="4"/>
  <c r="D632" i="4"/>
  <c r="H632" i="4" s="1"/>
  <c r="K633" i="2" s="1"/>
  <c r="F632" i="4"/>
  <c r="J632" i="4" s="1"/>
  <c r="M633" i="2" s="1"/>
  <c r="E632" i="4"/>
  <c r="I632" i="4" s="1"/>
  <c r="L633" i="2" s="1"/>
  <c r="G632" i="4"/>
  <c r="AH34" i="4"/>
  <c r="AN34" i="4" s="1"/>
  <c r="AT34" i="4" s="1"/>
  <c r="AI34" i="4"/>
  <c r="AJ34" i="4"/>
  <c r="AC34" i="4"/>
  <c r="AO34" i="4" s="1"/>
  <c r="AU34" i="4" s="1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Q696" i="4" s="1"/>
  <c r="AW696" i="4" s="1"/>
  <c r="AD696" i="4"/>
  <c r="AC696" i="4"/>
  <c r="AF697" i="4"/>
  <c r="AG697" i="4"/>
  <c r="AE697" i="4"/>
  <c r="AC697" i="4"/>
  <c r="AA697" i="4"/>
  <c r="AM697" i="4" s="1"/>
  <c r="AS697" i="4" s="1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L42" i="4" s="1"/>
  <c r="AR42" i="4" s="1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K571" i="2" s="1"/>
  <c r="F570" i="4"/>
  <c r="J570" i="4" s="1"/>
  <c r="M571" i="2" s="1"/>
  <c r="E570" i="4"/>
  <c r="I570" i="4" s="1"/>
  <c r="L571" i="2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M611" i="2" s="1"/>
  <c r="D610" i="4"/>
  <c r="H610" i="4" s="1"/>
  <c r="K611" i="2" s="1"/>
  <c r="G610" i="4"/>
  <c r="E610" i="4"/>
  <c r="I610" i="4" s="1"/>
  <c r="L611" i="2" s="1"/>
  <c r="G750" i="4"/>
  <c r="E750" i="4"/>
  <c r="I750" i="4" s="1"/>
  <c r="L751" i="2" s="1"/>
  <c r="F750" i="4"/>
  <c r="J750" i="4" s="1"/>
  <c r="M751" i="2" s="1"/>
  <c r="D750" i="4"/>
  <c r="H750" i="4" s="1"/>
  <c r="K751" i="2" s="1"/>
  <c r="F19" i="4"/>
  <c r="J19" i="4" s="1"/>
  <c r="M20" i="2" s="1"/>
  <c r="G19" i="4"/>
  <c r="E19" i="4"/>
  <c r="I19" i="4" s="1"/>
  <c r="L20" i="2" s="1"/>
  <c r="D19" i="4"/>
  <c r="H19" i="4" s="1"/>
  <c r="K20" i="2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L62" i="2" s="1"/>
  <c r="F61" i="4"/>
  <c r="J61" i="4" s="1"/>
  <c r="M62" i="2" s="1"/>
  <c r="D61" i="4"/>
  <c r="H61" i="4" s="1"/>
  <c r="K62" i="2" s="1"/>
  <c r="E131" i="4"/>
  <c r="I131" i="4" s="1"/>
  <c r="L132" i="2" s="1"/>
  <c r="F131" i="4"/>
  <c r="J131" i="4" s="1"/>
  <c r="M132" i="2" s="1"/>
  <c r="G131" i="4"/>
  <c r="D131" i="4"/>
  <c r="H131" i="4" s="1"/>
  <c r="K132" i="2" s="1"/>
  <c r="E21" i="4"/>
  <c r="I21" i="4" s="1"/>
  <c r="L22" i="2" s="1"/>
  <c r="G21" i="4"/>
  <c r="F21" i="4"/>
  <c r="J21" i="4" s="1"/>
  <c r="M22" i="2" s="1"/>
  <c r="D21" i="4"/>
  <c r="H21" i="4" s="1"/>
  <c r="K22" i="2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M707" i="2" s="1"/>
  <c r="D706" i="4"/>
  <c r="H706" i="4" s="1"/>
  <c r="K707" i="2" s="1"/>
  <c r="G706" i="4"/>
  <c r="E706" i="4"/>
  <c r="I706" i="4" s="1"/>
  <c r="L707" i="2" s="1"/>
  <c r="AO706" i="4"/>
  <c r="AU706" i="4" s="1"/>
  <c r="AN706" i="4"/>
  <c r="AT706" i="4" s="1"/>
  <c r="F594" i="4"/>
  <c r="J594" i="4" s="1"/>
  <c r="M595" i="2" s="1"/>
  <c r="G594" i="4"/>
  <c r="D594" i="4"/>
  <c r="H594" i="4" s="1"/>
  <c r="K595" i="2" s="1"/>
  <c r="E594" i="4"/>
  <c r="I594" i="4" s="1"/>
  <c r="L595" i="2" s="1"/>
  <c r="X99" i="4"/>
  <c r="Y99" i="4" s="1"/>
  <c r="E588" i="4"/>
  <c r="I588" i="4" s="1"/>
  <c r="L589" i="2" s="1"/>
  <c r="F588" i="4"/>
  <c r="J588" i="4" s="1"/>
  <c r="M589" i="2" s="1"/>
  <c r="D588" i="4"/>
  <c r="H588" i="4" s="1"/>
  <c r="K589" i="2" s="1"/>
  <c r="G588" i="4"/>
  <c r="F717" i="4"/>
  <c r="J717" i="4" s="1"/>
  <c r="M718" i="2" s="1"/>
  <c r="G717" i="4"/>
  <c r="D717" i="4"/>
  <c r="H717" i="4" s="1"/>
  <c r="K718" i="2" s="1"/>
  <c r="E717" i="4"/>
  <c r="I717" i="4" s="1"/>
  <c r="L718" i="2" s="1"/>
  <c r="F721" i="4"/>
  <c r="J721" i="4" s="1"/>
  <c r="M722" i="2" s="1"/>
  <c r="E721" i="4"/>
  <c r="I721" i="4" s="1"/>
  <c r="L722" i="2" s="1"/>
  <c r="D721" i="4"/>
  <c r="H721" i="4" s="1"/>
  <c r="K722" i="2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M183" i="2" s="1"/>
  <c r="D182" i="4"/>
  <c r="H182" i="4" s="1"/>
  <c r="K183" i="2" s="1"/>
  <c r="G182" i="4"/>
  <c r="E182" i="4"/>
  <c r="I182" i="4" s="1"/>
  <c r="L183" i="2" s="1"/>
  <c r="E549" i="4"/>
  <c r="I549" i="4" s="1"/>
  <c r="L550" i="2" s="1"/>
  <c r="F549" i="4"/>
  <c r="J549" i="4" s="1"/>
  <c r="M550" i="2" s="1"/>
  <c r="G549" i="4"/>
  <c r="D549" i="4"/>
  <c r="H549" i="4" s="1"/>
  <c r="K550" i="2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M71" i="2" s="1"/>
  <c r="E70" i="4"/>
  <c r="I70" i="4" s="1"/>
  <c r="L71" i="2" s="1"/>
  <c r="D70" i="4"/>
  <c r="H70" i="4" s="1"/>
  <c r="K71" i="2" s="1"/>
  <c r="AJ533" i="4"/>
  <c r="AH533" i="4"/>
  <c r="AI533" i="4"/>
  <c r="AO533" i="4" s="1"/>
  <c r="AU533" i="4" s="1"/>
  <c r="AN822" i="4"/>
  <c r="AT822" i="4" s="1"/>
  <c r="G794" i="4"/>
  <c r="E794" i="4"/>
  <c r="I794" i="4" s="1"/>
  <c r="L795" i="2" s="1"/>
  <c r="F794" i="4"/>
  <c r="J794" i="4" s="1"/>
  <c r="M795" i="2" s="1"/>
  <c r="D794" i="4"/>
  <c r="H794" i="4" s="1"/>
  <c r="K795" i="2" s="1"/>
  <c r="AN794" i="4"/>
  <c r="AT794" i="4" s="1"/>
  <c r="G74" i="4"/>
  <c r="F74" i="4"/>
  <c r="J74" i="4" s="1"/>
  <c r="M75" i="2" s="1"/>
  <c r="D74" i="4"/>
  <c r="H74" i="4" s="1"/>
  <c r="K75" i="2" s="1"/>
  <c r="E74" i="4"/>
  <c r="I74" i="4" s="1"/>
  <c r="L75" i="2" s="1"/>
  <c r="G149" i="4"/>
  <c r="D149" i="4"/>
  <c r="H149" i="4" s="1"/>
  <c r="K150" i="2" s="1"/>
  <c r="F149" i="4"/>
  <c r="J149" i="4" s="1"/>
  <c r="M150" i="2" s="1"/>
  <c r="E149" i="4"/>
  <c r="I149" i="4" s="1"/>
  <c r="L150" i="2" s="1"/>
  <c r="F598" i="4"/>
  <c r="J598" i="4" s="1"/>
  <c r="M599" i="2" s="1"/>
  <c r="D598" i="4"/>
  <c r="H598" i="4" s="1"/>
  <c r="K599" i="2" s="1"/>
  <c r="G598" i="4"/>
  <c r="E598" i="4"/>
  <c r="I598" i="4" s="1"/>
  <c r="L599" i="2" s="1"/>
  <c r="F55" i="4"/>
  <c r="J55" i="4" s="1"/>
  <c r="M56" i="2" s="1"/>
  <c r="E55" i="4"/>
  <c r="I55" i="4" s="1"/>
  <c r="L56" i="2" s="1"/>
  <c r="G55" i="4"/>
  <c r="D55" i="4"/>
  <c r="H55" i="4" s="1"/>
  <c r="K56" i="2" s="1"/>
  <c r="D122" i="4"/>
  <c r="H122" i="4" s="1"/>
  <c r="K123" i="2" s="1"/>
  <c r="G122" i="4"/>
  <c r="F122" i="4"/>
  <c r="J122" i="4" s="1"/>
  <c r="M123" i="2" s="1"/>
  <c r="E122" i="4"/>
  <c r="I122" i="4" s="1"/>
  <c r="L123" i="2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P746" i="4" s="1"/>
  <c r="AV746" i="4" s="1"/>
  <c r="AF746" i="4"/>
  <c r="F740" i="4"/>
  <c r="J740" i="4" s="1"/>
  <c r="M741" i="2" s="1"/>
  <c r="G740" i="4"/>
  <c r="E740" i="4"/>
  <c r="I740" i="4" s="1"/>
  <c r="L741" i="2" s="1"/>
  <c r="D740" i="4"/>
  <c r="H740" i="4" s="1"/>
  <c r="K741" i="2" s="1"/>
  <c r="E795" i="4"/>
  <c r="I795" i="4" s="1"/>
  <c r="L796" i="2" s="1"/>
  <c r="D795" i="4"/>
  <c r="H795" i="4" s="1"/>
  <c r="K796" i="2" s="1"/>
  <c r="G795" i="4"/>
  <c r="F795" i="4"/>
  <c r="J795" i="4" s="1"/>
  <c r="M796" i="2" s="1"/>
  <c r="Z748" i="4"/>
  <c r="AL748" i="4" s="1"/>
  <c r="AR748" i="4" s="1"/>
  <c r="AJ748" i="4"/>
  <c r="AK748" i="4"/>
  <c r="AI748" i="4"/>
  <c r="AO748" i="4" s="1"/>
  <c r="AU748" i="4" s="1"/>
  <c r="G792" i="4"/>
  <c r="F792" i="4"/>
  <c r="J792" i="4" s="1"/>
  <c r="M793" i="2" s="1"/>
  <c r="E792" i="4"/>
  <c r="I792" i="4" s="1"/>
  <c r="L793" i="2" s="1"/>
  <c r="D792" i="4"/>
  <c r="H792" i="4" s="1"/>
  <c r="K793" i="2" s="1"/>
  <c r="G779" i="4"/>
  <c r="E779" i="4"/>
  <c r="I779" i="4" s="1"/>
  <c r="L780" i="2" s="1"/>
  <c r="F779" i="4"/>
  <c r="J779" i="4" s="1"/>
  <c r="M780" i="2" s="1"/>
  <c r="D779" i="4"/>
  <c r="H779" i="4" s="1"/>
  <c r="K780" i="2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L757" i="2" s="1"/>
  <c r="F756" i="4"/>
  <c r="J756" i="4" s="1"/>
  <c r="M757" i="2" s="1"/>
  <c r="D756" i="4"/>
  <c r="H756" i="4" s="1"/>
  <c r="K757" i="2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M828" i="2" s="1"/>
  <c r="D830" i="4"/>
  <c r="H830" i="4" s="1"/>
  <c r="K828" i="2" s="1"/>
  <c r="E830" i="4"/>
  <c r="I830" i="4" s="1"/>
  <c r="L828" i="2" s="1"/>
  <c r="AF135" i="4"/>
  <c r="AH135" i="4"/>
  <c r="E11" i="4"/>
  <c r="I11" i="4" s="1"/>
  <c r="L12" i="2" s="1"/>
  <c r="F11" i="4"/>
  <c r="J11" i="4" s="1"/>
  <c r="M12" i="2" s="1"/>
  <c r="D11" i="4"/>
  <c r="H11" i="4" s="1"/>
  <c r="K12" i="2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K175" i="2" s="1"/>
  <c r="F174" i="4"/>
  <c r="J174" i="4" s="1"/>
  <c r="M175" i="2" s="1"/>
  <c r="G174" i="4"/>
  <c r="E174" i="4"/>
  <c r="I174" i="4" s="1"/>
  <c r="L175" i="2" s="1"/>
  <c r="AL32" i="4"/>
  <c r="AR32" i="4" s="1"/>
  <c r="AM49" i="4"/>
  <c r="AS49" i="4" s="1"/>
  <c r="D49" i="4"/>
  <c r="H49" i="4" s="1"/>
  <c r="K50" i="2" s="1"/>
  <c r="G49" i="4"/>
  <c r="F49" i="4"/>
  <c r="J49" i="4" s="1"/>
  <c r="M50" i="2" s="1"/>
  <c r="E49" i="4"/>
  <c r="I49" i="4" s="1"/>
  <c r="L50" i="2" s="1"/>
  <c r="AO49" i="4"/>
  <c r="AU49" i="4" s="1"/>
  <c r="G67" i="4"/>
  <c r="D67" i="4"/>
  <c r="H67" i="4" s="1"/>
  <c r="K68" i="2" s="1"/>
  <c r="E67" i="4"/>
  <c r="I67" i="4" s="1"/>
  <c r="L68" i="2" s="1"/>
  <c r="F67" i="4"/>
  <c r="J67" i="4" s="1"/>
  <c r="M68" i="2" s="1"/>
  <c r="AQ67" i="4"/>
  <c r="AW67" i="4" s="1"/>
  <c r="G75" i="4"/>
  <c r="F75" i="4"/>
  <c r="J75" i="4" s="1"/>
  <c r="M76" i="2" s="1"/>
  <c r="E75" i="4"/>
  <c r="I75" i="4" s="1"/>
  <c r="L76" i="2" s="1"/>
  <c r="D75" i="4"/>
  <c r="H75" i="4" s="1"/>
  <c r="K76" i="2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N742" i="4" s="1"/>
  <c r="AT742" i="4" s="1"/>
  <c r="AA742" i="4"/>
  <c r="AI742" i="4"/>
  <c r="AF742" i="4"/>
  <c r="AI760" i="4"/>
  <c r="AK811" i="4"/>
  <c r="AJ811" i="4"/>
  <c r="AP811" i="4" s="1"/>
  <c r="AV811" i="4" s="1"/>
  <c r="AF819" i="4"/>
  <c r="D82" i="4"/>
  <c r="H82" i="4" s="1"/>
  <c r="K83" i="2" s="1"/>
  <c r="E82" i="4"/>
  <c r="I82" i="4" s="1"/>
  <c r="L83" i="2" s="1"/>
  <c r="G82" i="4"/>
  <c r="F82" i="4"/>
  <c r="J82" i="4" s="1"/>
  <c r="M83" i="2" s="1"/>
  <c r="AO82" i="4"/>
  <c r="AU82" i="4" s="1"/>
  <c r="AP82" i="4"/>
  <c r="AV82" i="4" s="1"/>
  <c r="AQ82" i="4"/>
  <c r="AW82" i="4" s="1"/>
  <c r="AI771" i="4"/>
  <c r="G38" i="4"/>
  <c r="E38" i="4"/>
  <c r="I38" i="4" s="1"/>
  <c r="L39" i="2" s="1"/>
  <c r="F38" i="4"/>
  <c r="J38" i="4" s="1"/>
  <c r="M39" i="2" s="1"/>
  <c r="D38" i="4"/>
  <c r="H38" i="4" s="1"/>
  <c r="K39" i="2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L144" i="2" s="1"/>
  <c r="F143" i="4"/>
  <c r="J143" i="4" s="1"/>
  <c r="M144" i="2" s="1"/>
  <c r="G143" i="4"/>
  <c r="D143" i="4"/>
  <c r="H143" i="4" s="1"/>
  <c r="K144" i="2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M752" i="2" s="1"/>
  <c r="D751" i="4"/>
  <c r="H751" i="4" s="1"/>
  <c r="K752" i="2" s="1"/>
  <c r="E751" i="4"/>
  <c r="I751" i="4" s="1"/>
  <c r="L752" i="2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M792" i="2" s="1"/>
  <c r="E791" i="4"/>
  <c r="I791" i="4" s="1"/>
  <c r="L792" i="2" s="1"/>
  <c r="D791" i="4"/>
  <c r="H791" i="4" s="1"/>
  <c r="K792" i="2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L533" i="4" s="1"/>
  <c r="AR533" i="4" s="1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Q843" i="4"/>
  <c r="AL859" i="4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865" i="4"/>
  <c r="AP865" i="4"/>
  <c r="AM865" i="4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M618" i="4" s="1"/>
  <c r="AS618" i="4" s="1"/>
  <c r="AH618" i="4"/>
  <c r="AK618" i="4"/>
  <c r="AQ618" i="4" s="1"/>
  <c r="AW618" i="4" s="1"/>
  <c r="AI618" i="4"/>
  <c r="AJ618" i="4"/>
  <c r="AP618" i="4" s="1"/>
  <c r="AV618" i="4" s="1"/>
  <c r="AF618" i="4"/>
  <c r="AM774" i="4"/>
  <c r="AS774" i="4" s="1"/>
  <c r="AG748" i="4"/>
  <c r="AH748" i="4"/>
  <c r="AO855" i="4"/>
  <c r="AL855" i="4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L814" i="2" s="1"/>
  <c r="F814" i="4"/>
  <c r="J814" i="4" s="1"/>
  <c r="M814" i="2" s="1"/>
  <c r="D814" i="4"/>
  <c r="H814" i="4" s="1"/>
  <c r="K814" i="2" s="1"/>
  <c r="D335" i="4"/>
  <c r="H335" i="4" s="1"/>
  <c r="K336" i="2" s="1"/>
  <c r="G335" i="4"/>
  <c r="E335" i="4"/>
  <c r="I335" i="4" s="1"/>
  <c r="L336" i="2" s="1"/>
  <c r="F335" i="4"/>
  <c r="J335" i="4" s="1"/>
  <c r="M336" i="2" s="1"/>
  <c r="AB56" i="4"/>
  <c r="AN56" i="4" s="1"/>
  <c r="AT56" i="4" s="1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N33" i="4" s="1"/>
  <c r="AT33" i="4" s="1"/>
  <c r="AD33" i="4"/>
  <c r="AP33" i="4" s="1"/>
  <c r="AV33" i="4" s="1"/>
  <c r="AH73" i="4"/>
  <c r="AJ73" i="4"/>
  <c r="AL889" i="4"/>
  <c r="AM889" i="4"/>
  <c r="D108" i="4"/>
  <c r="H108" i="4" s="1"/>
  <c r="K109" i="2" s="1"/>
  <c r="E108" i="4"/>
  <c r="I108" i="4" s="1"/>
  <c r="L109" i="2" s="1"/>
  <c r="G108" i="4"/>
  <c r="F108" i="4"/>
  <c r="J108" i="4" s="1"/>
  <c r="M109" i="2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L135" i="4" s="1"/>
  <c r="AR135" i="4" s="1"/>
  <c r="AA135" i="4"/>
  <c r="AM135" i="4" s="1"/>
  <c r="AS135" i="4" s="1"/>
  <c r="AB135" i="4"/>
  <c r="AN135" i="4" s="1"/>
  <c r="AT135" i="4" s="1"/>
  <c r="AC135" i="4"/>
  <c r="AO135" i="4" s="1"/>
  <c r="AU135" i="4" s="1"/>
  <c r="AP943" i="4"/>
  <c r="AO943" i="4"/>
  <c r="Z78" i="4"/>
  <c r="AL78" i="4" s="1"/>
  <c r="AR78" i="4" s="1"/>
  <c r="AE78" i="4"/>
  <c r="AQ78" i="4" s="1"/>
  <c r="AW78" i="4" s="1"/>
  <c r="AA78" i="4"/>
  <c r="AM78" i="4" s="1"/>
  <c r="AS78" i="4" s="1"/>
  <c r="AC86" i="4"/>
  <c r="AO86" i="4" s="1"/>
  <c r="AU86" i="4" s="1"/>
  <c r="AE86" i="4"/>
  <c r="AQ86" i="4" s="1"/>
  <c r="AW86" i="4" s="1"/>
  <c r="Z87" i="4"/>
  <c r="AL87" i="4" s="1"/>
  <c r="AR87" i="4" s="1"/>
  <c r="AA87" i="4"/>
  <c r="AM87" i="4" s="1"/>
  <c r="AS87" i="4" s="1"/>
  <c r="AC125" i="4"/>
  <c r="AO125" i="4" s="1"/>
  <c r="AU125" i="4" s="1"/>
  <c r="AA125" i="4"/>
  <c r="AM125" i="4" s="1"/>
  <c r="AS125" i="4" s="1"/>
  <c r="AE125" i="4"/>
  <c r="AQ125" i="4" s="1"/>
  <c r="AW125" i="4" s="1"/>
  <c r="AB141" i="4"/>
  <c r="AN141" i="4" s="1"/>
  <c r="AT141" i="4" s="1"/>
  <c r="AD141" i="4"/>
  <c r="AP141" i="4" s="1"/>
  <c r="AV141" i="4" s="1"/>
  <c r="AC141" i="4"/>
  <c r="AO141" i="4" s="1"/>
  <c r="AU141" i="4" s="1"/>
  <c r="Z173" i="4"/>
  <c r="AL173" i="4" s="1"/>
  <c r="AR173" i="4" s="1"/>
  <c r="AB173" i="4"/>
  <c r="AN173" i="4" s="1"/>
  <c r="AT173" i="4" s="1"/>
  <c r="AC173" i="4"/>
  <c r="AO173" i="4" s="1"/>
  <c r="AU173" i="4" s="1"/>
  <c r="AE173" i="4"/>
  <c r="AQ173" i="4" s="1"/>
  <c r="AW173" i="4" s="1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M119" i="2" s="1"/>
  <c r="G118" i="4"/>
  <c r="E118" i="4"/>
  <c r="I118" i="4" s="1"/>
  <c r="L119" i="2" s="1"/>
  <c r="D118" i="4"/>
  <c r="H118" i="4" s="1"/>
  <c r="K119" i="2" s="1"/>
  <c r="AE45" i="4"/>
  <c r="AQ45" i="4" s="1"/>
  <c r="AW45" i="4" s="1"/>
  <c r="AD45" i="4"/>
  <c r="AP45" i="4" s="1"/>
  <c r="AV45" i="4" s="1"/>
  <c r="AC45" i="4"/>
  <c r="AO45" i="4" s="1"/>
  <c r="AU45" i="4" s="1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L184" i="4" s="1"/>
  <c r="AR184" i="4" s="1"/>
  <c r="AC184" i="4"/>
  <c r="AF723" i="4"/>
  <c r="AJ723" i="4"/>
  <c r="Z723" i="4"/>
  <c r="AL723" i="4" s="1"/>
  <c r="AR723" i="4" s="1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O650" i="4" s="1"/>
  <c r="AU650" i="4" s="1"/>
  <c r="AD650" i="4"/>
  <c r="AB650" i="4"/>
  <c r="AP936" i="4"/>
  <c r="AM936" i="4"/>
  <c r="AN936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L159" i="4" s="1"/>
  <c r="AR159" i="4" s="1"/>
  <c r="AD159" i="4"/>
  <c r="AP159" i="4" s="1"/>
  <c r="AV159" i="4" s="1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N57" i="4" s="1"/>
  <c r="AT57" i="4" s="1"/>
  <c r="AD57" i="4"/>
  <c r="AP57" i="4" s="1"/>
  <c r="AV57" i="4" s="1"/>
  <c r="G790" i="4"/>
  <c r="F790" i="4"/>
  <c r="J790" i="4" s="1"/>
  <c r="M791" i="2" s="1"/>
  <c r="E790" i="4"/>
  <c r="I790" i="4" s="1"/>
  <c r="L791" i="2" s="1"/>
  <c r="D790" i="4"/>
  <c r="H790" i="4" s="1"/>
  <c r="K791" i="2" s="1"/>
  <c r="AM945" i="4"/>
  <c r="AP945" i="4"/>
  <c r="AO945" i="4"/>
  <c r="AN698" i="4"/>
  <c r="AT698" i="4" s="1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L134" i="4" s="1"/>
  <c r="AR134" i="4" s="1"/>
  <c r="AC134" i="4"/>
  <c r="AO134" i="4" s="1"/>
  <c r="AU134" i="4" s="1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P111" i="4" s="1"/>
  <c r="AV111" i="4" s="1"/>
  <c r="AB111" i="4"/>
  <c r="AN111" i="4" s="1"/>
  <c r="AT111" i="4" s="1"/>
  <c r="AD119" i="4"/>
  <c r="AP119" i="4" s="1"/>
  <c r="AV119" i="4" s="1"/>
  <c r="AB119" i="4"/>
  <c r="AN119" i="4" s="1"/>
  <c r="AT119" i="4" s="1"/>
  <c r="AA119" i="4"/>
  <c r="AM119" i="4" s="1"/>
  <c r="AS119" i="4" s="1"/>
  <c r="AM923" i="4"/>
  <c r="AP923" i="4"/>
  <c r="AO923" i="4"/>
  <c r="AI6" i="4"/>
  <c r="AO6" i="4" s="1"/>
  <c r="AU6" i="4" s="1"/>
  <c r="AJ6" i="4"/>
  <c r="AG6" i="4"/>
  <c r="AD6" i="4"/>
  <c r="AP6" i="4" s="1"/>
  <c r="AV6" i="4" s="1"/>
  <c r="AH117" i="4"/>
  <c r="AJ117" i="4"/>
  <c r="AG117" i="4"/>
  <c r="AA117" i="4"/>
  <c r="AD117" i="4"/>
  <c r="AP117" i="4" s="1"/>
  <c r="AV117" i="4" s="1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O130" i="4" s="1"/>
  <c r="AU130" i="4" s="1"/>
  <c r="AD130" i="4"/>
  <c r="AP130" i="4" s="1"/>
  <c r="AV130" i="4" s="1"/>
  <c r="AE130" i="4"/>
  <c r="AQ130" i="4" s="1"/>
  <c r="AW130" i="4" s="1"/>
  <c r="AB130" i="4"/>
  <c r="AN130" i="4" s="1"/>
  <c r="AT130" i="4" s="1"/>
  <c r="Z137" i="4"/>
  <c r="AL137" i="4" s="1"/>
  <c r="AR137" i="4" s="1"/>
  <c r="AE137" i="4"/>
  <c r="AQ137" i="4" s="1"/>
  <c r="AW137" i="4" s="1"/>
  <c r="AD137" i="4"/>
  <c r="AP137" i="4" s="1"/>
  <c r="AV137" i="4" s="1"/>
  <c r="AD146" i="4"/>
  <c r="AP146" i="4" s="1"/>
  <c r="AV146" i="4" s="1"/>
  <c r="AE146" i="4"/>
  <c r="AQ146" i="4" s="1"/>
  <c r="AW146" i="4" s="1"/>
  <c r="AB146" i="4"/>
  <c r="AN146" i="4" s="1"/>
  <c r="AT146" i="4" s="1"/>
  <c r="Z146" i="4"/>
  <c r="AL146" i="4" s="1"/>
  <c r="AR146" i="4" s="1"/>
  <c r="AA175" i="4"/>
  <c r="AM175" i="4" s="1"/>
  <c r="AS175" i="4" s="1"/>
  <c r="AE175" i="4"/>
  <c r="AQ175" i="4" s="1"/>
  <c r="AW175" i="4" s="1"/>
  <c r="Z175" i="4"/>
  <c r="AL175" i="4" s="1"/>
  <c r="AR175" i="4" s="1"/>
  <c r="E176" i="4"/>
  <c r="I176" i="4" s="1"/>
  <c r="L177" i="2" s="1"/>
  <c r="G176" i="4"/>
  <c r="D176" i="4"/>
  <c r="H176" i="4" s="1"/>
  <c r="K177" i="2" s="1"/>
  <c r="F176" i="4"/>
  <c r="J176" i="4" s="1"/>
  <c r="M177" i="2" s="1"/>
  <c r="AE685" i="4"/>
  <c r="AC685" i="4"/>
  <c r="AO685" i="4" s="1"/>
  <c r="AU685" i="4" s="1"/>
  <c r="AA685" i="4"/>
  <c r="AM685" i="4" s="1"/>
  <c r="AS685" i="4" s="1"/>
  <c r="AE689" i="4"/>
  <c r="AQ689" i="4" s="1"/>
  <c r="AW689" i="4" s="1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Q730" i="4" s="1"/>
  <c r="AW730" i="4" s="1"/>
  <c r="AA730" i="4"/>
  <c r="AF730" i="4"/>
  <c r="AD730" i="4"/>
  <c r="AP730" i="4" s="1"/>
  <c r="AV730" i="4" s="1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AN126" i="4" s="1"/>
  <c r="AT126" i="4" s="1"/>
  <c r="Z126" i="4"/>
  <c r="AL126" i="4" s="1"/>
  <c r="AR126" i="4" s="1"/>
  <c r="Z746" i="4"/>
  <c r="AC746" i="4"/>
  <c r="AO746" i="4" s="1"/>
  <c r="AU746" i="4" s="1"/>
  <c r="AE746" i="4"/>
  <c r="AQ746" i="4" s="1"/>
  <c r="AW746" i="4" s="1"/>
  <c r="AA746" i="4"/>
  <c r="AE763" i="4"/>
  <c r="AA763" i="4"/>
  <c r="AM763" i="4" s="1"/>
  <c r="AS763" i="4" s="1"/>
  <c r="AC763" i="4"/>
  <c r="AO763" i="4" s="1"/>
  <c r="AU763" i="4" s="1"/>
  <c r="AL849" i="4"/>
  <c r="AO849" i="4"/>
  <c r="AN849" i="4"/>
  <c r="AQ881" i="4"/>
  <c r="AP881" i="4"/>
  <c r="AM881" i="4"/>
  <c r="F775" i="4"/>
  <c r="J775" i="4" s="1"/>
  <c r="M776" i="2" s="1"/>
  <c r="D775" i="4"/>
  <c r="H775" i="4" s="1"/>
  <c r="K776" i="2" s="1"/>
  <c r="E775" i="4"/>
  <c r="I775" i="4" s="1"/>
  <c r="L776" i="2" s="1"/>
  <c r="G775" i="4"/>
  <c r="AE748" i="4"/>
  <c r="AQ748" i="4" s="1"/>
  <c r="AW748" i="4" s="1"/>
  <c r="AA748" i="4"/>
  <c r="AM748" i="4" s="1"/>
  <c r="AS748" i="4" s="1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L156" i="2" s="1"/>
  <c r="G155" i="4"/>
  <c r="F155" i="4"/>
  <c r="J155" i="4" s="1"/>
  <c r="M156" i="2" s="1"/>
  <c r="D155" i="4"/>
  <c r="H155" i="4" s="1"/>
  <c r="K156" i="2" s="1"/>
  <c r="AN166" i="4"/>
  <c r="AT166" i="4" s="1"/>
  <c r="AQ166" i="4"/>
  <c r="AW166" i="4" s="1"/>
  <c r="E44" i="4"/>
  <c r="I44" i="4" s="1"/>
  <c r="L45" i="2" s="1"/>
  <c r="G44" i="4"/>
  <c r="F44" i="4"/>
  <c r="J44" i="4" s="1"/>
  <c r="M45" i="2" s="1"/>
  <c r="D44" i="4"/>
  <c r="H44" i="4" s="1"/>
  <c r="K45" i="2" s="1"/>
  <c r="AF509" i="4"/>
  <c r="AD509" i="4"/>
  <c r="AP509" i="4" s="1"/>
  <c r="AV509" i="4" s="1"/>
  <c r="AB509" i="4"/>
  <c r="AN509" i="4" s="1"/>
  <c r="AT509" i="4" s="1"/>
  <c r="Z509" i="4"/>
  <c r="AL509" i="4" s="1"/>
  <c r="AR509" i="4" s="1"/>
  <c r="AA509" i="4"/>
  <c r="AM509" i="4" s="1"/>
  <c r="AS509" i="4" s="1"/>
  <c r="Y29" i="4"/>
  <c r="Z29" i="4" s="1"/>
  <c r="G770" i="4"/>
  <c r="D770" i="4"/>
  <c r="H770" i="4" s="1"/>
  <c r="K771" i="2" s="1"/>
  <c r="F770" i="4"/>
  <c r="J770" i="4" s="1"/>
  <c r="M771" i="2" s="1"/>
  <c r="E770" i="4"/>
  <c r="I770" i="4" s="1"/>
  <c r="L771" i="2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P62" i="4" s="1"/>
  <c r="AV62" i="4" s="1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L34" i="4" s="1"/>
  <c r="AR34" i="4" s="1"/>
  <c r="AD34" i="4"/>
  <c r="AP34" i="4" s="1"/>
  <c r="AV34" i="4" s="1"/>
  <c r="AE681" i="4"/>
  <c r="AQ681" i="4" s="1"/>
  <c r="AW681" i="4" s="1"/>
  <c r="AB681" i="4"/>
  <c r="AN681" i="4" s="1"/>
  <c r="AT681" i="4" s="1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P697" i="4" s="1"/>
  <c r="AV697" i="4" s="1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M42" i="4" s="1"/>
  <c r="AS42" i="4" s="1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L52" i="2" s="1"/>
  <c r="G51" i="4"/>
  <c r="F51" i="4"/>
  <c r="J51" i="4" s="1"/>
  <c r="M52" i="2" s="1"/>
  <c r="D51" i="4"/>
  <c r="H51" i="4" s="1"/>
  <c r="K52" i="2" s="1"/>
  <c r="D832" i="4"/>
  <c r="H832" i="4" s="1"/>
  <c r="K830" i="2" s="1"/>
  <c r="E832" i="4"/>
  <c r="I832" i="4" s="1"/>
  <c r="L830" i="2" s="1"/>
  <c r="F832" i="4"/>
  <c r="J832" i="4" s="1"/>
  <c r="M830" i="2" s="1"/>
  <c r="G832" i="4"/>
  <c r="AH399" i="4"/>
  <c r="AI399" i="4"/>
  <c r="AC399" i="4"/>
  <c r="AO399" i="4" s="1"/>
  <c r="AU399" i="4" s="1"/>
  <c r="AB399" i="4"/>
  <c r="AE399" i="4"/>
  <c r="AQ399" i="4" s="1"/>
  <c r="AW399" i="4" s="1"/>
  <c r="F825" i="4"/>
  <c r="J825" i="4" s="1"/>
  <c r="M823" i="2" s="1"/>
  <c r="E825" i="4"/>
  <c r="I825" i="4" s="1"/>
  <c r="L823" i="2" s="1"/>
  <c r="D825" i="4"/>
  <c r="H825" i="4" s="1"/>
  <c r="K823" i="2" s="1"/>
  <c r="G825" i="4"/>
  <c r="E761" i="4"/>
  <c r="I761" i="4" s="1"/>
  <c r="L762" i="2" s="1"/>
  <c r="D761" i="4"/>
  <c r="H761" i="4" s="1"/>
  <c r="K762" i="2" s="1"/>
  <c r="G761" i="4"/>
  <c r="F761" i="4"/>
  <c r="J761" i="4" s="1"/>
  <c r="M762" i="2" s="1"/>
  <c r="AO761" i="4"/>
  <c r="AU761" i="4" s="1"/>
  <c r="AM825" i="4"/>
  <c r="AS825" i="4" s="1"/>
  <c r="AM761" i="4"/>
  <c r="AS761" i="4" s="1"/>
  <c r="AO825" i="4"/>
  <c r="AU825" i="4" s="1"/>
  <c r="E609" i="4"/>
  <c r="I609" i="4" s="1"/>
  <c r="L610" i="2" s="1"/>
  <c r="G609" i="4"/>
  <c r="F609" i="4"/>
  <c r="J609" i="4" s="1"/>
  <c r="M610" i="2" s="1"/>
  <c r="D609" i="4"/>
  <c r="H609" i="4" s="1"/>
  <c r="K610" i="2" s="1"/>
  <c r="G590" i="4"/>
  <c r="F590" i="4"/>
  <c r="J590" i="4" s="1"/>
  <c r="M591" i="2" s="1"/>
  <c r="D590" i="4"/>
  <c r="H590" i="4" s="1"/>
  <c r="K591" i="2" s="1"/>
  <c r="E590" i="4"/>
  <c r="I590" i="4" s="1"/>
  <c r="L591" i="2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L605" i="4" s="1"/>
  <c r="AR605" i="4" s="1"/>
  <c r="AK642" i="4"/>
  <c r="E707" i="4"/>
  <c r="I707" i="4" s="1"/>
  <c r="L708" i="2" s="1"/>
  <c r="F707" i="4"/>
  <c r="J707" i="4" s="1"/>
  <c r="M708" i="2" s="1"/>
  <c r="G707" i="4"/>
  <c r="D707" i="4"/>
  <c r="H707" i="4" s="1"/>
  <c r="K708" i="2" s="1"/>
  <c r="AM622" i="4"/>
  <c r="AS622" i="4" s="1"/>
  <c r="F668" i="4"/>
  <c r="J668" i="4" s="1"/>
  <c r="M669" i="2" s="1"/>
  <c r="E668" i="4"/>
  <c r="I668" i="4" s="1"/>
  <c r="L669" i="2" s="1"/>
  <c r="D668" i="4"/>
  <c r="H668" i="4" s="1"/>
  <c r="K669" i="2" s="1"/>
  <c r="G668" i="4"/>
  <c r="E627" i="4"/>
  <c r="I627" i="4" s="1"/>
  <c r="L628" i="2" s="1"/>
  <c r="D627" i="4"/>
  <c r="H627" i="4" s="1"/>
  <c r="K628" i="2" s="1"/>
  <c r="G627" i="4"/>
  <c r="F627" i="4"/>
  <c r="J627" i="4" s="1"/>
  <c r="M628" i="2" s="1"/>
  <c r="AM714" i="4"/>
  <c r="AS714" i="4" s="1"/>
  <c r="E595" i="4"/>
  <c r="I595" i="4" s="1"/>
  <c r="L596" i="2" s="1"/>
  <c r="F595" i="4"/>
  <c r="J595" i="4" s="1"/>
  <c r="M596" i="2" s="1"/>
  <c r="G595" i="4"/>
  <c r="D595" i="4"/>
  <c r="H595" i="4" s="1"/>
  <c r="K596" i="2" s="1"/>
  <c r="G702" i="4"/>
  <c r="F702" i="4"/>
  <c r="J702" i="4" s="1"/>
  <c r="M703" i="2" s="1"/>
  <c r="D702" i="4"/>
  <c r="H702" i="4" s="1"/>
  <c r="K703" i="2" s="1"/>
  <c r="E702" i="4"/>
  <c r="I702" i="4" s="1"/>
  <c r="L703" i="2" s="1"/>
  <c r="AO714" i="4"/>
  <c r="AU714" i="4" s="1"/>
  <c r="E666" i="4"/>
  <c r="I666" i="4" s="1"/>
  <c r="L667" i="2" s="1"/>
  <c r="G666" i="4"/>
  <c r="F666" i="4"/>
  <c r="J666" i="4" s="1"/>
  <c r="M667" i="2" s="1"/>
  <c r="D666" i="4"/>
  <c r="H666" i="4" s="1"/>
  <c r="K667" i="2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L740" i="2" s="1"/>
  <c r="G739" i="4"/>
  <c r="F739" i="4"/>
  <c r="J739" i="4" s="1"/>
  <c r="M740" i="2" s="1"/>
  <c r="D739" i="4"/>
  <c r="H739" i="4" s="1"/>
  <c r="K740" i="2" s="1"/>
  <c r="F645" i="4"/>
  <c r="J645" i="4" s="1"/>
  <c r="M646" i="2" s="1"/>
  <c r="E645" i="4"/>
  <c r="I645" i="4" s="1"/>
  <c r="L646" i="2" s="1"/>
  <c r="G645" i="4"/>
  <c r="D645" i="4"/>
  <c r="H645" i="4" s="1"/>
  <c r="K646" i="2" s="1"/>
  <c r="E670" i="4"/>
  <c r="I670" i="4" s="1"/>
  <c r="L671" i="2" s="1"/>
  <c r="G670" i="4"/>
  <c r="F670" i="4"/>
  <c r="J670" i="4" s="1"/>
  <c r="M671" i="2" s="1"/>
  <c r="D670" i="4"/>
  <c r="H670" i="4" s="1"/>
  <c r="K671" i="2" s="1"/>
  <c r="AQ718" i="4"/>
  <c r="AW718" i="4" s="1"/>
  <c r="F675" i="4"/>
  <c r="J675" i="4" s="1"/>
  <c r="M676" i="2" s="1"/>
  <c r="E675" i="4"/>
  <c r="I675" i="4" s="1"/>
  <c r="L676" i="2" s="1"/>
  <c r="D675" i="4"/>
  <c r="H675" i="4" s="1"/>
  <c r="K676" i="2" s="1"/>
  <c r="G675" i="4"/>
  <c r="G718" i="4"/>
  <c r="F718" i="4"/>
  <c r="J718" i="4" s="1"/>
  <c r="M719" i="2" s="1"/>
  <c r="D718" i="4"/>
  <c r="H718" i="4" s="1"/>
  <c r="K719" i="2" s="1"/>
  <c r="E718" i="4"/>
  <c r="I718" i="4" s="1"/>
  <c r="L719" i="2" s="1"/>
  <c r="AB642" i="4"/>
  <c r="AN642" i="4" s="1"/>
  <c r="AT642" i="4" s="1"/>
  <c r="Z642" i="4"/>
  <c r="AL642" i="4" s="1"/>
  <c r="AR642" i="4" s="1"/>
  <c r="G716" i="4"/>
  <c r="D716" i="4"/>
  <c r="H716" i="4" s="1"/>
  <c r="K717" i="2" s="1"/>
  <c r="E716" i="4"/>
  <c r="I716" i="4" s="1"/>
  <c r="L717" i="2" s="1"/>
  <c r="F716" i="4"/>
  <c r="J716" i="4" s="1"/>
  <c r="M717" i="2" s="1"/>
  <c r="AL714" i="4"/>
  <c r="AR714" i="4" s="1"/>
  <c r="AB605" i="4"/>
  <c r="AN605" i="4" s="1"/>
  <c r="AT605" i="4" s="1"/>
  <c r="AC605" i="4"/>
  <c r="AO605" i="4" s="1"/>
  <c r="AU605" i="4" s="1"/>
  <c r="AP718" i="4"/>
  <c r="AV718" i="4" s="1"/>
  <c r="D708" i="4"/>
  <c r="H708" i="4" s="1"/>
  <c r="K709" i="2" s="1"/>
  <c r="E708" i="4"/>
  <c r="I708" i="4" s="1"/>
  <c r="L709" i="2" s="1"/>
  <c r="F708" i="4"/>
  <c r="J708" i="4" s="1"/>
  <c r="M709" i="2" s="1"/>
  <c r="G708" i="4"/>
  <c r="AN622" i="4"/>
  <c r="AT622" i="4" s="1"/>
  <c r="E729" i="4"/>
  <c r="I729" i="4" s="1"/>
  <c r="L730" i="2" s="1"/>
  <c r="G729" i="4"/>
  <c r="F729" i="4"/>
  <c r="J729" i="4" s="1"/>
  <c r="M730" i="2" s="1"/>
  <c r="D729" i="4"/>
  <c r="H729" i="4" s="1"/>
  <c r="K730" i="2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M681" i="2" s="1"/>
  <c r="D680" i="4"/>
  <c r="H680" i="4" s="1"/>
  <c r="K681" i="2" s="1"/>
  <c r="E680" i="4"/>
  <c r="I680" i="4" s="1"/>
  <c r="L681" i="2" s="1"/>
  <c r="E682" i="4"/>
  <c r="I682" i="4" s="1"/>
  <c r="L683" i="2" s="1"/>
  <c r="G682" i="4"/>
  <c r="F682" i="4"/>
  <c r="J682" i="4" s="1"/>
  <c r="M683" i="2" s="1"/>
  <c r="D682" i="4"/>
  <c r="H682" i="4" s="1"/>
  <c r="K683" i="2" s="1"/>
  <c r="E637" i="4"/>
  <c r="I637" i="4" s="1"/>
  <c r="L638" i="2" s="1"/>
  <c r="G637" i="4"/>
  <c r="D637" i="4"/>
  <c r="H637" i="4" s="1"/>
  <c r="K638" i="2" s="1"/>
  <c r="F637" i="4"/>
  <c r="J637" i="4" s="1"/>
  <c r="M638" i="2" s="1"/>
  <c r="AD642" i="4"/>
  <c r="AP642" i="4" s="1"/>
  <c r="AV642" i="4" s="1"/>
  <c r="G713" i="4"/>
  <c r="D713" i="4"/>
  <c r="H713" i="4" s="1"/>
  <c r="K714" i="2" s="1"/>
  <c r="F713" i="4"/>
  <c r="J713" i="4" s="1"/>
  <c r="M714" i="2" s="1"/>
  <c r="E713" i="4"/>
  <c r="I713" i="4" s="1"/>
  <c r="L714" i="2" s="1"/>
  <c r="AD605" i="4"/>
  <c r="AP605" i="4" s="1"/>
  <c r="AV605" i="4" s="1"/>
  <c r="AE605" i="4"/>
  <c r="AQ605" i="4" s="1"/>
  <c r="AW605" i="4" s="1"/>
  <c r="F638" i="4"/>
  <c r="J638" i="4" s="1"/>
  <c r="M639" i="2" s="1"/>
  <c r="D638" i="4"/>
  <c r="H638" i="4" s="1"/>
  <c r="K639" i="2" s="1"/>
  <c r="E638" i="4"/>
  <c r="I638" i="4" s="1"/>
  <c r="L639" i="2" s="1"/>
  <c r="G638" i="4"/>
  <c r="E542" i="4"/>
  <c r="I542" i="4" s="1"/>
  <c r="L543" i="2" s="1"/>
  <c r="G542" i="4"/>
  <c r="D542" i="4"/>
  <c r="H542" i="4" s="1"/>
  <c r="K543" i="2" s="1"/>
  <c r="F542" i="4"/>
  <c r="J542" i="4" s="1"/>
  <c r="M543" i="2" s="1"/>
  <c r="E506" i="4"/>
  <c r="I506" i="4" s="1"/>
  <c r="L507" i="2" s="1"/>
  <c r="D506" i="4"/>
  <c r="H506" i="4" s="1"/>
  <c r="K507" i="2" s="1"/>
  <c r="G506" i="4"/>
  <c r="F506" i="4"/>
  <c r="J506" i="4" s="1"/>
  <c r="M507" i="2" s="1"/>
  <c r="F522" i="4"/>
  <c r="J522" i="4" s="1"/>
  <c r="M523" i="2" s="1"/>
  <c r="G522" i="4"/>
  <c r="E522" i="4"/>
  <c r="I522" i="4" s="1"/>
  <c r="L523" i="2" s="1"/>
  <c r="D522" i="4"/>
  <c r="H522" i="4" s="1"/>
  <c r="K523" i="2" s="1"/>
  <c r="E550" i="4"/>
  <c r="I550" i="4" s="1"/>
  <c r="L551" i="2" s="1"/>
  <c r="D550" i="4"/>
  <c r="H550" i="4" s="1"/>
  <c r="K551" i="2" s="1"/>
  <c r="G550" i="4"/>
  <c r="F550" i="4"/>
  <c r="J550" i="4" s="1"/>
  <c r="M551" i="2" s="1"/>
  <c r="AM534" i="4"/>
  <c r="AS534" i="4" s="1"/>
  <c r="AQ536" i="4"/>
  <c r="AW536" i="4" s="1"/>
  <c r="G556" i="4"/>
  <c r="E556" i="4"/>
  <c r="I556" i="4" s="1"/>
  <c r="L557" i="2" s="1"/>
  <c r="F556" i="4"/>
  <c r="J556" i="4" s="1"/>
  <c r="M557" i="2" s="1"/>
  <c r="D556" i="4"/>
  <c r="H556" i="4" s="1"/>
  <c r="K557" i="2" s="1"/>
  <c r="D573" i="4"/>
  <c r="H573" i="4" s="1"/>
  <c r="K574" i="2" s="1"/>
  <c r="F573" i="4"/>
  <c r="J573" i="4" s="1"/>
  <c r="M574" i="2" s="1"/>
  <c r="E573" i="4"/>
  <c r="I573" i="4" s="1"/>
  <c r="L574" i="2" s="1"/>
  <c r="G573" i="4"/>
  <c r="D530" i="4"/>
  <c r="H530" i="4" s="1"/>
  <c r="K531" i="2" s="1"/>
  <c r="E530" i="4"/>
  <c r="I530" i="4" s="1"/>
  <c r="L531" i="2" s="1"/>
  <c r="G530" i="4"/>
  <c r="F530" i="4"/>
  <c r="J530" i="4" s="1"/>
  <c r="M531" i="2" s="1"/>
  <c r="E532" i="4"/>
  <c r="I532" i="4" s="1"/>
  <c r="L533" i="2" s="1"/>
  <c r="D532" i="4"/>
  <c r="H532" i="4" s="1"/>
  <c r="K533" i="2" s="1"/>
  <c r="G532" i="4"/>
  <c r="F532" i="4"/>
  <c r="J532" i="4" s="1"/>
  <c r="M533" i="2" s="1"/>
  <c r="AQ538" i="4"/>
  <c r="AW538" i="4" s="1"/>
  <c r="AM508" i="4"/>
  <c r="AS508" i="4" s="1"/>
  <c r="Y548" i="4"/>
  <c r="AL552" i="4"/>
  <c r="AR552" i="4" s="1"/>
  <c r="AQ552" i="4"/>
  <c r="AW552" i="4" s="1"/>
  <c r="G545" i="4"/>
  <c r="F545" i="4"/>
  <c r="J545" i="4" s="1"/>
  <c r="M546" i="2" s="1"/>
  <c r="E545" i="4"/>
  <c r="I545" i="4" s="1"/>
  <c r="L546" i="2" s="1"/>
  <c r="D545" i="4"/>
  <c r="H545" i="4" s="1"/>
  <c r="K546" i="2" s="1"/>
  <c r="E565" i="4"/>
  <c r="I565" i="4" s="1"/>
  <c r="L566" i="2" s="1"/>
  <c r="F565" i="4"/>
  <c r="J565" i="4" s="1"/>
  <c r="M566" i="2" s="1"/>
  <c r="G565" i="4"/>
  <c r="D565" i="4"/>
  <c r="H565" i="4" s="1"/>
  <c r="K566" i="2" s="1"/>
  <c r="D569" i="4"/>
  <c r="H569" i="4" s="1"/>
  <c r="K570" i="2" s="1"/>
  <c r="E569" i="4"/>
  <c r="I569" i="4" s="1"/>
  <c r="L570" i="2" s="1"/>
  <c r="F569" i="4"/>
  <c r="J569" i="4" s="1"/>
  <c r="M570" i="2" s="1"/>
  <c r="G569" i="4"/>
  <c r="F504" i="4"/>
  <c r="J504" i="4" s="1"/>
  <c r="M505" i="2" s="1"/>
  <c r="G504" i="4"/>
  <c r="D504" i="4"/>
  <c r="H504" i="4" s="1"/>
  <c r="K505" i="2" s="1"/>
  <c r="E504" i="4"/>
  <c r="I504" i="4" s="1"/>
  <c r="L505" i="2" s="1"/>
  <c r="E388" i="4"/>
  <c r="I388" i="4" s="1"/>
  <c r="L389" i="2" s="1"/>
  <c r="D388" i="4"/>
  <c r="H388" i="4" s="1"/>
  <c r="K389" i="2" s="1"/>
  <c r="F388" i="4"/>
  <c r="J388" i="4" s="1"/>
  <c r="M389" i="2" s="1"/>
  <c r="G388" i="4"/>
  <c r="G496" i="4"/>
  <c r="E496" i="4"/>
  <c r="I496" i="4" s="1"/>
  <c r="L497" i="2" s="1"/>
  <c r="D496" i="4"/>
  <c r="H496" i="4" s="1"/>
  <c r="K497" i="2" s="1"/>
  <c r="F496" i="4"/>
  <c r="J496" i="4" s="1"/>
  <c r="M497" i="2" s="1"/>
  <c r="G499" i="4"/>
  <c r="D499" i="4"/>
  <c r="H499" i="4" s="1"/>
  <c r="K500" i="2" s="1"/>
  <c r="F499" i="4"/>
  <c r="J499" i="4" s="1"/>
  <c r="M500" i="2" s="1"/>
  <c r="E499" i="4"/>
  <c r="I499" i="4" s="1"/>
  <c r="L500" i="2" s="1"/>
  <c r="AL373" i="4"/>
  <c r="AR373" i="4" s="1"/>
  <c r="Z361" i="4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K502" i="2" s="1"/>
  <c r="F501" i="4"/>
  <c r="J501" i="4" s="1"/>
  <c r="M502" i="2" s="1"/>
  <c r="G501" i="4"/>
  <c r="E501" i="4"/>
  <c r="I501" i="4" s="1"/>
  <c r="L502" i="2" s="1"/>
  <c r="AO471" i="4"/>
  <c r="AU471" i="4" s="1"/>
  <c r="E428" i="4"/>
  <c r="I428" i="4" s="1"/>
  <c r="L429" i="2" s="1"/>
  <c r="F428" i="4"/>
  <c r="J428" i="4" s="1"/>
  <c r="M429" i="2" s="1"/>
  <c r="D428" i="4"/>
  <c r="H428" i="4" s="1"/>
  <c r="K429" i="2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L384" i="2" s="1"/>
  <c r="F383" i="4"/>
  <c r="J383" i="4" s="1"/>
  <c r="M384" i="2" s="1"/>
  <c r="D383" i="4"/>
  <c r="H383" i="4" s="1"/>
  <c r="K384" i="2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K492" i="2" s="1"/>
  <c r="E491" i="4"/>
  <c r="I491" i="4" s="1"/>
  <c r="L492" i="2" s="1"/>
  <c r="G491" i="4"/>
  <c r="F491" i="4"/>
  <c r="J491" i="4" s="1"/>
  <c r="M492" i="2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D425" i="4"/>
  <c r="H425" i="4" s="1"/>
  <c r="K426" i="2" s="1"/>
  <c r="E425" i="4"/>
  <c r="I425" i="4" s="1"/>
  <c r="L426" i="2" s="1"/>
  <c r="G425" i="4"/>
  <c r="F425" i="4"/>
  <c r="J425" i="4" s="1"/>
  <c r="M426" i="2" s="1"/>
  <c r="Z354" i="4"/>
  <c r="AH354" i="4"/>
  <c r="AI354" i="4"/>
  <c r="AG354" i="4"/>
  <c r="AD354" i="4"/>
  <c r="AA354" i="4"/>
  <c r="AM354" i="4" s="1"/>
  <c r="AS354" i="4" s="1"/>
  <c r="AB354" i="4"/>
  <c r="AC354" i="4"/>
  <c r="AO354" i="4" s="1"/>
  <c r="AU354" i="4" s="1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M395" i="2" s="1"/>
  <c r="E394" i="4"/>
  <c r="I394" i="4" s="1"/>
  <c r="L395" i="2" s="1"/>
  <c r="D394" i="4"/>
  <c r="H394" i="4" s="1"/>
  <c r="K395" i="2" s="1"/>
  <c r="G394" i="4"/>
  <c r="AC426" i="4"/>
  <c r="AO426" i="4" s="1"/>
  <c r="AU426" i="4" s="1"/>
  <c r="AE426" i="4"/>
  <c r="F503" i="4"/>
  <c r="J503" i="4" s="1"/>
  <c r="M504" i="2" s="1"/>
  <c r="G503" i="4"/>
  <c r="D503" i="4"/>
  <c r="H503" i="4" s="1"/>
  <c r="K504" i="2" s="1"/>
  <c r="E503" i="4"/>
  <c r="I503" i="4" s="1"/>
  <c r="L504" i="2" s="1"/>
  <c r="E492" i="4"/>
  <c r="I492" i="4" s="1"/>
  <c r="L493" i="2" s="1"/>
  <c r="G492" i="4"/>
  <c r="D492" i="4"/>
  <c r="H492" i="4" s="1"/>
  <c r="K493" i="2" s="1"/>
  <c r="F492" i="4"/>
  <c r="J492" i="4" s="1"/>
  <c r="M493" i="2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M472" i="2" s="1"/>
  <c r="E471" i="4"/>
  <c r="I471" i="4" s="1"/>
  <c r="L472" i="2" s="1"/>
  <c r="D471" i="4"/>
  <c r="H471" i="4" s="1"/>
  <c r="K472" i="2" s="1"/>
  <c r="Z426" i="4"/>
  <c r="AL426" i="4" s="1"/>
  <c r="AR426" i="4" s="1"/>
  <c r="AM497" i="4"/>
  <c r="AS497" i="4" s="1"/>
  <c r="AQ416" i="4"/>
  <c r="AW416" i="4" s="1"/>
  <c r="AN394" i="4"/>
  <c r="AT394" i="4" s="1"/>
  <c r="AK426" i="4"/>
  <c r="AI345" i="4"/>
  <c r="AM325" i="4"/>
  <c r="AS325" i="4" s="1"/>
  <c r="AO345" i="4"/>
  <c r="AU34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F315" i="4"/>
  <c r="J315" i="4" s="1"/>
  <c r="M316" i="2" s="1"/>
  <c r="AM297" i="4"/>
  <c r="AS297" i="4" s="1"/>
  <c r="AG229" i="4"/>
  <c r="AD285" i="4"/>
  <c r="Z285" i="4"/>
  <c r="AL285" i="4" s="1"/>
  <c r="AR285" i="4" s="1"/>
  <c r="AF265" i="4"/>
  <c r="AB265" i="4"/>
  <c r="AP208" i="4"/>
  <c r="AV208" i="4" s="1"/>
  <c r="AD296" i="4"/>
  <c r="AK304" i="4"/>
  <c r="Z288" i="4"/>
  <c r="AL288" i="4" s="1"/>
  <c r="AR288" i="4" s="1"/>
  <c r="AG304" i="4"/>
  <c r="AA304" i="4"/>
  <c r="G284" i="4"/>
  <c r="E284" i="4"/>
  <c r="I284" i="4" s="1"/>
  <c r="L285" i="2" s="1"/>
  <c r="F284" i="4"/>
  <c r="J284" i="4" s="1"/>
  <c r="M285" i="2" s="1"/>
  <c r="D284" i="4"/>
  <c r="H284" i="4" s="1"/>
  <c r="K285" i="2" s="1"/>
  <c r="AL291" i="4"/>
  <c r="AR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L319" i="2" s="1"/>
  <c r="AL188" i="4"/>
  <c r="AR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M231" i="4"/>
  <c r="AS231" i="4" s="1"/>
  <c r="AL297" i="4"/>
  <c r="AR297" i="4" s="1"/>
  <c r="AG285" i="4"/>
  <c r="AE285" i="4"/>
  <c r="AC285" i="4"/>
  <c r="AO208" i="4"/>
  <c r="AU208" i="4" s="1"/>
  <c r="AG265" i="4"/>
  <c r="Z265" i="4"/>
  <c r="AD265" i="4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E246" i="4"/>
  <c r="F302" i="4"/>
  <c r="J302" i="4" s="1"/>
  <c r="M303" i="2" s="1"/>
  <c r="D302" i="4"/>
  <c r="H302" i="4" s="1"/>
  <c r="K303" i="2" s="1"/>
  <c r="G302" i="4"/>
  <c r="E302" i="4"/>
  <c r="I302" i="4" s="1"/>
  <c r="L303" i="2" s="1"/>
  <c r="AM206" i="4"/>
  <c r="AS206" i="4" s="1"/>
  <c r="AO257" i="4"/>
  <c r="AU257" i="4" s="1"/>
  <c r="AC239" i="4"/>
  <c r="Z238" i="4"/>
  <c r="AM224" i="4"/>
  <c r="AS224" i="4" s="1"/>
  <c r="AI246" i="4"/>
  <c r="AQ210" i="4"/>
  <c r="AW210" i="4" s="1"/>
  <c r="AQ257" i="4"/>
  <c r="AW257" i="4" s="1"/>
  <c r="AD239" i="4"/>
  <c r="AD238" i="4"/>
  <c r="AB224" i="4"/>
  <c r="AF246" i="4"/>
  <c r="AD246" i="4"/>
  <c r="AO246" i="4"/>
  <c r="AU246" i="4" s="1"/>
  <c r="AH224" i="4"/>
  <c r="AF238" i="4"/>
  <c r="AB238" i="4"/>
  <c r="AN238" i="4" s="1"/>
  <c r="AT238" i="4" s="1"/>
  <c r="AE238" i="4"/>
  <c r="AJ238" i="4"/>
  <c r="AK238" i="4"/>
  <c r="AC238" i="4"/>
  <c r="AO238" i="4" s="1"/>
  <c r="AU238" i="4" s="1"/>
  <c r="AK224" i="4"/>
  <c r="AI224" i="4"/>
  <c r="AC224" i="4"/>
  <c r="Z224" i="4"/>
  <c r="AL224" i="4" s="1"/>
  <c r="AR224" i="4" s="1"/>
  <c r="D224" i="4" s="1"/>
  <c r="H224" i="4" s="1"/>
  <c r="K225" i="2" s="1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L246" i="4" s="1"/>
  <c r="AR246" i="4" s="1"/>
  <c r="AH246" i="4"/>
  <c r="AK246" i="4"/>
  <c r="AQ246" i="4" s="1"/>
  <c r="AW246" i="4" s="1"/>
  <c r="AB246" i="4"/>
  <c r="AN246" i="4" s="1"/>
  <c r="AT246" i="4" s="1"/>
  <c r="AO224" i="4"/>
  <c r="AU224" i="4" s="1"/>
  <c r="AL242" i="4"/>
  <c r="AR242" i="4" s="1"/>
  <c r="AM227" i="4"/>
  <c r="AS227" i="4" s="1"/>
  <c r="AO211" i="4"/>
  <c r="AU211" i="4" s="1"/>
  <c r="AG214" i="4"/>
  <c r="AE214" i="4"/>
  <c r="AO221" i="4"/>
  <c r="AU221" i="4" s="1"/>
  <c r="AP221" i="4"/>
  <c r="AV221" i="4" s="1"/>
  <c r="AL238" i="4"/>
  <c r="AR238" i="4" s="1"/>
  <c r="AP238" i="4"/>
  <c r="AV238" i="4" s="1"/>
  <c r="AN224" i="4"/>
  <c r="AT224" i="4" s="1"/>
  <c r="AP224" i="4"/>
  <c r="AV224" i="4" s="1"/>
  <c r="AQ224" i="4"/>
  <c r="AW224" i="4" s="1"/>
  <c r="AN242" i="4"/>
  <c r="AT242" i="4" s="1"/>
  <c r="AQ242" i="4"/>
  <c r="AW242" i="4" s="1"/>
  <c r="AM242" i="4"/>
  <c r="AS242" i="4" s="1"/>
  <c r="F221" i="4"/>
  <c r="J221" i="4" s="1"/>
  <c r="M222" i="2" s="1"/>
  <c r="D221" i="4"/>
  <c r="H221" i="4" s="1"/>
  <c r="K222" i="2" s="1"/>
  <c r="G221" i="4"/>
  <c r="E221" i="4"/>
  <c r="I221" i="4" s="1"/>
  <c r="L222" i="2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N261" i="4" s="1"/>
  <c r="AT261" i="4" s="1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L226" i="2" s="1"/>
  <c r="D225" i="4"/>
  <c r="H225" i="4" s="1"/>
  <c r="K226" i="2" s="1"/>
  <c r="F225" i="4"/>
  <c r="J225" i="4" s="1"/>
  <c r="M226" i="2" s="1"/>
  <c r="AK211" i="4"/>
  <c r="AQ211" i="4" s="1"/>
  <c r="AW211" i="4" s="1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L326" i="2" s="1"/>
  <c r="F325" i="4"/>
  <c r="J325" i="4" s="1"/>
  <c r="M326" i="2" s="1"/>
  <c r="G325" i="4"/>
  <c r="D325" i="4"/>
  <c r="H325" i="4" s="1"/>
  <c r="K326" i="2" s="1"/>
  <c r="D368" i="4"/>
  <c r="H368" i="4" s="1"/>
  <c r="K369" i="2" s="1"/>
  <c r="G368" i="4"/>
  <c r="E368" i="4"/>
  <c r="I368" i="4" s="1"/>
  <c r="L369" i="2" s="1"/>
  <c r="F368" i="4"/>
  <c r="J368" i="4" s="1"/>
  <c r="M369" i="2" s="1"/>
  <c r="AO368" i="4"/>
  <c r="AU368" i="4" s="1"/>
  <c r="AD279" i="4"/>
  <c r="AA279" i="4"/>
  <c r="AK361" i="4"/>
  <c r="AC361" i="4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K239" i="4"/>
  <c r="AG239" i="4"/>
  <c r="AI232" i="4"/>
  <c r="Z239" i="4"/>
  <c r="AB239" i="4"/>
  <c r="AA239" i="4"/>
  <c r="AN218" i="4"/>
  <c r="AT218" i="4" s="1"/>
  <c r="AL218" i="4"/>
  <c r="AR218" i="4" s="1"/>
  <c r="F218" i="4" s="1"/>
  <c r="J218" i="4" s="1"/>
  <c r="M219" i="2" s="1"/>
  <c r="AP211" i="4"/>
  <c r="AV211" i="4" s="1"/>
  <c r="AH345" i="4"/>
  <c r="AN345" i="4" s="1"/>
  <c r="AT345" i="4" s="1"/>
  <c r="AK345" i="4"/>
  <c r="AQ345" i="4" s="1"/>
  <c r="AW345" i="4" s="1"/>
  <c r="G301" i="4"/>
  <c r="E301" i="4"/>
  <c r="I301" i="4" s="1"/>
  <c r="L302" i="2" s="1"/>
  <c r="D301" i="4"/>
  <c r="H301" i="4" s="1"/>
  <c r="K302" i="2" s="1"/>
  <c r="F301" i="4"/>
  <c r="J301" i="4" s="1"/>
  <c r="M302" i="2" s="1"/>
  <c r="AN301" i="4"/>
  <c r="AT301" i="4" s="1"/>
  <c r="AK219" i="4"/>
  <c r="AM368" i="4"/>
  <c r="AS368" i="4" s="1"/>
  <c r="AN368" i="4"/>
  <c r="AT368" i="4" s="1"/>
  <c r="G329" i="4"/>
  <c r="D329" i="4"/>
  <c r="H329" i="4" s="1"/>
  <c r="K330" i="2" s="1"/>
  <c r="E329" i="4"/>
  <c r="I329" i="4" s="1"/>
  <c r="L330" i="2" s="1"/>
  <c r="F329" i="4"/>
  <c r="J329" i="4" s="1"/>
  <c r="M330" i="2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Q304" i="4"/>
  <c r="AW304" i="4" s="1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O285" i="4"/>
  <c r="AU285" i="4" s="1"/>
  <c r="AO361" i="4"/>
  <c r="AU361" i="4" s="1"/>
  <c r="AQ361" i="4"/>
  <c r="AW361" i="4" s="1"/>
  <c r="AO296" i="4"/>
  <c r="AU296" i="4" s="1"/>
  <c r="AE232" i="4"/>
  <c r="AB232" i="4"/>
  <c r="AO239" i="4"/>
  <c r="AU239" i="4" s="1"/>
  <c r="AM307" i="4"/>
  <c r="AS307" i="4" s="1"/>
  <c r="AE288" i="4"/>
  <c r="AQ288" i="4" s="1"/>
  <c r="AW288" i="4" s="1"/>
  <c r="AI288" i="4"/>
  <c r="AJ288" i="4"/>
  <c r="AI275" i="4"/>
  <c r="AM304" i="4"/>
  <c r="AS304" i="4" s="1"/>
  <c r="AN273" i="4"/>
  <c r="AT273" i="4" s="1"/>
  <c r="AI214" i="4"/>
  <c r="AB214" i="4"/>
  <c r="AN214" i="4" s="1"/>
  <c r="AT214" i="4" s="1"/>
  <c r="AA214" i="4"/>
  <c r="AM214" i="4" s="1"/>
  <c r="AS214" i="4" s="1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AO275" i="4" s="1"/>
  <c r="AU275" i="4" s="1"/>
  <c r="Z312" i="4"/>
  <c r="AA312" i="4"/>
  <c r="AM312" i="4" s="1"/>
  <c r="AS312" i="4" s="1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H288" i="4"/>
  <c r="AC288" i="4"/>
  <c r="AO288" i="4" s="1"/>
  <c r="AU288" i="4" s="1"/>
  <c r="AD288" i="4"/>
  <c r="AP288" i="4" s="1"/>
  <c r="AV288" i="4" s="1"/>
  <c r="AL304" i="4"/>
  <c r="AR304" i="4" s="1"/>
  <c r="D218" i="4"/>
  <c r="H218" i="4" s="1"/>
  <c r="K219" i="2" s="1"/>
  <c r="E218" i="4"/>
  <c r="I218" i="4" s="1"/>
  <c r="L219" i="2" s="1"/>
  <c r="G21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L312" i="2" s="1"/>
  <c r="F311" i="4"/>
  <c r="J311" i="4" s="1"/>
  <c r="M312" i="2" s="1"/>
  <c r="G311" i="4"/>
  <c r="D311" i="4"/>
  <c r="H311" i="4" s="1"/>
  <c r="K312" i="2" s="1"/>
  <c r="AJ304" i="4"/>
  <c r="AI229" i="4"/>
  <c r="AO229" i="4" s="1"/>
  <c r="AU229" i="4" s="1"/>
  <c r="Z229" i="4"/>
  <c r="AL229" i="4" s="1"/>
  <c r="AR229" i="4" s="1"/>
  <c r="AA275" i="4"/>
  <c r="AM275" i="4" s="1"/>
  <c r="AS275" i="4" s="1"/>
  <c r="AJ345" i="4"/>
  <c r="AP345" i="4" s="1"/>
  <c r="AV345" i="4" s="1"/>
  <c r="AO218" i="4"/>
  <c r="AU218" i="4" s="1"/>
  <c r="AN300" i="4"/>
  <c r="AT300" i="4" s="1"/>
  <c r="AO233" i="4"/>
  <c r="AU233" i="4" s="1"/>
  <c r="AM303" i="4"/>
  <c r="AS303" i="4" s="1"/>
  <c r="F288" i="4"/>
  <c r="J288" i="4" s="1"/>
  <c r="M289" i="2" s="1"/>
  <c r="D288" i="4"/>
  <c r="H288" i="4" s="1"/>
  <c r="K289" i="2" s="1"/>
  <c r="G288" i="4"/>
  <c r="E288" i="4"/>
  <c r="I288" i="4" s="1"/>
  <c r="L289" i="2" s="1"/>
  <c r="AF312" i="4"/>
  <c r="AI312" i="4"/>
  <c r="AH312" i="4"/>
  <c r="AP304" i="4"/>
  <c r="AV304" i="4" s="1"/>
  <c r="AQ214" i="4"/>
  <c r="AW214" i="4" s="1"/>
  <c r="E267" i="4"/>
  <c r="I267" i="4" s="1"/>
  <c r="L268" i="2" s="1"/>
  <c r="D267" i="4"/>
  <c r="H267" i="4" s="1"/>
  <c r="K268" i="2" s="1"/>
  <c r="F267" i="4"/>
  <c r="J267" i="4" s="1"/>
  <c r="M268" i="2" s="1"/>
  <c r="G267" i="4"/>
  <c r="AJ312" i="4"/>
  <c r="AE275" i="4"/>
  <c r="AQ275" i="4" s="1"/>
  <c r="AW275" i="4" s="1"/>
  <c r="Z275" i="4"/>
  <c r="AL275" i="4" s="1"/>
  <c r="AR275" i="4" s="1"/>
  <c r="AB312" i="4"/>
  <c r="AQ450" i="4"/>
  <c r="AW450" i="4" s="1"/>
  <c r="AL474" i="4"/>
  <c r="AR474" i="4" s="1"/>
  <c r="AQ328" i="4"/>
  <c r="AW328" i="4" s="1"/>
  <c r="AQ220" i="4"/>
  <c r="AW220" i="4" s="1"/>
  <c r="AP237" i="4"/>
  <c r="AV237" i="4" s="1"/>
  <c r="AO268" i="4"/>
  <c r="AU268" i="4" s="1"/>
  <c r="AI277" i="4"/>
  <c r="AM229" i="4"/>
  <c r="AS229" i="4" s="1"/>
  <c r="AQ233" i="4"/>
  <c r="AW233" i="4" s="1"/>
  <c r="AM371" i="4"/>
  <c r="AS371" i="4" s="1"/>
  <c r="AD281" i="4"/>
  <c r="AB281" i="4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Q370" i="4"/>
  <c r="AW370" i="4" s="1"/>
  <c r="AE372" i="4"/>
  <c r="AQ372" i="4" s="1"/>
  <c r="AW372" i="4" s="1"/>
  <c r="Z372" i="4"/>
  <c r="AG372" i="4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O232" i="4" s="1"/>
  <c r="AU232" i="4" s="1"/>
  <c r="AH391" i="4"/>
  <c r="AI391" i="4"/>
  <c r="AO391" i="4" s="1"/>
  <c r="AU391" i="4" s="1"/>
  <c r="AK391" i="4"/>
  <c r="AJ391" i="4"/>
  <c r="AP391" i="4" s="1"/>
  <c r="AV391" i="4" s="1"/>
  <c r="AF391" i="4"/>
  <c r="AG391" i="4"/>
  <c r="AN239" i="4"/>
  <c r="AT239" i="4" s="1"/>
  <c r="AB364" i="4"/>
  <c r="AN307" i="4"/>
  <c r="AT307" i="4" s="1"/>
  <c r="AL307" i="4"/>
  <c r="AR307" i="4" s="1"/>
  <c r="AO237" i="4"/>
  <c r="AU237" i="4" s="1"/>
  <c r="AP372" i="4"/>
  <c r="AV372" i="4" s="1"/>
  <c r="E421" i="4"/>
  <c r="I421" i="4" s="1"/>
  <c r="L422" i="2" s="1"/>
  <c r="F421" i="4"/>
  <c r="J421" i="4" s="1"/>
  <c r="M422" i="2" s="1"/>
  <c r="G421" i="4"/>
  <c r="D421" i="4"/>
  <c r="H421" i="4" s="1"/>
  <c r="K422" i="2" s="1"/>
  <c r="AQ239" i="4"/>
  <c r="AW239" i="4" s="1"/>
  <c r="AP239" i="4"/>
  <c r="AV239" i="4" s="1"/>
  <c r="AD364" i="4"/>
  <c r="AF364" i="4"/>
  <c r="Z364" i="4"/>
  <c r="AJ364" i="4"/>
  <c r="AH364" i="4"/>
  <c r="AN364" i="4" s="1"/>
  <c r="AT364" i="4" s="1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AN373" i="4"/>
  <c r="AT373" i="4" s="1"/>
  <c r="AP332" i="4"/>
  <c r="AV332" i="4" s="1"/>
  <c r="AN332" i="4"/>
  <c r="AT332" i="4" s="1"/>
  <c r="AQ285" i="4"/>
  <c r="AW285" i="4" s="1"/>
  <c r="AN231" i="4"/>
  <c r="AT231" i="4" s="1"/>
  <c r="AG281" i="4"/>
  <c r="AC281" i="4"/>
  <c r="AN208" i="4"/>
  <c r="AT208" i="4" s="1"/>
  <c r="AO449" i="4"/>
  <c r="AU449" i="4" s="1"/>
  <c r="AP296" i="4"/>
  <c r="AV296" i="4" s="1"/>
  <c r="AN370" i="4"/>
  <c r="AT370" i="4" s="1"/>
  <c r="AH372" i="4"/>
  <c r="AN372" i="4" s="1"/>
  <c r="AT372" i="4" s="1"/>
  <c r="AC372" i="4"/>
  <c r="AO372" i="4" s="1"/>
  <c r="AU372" i="4" s="1"/>
  <c r="AK303" i="4"/>
  <c r="Z303" i="4"/>
  <c r="AL303" i="4" s="1"/>
  <c r="AR303" i="4" s="1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N232" i="4"/>
  <c r="AT232" i="4" s="1"/>
  <c r="AL391" i="4"/>
  <c r="AR391" i="4" s="1"/>
  <c r="AM391" i="4"/>
  <c r="AS391" i="4" s="1"/>
  <c r="AL239" i="4"/>
  <c r="AR239" i="4" s="1"/>
  <c r="AM239" i="4"/>
  <c r="AS239" i="4" s="1"/>
  <c r="AO307" i="4"/>
  <c r="AU307" i="4" s="1"/>
  <c r="AN220" i="4"/>
  <c r="AT220" i="4" s="1"/>
  <c r="AO417" i="4"/>
  <c r="AU417" i="4" s="1"/>
  <c r="AO481" i="4"/>
  <c r="AU481" i="4" s="1"/>
  <c r="AQ296" i="4"/>
  <c r="AW296" i="4" s="1"/>
  <c r="AM372" i="4"/>
  <c r="AS372" i="4" s="1"/>
  <c r="AO303" i="4"/>
  <c r="AU303" i="4" s="1"/>
  <c r="AP303" i="4"/>
  <c r="AV303" i="4" s="1"/>
  <c r="AQ227" i="4"/>
  <c r="AW227" i="4" s="1"/>
  <c r="AL232" i="4"/>
  <c r="AR232" i="4" s="1"/>
  <c r="AM232" i="4"/>
  <c r="AS232" i="4" s="1"/>
  <c r="AQ391" i="4"/>
  <c r="AW391" i="4" s="1"/>
  <c r="AN391" i="4"/>
  <c r="AT391" i="4" s="1"/>
  <c r="E389" i="4"/>
  <c r="I389" i="4" s="1"/>
  <c r="L390" i="2" s="1"/>
  <c r="F389" i="4"/>
  <c r="J389" i="4" s="1"/>
  <c r="M390" i="2" s="1"/>
  <c r="G389" i="4"/>
  <c r="D389" i="4"/>
  <c r="H389" i="4" s="1"/>
  <c r="K390" i="2" s="1"/>
  <c r="AP307" i="4"/>
  <c r="AV307" i="4" s="1"/>
  <c r="AQ440" i="4"/>
  <c r="AW440" i="4" s="1"/>
  <c r="F407" i="4"/>
  <c r="J407" i="4" s="1"/>
  <c r="M408" i="2" s="1"/>
  <c r="D407" i="4"/>
  <c r="H407" i="4" s="1"/>
  <c r="K408" i="2" s="1"/>
  <c r="G407" i="4"/>
  <c r="E407" i="4"/>
  <c r="I407" i="4" s="1"/>
  <c r="L408" i="2" s="1"/>
  <c r="F480" i="4"/>
  <c r="J480" i="4" s="1"/>
  <c r="M481" i="2" s="1"/>
  <c r="D480" i="4"/>
  <c r="H480" i="4" s="1"/>
  <c r="K481" i="2" s="1"/>
  <c r="E480" i="4"/>
  <c r="I480" i="4" s="1"/>
  <c r="L481" i="2" s="1"/>
  <c r="G480" i="4"/>
  <c r="F452" i="4"/>
  <c r="J452" i="4" s="1"/>
  <c r="M453" i="2" s="1"/>
  <c r="E452" i="4"/>
  <c r="I452" i="4" s="1"/>
  <c r="L453" i="2" s="1"/>
  <c r="D452" i="4"/>
  <c r="H452" i="4" s="1"/>
  <c r="K453" i="2" s="1"/>
  <c r="G452" i="4"/>
  <c r="D438" i="4"/>
  <c r="H438" i="4" s="1"/>
  <c r="K439" i="2" s="1"/>
  <c r="G438" i="4"/>
  <c r="F438" i="4"/>
  <c r="J438" i="4" s="1"/>
  <c r="M439" i="2" s="1"/>
  <c r="E438" i="4"/>
  <c r="I438" i="4" s="1"/>
  <c r="L439" i="2" s="1"/>
  <c r="E415" i="4"/>
  <c r="I415" i="4" s="1"/>
  <c r="L416" i="2" s="1"/>
  <c r="D415" i="4"/>
  <c r="H415" i="4" s="1"/>
  <c r="K416" i="2" s="1"/>
  <c r="F415" i="4"/>
  <c r="J415" i="4" s="1"/>
  <c r="M416" i="2" s="1"/>
  <c r="G415" i="4"/>
  <c r="E401" i="4"/>
  <c r="I401" i="4" s="1"/>
  <c r="L402" i="2" s="1"/>
  <c r="D401" i="4"/>
  <c r="H401" i="4" s="1"/>
  <c r="K402" i="2" s="1"/>
  <c r="F401" i="4"/>
  <c r="J401" i="4" s="1"/>
  <c r="M402" i="2" s="1"/>
  <c r="G401" i="4"/>
  <c r="F403" i="4"/>
  <c r="J403" i="4" s="1"/>
  <c r="M404" i="2" s="1"/>
  <c r="G403" i="4"/>
  <c r="E403" i="4"/>
  <c r="I403" i="4" s="1"/>
  <c r="L404" i="2" s="1"/>
  <c r="D403" i="4"/>
  <c r="H403" i="4" s="1"/>
  <c r="K404" i="2" s="1"/>
  <c r="F464" i="4"/>
  <c r="J464" i="4" s="1"/>
  <c r="M465" i="2" s="1"/>
  <c r="D464" i="4"/>
  <c r="H464" i="4" s="1"/>
  <c r="K465" i="2" s="1"/>
  <c r="E464" i="4"/>
  <c r="I464" i="4" s="1"/>
  <c r="L465" i="2" s="1"/>
  <c r="G464" i="4"/>
  <c r="D474" i="4"/>
  <c r="H474" i="4" s="1"/>
  <c r="K475" i="2" s="1"/>
  <c r="F474" i="4"/>
  <c r="J474" i="4" s="1"/>
  <c r="M475" i="2" s="1"/>
  <c r="E474" i="4"/>
  <c r="I474" i="4" s="1"/>
  <c r="L475" i="2" s="1"/>
  <c r="G474" i="4"/>
  <c r="G380" i="4"/>
  <c r="D380" i="4"/>
  <c r="H380" i="4" s="1"/>
  <c r="K381" i="2" s="1"/>
  <c r="F380" i="4"/>
  <c r="J380" i="4" s="1"/>
  <c r="M381" i="2" s="1"/>
  <c r="E380" i="4"/>
  <c r="I380" i="4" s="1"/>
  <c r="L381" i="2" s="1"/>
  <c r="AM454" i="4"/>
  <c r="AS454" i="4" s="1"/>
  <c r="D458" i="4"/>
  <c r="H458" i="4" s="1"/>
  <c r="K459" i="2" s="1"/>
  <c r="G458" i="4"/>
  <c r="F458" i="4"/>
  <c r="J458" i="4" s="1"/>
  <c r="M459" i="2" s="1"/>
  <c r="E458" i="4"/>
  <c r="I458" i="4" s="1"/>
  <c r="L459" i="2" s="1"/>
  <c r="AP417" i="4"/>
  <c r="AV417" i="4" s="1"/>
  <c r="E473" i="4"/>
  <c r="I473" i="4" s="1"/>
  <c r="L474" i="2" s="1"/>
  <c r="F473" i="4"/>
  <c r="J473" i="4" s="1"/>
  <c r="M474" i="2" s="1"/>
  <c r="D473" i="4"/>
  <c r="H473" i="4" s="1"/>
  <c r="K474" i="2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M386" i="2" s="1"/>
  <c r="G385" i="4"/>
  <c r="E385" i="4"/>
  <c r="I385" i="4" s="1"/>
  <c r="L386" i="2" s="1"/>
  <c r="D385" i="4"/>
  <c r="H385" i="4" s="1"/>
  <c r="K386" i="2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L418" i="2" s="1"/>
  <c r="D417" i="4"/>
  <c r="H417" i="4" s="1"/>
  <c r="K418" i="2" s="1"/>
  <c r="F417" i="4"/>
  <c r="J417" i="4" s="1"/>
  <c r="M418" i="2" s="1"/>
  <c r="D459" i="4"/>
  <c r="H459" i="4" s="1"/>
  <c r="K460" i="2" s="1"/>
  <c r="E459" i="4"/>
  <c r="I459" i="4" s="1"/>
  <c r="L460" i="2" s="1"/>
  <c r="F459" i="4"/>
  <c r="J459" i="4" s="1"/>
  <c r="M460" i="2" s="1"/>
  <c r="G459" i="4"/>
  <c r="AN459" i="4"/>
  <c r="AT459" i="4" s="1"/>
  <c r="AK397" i="4"/>
  <c r="AH397" i="4"/>
  <c r="AE397" i="4"/>
  <c r="AB397" i="4"/>
  <c r="E486" i="4"/>
  <c r="I486" i="4" s="1"/>
  <c r="L487" i="2" s="1"/>
  <c r="G486" i="4"/>
  <c r="D486" i="4"/>
  <c r="H486" i="4" s="1"/>
  <c r="K487" i="2" s="1"/>
  <c r="F486" i="4"/>
  <c r="J486" i="4" s="1"/>
  <c r="M487" i="2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L385" i="2" s="1"/>
  <c r="F384" i="4"/>
  <c r="J384" i="4" s="1"/>
  <c r="M385" i="2" s="1"/>
  <c r="D384" i="4"/>
  <c r="H384" i="4" s="1"/>
  <c r="K385" i="2" s="1"/>
  <c r="AQ417" i="4"/>
  <c r="AW417" i="4" s="1"/>
  <c r="AN417" i="4"/>
  <c r="AT417" i="4" s="1"/>
  <c r="G442" i="4"/>
  <c r="E442" i="4"/>
  <c r="I442" i="4" s="1"/>
  <c r="L443" i="2" s="1"/>
  <c r="F442" i="4"/>
  <c r="J442" i="4" s="1"/>
  <c r="M443" i="2" s="1"/>
  <c r="D442" i="4"/>
  <c r="H442" i="4" s="1"/>
  <c r="K443" i="2" s="1"/>
  <c r="E420" i="4"/>
  <c r="I420" i="4" s="1"/>
  <c r="L421" i="2" s="1"/>
  <c r="G420" i="4"/>
  <c r="F420" i="4"/>
  <c r="J420" i="4" s="1"/>
  <c r="M421" i="2" s="1"/>
  <c r="D420" i="4"/>
  <c r="H420" i="4" s="1"/>
  <c r="K421" i="2" s="1"/>
  <c r="AN477" i="4"/>
  <c r="AT477" i="4" s="1"/>
  <c r="F461" i="4"/>
  <c r="J461" i="4" s="1"/>
  <c r="M462" i="2" s="1"/>
  <c r="G461" i="4"/>
  <c r="E461" i="4"/>
  <c r="I461" i="4" s="1"/>
  <c r="L462" i="2" s="1"/>
  <c r="D461" i="4"/>
  <c r="H461" i="4" s="1"/>
  <c r="K462" i="2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M473" i="2" s="1"/>
  <c r="D472" i="4"/>
  <c r="H472" i="4" s="1"/>
  <c r="K473" i="2" s="1"/>
  <c r="E472" i="4"/>
  <c r="I472" i="4" s="1"/>
  <c r="L473" i="2" s="1"/>
  <c r="G472" i="4"/>
  <c r="AC402" i="4"/>
  <c r="AO401" i="4"/>
  <c r="AU401" i="4" s="1"/>
  <c r="AQ396" i="4"/>
  <c r="AW396" i="4" s="1"/>
  <c r="AM396" i="4"/>
  <c r="AS396" i="4" s="1"/>
  <c r="D320" i="4"/>
  <c r="H320" i="4" s="1"/>
  <c r="K321" i="2" s="1"/>
  <c r="G320" i="4"/>
  <c r="E320" i="4"/>
  <c r="I320" i="4" s="1"/>
  <c r="L321" i="2" s="1"/>
  <c r="F320" i="4"/>
  <c r="J320" i="4" s="1"/>
  <c r="M321" i="2" s="1"/>
  <c r="G280" i="4"/>
  <c r="F280" i="4"/>
  <c r="J280" i="4" s="1"/>
  <c r="M281" i="2" s="1"/>
  <c r="D280" i="4"/>
  <c r="H280" i="4" s="1"/>
  <c r="K281" i="2" s="1"/>
  <c r="E280" i="4"/>
  <c r="I280" i="4" s="1"/>
  <c r="L281" i="2" s="1"/>
  <c r="D291" i="4"/>
  <c r="H291" i="4" s="1"/>
  <c r="K292" i="2" s="1"/>
  <c r="F291" i="4"/>
  <c r="J291" i="4" s="1"/>
  <c r="M292" i="2" s="1"/>
  <c r="G291" i="4"/>
  <c r="E291" i="4"/>
  <c r="I291" i="4" s="1"/>
  <c r="L292" i="2" s="1"/>
  <c r="D295" i="4"/>
  <c r="H295" i="4" s="1"/>
  <c r="K296" i="2" s="1"/>
  <c r="E295" i="4"/>
  <c r="I295" i="4" s="1"/>
  <c r="L296" i="2" s="1"/>
  <c r="F295" i="4"/>
  <c r="J295" i="4" s="1"/>
  <c r="M296" i="2" s="1"/>
  <c r="G295" i="4"/>
  <c r="E231" i="4"/>
  <c r="I231" i="4" s="1"/>
  <c r="L232" i="2" s="1"/>
  <c r="G231" i="4"/>
  <c r="F231" i="4"/>
  <c r="J231" i="4" s="1"/>
  <c r="M232" i="2" s="1"/>
  <c r="D231" i="4"/>
  <c r="H231" i="4" s="1"/>
  <c r="K232" i="2" s="1"/>
  <c r="AP266" i="4"/>
  <c r="AV266" i="4" s="1"/>
  <c r="AM300" i="4"/>
  <c r="AS300" i="4" s="1"/>
  <c r="Z327" i="4"/>
  <c r="AL366" i="4"/>
  <c r="AR366" i="4" s="1"/>
  <c r="G292" i="4"/>
  <c r="D292" i="4"/>
  <c r="H292" i="4" s="1"/>
  <c r="K293" i="2" s="1"/>
  <c r="F292" i="4"/>
  <c r="J292" i="4" s="1"/>
  <c r="M293" i="2" s="1"/>
  <c r="E292" i="4"/>
  <c r="I292" i="4" s="1"/>
  <c r="L293" i="2" s="1"/>
  <c r="E321" i="4"/>
  <c r="I321" i="4" s="1"/>
  <c r="L322" i="2" s="1"/>
  <c r="F321" i="4"/>
  <c r="J321" i="4" s="1"/>
  <c r="M322" i="2" s="1"/>
  <c r="G321" i="4"/>
  <c r="D321" i="4"/>
  <c r="H321" i="4" s="1"/>
  <c r="K322" i="2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L374" i="2" s="1"/>
  <c r="G373" i="4"/>
  <c r="D373" i="4"/>
  <c r="H373" i="4" s="1"/>
  <c r="K374" i="2" s="1"/>
  <c r="F373" i="4"/>
  <c r="J373" i="4" s="1"/>
  <c r="M374" i="2" s="1"/>
  <c r="AP373" i="4"/>
  <c r="AV373" i="4" s="1"/>
  <c r="AM285" i="4"/>
  <c r="AS285" i="4" s="1"/>
  <c r="AN313" i="4"/>
  <c r="AT313" i="4" s="1"/>
  <c r="E371" i="4"/>
  <c r="I371" i="4" s="1"/>
  <c r="L372" i="2" s="1"/>
  <c r="G371" i="4"/>
  <c r="D371" i="4"/>
  <c r="H371" i="4" s="1"/>
  <c r="K372" i="2" s="1"/>
  <c r="F371" i="4"/>
  <c r="J371" i="4" s="1"/>
  <c r="M372" i="2" s="1"/>
  <c r="AJ277" i="4"/>
  <c r="AL265" i="4"/>
  <c r="AR265" i="4" s="1"/>
  <c r="AP265" i="4"/>
  <c r="AV265" i="4" s="1"/>
  <c r="AM281" i="4"/>
  <c r="AS281" i="4" s="1"/>
  <c r="AL281" i="4"/>
  <c r="AR281" i="4" s="1"/>
  <c r="AP229" i="4"/>
  <c r="AV229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L284" i="2" s="1"/>
  <c r="D283" i="4"/>
  <c r="H283" i="4" s="1"/>
  <c r="K284" i="2" s="1"/>
  <c r="F283" i="4"/>
  <c r="J283" i="4" s="1"/>
  <c r="M284" i="2" s="1"/>
  <c r="G283" i="4"/>
  <c r="D297" i="4"/>
  <c r="H297" i="4" s="1"/>
  <c r="K298" i="2" s="1"/>
  <c r="E297" i="4"/>
  <c r="I297" i="4" s="1"/>
  <c r="L298" i="2" s="1"/>
  <c r="F297" i="4"/>
  <c r="J297" i="4" s="1"/>
  <c r="M298" i="2" s="1"/>
  <c r="G297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L317" i="2" s="1"/>
  <c r="D316" i="4"/>
  <c r="H316" i="4" s="1"/>
  <c r="K317" i="2" s="1"/>
  <c r="F316" i="4"/>
  <c r="J316" i="4" s="1"/>
  <c r="M317" i="2" s="1"/>
  <c r="G316" i="4"/>
  <c r="AM313" i="4"/>
  <c r="AS313" i="4" s="1"/>
  <c r="D313" i="4"/>
  <c r="H313" i="4" s="1"/>
  <c r="K314" i="2" s="1"/>
  <c r="E313" i="4"/>
  <c r="I313" i="4" s="1"/>
  <c r="L314" i="2" s="1"/>
  <c r="G313" i="4"/>
  <c r="F313" i="4"/>
  <c r="J313" i="4" s="1"/>
  <c r="M314" i="2" s="1"/>
  <c r="AE277" i="4"/>
  <c r="AQ277" i="4" s="1"/>
  <c r="AW277" i="4" s="1"/>
  <c r="AM265" i="4"/>
  <c r="AS265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K203" i="2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M286" i="2" s="1"/>
  <c r="D285" i="4"/>
  <c r="H285" i="4" s="1"/>
  <c r="K286" i="2" s="1"/>
  <c r="G285" i="4"/>
  <c r="E285" i="4"/>
  <c r="I285" i="4" s="1"/>
  <c r="L286" i="2" s="1"/>
  <c r="AP233" i="4"/>
  <c r="AV233" i="4" s="1"/>
  <c r="AO313" i="4"/>
  <c r="AU313" i="4" s="1"/>
  <c r="AN371" i="4"/>
  <c r="AT371" i="4" s="1"/>
  <c r="AL361" i="4"/>
  <c r="AR361" i="4" s="1"/>
  <c r="AD277" i="4"/>
  <c r="AP277" i="4" s="1"/>
  <c r="AV277" i="4" s="1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Y240" i="4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N279" i="4" s="1"/>
  <c r="AT279" i="4" s="1"/>
  <c r="AI279" i="4"/>
  <c r="AJ279" i="4"/>
  <c r="AP279" i="4" s="1"/>
  <c r="AV279" i="4" s="1"/>
  <c r="AK279" i="4"/>
  <c r="AQ279" i="4" s="1"/>
  <c r="AW279" i="4" s="1"/>
  <c r="AG279" i="4"/>
  <c r="AM279" i="4" s="1"/>
  <c r="AS279" i="4" s="1"/>
  <c r="AF279" i="4"/>
  <c r="AL279" i="4" s="1"/>
  <c r="AR279" i="4" s="1"/>
  <c r="AN257" i="4"/>
  <c r="AT257" i="4" s="1"/>
  <c r="Y243" i="4"/>
  <c r="AD243" i="4" s="1"/>
  <c r="AQ295" i="4"/>
  <c r="AW295" i="4" s="1"/>
  <c r="AP285" i="4"/>
  <c r="AV285" i="4" s="1"/>
  <c r="F233" i="4"/>
  <c r="J233" i="4" s="1"/>
  <c r="M234" i="2" s="1"/>
  <c r="E233" i="4"/>
  <c r="I233" i="4" s="1"/>
  <c r="L234" i="2" s="1"/>
  <c r="D233" i="4"/>
  <c r="H233" i="4" s="1"/>
  <c r="K234" i="2" s="1"/>
  <c r="G233" i="4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G208" i="4"/>
  <c r="F208" i="4"/>
  <c r="J208" i="4" s="1"/>
  <c r="M209" i="2" s="1"/>
  <c r="D208" i="4"/>
  <c r="H208" i="4" s="1"/>
  <c r="K209" i="2" s="1"/>
  <c r="E208" i="4"/>
  <c r="I208" i="4" s="1"/>
  <c r="L209" i="2" s="1"/>
  <c r="D293" i="4"/>
  <c r="H293" i="4" s="1"/>
  <c r="K294" i="2" s="1"/>
  <c r="G293" i="4"/>
  <c r="F293" i="4"/>
  <c r="J293" i="4" s="1"/>
  <c r="M294" i="2" s="1"/>
  <c r="E293" i="4"/>
  <c r="I293" i="4" s="1"/>
  <c r="L294" i="2" s="1"/>
  <c r="AQ265" i="4"/>
  <c r="AW265" i="4" s="1"/>
  <c r="AP281" i="4"/>
  <c r="AV281" i="4" s="1"/>
  <c r="AN281" i="4"/>
  <c r="AT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K360" i="2" s="1"/>
  <c r="E359" i="4"/>
  <c r="I359" i="4" s="1"/>
  <c r="L360" i="2" s="1"/>
  <c r="F359" i="4"/>
  <c r="J359" i="4" s="1"/>
  <c r="M360" i="2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L196" i="2" s="1"/>
  <c r="F209" i="4"/>
  <c r="J209" i="4" s="1"/>
  <c r="M210" i="2" s="1"/>
  <c r="E209" i="4"/>
  <c r="I209" i="4" s="1"/>
  <c r="L210" i="2" s="1"/>
  <c r="G209" i="4"/>
  <c r="D209" i="4"/>
  <c r="H209" i="4" s="1"/>
  <c r="K210" i="2" s="1"/>
  <c r="F206" i="4"/>
  <c r="J206" i="4" s="1"/>
  <c r="M207" i="2" s="1"/>
  <c r="D206" i="4"/>
  <c r="H206" i="4" s="1"/>
  <c r="K207" i="2" s="1"/>
  <c r="E206" i="4"/>
  <c r="I206" i="4" s="1"/>
  <c r="L207" i="2" s="1"/>
  <c r="G206" i="4"/>
  <c r="F210" i="4"/>
  <c r="J210" i="4" s="1"/>
  <c r="M211" i="2" s="1"/>
  <c r="G210" i="4"/>
  <c r="D210" i="4"/>
  <c r="H210" i="4" s="1"/>
  <c r="K211" i="2" s="1"/>
  <c r="E210" i="4"/>
  <c r="I210" i="4" s="1"/>
  <c r="L211" i="2" s="1"/>
  <c r="G198" i="4"/>
  <c r="E198" i="4"/>
  <c r="I198" i="4" s="1"/>
  <c r="L199" i="2" s="1"/>
  <c r="D198" i="4"/>
  <c r="H198" i="4" s="1"/>
  <c r="K199" i="2" s="1"/>
  <c r="F198" i="4"/>
  <c r="J198" i="4" s="1"/>
  <c r="M199" i="2" s="1"/>
  <c r="E193" i="4"/>
  <c r="I193" i="4" s="1"/>
  <c r="L194" i="2" s="1"/>
  <c r="D193" i="4"/>
  <c r="H193" i="4" s="1"/>
  <c r="K194" i="2" s="1"/>
  <c r="G193" i="4"/>
  <c r="F193" i="4"/>
  <c r="J193" i="4" s="1"/>
  <c r="M194" i="2" s="1"/>
  <c r="AL199" i="4"/>
  <c r="AR199" i="4" s="1"/>
  <c r="AQ215" i="4"/>
  <c r="AW215" i="4" s="1"/>
  <c r="D215" i="4"/>
  <c r="H215" i="4" s="1"/>
  <c r="K216" i="2" s="1"/>
  <c r="D189" i="4"/>
  <c r="H189" i="4" s="1"/>
  <c r="K190" i="2" s="1"/>
  <c r="F189" i="4"/>
  <c r="J189" i="4" s="1"/>
  <c r="M190" i="2" s="1"/>
  <c r="E189" i="4"/>
  <c r="I189" i="4" s="1"/>
  <c r="L190" i="2" s="1"/>
  <c r="G189" i="4"/>
  <c r="AN195" i="4"/>
  <c r="AT195" i="4" s="1"/>
  <c r="AO195" i="4"/>
  <c r="AU195" i="4" s="1"/>
  <c r="E201" i="4"/>
  <c r="I201" i="4" s="1"/>
  <c r="L202" i="2" s="1"/>
  <c r="F201" i="4"/>
  <c r="J201" i="4" s="1"/>
  <c r="M202" i="2" s="1"/>
  <c r="D201" i="4"/>
  <c r="H201" i="4" s="1"/>
  <c r="K202" i="2" s="1"/>
  <c r="G201" i="4"/>
  <c r="AN201" i="4"/>
  <c r="AT201" i="4" s="1"/>
  <c r="AG196" i="4"/>
  <c r="AM196" i="4" s="1"/>
  <c r="AS196" i="4" s="1"/>
  <c r="AF196" i="4"/>
  <c r="AL196" i="4" s="1"/>
  <c r="AR196" i="4" s="1"/>
  <c r="AK196" i="4"/>
  <c r="AQ196" i="4" s="1"/>
  <c r="AW196" i="4" s="1"/>
  <c r="AH186" i="4"/>
  <c r="AN186" i="4" s="1"/>
  <c r="AT186" i="4" s="1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Q186" i="4" s="1"/>
  <c r="AW186" i="4" s="1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AL186" i="4"/>
  <c r="AR186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O196" i="4" s="1"/>
  <c r="AU196" i="4" s="1"/>
  <c r="AJ196" i="4"/>
  <c r="AP196" i="4" s="1"/>
  <c r="AV196" i="4" s="1"/>
  <c r="AJ186" i="4"/>
  <c r="AP186" i="4" s="1"/>
  <c r="AV186" i="4" s="1"/>
  <c r="AK200" i="4"/>
  <c r="AG200" i="4"/>
  <c r="AF200" i="4"/>
  <c r="AJ200" i="4"/>
  <c r="AC200" i="4"/>
  <c r="AJ197" i="4"/>
  <c r="AD197" i="4"/>
  <c r="AB197" i="4"/>
  <c r="AN197" i="4" s="1"/>
  <c r="AT197" i="4" s="1"/>
  <c r="AF197" i="4"/>
  <c r="AL197" i="4" s="1"/>
  <c r="AR197" i="4" s="1"/>
  <c r="AE197" i="4"/>
  <c r="AM189" i="4"/>
  <c r="AS189" i="4" s="1"/>
  <c r="AJ205" i="4"/>
  <c r="AG205" i="4"/>
  <c r="AF205" i="4"/>
  <c r="AC205" i="4"/>
  <c r="AO205" i="4" s="1"/>
  <c r="AU205" i="4" s="1"/>
  <c r="Z205" i="4"/>
  <c r="G192" i="4"/>
  <c r="D192" i="4"/>
  <c r="H192" i="4" s="1"/>
  <c r="K193" i="2" s="1"/>
  <c r="E192" i="4"/>
  <c r="I192" i="4" s="1"/>
  <c r="L193" i="2" s="1"/>
  <c r="F192" i="4"/>
  <c r="J192" i="4" s="1"/>
  <c r="M193" i="2" s="1"/>
  <c r="AO347" i="4"/>
  <c r="AU347" i="4" s="1"/>
  <c r="AN327" i="4"/>
  <c r="AT327" i="4" s="1"/>
  <c r="AM327" i="4"/>
  <c r="AS327" i="4" s="1"/>
  <c r="AL327" i="4"/>
  <c r="AR327" i="4" s="1"/>
  <c r="Z212" i="4"/>
  <c r="AE212" i="4"/>
  <c r="AB212" i="4"/>
  <c r="AF212" i="4"/>
  <c r="AI212" i="4"/>
  <c r="AG212" i="4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L367" i="2" s="1"/>
  <c r="D366" i="4"/>
  <c r="H366" i="4" s="1"/>
  <c r="K367" i="2" s="1"/>
  <c r="G366" i="4"/>
  <c r="F366" i="4"/>
  <c r="J366" i="4" s="1"/>
  <c r="M367" i="2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E240" i="4"/>
  <c r="AB240" i="4"/>
  <c r="AA240" i="4"/>
  <c r="AD240" i="4"/>
  <c r="Z240" i="4"/>
  <c r="AH240" i="4"/>
  <c r="AG240" i="4"/>
  <c r="AK240" i="4"/>
  <c r="AF240" i="4"/>
  <c r="AI240" i="4"/>
  <c r="AJ240" i="4"/>
  <c r="AK216" i="4"/>
  <c r="Z216" i="4"/>
  <c r="AF216" i="4"/>
  <c r="AJ216" i="4"/>
  <c r="AI216" i="4"/>
  <c r="D188" i="4"/>
  <c r="H188" i="4" s="1"/>
  <c r="K189" i="2" s="1"/>
  <c r="E188" i="4"/>
  <c r="I188" i="4" s="1"/>
  <c r="L189" i="2" s="1"/>
  <c r="F188" i="4"/>
  <c r="J188" i="4" s="1"/>
  <c r="M189" i="2" s="1"/>
  <c r="G188" i="4"/>
  <c r="G299" i="4"/>
  <c r="D299" i="4"/>
  <c r="H299" i="4" s="1"/>
  <c r="K300" i="2" s="1"/>
  <c r="E299" i="4"/>
  <c r="I299" i="4" s="1"/>
  <c r="L300" i="2" s="1"/>
  <c r="F299" i="4"/>
  <c r="J299" i="4" s="1"/>
  <c r="M300" i="2" s="1"/>
  <c r="AL347" i="4"/>
  <c r="AR347" i="4" s="1"/>
  <c r="AN347" i="4"/>
  <c r="AT347" i="4" s="1"/>
  <c r="AM347" i="4"/>
  <c r="AS347" i="4" s="1"/>
  <c r="G323" i="4"/>
  <c r="D323" i="4"/>
  <c r="H323" i="4" s="1"/>
  <c r="K324" i="2" s="1"/>
  <c r="F323" i="4"/>
  <c r="J323" i="4" s="1"/>
  <c r="M324" i="2" s="1"/>
  <c r="E323" i="4"/>
  <c r="I323" i="4" s="1"/>
  <c r="L324" i="2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P327" i="4" s="1"/>
  <c r="AV327" i="4" s="1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L301" i="2" s="1"/>
  <c r="D300" i="4"/>
  <c r="H300" i="4" s="1"/>
  <c r="K301" i="2" s="1"/>
  <c r="F300" i="4"/>
  <c r="J300" i="4" s="1"/>
  <c r="M301" i="2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O272" i="4" s="1"/>
  <c r="AU272" i="4" s="1"/>
  <c r="AD272" i="4"/>
  <c r="Z272" i="4"/>
  <c r="AH272" i="4"/>
  <c r="AJ272" i="4"/>
  <c r="AG272" i="4"/>
  <c r="AF272" i="4"/>
  <c r="AK272" i="4"/>
  <c r="AQ272" i="4" s="1"/>
  <c r="AW272" i="4" s="1"/>
  <c r="AA256" i="4"/>
  <c r="AC256" i="4"/>
  <c r="AE256" i="4"/>
  <c r="Z256" i="4"/>
  <c r="AB256" i="4"/>
  <c r="AD256" i="4"/>
  <c r="AI256" i="4"/>
  <c r="AK256" i="4"/>
  <c r="AF256" i="4"/>
  <c r="AJ256" i="4"/>
  <c r="AH256" i="4"/>
  <c r="AG256" i="4"/>
  <c r="AM256" i="4" s="1"/>
  <c r="AS256" i="4" s="1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K325" i="2" s="1"/>
  <c r="F324" i="4"/>
  <c r="J324" i="4" s="1"/>
  <c r="M325" i="2" s="1"/>
  <c r="E324" i="4"/>
  <c r="I324" i="4" s="1"/>
  <c r="L325" i="2" s="1"/>
  <c r="G324" i="4"/>
  <c r="AC240" i="4"/>
  <c r="D222" i="4"/>
  <c r="H222" i="4" s="1"/>
  <c r="K223" i="2" s="1"/>
  <c r="F222" i="4"/>
  <c r="J222" i="4" s="1"/>
  <c r="M223" i="2" s="1"/>
  <c r="E222" i="4"/>
  <c r="I222" i="4" s="1"/>
  <c r="L223" i="2" s="1"/>
  <c r="G222" i="4"/>
  <c r="G348" i="4"/>
  <c r="F348" i="4"/>
  <c r="J348" i="4" s="1"/>
  <c r="M349" i="2" s="1"/>
  <c r="E348" i="4"/>
  <c r="I348" i="4" s="1"/>
  <c r="L349" i="2" s="1"/>
  <c r="D348" i="4"/>
  <c r="H348" i="4" s="1"/>
  <c r="K349" i="2" s="1"/>
  <c r="G306" i="4"/>
  <c r="F306" i="4"/>
  <c r="J306" i="4" s="1"/>
  <c r="M307" i="2" s="1"/>
  <c r="D306" i="4"/>
  <c r="H306" i="4" s="1"/>
  <c r="K307" i="2" s="1"/>
  <c r="E306" i="4"/>
  <c r="I306" i="4" s="1"/>
  <c r="L307" i="2" s="1"/>
  <c r="D282" i="4"/>
  <c r="H282" i="4" s="1"/>
  <c r="K283" i="2" s="1"/>
  <c r="F282" i="4"/>
  <c r="J282" i="4" s="1"/>
  <c r="M283" i="2" s="1"/>
  <c r="E282" i="4"/>
  <c r="I282" i="4" s="1"/>
  <c r="L283" i="2" s="1"/>
  <c r="G282" i="4"/>
  <c r="E314" i="4"/>
  <c r="I314" i="4" s="1"/>
  <c r="L315" i="2" s="1"/>
  <c r="F314" i="4"/>
  <c r="J314" i="4" s="1"/>
  <c r="M315" i="2" s="1"/>
  <c r="D314" i="4"/>
  <c r="H314" i="4" s="1"/>
  <c r="K315" i="2" s="1"/>
  <c r="G314" i="4"/>
  <c r="AL266" i="4"/>
  <c r="AR266" i="4" s="1"/>
  <c r="D310" i="4"/>
  <c r="H310" i="4" s="1"/>
  <c r="K311" i="2" s="1"/>
  <c r="F310" i="4"/>
  <c r="J310" i="4" s="1"/>
  <c r="M311" i="2" s="1"/>
  <c r="G310" i="4"/>
  <c r="E310" i="4"/>
  <c r="I310" i="4" s="1"/>
  <c r="L311" i="2" s="1"/>
  <c r="D236" i="4"/>
  <c r="H236" i="4" s="1"/>
  <c r="K237" i="2" s="1"/>
  <c r="F236" i="4"/>
  <c r="J236" i="4" s="1"/>
  <c r="M237" i="2" s="1"/>
  <c r="G236" i="4"/>
  <c r="E236" i="4"/>
  <c r="I236" i="4" s="1"/>
  <c r="L237" i="2" s="1"/>
  <c r="F274" i="4"/>
  <c r="J274" i="4" s="1"/>
  <c r="M275" i="2" s="1"/>
  <c r="G274" i="4"/>
  <c r="D274" i="4"/>
  <c r="H274" i="4" s="1"/>
  <c r="K275" i="2" s="1"/>
  <c r="E274" i="4"/>
  <c r="I274" i="4" s="1"/>
  <c r="L275" i="2" s="1"/>
  <c r="D244" i="4"/>
  <c r="H244" i="4" s="1"/>
  <c r="K245" i="2" s="1"/>
  <c r="E244" i="4"/>
  <c r="I244" i="4" s="1"/>
  <c r="L245" i="2" s="1"/>
  <c r="F244" i="4"/>
  <c r="J244" i="4" s="1"/>
  <c r="M245" i="2" s="1"/>
  <c r="G244" i="4"/>
  <c r="D340" i="4"/>
  <c r="H340" i="4" s="1"/>
  <c r="K341" i="2" s="1"/>
  <c r="G340" i="4"/>
  <c r="F340" i="4"/>
  <c r="J340" i="4" s="1"/>
  <c r="M341" i="2" s="1"/>
  <c r="E340" i="4"/>
  <c r="I340" i="4" s="1"/>
  <c r="L341" i="2" s="1"/>
  <c r="G294" i="4"/>
  <c r="F294" i="4"/>
  <c r="J294" i="4" s="1"/>
  <c r="M295" i="2" s="1"/>
  <c r="E294" i="4"/>
  <c r="I294" i="4" s="1"/>
  <c r="L295" i="2" s="1"/>
  <c r="D294" i="4"/>
  <c r="H294" i="4" s="1"/>
  <c r="K295" i="2" s="1"/>
  <c r="D355" i="4"/>
  <c r="H355" i="4" s="1"/>
  <c r="K356" i="2" s="1"/>
  <c r="F355" i="4"/>
  <c r="J355" i="4" s="1"/>
  <c r="M356" i="2" s="1"/>
  <c r="G355" i="4"/>
  <c r="E355" i="4"/>
  <c r="I355" i="4" s="1"/>
  <c r="L356" i="2" s="1"/>
  <c r="G326" i="4"/>
  <c r="F326" i="4"/>
  <c r="J326" i="4" s="1"/>
  <c r="M327" i="2" s="1"/>
  <c r="E326" i="4"/>
  <c r="I326" i="4" s="1"/>
  <c r="L327" i="2" s="1"/>
  <c r="D326" i="4"/>
  <c r="H326" i="4" s="1"/>
  <c r="K327" i="2" s="1"/>
  <c r="F278" i="4"/>
  <c r="J278" i="4" s="1"/>
  <c r="M279" i="2" s="1"/>
  <c r="E278" i="4"/>
  <c r="I278" i="4" s="1"/>
  <c r="L279" i="2" s="1"/>
  <c r="G278" i="4"/>
  <c r="D278" i="4"/>
  <c r="H278" i="4" s="1"/>
  <c r="K279" i="2" s="1"/>
  <c r="F298" i="4"/>
  <c r="J298" i="4" s="1"/>
  <c r="M299" i="2" s="1"/>
  <c r="E298" i="4"/>
  <c r="I298" i="4" s="1"/>
  <c r="L299" i="2" s="1"/>
  <c r="D298" i="4"/>
  <c r="H298" i="4" s="1"/>
  <c r="K299" i="2" s="1"/>
  <c r="G298" i="4"/>
  <c r="E230" i="4"/>
  <c r="I230" i="4" s="1"/>
  <c r="L231" i="2" s="1"/>
  <c r="F230" i="4"/>
  <c r="J230" i="4" s="1"/>
  <c r="M231" i="2" s="1"/>
  <c r="D230" i="4"/>
  <c r="H230" i="4" s="1"/>
  <c r="K231" i="2" s="1"/>
  <c r="G230" i="4"/>
  <c r="D330" i="4"/>
  <c r="H330" i="4" s="1"/>
  <c r="K331" i="2" s="1"/>
  <c r="F330" i="4"/>
  <c r="J330" i="4" s="1"/>
  <c r="M331" i="2" s="1"/>
  <c r="E330" i="4"/>
  <c r="I330" i="4" s="1"/>
  <c r="L331" i="2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B548" i="4"/>
  <c r="AC548" i="4"/>
  <c r="AD548" i="4"/>
  <c r="AA548" i="4"/>
  <c r="Z548" i="4"/>
  <c r="AE548" i="4"/>
  <c r="AF548" i="4"/>
  <c r="AH548" i="4"/>
  <c r="AK548" i="4"/>
  <c r="AG548" i="4"/>
  <c r="AJ548" i="4"/>
  <c r="AI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G317" i="4" l="1"/>
  <c r="E317" i="4"/>
  <c r="I317" i="4" s="1"/>
  <c r="L318" i="2" s="1"/>
  <c r="D317" i="4"/>
  <c r="H317" i="4" s="1"/>
  <c r="K318" i="2" s="1"/>
  <c r="F317" i="4"/>
  <c r="J317" i="4" s="1"/>
  <c r="M318" i="2" s="1"/>
  <c r="AL730" i="4"/>
  <c r="AR730" i="4" s="1"/>
  <c r="AL600" i="4"/>
  <c r="AR600" i="4" s="1"/>
  <c r="AM867" i="4"/>
  <c r="AL867" i="4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D678" i="4"/>
  <c r="H678" i="4" s="1"/>
  <c r="K679" i="2" s="1"/>
  <c r="E678" i="4"/>
  <c r="I678" i="4" s="1"/>
  <c r="L679" i="2" s="1"/>
  <c r="F678" i="4"/>
  <c r="J678" i="4" s="1"/>
  <c r="M679" i="2" s="1"/>
  <c r="G678" i="4"/>
  <c r="AQ780" i="4"/>
  <c r="AW780" i="4" s="1"/>
  <c r="AL780" i="4"/>
  <c r="AR780" i="4" s="1"/>
  <c r="E574" i="4"/>
  <c r="I574" i="4" s="1"/>
  <c r="L575" i="2" s="1"/>
  <c r="F574" i="4"/>
  <c r="J574" i="4" s="1"/>
  <c r="M575" i="2" s="1"/>
  <c r="D574" i="4"/>
  <c r="H574" i="4" s="1"/>
  <c r="K575" i="2" s="1"/>
  <c r="G574" i="4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Q867" i="4"/>
  <c r="G286" i="4"/>
  <c r="E286" i="4"/>
  <c r="I286" i="4" s="1"/>
  <c r="L287" i="2" s="1"/>
  <c r="D286" i="4"/>
  <c r="H286" i="4" s="1"/>
  <c r="K287" i="2" s="1"/>
  <c r="F286" i="4"/>
  <c r="J286" i="4" s="1"/>
  <c r="M287" i="2" s="1"/>
  <c r="AL686" i="4"/>
  <c r="AR686" i="4" s="1"/>
  <c r="AM686" i="4"/>
  <c r="AS686" i="4" s="1"/>
  <c r="AN686" i="4"/>
  <c r="AT686" i="4" s="1"/>
  <c r="AM870" i="4"/>
  <c r="AP870" i="4"/>
  <c r="AO870" i="4"/>
  <c r="AM780" i="4"/>
  <c r="AS780" i="4" s="1"/>
  <c r="AP574" i="4"/>
  <c r="AV574" i="4" s="1"/>
  <c r="E672" i="4"/>
  <c r="I672" i="4" s="1"/>
  <c r="L673" i="2" s="1"/>
  <c r="G672" i="4"/>
  <c r="F672" i="4"/>
  <c r="J672" i="4" s="1"/>
  <c r="M673" i="2" s="1"/>
  <c r="D672" i="4"/>
  <c r="H672" i="4" s="1"/>
  <c r="K673" i="2" s="1"/>
  <c r="AP977" i="4"/>
  <c r="AL977" i="4"/>
  <c r="AO977" i="4"/>
  <c r="AI566" i="4"/>
  <c r="AO566" i="4" s="1"/>
  <c r="AU566" i="4" s="1"/>
  <c r="AF566" i="4"/>
  <c r="AL566" i="4" s="1"/>
  <c r="AR566" i="4" s="1"/>
  <c r="AH566" i="4"/>
  <c r="AB566" i="4"/>
  <c r="AN566" i="4" s="1"/>
  <c r="AT566" i="4" s="1"/>
  <c r="AA566" i="4"/>
  <c r="AM566" i="4" s="1"/>
  <c r="AS566" i="4" s="1"/>
  <c r="AE566" i="4"/>
  <c r="AQ566" i="4" s="1"/>
  <c r="AW566" i="4" s="1"/>
  <c r="AH824" i="4"/>
  <c r="AN824" i="4" s="1"/>
  <c r="AT824" i="4" s="1"/>
  <c r="AE824" i="4"/>
  <c r="AQ824" i="4" s="1"/>
  <c r="AW824" i="4" s="1"/>
  <c r="AK824" i="4"/>
  <c r="AI824" i="4"/>
  <c r="AO824" i="4" s="1"/>
  <c r="AU824" i="4" s="1"/>
  <c r="AD824" i="4"/>
  <c r="AP824" i="4" s="1"/>
  <c r="AV824" i="4" s="1"/>
  <c r="F337" i="4"/>
  <c r="J337" i="4" s="1"/>
  <c r="M338" i="2" s="1"/>
  <c r="G337" i="4"/>
  <c r="E337" i="4"/>
  <c r="I337" i="4" s="1"/>
  <c r="L338" i="2" s="1"/>
  <c r="D337" i="4"/>
  <c r="H337" i="4" s="1"/>
  <c r="K338" i="2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L851" i="4"/>
  <c r="E616" i="4"/>
  <c r="I616" i="4" s="1"/>
  <c r="L617" i="2" s="1"/>
  <c r="F616" i="4"/>
  <c r="J616" i="4" s="1"/>
  <c r="M617" i="2" s="1"/>
  <c r="G616" i="4"/>
  <c r="D616" i="4"/>
  <c r="H616" i="4" s="1"/>
  <c r="K617" i="2" s="1"/>
  <c r="AL883" i="4"/>
  <c r="AP883" i="4"/>
  <c r="AN883" i="4"/>
  <c r="G840" i="4"/>
  <c r="E840" i="4"/>
  <c r="I840" i="4" s="1"/>
  <c r="L838" i="2" s="1"/>
  <c r="D840" i="4"/>
  <c r="H840" i="4" s="1"/>
  <c r="K838" i="2" s="1"/>
  <c r="F840" i="4"/>
  <c r="J840" i="4" s="1"/>
  <c r="M838" i="2" s="1"/>
  <c r="D683" i="4"/>
  <c r="H683" i="4" s="1"/>
  <c r="K684" i="2" s="1"/>
  <c r="E683" i="4"/>
  <c r="I683" i="4" s="1"/>
  <c r="L684" i="2" s="1"/>
  <c r="F683" i="4"/>
  <c r="J683" i="4" s="1"/>
  <c r="M684" i="2" s="1"/>
  <c r="G683" i="4"/>
  <c r="AQ796" i="4"/>
  <c r="AW796" i="4" s="1"/>
  <c r="AN796" i="4"/>
  <c r="AT796" i="4" s="1"/>
  <c r="AM796" i="4"/>
  <c r="AS796" i="4" s="1"/>
  <c r="AN673" i="4"/>
  <c r="AT673" i="4" s="1"/>
  <c r="AL866" i="4"/>
  <c r="AQ866" i="4"/>
  <c r="AN866" i="4"/>
  <c r="G628" i="4"/>
  <c r="D628" i="4"/>
  <c r="H628" i="4" s="1"/>
  <c r="K629" i="2" s="1"/>
  <c r="F628" i="4"/>
  <c r="J628" i="4" s="1"/>
  <c r="M629" i="2" s="1"/>
  <c r="E628" i="4"/>
  <c r="I628" i="4" s="1"/>
  <c r="L629" i="2" s="1"/>
  <c r="AN926" i="4"/>
  <c r="AQ926" i="4"/>
  <c r="AM858" i="4"/>
  <c r="AN921" i="4"/>
  <c r="AM887" i="4"/>
  <c r="AO887" i="4"/>
  <c r="AP887" i="4"/>
  <c r="AO862" i="4"/>
  <c r="AQ862" i="4"/>
  <c r="AN862" i="4"/>
  <c r="AQ856" i="4"/>
  <c r="AM856" i="4"/>
  <c r="AN856" i="4"/>
  <c r="AN864" i="4"/>
  <c r="G560" i="4"/>
  <c r="F560" i="4"/>
  <c r="J560" i="4" s="1"/>
  <c r="M561" i="2" s="1"/>
  <c r="D560" i="4"/>
  <c r="H560" i="4" s="1"/>
  <c r="K561" i="2" s="1"/>
  <c r="E560" i="4"/>
  <c r="I560" i="4" s="1"/>
  <c r="L561" i="2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L815" i="2" s="1"/>
  <c r="G817" i="4"/>
  <c r="F817" i="4"/>
  <c r="J817" i="4" s="1"/>
  <c r="M815" i="2" s="1"/>
  <c r="D817" i="4"/>
  <c r="H817" i="4" s="1"/>
  <c r="K815" i="2" s="1"/>
  <c r="AM817" i="4"/>
  <c r="AS817" i="4" s="1"/>
  <c r="AL162" i="4"/>
  <c r="AR162" i="4" s="1"/>
  <c r="AQ337" i="4"/>
  <c r="AW337" i="4" s="1"/>
  <c r="AQ868" i="4"/>
  <c r="AM868" i="4"/>
  <c r="AN868" i="4"/>
  <c r="G736" i="4"/>
  <c r="E736" i="4"/>
  <c r="I736" i="4" s="1"/>
  <c r="L737" i="2" s="1"/>
  <c r="F736" i="4"/>
  <c r="J736" i="4" s="1"/>
  <c r="M737" i="2" s="1"/>
  <c r="D736" i="4"/>
  <c r="H736" i="4" s="1"/>
  <c r="K737" i="2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M736" i="2" s="1"/>
  <c r="E735" i="4"/>
  <c r="I735" i="4" s="1"/>
  <c r="L736" i="2" s="1"/>
  <c r="D735" i="4"/>
  <c r="H735" i="4" s="1"/>
  <c r="K736" i="2" s="1"/>
  <c r="AN745" i="4"/>
  <c r="AT745" i="4" s="1"/>
  <c r="AP742" i="4"/>
  <c r="AV742" i="4" s="1"/>
  <c r="AQ133" i="4"/>
  <c r="AW133" i="4" s="1"/>
  <c r="AN169" i="4"/>
  <c r="AT169" i="4" s="1"/>
  <c r="E749" i="4"/>
  <c r="I749" i="4" s="1"/>
  <c r="L750" i="2" s="1"/>
  <c r="G749" i="4"/>
  <c r="F749" i="4"/>
  <c r="J749" i="4" s="1"/>
  <c r="M750" i="2" s="1"/>
  <c r="D749" i="4"/>
  <c r="H749" i="4" s="1"/>
  <c r="K750" i="2" s="1"/>
  <c r="AP851" i="4"/>
  <c r="AQ851" i="4"/>
  <c r="AM851" i="4"/>
  <c r="AO851" i="4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D673" i="4"/>
  <c r="H673" i="4" s="1"/>
  <c r="K674" i="2" s="1"/>
  <c r="E673" i="4"/>
  <c r="I673" i="4" s="1"/>
  <c r="L674" i="2" s="1"/>
  <c r="F673" i="4"/>
  <c r="J673" i="4" s="1"/>
  <c r="M674" i="2" s="1"/>
  <c r="G673" i="4"/>
  <c r="G30" i="4"/>
  <c r="E30" i="4"/>
  <c r="I30" i="4" s="1"/>
  <c r="L31" i="2" s="1"/>
  <c r="F30" i="4"/>
  <c r="J30" i="4" s="1"/>
  <c r="M31" i="2" s="1"/>
  <c r="D30" i="4"/>
  <c r="H30" i="4" s="1"/>
  <c r="K31" i="2" s="1"/>
  <c r="F621" i="4"/>
  <c r="J621" i="4" s="1"/>
  <c r="M622" i="2" s="1"/>
  <c r="G621" i="4"/>
  <c r="D621" i="4"/>
  <c r="H621" i="4" s="1"/>
  <c r="K622" i="2" s="1"/>
  <c r="E621" i="4"/>
  <c r="I621" i="4" s="1"/>
  <c r="L622" i="2" s="1"/>
  <c r="AN162" i="4"/>
  <c r="AT162" i="4" s="1"/>
  <c r="AM337" i="4"/>
  <c r="AS337" i="4" s="1"/>
  <c r="D406" i="4"/>
  <c r="H406" i="4" s="1"/>
  <c r="K407" i="2" s="1"/>
  <c r="G406" i="4"/>
  <c r="F406" i="4"/>
  <c r="J406" i="4" s="1"/>
  <c r="M407" i="2" s="1"/>
  <c r="E406" i="4"/>
  <c r="I406" i="4" s="1"/>
  <c r="L407" i="2" s="1"/>
  <c r="AP926" i="4"/>
  <c r="AN858" i="4"/>
  <c r="AL858" i="4"/>
  <c r="AO858" i="4"/>
  <c r="AP858" i="4"/>
  <c r="AQ858" i="4"/>
  <c r="AM921" i="4"/>
  <c r="AO921" i="4"/>
  <c r="F831" i="4"/>
  <c r="J831" i="4" s="1"/>
  <c r="M829" i="2" s="1"/>
  <c r="E831" i="4"/>
  <c r="I831" i="4" s="1"/>
  <c r="L829" i="2" s="1"/>
  <c r="D831" i="4"/>
  <c r="H831" i="4" s="1"/>
  <c r="K829" i="2" s="1"/>
  <c r="G831" i="4"/>
  <c r="AQ887" i="4"/>
  <c r="AN887" i="4"/>
  <c r="AL862" i="4"/>
  <c r="AO856" i="4"/>
  <c r="AL856" i="4"/>
  <c r="AP856" i="4"/>
  <c r="AL864" i="4"/>
  <c r="AQ864" i="4"/>
  <c r="AP864" i="4"/>
  <c r="AJ68" i="4"/>
  <c r="AA68" i="4"/>
  <c r="AG68" i="4"/>
  <c r="AC68" i="4"/>
  <c r="AO68" i="4" s="1"/>
  <c r="AU68" i="4" s="1"/>
  <c r="AE68" i="4"/>
  <c r="AQ68" i="4" s="1"/>
  <c r="AW68" i="4" s="1"/>
  <c r="G619" i="4"/>
  <c r="F619" i="4"/>
  <c r="J619" i="4" s="1"/>
  <c r="M620" i="2" s="1"/>
  <c r="E619" i="4"/>
  <c r="I619" i="4" s="1"/>
  <c r="L620" i="2" s="1"/>
  <c r="D619" i="4"/>
  <c r="H619" i="4" s="1"/>
  <c r="K620" i="2" s="1"/>
  <c r="AM621" i="4"/>
  <c r="AS621" i="4" s="1"/>
  <c r="AL827" i="4"/>
  <c r="AR827" i="4" s="1"/>
  <c r="D563" i="4"/>
  <c r="H563" i="4" s="1"/>
  <c r="K564" i="2" s="1"/>
  <c r="F563" i="4"/>
  <c r="J563" i="4" s="1"/>
  <c r="M564" i="2" s="1"/>
  <c r="G563" i="4"/>
  <c r="E563" i="4"/>
  <c r="I563" i="4" s="1"/>
  <c r="L564" i="2" s="1"/>
  <c r="AQ628" i="4"/>
  <c r="AW628" i="4" s="1"/>
  <c r="AL688" i="4"/>
  <c r="AR688" i="4" s="1"/>
  <c r="AQ817" i="4"/>
  <c r="AW817" i="4" s="1"/>
  <c r="AO337" i="4"/>
  <c r="AU337" i="4" s="1"/>
  <c r="AL868" i="4"/>
  <c r="AO868" i="4"/>
  <c r="AP868" i="4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M61" i="2" s="1"/>
  <c r="G60" i="4"/>
  <c r="D60" i="4"/>
  <c r="H60" i="4" s="1"/>
  <c r="K61" i="2" s="1"/>
  <c r="E60" i="4"/>
  <c r="I60" i="4" s="1"/>
  <c r="L61" i="2" s="1"/>
  <c r="E811" i="4"/>
  <c r="I811" i="4" s="1"/>
  <c r="L812" i="2" s="1"/>
  <c r="D811" i="4"/>
  <c r="H811" i="4" s="1"/>
  <c r="K812" i="2" s="1"/>
  <c r="F811" i="4"/>
  <c r="J811" i="4" s="1"/>
  <c r="M812" i="2" s="1"/>
  <c r="G811" i="4"/>
  <c r="E33" i="4"/>
  <c r="I33" i="4" s="1"/>
  <c r="L34" i="2" s="1"/>
  <c r="G33" i="4"/>
  <c r="F33" i="4"/>
  <c r="J33" i="4" s="1"/>
  <c r="M34" i="2" s="1"/>
  <c r="D33" i="4"/>
  <c r="H33" i="4" s="1"/>
  <c r="K34" i="2" s="1"/>
  <c r="E73" i="4"/>
  <c r="I73" i="4" s="1"/>
  <c r="L74" i="2" s="1"/>
  <c r="G73" i="4"/>
  <c r="F73" i="4"/>
  <c r="J73" i="4" s="1"/>
  <c r="M74" i="2" s="1"/>
  <c r="D73" i="4"/>
  <c r="H73" i="4" s="1"/>
  <c r="K74" i="2" s="1"/>
  <c r="AO500" i="4"/>
  <c r="AU500" i="4" s="1"/>
  <c r="AQ488" i="4"/>
  <c r="AW488" i="4" s="1"/>
  <c r="AO327" i="4"/>
  <c r="AU327" i="4" s="1"/>
  <c r="AH216" i="4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L698" i="2" s="1"/>
  <c r="G697" i="4"/>
  <c r="D697" i="4"/>
  <c r="H697" i="4" s="1"/>
  <c r="K698" i="2" s="1"/>
  <c r="F697" i="4"/>
  <c r="J697" i="4" s="1"/>
  <c r="M698" i="2" s="1"/>
  <c r="F696" i="4"/>
  <c r="J696" i="4" s="1"/>
  <c r="M697" i="2" s="1"/>
  <c r="D696" i="4"/>
  <c r="H696" i="4" s="1"/>
  <c r="K697" i="2" s="1"/>
  <c r="G696" i="4"/>
  <c r="E696" i="4"/>
  <c r="I696" i="4" s="1"/>
  <c r="L697" i="2" s="1"/>
  <c r="E34" i="4"/>
  <c r="I34" i="4" s="1"/>
  <c r="L35" i="2" s="1"/>
  <c r="G34" i="4"/>
  <c r="F34" i="4"/>
  <c r="J34" i="4" s="1"/>
  <c r="M35" i="2" s="1"/>
  <c r="D34" i="4"/>
  <c r="H34" i="4" s="1"/>
  <c r="K35" i="2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L552" i="2" s="1"/>
  <c r="D551" i="4"/>
  <c r="H551" i="4" s="1"/>
  <c r="K552" i="2" s="1"/>
  <c r="G551" i="4"/>
  <c r="F551" i="4"/>
  <c r="J551" i="4" s="1"/>
  <c r="M552" i="2" s="1"/>
  <c r="AP523" i="4"/>
  <c r="AV523" i="4" s="1"/>
  <c r="AQ523" i="4"/>
  <c r="AW523" i="4" s="1"/>
  <c r="AL523" i="4"/>
  <c r="AR523" i="4" s="1"/>
  <c r="F126" i="4"/>
  <c r="J126" i="4" s="1"/>
  <c r="M127" i="2" s="1"/>
  <c r="E126" i="4"/>
  <c r="I126" i="4" s="1"/>
  <c r="L127" i="2" s="1"/>
  <c r="G126" i="4"/>
  <c r="D126" i="4"/>
  <c r="H126" i="4" s="1"/>
  <c r="K127" i="2" s="1"/>
  <c r="AO730" i="4"/>
  <c r="AU730" i="4" s="1"/>
  <c r="AN730" i="4"/>
  <c r="AT730" i="4" s="1"/>
  <c r="D175" i="4"/>
  <c r="H175" i="4" s="1"/>
  <c r="K176" i="2" s="1"/>
  <c r="F175" i="4"/>
  <c r="J175" i="4" s="1"/>
  <c r="M176" i="2" s="1"/>
  <c r="G175" i="4"/>
  <c r="E175" i="4"/>
  <c r="I175" i="4" s="1"/>
  <c r="L176" i="2" s="1"/>
  <c r="G84" i="4"/>
  <c r="F84" i="4"/>
  <c r="J84" i="4" s="1"/>
  <c r="M85" i="2" s="1"/>
  <c r="D84" i="4"/>
  <c r="H84" i="4" s="1"/>
  <c r="K85" i="2" s="1"/>
  <c r="E84" i="4"/>
  <c r="I84" i="4" s="1"/>
  <c r="L85" i="2" s="1"/>
  <c r="AM117" i="4"/>
  <c r="AS117" i="4" s="1"/>
  <c r="AM662" i="4"/>
  <c r="AS662" i="4" s="1"/>
  <c r="D159" i="4"/>
  <c r="H159" i="4" s="1"/>
  <c r="K160" i="2" s="1"/>
  <c r="E159" i="4"/>
  <c r="I159" i="4" s="1"/>
  <c r="L160" i="2" s="1"/>
  <c r="G159" i="4"/>
  <c r="F159" i="4"/>
  <c r="J159" i="4" s="1"/>
  <c r="M160" i="2" s="1"/>
  <c r="E64" i="4"/>
  <c r="I64" i="4" s="1"/>
  <c r="L65" i="2" s="1"/>
  <c r="G64" i="4"/>
  <c r="D64" i="4"/>
  <c r="H64" i="4" s="1"/>
  <c r="K65" i="2" s="1"/>
  <c r="F64" i="4"/>
  <c r="J64" i="4" s="1"/>
  <c r="M65" i="2" s="1"/>
  <c r="F760" i="4"/>
  <c r="J760" i="4" s="1"/>
  <c r="M761" i="2" s="1"/>
  <c r="E760" i="4"/>
  <c r="I760" i="4" s="1"/>
  <c r="L761" i="2" s="1"/>
  <c r="G760" i="4"/>
  <c r="D760" i="4"/>
  <c r="H760" i="4" s="1"/>
  <c r="K761" i="2" s="1"/>
  <c r="F723" i="4"/>
  <c r="J723" i="4" s="1"/>
  <c r="M724" i="2" s="1"/>
  <c r="D723" i="4"/>
  <c r="H723" i="4" s="1"/>
  <c r="K724" i="2" s="1"/>
  <c r="E723" i="4"/>
  <c r="I723" i="4" s="1"/>
  <c r="L724" i="2" s="1"/>
  <c r="G723" i="4"/>
  <c r="F184" i="4"/>
  <c r="J184" i="4" s="1"/>
  <c r="M185" i="2" s="1"/>
  <c r="G184" i="4"/>
  <c r="D184" i="4"/>
  <c r="H184" i="4" s="1"/>
  <c r="K185" i="2" s="1"/>
  <c r="E184" i="4"/>
  <c r="I184" i="4" s="1"/>
  <c r="L185" i="2" s="1"/>
  <c r="G173" i="4"/>
  <c r="E173" i="4"/>
  <c r="I173" i="4" s="1"/>
  <c r="L174" i="2" s="1"/>
  <c r="F173" i="4"/>
  <c r="J173" i="4" s="1"/>
  <c r="M174" i="2" s="1"/>
  <c r="D173" i="4"/>
  <c r="H173" i="4" s="1"/>
  <c r="K174" i="2" s="1"/>
  <c r="E87" i="4"/>
  <c r="I87" i="4" s="1"/>
  <c r="L88" i="2" s="1"/>
  <c r="G87" i="4"/>
  <c r="D87" i="4"/>
  <c r="H87" i="4" s="1"/>
  <c r="K88" i="2" s="1"/>
  <c r="F87" i="4"/>
  <c r="J87" i="4" s="1"/>
  <c r="M88" i="2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K787" i="2" s="1"/>
  <c r="F786" i="4"/>
  <c r="J786" i="4" s="1"/>
  <c r="M787" i="2" s="1"/>
  <c r="E786" i="4"/>
  <c r="I786" i="4" s="1"/>
  <c r="L787" i="2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G533" i="4"/>
  <c r="F533" i="4"/>
  <c r="J533" i="4" s="1"/>
  <c r="M534" i="2" s="1"/>
  <c r="D533" i="4"/>
  <c r="H533" i="4" s="1"/>
  <c r="K534" i="2" s="1"/>
  <c r="E533" i="4"/>
  <c r="I533" i="4" s="1"/>
  <c r="L534" i="2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K33" i="2" s="1"/>
  <c r="F32" i="4"/>
  <c r="J32" i="4" s="1"/>
  <c r="M33" i="2" s="1"/>
  <c r="E32" i="4"/>
  <c r="I32" i="4" s="1"/>
  <c r="L33" i="2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L53" i="2" s="1"/>
  <c r="D52" i="4"/>
  <c r="H52" i="4" s="1"/>
  <c r="K53" i="2" s="1"/>
  <c r="F52" i="4"/>
  <c r="J52" i="4" s="1"/>
  <c r="M53" i="2" s="1"/>
  <c r="G52" i="4"/>
  <c r="AN940" i="4"/>
  <c r="AL940" i="4"/>
  <c r="AP940" i="4"/>
  <c r="AM940" i="4"/>
  <c r="AL746" i="4"/>
  <c r="AR746" i="4" s="1"/>
  <c r="G758" i="4"/>
  <c r="F758" i="4"/>
  <c r="J758" i="4" s="1"/>
  <c r="M759" i="2" s="1"/>
  <c r="E758" i="4"/>
  <c r="I758" i="4" s="1"/>
  <c r="L759" i="2" s="1"/>
  <c r="D758" i="4"/>
  <c r="H758" i="4" s="1"/>
  <c r="K759" i="2" s="1"/>
  <c r="AM689" i="4"/>
  <c r="AS689" i="4" s="1"/>
  <c r="G511" i="4"/>
  <c r="E511" i="4"/>
  <c r="I511" i="4" s="1"/>
  <c r="L512" i="2" s="1"/>
  <c r="F511" i="4"/>
  <c r="J511" i="4" s="1"/>
  <c r="M512" i="2" s="1"/>
  <c r="D511" i="4"/>
  <c r="H511" i="4" s="1"/>
  <c r="K512" i="2" s="1"/>
  <c r="AL771" i="4"/>
  <c r="AR771" i="4" s="1"/>
  <c r="AL399" i="4"/>
  <c r="AR399" i="4" s="1"/>
  <c r="AP875" i="4"/>
  <c r="AQ875" i="4"/>
  <c r="F600" i="4"/>
  <c r="J600" i="4" s="1"/>
  <c r="M601" i="2" s="1"/>
  <c r="E600" i="4"/>
  <c r="I600" i="4" s="1"/>
  <c r="L601" i="2" s="1"/>
  <c r="G600" i="4"/>
  <c r="D600" i="4"/>
  <c r="H600" i="4" s="1"/>
  <c r="K601" i="2" s="1"/>
  <c r="AQ600" i="4"/>
  <c r="AW600" i="4" s="1"/>
  <c r="AN600" i="4"/>
  <c r="AT600" i="4" s="1"/>
  <c r="AM600" i="4"/>
  <c r="AS600" i="4" s="1"/>
  <c r="G766" i="4"/>
  <c r="F766" i="4"/>
  <c r="J766" i="4" s="1"/>
  <c r="M767" i="2" s="1"/>
  <c r="D766" i="4"/>
  <c r="H766" i="4" s="1"/>
  <c r="K767" i="2" s="1"/>
  <c r="E766" i="4"/>
  <c r="I766" i="4" s="1"/>
  <c r="L767" i="2" s="1"/>
  <c r="G810" i="4"/>
  <c r="E810" i="4"/>
  <c r="I810" i="4" s="1"/>
  <c r="L811" i="2" s="1"/>
  <c r="F810" i="4"/>
  <c r="J810" i="4" s="1"/>
  <c r="M811" i="2" s="1"/>
  <c r="D810" i="4"/>
  <c r="H810" i="4" s="1"/>
  <c r="K811" i="2" s="1"/>
  <c r="G42" i="4"/>
  <c r="F42" i="4"/>
  <c r="J42" i="4" s="1"/>
  <c r="M43" i="2" s="1"/>
  <c r="E42" i="4"/>
  <c r="I42" i="4" s="1"/>
  <c r="L43" i="2" s="1"/>
  <c r="D42" i="4"/>
  <c r="H42" i="4" s="1"/>
  <c r="K43" i="2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M81" i="4" s="1"/>
  <c r="AS81" i="4" s="1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N29" i="4" s="1"/>
  <c r="AT29" i="4" s="1"/>
  <c r="AA29" i="4"/>
  <c r="AM29" i="4" s="1"/>
  <c r="AS29" i="4" s="1"/>
  <c r="AD29" i="4"/>
  <c r="AQ509" i="4"/>
  <c r="AW509" i="4" s="1"/>
  <c r="G820" i="4"/>
  <c r="E820" i="4"/>
  <c r="I820" i="4" s="1"/>
  <c r="L818" i="2" s="1"/>
  <c r="D820" i="4"/>
  <c r="H820" i="4" s="1"/>
  <c r="K818" i="2" s="1"/>
  <c r="F820" i="4"/>
  <c r="J820" i="4" s="1"/>
  <c r="M818" i="2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M686" i="2" s="1"/>
  <c r="E685" i="4"/>
  <c r="I685" i="4" s="1"/>
  <c r="L686" i="2" s="1"/>
  <c r="G685" i="4"/>
  <c r="D685" i="4"/>
  <c r="H685" i="4" s="1"/>
  <c r="K686" i="2" s="1"/>
  <c r="AP175" i="4"/>
  <c r="AV175" i="4" s="1"/>
  <c r="AM146" i="4"/>
  <c r="AS146" i="4" s="1"/>
  <c r="AL130" i="4"/>
  <c r="AR130" i="4" s="1"/>
  <c r="AF4" i="4"/>
  <c r="AJ4" i="4"/>
  <c r="AG4" i="4"/>
  <c r="AE4" i="4"/>
  <c r="AA4" i="4"/>
  <c r="AM4" i="4" s="1"/>
  <c r="AS4" i="4" s="1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K651" i="2" s="1"/>
  <c r="F650" i="4"/>
  <c r="J650" i="4" s="1"/>
  <c r="M651" i="2" s="1"/>
  <c r="E650" i="4"/>
  <c r="I650" i="4" s="1"/>
  <c r="L651" i="2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M46" i="2" s="1"/>
  <c r="E45" i="4"/>
  <c r="I45" i="4" s="1"/>
  <c r="L46" i="2" s="1"/>
  <c r="D45" i="4"/>
  <c r="H45" i="4" s="1"/>
  <c r="K46" i="2" s="1"/>
  <c r="D141" i="4"/>
  <c r="H141" i="4" s="1"/>
  <c r="K142" i="2" s="1"/>
  <c r="E141" i="4"/>
  <c r="I141" i="4" s="1"/>
  <c r="L142" i="2" s="1"/>
  <c r="G141" i="4"/>
  <c r="F141" i="4"/>
  <c r="J141" i="4" s="1"/>
  <c r="M142" i="2" s="1"/>
  <c r="AL125" i="4"/>
  <c r="AR125" i="4" s="1"/>
  <c r="F86" i="4"/>
  <c r="J86" i="4" s="1"/>
  <c r="M87" i="2" s="1"/>
  <c r="D86" i="4"/>
  <c r="H86" i="4" s="1"/>
  <c r="K87" i="2" s="1"/>
  <c r="G86" i="4"/>
  <c r="E86" i="4"/>
  <c r="I86" i="4" s="1"/>
  <c r="L87" i="2" s="1"/>
  <c r="AN86" i="4"/>
  <c r="AT86" i="4" s="1"/>
  <c r="AN78" i="4"/>
  <c r="AT78" i="4" s="1"/>
  <c r="AO33" i="4"/>
  <c r="AU33" i="4" s="1"/>
  <c r="AP589" i="4"/>
  <c r="AV589" i="4" s="1"/>
  <c r="G56" i="4"/>
  <c r="F56" i="4"/>
  <c r="J56" i="4" s="1"/>
  <c r="M57" i="2" s="1"/>
  <c r="D56" i="4"/>
  <c r="H56" i="4" s="1"/>
  <c r="K57" i="2" s="1"/>
  <c r="E56" i="4"/>
  <c r="I56" i="4" s="1"/>
  <c r="L57" i="2" s="1"/>
  <c r="F603" i="4"/>
  <c r="J603" i="4" s="1"/>
  <c r="M604" i="2" s="1"/>
  <c r="D603" i="4"/>
  <c r="H603" i="4" s="1"/>
  <c r="K604" i="2" s="1"/>
  <c r="G603" i="4"/>
  <c r="E603" i="4"/>
  <c r="I603" i="4" s="1"/>
  <c r="L604" i="2" s="1"/>
  <c r="F457" i="4"/>
  <c r="J457" i="4" s="1"/>
  <c r="M458" i="2" s="1"/>
  <c r="E457" i="4"/>
  <c r="I457" i="4" s="1"/>
  <c r="L458" i="2" s="1"/>
  <c r="G457" i="4"/>
  <c r="D457" i="4"/>
  <c r="H457" i="4" s="1"/>
  <c r="K458" i="2" s="1"/>
  <c r="G653" i="4"/>
  <c r="F653" i="4"/>
  <c r="J653" i="4" s="1"/>
  <c r="M654" i="2" s="1"/>
  <c r="E653" i="4"/>
  <c r="I653" i="4" s="1"/>
  <c r="L654" i="2" s="1"/>
  <c r="D653" i="4"/>
  <c r="H653" i="4" s="1"/>
  <c r="K654" i="2" s="1"/>
  <c r="AG90" i="4"/>
  <c r="AF90" i="4"/>
  <c r="AI90" i="4"/>
  <c r="Z90" i="4"/>
  <c r="AL90" i="4" s="1"/>
  <c r="AR90" i="4" s="1"/>
  <c r="AA90" i="4"/>
  <c r="AM90" i="4" s="1"/>
  <c r="AS90" i="4" s="1"/>
  <c r="AD90" i="4"/>
  <c r="G838" i="4"/>
  <c r="F838" i="4"/>
  <c r="J838" i="4" s="1"/>
  <c r="M836" i="2" s="1"/>
  <c r="D838" i="4"/>
  <c r="H838" i="4" s="1"/>
  <c r="K836" i="2" s="1"/>
  <c r="E838" i="4"/>
  <c r="I838" i="4" s="1"/>
  <c r="L836" i="2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L38" i="2" s="1"/>
  <c r="F37" i="4"/>
  <c r="J37" i="4" s="1"/>
  <c r="M38" i="2" s="1"/>
  <c r="D37" i="4"/>
  <c r="H37" i="4" s="1"/>
  <c r="K38" i="2" s="1"/>
  <c r="AQ555" i="4"/>
  <c r="AW555" i="4" s="1"/>
  <c r="AN555" i="4"/>
  <c r="AT555" i="4" s="1"/>
  <c r="AG177" i="4"/>
  <c r="AF177" i="4"/>
  <c r="AI177" i="4"/>
  <c r="AD177" i="4"/>
  <c r="AB177" i="4"/>
  <c r="AA177" i="4"/>
  <c r="AM177" i="4" s="1"/>
  <c r="AS177" i="4" s="1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K625" i="2" s="1"/>
  <c r="F624" i="4"/>
  <c r="J624" i="4" s="1"/>
  <c r="M625" i="2" s="1"/>
  <c r="E624" i="4"/>
  <c r="I624" i="4" s="1"/>
  <c r="L625" i="2" s="1"/>
  <c r="G624" i="4"/>
  <c r="AL28" i="4"/>
  <c r="AR28" i="4" s="1"/>
  <c r="AP28" i="4"/>
  <c r="AV28" i="4" s="1"/>
  <c r="AN28" i="4"/>
  <c r="AT28" i="4" s="1"/>
  <c r="F784" i="4"/>
  <c r="J784" i="4" s="1"/>
  <c r="M785" i="2" s="1"/>
  <c r="D784" i="4"/>
  <c r="H784" i="4" s="1"/>
  <c r="K785" i="2" s="1"/>
  <c r="E784" i="4"/>
  <c r="I784" i="4" s="1"/>
  <c r="L785" i="2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L779" i="2" s="1"/>
  <c r="F778" i="4"/>
  <c r="J778" i="4" s="1"/>
  <c r="M779" i="2" s="1"/>
  <c r="D778" i="4"/>
  <c r="H778" i="4" s="1"/>
  <c r="K779" i="2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L63" i="2" s="1"/>
  <c r="D62" i="4"/>
  <c r="H62" i="4" s="1"/>
  <c r="K63" i="2" s="1"/>
  <c r="F62" i="4"/>
  <c r="J62" i="4" s="1"/>
  <c r="M63" i="2" s="1"/>
  <c r="F509" i="4"/>
  <c r="J509" i="4" s="1"/>
  <c r="M510" i="2" s="1"/>
  <c r="D509" i="4"/>
  <c r="H509" i="4" s="1"/>
  <c r="K510" i="2" s="1"/>
  <c r="G509" i="4"/>
  <c r="E509" i="4"/>
  <c r="I509" i="4" s="1"/>
  <c r="L510" i="2" s="1"/>
  <c r="AM730" i="4"/>
  <c r="AS730" i="4" s="1"/>
  <c r="D699" i="4"/>
  <c r="H699" i="4" s="1"/>
  <c r="K700" i="2" s="1"/>
  <c r="G699" i="4"/>
  <c r="F699" i="4"/>
  <c r="J699" i="4" s="1"/>
  <c r="M700" i="2" s="1"/>
  <c r="E699" i="4"/>
  <c r="I699" i="4" s="1"/>
  <c r="L700" i="2" s="1"/>
  <c r="F689" i="4"/>
  <c r="J689" i="4" s="1"/>
  <c r="M690" i="2" s="1"/>
  <c r="D689" i="4"/>
  <c r="H689" i="4" s="1"/>
  <c r="K690" i="2" s="1"/>
  <c r="E689" i="4"/>
  <c r="I689" i="4" s="1"/>
  <c r="L690" i="2" s="1"/>
  <c r="G689" i="4"/>
  <c r="E146" i="4"/>
  <c r="I146" i="4" s="1"/>
  <c r="L147" i="2" s="1"/>
  <c r="F146" i="4"/>
  <c r="J146" i="4" s="1"/>
  <c r="M147" i="2" s="1"/>
  <c r="G146" i="4"/>
  <c r="D146" i="4"/>
  <c r="H146" i="4" s="1"/>
  <c r="K147" i="2" s="1"/>
  <c r="E137" i="4"/>
  <c r="I137" i="4" s="1"/>
  <c r="L138" i="2" s="1"/>
  <c r="G137" i="4"/>
  <c r="D137" i="4"/>
  <c r="H137" i="4" s="1"/>
  <c r="K138" i="2" s="1"/>
  <c r="F137" i="4"/>
  <c r="J137" i="4" s="1"/>
  <c r="M138" i="2" s="1"/>
  <c r="E134" i="4"/>
  <c r="I134" i="4" s="1"/>
  <c r="L135" i="2" s="1"/>
  <c r="F134" i="4"/>
  <c r="J134" i="4" s="1"/>
  <c r="M135" i="2" s="1"/>
  <c r="G134" i="4"/>
  <c r="D134" i="4"/>
  <c r="H134" i="4" s="1"/>
  <c r="K135" i="2" s="1"/>
  <c r="AL659" i="4"/>
  <c r="AR659" i="4" s="1"/>
  <c r="AP650" i="4"/>
  <c r="AV650" i="4" s="1"/>
  <c r="F819" i="4"/>
  <c r="J819" i="4" s="1"/>
  <c r="M817" i="2" s="1"/>
  <c r="G819" i="4"/>
  <c r="D819" i="4"/>
  <c r="H819" i="4" s="1"/>
  <c r="K817" i="2" s="1"/>
  <c r="E819" i="4"/>
  <c r="I819" i="4" s="1"/>
  <c r="L817" i="2" s="1"/>
  <c r="AO184" i="4"/>
  <c r="AU184" i="4" s="1"/>
  <c r="F88" i="4"/>
  <c r="J88" i="4" s="1"/>
  <c r="M89" i="2" s="1"/>
  <c r="G88" i="4"/>
  <c r="E88" i="4"/>
  <c r="I88" i="4" s="1"/>
  <c r="L89" i="2" s="1"/>
  <c r="D88" i="4"/>
  <c r="H88" i="4" s="1"/>
  <c r="K89" i="2" s="1"/>
  <c r="D78" i="4"/>
  <c r="H78" i="4" s="1"/>
  <c r="K79" i="2" s="1"/>
  <c r="E78" i="4"/>
  <c r="I78" i="4" s="1"/>
  <c r="L79" i="2" s="1"/>
  <c r="G78" i="4"/>
  <c r="F78" i="4"/>
  <c r="J78" i="4" s="1"/>
  <c r="M79" i="2" s="1"/>
  <c r="D135" i="4"/>
  <c r="H135" i="4" s="1"/>
  <c r="K136" i="2" s="1"/>
  <c r="F135" i="4"/>
  <c r="J135" i="4" s="1"/>
  <c r="M136" i="2" s="1"/>
  <c r="E135" i="4"/>
  <c r="I135" i="4" s="1"/>
  <c r="L136" i="2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L839" i="2" s="1"/>
  <c r="G841" i="4"/>
  <c r="D841" i="4"/>
  <c r="H841" i="4" s="1"/>
  <c r="K839" i="2" s="1"/>
  <c r="F841" i="4"/>
  <c r="J841" i="4" s="1"/>
  <c r="M839" i="2" s="1"/>
  <c r="AM98" i="4"/>
  <c r="AS98" i="4" s="1"/>
  <c r="AP98" i="4"/>
  <c r="AV98" i="4" s="1"/>
  <c r="F46" i="4"/>
  <c r="J46" i="4" s="1"/>
  <c r="M47" i="2" s="1"/>
  <c r="G46" i="4"/>
  <c r="E46" i="4"/>
  <c r="I46" i="4" s="1"/>
  <c r="L47" i="2" s="1"/>
  <c r="D46" i="4"/>
  <c r="H46" i="4" s="1"/>
  <c r="K47" i="2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M27" i="2" s="1"/>
  <c r="D26" i="4"/>
  <c r="H26" i="4" s="1"/>
  <c r="K27" i="2" s="1"/>
  <c r="E26" i="4"/>
  <c r="I26" i="4" s="1"/>
  <c r="L27" i="2" s="1"/>
  <c r="AM971" i="4"/>
  <c r="AP971" i="4"/>
  <c r="AO971" i="4"/>
  <c r="G826" i="4"/>
  <c r="D826" i="4"/>
  <c r="H826" i="4" s="1"/>
  <c r="K824" i="2" s="1"/>
  <c r="F826" i="4"/>
  <c r="J826" i="4" s="1"/>
  <c r="M824" i="2" s="1"/>
  <c r="E826" i="4"/>
  <c r="I826" i="4" s="1"/>
  <c r="L824" i="2" s="1"/>
  <c r="G762" i="4"/>
  <c r="E762" i="4"/>
  <c r="I762" i="4" s="1"/>
  <c r="L763" i="2" s="1"/>
  <c r="F762" i="4"/>
  <c r="J762" i="4" s="1"/>
  <c r="M763" i="2" s="1"/>
  <c r="D762" i="4"/>
  <c r="H762" i="4" s="1"/>
  <c r="K763" i="2" s="1"/>
  <c r="G154" i="4"/>
  <c r="D154" i="4"/>
  <c r="H154" i="4" s="1"/>
  <c r="K155" i="2" s="1"/>
  <c r="F154" i="4"/>
  <c r="J154" i="4" s="1"/>
  <c r="M155" i="2" s="1"/>
  <c r="E154" i="4"/>
  <c r="I154" i="4" s="1"/>
  <c r="L155" i="2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K585" i="2" s="1"/>
  <c r="G584" i="4"/>
  <c r="E584" i="4"/>
  <c r="I584" i="4" s="1"/>
  <c r="L585" i="2" s="1"/>
  <c r="F584" i="4"/>
  <c r="J584" i="4" s="1"/>
  <c r="M585" i="2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K749" i="2" s="1"/>
  <c r="G748" i="4"/>
  <c r="F748" i="4"/>
  <c r="J748" i="4" s="1"/>
  <c r="M749" i="2" s="1"/>
  <c r="E748" i="4"/>
  <c r="I748" i="4" s="1"/>
  <c r="L749" i="2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L8" i="2" s="1"/>
  <c r="G7" i="4"/>
  <c r="F7" i="4"/>
  <c r="J7" i="4" s="1"/>
  <c r="M8" i="2" s="1"/>
  <c r="D7" i="4"/>
  <c r="H7" i="4" s="1"/>
  <c r="K8" i="2" s="1"/>
  <c r="AQ697" i="4"/>
  <c r="AW697" i="4" s="1"/>
  <c r="AP696" i="4"/>
  <c r="AV696" i="4" s="1"/>
  <c r="E58" i="4"/>
  <c r="I58" i="4" s="1"/>
  <c r="L59" i="2" s="1"/>
  <c r="D58" i="4"/>
  <c r="H58" i="4" s="1"/>
  <c r="K59" i="2" s="1"/>
  <c r="F58" i="4"/>
  <c r="J58" i="4" s="1"/>
  <c r="M59" i="2" s="1"/>
  <c r="G58" i="4"/>
  <c r="D681" i="4"/>
  <c r="H681" i="4" s="1"/>
  <c r="K682" i="2" s="1"/>
  <c r="E681" i="4"/>
  <c r="I681" i="4" s="1"/>
  <c r="L682" i="2" s="1"/>
  <c r="G681" i="4"/>
  <c r="F681" i="4"/>
  <c r="J681" i="4" s="1"/>
  <c r="M682" i="2" s="1"/>
  <c r="AQ34" i="4"/>
  <c r="AW34" i="4" s="1"/>
  <c r="AQ630" i="4"/>
  <c r="AW630" i="4" s="1"/>
  <c r="AN630" i="4"/>
  <c r="AT630" i="4" s="1"/>
  <c r="AM551" i="4"/>
  <c r="AS551" i="4" s="1"/>
  <c r="E715" i="4"/>
  <c r="I715" i="4" s="1"/>
  <c r="L716" i="2" s="1"/>
  <c r="F715" i="4"/>
  <c r="J715" i="4" s="1"/>
  <c r="M716" i="2" s="1"/>
  <c r="G715" i="4"/>
  <c r="D715" i="4"/>
  <c r="H715" i="4" s="1"/>
  <c r="K716" i="2" s="1"/>
  <c r="AQ169" i="4"/>
  <c r="AW169" i="4" s="1"/>
  <c r="AO169" i="4"/>
  <c r="AU169" i="4" s="1"/>
  <c r="AJ81" i="4"/>
  <c r="AP81" i="4" s="1"/>
  <c r="AV81" i="4" s="1"/>
  <c r="AK81" i="4"/>
  <c r="AF81" i="4"/>
  <c r="AB81" i="4"/>
  <c r="AN81" i="4" s="1"/>
  <c r="AT81" i="4" s="1"/>
  <c r="AH14" i="4"/>
  <c r="AJ14" i="4"/>
  <c r="AF14" i="4"/>
  <c r="AD14" i="4"/>
  <c r="AP14" i="4" s="1"/>
  <c r="AV14" i="4" s="1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P161" i="4" s="1"/>
  <c r="AV161" i="4" s="1"/>
  <c r="AA161" i="4"/>
  <c r="AM161" i="4" s="1"/>
  <c r="AS161" i="4" s="1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P4" i="4" s="1"/>
  <c r="AV4" i="4" s="1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M118" i="2" s="1"/>
  <c r="D117" i="4"/>
  <c r="H117" i="4" s="1"/>
  <c r="K118" i="2" s="1"/>
  <c r="E117" i="4"/>
  <c r="I117" i="4" s="1"/>
  <c r="L118" i="2" s="1"/>
  <c r="AN117" i="4"/>
  <c r="AT117" i="4" s="1"/>
  <c r="E6" i="4"/>
  <c r="I6" i="4" s="1"/>
  <c r="L7" i="2" s="1"/>
  <c r="F6" i="4"/>
  <c r="J6" i="4" s="1"/>
  <c r="M7" i="2" s="1"/>
  <c r="D6" i="4"/>
  <c r="H6" i="4" s="1"/>
  <c r="K7" i="2" s="1"/>
  <c r="G6" i="4"/>
  <c r="AO119" i="4"/>
  <c r="AU119" i="4" s="1"/>
  <c r="F111" i="4"/>
  <c r="J111" i="4" s="1"/>
  <c r="M112" i="2" s="1"/>
  <c r="E111" i="4"/>
  <c r="I111" i="4" s="1"/>
  <c r="L112" i="2" s="1"/>
  <c r="G111" i="4"/>
  <c r="D111" i="4"/>
  <c r="H111" i="4" s="1"/>
  <c r="K112" i="2" s="1"/>
  <c r="AM60" i="4"/>
  <c r="AS60" i="4" s="1"/>
  <c r="AM134" i="4"/>
  <c r="AS134" i="4" s="1"/>
  <c r="AL662" i="4"/>
  <c r="AR662" i="4" s="1"/>
  <c r="G698" i="4"/>
  <c r="E698" i="4"/>
  <c r="I698" i="4" s="1"/>
  <c r="L699" i="2" s="1"/>
  <c r="F698" i="4"/>
  <c r="J698" i="4" s="1"/>
  <c r="M699" i="2" s="1"/>
  <c r="D698" i="4"/>
  <c r="H698" i="4" s="1"/>
  <c r="K699" i="2" s="1"/>
  <c r="AO698" i="4"/>
  <c r="AU698" i="4" s="1"/>
  <c r="AM698" i="4"/>
  <c r="AS698" i="4" s="1"/>
  <c r="AL57" i="4"/>
  <c r="AR57" i="4" s="1"/>
  <c r="AN41" i="4"/>
  <c r="AT41" i="4" s="1"/>
  <c r="E41" i="4"/>
  <c r="I41" i="4" s="1"/>
  <c r="L42" i="2" s="1"/>
  <c r="D41" i="4"/>
  <c r="H41" i="4" s="1"/>
  <c r="K42" i="2" s="1"/>
  <c r="F41" i="4"/>
  <c r="J41" i="4" s="1"/>
  <c r="M42" i="2" s="1"/>
  <c r="G41" i="4"/>
  <c r="AO159" i="4"/>
  <c r="AU159" i="4" s="1"/>
  <c r="AM64" i="4"/>
  <c r="AS64" i="4" s="1"/>
  <c r="AM659" i="4"/>
  <c r="AS659" i="4" s="1"/>
  <c r="AJ738" i="4"/>
  <c r="AP738" i="4" s="1"/>
  <c r="AV738" i="4" s="1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AO90" i="4" s="1"/>
  <c r="AU90" i="4" s="1"/>
  <c r="E16" i="4"/>
  <c r="I16" i="4" s="1"/>
  <c r="L17" i="2" s="1"/>
  <c r="G16" i="4"/>
  <c r="F16" i="4"/>
  <c r="J16" i="4" s="1"/>
  <c r="M17" i="2" s="1"/>
  <c r="D16" i="4"/>
  <c r="H16" i="4" s="1"/>
  <c r="K17" i="2" s="1"/>
  <c r="AQ93" i="4"/>
  <c r="AW93" i="4" s="1"/>
  <c r="AO93" i="4"/>
  <c r="AU93" i="4" s="1"/>
  <c r="AL93" i="4"/>
  <c r="AR93" i="4" s="1"/>
  <c r="E77" i="4"/>
  <c r="I77" i="4" s="1"/>
  <c r="L78" i="2" s="1"/>
  <c r="D77" i="4"/>
  <c r="H77" i="4" s="1"/>
  <c r="K78" i="2" s="1"/>
  <c r="G77" i="4"/>
  <c r="F77" i="4"/>
  <c r="J77" i="4" s="1"/>
  <c r="M78" i="2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L182" i="2" s="1"/>
  <c r="G181" i="4"/>
  <c r="D181" i="4"/>
  <c r="H181" i="4" s="1"/>
  <c r="K182" i="2" s="1"/>
  <c r="F181" i="4"/>
  <c r="J181" i="4" s="1"/>
  <c r="M182" i="2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O177" i="4" s="1"/>
  <c r="AU177" i="4" s="1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M659" i="2" s="1"/>
  <c r="D658" i="4"/>
  <c r="H658" i="4" s="1"/>
  <c r="K659" i="2" s="1"/>
  <c r="E658" i="4"/>
  <c r="I658" i="4" s="1"/>
  <c r="L659" i="2" s="1"/>
  <c r="D535" i="4"/>
  <c r="H535" i="4" s="1"/>
  <c r="K536" i="2" s="1"/>
  <c r="E535" i="4"/>
  <c r="I535" i="4" s="1"/>
  <c r="L536" i="2" s="1"/>
  <c r="G535" i="4"/>
  <c r="F535" i="4"/>
  <c r="J535" i="4" s="1"/>
  <c r="M536" i="2" s="1"/>
  <c r="F127" i="4"/>
  <c r="J127" i="4" s="1"/>
  <c r="M128" i="2" s="1"/>
  <c r="D127" i="4"/>
  <c r="H127" i="4" s="1"/>
  <c r="K128" i="2" s="1"/>
  <c r="E127" i="4"/>
  <c r="I127" i="4" s="1"/>
  <c r="L128" i="2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K807" i="2" s="1"/>
  <c r="F806" i="4"/>
  <c r="J806" i="4" s="1"/>
  <c r="M807" i="2" s="1"/>
  <c r="E806" i="4"/>
  <c r="I806" i="4" s="1"/>
  <c r="L807" i="2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L715" i="2" s="1"/>
  <c r="G714" i="4"/>
  <c r="F714" i="4"/>
  <c r="J714" i="4" s="1"/>
  <c r="M715" i="2" s="1"/>
  <c r="D714" i="4"/>
  <c r="H714" i="4" s="1"/>
  <c r="K715" i="2" s="1"/>
  <c r="E605" i="4"/>
  <c r="I605" i="4" s="1"/>
  <c r="L606" i="2" s="1"/>
  <c r="F605" i="4"/>
  <c r="J605" i="4" s="1"/>
  <c r="M606" i="2" s="1"/>
  <c r="D605" i="4"/>
  <c r="H605" i="4" s="1"/>
  <c r="K606" i="2" s="1"/>
  <c r="G605" i="4"/>
  <c r="AM640" i="4"/>
  <c r="AS640" i="4" s="1"/>
  <c r="E622" i="4"/>
  <c r="I622" i="4" s="1"/>
  <c r="L623" i="2" s="1"/>
  <c r="G622" i="4"/>
  <c r="F622" i="4"/>
  <c r="J622" i="4" s="1"/>
  <c r="M623" i="2" s="1"/>
  <c r="D622" i="4"/>
  <c r="H622" i="4" s="1"/>
  <c r="K623" i="2" s="1"/>
  <c r="D642" i="4"/>
  <c r="H642" i="4" s="1"/>
  <c r="K643" i="2" s="1"/>
  <c r="G642" i="4"/>
  <c r="F642" i="4"/>
  <c r="J642" i="4" s="1"/>
  <c r="M643" i="2" s="1"/>
  <c r="E642" i="4"/>
  <c r="I642" i="4" s="1"/>
  <c r="L643" i="2" s="1"/>
  <c r="AL640" i="4"/>
  <c r="AR640" i="4" s="1"/>
  <c r="G548" i="4"/>
  <c r="E548" i="4"/>
  <c r="I548" i="4" s="1"/>
  <c r="L549" i="2" s="1"/>
  <c r="F548" i="4"/>
  <c r="J548" i="4" s="1"/>
  <c r="M549" i="2" s="1"/>
  <c r="D548" i="4"/>
  <c r="H548" i="4" s="1"/>
  <c r="K549" i="2" s="1"/>
  <c r="F546" i="4"/>
  <c r="J546" i="4" s="1"/>
  <c r="M547" i="2" s="1"/>
  <c r="E546" i="4"/>
  <c r="I546" i="4" s="1"/>
  <c r="L547" i="2" s="1"/>
  <c r="D546" i="4"/>
  <c r="H546" i="4" s="1"/>
  <c r="K547" i="2" s="1"/>
  <c r="G546" i="4"/>
  <c r="AL516" i="4"/>
  <c r="AR516" i="4" s="1"/>
  <c r="AP516" i="4"/>
  <c r="AV516" i="4" s="1"/>
  <c r="E526" i="4"/>
  <c r="I526" i="4" s="1"/>
  <c r="L527" i="2" s="1"/>
  <c r="F526" i="4"/>
  <c r="J526" i="4" s="1"/>
  <c r="M527" i="2" s="1"/>
  <c r="D526" i="4"/>
  <c r="H526" i="4" s="1"/>
  <c r="K527" i="2" s="1"/>
  <c r="G526" i="4"/>
  <c r="AL514" i="4"/>
  <c r="AR514" i="4" s="1"/>
  <c r="AO514" i="4"/>
  <c r="AU514" i="4" s="1"/>
  <c r="F508" i="4"/>
  <c r="J508" i="4" s="1"/>
  <c r="M509" i="2" s="1"/>
  <c r="D508" i="4"/>
  <c r="H508" i="4" s="1"/>
  <c r="K509" i="2" s="1"/>
  <c r="E508" i="4"/>
  <c r="I508" i="4" s="1"/>
  <c r="L509" i="2" s="1"/>
  <c r="G508" i="4"/>
  <c r="F518" i="4"/>
  <c r="J518" i="4" s="1"/>
  <c r="M519" i="2" s="1"/>
  <c r="D518" i="4"/>
  <c r="H518" i="4" s="1"/>
  <c r="K519" i="2" s="1"/>
  <c r="G518" i="4"/>
  <c r="E518" i="4"/>
  <c r="I518" i="4" s="1"/>
  <c r="L519" i="2" s="1"/>
  <c r="AM520" i="4"/>
  <c r="AS520" i="4" s="1"/>
  <c r="AP548" i="4"/>
  <c r="AV548" i="4" s="1"/>
  <c r="AP510" i="4"/>
  <c r="AV510" i="4" s="1"/>
  <c r="E528" i="4"/>
  <c r="I528" i="4" s="1"/>
  <c r="L529" i="2" s="1"/>
  <c r="F528" i="4"/>
  <c r="J528" i="4" s="1"/>
  <c r="M529" i="2" s="1"/>
  <c r="D528" i="4"/>
  <c r="H528" i="4" s="1"/>
  <c r="K529" i="2" s="1"/>
  <c r="G528" i="4"/>
  <c r="E536" i="4"/>
  <c r="I536" i="4" s="1"/>
  <c r="L537" i="2" s="1"/>
  <c r="G536" i="4"/>
  <c r="F536" i="4"/>
  <c r="J536" i="4" s="1"/>
  <c r="M537" i="2" s="1"/>
  <c r="D536" i="4"/>
  <c r="H536" i="4" s="1"/>
  <c r="K537" i="2" s="1"/>
  <c r="G534" i="4"/>
  <c r="F534" i="4"/>
  <c r="J534" i="4" s="1"/>
  <c r="M535" i="2" s="1"/>
  <c r="D534" i="4"/>
  <c r="H534" i="4" s="1"/>
  <c r="K535" i="2" s="1"/>
  <c r="E534" i="4"/>
  <c r="I534" i="4" s="1"/>
  <c r="L535" i="2" s="1"/>
  <c r="D538" i="4"/>
  <c r="H538" i="4" s="1"/>
  <c r="K539" i="2" s="1"/>
  <c r="E538" i="4"/>
  <c r="I538" i="4" s="1"/>
  <c r="L539" i="2" s="1"/>
  <c r="F538" i="4"/>
  <c r="J538" i="4" s="1"/>
  <c r="M539" i="2" s="1"/>
  <c r="G538" i="4"/>
  <c r="F524" i="4"/>
  <c r="J524" i="4" s="1"/>
  <c r="M525" i="2" s="1"/>
  <c r="D524" i="4"/>
  <c r="H524" i="4" s="1"/>
  <c r="K525" i="2" s="1"/>
  <c r="E524" i="4"/>
  <c r="I524" i="4" s="1"/>
  <c r="L525" i="2" s="1"/>
  <c r="G524" i="4"/>
  <c r="G552" i="4"/>
  <c r="F552" i="4"/>
  <c r="J552" i="4" s="1"/>
  <c r="M553" i="2" s="1"/>
  <c r="D552" i="4"/>
  <c r="H552" i="4" s="1"/>
  <c r="K553" i="2" s="1"/>
  <c r="E552" i="4"/>
  <c r="I552" i="4" s="1"/>
  <c r="L553" i="2" s="1"/>
  <c r="F444" i="4"/>
  <c r="J444" i="4" s="1"/>
  <c r="M445" i="2" s="1"/>
  <c r="D444" i="4"/>
  <c r="H444" i="4" s="1"/>
  <c r="K445" i="2" s="1"/>
  <c r="AM498" i="4"/>
  <c r="AS498" i="4" s="1"/>
  <c r="AM397" i="4"/>
  <c r="AS397" i="4" s="1"/>
  <c r="E444" i="4"/>
  <c r="I444" i="4" s="1"/>
  <c r="L445" i="2" s="1"/>
  <c r="AL372" i="4"/>
  <c r="AR372" i="4" s="1"/>
  <c r="AQ493" i="4"/>
  <c r="AW493" i="4" s="1"/>
  <c r="G416" i="4"/>
  <c r="F416" i="4"/>
  <c r="J416" i="4" s="1"/>
  <c r="M417" i="2" s="1"/>
  <c r="D416" i="4"/>
  <c r="H416" i="4" s="1"/>
  <c r="K417" i="2" s="1"/>
  <c r="E416" i="4"/>
  <c r="I416" i="4" s="1"/>
  <c r="L417" i="2" s="1"/>
  <c r="G427" i="4"/>
  <c r="F427" i="4"/>
  <c r="J427" i="4" s="1"/>
  <c r="M428" i="2" s="1"/>
  <c r="D427" i="4"/>
  <c r="H427" i="4" s="1"/>
  <c r="K428" i="2" s="1"/>
  <c r="E427" i="4"/>
  <c r="I427" i="4" s="1"/>
  <c r="L428" i="2" s="1"/>
  <c r="AP370" i="4"/>
  <c r="AV370" i="4" s="1"/>
  <c r="D439" i="4"/>
  <c r="H439" i="4" s="1"/>
  <c r="K440" i="2" s="1"/>
  <c r="G439" i="4"/>
  <c r="F439" i="4"/>
  <c r="J439" i="4" s="1"/>
  <c r="M440" i="2" s="1"/>
  <c r="E439" i="4"/>
  <c r="I439" i="4" s="1"/>
  <c r="L440" i="2" s="1"/>
  <c r="G426" i="4"/>
  <c r="F426" i="4"/>
  <c r="J426" i="4" s="1"/>
  <c r="M427" i="2" s="1"/>
  <c r="E426" i="4"/>
  <c r="I426" i="4" s="1"/>
  <c r="L427" i="2" s="1"/>
  <c r="D426" i="4"/>
  <c r="H426" i="4" s="1"/>
  <c r="K427" i="2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L498" i="2" s="1"/>
  <c r="G497" i="4"/>
  <c r="F497" i="4"/>
  <c r="J497" i="4" s="1"/>
  <c r="M498" i="2" s="1"/>
  <c r="D497" i="4"/>
  <c r="H497" i="4" s="1"/>
  <c r="K498" i="2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L225" i="2" s="1"/>
  <c r="F224" i="4"/>
  <c r="J224" i="4" s="1"/>
  <c r="M225" i="2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K247" i="2" s="1"/>
  <c r="G246" i="4"/>
  <c r="F246" i="4"/>
  <c r="J246" i="4" s="1"/>
  <c r="M247" i="2" s="1"/>
  <c r="E246" i="4"/>
  <c r="I246" i="4" s="1"/>
  <c r="L247" i="2" s="1"/>
  <c r="AQ238" i="4"/>
  <c r="AW238" i="4" s="1"/>
  <c r="G242" i="4"/>
  <c r="E242" i="4"/>
  <c r="I242" i="4" s="1"/>
  <c r="L243" i="2" s="1"/>
  <c r="D242" i="4"/>
  <c r="H242" i="4" s="1"/>
  <c r="K243" i="2" s="1"/>
  <c r="F242" i="4"/>
  <c r="J242" i="4" s="1"/>
  <c r="M243" i="2" s="1"/>
  <c r="AO259" i="4"/>
  <c r="AU259" i="4" s="1"/>
  <c r="AN259" i="4"/>
  <c r="AT259" i="4" s="1"/>
  <c r="AO261" i="4"/>
  <c r="AU261" i="4" s="1"/>
  <c r="G238" i="4"/>
  <c r="F238" i="4"/>
  <c r="J238" i="4" s="1"/>
  <c r="M239" i="2" s="1"/>
  <c r="D238" i="4"/>
  <c r="H238" i="4" s="1"/>
  <c r="K239" i="2" s="1"/>
  <c r="E238" i="4"/>
  <c r="I238" i="4" s="1"/>
  <c r="L239" i="2" s="1"/>
  <c r="G259" i="4"/>
  <c r="D259" i="4"/>
  <c r="H259" i="4" s="1"/>
  <c r="K260" i="2" s="1"/>
  <c r="E259" i="4"/>
  <c r="I259" i="4" s="1"/>
  <c r="L260" i="2" s="1"/>
  <c r="F259" i="4"/>
  <c r="J259" i="4" s="1"/>
  <c r="M260" i="2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Q256" i="4"/>
  <c r="AW256" i="4" s="1"/>
  <c r="AO254" i="4"/>
  <c r="AU254" i="4" s="1"/>
  <c r="AM254" i="4"/>
  <c r="AS254" i="4" s="1"/>
  <c r="AP254" i="4"/>
  <c r="AV254" i="4" s="1"/>
  <c r="AG263" i="4"/>
  <c r="AA263" i="4"/>
  <c r="AI263" i="4"/>
  <c r="AD263" i="4"/>
  <c r="AP263" i="4" s="1"/>
  <c r="AV263" i="4" s="1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L230" i="2" s="1"/>
  <c r="F229" i="4"/>
  <c r="J229" i="4" s="1"/>
  <c r="M230" i="2" s="1"/>
  <c r="G229" i="4"/>
  <c r="D229" i="4"/>
  <c r="H229" i="4" s="1"/>
  <c r="K230" i="2" s="1"/>
  <c r="F345" i="4"/>
  <c r="J345" i="4" s="1"/>
  <c r="M346" i="2" s="1"/>
  <c r="G345" i="4"/>
  <c r="D345" i="4"/>
  <c r="H345" i="4" s="1"/>
  <c r="K346" i="2" s="1"/>
  <c r="E345" i="4"/>
  <c r="I345" i="4" s="1"/>
  <c r="L346" i="2" s="1"/>
  <c r="G275" i="4"/>
  <c r="D275" i="4"/>
  <c r="H275" i="4" s="1"/>
  <c r="K276" i="2" s="1"/>
  <c r="F275" i="4"/>
  <c r="J275" i="4" s="1"/>
  <c r="M276" i="2" s="1"/>
  <c r="E275" i="4"/>
  <c r="I275" i="4" s="1"/>
  <c r="L276" i="2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K304" i="2" s="1"/>
  <c r="E303" i="4"/>
  <c r="I303" i="4" s="1"/>
  <c r="L304" i="2" s="1"/>
  <c r="F303" i="4"/>
  <c r="J303" i="4" s="1"/>
  <c r="M304" i="2" s="1"/>
  <c r="AN351" i="4"/>
  <c r="AT351" i="4" s="1"/>
  <c r="E273" i="4"/>
  <c r="I273" i="4" s="1"/>
  <c r="L274" i="2" s="1"/>
  <c r="F273" i="4"/>
  <c r="J273" i="4" s="1"/>
  <c r="M274" i="2" s="1"/>
  <c r="G273" i="4"/>
  <c r="D273" i="4"/>
  <c r="H273" i="4" s="1"/>
  <c r="K274" i="2" s="1"/>
  <c r="AO312" i="4"/>
  <c r="AU312" i="4" s="1"/>
  <c r="G269" i="4"/>
  <c r="F269" i="4"/>
  <c r="J269" i="4" s="1"/>
  <c r="M270" i="2" s="1"/>
  <c r="E269" i="4"/>
  <c r="I269" i="4" s="1"/>
  <c r="L270" i="2" s="1"/>
  <c r="D269" i="4"/>
  <c r="H269" i="4" s="1"/>
  <c r="K270" i="2" s="1"/>
  <c r="AO353" i="4"/>
  <c r="AU353" i="4" s="1"/>
  <c r="F215" i="4"/>
  <c r="J215" i="4" s="1"/>
  <c r="M216" i="2" s="1"/>
  <c r="D195" i="4"/>
  <c r="H195" i="4" s="1"/>
  <c r="K196" i="2" s="1"/>
  <c r="G307" i="4"/>
  <c r="F307" i="4"/>
  <c r="J307" i="4" s="1"/>
  <c r="M308" i="2" s="1"/>
  <c r="E307" i="4"/>
  <c r="I307" i="4" s="1"/>
  <c r="L308" i="2" s="1"/>
  <c r="D307" i="4"/>
  <c r="H307" i="4" s="1"/>
  <c r="K308" i="2" s="1"/>
  <c r="AO351" i="4"/>
  <c r="AU351" i="4" s="1"/>
  <c r="AP351" i="4"/>
  <c r="AV351" i="4" s="1"/>
  <c r="AP312" i="4"/>
  <c r="AV312" i="4" s="1"/>
  <c r="AO214" i="4"/>
  <c r="AU214" i="4" s="1"/>
  <c r="E215" i="4"/>
  <c r="I215" i="4" s="1"/>
  <c r="L216" i="2" s="1"/>
  <c r="AM305" i="4"/>
  <c r="AS305" i="4" s="1"/>
  <c r="AL305" i="4"/>
  <c r="AR305" i="4" s="1"/>
  <c r="G305" i="4" s="1"/>
  <c r="E304" i="4"/>
  <c r="I304" i="4" s="1"/>
  <c r="L305" i="2" s="1"/>
  <c r="D304" i="4"/>
  <c r="H304" i="4" s="1"/>
  <c r="K305" i="2" s="1"/>
  <c r="F304" i="4"/>
  <c r="J304" i="4" s="1"/>
  <c r="M305" i="2" s="1"/>
  <c r="G304" i="4"/>
  <c r="AN275" i="4"/>
  <c r="AT275" i="4" s="1"/>
  <c r="AN288" i="4"/>
  <c r="AT288" i="4" s="1"/>
  <c r="D296" i="4"/>
  <c r="H296" i="4" s="1"/>
  <c r="K297" i="2" s="1"/>
  <c r="E296" i="4"/>
  <c r="I296" i="4" s="1"/>
  <c r="L297" i="2" s="1"/>
  <c r="G296" i="4"/>
  <c r="F296" i="4"/>
  <c r="J296" i="4" s="1"/>
  <c r="M297" i="2" s="1"/>
  <c r="AQ205" i="4"/>
  <c r="AW205" i="4" s="1"/>
  <c r="AO197" i="4"/>
  <c r="AU197" i="4" s="1"/>
  <c r="AN248" i="4"/>
  <c r="AT248" i="4" s="1"/>
  <c r="D391" i="4"/>
  <c r="H391" i="4" s="1"/>
  <c r="K392" i="2" s="1"/>
  <c r="G391" i="4"/>
  <c r="E391" i="4"/>
  <c r="I391" i="4" s="1"/>
  <c r="L392" i="2" s="1"/>
  <c r="F391" i="4"/>
  <c r="J391" i="4" s="1"/>
  <c r="M392" i="2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AF287" i="4"/>
  <c r="AN402" i="4"/>
  <c r="AT402" i="4" s="1"/>
  <c r="AO397" i="4"/>
  <c r="AU397" i="4" s="1"/>
  <c r="F370" i="4"/>
  <c r="J370" i="4" s="1"/>
  <c r="M371" i="2" s="1"/>
  <c r="G370" i="4"/>
  <c r="D370" i="4"/>
  <c r="H370" i="4" s="1"/>
  <c r="K371" i="2" s="1"/>
  <c r="E370" i="4"/>
  <c r="I370" i="4" s="1"/>
  <c r="L371" i="2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L240" i="2" s="1"/>
  <c r="D239" i="4"/>
  <c r="H239" i="4" s="1"/>
  <c r="K240" i="2" s="1"/>
  <c r="F239" i="4"/>
  <c r="J239" i="4" s="1"/>
  <c r="M240" i="2" s="1"/>
  <c r="AO305" i="4"/>
  <c r="AU305" i="4" s="1"/>
  <c r="F227" i="4"/>
  <c r="J227" i="4" s="1"/>
  <c r="M228" i="2" s="1"/>
  <c r="G227" i="4"/>
  <c r="E227" i="4"/>
  <c r="I227" i="4" s="1"/>
  <c r="L228" i="2" s="1"/>
  <c r="D227" i="4"/>
  <c r="H227" i="4" s="1"/>
  <c r="K228" i="2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M233" i="2" s="1"/>
  <c r="D232" i="4"/>
  <c r="H232" i="4" s="1"/>
  <c r="K233" i="2" s="1"/>
  <c r="G232" i="4"/>
  <c r="E232" i="4"/>
  <c r="I232" i="4" s="1"/>
  <c r="L233" i="2" s="1"/>
  <c r="AQ305" i="4"/>
  <c r="AW305" i="4" s="1"/>
  <c r="AM484" i="4"/>
  <c r="AS484" i="4" s="1"/>
  <c r="E476" i="4"/>
  <c r="I476" i="4" s="1"/>
  <c r="L477" i="2" s="1"/>
  <c r="F476" i="4"/>
  <c r="J476" i="4" s="1"/>
  <c r="M477" i="2" s="1"/>
  <c r="E396" i="4"/>
  <c r="I396" i="4" s="1"/>
  <c r="L397" i="2" s="1"/>
  <c r="F396" i="4"/>
  <c r="J396" i="4" s="1"/>
  <c r="M397" i="2" s="1"/>
  <c r="D396" i="4"/>
  <c r="H396" i="4" s="1"/>
  <c r="K397" i="2" s="1"/>
  <c r="G396" i="4"/>
  <c r="AO476" i="4"/>
  <c r="AU476" i="4" s="1"/>
  <c r="D440" i="4"/>
  <c r="H440" i="4" s="1"/>
  <c r="K441" i="2" s="1"/>
  <c r="F440" i="4"/>
  <c r="J440" i="4" s="1"/>
  <c r="M441" i="2" s="1"/>
  <c r="E440" i="4"/>
  <c r="I440" i="4" s="1"/>
  <c r="L441" i="2" s="1"/>
  <c r="G440" i="4"/>
  <c r="AQ470" i="4"/>
  <c r="AW470" i="4" s="1"/>
  <c r="G454" i="4"/>
  <c r="D454" i="4"/>
  <c r="H454" i="4" s="1"/>
  <c r="K455" i="2" s="1"/>
  <c r="F454" i="4"/>
  <c r="J454" i="4" s="1"/>
  <c r="M455" i="2" s="1"/>
  <c r="E454" i="4"/>
  <c r="I454" i="4" s="1"/>
  <c r="L455" i="2" s="1"/>
  <c r="AL404" i="4"/>
  <c r="AR404" i="4" s="1"/>
  <c r="E456" i="4"/>
  <c r="I456" i="4" s="1"/>
  <c r="L457" i="2" s="1"/>
  <c r="F456" i="4"/>
  <c r="J456" i="4" s="1"/>
  <c r="M457" i="2" s="1"/>
  <c r="D456" i="4"/>
  <c r="H456" i="4" s="1"/>
  <c r="K457" i="2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K391" i="2" s="1"/>
  <c r="F390" i="4"/>
  <c r="J390" i="4" s="1"/>
  <c r="M391" i="2" s="1"/>
  <c r="E390" i="4"/>
  <c r="I390" i="4" s="1"/>
  <c r="L391" i="2" s="1"/>
  <c r="G390" i="4"/>
  <c r="E450" i="4"/>
  <c r="I450" i="4" s="1"/>
  <c r="L451" i="2" s="1"/>
  <c r="F450" i="4"/>
  <c r="J450" i="4" s="1"/>
  <c r="M451" i="2" s="1"/>
  <c r="G450" i="4"/>
  <c r="D450" i="4"/>
  <c r="H450" i="4" s="1"/>
  <c r="K451" i="2" s="1"/>
  <c r="E482" i="4"/>
  <c r="I482" i="4" s="1"/>
  <c r="L483" i="2" s="1"/>
  <c r="D482" i="4"/>
  <c r="H482" i="4" s="1"/>
  <c r="K483" i="2" s="1"/>
  <c r="F482" i="4"/>
  <c r="J482" i="4" s="1"/>
  <c r="M483" i="2" s="1"/>
  <c r="G482" i="4"/>
  <c r="G434" i="4"/>
  <c r="F434" i="4"/>
  <c r="J434" i="4" s="1"/>
  <c r="M435" i="2" s="1"/>
  <c r="D434" i="4"/>
  <c r="H434" i="4" s="1"/>
  <c r="K435" i="2" s="1"/>
  <c r="E434" i="4"/>
  <c r="I434" i="4" s="1"/>
  <c r="L435" i="2" s="1"/>
  <c r="D429" i="4"/>
  <c r="H429" i="4" s="1"/>
  <c r="K430" i="2" s="1"/>
  <c r="G429" i="4"/>
  <c r="F429" i="4"/>
  <c r="J429" i="4" s="1"/>
  <c r="M430" i="2" s="1"/>
  <c r="E429" i="4"/>
  <c r="I429" i="4" s="1"/>
  <c r="L430" i="2" s="1"/>
  <c r="D477" i="4"/>
  <c r="H477" i="4" s="1"/>
  <c r="K478" i="2" s="1"/>
  <c r="F477" i="4"/>
  <c r="J477" i="4" s="1"/>
  <c r="M478" i="2" s="1"/>
  <c r="G477" i="4"/>
  <c r="E477" i="4"/>
  <c r="I477" i="4" s="1"/>
  <c r="L478" i="2" s="1"/>
  <c r="E449" i="4"/>
  <c r="I449" i="4" s="1"/>
  <c r="L450" i="2" s="1"/>
  <c r="D449" i="4"/>
  <c r="H449" i="4" s="1"/>
  <c r="K450" i="2" s="1"/>
  <c r="F449" i="4"/>
  <c r="J449" i="4" s="1"/>
  <c r="M450" i="2" s="1"/>
  <c r="G449" i="4"/>
  <c r="E478" i="4"/>
  <c r="I478" i="4" s="1"/>
  <c r="L479" i="2" s="1"/>
  <c r="G478" i="4"/>
  <c r="F478" i="4"/>
  <c r="J478" i="4" s="1"/>
  <c r="M479" i="2" s="1"/>
  <c r="D478" i="4"/>
  <c r="H478" i="4" s="1"/>
  <c r="K479" i="2" s="1"/>
  <c r="AP484" i="4"/>
  <c r="AV484" i="4" s="1"/>
  <c r="E424" i="4"/>
  <c r="I424" i="4" s="1"/>
  <c r="L425" i="2" s="1"/>
  <c r="F424" i="4"/>
  <c r="J424" i="4" s="1"/>
  <c r="M425" i="2" s="1"/>
  <c r="D424" i="4"/>
  <c r="H424" i="4" s="1"/>
  <c r="K425" i="2" s="1"/>
  <c r="G424" i="4"/>
  <c r="AO402" i="4"/>
  <c r="AU402" i="4" s="1"/>
  <c r="AM402" i="4"/>
  <c r="AS402" i="4" s="1"/>
  <c r="G481" i="4"/>
  <c r="D481" i="4"/>
  <c r="H481" i="4" s="1"/>
  <c r="K482" i="2" s="1"/>
  <c r="F481" i="4"/>
  <c r="J481" i="4" s="1"/>
  <c r="M482" i="2" s="1"/>
  <c r="E481" i="4"/>
  <c r="I481" i="4" s="1"/>
  <c r="L482" i="2" s="1"/>
  <c r="F279" i="4"/>
  <c r="J279" i="4" s="1"/>
  <c r="M280" i="2" s="1"/>
  <c r="G279" i="4"/>
  <c r="D279" i="4"/>
  <c r="H279" i="4" s="1"/>
  <c r="K280" i="2" s="1"/>
  <c r="E279" i="4"/>
  <c r="I279" i="4" s="1"/>
  <c r="L280" i="2" s="1"/>
  <c r="AP240" i="4"/>
  <c r="AV240" i="4" s="1"/>
  <c r="E249" i="4"/>
  <c r="I249" i="4" s="1"/>
  <c r="L250" i="2" s="1"/>
  <c r="G249" i="4"/>
  <c r="D249" i="4"/>
  <c r="H249" i="4" s="1"/>
  <c r="K250" i="2" s="1"/>
  <c r="F249" i="4"/>
  <c r="J249" i="4" s="1"/>
  <c r="M250" i="2" s="1"/>
  <c r="AQ248" i="4"/>
  <c r="AW248" i="4" s="1"/>
  <c r="D237" i="4"/>
  <c r="H237" i="4" s="1"/>
  <c r="K238" i="2" s="1"/>
  <c r="E237" i="4"/>
  <c r="I237" i="4" s="1"/>
  <c r="L238" i="2" s="1"/>
  <c r="G237" i="4"/>
  <c r="F237" i="4"/>
  <c r="J237" i="4" s="1"/>
  <c r="M238" i="2" s="1"/>
  <c r="AL289" i="4"/>
  <c r="AR289" i="4" s="1"/>
  <c r="AK367" i="4"/>
  <c r="AD367" i="4"/>
  <c r="AC367" i="4"/>
  <c r="E265" i="4"/>
  <c r="I265" i="4" s="1"/>
  <c r="L266" i="2" s="1"/>
  <c r="F265" i="4"/>
  <c r="J265" i="4" s="1"/>
  <c r="M266" i="2" s="1"/>
  <c r="G265" i="4"/>
  <c r="D265" i="4"/>
  <c r="H265" i="4" s="1"/>
  <c r="K266" i="2" s="1"/>
  <c r="AK243" i="4"/>
  <c r="AI243" i="4"/>
  <c r="AC243" i="4"/>
  <c r="AL272" i="4"/>
  <c r="AR272" i="4" s="1"/>
  <c r="F195" i="4"/>
  <c r="J195" i="4" s="1"/>
  <c r="M196" i="2" s="1"/>
  <c r="AL362" i="4"/>
  <c r="AR362" i="4" s="1"/>
  <c r="AQ362" i="4"/>
  <c r="AW362" i="4" s="1"/>
  <c r="D374" i="4"/>
  <c r="H374" i="4" s="1"/>
  <c r="K375" i="2" s="1"/>
  <c r="F374" i="4"/>
  <c r="J374" i="4" s="1"/>
  <c r="M375" i="2" s="1"/>
  <c r="E374" i="4"/>
  <c r="I374" i="4" s="1"/>
  <c r="L375" i="2" s="1"/>
  <c r="G374" i="4"/>
  <c r="AP248" i="4"/>
  <c r="AV248" i="4" s="1"/>
  <c r="D375" i="4"/>
  <c r="H375" i="4" s="1"/>
  <c r="K376" i="2" s="1"/>
  <c r="E375" i="4"/>
  <c r="I375" i="4" s="1"/>
  <c r="L376" i="2" s="1"/>
  <c r="F375" i="4"/>
  <c r="J375" i="4" s="1"/>
  <c r="M376" i="2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M282" i="2" s="1"/>
  <c r="E281" i="4"/>
  <c r="I281" i="4" s="1"/>
  <c r="L282" i="2" s="1"/>
  <c r="D281" i="4"/>
  <c r="H281" i="4" s="1"/>
  <c r="K282" i="2" s="1"/>
  <c r="AF243" i="4"/>
  <c r="AJ243" i="4"/>
  <c r="AP243" i="4" s="1"/>
  <c r="AV243" i="4" s="1"/>
  <c r="AA243" i="4"/>
  <c r="D257" i="4"/>
  <c r="H257" i="4" s="1"/>
  <c r="K258" i="2" s="1"/>
  <c r="F257" i="4"/>
  <c r="J257" i="4" s="1"/>
  <c r="M258" i="2" s="1"/>
  <c r="G257" i="4"/>
  <c r="E257" i="4"/>
  <c r="I257" i="4" s="1"/>
  <c r="L258" i="2" s="1"/>
  <c r="D360" i="4"/>
  <c r="H360" i="4" s="1"/>
  <c r="K361" i="2" s="1"/>
  <c r="G360" i="4"/>
  <c r="F360" i="4"/>
  <c r="J360" i="4" s="1"/>
  <c r="M361" i="2" s="1"/>
  <c r="E360" i="4"/>
  <c r="I360" i="4" s="1"/>
  <c r="L361" i="2" s="1"/>
  <c r="AL353" i="4"/>
  <c r="AR353" i="4" s="1"/>
  <c r="E353" i="4" s="1"/>
  <c r="I353" i="4" s="1"/>
  <c r="L354" i="2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K362" i="2" s="1"/>
  <c r="F361" i="4"/>
  <c r="J361" i="4" s="1"/>
  <c r="M362" i="2" s="1"/>
  <c r="E361" i="4"/>
  <c r="I361" i="4" s="1"/>
  <c r="L362" i="2" s="1"/>
  <c r="E332" i="4"/>
  <c r="I332" i="4" s="1"/>
  <c r="L333" i="2" s="1"/>
  <c r="F332" i="4"/>
  <c r="J332" i="4" s="1"/>
  <c r="M333" i="2" s="1"/>
  <c r="D332" i="4"/>
  <c r="H332" i="4" s="1"/>
  <c r="K333" i="2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L329" i="2" s="1"/>
  <c r="G328" i="4"/>
  <c r="D328" i="4"/>
  <c r="H328" i="4" s="1"/>
  <c r="K329" i="2" s="1"/>
  <c r="F328" i="4"/>
  <c r="J328" i="4" s="1"/>
  <c r="M329" i="2" s="1"/>
  <c r="AL331" i="4"/>
  <c r="AR331" i="4" s="1"/>
  <c r="E331" i="4" s="1"/>
  <c r="I331" i="4" s="1"/>
  <c r="L332" i="2" s="1"/>
  <c r="AM331" i="4"/>
  <c r="AS331" i="4" s="1"/>
  <c r="E277" i="4"/>
  <c r="I277" i="4" s="1"/>
  <c r="L278" i="2" s="1"/>
  <c r="D277" i="4"/>
  <c r="H277" i="4" s="1"/>
  <c r="K278" i="2" s="1"/>
  <c r="G277" i="4"/>
  <c r="F277" i="4"/>
  <c r="J277" i="4" s="1"/>
  <c r="M278" i="2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P287" i="4" s="1"/>
  <c r="AV287" i="4" s="1"/>
  <c r="AK287" i="4"/>
  <c r="AQ287" i="4" s="1"/>
  <c r="AW287" i="4" s="1"/>
  <c r="AH243" i="4"/>
  <c r="AB243" i="4"/>
  <c r="F346" i="4"/>
  <c r="J346" i="4" s="1"/>
  <c r="M347" i="2" s="1"/>
  <c r="G346" i="4"/>
  <c r="D346" i="4"/>
  <c r="H346" i="4" s="1"/>
  <c r="K347" i="2" s="1"/>
  <c r="E346" i="4"/>
  <c r="I346" i="4" s="1"/>
  <c r="L347" i="2" s="1"/>
  <c r="G197" i="4"/>
  <c r="F197" i="4"/>
  <c r="J197" i="4" s="1"/>
  <c r="M198" i="2" s="1"/>
  <c r="E197" i="4"/>
  <c r="I197" i="4" s="1"/>
  <c r="L198" i="2" s="1"/>
  <c r="D197" i="4"/>
  <c r="H197" i="4" s="1"/>
  <c r="K198" i="2" s="1"/>
  <c r="E196" i="4"/>
  <c r="I196" i="4" s="1"/>
  <c r="L197" i="2" s="1"/>
  <c r="D196" i="4"/>
  <c r="H196" i="4" s="1"/>
  <c r="K197" i="2" s="1"/>
  <c r="G196" i="4"/>
  <c r="F196" i="4"/>
  <c r="J196" i="4" s="1"/>
  <c r="M197" i="2" s="1"/>
  <c r="AQ194" i="4"/>
  <c r="AW194" i="4" s="1"/>
  <c r="AO204" i="4"/>
  <c r="AU204" i="4" s="1"/>
  <c r="AP212" i="4"/>
  <c r="AV212" i="4" s="1"/>
  <c r="F205" i="4"/>
  <c r="J205" i="4" s="1"/>
  <c r="M206" i="2" s="1"/>
  <c r="E205" i="4"/>
  <c r="I205" i="4" s="1"/>
  <c r="L206" i="2" s="1"/>
  <c r="D205" i="4"/>
  <c r="H205" i="4" s="1"/>
  <c r="K206" i="2" s="1"/>
  <c r="G205" i="4"/>
  <c r="G186" i="4"/>
  <c r="D186" i="4"/>
  <c r="H186" i="4" s="1"/>
  <c r="K187" i="2" s="1"/>
  <c r="F186" i="4"/>
  <c r="J186" i="4" s="1"/>
  <c r="M187" i="2" s="1"/>
  <c r="E186" i="4"/>
  <c r="I186" i="4" s="1"/>
  <c r="L187" i="2" s="1"/>
  <c r="AM205" i="4"/>
  <c r="AS205" i="4" s="1"/>
  <c r="AQ200" i="4"/>
  <c r="AW200" i="4" s="1"/>
  <c r="AP200" i="4"/>
  <c r="AV200" i="4" s="1"/>
  <c r="D199" i="4"/>
  <c r="H199" i="4" s="1"/>
  <c r="K200" i="2" s="1"/>
  <c r="E199" i="4"/>
  <c r="I199" i="4" s="1"/>
  <c r="L200" i="2" s="1"/>
  <c r="F199" i="4"/>
  <c r="J199" i="4" s="1"/>
  <c r="M200" i="2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56" i="4"/>
  <c r="AT256" i="4" s="1"/>
  <c r="AO256" i="4"/>
  <c r="AU256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G331" i="4"/>
  <c r="AN331" i="4"/>
  <c r="AT331" i="4" s="1"/>
  <c r="AL216" i="4"/>
  <c r="AR216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G353" i="4"/>
  <c r="D353" i="4"/>
  <c r="H353" i="4" s="1"/>
  <c r="K354" i="2" s="1"/>
  <c r="AP204" i="4"/>
  <c r="AV204" i="4" s="1"/>
  <c r="AM204" i="4"/>
  <c r="AS204" i="4" s="1"/>
  <c r="G220" i="4"/>
  <c r="F220" i="4"/>
  <c r="J220" i="4" s="1"/>
  <c r="M221" i="2" s="1"/>
  <c r="D220" i="4"/>
  <c r="H220" i="4" s="1"/>
  <c r="K221" i="2" s="1"/>
  <c r="E220" i="4"/>
  <c r="I220" i="4" s="1"/>
  <c r="L221" i="2" s="1"/>
  <c r="AP264" i="4"/>
  <c r="AV264" i="4" s="1"/>
  <c r="AQ264" i="4"/>
  <c r="AW264" i="4" s="1"/>
  <c r="AO212" i="4"/>
  <c r="AU212" i="4" s="1"/>
  <c r="AM212" i="4"/>
  <c r="AS212" i="4" s="1"/>
  <c r="E327" i="4"/>
  <c r="I327" i="4" s="1"/>
  <c r="L328" i="2" s="1"/>
  <c r="G327" i="4"/>
  <c r="F327" i="4"/>
  <c r="J327" i="4" s="1"/>
  <c r="M328" i="2" s="1"/>
  <c r="D327" i="4"/>
  <c r="H327" i="4" s="1"/>
  <c r="K328" i="2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L348" i="2" s="1"/>
  <c r="D347" i="4"/>
  <c r="H347" i="4" s="1"/>
  <c r="K348" i="2" s="1"/>
  <c r="G347" i="4"/>
  <c r="F347" i="4"/>
  <c r="J347" i="4" s="1"/>
  <c r="M348" i="2" s="1"/>
  <c r="AQ216" i="4"/>
  <c r="AW216" i="4" s="1"/>
  <c r="AO216" i="4"/>
  <c r="AU216" i="4" s="1"/>
  <c r="AP216" i="4"/>
  <c r="AV216" i="4" s="1"/>
  <c r="AM216" i="4"/>
  <c r="AS216" i="4" s="1"/>
  <c r="AN216" i="4"/>
  <c r="AT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N212" i="4"/>
  <c r="AT212" i="4" s="1"/>
  <c r="AQ212" i="4"/>
  <c r="AW212" i="4" s="1"/>
  <c r="AL212" i="4"/>
  <c r="AR212" i="4" s="1"/>
  <c r="G266" i="4"/>
  <c r="D266" i="4"/>
  <c r="H266" i="4" s="1"/>
  <c r="K267" i="2" s="1"/>
  <c r="E266" i="4"/>
  <c r="I266" i="4" s="1"/>
  <c r="L267" i="2" s="1"/>
  <c r="F266" i="4"/>
  <c r="J266" i="4" s="1"/>
  <c r="M267" i="2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F686" i="4" l="1"/>
  <c r="J686" i="4" s="1"/>
  <c r="M687" i="2" s="1"/>
  <c r="E686" i="4"/>
  <c r="I686" i="4" s="1"/>
  <c r="L687" i="2" s="1"/>
  <c r="G686" i="4"/>
  <c r="D686" i="4"/>
  <c r="H686" i="4" s="1"/>
  <c r="K687" i="2" s="1"/>
  <c r="E780" i="4"/>
  <c r="I780" i="4" s="1"/>
  <c r="L781" i="2" s="1"/>
  <c r="D780" i="4"/>
  <c r="H780" i="4" s="1"/>
  <c r="K781" i="2" s="1"/>
  <c r="F780" i="4"/>
  <c r="J780" i="4" s="1"/>
  <c r="M781" i="2" s="1"/>
  <c r="G780" i="4"/>
  <c r="F353" i="4"/>
  <c r="J353" i="4" s="1"/>
  <c r="M354" i="2" s="1"/>
  <c r="D331" i="4"/>
  <c r="H331" i="4" s="1"/>
  <c r="K332" i="2" s="1"/>
  <c r="AQ367" i="4"/>
  <c r="AW367" i="4" s="1"/>
  <c r="AL287" i="4"/>
  <c r="AR287" i="4" s="1"/>
  <c r="D476" i="4"/>
  <c r="H476" i="4" s="1"/>
  <c r="K477" i="2" s="1"/>
  <c r="D305" i="4"/>
  <c r="H305" i="4" s="1"/>
  <c r="K306" i="2" s="1"/>
  <c r="AN90" i="4"/>
  <c r="AT90" i="4" s="1"/>
  <c r="AL165" i="4"/>
  <c r="AR165" i="4" s="1"/>
  <c r="D566" i="4"/>
  <c r="H566" i="4" s="1"/>
  <c r="K567" i="2" s="1"/>
  <c r="E566" i="4"/>
  <c r="I566" i="4" s="1"/>
  <c r="L567" i="2" s="1"/>
  <c r="G566" i="4"/>
  <c r="F566" i="4"/>
  <c r="J566" i="4" s="1"/>
  <c r="M567" i="2" s="1"/>
  <c r="F824" i="4"/>
  <c r="J824" i="4" s="1"/>
  <c r="M822" i="2" s="1"/>
  <c r="D824" i="4"/>
  <c r="H824" i="4" s="1"/>
  <c r="K822" i="2" s="1"/>
  <c r="E824" i="4"/>
  <c r="I824" i="4" s="1"/>
  <c r="L822" i="2" s="1"/>
  <c r="G824" i="4"/>
  <c r="AM824" i="4"/>
  <c r="AS824" i="4" s="1"/>
  <c r="E730" i="4"/>
  <c r="I730" i="4" s="1"/>
  <c r="L731" i="2" s="1"/>
  <c r="F730" i="4"/>
  <c r="J730" i="4" s="1"/>
  <c r="M731" i="2" s="1"/>
  <c r="G730" i="4"/>
  <c r="D730" i="4"/>
  <c r="H730" i="4" s="1"/>
  <c r="K731" i="2" s="1"/>
  <c r="D68" i="4"/>
  <c r="H68" i="4" s="1"/>
  <c r="K69" i="2" s="1"/>
  <c r="F68" i="4"/>
  <c r="J68" i="4" s="1"/>
  <c r="M69" i="2" s="1"/>
  <c r="G68" i="4"/>
  <c r="E68" i="4"/>
  <c r="I68" i="4" s="1"/>
  <c r="L69" i="2" s="1"/>
  <c r="AP153" i="4"/>
  <c r="AV153" i="4" s="1"/>
  <c r="AM99" i="4"/>
  <c r="AS99" i="4" s="1"/>
  <c r="AO63" i="4"/>
  <c r="AU63" i="4" s="1"/>
  <c r="AP165" i="4"/>
  <c r="AV165" i="4" s="1"/>
  <c r="F688" i="4"/>
  <c r="J688" i="4" s="1"/>
  <c r="M689" i="2" s="1"/>
  <c r="G688" i="4"/>
  <c r="E688" i="4"/>
  <c r="I688" i="4" s="1"/>
  <c r="L689" i="2" s="1"/>
  <c r="D688" i="4"/>
  <c r="H688" i="4" s="1"/>
  <c r="K689" i="2" s="1"/>
  <c r="D827" i="4"/>
  <c r="H827" i="4" s="1"/>
  <c r="K825" i="2" s="1"/>
  <c r="G827" i="4"/>
  <c r="E827" i="4"/>
  <c r="I827" i="4" s="1"/>
  <c r="L825" i="2" s="1"/>
  <c r="F827" i="4"/>
  <c r="J827" i="4" s="1"/>
  <c r="M825" i="2" s="1"/>
  <c r="E796" i="4"/>
  <c r="I796" i="4" s="1"/>
  <c r="L797" i="2" s="1"/>
  <c r="F796" i="4"/>
  <c r="J796" i="4" s="1"/>
  <c r="M797" i="2" s="1"/>
  <c r="D796" i="4"/>
  <c r="H796" i="4" s="1"/>
  <c r="K797" i="2" s="1"/>
  <c r="G796" i="4"/>
  <c r="AQ920" i="4"/>
  <c r="AO920" i="4"/>
  <c r="AM920" i="4"/>
  <c r="E768" i="4"/>
  <c r="I768" i="4" s="1"/>
  <c r="L769" i="2" s="1"/>
  <c r="F768" i="4"/>
  <c r="J768" i="4" s="1"/>
  <c r="M769" i="2" s="1"/>
  <c r="D768" i="4"/>
  <c r="H768" i="4" s="1"/>
  <c r="K769" i="2" s="1"/>
  <c r="G768" i="4"/>
  <c r="G712" i="4"/>
  <c r="D712" i="4"/>
  <c r="H712" i="4" s="1"/>
  <c r="K713" i="2" s="1"/>
  <c r="F712" i="4"/>
  <c r="J712" i="4" s="1"/>
  <c r="M713" i="2" s="1"/>
  <c r="E712" i="4"/>
  <c r="I712" i="4" s="1"/>
  <c r="L713" i="2" s="1"/>
  <c r="F690" i="4"/>
  <c r="J690" i="4" s="1"/>
  <c r="M691" i="2" s="1"/>
  <c r="D690" i="4"/>
  <c r="H690" i="4" s="1"/>
  <c r="K691" i="2" s="1"/>
  <c r="E690" i="4"/>
  <c r="I690" i="4" s="1"/>
  <c r="L691" i="2" s="1"/>
  <c r="G690" i="4"/>
  <c r="AL153" i="4"/>
  <c r="AR153" i="4" s="1"/>
  <c r="AO153" i="4"/>
  <c r="AU153" i="4" s="1"/>
  <c r="AL83" i="4"/>
  <c r="AR83" i="4" s="1"/>
  <c r="AL99" i="4"/>
  <c r="AR99" i="4" s="1"/>
  <c r="AL558" i="4"/>
  <c r="AR558" i="4" s="1"/>
  <c r="AQ738" i="4"/>
  <c r="AW738" i="4" s="1"/>
  <c r="AQ14" i="4"/>
  <c r="AW14" i="4" s="1"/>
  <c r="F745" i="4"/>
  <c r="J745" i="4" s="1"/>
  <c r="M746" i="2" s="1"/>
  <c r="D745" i="4"/>
  <c r="H745" i="4" s="1"/>
  <c r="K746" i="2" s="1"/>
  <c r="E745" i="4"/>
  <c r="I745" i="4" s="1"/>
  <c r="L746" i="2" s="1"/>
  <c r="G745" i="4"/>
  <c r="AM68" i="4"/>
  <c r="AS68" i="4" s="1"/>
  <c r="AL920" i="4"/>
  <c r="AP920" i="4"/>
  <c r="AN920" i="4"/>
  <c r="D162" i="4"/>
  <c r="H162" i="4" s="1"/>
  <c r="K163" i="2" s="1"/>
  <c r="E162" i="4"/>
  <c r="I162" i="4" s="1"/>
  <c r="L163" i="2" s="1"/>
  <c r="G162" i="4"/>
  <c r="F162" i="4"/>
  <c r="J162" i="4" s="1"/>
  <c r="M163" i="2" s="1"/>
  <c r="AP68" i="4"/>
  <c r="AV68" i="4" s="1"/>
  <c r="G83" i="4"/>
  <c r="F83" i="4"/>
  <c r="J83" i="4" s="1"/>
  <c r="M84" i="2" s="1"/>
  <c r="E83" i="4"/>
  <c r="I83" i="4" s="1"/>
  <c r="L84" i="2" s="1"/>
  <c r="D83" i="4"/>
  <c r="H83" i="4" s="1"/>
  <c r="K84" i="2" s="1"/>
  <c r="E99" i="4"/>
  <c r="I99" i="4" s="1"/>
  <c r="L100" i="2" s="1"/>
  <c r="G99" i="4"/>
  <c r="D99" i="4"/>
  <c r="H99" i="4" s="1"/>
  <c r="K100" i="2" s="1"/>
  <c r="F99" i="4"/>
  <c r="J99" i="4" s="1"/>
  <c r="M100" i="2" s="1"/>
  <c r="E161" i="4"/>
  <c r="I161" i="4" s="1"/>
  <c r="L162" i="2" s="1"/>
  <c r="G161" i="4"/>
  <c r="F161" i="4"/>
  <c r="J161" i="4" s="1"/>
  <c r="M162" i="2" s="1"/>
  <c r="D161" i="4"/>
  <c r="H161" i="4" s="1"/>
  <c r="K162" i="2" s="1"/>
  <c r="D29" i="4"/>
  <c r="H29" i="4" s="1"/>
  <c r="K30" i="2" s="1"/>
  <c r="F29" i="4"/>
  <c r="J29" i="4" s="1"/>
  <c r="M30" i="2" s="1"/>
  <c r="E29" i="4"/>
  <c r="I29" i="4" s="1"/>
  <c r="L30" i="2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K764" i="2" s="1"/>
  <c r="G763" i="4"/>
  <c r="F763" i="4"/>
  <c r="J763" i="4" s="1"/>
  <c r="M764" i="2" s="1"/>
  <c r="E763" i="4"/>
  <c r="I763" i="4" s="1"/>
  <c r="L764" i="2" s="1"/>
  <c r="AO738" i="4"/>
  <c r="AU738" i="4" s="1"/>
  <c r="G662" i="4"/>
  <c r="E662" i="4"/>
  <c r="I662" i="4" s="1"/>
  <c r="L663" i="2" s="1"/>
  <c r="F662" i="4"/>
  <c r="J662" i="4" s="1"/>
  <c r="M663" i="2" s="1"/>
  <c r="D662" i="4"/>
  <c r="H662" i="4" s="1"/>
  <c r="K663" i="2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L122" i="2" s="1"/>
  <c r="F121" i="4"/>
  <c r="J121" i="4" s="1"/>
  <c r="M122" i="2" s="1"/>
  <c r="D121" i="4"/>
  <c r="H121" i="4" s="1"/>
  <c r="K122" i="2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K151" i="2" s="1"/>
  <c r="E150" i="4"/>
  <c r="I150" i="4" s="1"/>
  <c r="L151" i="2" s="1"/>
  <c r="G150" i="4"/>
  <c r="F150" i="4"/>
  <c r="J150" i="4" s="1"/>
  <c r="M151" i="2" s="1"/>
  <c r="E589" i="4"/>
  <c r="I589" i="4" s="1"/>
  <c r="L590" i="2" s="1"/>
  <c r="F589" i="4"/>
  <c r="J589" i="4" s="1"/>
  <c r="M590" i="2" s="1"/>
  <c r="D589" i="4"/>
  <c r="H589" i="4" s="1"/>
  <c r="K590" i="2" s="1"/>
  <c r="G589" i="4"/>
  <c r="F659" i="4"/>
  <c r="J659" i="4" s="1"/>
  <c r="M660" i="2" s="1"/>
  <c r="G659" i="4"/>
  <c r="E659" i="4"/>
  <c r="I659" i="4" s="1"/>
  <c r="L660" i="2" s="1"/>
  <c r="D659" i="4"/>
  <c r="H659" i="4" s="1"/>
  <c r="K660" i="2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L55" i="2" s="1"/>
  <c r="D54" i="4"/>
  <c r="H54" i="4" s="1"/>
  <c r="K55" i="2" s="1"/>
  <c r="F54" i="4"/>
  <c r="J54" i="4" s="1"/>
  <c r="M55" i="2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M120" i="2" s="1"/>
  <c r="D119" i="4"/>
  <c r="H119" i="4" s="1"/>
  <c r="K120" i="2" s="1"/>
  <c r="G119" i="4"/>
  <c r="E119" i="4"/>
  <c r="I119" i="4" s="1"/>
  <c r="L120" i="2" s="1"/>
  <c r="G822" i="4"/>
  <c r="F822" i="4"/>
  <c r="J822" i="4" s="1"/>
  <c r="M820" i="2" s="1"/>
  <c r="E822" i="4"/>
  <c r="I822" i="4" s="1"/>
  <c r="L820" i="2" s="1"/>
  <c r="D822" i="4"/>
  <c r="H822" i="4" s="1"/>
  <c r="K820" i="2" s="1"/>
  <c r="AL4" i="4"/>
  <c r="AR4" i="4" s="1"/>
  <c r="AQ4" i="4"/>
  <c r="AW4" i="4" s="1"/>
  <c r="F130" i="4"/>
  <c r="J130" i="4" s="1"/>
  <c r="M131" i="2" s="1"/>
  <c r="G130" i="4"/>
  <c r="D130" i="4"/>
  <c r="H130" i="4" s="1"/>
  <c r="K131" i="2" s="1"/>
  <c r="E130" i="4"/>
  <c r="I130" i="4" s="1"/>
  <c r="L131" i="2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L170" i="2" s="1"/>
  <c r="G169" i="4"/>
  <c r="F169" i="4"/>
  <c r="J169" i="4" s="1"/>
  <c r="M170" i="2" s="1"/>
  <c r="D169" i="4"/>
  <c r="H169" i="4" s="1"/>
  <c r="K170" i="2" s="1"/>
  <c r="G630" i="4"/>
  <c r="D630" i="4"/>
  <c r="H630" i="4" s="1"/>
  <c r="K631" i="2" s="1"/>
  <c r="E630" i="4"/>
  <c r="I630" i="4" s="1"/>
  <c r="L631" i="2" s="1"/>
  <c r="F630" i="4"/>
  <c r="J630" i="4" s="1"/>
  <c r="M631" i="2" s="1"/>
  <c r="G399" i="4"/>
  <c r="F399" i="4"/>
  <c r="J399" i="4" s="1"/>
  <c r="M400" i="2" s="1"/>
  <c r="D399" i="4"/>
  <c r="H399" i="4" s="1"/>
  <c r="K400" i="2" s="1"/>
  <c r="E399" i="4"/>
  <c r="I399" i="4" s="1"/>
  <c r="L400" i="2" s="1"/>
  <c r="D771" i="4"/>
  <c r="H771" i="4" s="1"/>
  <c r="K772" i="2" s="1"/>
  <c r="F771" i="4"/>
  <c r="J771" i="4" s="1"/>
  <c r="M772" i="2" s="1"/>
  <c r="G771" i="4"/>
  <c r="E771" i="4"/>
  <c r="I771" i="4" s="1"/>
  <c r="L772" i="2" s="1"/>
  <c r="G746" i="4"/>
  <c r="E746" i="4"/>
  <c r="I746" i="4" s="1"/>
  <c r="L747" i="2" s="1"/>
  <c r="F746" i="4"/>
  <c r="J746" i="4" s="1"/>
  <c r="M747" i="2" s="1"/>
  <c r="D746" i="4"/>
  <c r="H746" i="4" s="1"/>
  <c r="K747" i="2" s="1"/>
  <c r="AH157" i="4"/>
  <c r="AG157" i="4"/>
  <c r="AF157" i="4"/>
  <c r="AA157" i="4"/>
  <c r="AM157" i="4" s="1"/>
  <c r="AS157" i="4" s="1"/>
  <c r="AB157" i="4"/>
  <c r="AN157" i="4" s="1"/>
  <c r="AT157" i="4" s="1"/>
  <c r="AE157" i="4"/>
  <c r="Z157" i="4"/>
  <c r="AL157" i="4" s="1"/>
  <c r="AR157" i="4" s="1"/>
  <c r="G65" i="4"/>
  <c r="F65" i="4"/>
  <c r="J65" i="4" s="1"/>
  <c r="M66" i="2" s="1"/>
  <c r="D65" i="4"/>
  <c r="H65" i="4" s="1"/>
  <c r="K66" i="2" s="1"/>
  <c r="E65" i="4"/>
  <c r="I65" i="4" s="1"/>
  <c r="L66" i="2" s="1"/>
  <c r="F523" i="4"/>
  <c r="J523" i="4" s="1"/>
  <c r="M524" i="2" s="1"/>
  <c r="G523" i="4"/>
  <c r="E523" i="4"/>
  <c r="I523" i="4" s="1"/>
  <c r="L524" i="2" s="1"/>
  <c r="D523" i="4"/>
  <c r="H523" i="4" s="1"/>
  <c r="K524" i="2" s="1"/>
  <c r="G95" i="4"/>
  <c r="D95" i="4"/>
  <c r="H95" i="4" s="1"/>
  <c r="K96" i="2" s="1"/>
  <c r="F95" i="4"/>
  <c r="J95" i="4" s="1"/>
  <c r="M96" i="2" s="1"/>
  <c r="E95" i="4"/>
  <c r="I95" i="4" s="1"/>
  <c r="L96" i="2" s="1"/>
  <c r="D541" i="4"/>
  <c r="H541" i="4" s="1"/>
  <c r="K542" i="2" s="1"/>
  <c r="F541" i="4"/>
  <c r="J541" i="4" s="1"/>
  <c r="M542" i="2" s="1"/>
  <c r="E541" i="4"/>
  <c r="I541" i="4" s="1"/>
  <c r="L542" i="2" s="1"/>
  <c r="G541" i="4"/>
  <c r="E153" i="4"/>
  <c r="I153" i="4" s="1"/>
  <c r="L154" i="2" s="1"/>
  <c r="G153" i="4"/>
  <c r="D153" i="4"/>
  <c r="H153" i="4" s="1"/>
  <c r="K154" i="2" s="1"/>
  <c r="F153" i="4"/>
  <c r="J153" i="4" s="1"/>
  <c r="M154" i="2" s="1"/>
  <c r="F177" i="4"/>
  <c r="J177" i="4" s="1"/>
  <c r="M178" i="2" s="1"/>
  <c r="D177" i="4"/>
  <c r="H177" i="4" s="1"/>
  <c r="K178" i="2" s="1"/>
  <c r="G177" i="4"/>
  <c r="E177" i="4"/>
  <c r="I177" i="4" s="1"/>
  <c r="L178" i="2" s="1"/>
  <c r="E555" i="4"/>
  <c r="I555" i="4" s="1"/>
  <c r="L556" i="2" s="1"/>
  <c r="D555" i="4"/>
  <c r="H555" i="4" s="1"/>
  <c r="K556" i="2" s="1"/>
  <c r="F555" i="4"/>
  <c r="J555" i="4" s="1"/>
  <c r="M556" i="2" s="1"/>
  <c r="G555" i="4"/>
  <c r="AM83" i="4"/>
  <c r="AS83" i="4" s="1"/>
  <c r="AL969" i="4"/>
  <c r="AO969" i="4"/>
  <c r="E93" i="4"/>
  <c r="I93" i="4" s="1"/>
  <c r="L94" i="2" s="1"/>
  <c r="G93" i="4"/>
  <c r="D93" i="4"/>
  <c r="H93" i="4" s="1"/>
  <c r="K94" i="2" s="1"/>
  <c r="F93" i="4"/>
  <c r="J93" i="4" s="1"/>
  <c r="M94" i="2" s="1"/>
  <c r="G57" i="4"/>
  <c r="F57" i="4"/>
  <c r="J57" i="4" s="1"/>
  <c r="M58" i="2" s="1"/>
  <c r="E57" i="4"/>
  <c r="I57" i="4" s="1"/>
  <c r="L58" i="2" s="1"/>
  <c r="D57" i="4"/>
  <c r="H57" i="4" s="1"/>
  <c r="K58" i="2" s="1"/>
  <c r="AQ99" i="4"/>
  <c r="AW99" i="4" s="1"/>
  <c r="AL63" i="4"/>
  <c r="AR63" i="4" s="1"/>
  <c r="F138" i="4"/>
  <c r="J138" i="4" s="1"/>
  <c r="M139" i="2" s="1"/>
  <c r="E138" i="4"/>
  <c r="I138" i="4" s="1"/>
  <c r="L139" i="2" s="1"/>
  <c r="G138" i="4"/>
  <c r="D138" i="4"/>
  <c r="H138" i="4" s="1"/>
  <c r="K139" i="2" s="1"/>
  <c r="D133" i="4"/>
  <c r="H133" i="4" s="1"/>
  <c r="K134" i="2" s="1"/>
  <c r="G133" i="4"/>
  <c r="F133" i="4"/>
  <c r="J133" i="4" s="1"/>
  <c r="M134" i="2" s="1"/>
  <c r="E133" i="4"/>
  <c r="I133" i="4" s="1"/>
  <c r="L134" i="2" s="1"/>
  <c r="F165" i="4"/>
  <c r="J165" i="4" s="1"/>
  <c r="M166" i="2" s="1"/>
  <c r="E165" i="4"/>
  <c r="I165" i="4" s="1"/>
  <c r="L166" i="2" s="1"/>
  <c r="G165" i="4"/>
  <c r="D165" i="4"/>
  <c r="H165" i="4" s="1"/>
  <c r="K166" i="2" s="1"/>
  <c r="G167" i="4"/>
  <c r="F167" i="4"/>
  <c r="J167" i="4" s="1"/>
  <c r="M168" i="2" s="1"/>
  <c r="D167" i="4"/>
  <c r="H167" i="4" s="1"/>
  <c r="K168" i="2" s="1"/>
  <c r="E167" i="4"/>
  <c r="I167" i="4" s="1"/>
  <c r="L168" i="2" s="1"/>
  <c r="G618" i="4"/>
  <c r="F618" i="4"/>
  <c r="J618" i="4" s="1"/>
  <c r="M619" i="2" s="1"/>
  <c r="D618" i="4"/>
  <c r="H618" i="4" s="1"/>
  <c r="K619" i="2" s="1"/>
  <c r="E618" i="4"/>
  <c r="I618" i="4" s="1"/>
  <c r="L619" i="2" s="1"/>
  <c r="AQ754" i="4"/>
  <c r="AW754" i="4" s="1"/>
  <c r="G28" i="4"/>
  <c r="E28" i="4"/>
  <c r="I28" i="4" s="1"/>
  <c r="L29" i="2" s="1"/>
  <c r="D28" i="4"/>
  <c r="H28" i="4" s="1"/>
  <c r="K29" i="2" s="1"/>
  <c r="F28" i="4"/>
  <c r="J28" i="4" s="1"/>
  <c r="M29" i="2" s="1"/>
  <c r="AM558" i="4"/>
  <c r="AS558" i="4" s="1"/>
  <c r="G558" i="4"/>
  <c r="D558" i="4"/>
  <c r="H558" i="4" s="1"/>
  <c r="K559" i="2" s="1"/>
  <c r="E558" i="4"/>
  <c r="I558" i="4" s="1"/>
  <c r="L559" i="2" s="1"/>
  <c r="F558" i="4"/>
  <c r="J558" i="4" s="1"/>
  <c r="M559" i="2" s="1"/>
  <c r="AP177" i="4"/>
  <c r="AV177" i="4" s="1"/>
  <c r="AP90" i="4"/>
  <c r="AV90" i="4" s="1"/>
  <c r="D90" i="4"/>
  <c r="H90" i="4" s="1"/>
  <c r="K91" i="2" s="1"/>
  <c r="G90" i="4"/>
  <c r="F90" i="4"/>
  <c r="J90" i="4" s="1"/>
  <c r="M91" i="2" s="1"/>
  <c r="E90" i="4"/>
  <c r="I90" i="4" s="1"/>
  <c r="L91" i="2" s="1"/>
  <c r="AK2" i="4"/>
  <c r="AH2" i="4"/>
  <c r="AJ2" i="4"/>
  <c r="AE2" i="4"/>
  <c r="AQ2" i="4" s="1"/>
  <c r="AW2" i="4" s="1"/>
  <c r="AA2" i="4"/>
  <c r="AM2" i="4" s="1"/>
  <c r="AS2" i="4" s="1"/>
  <c r="F125" i="4"/>
  <c r="J125" i="4" s="1"/>
  <c r="M126" i="2" s="1"/>
  <c r="D125" i="4"/>
  <c r="H125" i="4" s="1"/>
  <c r="K126" i="2" s="1"/>
  <c r="G125" i="4"/>
  <c r="E125" i="4"/>
  <c r="I125" i="4" s="1"/>
  <c r="L126" i="2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M104" i="2" s="1"/>
  <c r="E103" i="4"/>
  <c r="I103" i="4" s="1"/>
  <c r="L104" i="2" s="1"/>
  <c r="G103" i="4"/>
  <c r="D103" i="4"/>
  <c r="H103" i="4" s="1"/>
  <c r="K104" i="2" s="1"/>
  <c r="G742" i="4"/>
  <c r="E742" i="4"/>
  <c r="I742" i="4" s="1"/>
  <c r="L743" i="2" s="1"/>
  <c r="D742" i="4"/>
  <c r="H742" i="4" s="1"/>
  <c r="K743" i="2" s="1"/>
  <c r="F742" i="4"/>
  <c r="J742" i="4" s="1"/>
  <c r="M743" i="2" s="1"/>
  <c r="G98" i="4"/>
  <c r="F98" i="4"/>
  <c r="J98" i="4" s="1"/>
  <c r="M99" i="2" s="1"/>
  <c r="E98" i="4"/>
  <c r="I98" i="4" s="1"/>
  <c r="L99" i="2" s="1"/>
  <c r="D98" i="4"/>
  <c r="H98" i="4" s="1"/>
  <c r="K99" i="2" s="1"/>
  <c r="D693" i="4"/>
  <c r="H693" i="4" s="1"/>
  <c r="K694" i="2" s="1"/>
  <c r="E693" i="4"/>
  <c r="I693" i="4" s="1"/>
  <c r="L694" i="2" s="1"/>
  <c r="G693" i="4"/>
  <c r="F693" i="4"/>
  <c r="J693" i="4" s="1"/>
  <c r="M694" i="2" s="1"/>
  <c r="G640" i="4"/>
  <c r="E640" i="4"/>
  <c r="I640" i="4" s="1"/>
  <c r="L641" i="2" s="1"/>
  <c r="F640" i="4"/>
  <c r="J640" i="4" s="1"/>
  <c r="M641" i="2" s="1"/>
  <c r="D640" i="4"/>
  <c r="H640" i="4" s="1"/>
  <c r="K641" i="2" s="1"/>
  <c r="F510" i="4"/>
  <c r="J510" i="4" s="1"/>
  <c r="M511" i="2" s="1"/>
  <c r="G510" i="4"/>
  <c r="E510" i="4"/>
  <c r="I510" i="4" s="1"/>
  <c r="L511" i="2" s="1"/>
  <c r="D510" i="4"/>
  <c r="H510" i="4" s="1"/>
  <c r="K511" i="2" s="1"/>
  <c r="G520" i="4"/>
  <c r="E520" i="4"/>
  <c r="I520" i="4" s="1"/>
  <c r="L521" i="2" s="1"/>
  <c r="D520" i="4"/>
  <c r="H520" i="4" s="1"/>
  <c r="K521" i="2" s="1"/>
  <c r="F520" i="4"/>
  <c r="J520" i="4" s="1"/>
  <c r="M521" i="2" s="1"/>
  <c r="D514" i="4"/>
  <c r="H514" i="4" s="1"/>
  <c r="K515" i="2" s="1"/>
  <c r="G514" i="4"/>
  <c r="F514" i="4"/>
  <c r="J514" i="4" s="1"/>
  <c r="M515" i="2" s="1"/>
  <c r="E514" i="4"/>
  <c r="I514" i="4" s="1"/>
  <c r="L515" i="2" s="1"/>
  <c r="E516" i="4"/>
  <c r="I516" i="4" s="1"/>
  <c r="L517" i="2" s="1"/>
  <c r="D516" i="4"/>
  <c r="H516" i="4" s="1"/>
  <c r="K517" i="2" s="1"/>
  <c r="F516" i="4"/>
  <c r="J516" i="4" s="1"/>
  <c r="M517" i="2" s="1"/>
  <c r="G516" i="4"/>
  <c r="D487" i="4"/>
  <c r="H487" i="4" s="1"/>
  <c r="K488" i="2" s="1"/>
  <c r="G487" i="4"/>
  <c r="E487" i="4"/>
  <c r="I487" i="4" s="1"/>
  <c r="L488" i="2" s="1"/>
  <c r="F487" i="4"/>
  <c r="J487" i="4" s="1"/>
  <c r="M488" i="2" s="1"/>
  <c r="E372" i="4"/>
  <c r="I372" i="4" s="1"/>
  <c r="L373" i="2" s="1"/>
  <c r="D372" i="4"/>
  <c r="H372" i="4" s="1"/>
  <c r="K373" i="2" s="1"/>
  <c r="F372" i="4"/>
  <c r="J372" i="4" s="1"/>
  <c r="M373" i="2" s="1"/>
  <c r="G372" i="4"/>
  <c r="F500" i="4"/>
  <c r="J500" i="4" s="1"/>
  <c r="M501" i="2" s="1"/>
  <c r="D500" i="4"/>
  <c r="H500" i="4" s="1"/>
  <c r="K501" i="2" s="1"/>
  <c r="G500" i="4"/>
  <c r="E500" i="4"/>
  <c r="I500" i="4" s="1"/>
  <c r="L501" i="2" s="1"/>
  <c r="F354" i="4"/>
  <c r="J354" i="4" s="1"/>
  <c r="M355" i="2" s="1"/>
  <c r="G354" i="4"/>
  <c r="D354" i="4"/>
  <c r="H354" i="4" s="1"/>
  <c r="K355" i="2" s="1"/>
  <c r="E354" i="4"/>
  <c r="I354" i="4" s="1"/>
  <c r="L355" i="2" s="1"/>
  <c r="E498" i="4"/>
  <c r="I498" i="4" s="1"/>
  <c r="L499" i="2" s="1"/>
  <c r="G498" i="4"/>
  <c r="F498" i="4"/>
  <c r="J498" i="4" s="1"/>
  <c r="M499" i="2" s="1"/>
  <c r="D498" i="4"/>
  <c r="H498" i="4" s="1"/>
  <c r="K499" i="2" s="1"/>
  <c r="D493" i="4"/>
  <c r="H493" i="4" s="1"/>
  <c r="K494" i="2" s="1"/>
  <c r="F493" i="4"/>
  <c r="J493" i="4" s="1"/>
  <c r="M494" i="2" s="1"/>
  <c r="E493" i="4"/>
  <c r="I493" i="4" s="1"/>
  <c r="L494" i="2" s="1"/>
  <c r="G493" i="4"/>
  <c r="F488" i="4"/>
  <c r="J488" i="4" s="1"/>
  <c r="M489" i="2" s="1"/>
  <c r="D488" i="4"/>
  <c r="H488" i="4" s="1"/>
  <c r="K489" i="2" s="1"/>
  <c r="E488" i="4"/>
  <c r="I488" i="4" s="1"/>
  <c r="L489" i="2" s="1"/>
  <c r="G488" i="4"/>
  <c r="F305" i="4"/>
  <c r="J305" i="4" s="1"/>
  <c r="M306" i="2" s="1"/>
  <c r="G211" i="4"/>
  <c r="F211" i="4"/>
  <c r="J211" i="4" s="1"/>
  <c r="M212" i="2" s="1"/>
  <c r="E211" i="4"/>
  <c r="I211" i="4" s="1"/>
  <c r="L212" i="2" s="1"/>
  <c r="D211" i="4"/>
  <c r="H211" i="4" s="1"/>
  <c r="K212" i="2" s="1"/>
  <c r="AN263" i="4"/>
  <c r="AT263" i="4" s="1"/>
  <c r="E254" i="4"/>
  <c r="I254" i="4" s="1"/>
  <c r="L255" i="2" s="1"/>
  <c r="F254" i="4"/>
  <c r="J254" i="4" s="1"/>
  <c r="M255" i="2" s="1"/>
  <c r="D254" i="4"/>
  <c r="H254" i="4" s="1"/>
  <c r="K255" i="2" s="1"/>
  <c r="G254" i="4"/>
  <c r="E263" i="4"/>
  <c r="I263" i="4" s="1"/>
  <c r="L264" i="2" s="1"/>
  <c r="F263" i="4"/>
  <c r="J263" i="4" s="1"/>
  <c r="M264" i="2" s="1"/>
  <c r="D263" i="4"/>
  <c r="H263" i="4" s="1"/>
  <c r="K264" i="2" s="1"/>
  <c r="G263" i="4"/>
  <c r="AM263" i="4"/>
  <c r="AS263" i="4" s="1"/>
  <c r="G261" i="4"/>
  <c r="E261" i="4"/>
  <c r="I261" i="4" s="1"/>
  <c r="L262" i="2" s="1"/>
  <c r="F261" i="4"/>
  <c r="J261" i="4" s="1"/>
  <c r="M262" i="2" s="1"/>
  <c r="D261" i="4"/>
  <c r="H261" i="4" s="1"/>
  <c r="K262" i="2" s="1"/>
  <c r="AO263" i="4"/>
  <c r="AU263" i="4" s="1"/>
  <c r="F219" i="4"/>
  <c r="J219" i="4" s="1"/>
  <c r="M220" i="2" s="1"/>
  <c r="E219" i="4"/>
  <c r="I219" i="4" s="1"/>
  <c r="L220" i="2" s="1"/>
  <c r="G219" i="4"/>
  <c r="D219" i="4"/>
  <c r="H219" i="4" s="1"/>
  <c r="K220" i="2" s="1"/>
  <c r="E305" i="4"/>
  <c r="I305" i="4" s="1"/>
  <c r="L306" i="2" s="1"/>
  <c r="G312" i="4"/>
  <c r="D312" i="4"/>
  <c r="H312" i="4" s="1"/>
  <c r="K313" i="2" s="1"/>
  <c r="E312" i="4"/>
  <c r="I312" i="4" s="1"/>
  <c r="L313" i="2" s="1"/>
  <c r="F312" i="4"/>
  <c r="J312" i="4" s="1"/>
  <c r="M313" i="2" s="1"/>
  <c r="AN287" i="4"/>
  <c r="AT287" i="4" s="1"/>
  <c r="E214" i="4"/>
  <c r="I214" i="4" s="1"/>
  <c r="L215" i="2" s="1"/>
  <c r="G214" i="4"/>
  <c r="D214" i="4"/>
  <c r="H214" i="4" s="1"/>
  <c r="K215" i="2" s="1"/>
  <c r="F214" i="4"/>
  <c r="J214" i="4" s="1"/>
  <c r="M215" i="2" s="1"/>
  <c r="E351" i="4"/>
  <c r="I351" i="4" s="1"/>
  <c r="L352" i="2" s="1"/>
  <c r="G351" i="4"/>
  <c r="D351" i="4"/>
  <c r="H351" i="4" s="1"/>
  <c r="K352" i="2" s="1"/>
  <c r="F351" i="4"/>
  <c r="J351" i="4" s="1"/>
  <c r="M352" i="2" s="1"/>
  <c r="AN367" i="4"/>
  <c r="AT367" i="4" s="1"/>
  <c r="G364" i="4"/>
  <c r="D364" i="4"/>
  <c r="H364" i="4" s="1"/>
  <c r="K365" i="2" s="1"/>
  <c r="F364" i="4"/>
  <c r="J364" i="4" s="1"/>
  <c r="M365" i="2" s="1"/>
  <c r="E364" i="4"/>
  <c r="I364" i="4" s="1"/>
  <c r="L365" i="2" s="1"/>
  <c r="AP367" i="4"/>
  <c r="AV367" i="4" s="1"/>
  <c r="E484" i="4"/>
  <c r="I484" i="4" s="1"/>
  <c r="L485" i="2" s="1"/>
  <c r="F484" i="4"/>
  <c r="J484" i="4" s="1"/>
  <c r="M485" i="2" s="1"/>
  <c r="D484" i="4"/>
  <c r="H484" i="4" s="1"/>
  <c r="K485" i="2" s="1"/>
  <c r="G484" i="4"/>
  <c r="D470" i="4"/>
  <c r="H470" i="4" s="1"/>
  <c r="K471" i="2" s="1"/>
  <c r="G470" i="4"/>
  <c r="E470" i="4"/>
  <c r="I470" i="4" s="1"/>
  <c r="L471" i="2" s="1"/>
  <c r="F470" i="4"/>
  <c r="J470" i="4" s="1"/>
  <c r="M471" i="2" s="1"/>
  <c r="E397" i="4"/>
  <c r="I397" i="4" s="1"/>
  <c r="L398" i="2" s="1"/>
  <c r="D397" i="4"/>
  <c r="H397" i="4" s="1"/>
  <c r="K398" i="2" s="1"/>
  <c r="G397" i="4"/>
  <c r="F397" i="4"/>
  <c r="J397" i="4" s="1"/>
  <c r="M398" i="2" s="1"/>
  <c r="F404" i="4"/>
  <c r="J404" i="4" s="1"/>
  <c r="M405" i="2" s="1"/>
  <c r="D404" i="4"/>
  <c r="H404" i="4" s="1"/>
  <c r="K405" i="2" s="1"/>
  <c r="E404" i="4"/>
  <c r="I404" i="4" s="1"/>
  <c r="L405" i="2" s="1"/>
  <c r="G404" i="4"/>
  <c r="G402" i="4"/>
  <c r="F402" i="4"/>
  <c r="J402" i="4" s="1"/>
  <c r="M403" i="2" s="1"/>
  <c r="E402" i="4"/>
  <c r="I402" i="4" s="1"/>
  <c r="L403" i="2" s="1"/>
  <c r="D402" i="4"/>
  <c r="H402" i="4" s="1"/>
  <c r="K403" i="2" s="1"/>
  <c r="D367" i="4"/>
  <c r="H367" i="4" s="1"/>
  <c r="K368" i="2" s="1"/>
  <c r="E367" i="4"/>
  <c r="I367" i="4" s="1"/>
  <c r="L368" i="2" s="1"/>
  <c r="G367" i="4"/>
  <c r="F367" i="4"/>
  <c r="J367" i="4" s="1"/>
  <c r="M368" i="2" s="1"/>
  <c r="F235" i="4"/>
  <c r="J235" i="4" s="1"/>
  <c r="M236" i="2" s="1"/>
  <c r="E235" i="4"/>
  <c r="I235" i="4" s="1"/>
  <c r="L236" i="2" s="1"/>
  <c r="G235" i="4"/>
  <c r="D235" i="4"/>
  <c r="H235" i="4" s="1"/>
  <c r="K236" i="2" s="1"/>
  <c r="AO287" i="4"/>
  <c r="AU287" i="4" s="1"/>
  <c r="AM367" i="4"/>
  <c r="AS367" i="4" s="1"/>
  <c r="G272" i="4"/>
  <c r="F272" i="4"/>
  <c r="J272" i="4" s="1"/>
  <c r="M273" i="2" s="1"/>
  <c r="D272" i="4"/>
  <c r="H272" i="4" s="1"/>
  <c r="K273" i="2" s="1"/>
  <c r="E272" i="4"/>
  <c r="I272" i="4" s="1"/>
  <c r="L273" i="2" s="1"/>
  <c r="D240" i="4"/>
  <c r="H240" i="4" s="1"/>
  <c r="K241" i="2" s="1"/>
  <c r="F240" i="4"/>
  <c r="J240" i="4" s="1"/>
  <c r="M241" i="2" s="1"/>
  <c r="E240" i="4"/>
  <c r="I240" i="4" s="1"/>
  <c r="L241" i="2" s="1"/>
  <c r="G240" i="4"/>
  <c r="F363" i="4"/>
  <c r="J363" i="4" s="1"/>
  <c r="M364" i="2" s="1"/>
  <c r="E363" i="4"/>
  <c r="I363" i="4" s="1"/>
  <c r="L364" i="2" s="1"/>
  <c r="G363" i="4"/>
  <c r="D363" i="4"/>
  <c r="H363" i="4" s="1"/>
  <c r="K364" i="2" s="1"/>
  <c r="F331" i="4"/>
  <c r="J331" i="4" s="1"/>
  <c r="M332" i="2" s="1"/>
  <c r="AN243" i="4"/>
  <c r="AT243" i="4" s="1"/>
  <c r="AL243" i="4"/>
  <c r="AR243" i="4" s="1"/>
  <c r="AM243" i="4"/>
  <c r="AS243" i="4" s="1"/>
  <c r="D287" i="4"/>
  <c r="H287" i="4" s="1"/>
  <c r="K288" i="2" s="1"/>
  <c r="E287" i="4"/>
  <c r="I287" i="4" s="1"/>
  <c r="L288" i="2" s="1"/>
  <c r="G287" i="4"/>
  <c r="F287" i="4"/>
  <c r="J287" i="4" s="1"/>
  <c r="M288" i="2" s="1"/>
  <c r="AO243" i="4"/>
  <c r="AU243" i="4" s="1"/>
  <c r="E289" i="4"/>
  <c r="I289" i="4" s="1"/>
  <c r="L290" i="2" s="1"/>
  <c r="G289" i="4"/>
  <c r="D289" i="4"/>
  <c r="H289" i="4" s="1"/>
  <c r="K290" i="2" s="1"/>
  <c r="F289" i="4"/>
  <c r="J289" i="4" s="1"/>
  <c r="M290" i="2" s="1"/>
  <c r="G256" i="4"/>
  <c r="D256" i="4"/>
  <c r="H256" i="4" s="1"/>
  <c r="K257" i="2" s="1"/>
  <c r="F256" i="4"/>
  <c r="J256" i="4" s="1"/>
  <c r="M257" i="2" s="1"/>
  <c r="E256" i="4"/>
  <c r="I256" i="4" s="1"/>
  <c r="L257" i="2" s="1"/>
  <c r="AQ243" i="4"/>
  <c r="AW243" i="4" s="1"/>
  <c r="D248" i="4"/>
  <c r="H248" i="4" s="1"/>
  <c r="K249" i="2" s="1"/>
  <c r="G248" i="4"/>
  <c r="E248" i="4"/>
  <c r="I248" i="4" s="1"/>
  <c r="L249" i="2" s="1"/>
  <c r="F248" i="4"/>
  <c r="J248" i="4" s="1"/>
  <c r="M249" i="2" s="1"/>
  <c r="D362" i="4"/>
  <c r="H362" i="4" s="1"/>
  <c r="K363" i="2" s="1"/>
  <c r="F362" i="4"/>
  <c r="J362" i="4" s="1"/>
  <c r="M363" i="2" s="1"/>
  <c r="G362" i="4"/>
  <c r="E362" i="4"/>
  <c r="I362" i="4" s="1"/>
  <c r="L363" i="2" s="1"/>
  <c r="AO367" i="4"/>
  <c r="AU367" i="4" s="1"/>
  <c r="D200" i="4"/>
  <c r="H200" i="4" s="1"/>
  <c r="K201" i="2" s="1"/>
  <c r="F200" i="4"/>
  <c r="J200" i="4" s="1"/>
  <c r="M201" i="2" s="1"/>
  <c r="E200" i="4"/>
  <c r="I200" i="4" s="1"/>
  <c r="L201" i="2" s="1"/>
  <c r="G200" i="4"/>
  <c r="F212" i="4"/>
  <c r="J212" i="4" s="1"/>
  <c r="M213" i="2" s="1"/>
  <c r="D212" i="4"/>
  <c r="H212" i="4" s="1"/>
  <c r="K213" i="2" s="1"/>
  <c r="E212" i="4"/>
  <c r="I212" i="4" s="1"/>
  <c r="L213" i="2" s="1"/>
  <c r="G212" i="4"/>
  <c r="F216" i="4"/>
  <c r="J216" i="4" s="1"/>
  <c r="M217" i="2" s="1"/>
  <c r="E216" i="4"/>
  <c r="I216" i="4" s="1"/>
  <c r="L217" i="2" s="1"/>
  <c r="D216" i="4"/>
  <c r="H216" i="4" s="1"/>
  <c r="K217" i="2" s="1"/>
  <c r="G216" i="4"/>
  <c r="F264" i="4"/>
  <c r="J264" i="4" s="1"/>
  <c r="M265" i="2" s="1"/>
  <c r="E264" i="4"/>
  <c r="I264" i="4" s="1"/>
  <c r="L265" i="2" s="1"/>
  <c r="G264" i="4"/>
  <c r="D264" i="4"/>
  <c r="H264" i="4" s="1"/>
  <c r="K265" i="2" s="1"/>
  <c r="F339" i="4"/>
  <c r="J339" i="4" s="1"/>
  <c r="M340" i="2" s="1"/>
  <c r="E339" i="4"/>
  <c r="I339" i="4" s="1"/>
  <c r="L340" i="2" s="1"/>
  <c r="G339" i="4"/>
  <c r="D339" i="4"/>
  <c r="H339" i="4" s="1"/>
  <c r="K340" i="2" s="1"/>
  <c r="E194" i="4"/>
  <c r="I194" i="4" s="1"/>
  <c r="L195" i="2" s="1"/>
  <c r="F194" i="4"/>
  <c r="J194" i="4" s="1"/>
  <c r="M195" i="2" s="1"/>
  <c r="D194" i="4"/>
  <c r="H194" i="4" s="1"/>
  <c r="K195" i="2" s="1"/>
  <c r="G194" i="4"/>
  <c r="G319" i="4"/>
  <c r="E319" i="4"/>
  <c r="I319" i="4" s="1"/>
  <c r="L320" i="2" s="1"/>
  <c r="F319" i="4"/>
  <c r="J319" i="4" s="1"/>
  <c r="M320" i="2" s="1"/>
  <c r="D319" i="4"/>
  <c r="H319" i="4" s="1"/>
  <c r="K320" i="2" s="1"/>
  <c r="D204" i="4"/>
  <c r="H204" i="4" s="1"/>
  <c r="K205" i="2" s="1"/>
  <c r="E204" i="4"/>
  <c r="I204" i="4" s="1"/>
  <c r="L205" i="2" s="1"/>
  <c r="G204" i="4"/>
  <c r="F204" i="4"/>
  <c r="J204" i="4" s="1"/>
  <c r="M205" i="2" s="1"/>
  <c r="G2" i="4" l="1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M739" i="2" s="1"/>
  <c r="D738" i="4"/>
  <c r="H738" i="4" s="1"/>
  <c r="K739" i="2" s="1"/>
  <c r="E738" i="4"/>
  <c r="I738" i="4" s="1"/>
  <c r="L739" i="2" s="1"/>
  <c r="G738" i="4"/>
  <c r="F63" i="4"/>
  <c r="J63" i="4" s="1"/>
  <c r="M64" i="2" s="1"/>
  <c r="E63" i="4"/>
  <c r="I63" i="4" s="1"/>
  <c r="L64" i="2" s="1"/>
  <c r="G63" i="4"/>
  <c r="D63" i="4"/>
  <c r="H63" i="4" s="1"/>
  <c r="K64" i="2" s="1"/>
  <c r="AQ157" i="4"/>
  <c r="AW157" i="4" s="1"/>
  <c r="D14" i="4"/>
  <c r="H14" i="4" s="1"/>
  <c r="K15" i="2" s="1"/>
  <c r="E14" i="4"/>
  <c r="I14" i="4" s="1"/>
  <c r="L15" i="2" s="1"/>
  <c r="G14" i="4"/>
  <c r="F14" i="4"/>
  <c r="J14" i="4" s="1"/>
  <c r="M15" i="2" s="1"/>
  <c r="D4" i="4"/>
  <c r="H4" i="4" s="1"/>
  <c r="K5" i="2" s="1"/>
  <c r="E4" i="4"/>
  <c r="I4" i="4" s="1"/>
  <c r="L5" i="2" s="1"/>
  <c r="F4" i="4"/>
  <c r="J4" i="4" s="1"/>
  <c r="M5" i="2" s="1"/>
  <c r="G4" i="4"/>
  <c r="AN2" i="4"/>
  <c r="AT2" i="4" s="1"/>
  <c r="AO2" i="4"/>
  <c r="AU2" i="4" s="1"/>
  <c r="E81" i="4"/>
  <c r="I81" i="4" s="1"/>
  <c r="L82" i="2" s="1"/>
  <c r="G81" i="4"/>
  <c r="F81" i="4"/>
  <c r="J81" i="4" s="1"/>
  <c r="M82" i="2" s="1"/>
  <c r="D81" i="4"/>
  <c r="H81" i="4" s="1"/>
  <c r="K82" i="2" s="1"/>
  <c r="E157" i="4"/>
  <c r="I157" i="4" s="1"/>
  <c r="L158" i="2" s="1"/>
  <c r="G157" i="4"/>
  <c r="F157" i="4"/>
  <c r="J157" i="4" s="1"/>
  <c r="M158" i="2" s="1"/>
  <c r="D157" i="4"/>
  <c r="H157" i="4" s="1"/>
  <c r="K158" i="2" s="1"/>
  <c r="AP2" i="4"/>
  <c r="AV2" i="4" s="1"/>
  <c r="G754" i="4"/>
  <c r="D754" i="4"/>
  <c r="H754" i="4" s="1"/>
  <c r="K755" i="2" s="1"/>
  <c r="F754" i="4"/>
  <c r="J754" i="4" s="1"/>
  <c r="M755" i="2" s="1"/>
  <c r="E754" i="4"/>
  <c r="I754" i="4" s="1"/>
  <c r="L755" i="2" s="1"/>
  <c r="F243" i="4"/>
  <c r="J243" i="4" s="1"/>
  <c r="M244" i="2" s="1"/>
  <c r="E243" i="4"/>
  <c r="I243" i="4" s="1"/>
  <c r="L244" i="2" s="1"/>
  <c r="G243" i="4"/>
  <c r="D243" i="4"/>
  <c r="H243" i="4" s="1"/>
  <c r="K244" i="2" s="1"/>
</calcChain>
</file>

<file path=xl/sharedStrings.xml><?xml version="1.0" encoding="utf-8"?>
<sst xmlns="http://schemas.openxmlformats.org/spreadsheetml/2006/main" count="5816" uniqueCount="525">
  <si>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</si>
  <si>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</si>
  <si>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</si>
  <si>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</si>
  <si>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</si>
  <si>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</si>
  <si>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</si>
  <si>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</si>
  <si>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</si>
  <si>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</si>
  <si>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</si>
  <si>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</si>
  <si>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</si>
  <si>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</si>
  <si>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</si>
  <si>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</si>
  <si>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</si>
  <si>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</si>
  <si>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</si>
  <si>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</si>
  <si>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</si>
  <si>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</si>
  <si>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</si>
  <si>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</si>
  <si>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</si>
  <si>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</si>
  <si>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</si>
  <si>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</si>
  <si>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</si>
  <si>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</si>
  <si>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</si>
  <si>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</si>
  <si>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</si>
  <si>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</si>
  <si>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</si>
  <si>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</si>
  <si>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</si>
  <si>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</si>
  <si>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</si>
  <si>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</si>
  <si>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</si>
  <si>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</si>
  <si>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</si>
  <si>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</si>
  <si>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</si>
  <si>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</si>
  <si>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</si>
  <si>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</si>
  <si>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</si>
  <si>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</si>
  <si>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</si>
  <si>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</si>
  <si>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</si>
  <si>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</si>
  <si>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</si>
  <si>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</si>
  <si>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</si>
  <si>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</si>
  <si>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</si>
  <si>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</si>
  <si>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</si>
  <si>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</si>
  <si>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</si>
  <si>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</si>
  <si>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</si>
  <si>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</si>
  <si>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</si>
  <si>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</si>
  <si>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</si>
  <si>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</si>
  <si>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</si>
  <si>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</si>
  <si>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</si>
  <si>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</si>
  <si>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</si>
  <si>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</si>
  <si>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</si>
  <si>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</si>
  <si>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</si>
  <si>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</si>
  <si>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</si>
  <si>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</si>
  <si>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</si>
  <si>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</si>
  <si>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</si>
  <si>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</si>
  <si>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</si>
  <si>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</si>
  <si>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</si>
  <si>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</si>
  <si>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</si>
  <si>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</si>
  <si>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</si>
  <si>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</si>
  <si>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</si>
  <si>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</si>
  <si>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</si>
  <si>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</si>
  <si>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</si>
  <si>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</si>
  <si>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</si>
  <si>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</si>
  <si>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</si>
  <si>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</si>
  <si>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</si>
  <si>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</si>
  <si>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</si>
  <si>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</si>
  <si>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</si>
  <si>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</si>
  <si>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</si>
  <si>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</si>
  <si>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</si>
  <si>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</si>
  <si>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</si>
  <si>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</si>
  <si>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</si>
  <si>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</si>
  <si>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</si>
  <si>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</si>
  <si>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</si>
  <si>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</si>
  <si>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</si>
  <si>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</si>
  <si>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</si>
  <si>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</si>
  <si>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</si>
  <si>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</si>
  <si>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</si>
  <si>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</si>
  <si>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</si>
  <si>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</si>
  <si>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</si>
  <si>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</si>
  <si>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</si>
  <si>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</si>
  <si>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</si>
  <si>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</si>
  <si>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</si>
  <si>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</si>
  <si>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</si>
  <si>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</si>
  <si>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</si>
  <si>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</si>
  <si>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</si>
  <si>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</si>
  <si>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</si>
  <si>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</si>
  <si>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</si>
  <si>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</si>
  <si>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</si>
  <si>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</si>
  <si>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</si>
  <si>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</si>
  <si>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</si>
  <si>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</si>
  <si>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</si>
  <si>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</si>
  <si>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</si>
  <si>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</si>
  <si>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</si>
  <si>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</si>
  <si>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</si>
  <si>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</si>
  <si>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</si>
  <si>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</si>
  <si>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</si>
  <si>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</si>
  <si>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</si>
  <si>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</si>
  <si>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</si>
  <si>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</si>
  <si>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</si>
  <si>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</si>
  <si>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</si>
  <si>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</si>
  <si>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</si>
  <si>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</si>
  <si>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</si>
  <si>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</si>
  <si>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</si>
  <si>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</si>
  <si>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</si>
  <si>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</si>
  <si>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</si>
  <si>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</si>
  <si>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</si>
  <si>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</si>
  <si>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</si>
  <si>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</si>
  <si>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</si>
  <si>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</si>
  <si>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</si>
  <si>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</si>
  <si>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</si>
  <si>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</si>
  <si>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</si>
  <si>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</si>
  <si>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</si>
  <si>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</si>
  <si>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</si>
  <si>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</si>
  <si>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</si>
  <si>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</si>
  <si>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</si>
  <si>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</si>
  <si>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</si>
  <si>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</si>
  <si>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Coventry</t>
  </si>
  <si>
    <t>SCORE</t>
  </si>
  <si>
    <t>OV25</t>
  </si>
  <si>
    <t>UN25</t>
  </si>
  <si>
    <t>P GOALS</t>
  </si>
  <si>
    <t>P SCORE</t>
  </si>
  <si>
    <t>Goals O</t>
  </si>
  <si>
    <t>20/11/2020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</si>
  <si>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</si>
  <si>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</si>
  <si>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</si>
  <si>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</si>
  <si>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</si>
  <si>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</si>
  <si>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</si>
  <si>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</si>
  <si>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Ajaccio</t>
  </si>
  <si>
    <t>Nancy</t>
  </si>
  <si>
    <t>Auxerre</t>
  </si>
  <si>
    <t>Pau FC</t>
  </si>
  <si>
    <t>Chambly</t>
  </si>
  <si>
    <t>Guingamp</t>
  </si>
  <si>
    <t>Dunkerque</t>
  </si>
  <si>
    <t>Caen</t>
  </si>
  <si>
    <t>Rodez</t>
  </si>
  <si>
    <t>Chateauroux</t>
  </si>
  <si>
    <t>Sochaux</t>
  </si>
  <si>
    <t>Grenoble</t>
  </si>
  <si>
    <t>Troyes</t>
  </si>
  <si>
    <t>Niort</t>
  </si>
  <si>
    <t>Valenciennes</t>
  </si>
  <si>
    <t>Amiens</t>
  </si>
  <si>
    <t>Zwolle</t>
  </si>
  <si>
    <t>FC Emmen</t>
  </si>
  <si>
    <t>Bradford</t>
  </si>
  <si>
    <t>Grimsby</t>
  </si>
  <si>
    <t>Metz</t>
  </si>
  <si>
    <t>Lens</t>
  </si>
  <si>
    <t>Marseille</t>
  </si>
  <si>
    <t>Reims</t>
  </si>
  <si>
    <t>Nice</t>
  </si>
  <si>
    <t>Lyon</t>
  </si>
  <si>
    <t>Clermont</t>
  </si>
  <si>
    <t>Paris FC</t>
  </si>
  <si>
    <t>Toulouse</t>
  </si>
  <si>
    <t>Le Havre</t>
  </si>
  <si>
    <t>Crotone</t>
  </si>
  <si>
    <t>Reggiana</t>
  </si>
  <si>
    <t>Cittadella</t>
  </si>
  <si>
    <t>Sparta Rotterdam</t>
  </si>
  <si>
    <t>Groningen</t>
  </si>
  <si>
    <t>VVV Venlo</t>
  </si>
  <si>
    <t>Twente</t>
  </si>
  <si>
    <t>Waalwijk</t>
  </si>
  <si>
    <t>PSV Eindhoven</t>
  </si>
  <si>
    <t>Utrecht</t>
  </si>
  <si>
    <t>For Sittard</t>
  </si>
  <si>
    <t>Rangers</t>
  </si>
  <si>
    <t>Motherwell</t>
  </si>
  <si>
    <t>Ross County</t>
  </si>
  <si>
    <t>Hamilton</t>
  </si>
  <si>
    <t>St Mirren</t>
  </si>
  <si>
    <t>St Johnstone</t>
  </si>
  <si>
    <t>Hibernian</t>
  </si>
  <si>
    <t>Dundee United</t>
  </si>
  <si>
    <t>Hatayspor</t>
  </si>
  <si>
    <t>Brest</t>
  </si>
  <si>
    <t>Montpellier</t>
  </si>
  <si>
    <t>Dijon</t>
  </si>
  <si>
    <t>Monaco</t>
  </si>
  <si>
    <t>Nantes</t>
  </si>
  <si>
    <t>Angers</t>
  </si>
  <si>
    <t>St Etienne</t>
  </si>
  <si>
    <t>Nimes</t>
  </si>
  <si>
    <t>Strasbourg</t>
  </si>
  <si>
    <t>Bordeaux</t>
  </si>
  <si>
    <t>Lorient</t>
  </si>
  <si>
    <t>Rennes</t>
  </si>
  <si>
    <t>Lille</t>
  </si>
  <si>
    <t>Paris SG</t>
  </si>
  <si>
    <t>Benevento</t>
  </si>
  <si>
    <t>Spezia</t>
  </si>
  <si>
    <t>Vitesse</t>
  </si>
  <si>
    <t>Feyenoord</t>
  </si>
  <si>
    <t>Den Haag</t>
  </si>
  <si>
    <t>Ajax</t>
  </si>
  <si>
    <t>Heerenveen</t>
  </si>
  <si>
    <t>Heracles</t>
  </si>
  <si>
    <t>AZ Alkmaar</t>
  </si>
  <si>
    <t>Willem II</t>
  </si>
  <si>
    <t>Kilmarnock</t>
  </si>
  <si>
    <t>Aberdeen</t>
  </si>
  <si>
    <t>Erzurum BB</t>
  </si>
  <si>
    <t>Hartlepool</t>
  </si>
  <si>
    <t>Halifax</t>
  </si>
  <si>
    <t>Celtic</t>
  </si>
  <si>
    <t>Livingston</t>
  </si>
  <si>
    <t>E2</t>
  </si>
  <si>
    <t>E3</t>
  </si>
  <si>
    <t>EC</t>
  </si>
  <si>
    <t>F1</t>
  </si>
  <si>
    <t>F2</t>
  </si>
  <si>
    <t>I1</t>
  </si>
  <si>
    <t>I2</t>
  </si>
  <si>
    <t>N1</t>
  </si>
  <si>
    <t>P1</t>
  </si>
  <si>
    <t>SC0</t>
  </si>
  <si>
    <t>SP1</t>
  </si>
  <si>
    <t>T1</t>
  </si>
  <si>
    <t>Div</t>
  </si>
  <si>
    <t>M'gladbach</t>
  </si>
  <si>
    <t>Bayern Munich</t>
  </si>
  <si>
    <t>Karlsruhe</t>
  </si>
  <si>
    <t>Greuther Furth</t>
  </si>
  <si>
    <t>Sandhausen</t>
  </si>
  <si>
    <t>Heidenheim</t>
  </si>
  <si>
    <t>Accrington</t>
  </si>
  <si>
    <t>Nacional</t>
  </si>
  <si>
    <t>Logrones</t>
  </si>
  <si>
    <t>Waregem</t>
  </si>
  <si>
    <t>Mouscron</t>
  </si>
  <si>
    <t>Cercle Brugge</t>
  </si>
  <si>
    <t>Eupen</t>
  </si>
  <si>
    <t>Kortrijk</t>
  </si>
  <si>
    <t>Genk</t>
  </si>
  <si>
    <t>Oostende</t>
  </si>
  <si>
    <t>Charleroi</t>
  </si>
  <si>
    <t>Freiburg</t>
  </si>
  <si>
    <t>FC Koln</t>
  </si>
  <si>
    <t>Leverkusen</t>
  </si>
  <si>
    <t>Werder Bremen</t>
  </si>
  <si>
    <t>Mainz</t>
  </si>
  <si>
    <t>Ein Frankfurt</t>
  </si>
  <si>
    <t>Schalke 04</t>
  </si>
  <si>
    <t>Hoffenheim</t>
  </si>
  <si>
    <t>Union Berlin</t>
  </si>
  <si>
    <t>Wolfsburg</t>
  </si>
  <si>
    <t>RB Leipzig</t>
  </si>
  <si>
    <t>Dortmund</t>
  </si>
  <si>
    <t>Nurnberg</t>
  </si>
  <si>
    <t>Hamburg</t>
  </si>
  <si>
    <t>Osnabruck</t>
  </si>
  <si>
    <t>Wurzburger Kickers</t>
  </si>
  <si>
    <t>St Pauli</t>
  </si>
  <si>
    <t>Holstein Kiel</t>
  </si>
  <si>
    <t>Lincoln</t>
  </si>
  <si>
    <t>Peterboro</t>
  </si>
  <si>
    <t>Gillingham</t>
  </si>
  <si>
    <t>Burton</t>
  </si>
  <si>
    <t>Rochdale</t>
  </si>
  <si>
    <t>Crewe</t>
  </si>
  <si>
    <t>Ipswich</t>
  </si>
  <si>
    <t>Swindon</t>
  </si>
  <si>
    <t>Sunderland</t>
  </si>
  <si>
    <t>Cambridge</t>
  </si>
  <si>
    <t>Harrogate</t>
  </si>
  <si>
    <t>Port Vale</t>
  </si>
  <si>
    <t>Scunthorpe</t>
  </si>
  <si>
    <t>Southend</t>
  </si>
  <si>
    <t>Barrow</t>
  </si>
  <si>
    <t>Bromley</t>
  </si>
  <si>
    <t>Chesterfield</t>
  </si>
  <si>
    <t>Wealdstone</t>
  </si>
  <si>
    <t>King’s Lynn</t>
  </si>
  <si>
    <t>Sutton</t>
  </si>
  <si>
    <t>Altrincham</t>
  </si>
  <si>
    <t>Panetolikos</t>
  </si>
  <si>
    <t>Guimaraes</t>
  </si>
  <si>
    <t>Mechelen</t>
  </si>
  <si>
    <t>Antwerp</t>
  </si>
  <si>
    <t>Beerschot VA</t>
  </si>
  <si>
    <t>Gent</t>
  </si>
  <si>
    <t>Oud-Heverlee Leuven</t>
  </si>
  <si>
    <t>Anderlecht</t>
  </si>
  <si>
    <t>St Truiden</t>
  </si>
  <si>
    <t>Club Brugge</t>
  </si>
  <si>
    <t>Augsburg</t>
  </si>
  <si>
    <t>Stuttgart</t>
  </si>
  <si>
    <t>Bielefeld</t>
  </si>
  <si>
    <t>Hertha</t>
  </si>
  <si>
    <t>Darmstadt</t>
  </si>
  <si>
    <t>Hannover</t>
  </si>
  <si>
    <t>Paderborn</t>
  </si>
  <si>
    <t>Erzgebirge Aue</t>
  </si>
  <si>
    <t>Regensburg</t>
  </si>
  <si>
    <t>Bochum</t>
  </si>
  <si>
    <t>Volos NFC</t>
  </si>
  <si>
    <t>Apollon</t>
  </si>
  <si>
    <t>Asteras Tripolis</t>
  </si>
  <si>
    <t>Atromitos</t>
  </si>
  <si>
    <t>Larisa</t>
  </si>
  <si>
    <t>Farense</t>
  </si>
  <si>
    <t>Cartagena</t>
  </si>
  <si>
    <t>Castellon</t>
  </si>
  <si>
    <t>Karagumruk</t>
  </si>
  <si>
    <t>Standard</t>
  </si>
  <si>
    <t>Waasland-Beveren</t>
  </si>
  <si>
    <t>Braunschweig</t>
  </si>
  <si>
    <t>Fortuna Dusseldorf</t>
  </si>
  <si>
    <t>Giannina</t>
  </si>
  <si>
    <t>Lamia</t>
  </si>
  <si>
    <t>Sabadell</t>
  </si>
  <si>
    <t>D1</t>
  </si>
  <si>
    <t>D2</t>
  </si>
  <si>
    <t>SP2</t>
  </si>
  <si>
    <t>B1</t>
  </si>
  <si>
    <t>G1</t>
  </si>
  <si>
    <t>3-2</t>
  </si>
  <si>
    <t>4-0</t>
  </si>
  <si>
    <t>0-2</t>
  </si>
  <si>
    <t>2-3</t>
  </si>
  <si>
    <t>0-0</t>
  </si>
  <si>
    <t>2-2</t>
  </si>
  <si>
    <t>1-1</t>
  </si>
  <si>
    <t>1-3</t>
  </si>
  <si>
    <t>2-0</t>
  </si>
  <si>
    <t>3-0</t>
  </si>
  <si>
    <t>1-4</t>
  </si>
  <si>
    <t>0-4</t>
  </si>
  <si>
    <t>1-0</t>
  </si>
  <si>
    <t>1-2</t>
  </si>
  <si>
    <t>2-1</t>
  </si>
  <si>
    <t>5-0</t>
  </si>
  <si>
    <t>0-1</t>
  </si>
  <si>
    <t>3-3</t>
  </si>
  <si>
    <t>P</t>
  </si>
  <si>
    <t>3-1</t>
  </si>
  <si>
    <t>6-0</t>
  </si>
  <si>
    <t>0-3</t>
  </si>
  <si>
    <t>Exeter</t>
  </si>
  <si>
    <t>Bolton</t>
  </si>
  <si>
    <t>Carlisle</t>
  </si>
  <si>
    <t>Salford</t>
  </si>
  <si>
    <t>Oldham</t>
  </si>
  <si>
    <t>Mansfield</t>
  </si>
  <si>
    <t>E0</t>
  </si>
  <si>
    <t>E1</t>
  </si>
  <si>
    <t>4-4</t>
  </si>
  <si>
    <t>Chievo</t>
  </si>
  <si>
    <t>Virtus Entella</t>
  </si>
  <si>
    <t>Vicenza</t>
  </si>
  <si>
    <t>Frosinone</t>
  </si>
  <si>
    <t>Morton</t>
  </si>
  <si>
    <t>Dunfermline</t>
  </si>
  <si>
    <t>Rotherham</t>
  </si>
  <si>
    <t>AFC Wimbledon</t>
  </si>
  <si>
    <t>Bristol Rvs</t>
  </si>
  <si>
    <t>Fleetwood Town</t>
  </si>
  <si>
    <t>Portsmouth</t>
  </si>
  <si>
    <t>Blackpool</t>
  </si>
  <si>
    <t>Northampton</t>
  </si>
  <si>
    <t>Oxford</t>
  </si>
  <si>
    <t>Milton Keynes Dons</t>
  </si>
  <si>
    <t>Plymouth</t>
  </si>
  <si>
    <t>Doncaster</t>
  </si>
  <si>
    <t>Cheltenham</t>
  </si>
  <si>
    <t>Crawley Town</t>
  </si>
  <si>
    <t>Colchester</t>
  </si>
  <si>
    <t>Forest Green</t>
  </si>
  <si>
    <t>Leyton Orient</t>
  </si>
  <si>
    <t>Morecambe</t>
  </si>
  <si>
    <t>Newport County</t>
  </si>
  <si>
    <t>Stevenage</t>
  </si>
  <si>
    <t>Tranmere</t>
  </si>
  <si>
    <t>Walsall</t>
  </si>
  <si>
    <t>Maidenhead</t>
  </si>
  <si>
    <t>Yeovil</t>
  </si>
  <si>
    <t>Wrexham</t>
  </si>
  <si>
    <t>Dover Athletic</t>
  </si>
  <si>
    <t>Ascoli</t>
  </si>
  <si>
    <t>Monza</t>
  </si>
  <si>
    <t>Cosenza</t>
  </si>
  <si>
    <t>Pisa</t>
  </si>
  <si>
    <t>Pordenone</t>
  </si>
  <si>
    <t>Venezia</t>
  </si>
  <si>
    <t>Reggina</t>
  </si>
  <si>
    <t>Alloa</t>
  </si>
  <si>
    <t>Hearts</t>
  </si>
  <si>
    <t>Dundee</t>
  </si>
  <si>
    <t>Ayr</t>
  </si>
  <si>
    <t>Queen of Sth</t>
  </si>
  <si>
    <t>Arbroath</t>
  </si>
  <si>
    <t>Raith Rvs</t>
  </si>
  <si>
    <t>Inverness C</t>
  </si>
  <si>
    <t>Pescara</t>
  </si>
  <si>
    <t>Cremonese</t>
  </si>
  <si>
    <t>Empoli</t>
  </si>
  <si>
    <t>Salernitana</t>
  </si>
  <si>
    <t>15/01/2021</t>
  </si>
  <si>
    <t>16/01/2021</t>
  </si>
  <si>
    <t>17/01/2021</t>
  </si>
  <si>
    <t>18/01/2021</t>
  </si>
  <si>
    <t>SC1</t>
  </si>
  <si>
    <t>1-5</t>
  </si>
  <si>
    <t>4-1</t>
  </si>
  <si>
    <t>3-5</t>
  </si>
  <si>
    <t>Mgladbach</t>
  </si>
  <si>
    <t>Dag and Red</t>
  </si>
  <si>
    <t>Stockport</t>
  </si>
  <si>
    <t>Eastleigh</t>
  </si>
  <si>
    <t>Kings Lynn</t>
  </si>
  <si>
    <t>Nottm Forest</t>
  </si>
  <si>
    <t>6-1</t>
  </si>
  <si>
    <t>Shrewsbury</t>
  </si>
  <si>
    <t>Barnet</t>
  </si>
  <si>
    <t>Solihull</t>
  </si>
  <si>
    <t>Notts County</t>
  </si>
  <si>
    <t>Torquay</t>
  </si>
  <si>
    <t>Boreham Wood</t>
  </si>
  <si>
    <t>Aldershot</t>
  </si>
  <si>
    <t>Weymouth</t>
  </si>
  <si>
    <t>Woking</t>
  </si>
  <si>
    <t>22/01/2021</t>
  </si>
  <si>
    <t>23/01/2021</t>
  </si>
  <si>
    <t>24/01/2021</t>
  </si>
  <si>
    <t>25/01/2021</t>
  </si>
  <si>
    <t>26/01/2021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</si>
</sst>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6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Alignment="1">
      <alignment horizontal="center"/>
    </xf>
    <xf numFmtId="0" fontId="0" fillId="4" borderId="0" xfId="0" applyFill="1"/>
    <xf numFmtId="10" fontId="1" fillId="4" borderId="3" xfId="0" applyNumberFormat="1" applyFont="1" applyFill="1" applyBorder="1" applyAlignment="1">
      <alignment horizontal="center"/>
    </xf>
    <xf numFmtId="166" fontId="1" fillId="4" borderId="2" xfId="0" applyNumberFormat="1" applyFont="1" applyFill="1" applyBorder="1" applyAlignment="1">
      <alignment horizontal="center"/>
    </xf>
    <xf numFmtId="166" fontId="1" fillId="4" borderId="0" xfId="0" applyNumberFormat="1" applyFont="1" applyFill="1" applyBorder="1" applyAlignment="1">
      <alignment horizontal="center"/>
    </xf>
    <xf numFmtId="166" fontId="1" fillId="4" borderId="1" xfId="0" applyNumberFormat="1" applyFont="1" applyFill="1" applyBorder="1" applyAlignment="1">
      <alignment horizontal="center"/>
    </xf>
    <xf numFmtId="1" fontId="1" fillId="4" borderId="2" xfId="0" applyNumberFormat="1" applyFont="1" applyFill="1" applyBorder="1" applyAlignment="1">
      <alignment horizontal="center"/>
    </xf>
    <xf numFmtId="1" fontId="1" fillId="4" borderId="0" xfId="0" applyNumberFormat="1" applyFont="1" applyFill="1" applyBorder="1" applyAlignment="1">
      <alignment horizontal="center"/>
    </xf>
    <xf numFmtId="0" fontId="1" fillId="4" borderId="0" xfId="0" applyFont="1" applyFill="1"/>
    <xf numFmtId="49" fontId="1" fillId="4" borderId="0" xfId="0" applyNumberFormat="1" applyFont="1" applyFill="1" applyAlignment="1">
      <alignment horizontal="center"/>
    </xf>
    <xf numFmtId="49" fontId="0" fillId="0" borderId="0" xfId="0" applyNumberFormat="1" applyFill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14" fontId="0" fillId="2" borderId="0" xfId="0" applyNumberFormat="1" applyFill="1"/>
    <xf numFmtId="49" fontId="0" fillId="2" borderId="0" xfId="0" applyNumberForma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14" fontId="0" fillId="2" borderId="0" xfId="0" applyNumberFormat="1" applyFill="1" applyAlignment="1">
      <alignment horizontal="center"/>
    </xf>
    <xf numFmtId="14" fontId="0" fillId="0" borderId="0" xfId="0" applyNumberFormat="1" applyFill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1.0586819730274928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1.0488545698370915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1.042106143326367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1.0424343751332963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1.0587691192107669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1.0584574108458336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1.0568116952111755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1.0615765272904456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1.0567919280515341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1.0605079846757564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1.0586446484898846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1.0632706922771613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1.0522559150967761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1.0776147357533354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1.0536457807807131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1.0499964535568072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1.0458219570064358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1.0557597764789854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1.0662627066031662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1.0552914984182968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1.0696235692694445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1.0666566032202576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1.0347781293381613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1.0425381099894757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1.0465751168236677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1.0469799548748147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1.038077229388916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1.041979455975633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1.0536616911224432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1.050305669221034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1.051738571938915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1.0485981343437822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1.0532159430726011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1.0518980699471303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1.0593568958392465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1.0588150667767779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1.0535792336879053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1.0548923717759795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1.0564966775030487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1.049459408292031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1.0653550983353486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1.0636410008450974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1.0662627066031662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1.071200922068871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1.0752646071356513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1.0369403410931437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1.0369265649091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1.0452102388436428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1.0404319501157899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1.038077229388916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1.0349578533419834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1.0797672047670608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1.0441265060289624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1.0344490471441554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1.0656540480886731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1.0960463184709746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1.0558828310536696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1.038077229388916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1.0774464451295942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1.0466503691020506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1.0529232824658912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1.0494125025023127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1.0421804198806015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1.0538424813225786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1.0424343751332963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1.0536369139215562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1.0526045231274919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1.0538424813225786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1.0487772084693074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1.0510694237812139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1.0449698306901456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1.0441265060289624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1.0571513411863043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1.0461929391857427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1.0646019609962662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1.077339368604181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1.0697333647833527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1.0570274463634663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1.0643058963539642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1.0533067630678474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1.0668028349405521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1.0696244407207609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1.0667899925853617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1.0658734026705068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1.0675140074300833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1.0439719885779606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1.042708496600167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1.0607092988079927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1.0521795989414335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1.0512018249471584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1.088350454069493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1.080376071271874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1.0856905002518895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1.099234069337681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1.0408967723463944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1.045344963452246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1.038077229388916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1.0347781293381613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1.0451911230503124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1.0968662459929701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1.0583691873379317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1.0551236153407171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1.0549077074635693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1.0581225564953149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1.0602391541885894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1.0602519614848172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1.0475117579190587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1.0517344996321181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1.0334960867783516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1.0535296042238604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1.0621875710835975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1.0470882991581001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1.0615765272904456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1.0583691873379317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1.0581225564953149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1.0646019609962662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1.0597065109096055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1.0654583973780449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1.069601405639077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1.1251483838926266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1.0671049906442842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1.0586391570182949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1.0500631329117833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1.068727537804758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1.1008248838250199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1.0849862126105516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1.038506964435719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1.0543967570307606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1.0419581736699886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1.0592899516571737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1.060537539928385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1.0750214632810238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1.1196075973509474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1.057702745646198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1.0469799548748147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1.0703838499014962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1.0479830465041664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1.0441161747080836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1.0509442098096211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1.0518428764688503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1.0533067630678474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1.0499964535568072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1.044303665417317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1.0513686083765104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1.0556315371027907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1.0475117579190587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1.0518985731239796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1.047592923283859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1.0442304149391313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1.0674919964665432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1.0624658649673062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1.0823669606052535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1.0502857379813271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1.0806590339570947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1.0513326278789881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1.051738571938915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1.0540429760538743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1.0494628052164887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1.0521795989414335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1.038953678663225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1.0781763507516477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1.0826135193164919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1.0510869493716231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1.0725313014542242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1.04299513543169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1.0545823209780971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1.037952243407696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1.0551236153407171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1.0399586640868308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1.0439811611001015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1.0452102388436428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1.0524934496338532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1.0540333908812936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1.0457565564423787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1.042106143326367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1.0509354515449301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1.056895036351561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1.0570274463634663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1.0597204573559456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1.0602539754688272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1.0657284823689301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1.0638285417982394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1.0401734918501984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1.0440279853919932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1.0407298027485501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1.045344963452246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1.0548768230368635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1.042106143326367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1.0424343751332963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1.0543300667589199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1.0425703649827001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1.0461286947489423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1.0417159380917833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1.0439719885779606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1.0626247827424988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1.0567919280515341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1.050186013602848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1.042106143326367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1.050305669221034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solve_for_d('True_Odds_Calculator_2-way'!A202,'True_Odds_Calculator_2-way'!#REF!,'True_Odds_Calculator_2-way'!B202,'Log_working_2-way'!B$1,'Log_working_2-way'!B$2)</f>
        <v>1.0459631209894389</v>
      </c>
      <c r="F201" s="6"/>
      <c r="H201" s="6"/>
      <c r="I201" s="6"/>
      <c r="J201" s="6"/>
      <c r="K201" s="6"/>
    </row>
    <row r="202" spans="4:11" x14ac:dyDescent="0.25">
      <c r="D202">
        <f>solve_for_d('True_Odds_Calculator_2-way'!A203,'True_Odds_Calculator_2-way'!#REF!,'True_Odds_Calculator_2-way'!B203,'Log_working_2-way'!B$1,'Log_working_2-way'!B$2)</f>
        <v>1.0499964535568072</v>
      </c>
      <c r="F202" s="6"/>
      <c r="H202" s="6"/>
      <c r="I202" s="6"/>
      <c r="J202" s="6"/>
      <c r="K202" s="6"/>
    </row>
    <row r="203" spans="4:11" x14ac:dyDescent="0.25">
      <c r="D203">
        <f>solve_for_d('True_Odds_Calculator_2-way'!A204,'True_Odds_Calculator_2-way'!#REF!,'True_Odds_Calculator_2-way'!B204,'Log_working_2-way'!B$1,'Log_working_2-way'!B$2)</f>
        <v>1.0505095705164631</v>
      </c>
      <c r="F203" s="6"/>
      <c r="H203" s="6"/>
      <c r="I203" s="6"/>
      <c r="J203" s="6"/>
      <c r="K203" s="6"/>
    </row>
    <row r="204" spans="4:11" x14ac:dyDescent="0.25">
      <c r="D204">
        <f>solve_for_d('True_Odds_Calculator_2-way'!A205,'True_Odds_Calculator_2-way'!#REF!,'True_Odds_Calculator_2-way'!B205,'Log_working_2-way'!B$1,'Log_working_2-way'!B$2)</f>
        <v>1.0437075600663159</v>
      </c>
      <c r="F204" s="6"/>
      <c r="H204" s="6"/>
      <c r="I204" s="6"/>
      <c r="J204" s="6"/>
      <c r="K204" s="6"/>
    </row>
    <row r="205" spans="4:11" x14ac:dyDescent="0.25">
      <c r="D205">
        <f>solve_for_d('True_Odds_Calculator_2-way'!A206,'True_Odds_Calculator_2-way'!#REF!,'True_Odds_Calculator_2-way'!B206,'Log_working_2-way'!B$1,'Log_working_2-way'!B$2)</f>
        <v>1.0543967570307606</v>
      </c>
      <c r="F205" s="6"/>
      <c r="H205" s="6"/>
      <c r="I205" s="6"/>
      <c r="J205" s="6"/>
      <c r="K205" s="6"/>
    </row>
    <row r="206" spans="4:11" x14ac:dyDescent="0.25">
      <c r="D206">
        <f>solve_for_d('True_Odds_Calculator_2-way'!A207,'True_Odds_Calculator_2-way'!#REF!,'True_Odds_Calculator_2-way'!B207,'Log_working_2-way'!B$1,'Log_working_2-way'!B$2)</f>
        <v>1.0608381246291672</v>
      </c>
      <c r="F206" s="6"/>
      <c r="H206" s="6"/>
      <c r="I206" s="6"/>
      <c r="J206" s="6"/>
      <c r="K206" s="6"/>
    </row>
    <row r="207" spans="4:11" x14ac:dyDescent="0.25">
      <c r="D207">
        <f>solve_for_d('True_Odds_Calculator_2-way'!A208,'True_Odds_Calculator_2-way'!#REF!,'True_Odds_Calculator_2-way'!B208,'Log_working_2-way'!B$1,'Log_working_2-way'!B$2)</f>
        <v>1.0503245504598744</v>
      </c>
      <c r="F207" s="6"/>
      <c r="H207" s="6"/>
      <c r="I207" s="6"/>
      <c r="J207" s="6"/>
      <c r="K207" s="6"/>
    </row>
    <row r="208" spans="4:11" x14ac:dyDescent="0.25">
      <c r="D208">
        <f>solve_for_d('True_Odds_Calculator_2-way'!A209,'True_Odds_Calculator_2-way'!#REF!,'True_Odds_Calculator_2-way'!B209,'Log_working_2-way'!B$1,'Log_working_2-way'!B$2)</f>
        <v>1.0532159430726011</v>
      </c>
      <c r="F208" s="6"/>
      <c r="H208" s="6"/>
      <c r="I208" s="6"/>
      <c r="J208" s="6"/>
      <c r="K208" s="6"/>
    </row>
    <row r="209" spans="4:11" x14ac:dyDescent="0.25">
      <c r="D209">
        <f>solve_for_d('True_Odds_Calculator_2-way'!A210,'True_Odds_Calculator_2-way'!#REF!,'True_Odds_Calculator_2-way'!B210,'Log_working_2-way'!B$1,'Log_working_2-way'!B$2)</f>
        <v>1.0532159430726011</v>
      </c>
      <c r="F209" s="6"/>
      <c r="H209" s="6"/>
      <c r="I209" s="6"/>
      <c r="J209" s="6"/>
      <c r="K209" s="6"/>
    </row>
    <row r="210" spans="4:11" x14ac:dyDescent="0.25">
      <c r="D210">
        <f>solve_for_d('True_Odds_Calculator_2-way'!A211,'True_Odds_Calculator_2-way'!#REF!,'True_Odds_Calculator_2-way'!B211,'Log_working_2-way'!B$1,'Log_working_2-way'!B$2)</f>
        <v>1.0608381246291672</v>
      </c>
      <c r="F210" s="6"/>
      <c r="H210" s="6"/>
      <c r="I210" s="6"/>
      <c r="J210" s="6"/>
      <c r="K210" s="6"/>
    </row>
    <row r="211" spans="4:11" x14ac:dyDescent="0.25">
      <c r="D211">
        <f>solve_for_d('True_Odds_Calculator_2-way'!A212,'True_Odds_Calculator_2-way'!#REF!,'True_Odds_Calculator_2-way'!B212,'Log_working_2-way'!B$1,'Log_working_2-way'!B$2)</f>
        <v>1.0597111971376585</v>
      </c>
      <c r="F211" s="6"/>
      <c r="H211" s="6"/>
      <c r="I211" s="6"/>
      <c r="J211" s="6"/>
      <c r="K211" s="6"/>
    </row>
    <row r="212" spans="4:11" x14ac:dyDescent="0.25">
      <c r="D212">
        <f>solve_for_d('True_Odds_Calculator_2-way'!A213,'True_Odds_Calculator_2-way'!#REF!,'True_Odds_Calculator_2-way'!B213,'Log_working_2-way'!B$1,'Log_working_2-way'!B$2)</f>
        <v>1.0501502456550436</v>
      </c>
      <c r="F212" s="6"/>
      <c r="H212" s="6"/>
      <c r="I212" s="6"/>
      <c r="J212" s="6"/>
      <c r="K212" s="6"/>
    </row>
    <row r="213" spans="4:11" x14ac:dyDescent="0.25">
      <c r="D213">
        <f>solve_for_d('True_Odds_Calculator_2-way'!A214,'True_Odds_Calculator_2-way'!#REF!,'True_Odds_Calculator_2-way'!B214,'Log_working_2-way'!B$1,'Log_working_2-way'!B$2)</f>
        <v>1.0541841730823214</v>
      </c>
      <c r="F213" s="6"/>
      <c r="H213" s="6"/>
      <c r="I213" s="6"/>
      <c r="J213" s="6"/>
      <c r="K213" s="6"/>
    </row>
    <row r="214" spans="4:11" x14ac:dyDescent="0.25">
      <c r="D214">
        <f>solve_for_d('True_Odds_Calculator_2-way'!A215,'True_Odds_Calculator_2-way'!#REF!,'True_Odds_Calculator_2-way'!B215,'Log_working_2-way'!B$1,'Log_working_2-way'!B$2)</f>
        <v>1.0580097445486314</v>
      </c>
      <c r="F214" s="6"/>
      <c r="H214" s="6"/>
      <c r="I214" s="6"/>
      <c r="J214" s="6"/>
      <c r="K214" s="6"/>
    </row>
    <row r="215" spans="4:11" x14ac:dyDescent="0.25">
      <c r="D215">
        <f>solve_for_d('True_Odds_Calculator_2-way'!A216,'True_Odds_Calculator_2-way'!#REF!,'True_Odds_Calculator_2-way'!B216,'Log_working_2-way'!B$1,'Log_working_2-way'!B$2)</f>
        <v>1.0518980699471303</v>
      </c>
      <c r="F215" s="6"/>
      <c r="H215" s="6"/>
      <c r="I215" s="6"/>
      <c r="J215" s="6"/>
      <c r="K215" s="6"/>
    </row>
    <row r="216" spans="4:11" x14ac:dyDescent="0.25">
      <c r="D216">
        <f>solve_for_d('True_Odds_Calculator_2-way'!A217,'True_Odds_Calculator_2-way'!#REF!,'True_Odds_Calculator_2-way'!B217,'Log_working_2-way'!B$1,'Log_working_2-way'!B$2)</f>
        <v>1.0500631329117833</v>
      </c>
      <c r="F216" s="6"/>
      <c r="H216" s="6"/>
      <c r="I216" s="6"/>
      <c r="J216" s="6"/>
      <c r="K216" s="6"/>
    </row>
    <row r="217" spans="4:11" x14ac:dyDescent="0.25">
      <c r="D217">
        <f>solve_for_d('True_Odds_Calculator_2-way'!A218,'True_Odds_Calculator_2-way'!#REF!,'True_Odds_Calculator_2-way'!B218,'Log_working_2-way'!B$1,'Log_working_2-way'!B$2)</f>
        <v>1.0502857379813271</v>
      </c>
      <c r="F217" s="6"/>
      <c r="H217" s="6"/>
      <c r="I217" s="6"/>
      <c r="J217" s="6"/>
      <c r="K217" s="6"/>
    </row>
    <row r="218" spans="4:11" x14ac:dyDescent="0.25">
      <c r="D218">
        <f>solve_for_d('True_Odds_Calculator_2-way'!A219,'True_Odds_Calculator_2-way'!#REF!,'True_Odds_Calculator_2-way'!B219,'Log_working_2-way'!B$1,'Log_working_2-way'!B$2)</f>
        <v>1.0487220727913058</v>
      </c>
      <c r="F218" s="6"/>
      <c r="H218" s="6"/>
      <c r="I218" s="6"/>
      <c r="J218" s="6"/>
      <c r="K218" s="6"/>
    </row>
    <row r="219" spans="4:11" x14ac:dyDescent="0.25">
      <c r="D219">
        <f>solve_for_d('True_Odds_Calculator_2-way'!A220,'True_Odds_Calculator_2-way'!#REF!,'True_Odds_Calculator_2-way'!B220,'Log_working_2-way'!B$1,'Log_working_2-way'!B$2)</f>
        <v>1.0475117579190587</v>
      </c>
      <c r="F219" s="6"/>
      <c r="H219" s="6"/>
      <c r="I219" s="6"/>
      <c r="J219" s="6"/>
      <c r="K219" s="6"/>
    </row>
    <row r="220" spans="4:11" x14ac:dyDescent="0.25">
      <c r="D220">
        <f>solve_for_d('True_Odds_Calculator_2-way'!A221,'True_Odds_Calculator_2-way'!#REF!,'True_Odds_Calculator_2-way'!B221,'Log_working_2-way'!B$1,'Log_working_2-way'!B$2)</f>
        <v>1.0480730539288112</v>
      </c>
      <c r="F220" s="6"/>
      <c r="H220" s="6"/>
      <c r="I220" s="6"/>
      <c r="J220" s="6"/>
      <c r="K220" s="6"/>
    </row>
    <row r="221" spans="4:11" x14ac:dyDescent="0.25">
      <c r="D221">
        <f>solve_for_d('True_Odds_Calculator_2-way'!A222,'True_Odds_Calculator_2-way'!#REF!,'True_Odds_Calculator_2-way'!B222,'Log_working_2-way'!B$1,'Log_working_2-way'!B$2)</f>
        <v>1.0606212727063642</v>
      </c>
      <c r="F221" s="6"/>
      <c r="H221" s="6"/>
      <c r="I221" s="6"/>
      <c r="J221" s="6"/>
      <c r="K221" s="6"/>
    </row>
    <row r="222" spans="4:11" x14ac:dyDescent="0.25">
      <c r="D222">
        <f>solve_for_d('True_Odds_Calculator_2-way'!A223,'True_Odds_Calculator_2-way'!#REF!,'True_Odds_Calculator_2-way'!B223,'Log_working_2-way'!B$1,'Log_working_2-way'!B$2)</f>
        <v>1.0597953687722241</v>
      </c>
      <c r="F222" s="6"/>
      <c r="H222" s="6"/>
      <c r="I222" s="6"/>
      <c r="J222" s="6"/>
      <c r="K222" s="6"/>
    </row>
    <row r="223" spans="4:11" x14ac:dyDescent="0.25">
      <c r="D223">
        <f>solve_for_d('True_Odds_Calculator_2-way'!A224,'True_Odds_Calculator_2-way'!#REF!,'True_Odds_Calculator_2-way'!B224,'Log_working_2-way'!B$1,'Log_working_2-way'!B$2)</f>
        <v>1.049459408292031</v>
      </c>
      <c r="F223" s="6"/>
      <c r="H223" s="6"/>
      <c r="I223" s="6"/>
      <c r="J223" s="6"/>
      <c r="K223" s="6"/>
    </row>
    <row r="224" spans="4:11" x14ac:dyDescent="0.25">
      <c r="D224">
        <f>solve_for_d('True_Odds_Calculator_2-way'!A225,'True_Odds_Calculator_2-way'!#REF!,'True_Odds_Calculator_2-way'!B225,'Log_working_2-way'!B$1,'Log_working_2-way'!B$2)</f>
        <v>1.0501502456550436</v>
      </c>
      <c r="F224" s="6"/>
      <c r="H224" s="6"/>
      <c r="I224" s="6"/>
      <c r="J224" s="6"/>
      <c r="K224" s="6"/>
    </row>
    <row r="225" spans="4:11" x14ac:dyDescent="0.25">
      <c r="D225">
        <f>solve_for_d('True_Odds_Calculator_2-way'!A226,'True_Odds_Calculator_2-way'!#REF!,'True_Odds_Calculator_2-way'!B226,'Log_working_2-way'!B$1,'Log_working_2-way'!B$2)</f>
        <v>1.0575635508862022</v>
      </c>
      <c r="F225" s="6"/>
      <c r="H225" s="6"/>
      <c r="I225" s="6"/>
      <c r="J225" s="6"/>
      <c r="K225" s="6"/>
    </row>
    <row r="226" spans="4:11" x14ac:dyDescent="0.25">
      <c r="D226">
        <f>solve_for_d('True_Odds_Calculator_2-way'!A227,'True_Odds_Calculator_2-way'!#REF!,'True_Odds_Calculator_2-way'!B227,'Log_working_2-way'!B$1,'Log_working_2-way'!B$2)</f>
        <v>1.0576683492758872</v>
      </c>
      <c r="F226" s="6"/>
      <c r="H226" s="6"/>
      <c r="I226" s="6"/>
      <c r="J226" s="6"/>
      <c r="K226" s="6"/>
    </row>
    <row r="227" spans="4:11" x14ac:dyDescent="0.25">
      <c r="D227">
        <f>solve_for_d('True_Odds_Calculator_2-way'!A228,'True_Odds_Calculator_2-way'!#REF!,'True_Odds_Calculator_2-way'!B228,'Log_working_2-way'!B$1,'Log_working_2-way'!B$2)</f>
        <v>1.0505862061664459</v>
      </c>
      <c r="F227" s="6"/>
      <c r="H227" s="6"/>
      <c r="I227" s="6"/>
      <c r="J227" s="6"/>
      <c r="K227" s="6"/>
    </row>
    <row r="228" spans="4:11" x14ac:dyDescent="0.25">
      <c r="D228">
        <f>solve_for_d('True_Odds_Calculator_2-way'!A229,'True_Odds_Calculator_2-way'!#REF!,'True_Odds_Calculator_2-way'!B229,'Log_working_2-way'!B$1,'Log_working_2-way'!B$2)</f>
        <v>1.0864533625555721</v>
      </c>
      <c r="F228" s="6"/>
      <c r="H228" s="6"/>
      <c r="I228" s="6"/>
      <c r="J228" s="6"/>
      <c r="K228" s="6"/>
    </row>
    <row r="229" spans="4:11" x14ac:dyDescent="0.25">
      <c r="D229">
        <f>solve_for_d('True_Odds_Calculator_2-way'!A230,'True_Odds_Calculator_2-way'!#REF!,'True_Odds_Calculator_2-way'!B230,'Log_working_2-way'!B$1,'Log_working_2-way'!B$2)</f>
        <v>1.0925878586859439</v>
      </c>
      <c r="F229" s="6"/>
      <c r="H229" s="6"/>
      <c r="I229" s="6"/>
      <c r="J229" s="6"/>
      <c r="K229" s="6"/>
    </row>
    <row r="230" spans="4:11" x14ac:dyDescent="0.25">
      <c r="D230">
        <f>solve_for_d('True_Odds_Calculator_2-way'!A231,'True_Odds_Calculator_2-way'!#REF!,'True_Odds_Calculator_2-way'!B231,'Log_working_2-way'!B$1,'Log_working_2-way'!B$2)</f>
        <v>1.043438569981763</v>
      </c>
      <c r="F230" s="6"/>
      <c r="H230" s="6"/>
      <c r="I230" s="6"/>
      <c r="J230" s="6"/>
      <c r="K230" s="6"/>
    </row>
    <row r="231" spans="4:11" x14ac:dyDescent="0.25">
      <c r="D231">
        <f>solve_for_d('True_Odds_Calculator_2-way'!A232,'True_Odds_Calculator_2-way'!#REF!,'True_Odds_Calculator_2-way'!B232,'Log_working_2-way'!B$1,'Log_working_2-way'!B$2)</f>
        <v>1.0408967723463944</v>
      </c>
      <c r="F231" s="6"/>
      <c r="H231" s="6"/>
      <c r="I231" s="6"/>
      <c r="J231" s="6"/>
      <c r="K231" s="6"/>
    </row>
    <row r="232" spans="4:11" x14ac:dyDescent="0.25">
      <c r="D232">
        <f>solve_for_d('True_Odds_Calculator_2-way'!A233,'True_Odds_Calculator_2-way'!#REF!,'True_Odds_Calculator_2-way'!B233,'Log_working_2-way'!B$1,'Log_working_2-way'!B$2)</f>
        <v>1.0675140074300833</v>
      </c>
      <c r="F232" s="6"/>
      <c r="H232" s="6"/>
      <c r="I232" s="6"/>
      <c r="J232" s="6"/>
      <c r="K232" s="6"/>
    </row>
    <row r="233" spans="4:11" x14ac:dyDescent="0.25">
      <c r="D233">
        <f>solve_for_d('True_Odds_Calculator_2-way'!A234,'True_Odds_Calculator_2-way'!#REF!,'True_Odds_Calculator_2-way'!B234,'Log_working_2-way'!B$1,'Log_working_2-way'!B$2)</f>
        <v>1.0647027958175614</v>
      </c>
      <c r="F233" s="6"/>
      <c r="H233" s="6"/>
      <c r="I233" s="6"/>
      <c r="J233" s="6"/>
      <c r="K233" s="6"/>
    </row>
    <row r="234" spans="4:11" x14ac:dyDescent="0.25">
      <c r="D234">
        <f>solve_for_d('True_Odds_Calculator_2-way'!A235,'True_Odds_Calculator_2-way'!#REF!,'True_Odds_Calculator_2-way'!B235,'Log_working_2-way'!B$1,'Log_working_2-way'!B$2)</f>
        <v>1.0702696175559703</v>
      </c>
      <c r="F234" s="6"/>
      <c r="H234" s="6"/>
      <c r="I234" s="6"/>
      <c r="J234" s="6"/>
      <c r="K234" s="6"/>
    </row>
    <row r="235" spans="4:11" x14ac:dyDescent="0.25">
      <c r="D235">
        <f>solve_for_d('True_Odds_Calculator_2-way'!A236,'True_Odds_Calculator_2-way'!#REF!,'True_Odds_Calculator_2-way'!B236,'Log_working_2-way'!B$1,'Log_working_2-way'!B$2)</f>
        <v>1.0702696175559703</v>
      </c>
      <c r="F235" s="6"/>
      <c r="H235" s="6"/>
      <c r="I235" s="6"/>
      <c r="J235" s="6"/>
      <c r="K235" s="6"/>
    </row>
    <row r="236" spans="4:11" x14ac:dyDescent="0.25">
      <c r="D236">
        <f>solve_for_d('True_Odds_Calculator_2-way'!A237,'True_Odds_Calculator_2-way'!#REF!,'True_Odds_Calculator_2-way'!B237,'Log_working_2-way'!B$1,'Log_working_2-way'!B$2)</f>
        <v>1.0633092374354824</v>
      </c>
      <c r="F236" s="6"/>
      <c r="H236" s="6"/>
      <c r="I236" s="6"/>
      <c r="J236" s="6"/>
      <c r="K236" s="6"/>
    </row>
    <row r="237" spans="4:11" x14ac:dyDescent="0.25">
      <c r="D237">
        <f>solve_for_d('True_Odds_Calculator_2-way'!A238,'True_Odds_Calculator_2-way'!#REF!,'True_Odds_Calculator_2-way'!B238,'Log_working_2-way'!B$1,'Log_working_2-way'!B$2)</f>
        <v>1.0656255369497798</v>
      </c>
      <c r="F237" s="6"/>
      <c r="H237" s="6"/>
      <c r="I237" s="6"/>
      <c r="J237" s="6"/>
      <c r="K237" s="6"/>
    </row>
    <row r="238" spans="4:11" x14ac:dyDescent="0.25">
      <c r="D238">
        <f>solve_for_d('True_Odds_Calculator_2-way'!A239,'True_Odds_Calculator_2-way'!#REF!,'True_Odds_Calculator_2-way'!B239,'Log_working_2-way'!B$1,'Log_working_2-way'!B$2)</f>
        <v>1.0618834148859952</v>
      </c>
      <c r="F238" s="6"/>
      <c r="H238" s="6"/>
      <c r="I238" s="6"/>
      <c r="J238" s="6"/>
      <c r="K238" s="6"/>
    </row>
    <row r="239" spans="4:11" x14ac:dyDescent="0.25">
      <c r="D239">
        <f>solve_for_d('True_Odds_Calculator_2-way'!A240,'True_Odds_Calculator_2-way'!#REF!,'True_Odds_Calculator_2-way'!B240,'Log_working_2-way'!B$1,'Log_working_2-way'!B$2)</f>
        <v>1.0667638263666883</v>
      </c>
      <c r="F239" s="6"/>
      <c r="H239" s="6"/>
      <c r="I239" s="6"/>
      <c r="J239" s="6"/>
      <c r="K239" s="6"/>
    </row>
    <row r="240" spans="4:11" x14ac:dyDescent="0.25">
      <c r="D240">
        <f>solve_for_d('True_Odds_Calculator_2-way'!A241,'True_Odds_Calculator_2-way'!#REF!,'True_Odds_Calculator_2-way'!B241,'Log_working_2-way'!B$1,'Log_working_2-way'!B$2)</f>
        <v>1.0670046225137999</v>
      </c>
      <c r="F240" s="6"/>
      <c r="H240" s="6"/>
      <c r="I240" s="6"/>
      <c r="J240" s="6"/>
      <c r="K240" s="6"/>
    </row>
    <row r="241" spans="4:11" x14ac:dyDescent="0.25">
      <c r="D241">
        <f>solve_for_d('True_Odds_Calculator_2-way'!A242,'True_Odds_Calculator_2-way'!#REF!,'True_Odds_Calculator_2-way'!B242,'Log_working_2-way'!B$1,'Log_working_2-way'!B$2)</f>
        <v>1.0643284330398253</v>
      </c>
      <c r="F241" s="6"/>
      <c r="H241" s="6"/>
      <c r="I241" s="6"/>
      <c r="J241" s="6"/>
      <c r="K241" s="6"/>
    </row>
    <row r="242" spans="4:11" x14ac:dyDescent="0.25">
      <c r="D242">
        <f>solve_for_d('True_Odds_Calculator_2-way'!A243,'True_Odds_Calculator_2-way'!#REF!,'True_Odds_Calculator_2-way'!B243,'Log_working_2-way'!B$1,'Log_working_2-way'!B$2)</f>
        <v>1.0851380898548553</v>
      </c>
      <c r="F242" s="6"/>
      <c r="H242" s="6"/>
      <c r="I242" s="6"/>
      <c r="J242" s="6"/>
      <c r="K242" s="6"/>
    </row>
    <row r="243" spans="4:11" x14ac:dyDescent="0.25">
      <c r="D243">
        <f>solve_for_d('True_Odds_Calculator_2-way'!A244,'True_Odds_Calculator_2-way'!#REF!,'True_Odds_Calculator_2-way'!B244,'Log_working_2-way'!B$1,'Log_working_2-way'!B$2)</f>
        <v>1.0875326593808539</v>
      </c>
      <c r="F243" s="6"/>
      <c r="H243" s="6"/>
      <c r="I243" s="6"/>
      <c r="J243" s="6"/>
      <c r="K243" s="6"/>
    </row>
    <row r="244" spans="4:11" x14ac:dyDescent="0.25">
      <c r="D244">
        <f>solve_for_d('True_Odds_Calculator_2-way'!A245,'True_Odds_Calculator_2-way'!#REF!,'True_Odds_Calculator_2-way'!B245,'Log_working_2-way'!B$1,'Log_working_2-way'!B$2)</f>
        <v>1.037952243407696</v>
      </c>
      <c r="F244" s="6"/>
      <c r="H244" s="6"/>
      <c r="I244" s="6"/>
      <c r="J244" s="6"/>
      <c r="K244" s="6"/>
    </row>
    <row r="245" spans="4:11" x14ac:dyDescent="0.25">
      <c r="D245">
        <f>solve_for_d('True_Odds_Calculator_2-way'!A246,'True_Odds_Calculator_2-way'!#REF!,'True_Odds_Calculator_2-way'!B246,'Log_working_2-way'!B$1,'Log_working_2-way'!B$2)</f>
        <v>1.0399586640868308</v>
      </c>
      <c r="F245" s="6"/>
      <c r="H245" s="6"/>
      <c r="I245" s="6"/>
      <c r="J245" s="6"/>
      <c r="K245" s="6"/>
    </row>
    <row r="246" spans="4:11" x14ac:dyDescent="0.25">
      <c r="D246">
        <f>solve_for_d('True_Odds_Calculator_2-way'!A247,'True_Odds_Calculator_2-way'!#REF!,'True_Odds_Calculator_2-way'!B247,'Log_working_2-way'!B$1,'Log_working_2-way'!B$2)</f>
        <v>1.0333163546654354</v>
      </c>
      <c r="F246" s="6"/>
      <c r="H246" s="6"/>
      <c r="I246" s="6"/>
      <c r="J246" s="6"/>
      <c r="K246" s="6"/>
    </row>
    <row r="247" spans="4:11" x14ac:dyDescent="0.25">
      <c r="D247">
        <f>solve_for_d('True_Odds_Calculator_2-way'!A248,'True_Odds_Calculator_2-way'!#REF!,'True_Odds_Calculator_2-way'!B248,'Log_working_2-way'!B$1,'Log_working_2-way'!B$2)</f>
        <v>1.044303665417317</v>
      </c>
      <c r="F247" s="6"/>
      <c r="H247" s="6"/>
      <c r="I247" s="6"/>
      <c r="J247" s="6"/>
      <c r="K247" s="6"/>
    </row>
    <row r="248" spans="4:11" x14ac:dyDescent="0.25">
      <c r="D248">
        <f>solve_for_d('True_Odds_Calculator_2-way'!A249,'True_Odds_Calculator_2-way'!#REF!,'True_Odds_Calculator_2-way'!B249,'Log_working_2-way'!B$1,'Log_working_2-way'!B$2)</f>
        <v>1.0421804198806015</v>
      </c>
      <c r="F248" s="6"/>
      <c r="H248" s="6"/>
      <c r="I248" s="6"/>
      <c r="J248" s="6"/>
      <c r="K248" s="6"/>
    </row>
    <row r="249" spans="4:11" x14ac:dyDescent="0.25">
      <c r="D249">
        <f>solve_for_d('True_Odds_Calculator_2-way'!A250,'True_Odds_Calculator_2-way'!#REF!,'True_Odds_Calculator_2-way'!B250,'Log_working_2-way'!B$1,'Log_working_2-way'!B$2)</f>
        <v>1.042106143326367</v>
      </c>
      <c r="F249" s="6"/>
      <c r="H249" s="6"/>
      <c r="I249" s="6"/>
      <c r="J249" s="6"/>
      <c r="K249" s="6"/>
    </row>
    <row r="250" spans="4:11" x14ac:dyDescent="0.25">
      <c r="D250">
        <f>solve_for_d('True_Odds_Calculator_2-way'!A251,'True_Odds_Calculator_2-way'!#REF!,'True_Odds_Calculator_2-way'!B251,'Log_working_2-way'!B$1,'Log_working_2-way'!B$2)</f>
        <v>1.054926067975809</v>
      </c>
      <c r="F250" s="6"/>
      <c r="H250" s="6"/>
      <c r="I250" s="6"/>
      <c r="J250" s="6"/>
      <c r="K250" s="6"/>
    </row>
    <row r="251" spans="4:11" x14ac:dyDescent="0.25">
      <c r="D251">
        <f>solve_for_d('True_Odds_Calculator_2-way'!A252,'True_Odds_Calculator_2-way'!#REF!,'True_Odds_Calculator_2-way'!B252,'Log_working_2-way'!B$1,'Log_working_2-way'!B$2)</f>
        <v>1.0470376731981623</v>
      </c>
      <c r="F251" s="6"/>
      <c r="H251" s="6"/>
      <c r="I251" s="6"/>
      <c r="J251" s="6"/>
      <c r="K251" s="6"/>
    </row>
    <row r="252" spans="4:11" x14ac:dyDescent="0.25">
      <c r="D252">
        <f>solve_for_d('True_Odds_Calculator_2-way'!A253,'True_Odds_Calculator_2-way'!#REF!,'True_Odds_Calculator_2-way'!B253,'Log_working_2-way'!B$1,'Log_working_2-way'!B$2)</f>
        <v>1.048153965543114</v>
      </c>
      <c r="F252" s="6"/>
      <c r="H252" s="6"/>
      <c r="I252" s="6"/>
      <c r="J252" s="6"/>
      <c r="K252" s="6"/>
    </row>
    <row r="253" spans="4:11" x14ac:dyDescent="0.25">
      <c r="D253">
        <f>solve_for_d('True_Odds_Calculator_2-way'!A254,'True_Odds_Calculator_2-way'!#REF!,'True_Odds_Calculator_2-way'!B254,'Log_working_2-way'!B$1,'Log_working_2-way'!B$2)</f>
        <v>1.0521795989414335</v>
      </c>
      <c r="F253" s="6"/>
      <c r="H253" s="6"/>
      <c r="I253" s="6"/>
      <c r="J253" s="6"/>
      <c r="K253" s="6"/>
    </row>
    <row r="254" spans="4:11" x14ac:dyDescent="0.25">
      <c r="D254">
        <f>solve_for_d('True_Odds_Calculator_2-way'!A255,'True_Odds_Calculator_2-way'!#REF!,'True_Odds_Calculator_2-way'!B255,'Log_working_2-way'!B$1,'Log_working_2-way'!B$2)</f>
        <v>1.0512150176064545</v>
      </c>
      <c r="F254" s="6"/>
      <c r="H254" s="6"/>
      <c r="I254" s="6"/>
      <c r="J254" s="6"/>
      <c r="K254" s="6"/>
    </row>
    <row r="255" spans="4:11" x14ac:dyDescent="0.25">
      <c r="D255">
        <f>solve_for_d('True_Odds_Calculator_2-way'!A256,'True_Odds_Calculator_2-way'!#REF!,'True_Odds_Calculator_2-way'!B256,'Log_working_2-way'!B$1,'Log_working_2-way'!B$2)</f>
        <v>1.0510694237812139</v>
      </c>
      <c r="F255" s="6"/>
      <c r="H255" s="6"/>
      <c r="I255" s="6"/>
      <c r="J255" s="6"/>
      <c r="K255" s="6"/>
    </row>
    <row r="256" spans="4:11" x14ac:dyDescent="0.25">
      <c r="D256">
        <f>solve_for_d('True_Odds_Calculator_2-way'!A257,'True_Odds_Calculator_2-way'!#REF!,'True_Odds_Calculator_2-way'!B257,'Log_working_2-way'!B$1,'Log_working_2-way'!B$2)</f>
        <v>1.0770352911936858</v>
      </c>
      <c r="F256" s="6"/>
      <c r="H256" s="6"/>
      <c r="I256" s="6"/>
      <c r="J256" s="6"/>
      <c r="K256" s="6"/>
    </row>
    <row r="257" spans="4:11" x14ac:dyDescent="0.25">
      <c r="D257">
        <f>solve_for_d('True_Odds_Calculator_2-way'!A258,'True_Odds_Calculator_2-way'!#REF!,'True_Odds_Calculator_2-way'!B258,'Log_working_2-way'!B$1,'Log_working_2-way'!B$2)</f>
        <v>1.0457565564423787</v>
      </c>
      <c r="F257" s="6"/>
      <c r="H257" s="6"/>
      <c r="I257" s="6"/>
      <c r="J257" s="6"/>
      <c r="K257" s="6"/>
    </row>
    <row r="258" spans="4:11" x14ac:dyDescent="0.25">
      <c r="D258">
        <f>solve_for_d('True_Odds_Calculator_2-way'!A259,'True_Odds_Calculator_2-way'!#REF!,'True_Odds_Calculator_2-way'!B259,'Log_working_2-way'!B$1,'Log_working_2-way'!B$2)</f>
        <v>1.0457565564423787</v>
      </c>
      <c r="F258" s="6"/>
      <c r="H258" s="6"/>
      <c r="I258" s="6"/>
      <c r="J258" s="6"/>
      <c r="K258" s="6"/>
    </row>
    <row r="259" spans="4:11" x14ac:dyDescent="0.25">
      <c r="D259">
        <f>solve_for_d('True_Odds_Calculator_2-way'!A260,'True_Odds_Calculator_2-way'!#REF!,'True_Odds_Calculator_2-way'!B260,'Log_working_2-way'!B$1,'Log_working_2-way'!B$2)</f>
        <v>1.0540333908812936</v>
      </c>
      <c r="F259" s="6"/>
      <c r="H259" s="6"/>
      <c r="I259" s="6"/>
      <c r="J259" s="6"/>
      <c r="K259" s="6"/>
    </row>
    <row r="260" spans="4:11" x14ac:dyDescent="0.25">
      <c r="D260">
        <f>solve_for_d('True_Odds_Calculator_2-way'!A261,'True_Odds_Calculator_2-way'!#REF!,'True_Odds_Calculator_2-way'!B261,'Log_working_2-way'!B$1,'Log_working_2-way'!B$2)</f>
        <v>1.0607092988079927</v>
      </c>
      <c r="F260" s="6"/>
      <c r="H260" s="6"/>
      <c r="I260" s="6"/>
      <c r="J260" s="6"/>
      <c r="K260" s="6"/>
    </row>
    <row r="261" spans="4:11" x14ac:dyDescent="0.25">
      <c r="D261">
        <f>solve_for_d('True_Odds_Calculator_2-way'!A262,'True_Odds_Calculator_2-way'!#REF!,'True_Odds_Calculator_2-way'!B262,'Log_working_2-way'!B$1,'Log_working_2-way'!B$2)</f>
        <v>1.0513686083765104</v>
      </c>
      <c r="F261" s="6"/>
      <c r="H261" s="6"/>
      <c r="I261" s="6"/>
      <c r="J261" s="6"/>
      <c r="K261" s="6"/>
    </row>
    <row r="262" spans="4:11" x14ac:dyDescent="0.25">
      <c r="D262">
        <f>solve_for_d('True_Odds_Calculator_2-way'!A263,'True_Odds_Calculator_2-way'!#REF!,'True_Odds_Calculator_2-way'!B263,'Log_working_2-way'!B$1,'Log_working_2-way'!B$2)</f>
        <v>1.0439719885779606</v>
      </c>
      <c r="F262" s="6"/>
      <c r="H262" s="6"/>
      <c r="I262" s="6"/>
      <c r="J262" s="6"/>
      <c r="K262" s="6"/>
    </row>
    <row r="263" spans="4:11" x14ac:dyDescent="0.25">
      <c r="D263">
        <f>solve_for_d('True_Odds_Calculator_2-way'!A264,'True_Odds_Calculator_2-way'!#REF!,'True_Odds_Calculator_2-way'!B264,'Log_working_2-way'!B$1,'Log_working_2-way'!B$2)</f>
        <v>1.0543300667589199</v>
      </c>
      <c r="F263" s="6"/>
      <c r="H263" s="6"/>
      <c r="I263" s="6"/>
      <c r="J263" s="6"/>
      <c r="K263" s="6"/>
    </row>
    <row r="264" spans="4:11" x14ac:dyDescent="0.25">
      <c r="D264">
        <f>solve_for_d('True_Odds_Calculator_2-way'!A265,'True_Odds_Calculator_2-way'!#REF!,'True_Odds_Calculator_2-way'!B265,'Log_working_2-way'!B$1,'Log_working_2-way'!B$2)</f>
        <v>1.0512150176064545</v>
      </c>
      <c r="F264" s="6"/>
      <c r="H264" s="6"/>
      <c r="I264" s="6"/>
      <c r="J264" s="6"/>
      <c r="K264" s="6"/>
    </row>
    <row r="265" spans="4:11" x14ac:dyDescent="0.25">
      <c r="D265">
        <f>solve_for_d('True_Odds_Calculator_2-way'!A266,'True_Odds_Calculator_2-way'!#REF!,'True_Odds_Calculator_2-way'!B266,'Log_working_2-way'!B$1,'Log_working_2-way'!B$2)</f>
        <v>1.0776454872008754</v>
      </c>
      <c r="F265" s="6"/>
      <c r="H265" s="6"/>
      <c r="I265" s="6"/>
      <c r="J265" s="6"/>
      <c r="K265" s="6"/>
    </row>
    <row r="266" spans="4:11" x14ac:dyDescent="0.25">
      <c r="D266">
        <f>solve_for_d('True_Odds_Calculator_2-way'!A267,'True_Odds_Calculator_2-way'!#REF!,'True_Odds_Calculator_2-way'!B267,'Log_working_2-way'!B$1,'Log_working_2-way'!B$2)</f>
        <v>1.0552914984182968</v>
      </c>
      <c r="F266" s="6"/>
      <c r="H266" s="6"/>
      <c r="I266" s="6"/>
      <c r="J266" s="6"/>
      <c r="K266" s="6"/>
    </row>
    <row r="267" spans="4:11" x14ac:dyDescent="0.25">
      <c r="D267">
        <f>solve_for_d('True_Odds_Calculator_2-way'!A268,'True_Odds_Calculator_2-way'!#REF!,'True_Odds_Calculator_2-way'!B268,'Log_working_2-way'!B$1,'Log_working_2-way'!B$2)</f>
        <v>1.0541841730823214</v>
      </c>
      <c r="F267" s="6"/>
      <c r="H267" s="6"/>
      <c r="I267" s="6"/>
      <c r="J267" s="6"/>
      <c r="K267" s="6"/>
    </row>
    <row r="268" spans="4:11" x14ac:dyDescent="0.25">
      <c r="D268">
        <f>solve_for_d('True_Odds_Calculator_2-way'!A269,'True_Odds_Calculator_2-way'!#REF!,'True_Odds_Calculator_2-way'!B269,'Log_working_2-way'!B$1,'Log_working_2-way'!B$2)</f>
        <v>1.0548939488018336</v>
      </c>
      <c r="F268" s="6"/>
      <c r="H268" s="6"/>
      <c r="I268" s="6"/>
      <c r="J268" s="6"/>
      <c r="K268" s="6"/>
    </row>
    <row r="269" spans="4:11" x14ac:dyDescent="0.25">
      <c r="D269">
        <f>solve_for_d('True_Odds_Calculator_2-way'!A270,'True_Odds_Calculator_2-way'!#REF!,'True_Odds_Calculator_2-way'!B270,'Log_working_2-way'!B$1,'Log_working_2-way'!B$2)</f>
        <v>1.0657284823689301</v>
      </c>
      <c r="F269" s="6"/>
      <c r="H269" s="6"/>
      <c r="I269" s="6"/>
      <c r="J269" s="6"/>
      <c r="K269" s="6"/>
    </row>
    <row r="270" spans="4:11" x14ac:dyDescent="0.25">
      <c r="D270">
        <f>solve_for_d('True_Odds_Calculator_2-way'!A271,'True_Odds_Calculator_2-way'!#REF!,'True_Odds_Calculator_2-way'!B271,'Log_working_2-way'!B$1,'Log_working_2-way'!B$2)</f>
        <v>1.0637069279289246</v>
      </c>
      <c r="F270" s="6"/>
      <c r="H270" s="6"/>
      <c r="I270" s="6"/>
      <c r="J270" s="6"/>
      <c r="K270" s="6"/>
    </row>
    <row r="271" spans="4:11" x14ac:dyDescent="0.25">
      <c r="D271">
        <f>solve_for_d('True_Odds_Calculator_2-way'!A272,'True_Odds_Calculator_2-way'!#REF!,'True_Odds_Calculator_2-way'!B272,'Log_working_2-way'!B$1,'Log_working_2-way'!B$2)</f>
        <v>1.0652016546735219</v>
      </c>
      <c r="F271" s="6"/>
      <c r="H271" s="6"/>
      <c r="I271" s="6"/>
      <c r="J271" s="6"/>
      <c r="K271" s="6"/>
    </row>
    <row r="272" spans="4:11" x14ac:dyDescent="0.25">
      <c r="D272">
        <f>solve_for_d('True_Odds_Calculator_2-way'!A273,'True_Odds_Calculator_2-way'!#REF!,'True_Odds_Calculator_2-way'!B273,'Log_working_2-way'!B$1,'Log_working_2-way'!B$2)</f>
        <v>1.0592698779777294</v>
      </c>
      <c r="F272" s="6"/>
      <c r="H272" s="6"/>
      <c r="I272" s="6"/>
      <c r="J272" s="6"/>
      <c r="K272" s="6"/>
    </row>
    <row r="273" spans="4:11" x14ac:dyDescent="0.25">
      <c r="D273">
        <f>solve_for_d('True_Odds_Calculator_2-way'!A274,'True_Odds_Calculator_2-way'!#REF!,'True_Odds_Calculator_2-way'!B274,'Log_working_2-way'!B$1,'Log_working_2-way'!B$2)</f>
        <v>1.0662195667116969</v>
      </c>
      <c r="F273" s="6"/>
      <c r="H273" s="6"/>
      <c r="I273" s="6"/>
      <c r="J273" s="6"/>
      <c r="K273" s="6"/>
    </row>
    <row r="274" spans="4:11" x14ac:dyDescent="0.25">
      <c r="D274">
        <f>solve_for_d('True_Odds_Calculator_2-way'!A275,'True_Odds_Calculator_2-way'!#REF!,'True_Odds_Calculator_2-way'!B275,'Log_working_2-way'!B$1,'Log_working_2-way'!B$2)</f>
        <v>1.0583708135254832</v>
      </c>
      <c r="F274" s="6"/>
      <c r="H274" s="6"/>
      <c r="I274" s="6"/>
      <c r="J274" s="6"/>
      <c r="K274" s="6"/>
    </row>
    <row r="275" spans="4:11" x14ac:dyDescent="0.25">
      <c r="D275">
        <f>solve_for_d('True_Odds_Calculator_2-way'!A276,'True_Odds_Calculator_2-way'!#REF!,'True_Odds_Calculator_2-way'!B276,'Log_working_2-way'!B$1,'Log_working_2-way'!B$2)</f>
        <v>1.0755418728199773</v>
      </c>
      <c r="F275" s="6"/>
      <c r="H275" s="6"/>
      <c r="I275" s="6"/>
      <c r="J275" s="6"/>
      <c r="K275" s="6"/>
    </row>
    <row r="276" spans="4:11" x14ac:dyDescent="0.25">
      <c r="D276">
        <f>solve_for_d('True_Odds_Calculator_2-way'!A277,'True_Odds_Calculator_2-way'!#REF!,'True_Odds_Calculator_2-way'!B277,'Log_working_2-way'!B$1,'Log_working_2-way'!B$2)</f>
        <v>1.0681458983010155</v>
      </c>
      <c r="F276" s="6"/>
      <c r="H276" s="6"/>
      <c r="I276" s="6"/>
      <c r="J276" s="6"/>
      <c r="K276" s="6"/>
    </row>
    <row r="277" spans="4:11" x14ac:dyDescent="0.25">
      <c r="D277">
        <f>solve_for_d('True_Odds_Calculator_2-way'!A278,'True_Odds_Calculator_2-way'!#REF!,'True_Odds_Calculator_2-way'!B278,'Log_working_2-way'!B$1,'Log_working_2-way'!B$2)</f>
        <v>1.0726523596030049</v>
      </c>
      <c r="F277" s="6"/>
      <c r="H277" s="6"/>
      <c r="I277" s="6"/>
      <c r="J277" s="6"/>
      <c r="K277" s="6"/>
    </row>
    <row r="278" spans="4:11" x14ac:dyDescent="0.25">
      <c r="D278">
        <f>solve_for_d('True_Odds_Calculator_2-way'!A279,'True_Odds_Calculator_2-way'!#REF!,'True_Odds_Calculator_2-way'!B279,'Log_working_2-way'!B$1,'Log_working_2-way'!B$2)</f>
        <v>1.0469799548748147</v>
      </c>
      <c r="F278" s="6"/>
      <c r="H278" s="6"/>
      <c r="I278" s="6"/>
      <c r="J278" s="6"/>
      <c r="K278" s="6"/>
    </row>
    <row r="279" spans="4:11" x14ac:dyDescent="0.25">
      <c r="D279">
        <f>solve_for_d('True_Odds_Calculator_2-way'!A280,'True_Odds_Calculator_2-way'!#REF!,'True_Odds_Calculator_2-way'!B280,'Log_working_2-way'!B$1,'Log_working_2-way'!B$2)</f>
        <v>1.0399586640868308</v>
      </c>
      <c r="F279" s="6"/>
      <c r="H279" s="6"/>
      <c r="I279" s="6"/>
      <c r="J279" s="6"/>
      <c r="K279" s="6"/>
    </row>
    <row r="280" spans="4:11" x14ac:dyDescent="0.25">
      <c r="D280">
        <f>solve_for_d('True_Odds_Calculator_2-way'!A281,'True_Odds_Calculator_2-way'!#REF!,'True_Odds_Calculator_2-way'!B281,'Log_working_2-way'!B$1,'Log_working_2-way'!B$2)</f>
        <v>1.0533067630678474</v>
      </c>
      <c r="F280" s="6"/>
      <c r="H280" s="6"/>
      <c r="I280" s="6"/>
      <c r="J280" s="6"/>
      <c r="K280" s="6"/>
    </row>
    <row r="281" spans="4:11" x14ac:dyDescent="0.25">
      <c r="D281">
        <f>solve_for_d('True_Odds_Calculator_2-way'!A282,'True_Odds_Calculator_2-way'!#REF!,'True_Odds_Calculator_2-way'!B282,'Log_working_2-way'!B$1,'Log_working_2-way'!B$2)</f>
        <v>1.0475615653703467</v>
      </c>
      <c r="F281" s="6"/>
      <c r="H281" s="6"/>
      <c r="I281" s="6"/>
      <c r="J281" s="6"/>
      <c r="K281" s="6"/>
    </row>
    <row r="282" spans="4:11" x14ac:dyDescent="0.25">
      <c r="D282">
        <f>solve_for_d('True_Odds_Calculator_2-way'!A283,'True_Odds_Calculator_2-way'!#REF!,'True_Odds_Calculator_2-way'!B283,'Log_working_2-way'!B$1,'Log_working_2-way'!B$2)</f>
        <v>1.0439811611001015</v>
      </c>
      <c r="F282" s="6"/>
      <c r="H282" s="6"/>
      <c r="I282" s="6"/>
      <c r="J282" s="6"/>
      <c r="K282" s="6"/>
    </row>
    <row r="283" spans="4:11" x14ac:dyDescent="0.25">
      <c r="D283">
        <f>solve_for_d('True_Odds_Calculator_2-way'!A284,'True_Odds_Calculator_2-way'!#REF!,'True_Odds_Calculator_2-way'!B284,'Log_working_2-way'!B$1,'Log_working_2-way'!B$2)</f>
        <v>1.0440279853919932</v>
      </c>
      <c r="F283" s="6"/>
      <c r="H283" s="6"/>
      <c r="I283" s="6"/>
      <c r="J283" s="6"/>
      <c r="K283" s="6"/>
    </row>
    <row r="284" spans="4:11" x14ac:dyDescent="0.25">
      <c r="D284">
        <f>solve_for_d('True_Odds_Calculator_2-way'!A285,'True_Odds_Calculator_2-way'!#REF!,'True_Odds_Calculator_2-way'!B285,'Log_working_2-way'!B$1,'Log_working_2-way'!B$2)</f>
        <v>1.0602519614848172</v>
      </c>
      <c r="F284" s="6"/>
      <c r="H284" s="6"/>
      <c r="I284" s="6"/>
      <c r="J284" s="6"/>
      <c r="K284" s="6"/>
    </row>
    <row r="285" spans="4:11" x14ac:dyDescent="0.25">
      <c r="D285">
        <f>solve_for_d('True_Odds_Calculator_2-way'!A286,'True_Odds_Calculator_2-way'!#REF!,'True_Odds_Calculator_2-way'!B286,'Log_working_2-way'!B$1,'Log_working_2-way'!B$2)</f>
        <v>1.042708496600167</v>
      </c>
      <c r="F285" s="6"/>
      <c r="H285" s="6"/>
      <c r="I285" s="6"/>
      <c r="J285" s="6"/>
      <c r="K285" s="6"/>
    </row>
    <row r="286" spans="4:11" x14ac:dyDescent="0.25">
      <c r="D286">
        <f>solve_for_d('True_Odds_Calculator_2-way'!A287,'True_Odds_Calculator_2-way'!#REF!,'True_Odds_Calculator_2-way'!B287,'Log_working_2-way'!B$1,'Log_working_2-way'!B$2)</f>
        <v>1.042708496600167</v>
      </c>
      <c r="F286" s="6"/>
      <c r="H286" s="6"/>
      <c r="I286" s="6"/>
      <c r="J286" s="6"/>
      <c r="K286" s="6"/>
    </row>
    <row r="287" spans="4:11" x14ac:dyDescent="0.25">
      <c r="D287">
        <f>solve_for_d('True_Odds_Calculator_2-way'!A288,'True_Odds_Calculator_2-way'!#REF!,'True_Odds_Calculator_2-way'!B288,'Log_working_2-way'!B$1,'Log_working_2-way'!B$2)</f>
        <v>1.0425381099894757</v>
      </c>
      <c r="F287" s="6"/>
      <c r="H287" s="6"/>
      <c r="I287" s="6"/>
      <c r="J287" s="6"/>
      <c r="K287" s="6"/>
    </row>
    <row r="288" spans="4:11" x14ac:dyDescent="0.25">
      <c r="D288">
        <f>solve_for_d('True_Odds_Calculator_2-way'!A289,'True_Odds_Calculator_2-way'!#REF!,'True_Odds_Calculator_2-way'!B289,'Log_working_2-way'!B$1,'Log_working_2-way'!B$2)</f>
        <v>1.0450375961866025</v>
      </c>
      <c r="F288" s="6"/>
      <c r="H288" s="6"/>
      <c r="I288" s="6"/>
      <c r="J288" s="6"/>
      <c r="K288" s="6"/>
    </row>
    <row r="289" spans="4:11" x14ac:dyDescent="0.25">
      <c r="D289">
        <f>solve_for_d('True_Odds_Calculator_2-way'!A290,'True_Odds_Calculator_2-way'!#REF!,'True_Odds_Calculator_2-way'!B290,'Log_working_2-way'!B$1,'Log_working_2-way'!B$2)</f>
        <v>1.0438817895444492</v>
      </c>
      <c r="F289" s="6"/>
      <c r="H289" s="6"/>
      <c r="I289" s="6"/>
      <c r="J289" s="6"/>
      <c r="K289" s="6"/>
    </row>
    <row r="290" spans="4:11" x14ac:dyDescent="0.25">
      <c r="D290">
        <f>solve_for_d('True_Odds_Calculator_2-way'!A291,'True_Odds_Calculator_2-way'!#REF!,'True_Odds_Calculator_2-way'!B291,'Log_working_2-way'!B$1,'Log_working_2-way'!B$2)</f>
        <v>1.0434324628629703</v>
      </c>
      <c r="F290" s="6"/>
      <c r="H290" s="6"/>
      <c r="I290" s="6"/>
      <c r="J290" s="6"/>
      <c r="K290" s="6"/>
    </row>
    <row r="291" spans="4:11" x14ac:dyDescent="0.25">
      <c r="D291">
        <f>solve_for_d('True_Odds_Calculator_2-way'!A292,'True_Odds_Calculator_2-way'!#REF!,'True_Odds_Calculator_2-way'!B292,'Log_working_2-way'!B$1,'Log_working_2-way'!B$2)</f>
        <v>1.0917040166734198</v>
      </c>
      <c r="F291" s="6"/>
      <c r="H291" s="6"/>
      <c r="I291" s="6"/>
      <c r="J291" s="6"/>
      <c r="K291" s="6"/>
    </row>
    <row r="292" spans="4:11" x14ac:dyDescent="0.25">
      <c r="D292">
        <f>solve_for_d('True_Odds_Calculator_2-way'!A293,'True_Odds_Calculator_2-way'!#REF!,'True_Odds_Calculator_2-way'!B293,'Log_working_2-way'!B$1,'Log_working_2-way'!B$2)</f>
        <v>1.0820129505595262</v>
      </c>
      <c r="F292" s="6"/>
      <c r="H292" s="6"/>
      <c r="I292" s="6"/>
      <c r="J292" s="6"/>
      <c r="K292" s="6"/>
    </row>
    <row r="293" spans="4:11" x14ac:dyDescent="0.25">
      <c r="D293">
        <f>solve_for_d('True_Odds_Calculator_2-way'!A294,'True_Odds_Calculator_2-way'!#REF!,'True_Odds_Calculator_2-way'!B294,'Log_working_2-way'!B$1,'Log_working_2-way'!B$2)</f>
        <v>1.0817991043908526</v>
      </c>
      <c r="F293" s="6"/>
      <c r="H293" s="6"/>
      <c r="I293" s="6"/>
      <c r="J293" s="6"/>
      <c r="K293" s="6"/>
    </row>
    <row r="294" spans="4:11" x14ac:dyDescent="0.25">
      <c r="D294">
        <f>solve_for_d('True_Odds_Calculator_2-way'!A295,'True_Odds_Calculator_2-way'!#REF!,'True_Odds_Calculator_2-way'!B295,'Log_working_2-way'!B$1,'Log_working_2-way'!B$2)</f>
        <v>1.0973994435550316</v>
      </c>
      <c r="F294" s="6"/>
      <c r="H294" s="6"/>
      <c r="I294" s="6"/>
      <c r="J294" s="6"/>
      <c r="K294" s="6"/>
    </row>
    <row r="295" spans="4:11" x14ac:dyDescent="0.25">
      <c r="D295">
        <f>solve_for_d('True_Odds_Calculator_2-way'!A296,'True_Odds_Calculator_2-way'!#REF!,'True_Odds_Calculator_2-way'!B296,'Log_working_2-way'!B$1,'Log_working_2-way'!B$2)</f>
        <v>1.0813984437283319</v>
      </c>
      <c r="F295" s="6"/>
      <c r="H295" s="6"/>
      <c r="I295" s="6"/>
      <c r="J295" s="6"/>
      <c r="K295" s="6"/>
    </row>
    <row r="296" spans="4:11" x14ac:dyDescent="0.25">
      <c r="D296">
        <f>solve_for_d('True_Odds_Calculator_2-way'!A297,'True_Odds_Calculator_2-way'!#REF!,'True_Odds_Calculator_2-way'!B297,'Log_working_2-way'!B$1,'Log_working_2-way'!B$2)</f>
        <v>1.0417906511603616</v>
      </c>
      <c r="F296" s="6"/>
      <c r="H296" s="6"/>
      <c r="I296" s="6"/>
      <c r="J296" s="6"/>
      <c r="K296" s="6"/>
    </row>
    <row r="297" spans="4:11" x14ac:dyDescent="0.25">
      <c r="D297">
        <f>solve_for_d('True_Odds_Calculator_2-way'!A298,'True_Odds_Calculator_2-way'!#REF!,'True_Odds_Calculator_2-way'!B298,'Log_working_2-way'!B$1,'Log_working_2-way'!B$2)</f>
        <v>1.0439719885779606</v>
      </c>
      <c r="F297" s="6"/>
      <c r="H297" s="6"/>
      <c r="I297" s="6"/>
      <c r="J297" s="6"/>
      <c r="K297" s="6"/>
    </row>
    <row r="298" spans="4:11" x14ac:dyDescent="0.25">
      <c r="D298">
        <f>solve_for_d('True_Odds_Calculator_2-way'!A299,'True_Odds_Calculator_2-way'!#REF!,'True_Odds_Calculator_2-way'!B299,'Log_working_2-way'!B$1,'Log_working_2-way'!B$2)</f>
        <v>1.0446618226996724</v>
      </c>
      <c r="F298" s="6"/>
      <c r="H298" s="6"/>
      <c r="I298" s="6"/>
      <c r="J298" s="6"/>
      <c r="K298" s="6"/>
    </row>
    <row r="299" spans="4:11" x14ac:dyDescent="0.25">
      <c r="D299">
        <f>solve_for_d('True_Odds_Calculator_2-way'!A300,'True_Odds_Calculator_2-way'!#REF!,'True_Odds_Calculator_2-way'!B300,'Log_working_2-way'!B$1,'Log_working_2-way'!B$2)</f>
        <v>1.0664729418152896</v>
      </c>
      <c r="F299" s="6"/>
      <c r="H299" s="6"/>
      <c r="I299" s="6"/>
      <c r="J299" s="6"/>
      <c r="K299" s="6"/>
    </row>
    <row r="300" spans="4:11" x14ac:dyDescent="0.25">
      <c r="D300">
        <f>solve_for_d('True_Odds_Calculator_2-way'!A301,'True_Odds_Calculator_2-way'!#REF!,'True_Odds_Calculator_2-way'!B301,'Log_working_2-way'!B$1,'Log_working_2-way'!B$2)</f>
        <v>1.0398247073454716</v>
      </c>
      <c r="F300" s="6"/>
      <c r="H300" s="6"/>
      <c r="I300" s="6"/>
      <c r="J300" s="6"/>
      <c r="K300" s="6"/>
    </row>
    <row r="301" spans="4:11" x14ac:dyDescent="0.25">
      <c r="D301">
        <f>solve_for_d('True_Odds_Calculator_2-way'!A302,'True_Odds_Calculator_2-way'!#REF!,'True_Odds_Calculator_2-way'!B302,'Log_working_2-way'!B$1,'Log_working_2-way'!B$2)</f>
        <v>1.0614462748260522</v>
      </c>
      <c r="F301" s="6"/>
      <c r="H301" s="6"/>
      <c r="I301" s="6"/>
      <c r="J301" s="6"/>
      <c r="K301" s="6"/>
    </row>
    <row r="302" spans="4:11" x14ac:dyDescent="0.25">
      <c r="D302">
        <f>solve_for_d('True_Odds_Calculator_2-way'!A303,'True_Odds_Calculator_2-way'!#REF!,'True_Odds_Calculator_2-way'!B303,'Log_working_2-way'!B$1,'Log_working_2-way'!B$2)</f>
        <v>1.0437075600663159</v>
      </c>
      <c r="F302" s="6"/>
      <c r="H302" s="6"/>
      <c r="I302" s="6"/>
      <c r="J302" s="6"/>
      <c r="K302" s="6"/>
    </row>
    <row r="303" spans="4:11" x14ac:dyDescent="0.25">
      <c r="D303">
        <f>solve_for_d('True_Odds_Calculator_2-way'!A304,'True_Odds_Calculator_2-way'!#REF!,'True_Odds_Calculator_2-way'!B304,'Log_working_2-way'!B$1,'Log_working_2-way'!B$2)</f>
        <v>1.0556120689697279</v>
      </c>
      <c r="F303" s="6"/>
      <c r="H303" s="6"/>
      <c r="I303" s="6"/>
      <c r="J303" s="6"/>
      <c r="K303" s="6"/>
    </row>
    <row r="304" spans="4:11" x14ac:dyDescent="0.25">
      <c r="D304">
        <f>solve_for_d('True_Odds_Calculator_2-way'!A305,'True_Odds_Calculator_2-way'!#REF!,'True_Odds_Calculator_2-way'!B305,'Log_working_2-way'!B$1,'Log_working_2-way'!B$2)</f>
        <v>1.04299513543169</v>
      </c>
      <c r="F304" s="6"/>
      <c r="H304" s="6"/>
      <c r="I304" s="6"/>
      <c r="J304" s="6"/>
      <c r="K304" s="6"/>
    </row>
    <row r="305" spans="4:11" x14ac:dyDescent="0.25">
      <c r="D305">
        <f>solve_for_d('True_Odds_Calculator_2-way'!A306,'True_Odds_Calculator_2-way'!#REF!,'True_Odds_Calculator_2-way'!B306,'Log_working_2-way'!B$1,'Log_working_2-way'!B$2)</f>
        <v>1.0534523975910519</v>
      </c>
      <c r="F305" s="6"/>
      <c r="H305" s="6"/>
      <c r="I305" s="6"/>
      <c r="J305" s="6"/>
      <c r="K305" s="6"/>
    </row>
    <row r="306" spans="4:11" x14ac:dyDescent="0.25">
      <c r="D306">
        <f>solve_for_d('True_Odds_Calculator_2-way'!A307,'True_Odds_Calculator_2-way'!#REF!,'True_Odds_Calculator_2-way'!B307,'Log_working_2-way'!B$1,'Log_working_2-way'!B$2)</f>
        <v>1.0655953417225472</v>
      </c>
      <c r="F306" s="6"/>
      <c r="H306" s="6"/>
      <c r="I306" s="6"/>
      <c r="J306" s="6"/>
      <c r="K306" s="6"/>
    </row>
    <row r="307" spans="4:11" x14ac:dyDescent="0.25">
      <c r="D307">
        <f>solve_for_d('True_Odds_Calculator_2-way'!A308,'True_Odds_Calculator_2-way'!#REF!,'True_Odds_Calculator_2-way'!B308,'Log_working_2-way'!B$1,'Log_working_2-way'!B$2)</f>
        <v>1.0502439111838868</v>
      </c>
      <c r="F307" s="6"/>
      <c r="H307" s="6"/>
      <c r="I307" s="6"/>
      <c r="J307" s="6"/>
      <c r="K307" s="6"/>
    </row>
    <row r="308" spans="4:11" x14ac:dyDescent="0.25">
      <c r="D308">
        <f>solve_for_d('True_Odds_Calculator_2-way'!A309,'True_Odds_Calculator_2-way'!#REF!,'True_Odds_Calculator_2-way'!B309,'Log_working_2-way'!B$1,'Log_working_2-way'!B$2)</f>
        <v>1.0511989710920113</v>
      </c>
      <c r="F308" s="6"/>
      <c r="H308" s="6"/>
      <c r="I308" s="6"/>
      <c r="J308" s="6"/>
      <c r="K308" s="6"/>
    </row>
    <row r="309" spans="4:11" x14ac:dyDescent="0.25">
      <c r="D309">
        <f>solve_for_d('True_Odds_Calculator_2-way'!A310,'True_Odds_Calculator_2-way'!#REF!,'True_Odds_Calculator_2-way'!B310,'Log_working_2-way'!B$1,'Log_working_2-way'!B$2)</f>
        <v>1.0510869493716231</v>
      </c>
      <c r="F309" s="6"/>
      <c r="H309" s="6"/>
      <c r="I309" s="6"/>
      <c r="J309" s="6"/>
      <c r="K309" s="6"/>
    </row>
    <row r="310" spans="4:11" x14ac:dyDescent="0.25">
      <c r="D310">
        <f>solve_for_d('True_Odds_Calculator_2-way'!A311,'True_Odds_Calculator_2-way'!#REF!,'True_Odds_Calculator_2-way'!B311,'Log_working_2-way'!B$1,'Log_working_2-way'!B$2)</f>
        <v>1.0538644213740753</v>
      </c>
      <c r="F310" s="6"/>
      <c r="H310" s="6"/>
      <c r="I310" s="6"/>
      <c r="J310" s="6"/>
      <c r="K310" s="6"/>
    </row>
    <row r="311" spans="4:11" x14ac:dyDescent="0.25">
      <c r="D311">
        <f>solve_for_d('True_Odds_Calculator_2-way'!A312,'True_Odds_Calculator_2-way'!#REF!,'True_Odds_Calculator_2-way'!B312,'Log_working_2-way'!B$1,'Log_working_2-way'!B$2)</f>
        <v>1.0570274463634663</v>
      </c>
      <c r="F311" s="6"/>
      <c r="H311" s="6"/>
      <c r="I311" s="6"/>
      <c r="J311" s="6"/>
      <c r="K311" s="6"/>
    </row>
    <row r="312" spans="4:11" x14ac:dyDescent="0.25">
      <c r="D312">
        <f>solve_for_d('True_Odds_Calculator_2-way'!A313,'True_Odds_Calculator_2-way'!#REF!,'True_Odds_Calculator_2-way'!B313,'Log_working_2-way'!B$1,'Log_working_2-way'!B$2)</f>
        <v>1.0541841730823214</v>
      </c>
      <c r="F312" s="6"/>
      <c r="H312" s="6"/>
      <c r="I312" s="6"/>
      <c r="J312" s="6"/>
      <c r="K312" s="6"/>
    </row>
    <row r="313" spans="4:11" x14ac:dyDescent="0.25">
      <c r="D313">
        <f>solve_for_d('True_Odds_Calculator_2-way'!A314,'True_Odds_Calculator_2-way'!#REF!,'True_Odds_Calculator_2-way'!B314,'Log_working_2-way'!B$1,'Log_working_2-way'!B$2)</f>
        <v>1.0637069279289246</v>
      </c>
      <c r="F313" s="6"/>
      <c r="H313" s="6"/>
      <c r="I313" s="6"/>
      <c r="J313" s="6"/>
      <c r="K313" s="6"/>
    </row>
    <row r="314" spans="4:11" x14ac:dyDescent="0.25">
      <c r="D314">
        <f>solve_for_d('True_Odds_Calculator_2-way'!A315,'True_Odds_Calculator_2-way'!#REF!,'True_Odds_Calculator_2-way'!B315,'Log_working_2-way'!B$1,'Log_working_2-way'!B$2)</f>
        <v>1.0570323013866483</v>
      </c>
      <c r="F314" s="6"/>
      <c r="H314" s="6"/>
      <c r="I314" s="6"/>
      <c r="J314" s="6"/>
      <c r="K314" s="6"/>
    </row>
    <row r="315" spans="4:11" x14ac:dyDescent="0.25">
      <c r="D315">
        <f>solve_for_d('True_Odds_Calculator_2-way'!A316,'True_Odds_Calculator_2-way'!#REF!,'True_Odds_Calculator_2-way'!B316,'Log_working_2-way'!B$1,'Log_working_2-way'!B$2)</f>
        <v>1.0415257892008067</v>
      </c>
      <c r="F315" s="6"/>
      <c r="H315" s="6"/>
      <c r="I315" s="6"/>
      <c r="J315" s="6"/>
      <c r="K315" s="6"/>
    </row>
    <row r="316" spans="4:11" x14ac:dyDescent="0.25">
      <c r="D316">
        <f>solve_for_d('True_Odds_Calculator_2-way'!A317,'True_Odds_Calculator_2-way'!#REF!,'True_Odds_Calculator_2-way'!B317,'Log_working_2-way'!B$1,'Log_working_2-way'!B$2)</f>
        <v>1.0422163177662798</v>
      </c>
      <c r="F316" s="6"/>
      <c r="H316" s="6"/>
      <c r="I316" s="6"/>
      <c r="J316" s="6"/>
      <c r="K316" s="6"/>
    </row>
    <row r="317" spans="4:11" x14ac:dyDescent="0.25">
      <c r="D317">
        <f>solve_for_d('True_Odds_Calculator_2-way'!A318,'True_Odds_Calculator_2-way'!#REF!,'True_Odds_Calculator_2-way'!B318,'Log_working_2-way'!B$1,'Log_working_2-way'!B$2)</f>
        <v>1.0532159430726011</v>
      </c>
      <c r="F317" s="6"/>
      <c r="H317" s="6"/>
      <c r="I317" s="6"/>
      <c r="J317" s="6"/>
      <c r="K317" s="6"/>
    </row>
    <row r="318" spans="4:11" x14ac:dyDescent="0.25">
      <c r="D318">
        <f>solve_for_d('True_Odds_Calculator_2-way'!A319,'True_Odds_Calculator_2-way'!#REF!,'True_Odds_Calculator_2-way'!B319,'Log_working_2-way'!B$1,'Log_working_2-way'!B$2)</f>
        <v>1.0605979647980854</v>
      </c>
      <c r="F318" s="6"/>
      <c r="H318" s="6"/>
      <c r="I318" s="6"/>
      <c r="J318" s="6"/>
      <c r="K318" s="6"/>
    </row>
    <row r="319" spans="4:11" x14ac:dyDescent="0.25">
      <c r="D319">
        <f>solve_for_d('True_Odds_Calculator_2-way'!A320,'True_Odds_Calculator_2-way'!#REF!,'True_Odds_Calculator_2-way'!B320,'Log_working_2-way'!B$1,'Log_working_2-way'!B$2)</f>
        <v>1.0830254424127388</v>
      </c>
      <c r="F319" s="6"/>
      <c r="H319" s="6"/>
      <c r="I319" s="6"/>
      <c r="J319" s="6"/>
      <c r="K319" s="6"/>
    </row>
    <row r="320" spans="4:11" x14ac:dyDescent="0.25">
      <c r="D320">
        <f>solve_for_d('True_Odds_Calculator_2-way'!A321,'True_Odds_Calculator_2-way'!#REF!,'True_Odds_Calculator_2-way'!B321,'Log_working_2-way'!B$1,'Log_working_2-way'!B$2)</f>
        <v>1.0731597749042656</v>
      </c>
      <c r="F320" s="6"/>
      <c r="H320" s="6"/>
      <c r="I320" s="6"/>
      <c r="J320" s="6"/>
      <c r="K320" s="6"/>
    </row>
    <row r="321" spans="4:11" x14ac:dyDescent="0.25">
      <c r="D321">
        <f>solve_for_d('True_Odds_Calculator_2-way'!A322,'True_Odds_Calculator_2-way'!#REF!,'True_Odds_Calculator_2-way'!B322,'Log_working_2-way'!B$1,'Log_working_2-way'!B$2)</f>
        <v>1.0501502456550436</v>
      </c>
      <c r="F321" s="6"/>
      <c r="H321" s="6"/>
      <c r="I321" s="6"/>
      <c r="J321" s="6"/>
      <c r="K321" s="6"/>
    </row>
    <row r="322" spans="4:11" x14ac:dyDescent="0.25">
      <c r="D322">
        <f>solve_for_d('True_Odds_Calculator_2-way'!A323,'True_Odds_Calculator_2-way'!#REF!,'True_Odds_Calculator_2-way'!B323,'Log_working_2-way'!B$1,'Log_working_2-way'!B$2)</f>
        <v>1.0475117579190587</v>
      </c>
      <c r="F322" s="6"/>
      <c r="H322" s="6"/>
      <c r="I322" s="6"/>
      <c r="J322" s="6"/>
      <c r="K322" s="6"/>
    </row>
    <row r="323" spans="4:11" x14ac:dyDescent="0.25">
      <c r="D323">
        <f>solve_for_d('True_Odds_Calculator_2-way'!A324,'True_Odds_Calculator_2-way'!#REF!,'True_Odds_Calculator_2-way'!B324,'Log_working_2-way'!B$1,'Log_working_2-way'!B$2)</f>
        <v>1.0417159380917833</v>
      </c>
      <c r="F323" s="6"/>
      <c r="H323" s="6"/>
      <c r="I323" s="6"/>
      <c r="J323" s="6"/>
      <c r="K323" s="6"/>
    </row>
    <row r="324" spans="4:11" x14ac:dyDescent="0.25">
      <c r="D324">
        <f>solve_for_d('True_Odds_Calculator_2-way'!A325,'True_Odds_Calculator_2-way'!#REF!,'True_Odds_Calculator_2-way'!B325,'Log_working_2-way'!B$1,'Log_working_2-way'!B$2)</f>
        <v>1.0458219570064358</v>
      </c>
      <c r="F324" s="6"/>
      <c r="H324" s="6"/>
      <c r="I324" s="6"/>
      <c r="J324" s="6"/>
      <c r="K324" s="6"/>
    </row>
    <row r="325" spans="4:11" x14ac:dyDescent="0.25">
      <c r="D325">
        <f>solve_for_d('True_Odds_Calculator_2-way'!A326,'True_Odds_Calculator_2-way'!#REF!,'True_Odds_Calculator_2-way'!B326,'Log_working_2-way'!B$1,'Log_working_2-way'!B$2)</f>
        <v>1.0476415951389864</v>
      </c>
      <c r="F325" s="6"/>
      <c r="H325" s="6"/>
      <c r="I325" s="6"/>
      <c r="J325" s="6"/>
      <c r="K325" s="6"/>
    </row>
    <row r="326" spans="4:11" x14ac:dyDescent="0.25">
      <c r="D326">
        <f>solve_for_d('True_Odds_Calculator_2-way'!A327,'True_Odds_Calculator_2-way'!#REF!,'True_Odds_Calculator_2-way'!B327,'Log_working_2-way'!B$1,'Log_working_2-way'!B$2)</f>
        <v>1.0470882991581001</v>
      </c>
      <c r="F326" s="6"/>
      <c r="H326" s="6"/>
      <c r="I326" s="6"/>
      <c r="J326" s="6"/>
      <c r="K326" s="6"/>
    </row>
    <row r="327" spans="4:11" x14ac:dyDescent="0.25">
      <c r="D327">
        <f>solve_for_d('True_Odds_Calculator_2-way'!A328,'True_Odds_Calculator_2-way'!#REF!,'True_Odds_Calculator_2-way'!B328,'Log_working_2-way'!B$1,'Log_working_2-way'!B$2)</f>
        <v>1.0344490471441554</v>
      </c>
      <c r="F327" s="6"/>
      <c r="H327" s="6"/>
      <c r="I327" s="6"/>
      <c r="J327" s="6"/>
      <c r="K327" s="6"/>
    </row>
    <row r="328" spans="4:11" x14ac:dyDescent="0.25">
      <c r="D328">
        <f>solve_for_d('True_Odds_Calculator_2-way'!A329,'True_Odds_Calculator_2-way'!#REF!,'True_Odds_Calculator_2-way'!B329,'Log_working_2-way'!B$1,'Log_working_2-way'!B$2)</f>
        <v>1.038953678663225</v>
      </c>
      <c r="F328" s="6"/>
      <c r="H328" s="6"/>
      <c r="I328" s="6"/>
      <c r="J328" s="6"/>
      <c r="K328" s="6"/>
    </row>
    <row r="329" spans="4:11" x14ac:dyDescent="0.25">
      <c r="D329">
        <f>solve_for_d('True_Odds_Calculator_2-way'!A330,'True_Odds_Calculator_2-way'!#REF!,'True_Odds_Calculator_2-way'!B330,'Log_working_2-way'!B$1,'Log_working_2-way'!B$2)</f>
        <v>1.0524934496338532</v>
      </c>
      <c r="F329" s="6"/>
      <c r="H329" s="6"/>
      <c r="I329" s="6"/>
      <c r="J329" s="6"/>
      <c r="K329" s="6"/>
    </row>
    <row r="330" spans="4:11" x14ac:dyDescent="0.25">
      <c r="D330">
        <f>solve_for_d('True_Odds_Calculator_2-way'!A331,'True_Odds_Calculator_2-way'!#REF!,'True_Odds_Calculator_2-way'!B331,'Log_working_2-way'!B$1,'Log_working_2-way'!B$2)</f>
        <v>1.0511989710920113</v>
      </c>
      <c r="F330" s="6"/>
      <c r="H330" s="6"/>
      <c r="I330" s="6"/>
      <c r="J330" s="6"/>
      <c r="K330" s="6"/>
    </row>
    <row r="331" spans="4:11" x14ac:dyDescent="0.25">
      <c r="D331">
        <f>solve_for_d('True_Odds_Calculator_2-way'!A332,'True_Odds_Calculator_2-way'!#REF!,'True_Odds_Calculator_2-way'!B332,'Log_working_2-way'!B$1,'Log_working_2-way'!B$2)</f>
        <v>1.0510694237812139</v>
      </c>
      <c r="F331" s="6"/>
      <c r="H331" s="6"/>
      <c r="I331" s="6"/>
      <c r="J331" s="6"/>
      <c r="K331" s="6"/>
    </row>
    <row r="332" spans="4:11" x14ac:dyDescent="0.25">
      <c r="D332">
        <f>solve_for_d('True_Odds_Calculator_2-way'!A333,'True_Odds_Calculator_2-way'!#REF!,'True_Odds_Calculator_2-way'!B333,'Log_working_2-way'!B$1,'Log_working_2-way'!B$2)</f>
        <v>1.0502439111838868</v>
      </c>
      <c r="F332" s="6"/>
      <c r="H332" s="6"/>
      <c r="I332" s="6"/>
      <c r="J332" s="6"/>
      <c r="K332" s="6"/>
    </row>
    <row r="333" spans="4:11" x14ac:dyDescent="0.25">
      <c r="D333">
        <f>solve_for_d('True_Odds_Calculator_2-way'!A334,'True_Odds_Calculator_2-way'!#REF!,'True_Odds_Calculator_2-way'!B334,'Log_working_2-way'!B$1,'Log_working_2-way'!B$2)</f>
        <v>1.0517344996321181</v>
      </c>
      <c r="F333" s="6"/>
      <c r="H333" s="6"/>
      <c r="I333" s="6"/>
      <c r="J333" s="6"/>
      <c r="K333" s="6"/>
    </row>
    <row r="334" spans="4:11" x14ac:dyDescent="0.25">
      <c r="D334">
        <f>solve_for_d('True_Odds_Calculator_2-way'!A335,'True_Odds_Calculator_2-way'!#REF!,'True_Odds_Calculator_2-way'!B335,'Log_working_2-way'!B$1,'Log_working_2-way'!B$2)</f>
        <v>1.0460060256260135</v>
      </c>
      <c r="F334" s="6"/>
      <c r="H334" s="6"/>
      <c r="I334" s="6"/>
      <c r="J334" s="6"/>
      <c r="K334" s="6"/>
    </row>
    <row r="335" spans="4:11" x14ac:dyDescent="0.25">
      <c r="D335">
        <f>solve_for_d('True_Odds_Calculator_2-way'!A336,'True_Odds_Calculator_2-way'!#REF!,'True_Odds_Calculator_2-way'!B336,'Log_working_2-way'!B$1,'Log_working_2-way'!B$2)</f>
        <v>1.046349494759292</v>
      </c>
      <c r="F335" s="6"/>
      <c r="H335" s="6"/>
      <c r="I335" s="6"/>
      <c r="J335" s="6"/>
      <c r="K335" s="6"/>
    </row>
    <row r="336" spans="4:11" x14ac:dyDescent="0.25">
      <c r="D336">
        <f>solve_for_d('True_Odds_Calculator_2-way'!A337,'True_Odds_Calculator_2-way'!#REF!,'True_Odds_Calculator_2-way'!B337,'Log_working_2-way'!B$1,'Log_working_2-way'!B$2)</f>
        <v>1.0533067630678474</v>
      </c>
      <c r="F336" s="6"/>
      <c r="H336" s="6"/>
      <c r="I336" s="6"/>
      <c r="J336" s="6"/>
      <c r="K336" s="6"/>
    </row>
    <row r="337" spans="4:11" x14ac:dyDescent="0.25">
      <c r="D337">
        <f>solve_for_d('True_Odds_Calculator_2-way'!A338,'True_Odds_Calculator_2-way'!#REF!,'True_Odds_Calculator_2-way'!B338,'Log_working_2-way'!B$1,'Log_working_2-way'!B$2)</f>
        <v>1.0543819242504819</v>
      </c>
      <c r="F337" s="6"/>
      <c r="H337" s="6"/>
      <c r="I337" s="6"/>
      <c r="J337" s="6"/>
      <c r="K337" s="6"/>
    </row>
    <row r="338" spans="4:11" x14ac:dyDescent="0.25">
      <c r="D338">
        <f>solve_for_d('True_Odds_Calculator_2-way'!A339,'True_Odds_Calculator_2-way'!#REF!,'True_Odds_Calculator_2-way'!B339,'Log_working_2-way'!B$1,'Log_working_2-way'!B$2)</f>
        <v>1.0538611122400778</v>
      </c>
      <c r="F338" s="6"/>
      <c r="H338" s="6"/>
      <c r="I338" s="6"/>
      <c r="J338" s="6"/>
      <c r="K338" s="6"/>
    </row>
    <row r="339" spans="4:11" x14ac:dyDescent="0.25">
      <c r="D339">
        <f>solve_for_d('True_Odds_Calculator_2-way'!A340,'True_Odds_Calculator_2-way'!#REF!,'True_Odds_Calculator_2-way'!B340,'Log_working_2-way'!B$1,'Log_working_2-way'!B$2)</f>
        <v>1.0522559150967761</v>
      </c>
      <c r="F339" s="6"/>
      <c r="H339" s="6"/>
      <c r="I339" s="6"/>
      <c r="J339" s="6"/>
      <c r="K339" s="6"/>
    </row>
    <row r="340" spans="4:11" x14ac:dyDescent="0.25">
      <c r="D340">
        <f>solve_for_d('True_Odds_Calculator_2-way'!A341,'True_Odds_Calculator_2-way'!#REF!,'True_Odds_Calculator_2-way'!B341,'Log_working_2-way'!B$1,'Log_working_2-way'!B$2)</f>
        <v>1.0509444270006065</v>
      </c>
      <c r="F340" s="6"/>
      <c r="H340" s="6"/>
      <c r="I340" s="6"/>
      <c r="J340" s="6"/>
      <c r="K340" s="6"/>
    </row>
    <row r="341" spans="4:11" x14ac:dyDescent="0.25">
      <c r="D341">
        <f>solve_for_d('True_Odds_Calculator_2-way'!A342,'True_Odds_Calculator_2-way'!#REF!,'True_Odds_Calculator_2-way'!B342,'Log_working_2-way'!B$1,'Log_working_2-way'!B$2)</f>
        <v>1.0497253316960662</v>
      </c>
      <c r="F341" s="6"/>
      <c r="H341" s="6"/>
      <c r="I341" s="6"/>
      <c r="J341" s="6"/>
      <c r="K341" s="6"/>
    </row>
    <row r="342" spans="4:11" x14ac:dyDescent="0.25">
      <c r="D342">
        <f>solve_for_d('True_Odds_Calculator_2-way'!A343,'True_Odds_Calculator_2-way'!#REF!,'True_Odds_Calculator_2-way'!B343,'Log_working_2-way'!B$1,'Log_working_2-way'!B$2)</f>
        <v>1.0460060256260135</v>
      </c>
      <c r="F342" s="6"/>
      <c r="H342" s="6"/>
      <c r="I342" s="6"/>
      <c r="J342" s="6"/>
      <c r="K342" s="6"/>
    </row>
    <row r="343" spans="4:11" x14ac:dyDescent="0.25">
      <c r="D343">
        <f>solve_for_d('True_Odds_Calculator_2-way'!A344,'True_Odds_Calculator_2-way'!#REF!,'True_Odds_Calculator_2-way'!B344,'Log_working_2-way'!B$1,'Log_working_2-way'!B$2)</f>
        <v>1.0449864577049268</v>
      </c>
      <c r="F343" s="6"/>
      <c r="H343" s="6"/>
      <c r="I343" s="6"/>
      <c r="J343" s="6"/>
      <c r="K343" s="6"/>
    </row>
    <row r="344" spans="4:11" x14ac:dyDescent="0.25">
      <c r="D344">
        <f>solve_for_d('True_Odds_Calculator_2-way'!A345,'True_Odds_Calculator_2-way'!#REF!,'True_Odds_Calculator_2-way'!B345,'Log_working_2-way'!B$1,'Log_working_2-way'!B$2)</f>
        <v>1.047073470420135</v>
      </c>
      <c r="F344" s="6"/>
      <c r="H344" s="6"/>
      <c r="I344" s="6"/>
      <c r="J344" s="6"/>
      <c r="K344" s="6"/>
    </row>
    <row r="345" spans="4:11" x14ac:dyDescent="0.25">
      <c r="D345">
        <f>solve_for_d('True_Odds_Calculator_2-way'!A346,'True_Odds_Calculator_2-way'!#REF!,'True_Odds_Calculator_2-way'!B346,'Log_working_2-way'!B$1,'Log_working_2-way'!B$2)</f>
        <v>1.0483511839381512</v>
      </c>
      <c r="F345" s="6"/>
      <c r="H345" s="6"/>
      <c r="I345" s="6"/>
      <c r="J345" s="6"/>
      <c r="K345" s="6"/>
    </row>
    <row r="346" spans="4:11" x14ac:dyDescent="0.25">
      <c r="D346">
        <f>solve_for_d('True_Odds_Calculator_2-way'!A347,'True_Odds_Calculator_2-way'!#REF!,'True_Odds_Calculator_2-way'!B347,'Log_working_2-way'!B$1,'Log_working_2-way'!B$2)</f>
        <v>1.0459631209894389</v>
      </c>
      <c r="F346" s="6"/>
      <c r="H346" s="6"/>
      <c r="I346" s="6"/>
      <c r="J346" s="6"/>
      <c r="K346" s="6"/>
    </row>
    <row r="347" spans="4:11" x14ac:dyDescent="0.25">
      <c r="D347">
        <f>solve_for_d('True_Odds_Calculator_2-way'!A348,'True_Odds_Calculator_2-way'!#REF!,'True_Odds_Calculator_2-way'!B348,'Log_working_2-way'!B$1,'Log_working_2-way'!B$2)</f>
        <v>1.0502439111838868</v>
      </c>
      <c r="F347" s="6"/>
      <c r="H347" s="6"/>
      <c r="I347" s="6"/>
      <c r="J347" s="6"/>
      <c r="K347" s="6"/>
    </row>
    <row r="348" spans="4:11" x14ac:dyDescent="0.25">
      <c r="D348">
        <f>solve_for_d('True_Odds_Calculator_2-way'!A349,'True_Odds_Calculator_2-way'!#REF!,'True_Odds_Calculator_2-way'!B349,'Log_working_2-way'!B$1,'Log_working_2-way'!B$2)</f>
        <v>1.0516104099147749</v>
      </c>
      <c r="F348" s="6"/>
      <c r="H348" s="6"/>
      <c r="I348" s="6"/>
      <c r="J348" s="6"/>
      <c r="K348" s="6"/>
    </row>
    <row r="349" spans="4:11" x14ac:dyDescent="0.25">
      <c r="D349">
        <f>solve_for_d('True_Odds_Calculator_2-way'!A350,'True_Odds_Calculator_2-way'!#REF!,'True_Odds_Calculator_2-way'!B350,'Log_working_2-way'!B$1,'Log_working_2-way'!B$2)</f>
        <v>1.0767372138762286</v>
      </c>
      <c r="F349" s="6"/>
      <c r="H349" s="6"/>
      <c r="I349" s="6"/>
      <c r="J349" s="6"/>
      <c r="K349" s="6"/>
    </row>
    <row r="350" spans="4:11" x14ac:dyDescent="0.25">
      <c r="D350">
        <f>solve_for_d('True_Odds_Calculator_2-way'!A351,'True_Odds_Calculator_2-way'!#REF!,'True_Odds_Calculator_2-way'!B351,'Log_working_2-way'!B$1,'Log_working_2-way'!B$2)</f>
        <v>1.0700036736716445</v>
      </c>
      <c r="F350" s="6"/>
      <c r="H350" s="6"/>
      <c r="I350" s="6"/>
      <c r="J350" s="6"/>
      <c r="K350" s="6"/>
    </row>
    <row r="351" spans="4:11" x14ac:dyDescent="0.25">
      <c r="D351">
        <f>solve_for_d('True_Odds_Calculator_2-way'!A352,'True_Odds_Calculator_2-way'!#REF!,'True_Odds_Calculator_2-way'!B352,'Log_working_2-way'!B$1,'Log_working_2-way'!B$2)</f>
        <v>1.0484438729518561</v>
      </c>
      <c r="F351" s="6"/>
      <c r="H351" s="6"/>
      <c r="I351" s="6"/>
      <c r="J351" s="6"/>
      <c r="K351" s="6"/>
    </row>
    <row r="352" spans="4:11" x14ac:dyDescent="0.25">
      <c r="D352">
        <f>solve_for_d('True_Odds_Calculator_2-way'!A353,'True_Odds_Calculator_2-way'!#REF!,'True_Odds_Calculator_2-way'!B353,'Log_working_2-way'!B$1,'Log_working_2-way'!B$2)</f>
        <v>1.0425381099894757</v>
      </c>
      <c r="F352" s="6"/>
      <c r="H352" s="6"/>
      <c r="I352" s="6"/>
      <c r="J352" s="6"/>
      <c r="K352" s="6"/>
    </row>
    <row r="353" spans="4:11" x14ac:dyDescent="0.25">
      <c r="D353">
        <f>solve_for_d('True_Odds_Calculator_2-way'!A354,'True_Odds_Calculator_2-way'!#REF!,'True_Odds_Calculator_2-way'!B354,'Log_working_2-way'!B$1,'Log_working_2-way'!B$2)</f>
        <v>1.0449698306901456</v>
      </c>
      <c r="F353" s="6"/>
      <c r="H353" s="6"/>
      <c r="I353" s="6"/>
      <c r="J353" s="6"/>
      <c r="K353" s="6"/>
    </row>
    <row r="354" spans="4:11" x14ac:dyDescent="0.25">
      <c r="D354">
        <f>solve_for_d('True_Odds_Calculator_2-way'!A355,'True_Odds_Calculator_2-way'!#REF!,'True_Odds_Calculator_2-way'!B355,'Log_working_2-way'!B$1,'Log_working_2-way'!B$2)</f>
        <v>1.0452436950640556</v>
      </c>
      <c r="F354" s="6"/>
      <c r="H354" s="6"/>
      <c r="I354" s="6"/>
      <c r="J354" s="6"/>
      <c r="K354" s="6"/>
    </row>
    <row r="355" spans="4:11" x14ac:dyDescent="0.25">
      <c r="D355">
        <f>solve_for_d('True_Odds_Calculator_2-way'!A356,'True_Odds_Calculator_2-way'!#REF!,'True_Odds_Calculator_2-way'!B356,'Log_working_2-way'!B$1,'Log_working_2-way'!B$2)</f>
        <v>1.0584326593083702</v>
      </c>
      <c r="F355" s="6"/>
      <c r="H355" s="6"/>
      <c r="I355" s="6"/>
      <c r="J355" s="6"/>
      <c r="K355" s="6"/>
    </row>
    <row r="356" spans="4:11" x14ac:dyDescent="0.25">
      <c r="D356">
        <f>solve_for_d('True_Odds_Calculator_2-way'!A357,'True_Odds_Calculator_2-way'!#REF!,'True_Odds_Calculator_2-way'!B357,'Log_working_2-way'!B$1,'Log_working_2-way'!B$2)</f>
        <v>1.0557821208912506</v>
      </c>
      <c r="F356" s="6"/>
      <c r="H356" s="6"/>
      <c r="I356" s="6"/>
      <c r="J356" s="6"/>
      <c r="K356" s="6"/>
    </row>
    <row r="357" spans="4:11" x14ac:dyDescent="0.25">
      <c r="D357">
        <f>solve_for_d('True_Odds_Calculator_2-way'!A358,'True_Odds_Calculator_2-way'!#REF!,'True_Odds_Calculator_2-way'!B358,'Log_working_2-way'!B$1,'Log_working_2-way'!B$2)</f>
        <v>1.0595834779007536</v>
      </c>
      <c r="F357" s="6"/>
      <c r="H357" s="6"/>
      <c r="I357" s="6"/>
      <c r="J357" s="6"/>
      <c r="K357" s="6"/>
    </row>
    <row r="358" spans="4:11" x14ac:dyDescent="0.25">
      <c r="D358">
        <f>solve_for_d('True_Odds_Calculator_2-way'!A359,'True_Odds_Calculator_2-way'!#REF!,'True_Odds_Calculator_2-way'!B359,'Log_working_2-way'!B$1,'Log_working_2-way'!B$2)</f>
        <v>1.0593568958392465</v>
      </c>
      <c r="F358" s="6"/>
      <c r="H358" s="6"/>
      <c r="I358" s="6"/>
      <c r="J358" s="6"/>
      <c r="K358" s="6"/>
    </row>
    <row r="359" spans="4:11" x14ac:dyDescent="0.25">
      <c r="D359">
        <f>solve_for_d('True_Odds_Calculator_2-way'!A360,'True_Odds_Calculator_2-way'!#REF!,'True_Odds_Calculator_2-way'!B360,'Log_working_2-way'!B$1,'Log_working_2-way'!B$2)</f>
        <v>1.0589099176352577</v>
      </c>
      <c r="F359" s="6"/>
      <c r="H359" s="6"/>
      <c r="I359" s="6"/>
      <c r="J359" s="6"/>
      <c r="K359" s="6"/>
    </row>
    <row r="360" spans="4:11" x14ac:dyDescent="0.25">
      <c r="D360">
        <f>solve_for_d('True_Odds_Calculator_2-way'!A361,'True_Odds_Calculator_2-way'!#REF!,'True_Odds_Calculator_2-way'!B361,'Log_working_2-way'!B$1,'Log_working_2-way'!B$2)</f>
        <v>1.069601405639077</v>
      </c>
      <c r="F360" s="6"/>
      <c r="H360" s="6"/>
      <c r="I360" s="6"/>
      <c r="J360" s="6"/>
      <c r="K360" s="6"/>
    </row>
    <row r="361" spans="4:11" x14ac:dyDescent="0.25">
      <c r="D361">
        <f>solve_for_d('True_Odds_Calculator_2-way'!A362,'True_Odds_Calculator_2-way'!#REF!,'True_Odds_Calculator_2-way'!B362,'Log_working_2-way'!B$1,'Log_working_2-way'!B$2)</f>
        <v>1.0570274463634663</v>
      </c>
      <c r="F361" s="6"/>
      <c r="H361" s="6"/>
      <c r="I361" s="6"/>
      <c r="J361" s="6"/>
      <c r="K361" s="6"/>
    </row>
    <row r="362" spans="4:11" x14ac:dyDescent="0.25">
      <c r="D362">
        <f>solve_for_d('True_Odds_Calculator_2-way'!A363,'True_Odds_Calculator_2-way'!#REF!,'True_Odds_Calculator_2-way'!B363,'Log_working_2-way'!B$1,'Log_working_2-way'!B$2)</f>
        <v>1.0631376838968771</v>
      </c>
      <c r="F362" s="6"/>
      <c r="H362" s="6"/>
      <c r="I362" s="6"/>
      <c r="J362" s="6"/>
      <c r="K362" s="6"/>
    </row>
    <row r="363" spans="4:11" x14ac:dyDescent="0.25">
      <c r="D363">
        <f>solve_for_d('True_Odds_Calculator_2-way'!A364,'True_Odds_Calculator_2-way'!#REF!,'True_Odds_Calculator_2-way'!B364,'Log_working_2-way'!B$1,'Log_working_2-way'!B$2)</f>
        <v>1.0644124233859844</v>
      </c>
      <c r="F363" s="6"/>
      <c r="H363" s="6"/>
      <c r="I363" s="6"/>
      <c r="J363" s="6"/>
      <c r="K363" s="6"/>
    </row>
    <row r="364" spans="4:11" x14ac:dyDescent="0.25">
      <c r="D364">
        <f>solve_for_d('True_Odds_Calculator_2-way'!A365,'True_Odds_Calculator_2-way'!#REF!,'True_Odds_Calculator_2-way'!B365,'Log_working_2-way'!B$1,'Log_working_2-way'!B$2)</f>
        <v>1.0407298027485501</v>
      </c>
      <c r="F364" s="6"/>
      <c r="H364" s="6"/>
      <c r="I364" s="6"/>
      <c r="J364" s="6"/>
      <c r="K364" s="6"/>
    </row>
    <row r="365" spans="4:11" x14ac:dyDescent="0.25">
      <c r="D365">
        <f>solve_for_d('True_Odds_Calculator_2-way'!A366,'True_Odds_Calculator_2-way'!#REF!,'True_Odds_Calculator_2-way'!B366,'Log_working_2-way'!B$1,'Log_working_2-way'!B$2)</f>
        <v>1.0656962984479288</v>
      </c>
      <c r="F365" s="6"/>
      <c r="H365" s="6"/>
      <c r="I365" s="6"/>
      <c r="J365" s="6"/>
      <c r="K365" s="6"/>
    </row>
    <row r="366" spans="4:11" x14ac:dyDescent="0.25">
      <c r="D366">
        <f>solve_for_d('True_Odds_Calculator_2-way'!A367,'True_Odds_Calculator_2-way'!#REF!,'True_Odds_Calculator_2-way'!B367,'Log_working_2-way'!B$1,'Log_working_2-way'!B$2)</f>
        <v>1.0333163546654354</v>
      </c>
      <c r="F366" s="6"/>
      <c r="H366" s="6"/>
      <c r="I366" s="6"/>
      <c r="J366" s="6"/>
      <c r="K366" s="6"/>
    </row>
    <row r="367" spans="4:11" x14ac:dyDescent="0.25">
      <c r="D367">
        <f>solve_for_d('True_Odds_Calculator_2-way'!A368,'True_Odds_Calculator_2-way'!#REF!,'True_Odds_Calculator_2-way'!B368,'Log_working_2-way'!B$1,'Log_working_2-way'!B$2)</f>
        <v>1.0429171817048493</v>
      </c>
      <c r="F367" s="6"/>
      <c r="H367" s="6"/>
      <c r="I367" s="6"/>
      <c r="J367" s="6"/>
      <c r="K367" s="6"/>
    </row>
    <row r="368" spans="4:11" x14ac:dyDescent="0.25">
      <c r="D368">
        <f>solve_for_d('True_Odds_Calculator_2-way'!A369,'True_Odds_Calculator_2-way'!#REF!,'True_Odds_Calculator_2-way'!B369,'Log_working_2-way'!B$1,'Log_working_2-way'!B$2)</f>
        <v>1.045344963452246</v>
      </c>
      <c r="F368" s="6"/>
      <c r="H368" s="6"/>
      <c r="I368" s="6"/>
      <c r="J368" s="6"/>
      <c r="K368" s="6"/>
    </row>
    <row r="369" spans="4:11" x14ac:dyDescent="0.25">
      <c r="D369">
        <f>solve_for_d('True_Odds_Calculator_2-way'!A370,'True_Odds_Calculator_2-way'!#REF!,'True_Odds_Calculator_2-way'!B370,'Log_working_2-way'!B$1,'Log_working_2-way'!B$2)</f>
        <v>1.0946841370998444</v>
      </c>
      <c r="F369" s="6"/>
      <c r="H369" s="6"/>
      <c r="I369" s="6"/>
      <c r="J369" s="6"/>
      <c r="K369" s="6"/>
    </row>
    <row r="370" spans="4:11" x14ac:dyDescent="0.25">
      <c r="D370">
        <f>solve_for_d('True_Odds_Calculator_2-way'!A371,'True_Odds_Calculator_2-way'!#REF!,'True_Odds_Calculator_2-way'!B371,'Log_working_2-way'!B$1,'Log_working_2-way'!B$2)</f>
        <v>1.043438569981763</v>
      </c>
      <c r="F370" s="6"/>
      <c r="H370" s="6"/>
      <c r="I370" s="6"/>
      <c r="J370" s="6"/>
      <c r="K370" s="6"/>
    </row>
    <row r="371" spans="4:11" x14ac:dyDescent="0.25">
      <c r="D371">
        <f>solve_for_d('True_Odds_Calculator_2-way'!A372,'True_Odds_Calculator_2-way'!#REF!,'True_Odds_Calculator_2-way'!B372,'Log_working_2-way'!B$1,'Log_working_2-way'!B$2)</f>
        <v>1.044303665417317</v>
      </c>
      <c r="F371" s="6"/>
      <c r="H371" s="6"/>
      <c r="I371" s="6"/>
      <c r="J371" s="6"/>
      <c r="K371" s="6"/>
    </row>
    <row r="372" spans="4:11" x14ac:dyDescent="0.25">
      <c r="D372">
        <f>solve_for_d('True_Odds_Calculator_2-way'!A373,'True_Odds_Calculator_2-way'!#REF!,'True_Odds_Calculator_2-way'!B373,'Log_working_2-way'!B$1,'Log_working_2-way'!B$2)</f>
        <v>1.0439719885779606</v>
      </c>
      <c r="F372" s="6"/>
      <c r="H372" s="6"/>
      <c r="I372" s="6"/>
      <c r="J372" s="6"/>
      <c r="K372" s="6"/>
    </row>
    <row r="373" spans="4:11" x14ac:dyDescent="0.25">
      <c r="D373">
        <f>solve_for_d('True_Odds_Calculator_2-way'!A374,'True_Odds_Calculator_2-way'!#REF!,'True_Odds_Calculator_2-way'!B374,'Log_working_2-way'!B$1,'Log_working_2-way'!B$2)</f>
        <v>1.04299513543169</v>
      </c>
      <c r="F373" s="6"/>
      <c r="H373" s="6"/>
      <c r="I373" s="6"/>
      <c r="J373" s="6"/>
      <c r="K373" s="6"/>
    </row>
    <row r="374" spans="4:11" x14ac:dyDescent="0.25">
      <c r="D374">
        <f>solve_for_d('True_Odds_Calculator_2-way'!A375,'True_Odds_Calculator_2-way'!#REF!,'True_Odds_Calculator_2-way'!B375,'Log_working_2-way'!B$1,'Log_working_2-way'!B$2)</f>
        <v>1.0556315371027907</v>
      </c>
      <c r="F374" s="6"/>
      <c r="H374" s="6"/>
      <c r="I374" s="6"/>
      <c r="J374" s="6"/>
      <c r="K374" s="6"/>
    </row>
    <row r="375" spans="4:11" x14ac:dyDescent="0.25">
      <c r="D375">
        <f>solve_for_d('True_Odds_Calculator_2-way'!A376,'True_Odds_Calculator_2-way'!#REF!,'True_Odds_Calculator_2-way'!B376,'Log_working_2-way'!B$1,'Log_working_2-way'!B$2)</f>
        <v>1.0558399741144113</v>
      </c>
      <c r="F375" s="6"/>
      <c r="H375" s="6"/>
      <c r="I375" s="6"/>
      <c r="J375" s="6"/>
      <c r="K375" s="6"/>
    </row>
    <row r="376" spans="4:11" x14ac:dyDescent="0.25">
      <c r="D376">
        <f>solve_for_d('True_Odds_Calculator_2-way'!A377,'True_Odds_Calculator_2-way'!#REF!,'True_Odds_Calculator_2-way'!B377,'Log_working_2-way'!B$1,'Log_working_2-way'!B$2)</f>
        <v>1.0536369139215562</v>
      </c>
      <c r="F376" s="6"/>
      <c r="H376" s="6"/>
      <c r="I376" s="6"/>
      <c r="J376" s="6"/>
      <c r="K376" s="6"/>
    </row>
    <row r="377" spans="4:11" x14ac:dyDescent="0.25">
      <c r="D377">
        <f>solve_for_d('True_Odds_Calculator_2-way'!A378,'True_Odds_Calculator_2-way'!#REF!,'True_Odds_Calculator_2-way'!B378,'Log_working_2-way'!B$1,'Log_working_2-way'!B$2)</f>
        <v>1.042708496600167</v>
      </c>
      <c r="F377" s="6"/>
      <c r="H377" s="6"/>
      <c r="I377" s="6"/>
      <c r="J377" s="6"/>
      <c r="K377" s="6"/>
    </row>
    <row r="378" spans="4:11" x14ac:dyDescent="0.25">
      <c r="D378">
        <f>solve_for_d('True_Odds_Calculator_2-way'!A379,'True_Odds_Calculator_2-way'!#REF!,'True_Odds_Calculator_2-way'!B379,'Log_working_2-way'!B$1,'Log_working_2-way'!B$2)</f>
        <v>1.041979455975633</v>
      </c>
      <c r="F378" s="6"/>
      <c r="H378" s="6"/>
      <c r="I378" s="6"/>
      <c r="J378" s="6"/>
      <c r="K378" s="6"/>
    </row>
    <row r="379" spans="4:11" x14ac:dyDescent="0.25">
      <c r="D379">
        <f>solve_for_d('True_Odds_Calculator_2-way'!A380,'True_Odds_Calculator_2-way'!#REF!,'True_Odds_Calculator_2-way'!B380,'Log_working_2-way'!B$1,'Log_working_2-way'!B$2)</f>
        <v>1.0427733349764023</v>
      </c>
      <c r="F379" s="6"/>
      <c r="H379" s="6"/>
      <c r="I379" s="6"/>
      <c r="J379" s="6"/>
      <c r="K379" s="6"/>
    </row>
    <row r="380" spans="4:11" x14ac:dyDescent="0.25">
      <c r="D380">
        <f>solve_for_d('True_Odds_Calculator_2-way'!A381,'True_Odds_Calculator_2-way'!#REF!,'True_Odds_Calculator_2-way'!B381,'Log_working_2-way'!B$1,'Log_working_2-way'!B$2)</f>
        <v>1.058976498761141</v>
      </c>
      <c r="F380" s="6"/>
      <c r="H380" s="6"/>
      <c r="I380" s="6"/>
      <c r="J380" s="6"/>
      <c r="K380" s="6"/>
    </row>
    <row r="381" spans="4:11" x14ac:dyDescent="0.25">
      <c r="D381">
        <f>solve_for_d('True_Odds_Calculator_2-way'!A382,'True_Odds_Calculator_2-way'!#REF!,'True_Odds_Calculator_2-way'!B382,'Log_working_2-way'!B$1,'Log_working_2-way'!B$2)</f>
        <v>1.037952243407696</v>
      </c>
      <c r="F381" s="6"/>
      <c r="H381" s="6"/>
      <c r="I381" s="6"/>
      <c r="J381" s="6"/>
      <c r="K381" s="6"/>
    </row>
    <row r="382" spans="4:11" x14ac:dyDescent="0.25">
      <c r="D382">
        <f>solve_for_d('True_Odds_Calculator_2-way'!A383,'True_Odds_Calculator_2-way'!#REF!,'True_Odds_Calculator_2-way'!B383,'Log_working_2-way'!B$1,'Log_working_2-way'!B$2)</f>
        <v>1.0399586640868308</v>
      </c>
      <c r="F382" s="6"/>
      <c r="H382" s="6"/>
      <c r="I382" s="6"/>
      <c r="J382" s="6"/>
      <c r="K382" s="6"/>
    </row>
    <row r="383" spans="4:11" x14ac:dyDescent="0.25">
      <c r="D383">
        <f>solve_for_d('True_Odds_Calculator_2-way'!A384,'True_Odds_Calculator_2-way'!#REF!,'True_Odds_Calculator_2-way'!B384,'Log_working_2-way'!B$1,'Log_working_2-way'!B$2)</f>
        <v>1.0589099176352577</v>
      </c>
      <c r="F383" s="6"/>
      <c r="H383" s="6"/>
      <c r="I383" s="6"/>
      <c r="J383" s="6"/>
      <c r="K383" s="6"/>
    </row>
    <row r="384" spans="4:11" x14ac:dyDescent="0.25">
      <c r="D384">
        <f>solve_for_d('True_Odds_Calculator_2-way'!A385,'True_Odds_Calculator_2-way'!#REF!,'True_Odds_Calculator_2-way'!B385,'Log_working_2-way'!B$1,'Log_working_2-way'!B$2)</f>
        <v>1.0597204573559456</v>
      </c>
      <c r="F384" s="6"/>
      <c r="H384" s="6"/>
      <c r="I384" s="6"/>
      <c r="J384" s="6"/>
      <c r="K384" s="6"/>
    </row>
    <row r="385" spans="4:11" x14ac:dyDescent="0.25">
      <c r="D385">
        <f>solve_for_d('True_Odds_Calculator_2-way'!A386,'True_Odds_Calculator_2-way'!#REF!,'True_Odds_Calculator_2-way'!B386,'Log_working_2-way'!B$1,'Log_working_2-way'!B$2)</f>
        <v>1.0695045288795901</v>
      </c>
      <c r="F385" s="6"/>
      <c r="H385" s="6"/>
      <c r="I385" s="6"/>
      <c r="J385" s="6"/>
      <c r="K385" s="6"/>
    </row>
    <row r="386" spans="4:11" x14ac:dyDescent="0.25">
      <c r="D386">
        <f>solve_for_d('True_Odds_Calculator_2-way'!A387,'True_Odds_Calculator_2-way'!#REF!,'True_Odds_Calculator_2-way'!B387,'Log_working_2-way'!B$1,'Log_working_2-way'!B$2)</f>
        <v>1.0658585446489031</v>
      </c>
      <c r="F386" s="6"/>
      <c r="H386" s="6"/>
      <c r="I386" s="6"/>
      <c r="J386" s="6"/>
      <c r="K386" s="6"/>
    </row>
    <row r="387" spans="4:11" x14ac:dyDescent="0.25">
      <c r="D387">
        <f>solve_for_d('True_Odds_Calculator_2-way'!A388,'True_Odds_Calculator_2-way'!#REF!,'True_Odds_Calculator_2-way'!B388,'Log_working_2-way'!B$1,'Log_working_2-way'!B$2)</f>
        <v>1.0667899925853617</v>
      </c>
      <c r="F387" s="6"/>
      <c r="H387" s="6"/>
      <c r="I387" s="6"/>
      <c r="J387" s="6"/>
      <c r="K387" s="6"/>
    </row>
    <row r="388" spans="4:11" x14ac:dyDescent="0.25">
      <c r="D388">
        <f>solve_for_d('True_Odds_Calculator_2-way'!A389,'True_Odds_Calculator_2-way'!#REF!,'True_Odds_Calculator_2-way'!B389,'Log_working_2-way'!B$1,'Log_working_2-way'!B$2)</f>
        <v>1.0511007709925617</v>
      </c>
      <c r="F388" s="6"/>
      <c r="H388" s="6"/>
      <c r="I388" s="6"/>
      <c r="J388" s="6"/>
      <c r="K388" s="6"/>
    </row>
    <row r="389" spans="4:11" x14ac:dyDescent="0.25">
      <c r="D389">
        <f>solve_for_d('True_Odds_Calculator_2-way'!A390,'True_Odds_Calculator_2-way'!#REF!,'True_Odds_Calculator_2-way'!B390,'Log_working_2-way'!B$1,'Log_working_2-way'!B$2)</f>
        <v>1.051738571938915</v>
      </c>
      <c r="F389" s="6"/>
      <c r="H389" s="6"/>
      <c r="I389" s="6"/>
      <c r="J389" s="6"/>
      <c r="K389" s="6"/>
    </row>
    <row r="390" spans="4:11" x14ac:dyDescent="0.25">
      <c r="D390">
        <f>solve_for_d('True_Odds_Calculator_2-way'!A391,'True_Odds_Calculator_2-way'!#REF!,'True_Odds_Calculator_2-way'!B391,'Log_working_2-way'!B$1,'Log_working_2-way'!B$2)</f>
        <v>1.0434058512320166</v>
      </c>
      <c r="F390" s="6"/>
      <c r="H390" s="6"/>
      <c r="I390" s="6"/>
      <c r="J390" s="6"/>
      <c r="K390" s="6"/>
    </row>
    <row r="391" spans="4:11" x14ac:dyDescent="0.25">
      <c r="D391">
        <f>solve_for_d('True_Odds_Calculator_2-way'!A392,'True_Odds_Calculator_2-way'!#REF!,'True_Odds_Calculator_2-way'!B392,'Log_working_2-way'!B$1,'Log_working_2-way'!B$2)</f>
        <v>1.0442736271125563</v>
      </c>
      <c r="F391" s="6"/>
      <c r="H391" s="6"/>
      <c r="I391" s="6"/>
      <c r="J391" s="6"/>
      <c r="K391" s="6"/>
    </row>
    <row r="392" spans="4:11" x14ac:dyDescent="0.25">
      <c r="D392">
        <f>solve_for_d('True_Odds_Calculator_2-way'!A393,'True_Odds_Calculator_2-way'!#REF!,'True_Odds_Calculator_2-way'!B393,'Log_working_2-way'!B$1,'Log_working_2-way'!B$2)</f>
        <v>1.0684787671157105</v>
      </c>
      <c r="F392" s="6"/>
      <c r="H392" s="6"/>
      <c r="I392" s="6"/>
      <c r="J392" s="6"/>
      <c r="K392" s="6"/>
    </row>
    <row r="393" spans="4:11" x14ac:dyDescent="0.25">
      <c r="D393">
        <f>solve_for_d('True_Odds_Calculator_2-way'!A394,'True_Odds_Calculator_2-way'!#REF!,'True_Odds_Calculator_2-way'!B394,'Log_working_2-way'!B$1,'Log_working_2-way'!B$2)</f>
        <v>1.0668028349405521</v>
      </c>
      <c r="F393" s="6"/>
      <c r="H393" s="6"/>
      <c r="I393" s="6"/>
      <c r="J393" s="6"/>
      <c r="K393" s="6"/>
    </row>
    <row r="394" spans="4:11" x14ac:dyDescent="0.25">
      <c r="D394">
        <f>solve_for_d('True_Odds_Calculator_2-way'!A395,'True_Odds_Calculator_2-way'!#REF!,'True_Odds_Calculator_2-way'!B395,'Log_working_2-way'!B$1,'Log_working_2-way'!B$2)</f>
        <v>1.0629813436677837</v>
      </c>
      <c r="F394" s="6"/>
      <c r="H394" s="6"/>
      <c r="I394" s="6"/>
      <c r="J394" s="6"/>
      <c r="K394" s="6"/>
    </row>
    <row r="395" spans="4:11" x14ac:dyDescent="0.25">
      <c r="D395">
        <f>solve_for_d('True_Odds_Calculator_2-way'!A396,'True_Odds_Calculator_2-way'!#REF!,'True_Odds_Calculator_2-way'!B396,'Log_working_2-way'!B$1,'Log_working_2-way'!B$2)</f>
        <v>1.0688734653100223</v>
      </c>
      <c r="F395" s="6"/>
      <c r="H395" s="6"/>
      <c r="I395" s="6"/>
      <c r="J395" s="6"/>
      <c r="K395" s="6"/>
    </row>
    <row r="396" spans="4:11" x14ac:dyDescent="0.25">
      <c r="D396">
        <f>solve_for_d('True_Odds_Calculator_2-way'!A397,'True_Odds_Calculator_2-way'!#REF!,'True_Odds_Calculator_2-way'!B397,'Log_working_2-way'!B$1,'Log_working_2-way'!B$2)</f>
        <v>1.0605101786372635</v>
      </c>
      <c r="F396" s="6"/>
      <c r="H396" s="6"/>
      <c r="I396" s="6"/>
      <c r="J396" s="6"/>
      <c r="K396" s="6"/>
    </row>
    <row r="397" spans="4:11" x14ac:dyDescent="0.25">
      <c r="D397">
        <f>solve_for_d('True_Odds_Calculator_2-way'!A398,'True_Odds_Calculator_2-way'!#REF!,'True_Odds_Calculator_2-way'!B398,'Log_working_2-way'!B$1,'Log_working_2-way'!B$2)</f>
        <v>1.0558828310536696</v>
      </c>
      <c r="F397" s="6"/>
      <c r="H397" s="6"/>
      <c r="I397" s="6"/>
      <c r="J397" s="6"/>
      <c r="K397" s="6"/>
    </row>
    <row r="398" spans="4:11" x14ac:dyDescent="0.25">
      <c r="D398">
        <f>solve_for_d('True_Odds_Calculator_2-way'!A399,'True_Odds_Calculator_2-way'!#REF!,'True_Odds_Calculator_2-way'!B399,'Log_working_2-way'!B$1,'Log_working_2-way'!B$2)</f>
        <v>1.0543300667589199</v>
      </c>
      <c r="F398" s="6"/>
      <c r="H398" s="6"/>
      <c r="I398" s="6"/>
      <c r="J398" s="6"/>
      <c r="K398" s="6"/>
    </row>
    <row r="399" spans="4:11" x14ac:dyDescent="0.25">
      <c r="D399">
        <f>solve_for_d('True_Odds_Calculator_2-way'!A400,'True_Odds_Calculator_2-way'!#REF!,'True_Odds_Calculator_2-way'!B400,'Log_working_2-way'!B$1,'Log_working_2-way'!B$2)</f>
        <v>1.0461347781928274</v>
      </c>
      <c r="F399" s="6"/>
      <c r="H399" s="6"/>
      <c r="I399" s="6"/>
      <c r="J399" s="6"/>
      <c r="K399" s="6"/>
    </row>
    <row r="400" spans="4:11" x14ac:dyDescent="0.25">
      <c r="D400">
        <f>solve_for_d('True_Odds_Calculator_2-way'!A401,'True_Odds_Calculator_2-way'!#REF!,'True_Odds_Calculator_2-way'!B401,'Log_working_2-way'!B$1,'Log_working_2-way'!B$2)</f>
        <v>1.0513326278789881</v>
      </c>
      <c r="F400" s="6"/>
      <c r="H400" s="6"/>
      <c r="I400" s="6"/>
      <c r="J400" s="6"/>
      <c r="K400" s="6"/>
    </row>
    <row r="401" spans="4:11" x14ac:dyDescent="0.25">
      <c r="D401">
        <f>solve_for_d('True_Odds_Calculator_2-way'!A402,'True_Odds_Calculator_2-way'!#REF!,'True_Odds_Calculator_2-way'!B402,'Log_working_2-way'!B$1,'Log_working_2-way'!B$2)</f>
        <v>1.0487772084693074</v>
      </c>
      <c r="F401" s="6"/>
      <c r="H401" s="6"/>
      <c r="I401" s="6"/>
      <c r="J401" s="6"/>
      <c r="K401" s="6"/>
    </row>
    <row r="402" spans="4:11" x14ac:dyDescent="0.25">
      <c r="D402">
        <f>solve_for_d('True_Odds_Calculator_2-way'!A403,'True_Odds_Calculator_2-way'!#REF!,'True_Odds_Calculator_2-way'!B403,'Log_working_2-way'!B$1,'Log_working_2-way'!B$2)</f>
        <v>1.0693212495761513</v>
      </c>
      <c r="F402" s="6"/>
      <c r="H402" s="6"/>
      <c r="I402" s="6"/>
      <c r="J402" s="6"/>
      <c r="K402" s="6"/>
    </row>
    <row r="403" spans="4:11" x14ac:dyDescent="0.25">
      <c r="D403">
        <f>solve_for_d('True_Odds_Calculator_2-way'!A404,'True_Odds_Calculator_2-way'!#REF!,'True_Odds_Calculator_2-way'!B404,'Log_working_2-way'!B$1,'Log_working_2-way'!B$2)</f>
        <v>1.0394138550111416</v>
      </c>
      <c r="F403" s="6"/>
      <c r="H403" s="6"/>
      <c r="I403" s="6"/>
      <c r="J403" s="6"/>
      <c r="K403" s="6"/>
    </row>
    <row r="404" spans="4:11" x14ac:dyDescent="0.25">
      <c r="D404">
        <f>solve_for_d('True_Odds_Calculator_2-way'!A405,'True_Odds_Calculator_2-way'!#REF!,'True_Odds_Calculator_2-way'!B405,'Log_working_2-way'!B$1,'Log_working_2-way'!B$2)</f>
        <v>1.04299513543169</v>
      </c>
      <c r="F404" s="6"/>
      <c r="H404" s="6"/>
      <c r="I404" s="6"/>
      <c r="J404" s="6"/>
      <c r="K404" s="6"/>
    </row>
    <row r="405" spans="4:11" x14ac:dyDescent="0.25">
      <c r="D405">
        <f>solve_for_d('True_Odds_Calculator_2-way'!A406,'True_Odds_Calculator_2-way'!#REF!,'True_Odds_Calculator_2-way'!B406,'Log_working_2-way'!B$1,'Log_working_2-way'!B$2)</f>
        <v>1.0533067630678474</v>
      </c>
      <c r="F405" s="6"/>
      <c r="H405" s="6"/>
      <c r="I405" s="6"/>
      <c r="J405" s="6"/>
      <c r="K405" s="6"/>
    </row>
    <row r="406" spans="4:11" x14ac:dyDescent="0.25">
      <c r="D406">
        <f>solve_for_d('True_Odds_Calculator_2-way'!A407,'True_Odds_Calculator_2-way'!#REF!,'True_Odds_Calculator_2-way'!B407,'Log_working_2-way'!B$1,'Log_working_2-way'!B$2)</f>
        <v>1.0505862061664459</v>
      </c>
      <c r="F406" s="6"/>
      <c r="H406" s="6"/>
      <c r="I406" s="6"/>
      <c r="J406" s="6"/>
      <c r="K406" s="6"/>
    </row>
    <row r="407" spans="4:11" x14ac:dyDescent="0.25">
      <c r="D407">
        <f>solve_for_d('True_Odds_Calculator_2-way'!A408,'True_Odds_Calculator_2-way'!#REF!,'True_Odds_Calculator_2-way'!B408,'Log_working_2-way'!B$1,'Log_working_2-way'!B$2)</f>
        <v>1.0362637658896696</v>
      </c>
      <c r="F407" s="6"/>
      <c r="H407" s="6"/>
      <c r="I407" s="6"/>
      <c r="J407" s="6"/>
      <c r="K407" s="6"/>
    </row>
    <row r="408" spans="4:11" x14ac:dyDescent="0.25">
      <c r="D408">
        <f>solve_for_d('True_Odds_Calculator_2-way'!A409,'True_Odds_Calculator_2-way'!#REF!,'True_Odds_Calculator_2-way'!B409,'Log_working_2-way'!B$1,'Log_working_2-way'!B$2)</f>
        <v>1.0670633436959172</v>
      </c>
      <c r="F408" s="6"/>
      <c r="H408" s="6"/>
      <c r="I408" s="6"/>
      <c r="J408" s="6"/>
      <c r="K408" s="6"/>
    </row>
    <row r="409" spans="4:11" x14ac:dyDescent="0.25">
      <c r="D409">
        <f>solve_for_d('True_Odds_Calculator_2-way'!A410,'True_Odds_Calculator_2-way'!#REF!,'True_Odds_Calculator_2-way'!B410,'Log_working_2-way'!B$1,'Log_working_2-way'!B$2)</f>
        <v>1.0685316364378703</v>
      </c>
      <c r="F409" s="6"/>
      <c r="H409" s="6"/>
      <c r="I409" s="6"/>
      <c r="J409" s="6"/>
      <c r="K409" s="6"/>
    </row>
    <row r="410" spans="4:11" x14ac:dyDescent="0.25">
      <c r="D410">
        <f>solve_for_d('True_Odds_Calculator_2-way'!A411,'True_Odds_Calculator_2-way'!#REF!,'True_Odds_Calculator_2-way'!B411,'Log_working_2-way'!B$1,'Log_working_2-way'!B$2)</f>
        <v>1.0636569760020114</v>
      </c>
      <c r="F410" s="6"/>
      <c r="H410" s="6"/>
      <c r="I410" s="6"/>
      <c r="J410" s="6"/>
      <c r="K410" s="6"/>
    </row>
    <row r="411" spans="4:11" x14ac:dyDescent="0.25">
      <c r="D411">
        <f>solve_for_d('True_Odds_Calculator_2-way'!A412,'True_Odds_Calculator_2-way'!#REF!,'True_Odds_Calculator_2-way'!B412,'Log_working_2-way'!B$1,'Log_working_2-way'!B$2)</f>
        <v>1.0681458983010155</v>
      </c>
      <c r="F411" s="6"/>
      <c r="H411" s="6"/>
      <c r="I411" s="6"/>
      <c r="J411" s="6"/>
      <c r="K411" s="6"/>
    </row>
    <row r="412" spans="4:11" x14ac:dyDescent="0.25">
      <c r="D412">
        <f>solve_for_d('True_Odds_Calculator_2-way'!A413,'True_Odds_Calculator_2-way'!#REF!,'True_Odds_Calculator_2-way'!B413,'Log_working_2-way'!B$1,'Log_working_2-way'!B$2)</f>
        <v>1.0583708135254832</v>
      </c>
      <c r="F412" s="6"/>
      <c r="H412" s="6"/>
      <c r="I412" s="6"/>
      <c r="J412" s="6"/>
      <c r="K412" s="6"/>
    </row>
    <row r="413" spans="4:11" x14ac:dyDescent="0.25">
      <c r="D413">
        <f>solve_for_d('True_Odds_Calculator_2-way'!A414,'True_Odds_Calculator_2-way'!#REF!,'True_Odds_Calculator_2-way'!B414,'Log_working_2-way'!B$1,'Log_working_2-way'!B$2)</f>
        <v>1.0643567077555702</v>
      </c>
      <c r="F413" s="6"/>
      <c r="H413" s="6"/>
      <c r="I413" s="6"/>
      <c r="J413" s="6"/>
      <c r="K413" s="6"/>
    </row>
    <row r="414" spans="4:11" x14ac:dyDescent="0.25">
      <c r="D414">
        <f>solve_for_d('True_Odds_Calculator_2-way'!A415,'True_Odds_Calculator_2-way'!#REF!,'True_Odds_Calculator_2-way'!B415,'Log_working_2-way'!B$1,'Log_working_2-way'!B$2)</f>
        <v>1.0439811611001015</v>
      </c>
      <c r="F414" s="6"/>
      <c r="H414" s="6"/>
      <c r="I414" s="6"/>
      <c r="J414" s="6"/>
      <c r="K414" s="6"/>
    </row>
    <row r="415" spans="4:11" x14ac:dyDescent="0.25">
      <c r="D415">
        <f>solve_for_d('True_Odds_Calculator_2-way'!A416,'True_Odds_Calculator_2-way'!#REF!,'True_Odds_Calculator_2-way'!B416,'Log_working_2-way'!B$1,'Log_working_2-way'!B$2)</f>
        <v>1.0417159380917833</v>
      </c>
      <c r="F415" s="6"/>
      <c r="H415" s="6"/>
      <c r="I415" s="6"/>
      <c r="J415" s="6"/>
      <c r="K415" s="6"/>
    </row>
    <row r="416" spans="4:11" x14ac:dyDescent="0.25">
      <c r="D416">
        <f>solve_for_d('True_Odds_Calculator_2-way'!A417,'True_Odds_Calculator_2-way'!#REF!,'True_Odds_Calculator_2-way'!B417,'Log_working_2-way'!B$1,'Log_working_2-way'!B$2)</f>
        <v>1.047592923283859</v>
      </c>
      <c r="F416" s="6"/>
      <c r="H416" s="6"/>
      <c r="I416" s="6"/>
      <c r="J416" s="6"/>
      <c r="K416" s="6"/>
    </row>
    <row r="417" spans="4:11" x14ac:dyDescent="0.25">
      <c r="D417">
        <f>solve_for_d('True_Odds_Calculator_2-way'!A418,'True_Odds_Calculator_2-way'!#REF!,'True_Odds_Calculator_2-way'!B418,'Log_working_2-way'!B$1,'Log_working_2-way'!B$2)</f>
        <v>1.0438817895444492</v>
      </c>
      <c r="F417" s="6"/>
      <c r="H417" s="6"/>
      <c r="I417" s="6"/>
      <c r="J417" s="6"/>
      <c r="K417" s="6"/>
    </row>
    <row r="418" spans="4:11" x14ac:dyDescent="0.25">
      <c r="D418">
        <f>solve_for_d('True_Odds_Calculator_2-way'!A419,'True_Odds_Calculator_2-way'!#REF!,'True_Odds_Calculator_2-way'!B419,'Log_working_2-way'!B$1,'Log_working_2-way'!B$2)</f>
        <v>1.0454473653146403</v>
      </c>
      <c r="F418" s="6"/>
      <c r="H418" s="6"/>
      <c r="I418" s="6"/>
      <c r="J418" s="6"/>
      <c r="K418" s="6"/>
    </row>
    <row r="419" spans="4:11" x14ac:dyDescent="0.25">
      <c r="D419">
        <f>solve_for_d('True_Odds_Calculator_2-way'!A420,'True_Odds_Calculator_2-way'!#REF!,'True_Odds_Calculator_2-way'!B420,'Log_working_2-way'!B$1,'Log_working_2-way'!B$2)</f>
        <v>1.0463684894705136</v>
      </c>
      <c r="F419" s="6"/>
      <c r="H419" s="6"/>
      <c r="I419" s="6"/>
      <c r="J419" s="6"/>
      <c r="K419" s="6"/>
    </row>
    <row r="420" spans="4:11" x14ac:dyDescent="0.25">
      <c r="D420">
        <f>solve_for_d('True_Odds_Calculator_2-way'!A421,'True_Odds_Calculator_2-way'!#REF!,'True_Odds_Calculator_2-way'!B421,'Log_working_2-way'!B$1,'Log_working_2-way'!B$2)</f>
        <v>1.050186013602848</v>
      </c>
      <c r="F420" s="6"/>
      <c r="H420" s="6"/>
      <c r="I420" s="6"/>
      <c r="J420" s="6"/>
      <c r="K420" s="6"/>
    </row>
    <row r="421" spans="4:11" x14ac:dyDescent="0.25">
      <c r="D421">
        <f>solve_for_d('True_Odds_Calculator_2-way'!A422,'True_Odds_Calculator_2-way'!#REF!,'True_Odds_Calculator_2-way'!B422,'Log_working_2-way'!B$1,'Log_working_2-way'!B$2)</f>
        <v>1.0459631209894389</v>
      </c>
      <c r="F421" s="6"/>
      <c r="H421" s="6"/>
      <c r="I421" s="6"/>
      <c r="J421" s="6"/>
      <c r="K421" s="6"/>
    </row>
    <row r="422" spans="4:11" x14ac:dyDescent="0.25">
      <c r="D422">
        <f>solve_for_d('True_Odds_Calculator_2-way'!A423,'True_Odds_Calculator_2-way'!#REF!,'True_Odds_Calculator_2-way'!B423,'Log_working_2-way'!B$1,'Log_working_2-way'!B$2)</f>
        <v>1.0567919280515341</v>
      </c>
      <c r="F422" s="6"/>
      <c r="H422" s="6"/>
      <c r="I422" s="6"/>
      <c r="J422" s="6"/>
      <c r="K422" s="6"/>
    </row>
    <row r="423" spans="4:11" x14ac:dyDescent="0.25">
      <c r="D423">
        <f>solve_for_d('True_Odds_Calculator_2-way'!A424,'True_Odds_Calculator_2-way'!#REF!,'True_Odds_Calculator_2-way'!B424,'Log_working_2-way'!B$1,'Log_working_2-way'!B$2)</f>
        <v>1.0440279853919932</v>
      </c>
      <c r="F423" s="6"/>
      <c r="H423" s="6"/>
      <c r="I423" s="6"/>
      <c r="J423" s="6"/>
      <c r="K423" s="6"/>
    </row>
    <row r="424" spans="4:11" x14ac:dyDescent="0.25">
      <c r="D424">
        <f>solve_for_d('True_Odds_Calculator_2-way'!A425,'True_Odds_Calculator_2-way'!#REF!,'True_Odds_Calculator_2-way'!B425,'Log_working_2-way'!B$1,'Log_working_2-way'!B$2)</f>
        <v>1.050186013602848</v>
      </c>
      <c r="F424" s="6"/>
      <c r="H424" s="6"/>
      <c r="I424" s="6"/>
      <c r="J424" s="6"/>
      <c r="K424" s="6"/>
    </row>
    <row r="425" spans="4:11" x14ac:dyDescent="0.25">
      <c r="D425">
        <f>solve_for_d('True_Odds_Calculator_2-way'!A426,'True_Odds_Calculator_2-way'!#REF!,'True_Odds_Calculator_2-way'!B426,'Log_working_2-way'!B$1,'Log_working_2-way'!B$2)</f>
        <v>1.0574312850692822</v>
      </c>
      <c r="F425" s="6"/>
      <c r="H425" s="6"/>
      <c r="I425" s="6"/>
      <c r="J425" s="6"/>
      <c r="K425" s="6"/>
    </row>
    <row r="426" spans="4:11" x14ac:dyDescent="0.25">
      <c r="D426">
        <f>solve_for_d('True_Odds_Calculator_2-way'!A427,'True_Odds_Calculator_2-way'!#REF!,'True_Odds_Calculator_2-way'!B427,'Log_working_2-way'!B$1,'Log_working_2-way'!B$2)</f>
        <v>1.0500631329117833</v>
      </c>
      <c r="F426" s="6"/>
      <c r="H426" s="6"/>
      <c r="I426" s="6"/>
      <c r="J426" s="6"/>
      <c r="K426" s="6"/>
    </row>
    <row r="427" spans="4:11" x14ac:dyDescent="0.25">
      <c r="D427">
        <f>solve_for_d('True_Odds_Calculator_2-way'!A428,'True_Odds_Calculator_2-way'!#REF!,'True_Odds_Calculator_2-way'!B428,'Log_working_2-way'!B$1,'Log_working_2-way'!B$2)</f>
        <v>1.0480730539288112</v>
      </c>
      <c r="F427" s="6"/>
      <c r="H427" s="6"/>
      <c r="I427" s="6"/>
      <c r="J427" s="6"/>
      <c r="K427" s="6"/>
    </row>
    <row r="428" spans="4:11" x14ac:dyDescent="0.25">
      <c r="D428">
        <f>solve_for_d('True_Odds_Calculator_2-way'!A429,'True_Odds_Calculator_2-way'!#REF!,'True_Odds_Calculator_2-way'!B429,'Log_working_2-way'!B$1,'Log_working_2-way'!B$2)</f>
        <v>1.0541841730823214</v>
      </c>
      <c r="F428" s="6"/>
      <c r="H428" s="6"/>
      <c r="I428" s="6"/>
      <c r="J428" s="6"/>
      <c r="K428" s="6"/>
    </row>
    <row r="429" spans="4:11" x14ac:dyDescent="0.25">
      <c r="D429">
        <f>solve_for_d('True_Odds_Calculator_2-way'!A430,'True_Odds_Calculator_2-way'!#REF!,'True_Odds_Calculator_2-way'!B430,'Log_working_2-way'!B$1,'Log_working_2-way'!B$2)</f>
        <v>1.0581003177923753</v>
      </c>
      <c r="F429" s="6"/>
      <c r="H429" s="6"/>
      <c r="I429" s="6"/>
      <c r="J429" s="6"/>
      <c r="K429" s="6"/>
    </row>
    <row r="430" spans="4:11" x14ac:dyDescent="0.25">
      <c r="D430">
        <f>solve_for_d('True_Odds_Calculator_2-way'!A431,'True_Odds_Calculator_2-way'!#REF!,'True_Odds_Calculator_2-way'!B431,'Log_working_2-way'!B$1,'Log_working_2-way'!B$2)</f>
        <v>1.0475117579190587</v>
      </c>
      <c r="F430" s="6"/>
      <c r="H430" s="6"/>
      <c r="I430" s="6"/>
      <c r="J430" s="6"/>
      <c r="K430" s="6"/>
    </row>
    <row r="431" spans="4:11" x14ac:dyDescent="0.25">
      <c r="D431">
        <f>solve_for_d('True_Odds_Calculator_2-way'!A432,'True_Odds_Calculator_2-way'!#REF!,'True_Odds_Calculator_2-way'!B432,'Log_working_2-way'!B$1,'Log_working_2-way'!B$2)</f>
        <v>1.0587691192107669</v>
      </c>
      <c r="F431" s="6"/>
      <c r="H431" s="6"/>
      <c r="I431" s="6"/>
      <c r="J431" s="6"/>
      <c r="K431" s="6"/>
    </row>
    <row r="432" spans="4:11" x14ac:dyDescent="0.25">
      <c r="D432">
        <f>solve_for_d('True_Odds_Calculator_2-way'!A433,'True_Odds_Calculator_2-way'!#REF!,'True_Odds_Calculator_2-way'!B433,'Log_working_2-way'!B$1,'Log_working_2-way'!B$2)</f>
        <v>1.0587691192107669</v>
      </c>
      <c r="F432" s="6"/>
      <c r="H432" s="6"/>
      <c r="I432" s="6"/>
      <c r="J432" s="6"/>
      <c r="K432" s="6"/>
    </row>
    <row r="433" spans="4:11" x14ac:dyDescent="0.25">
      <c r="D433">
        <f>solve_for_d('True_Odds_Calculator_2-way'!A434,'True_Odds_Calculator_2-way'!#REF!,'True_Odds_Calculator_2-way'!B434,'Log_working_2-way'!B$1,'Log_working_2-way'!B$2)</f>
        <v>1.0533067630678474</v>
      </c>
      <c r="F433" s="6"/>
      <c r="H433" s="6"/>
      <c r="I433" s="6"/>
      <c r="J433" s="6"/>
      <c r="K433" s="6"/>
    </row>
    <row r="434" spans="4:11" x14ac:dyDescent="0.25">
      <c r="D434">
        <f>solve_for_d('True_Odds_Calculator_2-way'!A435,'True_Odds_Calculator_2-way'!#REF!,'True_Odds_Calculator_2-way'!B435,'Log_working_2-way'!B$1,'Log_working_2-way'!B$2)</f>
        <v>1.0548939488018336</v>
      </c>
      <c r="F434" s="6"/>
      <c r="H434" s="6"/>
      <c r="I434" s="6"/>
      <c r="J434" s="6"/>
      <c r="K434" s="6"/>
    </row>
    <row r="435" spans="4:11" x14ac:dyDescent="0.25">
      <c r="D435">
        <f>solve_for_d('True_Odds_Calculator_2-way'!A436,'True_Odds_Calculator_2-way'!#REF!,'True_Odds_Calculator_2-way'!B436,'Log_working_2-way'!B$1,'Log_working_2-way'!B$2)</f>
        <v>1.0543967570307606</v>
      </c>
      <c r="F435" s="6"/>
      <c r="H435" s="6"/>
      <c r="I435" s="6"/>
      <c r="J435" s="6"/>
      <c r="K435" s="6"/>
    </row>
    <row r="436" spans="4:11" x14ac:dyDescent="0.25">
      <c r="D436">
        <f>solve_for_d('True_Odds_Calculator_2-way'!A437,'True_Odds_Calculator_2-way'!#REF!,'True_Odds_Calculator_2-way'!B437,'Log_working_2-way'!B$1,'Log_working_2-way'!B$2)</f>
        <v>1.0535792336879053</v>
      </c>
      <c r="F436" s="6"/>
      <c r="H436" s="6"/>
      <c r="I436" s="6"/>
      <c r="J436" s="6"/>
      <c r="K436" s="6"/>
    </row>
    <row r="437" spans="4:11" x14ac:dyDescent="0.25">
      <c r="D437">
        <f>solve_for_d('True_Odds_Calculator_2-way'!A438,'True_Odds_Calculator_2-way'!#REF!,'True_Odds_Calculator_2-way'!B438,'Log_working_2-way'!B$1,'Log_working_2-way'!B$2)</f>
        <v>1.0550761118040843</v>
      </c>
      <c r="F437" s="6"/>
      <c r="H437" s="6"/>
      <c r="I437" s="6"/>
      <c r="J437" s="6"/>
      <c r="K437" s="6"/>
    </row>
    <row r="438" spans="4:11" x14ac:dyDescent="0.25">
      <c r="D438">
        <f>solve_for_d('True_Odds_Calculator_2-way'!A439,'True_Odds_Calculator_2-way'!#REF!,'True_Odds_Calculator_2-way'!B439,'Log_working_2-way'!B$1,'Log_working_2-way'!B$2)</f>
        <v>1.0487220727913058</v>
      </c>
      <c r="F438" s="6"/>
      <c r="H438" s="6"/>
      <c r="I438" s="6"/>
      <c r="J438" s="6"/>
      <c r="K438" s="6"/>
    </row>
    <row r="439" spans="4:11" x14ac:dyDescent="0.25">
      <c r="D439">
        <f>solve_for_d('True_Odds_Calculator_2-way'!A440,'True_Odds_Calculator_2-way'!#REF!,'True_Odds_Calculator_2-way'!B440,'Log_working_2-way'!B$1,'Log_working_2-way'!B$2)</f>
        <v>1.0500631329117833</v>
      </c>
      <c r="F439" s="6"/>
      <c r="H439" s="6"/>
      <c r="I439" s="6"/>
      <c r="J439" s="6"/>
      <c r="K439" s="6"/>
    </row>
    <row r="440" spans="4:11" x14ac:dyDescent="0.25">
      <c r="D440">
        <f>solve_for_d('True_Odds_Calculator_2-way'!A441,'True_Odds_Calculator_2-way'!#REF!,'True_Odds_Calculator_2-way'!B441,'Log_working_2-way'!B$1,'Log_working_2-way'!B$2)</f>
        <v>1.049459408292031</v>
      </c>
      <c r="F440" s="6"/>
      <c r="H440" s="6"/>
      <c r="I440" s="6"/>
      <c r="J440" s="6"/>
      <c r="K440" s="6"/>
    </row>
    <row r="441" spans="4:11" x14ac:dyDescent="0.25">
      <c r="D441">
        <f>solve_for_d('True_Odds_Calculator_2-way'!A442,'True_Odds_Calculator_2-way'!#REF!,'True_Odds_Calculator_2-way'!B442,'Log_working_2-way'!B$1,'Log_working_2-way'!B$2)</f>
        <v>1.0593568958392465</v>
      </c>
      <c r="F441" s="6"/>
      <c r="H441" s="6"/>
      <c r="I441" s="6"/>
      <c r="J441" s="6"/>
      <c r="K441" s="6"/>
    </row>
    <row r="442" spans="4:11" x14ac:dyDescent="0.25">
      <c r="D442">
        <f>solve_for_d('True_Odds_Calculator_2-way'!A443,'True_Odds_Calculator_2-way'!#REF!,'True_Odds_Calculator_2-way'!B443,'Log_working_2-way'!B$1,'Log_working_2-way'!B$2)</f>
        <v>1.0535792336879053</v>
      </c>
      <c r="F442" s="6"/>
      <c r="H442" s="6"/>
      <c r="I442" s="6"/>
      <c r="J442" s="6"/>
      <c r="K442" s="6"/>
    </row>
    <row r="443" spans="4:11" x14ac:dyDescent="0.25">
      <c r="D443">
        <f>solve_for_d('True_Odds_Calculator_2-way'!A444,'True_Odds_Calculator_2-way'!#REF!,'True_Odds_Calculator_2-way'!B444,'Log_working_2-way'!B$1,'Log_working_2-way'!B$2)</f>
        <v>1.071200922068871</v>
      </c>
      <c r="F443" s="6"/>
      <c r="H443" s="6"/>
      <c r="I443" s="6"/>
      <c r="J443" s="6"/>
      <c r="K443" s="6"/>
    </row>
    <row r="444" spans="4:11" x14ac:dyDescent="0.25">
      <c r="D444">
        <f>solve_for_d('True_Odds_Calculator_2-way'!A445,'True_Odds_Calculator_2-way'!#REF!,'True_Odds_Calculator_2-way'!B445,'Log_working_2-way'!B$1,'Log_working_2-way'!B$2)</f>
        <v>1.0715771327693893</v>
      </c>
      <c r="F444" s="6"/>
      <c r="H444" s="6"/>
      <c r="I444" s="6"/>
      <c r="J444" s="6"/>
      <c r="K444" s="6"/>
    </row>
    <row r="445" spans="4:11" x14ac:dyDescent="0.25">
      <c r="D445">
        <f>solve_for_d('True_Odds_Calculator_2-way'!A446,'True_Odds_Calculator_2-way'!#REF!,'True_Odds_Calculator_2-way'!B446,'Log_working_2-way'!B$1,'Log_working_2-way'!B$2)</f>
        <v>1.0741766796315904</v>
      </c>
      <c r="F445" s="6"/>
      <c r="H445" s="6"/>
      <c r="I445" s="6"/>
      <c r="J445" s="6"/>
      <c r="K445" s="6"/>
    </row>
    <row r="446" spans="4:11" x14ac:dyDescent="0.25">
      <c r="D446">
        <f>solve_for_d('True_Odds_Calculator_2-way'!A447,'True_Odds_Calculator_2-way'!#REF!,'True_Odds_Calculator_2-way'!B447,'Log_working_2-way'!B$1,'Log_working_2-way'!B$2)</f>
        <v>1.0834349576139997</v>
      </c>
      <c r="F446" s="6"/>
      <c r="H446" s="6"/>
      <c r="I446" s="6"/>
      <c r="J446" s="6"/>
      <c r="K446" s="6"/>
    </row>
    <row r="447" spans="4:11" x14ac:dyDescent="0.25">
      <c r="D447">
        <f>solve_for_d('True_Odds_Calculator_2-way'!A448,'True_Odds_Calculator_2-way'!#REF!,'True_Odds_Calculator_2-way'!B448,'Log_working_2-way'!B$1,'Log_working_2-way'!B$2)</f>
        <v>1.0909489503574017</v>
      </c>
      <c r="F447" s="6"/>
      <c r="H447" s="6"/>
      <c r="I447" s="6"/>
      <c r="J447" s="6"/>
      <c r="K447" s="6"/>
    </row>
    <row r="448" spans="4:11" x14ac:dyDescent="0.25">
      <c r="D448">
        <f>solve_for_d('True_Odds_Calculator_2-way'!A449,'True_Odds_Calculator_2-way'!#REF!,'True_Odds_Calculator_2-way'!B449,'Log_working_2-way'!B$1,'Log_working_2-way'!B$2)</f>
        <v>1.083213262843725</v>
      </c>
      <c r="F448" s="6"/>
      <c r="H448" s="6"/>
      <c r="I448" s="6"/>
      <c r="J448" s="6"/>
      <c r="K448" s="6"/>
    </row>
    <row r="449" spans="4:11" x14ac:dyDescent="0.25">
      <c r="D449">
        <f>solve_for_d('True_Odds_Calculator_2-way'!A450,'True_Odds_Calculator_2-way'!#REF!,'True_Odds_Calculator_2-way'!B450,'Log_working_2-way'!B$1,'Log_working_2-way'!B$2)</f>
        <v>1.081007526581852</v>
      </c>
      <c r="F449" s="6"/>
      <c r="H449" s="6"/>
      <c r="I449" s="6"/>
      <c r="J449" s="6"/>
      <c r="K449" s="6"/>
    </row>
    <row r="450" spans="4:11" x14ac:dyDescent="0.25">
      <c r="D450">
        <f>solve_for_d('True_Odds_Calculator_2-way'!A451,'True_Odds_Calculator_2-way'!#REF!,'True_Odds_Calculator_2-way'!B451,'Log_working_2-way'!B$1,'Log_working_2-way'!B$2)</f>
        <v>1.0723310006406619</v>
      </c>
      <c r="F450" s="6"/>
      <c r="H450" s="6"/>
      <c r="I450" s="6"/>
      <c r="J450" s="6"/>
      <c r="K450" s="6"/>
    </row>
    <row r="451" spans="4:11" x14ac:dyDescent="0.25">
      <c r="D451">
        <f>solve_for_d('True_Odds_Calculator_2-way'!A452,'True_Odds_Calculator_2-way'!#REF!,'True_Odds_Calculator_2-way'!B452,'Log_working_2-way'!B$1,'Log_working_2-way'!B$2)</f>
        <v>1.0842592746752788</v>
      </c>
      <c r="F451" s="6"/>
      <c r="H451" s="6"/>
      <c r="I451" s="6"/>
      <c r="J451" s="6"/>
      <c r="K451" s="6"/>
    </row>
    <row r="452" spans="4:11" x14ac:dyDescent="0.25">
      <c r="D452">
        <f>solve_for_d('True_Odds_Calculator_2-way'!A453,'True_Odds_Calculator_2-way'!#REF!,'True_Odds_Calculator_2-way'!B453,'Log_working_2-way'!B$1,'Log_working_2-way'!B$2)</f>
        <v>1.0728504070978289</v>
      </c>
      <c r="F452" s="6"/>
      <c r="H452" s="6"/>
      <c r="I452" s="6"/>
      <c r="J452" s="6"/>
      <c r="K452" s="6"/>
    </row>
    <row r="453" spans="4:11" x14ac:dyDescent="0.25">
      <c r="D453">
        <f>solve_for_d('True_Odds_Calculator_2-way'!A454,'True_Odds_Calculator_2-way'!#REF!,'True_Odds_Calculator_2-way'!B454,'Log_working_2-way'!B$1,'Log_working_2-way'!B$2)</f>
        <v>1.0715771327693893</v>
      </c>
      <c r="F453" s="6"/>
      <c r="H453" s="6"/>
      <c r="I453" s="6"/>
      <c r="J453" s="6"/>
      <c r="K453" s="6"/>
    </row>
    <row r="454" spans="4:11" x14ac:dyDescent="0.25">
      <c r="D454">
        <f>solve_for_d('True_Odds_Calculator_2-way'!A455,'True_Odds_Calculator_2-way'!#REF!,'True_Odds_Calculator_2-way'!B455,'Log_working_2-way'!B$1,'Log_working_2-way'!B$2)</f>
        <v>1.0369403410931437</v>
      </c>
      <c r="F454" s="6"/>
      <c r="H454" s="6"/>
      <c r="I454" s="6"/>
      <c r="J454" s="6"/>
      <c r="K454" s="6"/>
    </row>
    <row r="455" spans="4:11" x14ac:dyDescent="0.25">
      <c r="D455">
        <f>solve_for_d('True_Odds_Calculator_2-way'!A456,'True_Odds_Calculator_2-way'!#REF!,'True_Odds_Calculator_2-way'!B456,'Log_working_2-way'!B$1,'Log_working_2-way'!B$2)</f>
        <v>1.0439811611001015</v>
      </c>
      <c r="F455" s="6"/>
      <c r="H455" s="6"/>
      <c r="I455" s="6"/>
      <c r="J455" s="6"/>
      <c r="K455" s="6"/>
    </row>
    <row r="456" spans="4:11" x14ac:dyDescent="0.25">
      <c r="D456">
        <f>solve_for_d('True_Odds_Calculator_2-way'!A457,'True_Odds_Calculator_2-way'!#REF!,'True_Odds_Calculator_2-way'!B457,'Log_working_2-way'!B$1,'Log_working_2-way'!B$2)</f>
        <v>1.0653550983353486</v>
      </c>
      <c r="F456" s="6"/>
      <c r="H456" s="6"/>
      <c r="I456" s="6"/>
      <c r="J456" s="6"/>
      <c r="K456" s="6"/>
    </row>
    <row r="457" spans="4:11" x14ac:dyDescent="0.25">
      <c r="D457">
        <f>solve_for_d('True_Odds_Calculator_2-way'!A458,'True_Odds_Calculator_2-way'!#REF!,'True_Odds_Calculator_2-way'!B458,'Log_working_2-way'!B$1,'Log_working_2-way'!B$2)</f>
        <v>1.0722697174508919</v>
      </c>
      <c r="F457" s="6"/>
      <c r="H457" s="6"/>
      <c r="I457" s="6"/>
      <c r="J457" s="6"/>
      <c r="K457" s="6"/>
    </row>
    <row r="458" spans="4:11" x14ac:dyDescent="0.25">
      <c r="D458">
        <f>solve_for_d('True_Odds_Calculator_2-way'!A459,'True_Odds_Calculator_2-way'!#REF!,'True_Odds_Calculator_2-way'!B459,'Log_working_2-way'!B$1,'Log_working_2-way'!B$2)</f>
        <v>1.0684787671157105</v>
      </c>
      <c r="F458" s="6"/>
      <c r="H458" s="6"/>
      <c r="I458" s="6"/>
      <c r="J458" s="6"/>
      <c r="K458" s="6"/>
    </row>
    <row r="459" spans="4:11" x14ac:dyDescent="0.25">
      <c r="D459">
        <f>solve_for_d('True_Odds_Calculator_2-way'!A460,'True_Odds_Calculator_2-way'!#REF!,'True_Odds_Calculator_2-way'!B460,'Log_working_2-way'!B$1,'Log_working_2-way'!B$2)</f>
        <v>1.0701795726365226</v>
      </c>
      <c r="F459" s="6"/>
      <c r="H459" s="6"/>
      <c r="I459" s="6"/>
      <c r="J459" s="6"/>
      <c r="K459" s="6"/>
    </row>
    <row r="460" spans="4:11" x14ac:dyDescent="0.25">
      <c r="D460">
        <f>solve_for_d('True_Odds_Calculator_2-way'!A461,'True_Odds_Calculator_2-way'!#REF!,'True_Odds_Calculator_2-way'!B461,'Log_working_2-way'!B$1,'Log_working_2-way'!B$2)</f>
        <v>1.0688060519478177</v>
      </c>
      <c r="F460" s="6"/>
      <c r="H460" s="6"/>
      <c r="I460" s="6"/>
      <c r="J460" s="6"/>
      <c r="K460" s="6"/>
    </row>
    <row r="461" spans="4:11" x14ac:dyDescent="0.25">
      <c r="D461">
        <f>solve_for_d('True_Odds_Calculator_2-way'!A462,'True_Odds_Calculator_2-way'!#REF!,'True_Odds_Calculator_2-way'!B462,'Log_working_2-way'!B$1,'Log_working_2-way'!B$2)</f>
        <v>1.0679692406564159</v>
      </c>
      <c r="F461" s="6"/>
      <c r="H461" s="6"/>
      <c r="I461" s="6"/>
      <c r="J461" s="6"/>
      <c r="K461" s="6"/>
    </row>
    <row r="462" spans="4:11" x14ac:dyDescent="0.25">
      <c r="D462">
        <f>solve_for_d('True_Odds_Calculator_2-way'!A463,'True_Odds_Calculator_2-way'!#REF!,'True_Odds_Calculator_2-way'!B463,'Log_working_2-way'!B$1,'Log_working_2-way'!B$2)</f>
        <v>1.066245568108602</v>
      </c>
      <c r="F462" s="6"/>
      <c r="H462" s="6"/>
      <c r="I462" s="6"/>
      <c r="J462" s="6"/>
      <c r="K462" s="6"/>
    </row>
    <row r="463" spans="4:11" x14ac:dyDescent="0.25">
      <c r="D463">
        <f>solve_for_d('True_Odds_Calculator_2-way'!A464,'True_Odds_Calculator_2-way'!#REF!,'True_Odds_Calculator_2-way'!B464,'Log_working_2-way'!B$1,'Log_working_2-way'!B$2)</f>
        <v>1.0681124392162278</v>
      </c>
      <c r="F463" s="6"/>
      <c r="H463" s="6"/>
      <c r="I463" s="6"/>
      <c r="J463" s="6"/>
      <c r="K463" s="6"/>
    </row>
    <row r="464" spans="4:11" x14ac:dyDescent="0.25">
      <c r="D464">
        <f>solve_for_d('True_Odds_Calculator_2-way'!A465,'True_Odds_Calculator_2-way'!#REF!,'True_Odds_Calculator_2-way'!B465,'Log_working_2-way'!B$1,'Log_working_2-way'!B$2)</f>
        <v>1.0629662593791851</v>
      </c>
      <c r="F464" s="6"/>
      <c r="H464" s="6"/>
      <c r="I464" s="6"/>
      <c r="J464" s="6"/>
      <c r="K464" s="6"/>
    </row>
    <row r="465" spans="4:11" x14ac:dyDescent="0.25">
      <c r="D465">
        <f>solve_for_d('True_Odds_Calculator_2-way'!A466,'True_Odds_Calculator_2-way'!#REF!,'True_Odds_Calculator_2-way'!B466,'Log_working_2-way'!B$1,'Log_working_2-way'!B$2)</f>
        <v>1.0826197001143916</v>
      </c>
      <c r="F465" s="6"/>
      <c r="H465" s="6"/>
      <c r="I465" s="6"/>
      <c r="J465" s="6"/>
      <c r="K465" s="6"/>
    </row>
    <row r="466" spans="4:11" x14ac:dyDescent="0.25">
      <c r="D466">
        <f>solve_for_d('True_Odds_Calculator_2-way'!A467,'True_Odds_Calculator_2-way'!#REF!,'True_Odds_Calculator_2-way'!B467,'Log_working_2-way'!B$1,'Log_working_2-way'!B$2)</f>
        <v>1.0833251823755234</v>
      </c>
      <c r="F466" s="6"/>
      <c r="H466" s="6"/>
      <c r="I466" s="6"/>
      <c r="J466" s="6"/>
      <c r="K466" s="6"/>
    </row>
    <row r="467" spans="4:11" x14ac:dyDescent="0.25">
      <c r="D467">
        <f>solve_for_d('True_Odds_Calculator_2-way'!A468,'True_Odds_Calculator_2-way'!#REF!,'True_Odds_Calculator_2-way'!B468,'Log_working_2-way'!B$1,'Log_working_2-way'!B$2)</f>
        <v>1.0798800682624141</v>
      </c>
      <c r="F467" s="6"/>
      <c r="H467" s="6"/>
      <c r="I467" s="6"/>
      <c r="J467" s="6"/>
      <c r="K467" s="6"/>
    </row>
    <row r="468" spans="4:11" x14ac:dyDescent="0.25">
      <c r="D468">
        <f>solve_for_d('True_Odds_Calculator_2-way'!A469,'True_Odds_Calculator_2-way'!#REF!,'True_Odds_Calculator_2-way'!B469,'Log_working_2-way'!B$1,'Log_working_2-way'!B$2)</f>
        <v>1.051371167265241</v>
      </c>
      <c r="F468" s="6"/>
      <c r="H468" s="6"/>
      <c r="I468" s="6"/>
      <c r="J468" s="6"/>
      <c r="K468" s="6"/>
    </row>
    <row r="469" spans="4:11" x14ac:dyDescent="0.25">
      <c r="D469">
        <f>solve_for_d('True_Odds_Calculator_2-way'!A470,'True_Odds_Calculator_2-way'!#REF!,'True_Odds_Calculator_2-way'!B470,'Log_working_2-way'!B$1,'Log_working_2-way'!B$2)</f>
        <v>1.0441161747080836</v>
      </c>
      <c r="F469" s="6"/>
      <c r="H469" s="6"/>
      <c r="I469" s="6"/>
      <c r="J469" s="6"/>
      <c r="K469" s="6"/>
    </row>
    <row r="470" spans="4:11" x14ac:dyDescent="0.25">
      <c r="D470">
        <f>solve_for_d('True_Odds_Calculator_2-way'!A471,'True_Odds_Calculator_2-way'!#REF!,'True_Odds_Calculator_2-way'!B471,'Log_working_2-way'!B$1,'Log_working_2-way'!B$2)</f>
        <v>1.0415257892008067</v>
      </c>
      <c r="F470" s="6"/>
      <c r="H470" s="6"/>
      <c r="I470" s="6"/>
      <c r="J470" s="6"/>
      <c r="K470" s="6"/>
    </row>
    <row r="471" spans="4:11" x14ac:dyDescent="0.25">
      <c r="D471">
        <f>solve_for_d('True_Odds_Calculator_2-way'!A472,'True_Odds_Calculator_2-way'!#REF!,'True_Odds_Calculator_2-way'!B472,'Log_working_2-way'!B$1,'Log_working_2-way'!B$2)</f>
        <v>1.0344490471441554</v>
      </c>
      <c r="F471" s="6"/>
      <c r="H471" s="6"/>
      <c r="I471" s="6"/>
      <c r="J471" s="6"/>
      <c r="K471" s="6"/>
    </row>
    <row r="472" spans="4:11" x14ac:dyDescent="0.25">
      <c r="D472">
        <f>solve_for_d('True_Odds_Calculator_2-way'!A473,'True_Odds_Calculator_2-way'!#REF!,'True_Odds_Calculator_2-way'!B473,'Log_working_2-way'!B$1,'Log_working_2-way'!B$2)</f>
        <v>1.0543819242504819</v>
      </c>
      <c r="F472" s="6"/>
      <c r="H472" s="6"/>
      <c r="I472" s="6"/>
      <c r="J472" s="6"/>
      <c r="K472" s="6"/>
    </row>
    <row r="473" spans="4:11" x14ac:dyDescent="0.25">
      <c r="D473">
        <f>solve_for_d('True_Odds_Calculator_2-way'!A474,'True_Odds_Calculator_2-way'!#REF!,'True_Odds_Calculator_2-way'!B474,'Log_working_2-way'!B$1,'Log_working_2-way'!B$2)</f>
        <v>1.0512150176064545</v>
      </c>
      <c r="F473" s="6"/>
      <c r="H473" s="6"/>
      <c r="I473" s="6"/>
      <c r="J473" s="6"/>
      <c r="K473" s="6"/>
    </row>
    <row r="474" spans="4:11" x14ac:dyDescent="0.25">
      <c r="D474">
        <f>solve_for_d('True_Odds_Calculator_2-way'!A475,'True_Odds_Calculator_2-way'!#REF!,'True_Odds_Calculator_2-way'!B475,'Log_working_2-way'!B$1,'Log_working_2-way'!B$2)</f>
        <v>1.0536369139215562</v>
      </c>
      <c r="F474" s="6"/>
      <c r="H474" s="6"/>
      <c r="I474" s="6"/>
      <c r="J474" s="6"/>
      <c r="K474" s="6"/>
    </row>
    <row r="475" spans="4:11" x14ac:dyDescent="0.25">
      <c r="D475">
        <f>solve_for_d('True_Odds_Calculator_2-way'!A476,'True_Odds_Calculator_2-way'!#REF!,'True_Odds_Calculator_2-way'!B476,'Log_working_2-way'!B$1,'Log_working_2-way'!B$2)</f>
        <v>1.0509442098096211</v>
      </c>
      <c r="F475" s="6"/>
      <c r="H475" s="6"/>
      <c r="I475" s="6"/>
      <c r="J475" s="6"/>
      <c r="K475" s="6"/>
    </row>
    <row r="476" spans="4:11" x14ac:dyDescent="0.25">
      <c r="D476">
        <f>solve_for_d('True_Odds_Calculator_2-way'!A477,'True_Odds_Calculator_2-way'!#REF!,'True_Odds_Calculator_2-way'!B477,'Log_working_2-way'!B$1,'Log_working_2-way'!B$2)</f>
        <v>1.0510694237812139</v>
      </c>
      <c r="F476" s="6"/>
      <c r="H476" s="6"/>
      <c r="I476" s="6"/>
      <c r="J476" s="6"/>
      <c r="K476" s="6"/>
    </row>
    <row r="477" spans="4:11" x14ac:dyDescent="0.25">
      <c r="D477">
        <f>solve_for_d('True_Odds_Calculator_2-way'!A478,'True_Odds_Calculator_2-way'!#REF!,'True_Odds_Calculator_2-way'!B478,'Log_working_2-way'!B$1,'Log_working_2-way'!B$2)</f>
        <v>1.0556120689697279</v>
      </c>
      <c r="F477" s="6"/>
      <c r="H477" s="6"/>
      <c r="I477" s="6"/>
      <c r="J477" s="6"/>
      <c r="K477" s="6"/>
    </row>
    <row r="478" spans="4:11" x14ac:dyDescent="0.25">
      <c r="D478">
        <f>solve_for_d('True_Odds_Calculator_2-way'!A479,'True_Odds_Calculator_2-way'!#REF!,'True_Odds_Calculator_2-way'!B479,'Log_working_2-way'!B$1,'Log_working_2-way'!B$2)</f>
        <v>1.0497253316960662</v>
      </c>
      <c r="F478" s="6"/>
      <c r="H478" s="6"/>
      <c r="I478" s="6"/>
      <c r="J478" s="6"/>
      <c r="K478" s="6"/>
    </row>
    <row r="479" spans="4:11" x14ac:dyDescent="0.25">
      <c r="D479">
        <f>solve_for_d('True_Odds_Calculator_2-way'!A480,'True_Odds_Calculator_2-way'!#REF!,'True_Odds_Calculator_2-way'!B480,'Log_working_2-way'!B$1,'Log_working_2-way'!B$2)</f>
        <v>1.0437075600663159</v>
      </c>
      <c r="F479" s="6"/>
      <c r="H479" s="6"/>
      <c r="I479" s="6"/>
      <c r="J479" s="6"/>
      <c r="K479" s="6"/>
    </row>
    <row r="480" spans="4:11" x14ac:dyDescent="0.25">
      <c r="D480">
        <f>solve_for_d('True_Odds_Calculator_2-way'!A481,'True_Odds_Calculator_2-way'!#REF!,'True_Odds_Calculator_2-way'!B481,'Log_working_2-way'!B$1,'Log_working_2-way'!B$2)</f>
        <v>1.0783678395531031</v>
      </c>
      <c r="F480" s="6"/>
      <c r="H480" s="6"/>
      <c r="I480" s="6"/>
      <c r="J480" s="6"/>
      <c r="K480" s="6"/>
    </row>
    <row r="481" spans="4:11" x14ac:dyDescent="0.25">
      <c r="D481">
        <f>solve_for_d('True_Odds_Calculator_2-way'!A482,'True_Odds_Calculator_2-way'!#REF!,'True_Odds_Calculator_2-way'!B482,'Log_working_2-way'!B$1,'Log_working_2-way'!B$2)</f>
        <v>1.0509442098096211</v>
      </c>
      <c r="F481" s="6"/>
      <c r="H481" s="6"/>
      <c r="I481" s="6"/>
      <c r="J481" s="6"/>
      <c r="K481" s="6"/>
    </row>
    <row r="482" spans="4:11" x14ac:dyDescent="0.25">
      <c r="D482">
        <f>solve_for_d('True_Odds_Calculator_2-way'!A483,'True_Odds_Calculator_2-way'!#REF!,'True_Odds_Calculator_2-way'!B483,'Log_working_2-way'!B$1,'Log_working_2-way'!B$2)</f>
        <v>1.052267086616911</v>
      </c>
      <c r="F482" s="6"/>
      <c r="H482" s="6"/>
      <c r="I482" s="6"/>
      <c r="J482" s="6"/>
      <c r="K482" s="6"/>
    </row>
    <row r="483" spans="4:11" x14ac:dyDescent="0.25">
      <c r="D483">
        <f>solve_for_d('True_Odds_Calculator_2-way'!A484,'True_Odds_Calculator_2-way'!#REF!,'True_Odds_Calculator_2-way'!B484,'Log_working_2-way'!B$1,'Log_working_2-way'!B$2)</f>
        <v>1.0720065323467776</v>
      </c>
      <c r="F483" s="6"/>
      <c r="H483" s="6"/>
      <c r="I483" s="6"/>
      <c r="J483" s="6"/>
      <c r="K483" s="6"/>
    </row>
    <row r="484" spans="4:11" x14ac:dyDescent="0.25">
      <c r="D484">
        <f>solve_for_d('True_Odds_Calculator_2-way'!A485,'True_Odds_Calculator_2-way'!#REF!,'True_Odds_Calculator_2-way'!B485,'Log_working_2-way'!B$1,'Log_working_2-way'!B$2)</f>
        <v>1.0548939488018336</v>
      </c>
      <c r="F484" s="6"/>
      <c r="H484" s="6"/>
      <c r="I484" s="6"/>
      <c r="J484" s="6"/>
      <c r="K484" s="6"/>
    </row>
    <row r="485" spans="4:11" x14ac:dyDescent="0.25">
      <c r="D485">
        <f>solve_for_d('True_Odds_Calculator_2-way'!A486,'True_Odds_Calculator_2-way'!#REF!,'True_Odds_Calculator_2-way'!B486,'Log_working_2-way'!B$1,'Log_working_2-way'!B$2)</f>
        <v>1.0776454872008754</v>
      </c>
      <c r="F485" s="6"/>
      <c r="H485" s="6"/>
      <c r="I485" s="6"/>
      <c r="J485" s="6"/>
      <c r="K485" s="6"/>
    </row>
    <row r="486" spans="4:11" x14ac:dyDescent="0.25">
      <c r="D486">
        <f>solve_for_d('True_Odds_Calculator_2-way'!A487,'True_Odds_Calculator_2-way'!#REF!,'True_Odds_Calculator_2-way'!B487,'Log_working_2-way'!B$1,'Log_working_2-way'!B$2)</f>
        <v>1.0657284823689301</v>
      </c>
      <c r="F486" s="6"/>
      <c r="H486" s="6"/>
      <c r="I486" s="6"/>
      <c r="J486" s="6"/>
      <c r="K486" s="6"/>
    </row>
    <row r="487" spans="4:11" x14ac:dyDescent="0.25">
      <c r="D487">
        <f>solve_for_d('True_Odds_Calculator_2-way'!A488,'True_Odds_Calculator_2-way'!#REF!,'True_Odds_Calculator_2-way'!B488,'Log_working_2-way'!B$1,'Log_working_2-way'!B$2)</f>
        <v>1.0592698779777294</v>
      </c>
      <c r="F487" s="6"/>
      <c r="H487" s="6"/>
      <c r="I487" s="6"/>
      <c r="J487" s="6"/>
      <c r="K487" s="6"/>
    </row>
    <row r="488" spans="4:11" x14ac:dyDescent="0.25">
      <c r="D488">
        <f>solve_for_d('True_Odds_Calculator_2-way'!A489,'True_Odds_Calculator_2-way'!#REF!,'True_Odds_Calculator_2-way'!B489,'Log_working_2-way'!B$1,'Log_working_2-way'!B$2)</f>
        <v>1.043438569981763</v>
      </c>
      <c r="F488" s="6"/>
      <c r="H488" s="6"/>
      <c r="I488" s="6"/>
      <c r="J488" s="6"/>
      <c r="K488" s="6"/>
    </row>
    <row r="489" spans="4:11" x14ac:dyDescent="0.25">
      <c r="D489">
        <f>solve_for_d('True_Odds_Calculator_2-way'!A490,'True_Odds_Calculator_2-way'!#REF!,'True_Odds_Calculator_2-way'!B490,'Log_working_2-way'!B$1,'Log_working_2-way'!B$2)</f>
        <v>1.0452436950640556</v>
      </c>
      <c r="F489" s="6"/>
      <c r="H489" s="6"/>
      <c r="I489" s="6"/>
      <c r="J489" s="6"/>
      <c r="K489" s="6"/>
    </row>
    <row r="490" spans="4:11" x14ac:dyDescent="0.25">
      <c r="D490">
        <f>solve_for_d('True_Odds_Calculator_2-way'!A491,'True_Odds_Calculator_2-way'!#REF!,'True_Odds_Calculator_2-way'!B491,'Log_working_2-way'!B$1,'Log_working_2-way'!B$2)</f>
        <v>1.0349578533419834</v>
      </c>
      <c r="F490" s="6"/>
      <c r="H490" s="6"/>
      <c r="I490" s="6"/>
      <c r="J490" s="6"/>
      <c r="K490" s="6"/>
    </row>
    <row r="491" spans="4:11" x14ac:dyDescent="0.25">
      <c r="D491">
        <f>solve_for_d('True_Odds_Calculator_2-way'!A492,'True_Odds_Calculator_2-way'!#REF!,'True_Odds_Calculator_2-way'!B492,'Log_working_2-way'!B$1,'Log_working_2-way'!B$2)</f>
        <v>1.0450375961866025</v>
      </c>
      <c r="F491" s="6"/>
      <c r="H491" s="6"/>
      <c r="I491" s="6"/>
      <c r="J491" s="6"/>
      <c r="K491" s="6"/>
    </row>
    <row r="492" spans="4:11" x14ac:dyDescent="0.25">
      <c r="D492">
        <f>solve_for_d('True_Odds_Calculator_2-way'!A493,'True_Odds_Calculator_2-way'!#REF!,'True_Odds_Calculator_2-way'!B493,'Log_working_2-way'!B$1,'Log_working_2-way'!B$2)</f>
        <v>1.0615765272904456</v>
      </c>
      <c r="F492" s="6"/>
      <c r="H492" s="6"/>
      <c r="I492" s="6"/>
      <c r="J492" s="6"/>
      <c r="K492" s="6"/>
    </row>
    <row r="493" spans="4:11" x14ac:dyDescent="0.25">
      <c r="D493">
        <f>solve_for_d('True_Odds_Calculator_2-way'!A494,'True_Odds_Calculator_2-way'!#REF!,'True_Odds_Calculator_2-way'!B494,'Log_working_2-way'!B$1,'Log_working_2-way'!B$2)</f>
        <v>1.0628364693383345</v>
      </c>
      <c r="F493" s="6"/>
      <c r="H493" s="6"/>
      <c r="I493" s="6"/>
      <c r="J493" s="6"/>
      <c r="K493" s="6"/>
    </row>
    <row r="494" spans="4:11" x14ac:dyDescent="0.25">
      <c r="D494">
        <f>solve_for_d('True_Odds_Calculator_2-way'!A495,'True_Odds_Calculator_2-way'!#REF!,'True_Odds_Calculator_2-way'!B495,'Log_working_2-way'!B$1,'Log_working_2-way'!B$2)</f>
        <v>1.077339368604181</v>
      </c>
      <c r="F494" s="6"/>
      <c r="H494" s="6"/>
      <c r="I494" s="6"/>
      <c r="J494" s="6"/>
      <c r="K494" s="6"/>
    </row>
    <row r="495" spans="4:11" x14ac:dyDescent="0.25">
      <c r="D495">
        <f>solve_for_d('True_Odds_Calculator_2-way'!A496,'True_Odds_Calculator_2-way'!#REF!,'True_Odds_Calculator_2-way'!B496,'Log_working_2-way'!B$1,'Log_working_2-way'!B$2)</f>
        <v>1.0666596559601409</v>
      </c>
      <c r="F495" s="6"/>
      <c r="H495" s="6"/>
      <c r="I495" s="6"/>
      <c r="J495" s="6"/>
      <c r="K495" s="6"/>
    </row>
    <row r="496" spans="4:11" x14ac:dyDescent="0.25">
      <c r="D496">
        <f>solve_for_d('True_Odds_Calculator_2-way'!A497,'True_Odds_Calculator_2-way'!#REF!,'True_Odds_Calculator_2-way'!B497,'Log_working_2-way'!B$1,'Log_working_2-way'!B$2)</f>
        <v>1.0655332071550867</v>
      </c>
      <c r="F496" s="6"/>
      <c r="H496" s="6"/>
      <c r="I496" s="6"/>
      <c r="J496" s="6"/>
      <c r="K496" s="6"/>
    </row>
    <row r="497" spans="4:11" x14ac:dyDescent="0.25">
      <c r="D497">
        <f>solve_for_d('True_Odds_Calculator_2-way'!A498,'True_Odds_Calculator_2-way'!#REF!,'True_Odds_Calculator_2-way'!B498,'Log_working_2-way'!B$1,'Log_working_2-way'!B$2)</f>
        <v>1.0675466351235279</v>
      </c>
      <c r="F497" s="6"/>
      <c r="H497" s="6"/>
      <c r="I497" s="6"/>
      <c r="J497" s="6"/>
      <c r="K497" s="6"/>
    </row>
    <row r="498" spans="4:11" x14ac:dyDescent="0.25">
      <c r="D498">
        <f>solve_for_d('True_Odds_Calculator_2-way'!A499,'True_Odds_Calculator_2-way'!#REF!,'True_Odds_Calculator_2-way'!B499,'Log_working_2-way'!B$1,'Log_working_2-way'!B$2)</f>
        <v>1.0637069279289246</v>
      </c>
      <c r="F498" s="6"/>
      <c r="H498" s="6"/>
      <c r="I498" s="6"/>
      <c r="J498" s="6"/>
      <c r="K498" s="6"/>
    </row>
    <row r="499" spans="4:11" x14ac:dyDescent="0.25">
      <c r="D499">
        <f>solve_for_d('True_Odds_Calculator_2-way'!A500,'True_Odds_Calculator_2-way'!#REF!,'True_Odds_Calculator_2-way'!B500,'Log_working_2-way'!B$1,'Log_working_2-way'!B$2)</f>
        <v>1.0656540480886731</v>
      </c>
      <c r="F499" s="6"/>
      <c r="H499" s="6"/>
      <c r="I499" s="6"/>
      <c r="J499" s="6"/>
      <c r="K499" s="6"/>
    </row>
    <row r="500" spans="4:11" x14ac:dyDescent="0.25">
      <c r="D500">
        <f>solve_for_d('True_Odds_Calculator_2-way'!A501,'True_Odds_Calculator_2-way'!#REF!,'True_Odds_Calculator_2-way'!B501,'Log_working_2-way'!B$1,'Log_working_2-way'!B$2)</f>
        <v>1.0570274463634663</v>
      </c>
      <c r="F500" s="6"/>
      <c r="H500" s="6"/>
      <c r="I500" s="6"/>
      <c r="J500" s="6"/>
      <c r="K500" s="6"/>
    </row>
    <row r="501" spans="4:11" x14ac:dyDescent="0.25">
      <c r="D501">
        <f>solve_for_d('True_Odds_Calculator_2-way'!A502,'True_Odds_Calculator_2-way'!#REF!,'True_Odds_Calculator_2-way'!B502,'Log_working_2-way'!B$1,'Log_working_2-way'!B$2)</f>
        <v>1.0681124392162278</v>
      </c>
      <c r="F501" s="6"/>
      <c r="H501" s="6"/>
      <c r="I501" s="6"/>
      <c r="J501" s="6"/>
      <c r="K501" s="6"/>
    </row>
    <row r="502" spans="4:11" x14ac:dyDescent="0.25">
      <c r="D502">
        <f>solve_for_d('True_Odds_Calculator_2-way'!A503,'True_Odds_Calculator_2-way'!#REF!,'True_Odds_Calculator_2-way'!B503,'Log_working_2-way'!B$1,'Log_working_2-way'!B$2)</f>
        <v>1.0760836881253604</v>
      </c>
      <c r="F502" s="6"/>
      <c r="H502" s="6"/>
      <c r="I502" s="6"/>
      <c r="J502" s="6"/>
      <c r="K502" s="6"/>
    </row>
    <row r="503" spans="4:11" x14ac:dyDescent="0.25">
      <c r="D503">
        <f>solve_for_d('True_Odds_Calculator_2-way'!A504,'True_Odds_Calculator_2-way'!#REF!,'True_Odds_Calculator_2-way'!B504,'Log_working_2-way'!B$1,'Log_working_2-way'!B$2)</f>
        <v>1.043438569981763</v>
      </c>
      <c r="F503" s="6"/>
      <c r="H503" s="6"/>
      <c r="I503" s="6"/>
      <c r="J503" s="6"/>
      <c r="K503" s="6"/>
    </row>
    <row r="504" spans="4:11" x14ac:dyDescent="0.25">
      <c r="D504">
        <f>solve_for_d('True_Odds_Calculator_2-way'!A505,'True_Odds_Calculator_2-way'!#REF!,'True_Odds_Calculator_2-way'!B505,'Log_working_2-way'!B$1,'Log_working_2-way'!B$2)</f>
        <v>1.0533218816775407</v>
      </c>
      <c r="F504" s="6"/>
      <c r="H504" s="6"/>
      <c r="I504" s="6"/>
      <c r="J504" s="6"/>
      <c r="K504" s="6"/>
    </row>
    <row r="505" spans="4:11" x14ac:dyDescent="0.25">
      <c r="D505">
        <f>solve_for_d('True_Odds_Calculator_2-way'!A506,'True_Odds_Calculator_2-way'!#REF!,'True_Odds_Calculator_2-way'!B506,'Log_working_2-way'!B$1,'Log_working_2-way'!B$2)</f>
        <v>1.0475117579190587</v>
      </c>
      <c r="F505" s="6"/>
      <c r="H505" s="6"/>
      <c r="I505" s="6"/>
      <c r="J505" s="6"/>
      <c r="K505" s="6"/>
    </row>
    <row r="506" spans="4:11" x14ac:dyDescent="0.25">
      <c r="D506">
        <f>solve_for_d('True_Odds_Calculator_2-way'!A507,'True_Odds_Calculator_2-way'!#REF!,'True_Odds_Calculator_2-way'!B507,'Log_working_2-way'!B$1,'Log_working_2-way'!B$2)</f>
        <v>1.0517344996321181</v>
      </c>
      <c r="F506" s="6"/>
      <c r="H506" s="6"/>
      <c r="I506" s="6"/>
      <c r="J506" s="6"/>
      <c r="K506" s="6"/>
    </row>
    <row r="507" spans="4:11" x14ac:dyDescent="0.25">
      <c r="D507">
        <f>solve_for_d('True_Odds_Calculator_2-way'!A508,'True_Odds_Calculator_2-way'!#REF!,'True_Odds_Calculator_2-way'!B508,'Log_working_2-way'!B$1,'Log_working_2-way'!B$2)</f>
        <v>1.0517344996321181</v>
      </c>
      <c r="F507" s="6"/>
      <c r="H507" s="6"/>
      <c r="I507" s="6"/>
      <c r="J507" s="6"/>
      <c r="K507" s="6"/>
    </row>
    <row r="508" spans="4:11" x14ac:dyDescent="0.25">
      <c r="D508">
        <f>solve_for_d('True_Odds_Calculator_2-way'!A509,'True_Odds_Calculator_2-way'!#REF!,'True_Odds_Calculator_2-way'!B509,'Log_working_2-way'!B$1,'Log_working_2-way'!B$2)</f>
        <v>1.0510694237812139</v>
      </c>
      <c r="F508" s="6"/>
      <c r="H508" s="6"/>
      <c r="I508" s="6"/>
      <c r="J508" s="6"/>
      <c r="K508" s="6"/>
    </row>
    <row r="509" spans="4:11" x14ac:dyDescent="0.25">
      <c r="D509">
        <f>solve_for_d('True_Odds_Calculator_2-way'!A510,'True_Odds_Calculator_2-way'!#REF!,'True_Odds_Calculator_2-way'!B510,'Log_working_2-way'!B$1,'Log_working_2-way'!B$2)</f>
        <v>1.0533218816775407</v>
      </c>
      <c r="F509" s="6"/>
      <c r="H509" s="6"/>
      <c r="I509" s="6"/>
      <c r="J509" s="6"/>
      <c r="K509" s="6"/>
    </row>
    <row r="510" spans="4:11" x14ac:dyDescent="0.25">
      <c r="D510">
        <f>solve_for_d('True_Odds_Calculator_2-way'!A511,'True_Odds_Calculator_2-way'!#REF!,'True_Odds_Calculator_2-way'!B511,'Log_working_2-way'!B$1,'Log_working_2-way'!B$2)</f>
        <v>1.0445865875967359</v>
      </c>
      <c r="F510" s="6"/>
      <c r="H510" s="6"/>
      <c r="I510" s="6"/>
      <c r="J510" s="6"/>
      <c r="K510" s="6"/>
    </row>
    <row r="511" spans="4:11" x14ac:dyDescent="0.25">
      <c r="D511">
        <f>solve_for_d('True_Odds_Calculator_2-way'!A512,'True_Odds_Calculator_2-way'!#REF!,'True_Odds_Calculator_2-way'!B512,'Log_working_2-way'!B$1,'Log_working_2-way'!B$2)</f>
        <v>1.0451911230503124</v>
      </c>
      <c r="F511" s="6"/>
      <c r="H511" s="6"/>
      <c r="I511" s="6"/>
      <c r="J511" s="6"/>
      <c r="K511" s="6"/>
    </row>
    <row r="512" spans="4:11" x14ac:dyDescent="0.25">
      <c r="D512">
        <f>solve_for_d('True_Odds_Calculator_2-way'!A513,'True_Odds_Calculator_2-way'!#REF!,'True_Odds_Calculator_2-way'!B513,'Log_working_2-way'!B$1,'Log_working_2-way'!B$2)</f>
        <v>1.0451969483194312</v>
      </c>
      <c r="F512" s="6"/>
      <c r="H512" s="6"/>
      <c r="I512" s="6"/>
      <c r="J512" s="6"/>
      <c r="K512" s="6"/>
    </row>
    <row r="513" spans="4:11" x14ac:dyDescent="0.25">
      <c r="D513">
        <f>solve_for_d('True_Odds_Calculator_2-way'!A514,'True_Odds_Calculator_2-way'!#REF!,'True_Odds_Calculator_2-way'!B514,'Log_working_2-way'!B$1,'Log_working_2-way'!B$2)</f>
        <v>1.0347781293381613</v>
      </c>
      <c r="F513" s="6"/>
      <c r="H513" s="6"/>
      <c r="I513" s="6"/>
      <c r="J513" s="6"/>
      <c r="K513" s="6"/>
    </row>
    <row r="514" spans="4:11" x14ac:dyDescent="0.25">
      <c r="D514">
        <f>solve_for_d('True_Odds_Calculator_2-way'!A515,'True_Odds_Calculator_2-way'!#REF!,'True_Odds_Calculator_2-way'!B515,'Log_working_2-way'!B$1,'Log_working_2-way'!B$2)</f>
        <v>1.0434324628629703</v>
      </c>
      <c r="F514" s="6"/>
      <c r="H514" s="6"/>
      <c r="I514" s="6"/>
      <c r="J514" s="6"/>
      <c r="K514" s="6"/>
    </row>
    <row r="515" spans="4:11" x14ac:dyDescent="0.25">
      <c r="D515">
        <f>solve_for_d('True_Odds_Calculator_2-way'!A516,'True_Odds_Calculator_2-way'!#REF!,'True_Odds_Calculator_2-way'!B516,'Log_working_2-way'!B$1,'Log_working_2-way'!B$2)</f>
        <v>1.0454473653146403</v>
      </c>
      <c r="F515" s="6"/>
      <c r="H515" s="6"/>
      <c r="I515" s="6"/>
      <c r="J515" s="6"/>
      <c r="K515" s="6"/>
    </row>
    <row r="516" spans="4:11" x14ac:dyDescent="0.25">
      <c r="D516">
        <f>solve_for_d('True_Odds_Calculator_2-way'!A517,'True_Odds_Calculator_2-way'!#REF!,'True_Odds_Calculator_2-way'!B517,'Log_working_2-way'!B$1,'Log_working_2-way'!B$2)</f>
        <v>1.0798800682624141</v>
      </c>
      <c r="F516" s="6"/>
      <c r="H516" s="6"/>
      <c r="I516" s="6"/>
      <c r="J516" s="6"/>
      <c r="K516" s="6"/>
    </row>
    <row r="517" spans="4:11" x14ac:dyDescent="0.25">
      <c r="D517">
        <f>solve_for_d('True_Odds_Calculator_2-way'!A518,'True_Odds_Calculator_2-way'!#REF!,'True_Odds_Calculator_2-way'!B518,'Log_working_2-way'!B$1,'Log_working_2-way'!B$2)</f>
        <v>1.0831357824615913</v>
      </c>
      <c r="F517" s="6"/>
      <c r="H517" s="6"/>
      <c r="I517" s="6"/>
      <c r="J517" s="6"/>
      <c r="K517" s="6"/>
    </row>
    <row r="518" spans="4:11" x14ac:dyDescent="0.25">
      <c r="D518">
        <f>solve_for_d('True_Odds_Calculator_2-way'!A519,'True_Odds_Calculator_2-way'!#REF!,'True_Odds_Calculator_2-way'!B519,'Log_working_2-way'!B$1,'Log_working_2-way'!B$2)</f>
        <v>1.085987152049503</v>
      </c>
      <c r="F518" s="6"/>
      <c r="H518" s="6"/>
      <c r="I518" s="6"/>
      <c r="J518" s="6"/>
      <c r="K518" s="6"/>
    </row>
    <row r="519" spans="4:11" x14ac:dyDescent="0.25">
      <c r="D519">
        <f>solve_for_d('True_Odds_Calculator_2-way'!A520,'True_Odds_Calculator_2-way'!#REF!,'True_Odds_Calculator_2-way'!B520,'Log_working_2-way'!B$1,'Log_working_2-way'!B$2)</f>
        <v>1.0798482537794909</v>
      </c>
      <c r="F519" s="6"/>
      <c r="H519" s="6"/>
      <c r="I519" s="6"/>
      <c r="J519" s="6"/>
      <c r="K519" s="6"/>
    </row>
    <row r="520" spans="4:11" x14ac:dyDescent="0.25">
      <c r="D520">
        <f>solve_for_d('True_Odds_Calculator_2-way'!A521,'True_Odds_Calculator_2-way'!#REF!,'True_Odds_Calculator_2-way'!B521,'Log_working_2-way'!B$1,'Log_working_2-way'!B$2)</f>
        <v>1.0446618226996724</v>
      </c>
      <c r="F520" s="6"/>
      <c r="H520" s="6"/>
      <c r="I520" s="6"/>
      <c r="J520" s="6"/>
      <c r="K520" s="6"/>
    </row>
    <row r="521" spans="4:11" x14ac:dyDescent="0.25">
      <c r="D521">
        <f>solve_for_d('True_Odds_Calculator_2-way'!A522,'True_Odds_Calculator_2-way'!#REF!,'True_Odds_Calculator_2-way'!B522,'Log_working_2-way'!B$1,'Log_working_2-way'!B$2)</f>
        <v>1.0382856620047121</v>
      </c>
      <c r="F521" s="6"/>
      <c r="H521" s="6"/>
      <c r="I521" s="6"/>
      <c r="J521" s="6"/>
      <c r="K521" s="6"/>
    </row>
    <row r="522" spans="4:11" x14ac:dyDescent="0.25">
      <c r="D522">
        <f>solve_for_d('True_Odds_Calculator_2-way'!A523,'True_Odds_Calculator_2-way'!#REF!,'True_Odds_Calculator_2-way'!B523,'Log_working_2-way'!B$1,'Log_working_2-way'!B$2)</f>
        <v>1.038506964435719</v>
      </c>
      <c r="F522" s="6"/>
      <c r="H522" s="6"/>
      <c r="I522" s="6"/>
      <c r="J522" s="6"/>
      <c r="K522" s="6"/>
    </row>
    <row r="523" spans="4:11" x14ac:dyDescent="0.25">
      <c r="D523">
        <f>solve_for_d('True_Odds_Calculator_2-way'!A524,'True_Odds_Calculator_2-way'!#REF!,'True_Odds_Calculator_2-way'!B524,'Log_working_2-way'!B$1,'Log_working_2-way'!B$2)</f>
        <v>1.0461286947489423</v>
      </c>
      <c r="F523" s="6"/>
      <c r="H523" s="6"/>
      <c r="I523" s="6"/>
      <c r="J523" s="6"/>
      <c r="K523" s="6"/>
    </row>
    <row r="524" spans="4:11" x14ac:dyDescent="0.25">
      <c r="D524">
        <f>solve_for_d('True_Odds_Calculator_2-way'!A525,'True_Odds_Calculator_2-way'!#REF!,'True_Odds_Calculator_2-way'!B525,'Log_working_2-way'!B$1,'Log_working_2-way'!B$2)</f>
        <v>1.038077229388916</v>
      </c>
      <c r="F524" s="6"/>
      <c r="H524" s="6"/>
      <c r="I524" s="6"/>
      <c r="J524" s="6"/>
      <c r="K524" s="6"/>
    </row>
    <row r="525" spans="4:11" x14ac:dyDescent="0.25">
      <c r="D525">
        <f>solve_for_d('True_Odds_Calculator_2-way'!A526,'True_Odds_Calculator_2-way'!#REF!,'True_Odds_Calculator_2-way'!B526,'Log_working_2-way'!B$1,'Log_working_2-way'!B$2)</f>
        <v>1.0567609363032806</v>
      </c>
      <c r="F525" s="6"/>
      <c r="H525" s="6"/>
      <c r="I525" s="6"/>
      <c r="J525" s="6"/>
      <c r="K525" s="6"/>
    </row>
    <row r="526" spans="4:11" x14ac:dyDescent="0.25">
      <c r="D526">
        <f>solve_for_d('True_Odds_Calculator_2-way'!A527,'True_Odds_Calculator_2-way'!#REF!,'True_Odds_Calculator_2-way'!B527,'Log_working_2-way'!B$1,'Log_working_2-way'!B$2)</f>
        <v>1.0509930436304777</v>
      </c>
      <c r="F526" s="6"/>
      <c r="H526" s="6"/>
      <c r="I526" s="6"/>
      <c r="J526" s="6"/>
      <c r="K526" s="6"/>
    </row>
    <row r="527" spans="4:11" x14ac:dyDescent="0.25">
      <c r="D527">
        <f>solve_for_d('True_Odds_Calculator_2-way'!A528,'True_Odds_Calculator_2-way'!#REF!,'True_Odds_Calculator_2-way'!B528,'Log_working_2-way'!B$1,'Log_working_2-way'!B$2)</f>
        <v>1.0859270570578894</v>
      </c>
      <c r="F527" s="6"/>
      <c r="H527" s="6"/>
      <c r="I527" s="6"/>
      <c r="J527" s="6"/>
      <c r="K527" s="6"/>
    </row>
    <row r="528" spans="4:11" x14ac:dyDescent="0.25">
      <c r="D528">
        <f>solve_for_d('True_Odds_Calculator_2-way'!A529,'True_Odds_Calculator_2-way'!#REF!,'True_Odds_Calculator_2-way'!B529,'Log_working_2-way'!B$1,'Log_working_2-way'!B$2)</f>
        <v>1.0658193208676467</v>
      </c>
      <c r="F528" s="6"/>
      <c r="H528" s="6"/>
      <c r="I528" s="6"/>
      <c r="J528" s="6"/>
      <c r="K528" s="6"/>
    </row>
    <row r="529" spans="4:11" x14ac:dyDescent="0.25">
      <c r="D529">
        <f>solve_for_d('True_Odds_Calculator_2-way'!A530,'True_Odds_Calculator_2-way'!#REF!,'True_Odds_Calculator_2-way'!B530,'Log_working_2-way'!B$1,'Log_working_2-way'!B$2)</f>
        <v>1.0513686083765104</v>
      </c>
      <c r="F529" s="6"/>
      <c r="H529" s="6"/>
      <c r="I529" s="6"/>
      <c r="J529" s="6"/>
      <c r="K529" s="6"/>
    </row>
    <row r="530" spans="4:11" x14ac:dyDescent="0.25">
      <c r="D530">
        <f>solve_for_d('True_Odds_Calculator_2-way'!A531,'True_Odds_Calculator_2-way'!#REF!,'True_Odds_Calculator_2-way'!B531,'Log_working_2-way'!B$1,'Log_working_2-way'!B$2)</f>
        <v>1.0512150176064545</v>
      </c>
      <c r="F530" s="6"/>
      <c r="H530" s="6"/>
      <c r="I530" s="6"/>
      <c r="J530" s="6"/>
      <c r="K530" s="6"/>
    </row>
    <row r="531" spans="4:11" x14ac:dyDescent="0.25">
      <c r="D531">
        <f>solve_for_d('True_Odds_Calculator_2-way'!A532,'True_Odds_Calculator_2-way'!#REF!,'True_Odds_Calculator_2-way'!B532,'Log_working_2-way'!B$1,'Log_working_2-way'!B$2)</f>
        <v>1.0624658649673062</v>
      </c>
      <c r="F531" s="6"/>
      <c r="H531" s="6"/>
      <c r="I531" s="6"/>
      <c r="J531" s="6"/>
      <c r="K531" s="6"/>
    </row>
    <row r="532" spans="4:11" x14ac:dyDescent="0.25">
      <c r="D532">
        <f>solve_for_d('True_Odds_Calculator_2-way'!A533,'True_Odds_Calculator_2-way'!#REF!,'True_Odds_Calculator_2-way'!B533,'Log_working_2-way'!B$1,'Log_working_2-way'!B$2)</f>
        <v>1.0516104099147749</v>
      </c>
      <c r="F532" s="6"/>
      <c r="H532" s="6"/>
      <c r="I532" s="6"/>
      <c r="J532" s="6"/>
      <c r="K532" s="6"/>
    </row>
    <row r="533" spans="4:11" x14ac:dyDescent="0.25">
      <c r="D533">
        <f>solve_for_d('True_Odds_Calculator_2-way'!A534,'True_Odds_Calculator_2-way'!#REF!,'True_Odds_Calculator_2-way'!B534,'Log_working_2-way'!B$1,'Log_working_2-way'!B$2)</f>
        <v>1.0597111971376585</v>
      </c>
      <c r="F533" s="6"/>
      <c r="H533" s="6"/>
      <c r="I533" s="6"/>
      <c r="J533" s="6"/>
      <c r="K533" s="6"/>
    </row>
    <row r="534" spans="4:11" x14ac:dyDescent="0.25">
      <c r="D534">
        <f>solve_for_d('True_Odds_Calculator_2-way'!A535,'True_Odds_Calculator_2-way'!#REF!,'True_Odds_Calculator_2-way'!B535,'Log_working_2-way'!B$1,'Log_working_2-way'!B$2)</f>
        <v>1.0456526785031968</v>
      </c>
      <c r="F534" s="6"/>
      <c r="H534" s="6"/>
      <c r="I534" s="6"/>
      <c r="J534" s="6"/>
      <c r="K534" s="6"/>
    </row>
    <row r="535" spans="4:11" x14ac:dyDescent="0.25">
      <c r="D535">
        <f>solve_for_d('True_Odds_Calculator_2-way'!A536,'True_Odds_Calculator_2-way'!#REF!,'True_Odds_Calculator_2-way'!B536,'Log_working_2-way'!B$1,'Log_working_2-way'!B$2)</f>
        <v>1.0804512787007108</v>
      </c>
      <c r="F535" s="6"/>
      <c r="H535" s="6"/>
      <c r="I535" s="6"/>
      <c r="J535" s="6"/>
      <c r="K535" s="6"/>
    </row>
    <row r="536" spans="4:11" x14ac:dyDescent="0.25">
      <c r="D536">
        <f>solve_for_d('True_Odds_Calculator_2-way'!A537,'True_Odds_Calculator_2-way'!#REF!,'True_Odds_Calculator_2-way'!B537,'Log_working_2-way'!B$1,'Log_working_2-way'!B$2)</f>
        <v>1.0458219570064358</v>
      </c>
      <c r="F536" s="6"/>
      <c r="H536" s="6"/>
      <c r="I536" s="6"/>
      <c r="J536" s="6"/>
      <c r="K536" s="6"/>
    </row>
    <row r="537" spans="4:11" x14ac:dyDescent="0.25">
      <c r="D537">
        <f>solve_for_d('True_Odds_Calculator_2-way'!A538,'True_Odds_Calculator_2-way'!#REF!,'True_Odds_Calculator_2-way'!B538,'Log_working_2-way'!B$1,'Log_working_2-way'!B$2)</f>
        <v>1.0347781293381613</v>
      </c>
      <c r="F537" s="6"/>
      <c r="H537" s="6"/>
      <c r="I537" s="6"/>
      <c r="J537" s="6"/>
      <c r="K537" s="6"/>
    </row>
    <row r="538" spans="4:11" x14ac:dyDescent="0.25">
      <c r="D538">
        <f>solve_for_d('True_Odds_Calculator_2-way'!A539,'True_Odds_Calculator_2-way'!#REF!,'True_Odds_Calculator_2-way'!B539,'Log_working_2-way'!B$1,'Log_working_2-way'!B$2)</f>
        <v>1.0597111971376585</v>
      </c>
      <c r="F538" s="6"/>
      <c r="H538" s="6"/>
      <c r="I538" s="6"/>
      <c r="J538" s="6"/>
      <c r="K538" s="6"/>
    </row>
    <row r="539" spans="4:11" x14ac:dyDescent="0.25">
      <c r="D539">
        <f>solve_for_d('True_Odds_Calculator_2-way'!A540,'True_Odds_Calculator_2-way'!#REF!,'True_Odds_Calculator_2-way'!B540,'Log_working_2-way'!B$1,'Log_working_2-way'!B$2)</f>
        <v>1.0709971483146155</v>
      </c>
      <c r="F539" s="6"/>
      <c r="H539" s="6"/>
      <c r="I539" s="6"/>
      <c r="J539" s="6"/>
      <c r="K539" s="6"/>
    </row>
    <row r="540" spans="4:11" x14ac:dyDescent="0.25">
      <c r="D540">
        <f>solve_for_d('True_Odds_Calculator_2-way'!A541,'True_Odds_Calculator_2-way'!#REF!,'True_Odds_Calculator_2-way'!B541,'Log_working_2-way'!B$1,'Log_working_2-way'!B$2)</f>
        <v>1.0649132392287108</v>
      </c>
      <c r="F540" s="6"/>
      <c r="H540" s="6"/>
      <c r="I540" s="6"/>
      <c r="J540" s="6"/>
      <c r="K540" s="6"/>
    </row>
    <row r="541" spans="4:11" x14ac:dyDescent="0.25">
      <c r="D541">
        <f>solve_for_d('True_Odds_Calculator_2-way'!A542,'True_Odds_Calculator_2-way'!#REF!,'True_Odds_Calculator_2-way'!B542,'Log_working_2-way'!B$1,'Log_working_2-way'!B$2)</f>
        <v>1.0625584349411408</v>
      </c>
      <c r="F541" s="6"/>
      <c r="H541" s="6"/>
      <c r="I541" s="6"/>
      <c r="J541" s="6"/>
      <c r="K541" s="6"/>
    </row>
    <row r="542" spans="4:11" x14ac:dyDescent="0.25">
      <c r="D542">
        <f>solve_for_d('True_Odds_Calculator_2-way'!A543,'True_Odds_Calculator_2-way'!#REF!,'True_Odds_Calculator_2-way'!B543,'Log_working_2-way'!B$1,'Log_working_2-way'!B$2)</f>
        <v>1.0602620774953408</v>
      </c>
      <c r="F542" s="6"/>
      <c r="H542" s="6"/>
      <c r="I542" s="6"/>
      <c r="J542" s="6"/>
      <c r="K542" s="6"/>
    </row>
    <row r="543" spans="4:11" x14ac:dyDescent="0.25">
      <c r="D543">
        <f>solve_for_d('True_Odds_Calculator_2-way'!A544,'True_Odds_Calculator_2-way'!#REF!,'True_Odds_Calculator_2-way'!B544,'Log_working_2-way'!B$1,'Log_working_2-way'!B$2)</f>
        <v>1.0688734653100223</v>
      </c>
      <c r="F543" s="6"/>
      <c r="H543" s="6"/>
      <c r="I543" s="6"/>
      <c r="J543" s="6"/>
      <c r="K543" s="6"/>
    </row>
    <row r="544" spans="4:11" x14ac:dyDescent="0.25">
      <c r="D544">
        <f>solve_for_d('True_Odds_Calculator_2-way'!A545,'True_Odds_Calculator_2-way'!#REF!,'True_Odds_Calculator_2-way'!B545,'Log_working_2-way'!B$1,'Log_working_2-way'!B$2)</f>
        <v>1.0684787671157105</v>
      </c>
      <c r="F544" s="6"/>
      <c r="H544" s="6"/>
      <c r="I544" s="6"/>
      <c r="J544" s="6"/>
      <c r="K544" s="6"/>
    </row>
    <row r="545" spans="4:11" x14ac:dyDescent="0.25">
      <c r="D545">
        <f>solve_for_d('True_Odds_Calculator_2-way'!A546,'True_Odds_Calculator_2-way'!#REF!,'True_Odds_Calculator_2-way'!B546,'Log_working_2-way'!B$1,'Log_working_2-way'!B$2)</f>
        <v>1.0707920252364764</v>
      </c>
      <c r="F545" s="6"/>
      <c r="H545" s="6"/>
      <c r="I545" s="6"/>
      <c r="J545" s="6"/>
      <c r="K545" s="6"/>
    </row>
    <row r="546" spans="4:11" x14ac:dyDescent="0.25">
      <c r="D546">
        <f>solve_for_d('True_Odds_Calculator_2-way'!A547,'True_Odds_Calculator_2-way'!#REF!,'True_Odds_Calculator_2-way'!B547,'Log_working_2-way'!B$1,'Log_working_2-way'!B$2)</f>
        <v>1.0548939488018336</v>
      </c>
      <c r="F546" s="6"/>
      <c r="H546" s="6"/>
      <c r="I546" s="6"/>
      <c r="J546" s="6"/>
      <c r="K546" s="6"/>
    </row>
    <row r="547" spans="4:11" x14ac:dyDescent="0.25">
      <c r="D547">
        <f>solve_for_d('True_Odds_Calculator_2-way'!A548,'True_Odds_Calculator_2-way'!#REF!,'True_Odds_Calculator_2-way'!B548,'Log_working_2-way'!B$1,'Log_working_2-way'!B$2)</f>
        <v>1.0662627066031662</v>
      </c>
      <c r="F547" s="6"/>
      <c r="H547" s="6"/>
      <c r="I547" s="6"/>
      <c r="J547" s="6"/>
      <c r="K547" s="6"/>
    </row>
    <row r="548" spans="4:11" x14ac:dyDescent="0.25">
      <c r="D548">
        <f>solve_for_d('True_Odds_Calculator_2-way'!A549,'True_Odds_Calculator_2-way'!#REF!,'True_Odds_Calculator_2-way'!B549,'Log_working_2-way'!B$1,'Log_working_2-way'!B$2)</f>
        <v>1.0505862061664459</v>
      </c>
      <c r="F548" s="6"/>
      <c r="H548" s="6"/>
      <c r="I548" s="6"/>
      <c r="J548" s="6"/>
      <c r="K548" s="6"/>
    </row>
    <row r="549" spans="4:11" x14ac:dyDescent="0.25">
      <c r="D549">
        <f>solve_for_d('True_Odds_Calculator_2-way'!A550,'True_Odds_Calculator_2-way'!#REF!,'True_Odds_Calculator_2-way'!B550,'Log_working_2-way'!B$1,'Log_working_2-way'!B$2)</f>
        <v>1.0602391541885894</v>
      </c>
      <c r="F549" s="6"/>
      <c r="H549" s="6"/>
      <c r="I549" s="6"/>
      <c r="J549" s="6"/>
      <c r="K549" s="6"/>
    </row>
    <row r="550" spans="4:11" x14ac:dyDescent="0.25">
      <c r="D550">
        <f>solve_for_d('True_Odds_Calculator_2-way'!A551,'True_Odds_Calculator_2-way'!#REF!,'True_Odds_Calculator_2-way'!B551,'Log_working_2-way'!B$1,'Log_working_2-way'!B$2)</f>
        <v>1.0600632093526758</v>
      </c>
      <c r="F550" s="6"/>
      <c r="H550" s="6"/>
      <c r="I550" s="6"/>
      <c r="J550" s="6"/>
      <c r="K550" s="6"/>
    </row>
    <row r="551" spans="4:11" x14ac:dyDescent="0.25">
      <c r="D551">
        <f>solve_for_d('True_Odds_Calculator_2-way'!A552,'True_Odds_Calculator_2-way'!#REF!,'True_Odds_Calculator_2-way'!B552,'Log_working_2-way'!B$1,'Log_working_2-way'!B$2)</f>
        <v>1.0815616717119603</v>
      </c>
      <c r="F551" s="6"/>
      <c r="H551" s="6"/>
      <c r="I551" s="6"/>
      <c r="J551" s="6"/>
      <c r="K551" s="6"/>
    </row>
    <row r="552" spans="4:11" x14ac:dyDescent="0.25">
      <c r="D552">
        <f>solve_for_d('True_Odds_Calculator_2-way'!A553,'True_Odds_Calculator_2-way'!#REF!,'True_Odds_Calculator_2-way'!B553,'Log_working_2-way'!B$1,'Log_working_2-way'!B$2)</f>
        <v>1.0512018249471584</v>
      </c>
      <c r="F552" s="6"/>
      <c r="H552" s="6"/>
      <c r="I552" s="6"/>
      <c r="J552" s="6"/>
      <c r="K552" s="6"/>
    </row>
    <row r="553" spans="4:11" x14ac:dyDescent="0.25">
      <c r="D553">
        <f>solve_for_d('True_Odds_Calculator_2-way'!A554,'True_Odds_Calculator_2-way'!#REF!,'True_Odds_Calculator_2-way'!B554,'Log_working_2-way'!B$1,'Log_working_2-way'!B$2)</f>
        <v>1.058976498761141</v>
      </c>
      <c r="F553" s="6"/>
      <c r="H553" s="6"/>
      <c r="I553" s="6"/>
      <c r="J553" s="6"/>
      <c r="K553" s="6"/>
    </row>
    <row r="554" spans="4:11" x14ac:dyDescent="0.25">
      <c r="D554">
        <f>solve_for_d('True_Odds_Calculator_2-way'!A555,'True_Odds_Calculator_2-way'!#REF!,'True_Odds_Calculator_2-way'!B555,'Log_working_2-way'!B$1,'Log_working_2-way'!B$2)</f>
        <v>1.0609541449825806</v>
      </c>
      <c r="F554" s="6"/>
      <c r="H554" s="6"/>
      <c r="I554" s="6"/>
      <c r="J554" s="6"/>
      <c r="K554" s="6"/>
    </row>
    <row r="555" spans="4:11" x14ac:dyDescent="0.25">
      <c r="D555">
        <f>solve_for_d('True_Odds_Calculator_2-way'!A556,'True_Odds_Calculator_2-way'!#REF!,'True_Odds_Calculator_2-way'!B556,'Log_working_2-way'!B$1,'Log_working_2-way'!B$2)</f>
        <v>1.0586391570182949</v>
      </c>
      <c r="F555" s="6"/>
      <c r="H555" s="6"/>
      <c r="I555" s="6"/>
      <c r="J555" s="6"/>
      <c r="K555" s="6"/>
    </row>
    <row r="556" spans="4:11" x14ac:dyDescent="0.25">
      <c r="D556">
        <f>solve_for_d('True_Odds_Calculator_2-way'!A557,'True_Odds_Calculator_2-way'!#REF!,'True_Odds_Calculator_2-way'!B557,'Log_working_2-way'!B$1,'Log_working_2-way'!B$2)</f>
        <v>1.0662627066031662</v>
      </c>
      <c r="F556" s="6"/>
      <c r="H556" s="6"/>
      <c r="I556" s="6"/>
      <c r="J556" s="6"/>
      <c r="K556" s="6"/>
    </row>
    <row r="557" spans="4:11" x14ac:dyDescent="0.25">
      <c r="D557">
        <f>solve_for_d('True_Odds_Calculator_2-way'!A558,'True_Odds_Calculator_2-way'!#REF!,'True_Odds_Calculator_2-way'!B558,'Log_working_2-way'!B$1,'Log_working_2-way'!B$2)</f>
        <v>1.1280125683816586</v>
      </c>
      <c r="F557" s="6"/>
      <c r="H557" s="6"/>
      <c r="I557" s="6"/>
      <c r="J557" s="6"/>
      <c r="K557" s="6"/>
    </row>
    <row r="558" spans="4:11" x14ac:dyDescent="0.25">
      <c r="D558">
        <f>solve_for_d('True_Odds_Calculator_2-way'!A559,'True_Odds_Calculator_2-way'!#REF!,'True_Odds_Calculator_2-way'!B559,'Log_working_2-way'!B$1,'Log_working_2-way'!B$2)</f>
        <v>1.0608381246291672</v>
      </c>
      <c r="F558" s="6"/>
      <c r="H558" s="6"/>
      <c r="I558" s="6"/>
      <c r="J558" s="6"/>
      <c r="K558" s="6"/>
    </row>
    <row r="559" spans="4:11" x14ac:dyDescent="0.25">
      <c r="D559">
        <f>solve_for_d('True_Odds_Calculator_2-way'!A560,'True_Odds_Calculator_2-way'!#REF!,'True_Odds_Calculator_2-way'!B560,'Log_working_2-way'!B$1,'Log_working_2-way'!B$2)</f>
        <v>1.0512018249471584</v>
      </c>
      <c r="F559" s="6"/>
      <c r="H559" s="6"/>
      <c r="I559" s="6"/>
      <c r="J559" s="6"/>
      <c r="K559" s="6"/>
    </row>
    <row r="560" spans="4:11" x14ac:dyDescent="0.25">
      <c r="D560">
        <f>solve_for_d('True_Odds_Calculator_2-way'!A561,'True_Odds_Calculator_2-way'!#REF!,'True_Odds_Calculator_2-way'!B561,'Log_working_2-way'!B$1,'Log_working_2-way'!B$2)</f>
        <v>1.0505862061664459</v>
      </c>
      <c r="F560" s="6"/>
      <c r="H560" s="6"/>
      <c r="I560" s="6"/>
      <c r="J560" s="6"/>
      <c r="K560" s="6"/>
    </row>
    <row r="561" spans="4:11" x14ac:dyDescent="0.25">
      <c r="D561">
        <f>solve_for_d('True_Odds_Calculator_2-way'!A562,'True_Odds_Calculator_2-way'!#REF!,'True_Odds_Calculator_2-way'!B562,'Log_working_2-way'!B$1,'Log_working_2-way'!B$2)</f>
        <v>1.0600632093526758</v>
      </c>
      <c r="F561" s="6"/>
      <c r="H561" s="6"/>
      <c r="I561" s="6"/>
      <c r="J561" s="6"/>
      <c r="K561" s="6"/>
    </row>
    <row r="562" spans="4:11" x14ac:dyDescent="0.25">
      <c r="D562">
        <f>solve_for_d('True_Odds_Calculator_2-way'!A563,'True_Odds_Calculator_2-way'!#REF!,'True_Odds_Calculator_2-way'!B563,'Log_working_2-way'!B$1,'Log_working_2-way'!B$2)</f>
        <v>1.0500631329117833</v>
      </c>
      <c r="F562" s="6"/>
      <c r="H562" s="6"/>
      <c r="I562" s="6"/>
      <c r="J562" s="6"/>
      <c r="K562" s="6"/>
    </row>
    <row r="563" spans="4:11" x14ac:dyDescent="0.25">
      <c r="D563">
        <f>solve_for_d('True_Odds_Calculator_2-way'!A564,'True_Odds_Calculator_2-way'!#REF!,'True_Odds_Calculator_2-way'!B564,'Log_working_2-way'!B$1,'Log_working_2-way'!B$2)</f>
        <v>1.0459631209894389</v>
      </c>
      <c r="F563" s="6"/>
      <c r="H563" s="6"/>
      <c r="I563" s="6"/>
      <c r="J563" s="6"/>
      <c r="K563" s="6"/>
    </row>
    <row r="564" spans="4:11" x14ac:dyDescent="0.25">
      <c r="D564">
        <f>solve_for_d('True_Odds_Calculator_2-way'!A565,'True_Odds_Calculator_2-way'!#REF!,'True_Odds_Calculator_2-way'!B565,'Log_working_2-way'!B$1,'Log_working_2-way'!B$2)</f>
        <v>1.0533218816775407</v>
      </c>
      <c r="F564" s="6"/>
      <c r="H564" s="6"/>
      <c r="I564" s="6"/>
      <c r="J564" s="6"/>
      <c r="K564" s="6"/>
    </row>
    <row r="565" spans="4:11" x14ac:dyDescent="0.25">
      <c r="D565">
        <f>solve_for_d('True_Odds_Calculator_2-way'!A566,'True_Odds_Calculator_2-way'!#REF!,'True_Odds_Calculator_2-way'!B566,'Log_working_2-way'!B$1,'Log_working_2-way'!B$2)</f>
        <v>1.0420112422030368</v>
      </c>
      <c r="F565" s="6"/>
      <c r="H565" s="6"/>
      <c r="I565" s="6"/>
      <c r="J565" s="6"/>
      <c r="K565" s="6"/>
    </row>
    <row r="566" spans="4:11" x14ac:dyDescent="0.25">
      <c r="D566">
        <f>solve_for_d('True_Odds_Calculator_2-way'!A567,'True_Odds_Calculator_2-way'!#REF!,'True_Odds_Calculator_2-way'!B567,'Log_working_2-way'!B$1,'Log_working_2-way'!B$2)</f>
        <v>1.0437075600663159</v>
      </c>
      <c r="F566" s="6"/>
      <c r="H566" s="6"/>
      <c r="I566" s="6"/>
      <c r="J566" s="6"/>
      <c r="K566" s="6"/>
    </row>
    <row r="567" spans="4:11" x14ac:dyDescent="0.25">
      <c r="D567">
        <f>solve_for_d('True_Odds_Calculator_2-way'!A568,'True_Odds_Calculator_2-way'!#REF!,'True_Odds_Calculator_2-way'!B568,'Log_working_2-way'!B$1,'Log_working_2-way'!B$2)</f>
        <v>1.0440279853919932</v>
      </c>
      <c r="F567" s="6"/>
      <c r="H567" s="6"/>
      <c r="I567" s="6"/>
      <c r="J567" s="6"/>
      <c r="K567" s="6"/>
    </row>
    <row r="568" spans="4:11" x14ac:dyDescent="0.25">
      <c r="D568">
        <f>solve_for_d('True_Odds_Calculator_2-way'!A569,'True_Odds_Calculator_2-way'!#REF!,'True_Odds_Calculator_2-way'!B569,'Log_working_2-way'!B$1,'Log_working_2-way'!B$2)</f>
        <v>1.0488145277884962</v>
      </c>
      <c r="F568" s="6"/>
      <c r="H568" s="6"/>
      <c r="I568" s="6"/>
      <c r="J568" s="6"/>
      <c r="K568" s="6"/>
    </row>
    <row r="569" spans="4:11" x14ac:dyDescent="0.25">
      <c r="D569">
        <f>solve_for_d('True_Odds_Calculator_2-way'!A570,'True_Odds_Calculator_2-way'!#REF!,'True_Odds_Calculator_2-way'!B570,'Log_working_2-way'!B$1,'Log_working_2-way'!B$2)</f>
        <v>1.0461929391857427</v>
      </c>
      <c r="F569" s="6"/>
      <c r="H569" s="6"/>
      <c r="I569" s="6"/>
      <c r="J569" s="6"/>
      <c r="K569" s="6"/>
    </row>
    <row r="570" spans="4:11" x14ac:dyDescent="0.25">
      <c r="D570">
        <f>solve_for_d('True_Odds_Calculator_2-way'!A571,'True_Odds_Calculator_2-way'!#REF!,'True_Odds_Calculator_2-way'!B571,'Log_working_2-way'!B$1,'Log_working_2-way'!B$2)</f>
        <v>1.0538424813225786</v>
      </c>
      <c r="F570" s="6"/>
      <c r="H570" s="6"/>
      <c r="I570" s="6"/>
      <c r="J570" s="6"/>
      <c r="K570" s="6"/>
    </row>
    <row r="571" spans="4:11" x14ac:dyDescent="0.25">
      <c r="D571">
        <f>solve_for_d('True_Odds_Calculator_2-way'!A572,'True_Odds_Calculator_2-way'!#REF!,'True_Odds_Calculator_2-way'!B572,'Log_working_2-way'!B$1,'Log_working_2-way'!B$2)</f>
        <v>1.0484438729518561</v>
      </c>
      <c r="F571" s="6"/>
      <c r="H571" s="6"/>
      <c r="I571" s="6"/>
      <c r="J571" s="6"/>
      <c r="K571" s="6"/>
    </row>
    <row r="572" spans="4:11" x14ac:dyDescent="0.25">
      <c r="D572">
        <f>solve_for_d('True_Odds_Calculator_2-way'!A573,'True_Odds_Calculator_2-way'!#REF!,'True_Odds_Calculator_2-way'!B573,'Log_working_2-way'!B$1,'Log_working_2-way'!B$2)</f>
        <v>1.0567919280515341</v>
      </c>
      <c r="F572" s="6"/>
      <c r="H572" s="6"/>
      <c r="I572" s="6"/>
      <c r="J572" s="6"/>
      <c r="K572" s="6"/>
    </row>
    <row r="573" spans="4:11" x14ac:dyDescent="0.25">
      <c r="D573">
        <f>solve_for_d('True_Odds_Calculator_2-way'!A574,'True_Odds_Calculator_2-way'!#REF!,'True_Odds_Calculator_2-way'!B574,'Log_working_2-way'!B$1,'Log_working_2-way'!B$2)</f>
        <v>1.0431976029859278</v>
      </c>
      <c r="F573" s="6"/>
      <c r="H573" s="6"/>
      <c r="I573" s="6"/>
      <c r="J573" s="6"/>
      <c r="K573" s="6"/>
    </row>
    <row r="574" spans="4:11" x14ac:dyDescent="0.25">
      <c r="D574">
        <f>solve_for_d('True_Odds_Calculator_2-way'!A575,'True_Odds_Calculator_2-way'!#REF!,'True_Odds_Calculator_2-way'!B575,'Log_working_2-way'!B$1,'Log_working_2-way'!B$2)</f>
        <v>1.0459631209894389</v>
      </c>
      <c r="F574" s="6"/>
      <c r="H574" s="6"/>
      <c r="I574" s="6"/>
      <c r="J574" s="6"/>
      <c r="K574" s="6"/>
    </row>
    <row r="575" spans="4:11" x14ac:dyDescent="0.25">
      <c r="D575">
        <f>solve_for_d('True_Odds_Calculator_2-way'!A576,'True_Odds_Calculator_2-way'!#REF!,'True_Odds_Calculator_2-way'!B576,'Log_working_2-way'!B$1,'Log_working_2-way'!B$2)</f>
        <v>1.0533564937435893</v>
      </c>
      <c r="F575" s="6"/>
      <c r="H575" s="6"/>
      <c r="I575" s="6"/>
      <c r="J575" s="6"/>
      <c r="K575" s="6"/>
    </row>
    <row r="576" spans="4:11" x14ac:dyDescent="0.25">
      <c r="D576">
        <f>solve_for_d('True_Odds_Calculator_2-way'!A577,'True_Odds_Calculator_2-way'!#REF!,'True_Odds_Calculator_2-way'!B577,'Log_working_2-way'!B$1,'Log_working_2-way'!B$2)</f>
        <v>1.0421804198806015</v>
      </c>
      <c r="F576" s="6"/>
      <c r="H576" s="6"/>
      <c r="I576" s="6"/>
      <c r="J576" s="6"/>
      <c r="K576" s="6"/>
    </row>
    <row r="577" spans="4:11" x14ac:dyDescent="0.25">
      <c r="D577">
        <f>solve_for_d('True_Odds_Calculator_2-way'!A578,'True_Odds_Calculator_2-way'!#REF!,'True_Odds_Calculator_2-way'!B578,'Log_working_2-way'!B$1,'Log_working_2-way'!B$2)</f>
        <v>1.0502085589023142</v>
      </c>
      <c r="F577" s="6"/>
      <c r="H577" s="6"/>
      <c r="I577" s="6"/>
      <c r="J577" s="6"/>
      <c r="K577" s="6"/>
    </row>
    <row r="578" spans="4:11" x14ac:dyDescent="0.25">
      <c r="D578">
        <f>solve_for_d('True_Odds_Calculator_2-way'!A579,'True_Odds_Calculator_2-way'!#REF!,'True_Odds_Calculator_2-way'!B579,'Log_working_2-way'!B$1,'Log_working_2-way'!B$2)</f>
        <v>1.0543300667589199</v>
      </c>
      <c r="F578" s="6"/>
      <c r="H578" s="6"/>
      <c r="I578" s="6"/>
      <c r="J578" s="6"/>
      <c r="K578" s="6"/>
    </row>
    <row r="579" spans="4:11" x14ac:dyDescent="0.25">
      <c r="D579">
        <f>solve_for_d('True_Odds_Calculator_2-way'!A580,'True_Odds_Calculator_2-way'!#REF!,'True_Odds_Calculator_2-way'!B580,'Log_working_2-way'!B$1,'Log_working_2-way'!B$2)</f>
        <v>1.042106143326367</v>
      </c>
      <c r="F579" s="6"/>
      <c r="H579" s="6"/>
      <c r="I579" s="6"/>
      <c r="J579" s="6"/>
      <c r="K579" s="6"/>
    </row>
    <row r="580" spans="4:11" x14ac:dyDescent="0.25">
      <c r="D580">
        <f>solve_for_d('True_Odds_Calculator_2-way'!A581,'True_Odds_Calculator_2-way'!#REF!,'True_Odds_Calculator_2-way'!B581,'Log_working_2-way'!B$1,'Log_working_2-way'!B$2)</f>
        <v>1.0511368361869355</v>
      </c>
      <c r="F580" s="6"/>
      <c r="H580" s="6"/>
      <c r="I580" s="6"/>
      <c r="J580" s="6"/>
      <c r="K580" s="6"/>
    </row>
    <row r="581" spans="4:11" x14ac:dyDescent="0.25">
      <c r="D581">
        <f>solve_for_d('True_Odds_Calculator_2-way'!A582,'True_Odds_Calculator_2-way'!#REF!,'True_Odds_Calculator_2-way'!B582,'Log_working_2-way'!B$1,'Log_working_2-way'!B$2)</f>
        <v>1.0497253316960662</v>
      </c>
      <c r="F581" s="6"/>
      <c r="H581" s="6"/>
      <c r="I581" s="6"/>
      <c r="J581" s="6"/>
      <c r="K581" s="6"/>
    </row>
    <row r="582" spans="4:11" x14ac:dyDescent="0.25">
      <c r="D582">
        <f>solve_for_d('True_Odds_Calculator_2-way'!A583,'True_Odds_Calculator_2-way'!#REF!,'True_Odds_Calculator_2-way'!B583,'Log_working_2-way'!B$1,'Log_working_2-way'!B$2)</f>
        <v>1.0497253316960662</v>
      </c>
      <c r="F582" s="6"/>
      <c r="H582" s="6"/>
      <c r="I582" s="6"/>
      <c r="J582" s="6"/>
      <c r="K582" s="6"/>
    </row>
    <row r="583" spans="4:11" x14ac:dyDescent="0.25">
      <c r="D583">
        <f>solve_for_d('True_Odds_Calculator_2-way'!A584,'True_Odds_Calculator_2-way'!#REF!,'True_Odds_Calculator_2-way'!B584,'Log_working_2-way'!B$1,'Log_working_2-way'!B$2)</f>
        <v>1.0551236153407171</v>
      </c>
      <c r="F583" s="6"/>
      <c r="H583" s="6"/>
      <c r="I583" s="6"/>
      <c r="J583" s="6"/>
      <c r="K583" s="6"/>
    </row>
    <row r="584" spans="4:11" x14ac:dyDescent="0.25">
      <c r="D584">
        <f>solve_for_d('True_Odds_Calculator_2-way'!A585,'True_Odds_Calculator_2-way'!#REF!,'True_Odds_Calculator_2-way'!B585,'Log_working_2-way'!B$1,'Log_working_2-way'!B$2)</f>
        <v>1.047073470420135</v>
      </c>
      <c r="F584" s="6"/>
      <c r="H584" s="6"/>
      <c r="I584" s="6"/>
      <c r="J584" s="6"/>
      <c r="K584" s="6"/>
    </row>
    <row r="585" spans="4:11" x14ac:dyDescent="0.25">
      <c r="D585">
        <f>solve_for_d('True_Odds_Calculator_2-way'!A586,'True_Odds_Calculator_2-way'!#REF!,'True_Odds_Calculator_2-way'!B586,'Log_working_2-way'!B$1,'Log_working_2-way'!B$2)</f>
        <v>1.0543300667589199</v>
      </c>
      <c r="F585" s="6"/>
      <c r="H585" s="6"/>
      <c r="I585" s="6"/>
      <c r="J585" s="6"/>
      <c r="K585" s="6"/>
    </row>
    <row r="586" spans="4:11" x14ac:dyDescent="0.25">
      <c r="D586">
        <f>solve_for_d('True_Odds_Calculator_2-way'!A587,'True_Odds_Calculator_2-way'!#REF!,'True_Odds_Calculator_2-way'!B587,'Log_working_2-way'!B$1,'Log_working_2-way'!B$2)</f>
        <v>1.0424343751332963</v>
      </c>
      <c r="F586" s="6"/>
      <c r="H586" s="6"/>
      <c r="I586" s="6"/>
      <c r="J586" s="6"/>
      <c r="K586" s="6"/>
    </row>
    <row r="587" spans="4:11" x14ac:dyDescent="0.25">
      <c r="D587">
        <f>solve_for_d('True_Odds_Calculator_2-way'!A588,'True_Odds_Calculator_2-way'!#REF!,'True_Odds_Calculator_2-way'!B588,'Log_working_2-way'!B$1,'Log_working_2-way'!B$2)</f>
        <v>1.0424343751332963</v>
      </c>
      <c r="F587" s="6"/>
      <c r="H587" s="6"/>
      <c r="I587" s="6"/>
      <c r="J587" s="6"/>
      <c r="K587" s="6"/>
    </row>
    <row r="588" spans="4:11" x14ac:dyDescent="0.25">
      <c r="D588">
        <f>solve_for_d('True_Odds_Calculator_2-way'!A589,'True_Odds_Calculator_2-way'!#REF!,'True_Odds_Calculator_2-way'!B589,'Log_working_2-way'!B$1,'Log_working_2-way'!B$2)</f>
        <v>1.050305669221034</v>
      </c>
      <c r="F588" s="6"/>
      <c r="H588" s="6"/>
      <c r="I588" s="6"/>
      <c r="J588" s="6"/>
      <c r="K588" s="6"/>
    </row>
    <row r="589" spans="4:11" x14ac:dyDescent="0.25">
      <c r="D589">
        <f>solve_for_d('True_Odds_Calculator_2-way'!A590,'True_Odds_Calculator_2-way'!#REF!,'True_Odds_Calculator_2-way'!B590,'Log_working_2-way'!B$1,'Log_working_2-way'!B$2)</f>
        <v>1.0538644213740753</v>
      </c>
      <c r="F589" s="6"/>
      <c r="H589" s="6"/>
      <c r="I589" s="6"/>
      <c r="J589" s="6"/>
      <c r="K589" s="6"/>
    </row>
    <row r="590" spans="4:11" x14ac:dyDescent="0.25">
      <c r="D590">
        <f>solve_for_d('True_Odds_Calculator_2-way'!A591,'True_Odds_Calculator_2-way'!#REF!,'True_Odds_Calculator_2-way'!B591,'Log_working_2-way'!B$1,'Log_working_2-way'!B$2)</f>
        <v>1.0523293923701496</v>
      </c>
      <c r="F590" s="6"/>
      <c r="H590" s="6"/>
      <c r="I590" s="6"/>
      <c r="J590" s="6"/>
      <c r="K590" s="6"/>
    </row>
    <row r="591" spans="4:11" x14ac:dyDescent="0.25">
      <c r="D591">
        <f>solve_for_d('True_Odds_Calculator_2-way'!A592,'True_Odds_Calculator_2-way'!#REF!,'True_Odds_Calculator_2-way'!B592,'Log_working_2-way'!B$1,'Log_working_2-way'!B$2)</f>
        <v>1.0521795989414335</v>
      </c>
      <c r="F591" s="6"/>
      <c r="H591" s="6"/>
      <c r="I591" s="6"/>
      <c r="J591" s="6"/>
      <c r="K591" s="6"/>
    </row>
    <row r="592" spans="4:11" x14ac:dyDescent="0.25">
      <c r="D592">
        <f>solve_for_d('True_Odds_Calculator_2-way'!A593,'True_Odds_Calculator_2-way'!#REF!,'True_Odds_Calculator_2-way'!B593,'Log_working_2-way'!B$1,'Log_working_2-way'!B$2)</f>
        <v>1.0502439111838868</v>
      </c>
      <c r="F592" s="6"/>
      <c r="H592" s="6"/>
      <c r="I592" s="6"/>
      <c r="J592" s="6"/>
      <c r="K592" s="6"/>
    </row>
    <row r="593" spans="4:11" x14ac:dyDescent="0.25">
      <c r="D593">
        <f>solve_for_d('True_Odds_Calculator_2-way'!A594,'True_Odds_Calculator_2-way'!#REF!,'True_Odds_Calculator_2-way'!B594,'Log_working_2-way'!B$1,'Log_working_2-way'!B$2)</f>
        <v>1.0483906463555754</v>
      </c>
      <c r="F593" s="6"/>
      <c r="H593" s="6"/>
      <c r="I593" s="6"/>
      <c r="J593" s="6"/>
      <c r="K593" s="6"/>
    </row>
    <row r="594" spans="4:11" x14ac:dyDescent="0.25">
      <c r="D594">
        <f>solve_for_d('True_Odds_Calculator_2-way'!A595,'True_Odds_Calculator_2-way'!#REF!,'True_Odds_Calculator_2-way'!B595,'Log_working_2-way'!B$1,'Log_working_2-way'!B$2)</f>
        <v>1.0808309687628768</v>
      </c>
      <c r="F594" s="6"/>
      <c r="H594" s="6"/>
      <c r="I594" s="6"/>
      <c r="J594" s="6"/>
      <c r="K594" s="6"/>
    </row>
    <row r="595" spans="4:11" x14ac:dyDescent="0.25">
      <c r="D595">
        <f>solve_for_d('True_Odds_Calculator_2-way'!A596,'True_Odds_Calculator_2-way'!#REF!,'True_Odds_Calculator_2-way'!B596,'Log_working_2-way'!B$1,'Log_working_2-way'!B$2)</f>
        <v>1.0662939096981978</v>
      </c>
      <c r="F595" s="6"/>
      <c r="H595" s="6"/>
      <c r="I595" s="6"/>
      <c r="J595" s="6"/>
      <c r="K595" s="6"/>
    </row>
    <row r="596" spans="4:11" x14ac:dyDescent="0.25">
      <c r="D596">
        <f>solve_for_d('True_Odds_Calculator_2-way'!A597,'True_Odds_Calculator_2-way'!#REF!,'True_Odds_Calculator_2-way'!B597,'Log_working_2-way'!B$1,'Log_working_2-way'!B$2)</f>
        <v>1.0741047977005509</v>
      </c>
      <c r="F596" s="6"/>
      <c r="H596" s="6"/>
      <c r="I596" s="6"/>
      <c r="J596" s="6"/>
      <c r="K596" s="6"/>
    </row>
    <row r="597" spans="4:11" x14ac:dyDescent="0.25">
      <c r="D597">
        <f>solve_for_d('True_Odds_Calculator_2-way'!A598,'True_Odds_Calculator_2-way'!#REF!,'True_Odds_Calculator_2-way'!B598,'Log_working_2-way'!B$1,'Log_working_2-way'!B$2)</f>
        <v>1.081910060313134</v>
      </c>
      <c r="F597" s="6"/>
      <c r="H597" s="6"/>
      <c r="I597" s="6"/>
      <c r="J597" s="6"/>
      <c r="K597" s="6"/>
    </row>
    <row r="598" spans="4:11" x14ac:dyDescent="0.25">
      <c r="D598">
        <f>solve_for_d('True_Odds_Calculator_2-way'!A599,'True_Odds_Calculator_2-way'!#REF!,'True_Odds_Calculator_2-way'!B599,'Log_working_2-way'!B$1,'Log_working_2-way'!B$2)</f>
        <v>1.0840677409696946</v>
      </c>
      <c r="F598" s="6"/>
      <c r="H598" s="6"/>
      <c r="I598" s="6"/>
      <c r="J598" s="6"/>
      <c r="K598" s="6"/>
    </row>
    <row r="599" spans="4:11" x14ac:dyDescent="0.25">
      <c r="D599">
        <f>solve_for_d('True_Odds_Calculator_2-way'!A600,'True_Odds_Calculator_2-way'!#REF!,'True_Odds_Calculator_2-way'!B600,'Log_working_2-way'!B$1,'Log_working_2-way'!B$2)</f>
        <v>1.0741766796315904</v>
      </c>
      <c r="F599" s="6"/>
      <c r="H599" s="6"/>
      <c r="I599" s="6"/>
      <c r="J599" s="6"/>
      <c r="K599" s="6"/>
    </row>
    <row r="600" spans="4:11" x14ac:dyDescent="0.25">
      <c r="D600">
        <f>solve_for_d('True_Odds_Calculator_2-way'!A601,'True_Odds_Calculator_2-way'!#REF!,'True_Odds_Calculator_2-way'!B601,'Log_working_2-way'!B$1,'Log_working_2-way'!B$2)</f>
        <v>1.0813672763420747</v>
      </c>
      <c r="F600" s="6"/>
      <c r="H600" s="6"/>
      <c r="I600" s="6"/>
      <c r="J600" s="6"/>
      <c r="K600" s="6"/>
    </row>
    <row r="601" spans="4:11" x14ac:dyDescent="0.25">
      <c r="D601">
        <f>solve_for_d('True_Odds_Calculator_2-way'!A602,'True_Odds_Calculator_2-way'!#REF!,'True_Odds_Calculator_2-way'!B602,'Log_working_2-way'!B$1,'Log_working_2-way'!B$2)</f>
        <v>1.0777290850329495</v>
      </c>
      <c r="F601" s="6"/>
      <c r="H601" s="6"/>
      <c r="I601" s="6"/>
      <c r="J601" s="6"/>
      <c r="K601" s="6"/>
    </row>
    <row r="602" spans="4:11" x14ac:dyDescent="0.25">
      <c r="D602">
        <f>solve_for_d('True_Odds_Calculator_2-way'!A603,'True_Odds_Calculator_2-way'!#REF!,'True_Odds_Calculator_2-way'!B603,'Log_working_2-way'!B$1,'Log_working_2-way'!B$2)</f>
        <v>1.0728504070978289</v>
      </c>
      <c r="F602" s="6"/>
      <c r="H602" s="6"/>
      <c r="I602" s="6"/>
      <c r="J602" s="6"/>
      <c r="K602" s="6"/>
    </row>
    <row r="603" spans="4:11" x14ac:dyDescent="0.25">
      <c r="D603">
        <f>solve_for_d('True_Odds_Calculator_2-way'!A604,'True_Odds_Calculator_2-way'!#REF!,'True_Odds_Calculator_2-way'!B604,'Log_working_2-way'!B$1,'Log_working_2-way'!B$2)</f>
        <v>1.0607092988079927</v>
      </c>
      <c r="F603" s="6"/>
      <c r="H603" s="6"/>
      <c r="I603" s="6"/>
      <c r="J603" s="6"/>
      <c r="K603" s="6"/>
    </row>
    <row r="604" spans="4:11" x14ac:dyDescent="0.25">
      <c r="D604">
        <f>solve_for_d('True_Odds_Calculator_2-way'!A605,'True_Odds_Calculator_2-way'!#REF!,'True_Odds_Calculator_2-way'!B605,'Log_working_2-way'!B$1,'Log_working_2-way'!B$2)</f>
        <v>1.0725753995856002</v>
      </c>
      <c r="F604" s="6"/>
      <c r="H604" s="6"/>
      <c r="I604" s="6"/>
      <c r="J604" s="6"/>
      <c r="K604" s="6"/>
    </row>
    <row r="605" spans="4:11" x14ac:dyDescent="0.25">
      <c r="D605">
        <f>solve_for_d('True_Odds_Calculator_2-way'!A606,'True_Odds_Calculator_2-way'!#REF!,'True_Odds_Calculator_2-way'!B606,'Log_working_2-way'!B$1,'Log_working_2-way'!B$2)</f>
        <v>1.070599000893548</v>
      </c>
      <c r="F605" s="6"/>
      <c r="H605" s="6"/>
      <c r="I605" s="6"/>
      <c r="J605" s="6"/>
      <c r="K605" s="6"/>
    </row>
    <row r="606" spans="4:11" x14ac:dyDescent="0.25">
      <c r="D606">
        <f>solve_for_d('True_Odds_Calculator_2-way'!A607,'True_Odds_Calculator_2-way'!#REF!,'True_Odds_Calculator_2-way'!B607,'Log_working_2-way'!B$1,'Log_working_2-way'!B$2)</f>
        <v>1.0484438729518561</v>
      </c>
      <c r="F606" s="6"/>
      <c r="H606" s="6"/>
      <c r="I606" s="6"/>
      <c r="J606" s="6"/>
      <c r="K606" s="6"/>
    </row>
    <row r="607" spans="4:11" x14ac:dyDescent="0.25">
      <c r="D607">
        <f>solve_for_d('True_Odds_Calculator_2-way'!A608,'True_Odds_Calculator_2-way'!#REF!,'True_Odds_Calculator_2-way'!B608,'Log_working_2-way'!B$1,'Log_working_2-way'!B$2)</f>
        <v>1.0558399741144113</v>
      </c>
      <c r="F607" s="6"/>
      <c r="H607" s="6"/>
      <c r="I607" s="6"/>
      <c r="J607" s="6"/>
      <c r="K607" s="6"/>
    </row>
    <row r="608" spans="4:11" x14ac:dyDescent="0.25">
      <c r="D608">
        <f>solve_for_d('True_Odds_Calculator_2-way'!A609,'True_Odds_Calculator_2-way'!#REF!,'True_Odds_Calculator_2-way'!B609,'Log_working_2-way'!B$1,'Log_working_2-way'!B$2)</f>
        <v>1.0475615653703467</v>
      </c>
      <c r="F608" s="6"/>
      <c r="H608" s="6"/>
      <c r="I608" s="6"/>
      <c r="J608" s="6"/>
      <c r="K608" s="6"/>
    </row>
    <row r="609" spans="4:11" x14ac:dyDescent="0.25">
      <c r="D609">
        <f>solve_for_d('True_Odds_Calculator_2-way'!A610,'True_Odds_Calculator_2-way'!#REF!,'True_Odds_Calculator_2-way'!B610,'Log_working_2-way'!B$1,'Log_working_2-way'!B$2)</f>
        <v>1.0457565564423787</v>
      </c>
      <c r="F609" s="6"/>
      <c r="H609" s="6"/>
      <c r="I609" s="6"/>
      <c r="J609" s="6"/>
      <c r="K609" s="6"/>
    </row>
    <row r="610" spans="4:11" x14ac:dyDescent="0.25">
      <c r="D610">
        <f>solve_for_d('True_Odds_Calculator_2-way'!A611,'True_Odds_Calculator_2-way'!#REF!,'True_Odds_Calculator_2-way'!B611,'Log_working_2-way'!B$1,'Log_working_2-way'!B$2)</f>
        <v>1.0420112422030368</v>
      </c>
      <c r="F610" s="6"/>
      <c r="H610" s="6"/>
      <c r="I610" s="6"/>
      <c r="J610" s="6"/>
      <c r="K610" s="6"/>
    </row>
    <row r="611" spans="4:11" x14ac:dyDescent="0.25">
      <c r="D611">
        <f>solve_for_d('True_Odds_Calculator_2-way'!A612,'True_Odds_Calculator_2-way'!#REF!,'True_Odds_Calculator_2-way'!B612,'Log_working_2-way'!B$1,'Log_working_2-way'!B$2)</f>
        <v>1.0580097445486314</v>
      </c>
      <c r="F611" s="6"/>
      <c r="H611" s="6"/>
      <c r="I611" s="6"/>
      <c r="J611" s="6"/>
      <c r="K611" s="6"/>
    </row>
    <row r="612" spans="4:11" x14ac:dyDescent="0.25">
      <c r="D612">
        <f>solve_for_d('True_Odds_Calculator_2-way'!A613,'True_Odds_Calculator_2-way'!#REF!,'True_Odds_Calculator_2-way'!B613,'Log_working_2-way'!B$1,'Log_working_2-way'!B$2)</f>
        <v>1.0597065109096055</v>
      </c>
      <c r="F612" s="6"/>
      <c r="H612" s="6"/>
      <c r="I612" s="6"/>
      <c r="J612" s="6"/>
      <c r="K612" s="6"/>
    </row>
    <row r="613" spans="4:11" x14ac:dyDescent="0.25">
      <c r="D613">
        <f>solve_for_d('True_Odds_Calculator_2-way'!A614,'True_Odds_Calculator_2-way'!#REF!,'True_Odds_Calculator_2-way'!B614,'Log_working_2-way'!B$1,'Log_working_2-way'!B$2)</f>
        <v>1.0627966592780567</v>
      </c>
      <c r="F613" s="6"/>
      <c r="H613" s="6"/>
      <c r="I613" s="6"/>
      <c r="J613" s="6"/>
      <c r="K613" s="6"/>
    </row>
    <row r="614" spans="4:11" x14ac:dyDescent="0.25">
      <c r="D614">
        <f>solve_for_d('True_Odds_Calculator_2-way'!A615,'True_Odds_Calculator_2-way'!#REF!,'True_Odds_Calculator_2-way'!B615,'Log_working_2-way'!B$1,'Log_working_2-way'!B$2)</f>
        <v>1.0688060519478177</v>
      </c>
      <c r="F614" s="6"/>
      <c r="H614" s="6"/>
      <c r="I614" s="6"/>
      <c r="J614" s="6"/>
      <c r="K614" s="6"/>
    </row>
    <row r="615" spans="4:11" x14ac:dyDescent="0.25">
      <c r="D615">
        <f>solve_for_d('True_Odds_Calculator_2-way'!A616,'True_Odds_Calculator_2-way'!#REF!,'True_Odds_Calculator_2-way'!B616,'Log_working_2-way'!B$1,'Log_working_2-way'!B$2)</f>
        <v>1.0738405235844044</v>
      </c>
      <c r="F615" s="6"/>
      <c r="H615" s="6"/>
      <c r="I615" s="6"/>
      <c r="J615" s="6"/>
      <c r="K615" s="6"/>
    </row>
    <row r="616" spans="4:11" x14ac:dyDescent="0.25">
      <c r="D616">
        <f>solve_for_d('True_Odds_Calculator_2-way'!A617,'True_Odds_Calculator_2-way'!#REF!,'True_Odds_Calculator_2-way'!B617,'Log_working_2-way'!B$1,'Log_working_2-way'!B$2)</f>
        <v>1.0675140074300833</v>
      </c>
      <c r="F616" s="6"/>
      <c r="H616" s="6"/>
      <c r="I616" s="6"/>
      <c r="J616" s="6"/>
      <c r="K616" s="6"/>
    </row>
    <row r="617" spans="4:11" x14ac:dyDescent="0.25">
      <c r="D617">
        <f>solve_for_d('True_Odds_Calculator_2-way'!A618,'True_Odds_Calculator_2-way'!#REF!,'True_Odds_Calculator_2-way'!B618,'Log_working_2-way'!B$1,'Log_working_2-way'!B$2)</f>
        <v>1.0655332071550867</v>
      </c>
      <c r="F617" s="6"/>
      <c r="H617" s="6"/>
      <c r="I617" s="6"/>
      <c r="J617" s="6"/>
      <c r="K617" s="6"/>
    </row>
    <row r="618" spans="4:11" x14ac:dyDescent="0.25">
      <c r="D618">
        <f>solve_for_d('True_Odds_Calculator_2-way'!A619,'True_Odds_Calculator_2-way'!#REF!,'True_Odds_Calculator_2-way'!B619,'Log_working_2-way'!B$1,'Log_working_2-way'!B$2)</f>
        <v>1.0522559150967761</v>
      </c>
      <c r="F618" s="6"/>
      <c r="H618" s="6"/>
      <c r="I618" s="6"/>
      <c r="J618" s="6"/>
      <c r="K618" s="6"/>
    </row>
    <row r="619" spans="4:11" x14ac:dyDescent="0.25">
      <c r="D619">
        <f>solve_for_d('True_Odds_Calculator_2-way'!A620,'True_Odds_Calculator_2-way'!#REF!,'True_Odds_Calculator_2-way'!B620,'Log_working_2-way'!B$1,'Log_working_2-way'!B$2)</f>
        <v>1.0497253316960662</v>
      </c>
      <c r="F619" s="6"/>
      <c r="H619" s="6"/>
      <c r="I619" s="6"/>
      <c r="J619" s="6"/>
      <c r="K619" s="6"/>
    </row>
    <row r="620" spans="4:11" x14ac:dyDescent="0.25">
      <c r="D620">
        <f>solve_for_d('True_Odds_Calculator_2-way'!A621,'True_Odds_Calculator_2-way'!#REF!,'True_Odds_Calculator_2-way'!B621,'Log_working_2-way'!B$1,'Log_working_2-way'!B$2)</f>
        <v>1.0457565564423787</v>
      </c>
      <c r="F620" s="6"/>
      <c r="H620" s="6"/>
      <c r="I620" s="6"/>
      <c r="J620" s="6"/>
      <c r="K620" s="6"/>
    </row>
    <row r="621" spans="4:11" x14ac:dyDescent="0.25">
      <c r="D621">
        <f>solve_for_d('True_Odds_Calculator_2-way'!A622,'True_Odds_Calculator_2-way'!#REF!,'True_Odds_Calculator_2-way'!B622,'Log_working_2-way'!B$1,'Log_working_2-way'!B$2)</f>
        <v>1.0524934496338532</v>
      </c>
      <c r="F621" s="6"/>
      <c r="H621" s="6"/>
      <c r="I621" s="6"/>
      <c r="J621" s="6"/>
      <c r="K621" s="6"/>
    </row>
    <row r="622" spans="4:11" x14ac:dyDescent="0.25">
      <c r="D622">
        <f>solve_for_d('True_Odds_Calculator_2-way'!A623,'True_Odds_Calculator_2-way'!#REF!,'True_Odds_Calculator_2-way'!B623,'Log_working_2-way'!B$1,'Log_working_2-way'!B$2)</f>
        <v>1.0344490471441554</v>
      </c>
      <c r="F622" s="6"/>
      <c r="H622" s="6"/>
      <c r="I622" s="6"/>
      <c r="J622" s="6"/>
      <c r="K622" s="6"/>
    </row>
    <row r="623" spans="4:11" x14ac:dyDescent="0.25">
      <c r="D623">
        <f>solve_for_d('True_Odds_Calculator_2-way'!A624,'True_Odds_Calculator_2-way'!#REF!,'True_Odds_Calculator_2-way'!B624,'Log_working_2-way'!B$1,'Log_working_2-way'!B$2)</f>
        <v>1.0351900225906741</v>
      </c>
      <c r="F623" s="6"/>
      <c r="H623" s="6"/>
      <c r="I623" s="6"/>
      <c r="J623" s="6"/>
      <c r="K623" s="6"/>
    </row>
    <row r="624" spans="4:11" x14ac:dyDescent="0.25">
      <c r="D624">
        <f>solve_for_d('True_Odds_Calculator_2-way'!A625,'True_Odds_Calculator_2-way'!#REF!,'True_Odds_Calculator_2-way'!B625,'Log_working_2-way'!B$1,'Log_working_2-way'!B$2)</f>
        <v>1.0440279853919932</v>
      </c>
      <c r="F624" s="6"/>
      <c r="H624" s="6"/>
      <c r="I624" s="6"/>
      <c r="J624" s="6"/>
      <c r="K624" s="6"/>
    </row>
    <row r="625" spans="4:11" x14ac:dyDescent="0.25">
      <c r="D625">
        <f>solve_for_d('True_Odds_Calculator_2-way'!A626,'True_Odds_Calculator_2-way'!#REF!,'True_Odds_Calculator_2-way'!B626,'Log_working_2-way'!B$1,'Log_working_2-way'!B$2)</f>
        <v>1.0439811611001015</v>
      </c>
      <c r="F625" s="6"/>
      <c r="H625" s="6"/>
      <c r="I625" s="6"/>
      <c r="J625" s="6"/>
      <c r="K625" s="6"/>
    </row>
    <row r="626" spans="4:11" x14ac:dyDescent="0.25">
      <c r="D626">
        <f>solve_for_d('True_Odds_Calculator_2-way'!A627,'True_Odds_Calculator_2-way'!#REF!,'True_Odds_Calculator_2-way'!B627,'Log_working_2-way'!B$1,'Log_working_2-way'!B$2)</f>
        <v>1.043360692319973</v>
      </c>
      <c r="F626" s="6"/>
      <c r="H626" s="6"/>
      <c r="I626" s="6"/>
      <c r="J626" s="6"/>
      <c r="K626" s="6"/>
    </row>
    <row r="627" spans="4:11" x14ac:dyDescent="0.25">
      <c r="D627">
        <f>solve_for_d('True_Odds_Calculator_2-way'!A628,'True_Odds_Calculator_2-way'!#REF!,'True_Odds_Calculator_2-way'!B628,'Log_working_2-way'!B$1,'Log_working_2-way'!B$2)</f>
        <v>1.0540333908812936</v>
      </c>
      <c r="F627" s="6"/>
      <c r="H627" s="6"/>
      <c r="I627" s="6"/>
      <c r="J627" s="6"/>
      <c r="K627" s="6"/>
    </row>
    <row r="628" spans="4:11" x14ac:dyDescent="0.25">
      <c r="D628">
        <f>solve_for_d('True_Odds_Calculator_2-way'!A629,'True_Odds_Calculator_2-way'!#REF!,'True_Odds_Calculator_2-way'!B629,'Log_working_2-way'!B$1,'Log_working_2-way'!B$2)</f>
        <v>1.0513686083765104</v>
      </c>
      <c r="F628" s="6"/>
      <c r="H628" s="6"/>
      <c r="I628" s="6"/>
      <c r="J628" s="6"/>
      <c r="K628" s="6"/>
    </row>
    <row r="629" spans="4:11" x14ac:dyDescent="0.25">
      <c r="D629">
        <f>solve_for_d('True_Odds_Calculator_2-way'!A630,'True_Odds_Calculator_2-way'!#REF!,'True_Odds_Calculator_2-way'!B630,'Log_working_2-way'!B$1,'Log_working_2-way'!B$2)</f>
        <v>1.0516104099147749</v>
      </c>
      <c r="F629" s="6"/>
      <c r="H629" s="6"/>
      <c r="I629" s="6"/>
      <c r="J629" s="6"/>
      <c r="K629" s="6"/>
    </row>
    <row r="630" spans="4:11" x14ac:dyDescent="0.25">
      <c r="D630">
        <f>solve_for_d('True_Odds_Calculator_2-way'!A631,'True_Odds_Calculator_2-way'!#REF!,'True_Odds_Calculator_2-way'!B631,'Log_working_2-way'!B$1,'Log_working_2-way'!B$2)</f>
        <v>1.0497253316960662</v>
      </c>
      <c r="F630" s="6"/>
      <c r="H630" s="6"/>
      <c r="I630" s="6"/>
      <c r="J630" s="6"/>
      <c r="K630" s="6"/>
    </row>
    <row r="631" spans="4:11" x14ac:dyDescent="0.25">
      <c r="D631">
        <f>solve_for_d('True_Odds_Calculator_2-way'!A632,'True_Odds_Calculator_2-way'!#REF!,'True_Odds_Calculator_2-way'!B632,'Log_working_2-way'!B$1,'Log_working_2-way'!B$2)</f>
        <v>1.069601405639077</v>
      </c>
      <c r="F631" s="6"/>
      <c r="H631" s="6"/>
      <c r="I631" s="6"/>
      <c r="J631" s="6"/>
      <c r="K631" s="6"/>
    </row>
    <row r="632" spans="4:11" x14ac:dyDescent="0.25">
      <c r="D632">
        <f>solve_for_d('True_Odds_Calculator_2-way'!A633,'True_Odds_Calculator_2-way'!#REF!,'True_Odds_Calculator_2-way'!B633,'Log_working_2-way'!B$1,'Log_working_2-way'!B$2)</f>
        <v>1.0856905002518895</v>
      </c>
      <c r="F632" s="6"/>
      <c r="H632" s="6"/>
      <c r="I632" s="6"/>
      <c r="J632" s="6"/>
      <c r="K632" s="6"/>
    </row>
    <row r="633" spans="4:11" x14ac:dyDescent="0.25">
      <c r="D633">
        <f>solve_for_d('True_Odds_Calculator_2-way'!A634,'True_Odds_Calculator_2-way'!#REF!,'True_Odds_Calculator_2-way'!B634,'Log_working_2-way'!B$1,'Log_working_2-way'!B$2)</f>
        <v>1.0728504070978289</v>
      </c>
      <c r="F633" s="6"/>
      <c r="H633" s="6"/>
      <c r="I633" s="6"/>
      <c r="J633" s="6"/>
      <c r="K633" s="6"/>
    </row>
    <row r="634" spans="4:11" x14ac:dyDescent="0.25">
      <c r="D634">
        <f>solve_for_d('True_Odds_Calculator_2-way'!A635,'True_Odds_Calculator_2-way'!#REF!,'True_Odds_Calculator_2-way'!B635,'Log_working_2-way'!B$1,'Log_working_2-way'!B$2)</f>
        <v>1.0826135193164919</v>
      </c>
      <c r="F634" s="6"/>
      <c r="H634" s="6"/>
      <c r="I634" s="6"/>
      <c r="J634" s="6"/>
      <c r="K634" s="6"/>
    </row>
    <row r="635" spans="4:11" x14ac:dyDescent="0.25">
      <c r="D635">
        <f>solve_for_d('True_Odds_Calculator_2-way'!A636,'True_Odds_Calculator_2-way'!#REF!,'True_Odds_Calculator_2-way'!B636,'Log_working_2-way'!B$1,'Log_working_2-way'!B$2)</f>
        <v>1.0713419446858048</v>
      </c>
      <c r="F635" s="6"/>
      <c r="H635" s="6"/>
      <c r="I635" s="6"/>
      <c r="J635" s="6"/>
      <c r="K635" s="6"/>
    </row>
    <row r="636" spans="4:11" x14ac:dyDescent="0.25">
      <c r="D636">
        <f>solve_for_d('True_Odds_Calculator_2-way'!A637,'True_Odds_Calculator_2-way'!#REF!,'True_Odds_Calculator_2-way'!B637,'Log_working_2-way'!B$1,'Log_working_2-way'!B$2)</f>
        <v>1.0524934496338532</v>
      </c>
      <c r="F636" s="6"/>
      <c r="H636" s="6"/>
      <c r="I636" s="6"/>
      <c r="J636" s="6"/>
      <c r="K636" s="6"/>
    </row>
    <row r="637" spans="4:11" x14ac:dyDescent="0.25">
      <c r="D637">
        <f>solve_for_d('True_Odds_Calculator_2-way'!A638,'True_Odds_Calculator_2-way'!#REF!,'True_Odds_Calculator_2-way'!B638,'Log_working_2-way'!B$1,'Log_working_2-way'!B$2)</f>
        <v>1.0543819242504819</v>
      </c>
      <c r="F637" s="6"/>
      <c r="H637" s="6"/>
      <c r="I637" s="6"/>
      <c r="J637" s="6"/>
      <c r="K637" s="6"/>
    </row>
    <row r="638" spans="4:11" x14ac:dyDescent="0.25">
      <c r="D638">
        <f>solve_for_d('True_Odds_Calculator_2-way'!A639,'True_Odds_Calculator_2-way'!#REF!,'True_Odds_Calculator_2-way'!B639,'Log_working_2-way'!B$1,'Log_working_2-way'!B$2)</f>
        <v>1.0526045231274919</v>
      </c>
      <c r="F638" s="6"/>
      <c r="H638" s="6"/>
      <c r="I638" s="6"/>
      <c r="J638" s="6"/>
      <c r="K638" s="6"/>
    </row>
    <row r="639" spans="4:11" x14ac:dyDescent="0.25">
      <c r="D639">
        <f>solve_for_d('True_Odds_Calculator_2-way'!A640,'True_Odds_Calculator_2-way'!#REF!,'True_Odds_Calculator_2-way'!B640,'Log_working_2-way'!B$1,'Log_working_2-way'!B$2)</f>
        <v>1.0502085589023142</v>
      </c>
      <c r="F639" s="6"/>
      <c r="H639" s="6"/>
      <c r="I639" s="6"/>
      <c r="J639" s="6"/>
      <c r="K639" s="6"/>
    </row>
    <row r="640" spans="4:11" x14ac:dyDescent="0.25">
      <c r="D640">
        <f>solve_for_d('True_Odds_Calculator_2-way'!A641,'True_Odds_Calculator_2-way'!#REF!,'True_Odds_Calculator_2-way'!B641,'Log_working_2-way'!B$1,'Log_working_2-way'!B$2)</f>
        <v>1.0576683492758872</v>
      </c>
      <c r="F640" s="6"/>
      <c r="H640" s="6"/>
      <c r="I640" s="6"/>
      <c r="J640" s="6"/>
      <c r="K640" s="6"/>
    </row>
    <row r="641" spans="4:11" x14ac:dyDescent="0.25">
      <c r="D641">
        <f>solve_for_d('True_Odds_Calculator_2-way'!A642,'True_Odds_Calculator_2-way'!#REF!,'True_Odds_Calculator_2-way'!B642,'Log_working_2-way'!B$1,'Log_working_2-way'!B$2)</f>
        <v>1.0524934496338532</v>
      </c>
      <c r="F641" s="6"/>
      <c r="H641" s="6"/>
      <c r="I641" s="6"/>
      <c r="J641" s="6"/>
      <c r="K641" s="6"/>
    </row>
    <row r="642" spans="4:11" x14ac:dyDescent="0.25">
      <c r="D642">
        <f>solve_for_d('True_Odds_Calculator_2-way'!A643,'True_Odds_Calculator_2-way'!#REF!,'True_Odds_Calculator_2-way'!B643,'Log_working_2-way'!B$1,'Log_working_2-way'!B$2)</f>
        <v>1.0550761118040843</v>
      </c>
      <c r="F642" s="6"/>
      <c r="H642" s="6"/>
      <c r="I642" s="6"/>
      <c r="J642" s="6"/>
      <c r="K642" s="6"/>
    </row>
    <row r="643" spans="4:11" x14ac:dyDescent="0.25">
      <c r="D643">
        <f>solve_for_d('True_Odds_Calculator_2-way'!A644,'True_Odds_Calculator_2-way'!#REF!,'True_Odds_Calculator_2-way'!B644,'Log_working_2-way'!B$1,'Log_working_2-way'!B$2)</f>
        <v>1.0488545698370915</v>
      </c>
      <c r="F643" s="6"/>
      <c r="H643" s="6"/>
      <c r="I643" s="6"/>
      <c r="J643" s="6"/>
      <c r="K643" s="6"/>
    </row>
    <row r="644" spans="4:11" x14ac:dyDescent="0.25">
      <c r="D644">
        <f>solve_for_d('True_Odds_Calculator_2-way'!A645,'True_Odds_Calculator_2-way'!#REF!,'True_Odds_Calculator_2-way'!B645,'Log_working_2-way'!B$1,'Log_working_2-way'!B$2)</f>
        <v>1.0757847539527066</v>
      </c>
      <c r="F644" s="6"/>
      <c r="H644" s="6"/>
      <c r="I644" s="6"/>
      <c r="J644" s="6"/>
      <c r="K644" s="6"/>
    </row>
    <row r="645" spans="4:11" x14ac:dyDescent="0.25">
      <c r="D645">
        <f>solve_for_d('True_Odds_Calculator_2-way'!A646,'True_Odds_Calculator_2-way'!#REF!,'True_Odds_Calculator_2-way'!B646,'Log_working_2-way'!B$1,'Log_working_2-way'!B$2)</f>
        <v>1.0509444270006065</v>
      </c>
      <c r="F645" s="6"/>
      <c r="H645" s="6"/>
      <c r="I645" s="6"/>
      <c r="J645" s="6"/>
      <c r="K645" s="6"/>
    </row>
    <row r="646" spans="4:11" x14ac:dyDescent="0.25">
      <c r="D646">
        <f>solve_for_d('True_Odds_Calculator_2-way'!A647,'True_Odds_Calculator_2-way'!#REF!,'True_Odds_Calculator_2-way'!B647,'Log_working_2-way'!B$1,'Log_working_2-way'!B$2)</f>
        <v>1.0518428764688503</v>
      </c>
      <c r="F646" s="6"/>
      <c r="H646" s="6"/>
      <c r="I646" s="6"/>
      <c r="J646" s="6"/>
      <c r="K646" s="6"/>
    </row>
    <row r="647" spans="4:11" x14ac:dyDescent="0.25">
      <c r="D647">
        <f>solve_for_d('True_Odds_Calculator_2-way'!A648,'True_Odds_Calculator_2-way'!#REF!,'True_Odds_Calculator_2-way'!B648,'Log_working_2-way'!B$1,'Log_working_2-way'!B$2)</f>
        <v>1.0586391570182949</v>
      </c>
      <c r="F647" s="6"/>
      <c r="H647" s="6"/>
      <c r="I647" s="6"/>
      <c r="J647" s="6"/>
      <c r="K647" s="6"/>
    </row>
    <row r="648" spans="4:11" x14ac:dyDescent="0.25">
      <c r="D648">
        <f>solve_for_d('True_Odds_Calculator_2-way'!A649,'True_Odds_Calculator_2-way'!#REF!,'True_Odds_Calculator_2-way'!B649,'Log_working_2-way'!B$1,'Log_working_2-way'!B$2)</f>
        <v>1.0626784802592908</v>
      </c>
      <c r="F648" s="6"/>
      <c r="H648" s="6"/>
      <c r="I648" s="6"/>
      <c r="J648" s="6"/>
      <c r="K648" s="6"/>
    </row>
    <row r="649" spans="4:11" x14ac:dyDescent="0.25">
      <c r="D649">
        <f>solve_for_d('True_Odds_Calculator_2-way'!A650,'True_Odds_Calculator_2-way'!#REF!,'True_Odds_Calculator_2-way'!B650,'Log_working_2-way'!B$1,'Log_working_2-way'!B$2)</f>
        <v>1.0657284823689301</v>
      </c>
      <c r="F649" s="6"/>
      <c r="H649" s="6"/>
      <c r="I649" s="6"/>
      <c r="J649" s="6"/>
      <c r="K649" s="6"/>
    </row>
    <row r="650" spans="4:11" x14ac:dyDescent="0.25">
      <c r="D650">
        <f>solve_for_d('True_Odds_Calculator_2-way'!A651,'True_Odds_Calculator_2-way'!#REF!,'True_Odds_Calculator_2-way'!B651,'Log_working_2-way'!B$1,'Log_working_2-way'!B$2)</f>
        <v>1.0499964535568072</v>
      </c>
      <c r="F650" s="6"/>
      <c r="H650" s="6"/>
      <c r="I650" s="6"/>
      <c r="J650" s="6"/>
      <c r="K650" s="6"/>
    </row>
    <row r="651" spans="4:11" x14ac:dyDescent="0.25">
      <c r="D651">
        <f>solve_for_d('True_Odds_Calculator_2-way'!A652,'True_Odds_Calculator_2-way'!#REF!,'True_Odds_Calculator_2-way'!B652,'Log_working_2-way'!B$1,'Log_working_2-way'!B$2)</f>
        <v>1.04299513543169</v>
      </c>
      <c r="F651" s="6"/>
      <c r="H651" s="6"/>
      <c r="I651" s="6"/>
      <c r="J651" s="6"/>
      <c r="K651" s="6"/>
    </row>
    <row r="652" spans="4:11" x14ac:dyDescent="0.25">
      <c r="D652">
        <f>solve_for_d('True_Odds_Calculator_2-way'!A653,'True_Odds_Calculator_2-way'!#REF!,'True_Odds_Calculator_2-way'!B653,'Log_working_2-way'!B$1,'Log_working_2-way'!B$2)</f>
        <v>1.0778691617951217</v>
      </c>
      <c r="F652" s="6"/>
      <c r="H652" s="6"/>
      <c r="I652" s="6"/>
      <c r="J652" s="6"/>
      <c r="K652" s="6"/>
    </row>
    <row r="653" spans="4:11" x14ac:dyDescent="0.25">
      <c r="D653">
        <f>solve_for_d('True_Odds_Calculator_2-way'!A654,'True_Odds_Calculator_2-way'!#REF!,'True_Odds_Calculator_2-way'!B654,'Log_working_2-way'!B$1,'Log_working_2-way'!B$2)</f>
        <v>1.0587691192107669</v>
      </c>
      <c r="F653" s="6"/>
      <c r="H653" s="6"/>
      <c r="I653" s="6"/>
      <c r="J653" s="6"/>
      <c r="K653" s="6"/>
    </row>
    <row r="654" spans="4:11" x14ac:dyDescent="0.25">
      <c r="D654">
        <f>solve_for_d('True_Odds_Calculator_2-way'!A655,'True_Odds_Calculator_2-way'!#REF!,'True_Odds_Calculator_2-way'!B655,'Log_working_2-way'!B$1,'Log_working_2-way'!B$2)</f>
        <v>1.0924732581059728</v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1.0258207356294764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9.7375717167095992</v>
      </c>
      <c r="I185" s="6">
        <f>IF('Log_working_3-way'!$D185="","",'True_Odds_Calculator_3-way'!O186/'True_Odds_Calculator_3-way'!B186-1)</f>
        <v>8.3246818727832732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2.7923822941462895E-2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1.0264291167331197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2.7385680468710212</v>
      </c>
      <c r="I186" s="6">
        <f>IF('Log_working_3-way'!$D186="","",'True_Odds_Calculator_3-way'!O187/'True_Odds_Calculator_3-way'!B187-1)</f>
        <v>3.0493387158963499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2.4360704022702073E-2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1.0262113440930782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8.6793857802381229</v>
      </c>
      <c r="I187" s="6">
        <f>IF('Log_working_3-way'!$D187="","",'True_Odds_Calculator_3-way'!O188/'True_Odds_Calculator_3-way'!B188-1)</f>
        <v>7.2195764405620331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2.8096015937858265E-2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1.0277500738662473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5.6599903456464062</v>
      </c>
      <c r="I188" s="6">
        <f>IF('Log_working_3-way'!$D188="","",'True_Odds_Calculator_3-way'!O189/'True_Odds_Calculator_3-way'!B189-1)</f>
        <v>6.8435920648090951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2.8962801242564673E-2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1.0264226235157501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15.332669897749884</v>
      </c>
      <c r="I189" s="6">
        <f>IF('Log_working_3-way'!$D189="","",'True_Odds_Calculator_3-way'!O190/'True_Odds_Calculator_3-way'!B190-1)</f>
        <v>7.2171261072914188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2.8402592451391762E-2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1.0306702909220271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7.9440763345629311</v>
      </c>
      <c r="I190" s="6">
        <f>IF('Log_working_3-way'!$D190="","",'True_Odds_Calculator_3-way'!O191/'True_Odds_Calculator_3-way'!B191-1)</f>
        <v>8.7567726533577872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3.2934318986328259E-2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1.0418508748852535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1.6566014134176794</v>
      </c>
      <c r="I191" s="6">
        <f>IF('Log_working_3-way'!$D191="","",'True_Odds_Calculator_3-way'!O192/'True_Odds_Calculator_3-way'!B192-1)</f>
        <v>5.4616699685107024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3.8677246838922041E-2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1.0331938603442845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17.74588529895653</v>
      </c>
      <c r="I192" s="6">
        <f>IF('Log_working_3-way'!$D192="","",'True_Odds_Calculator_3-way'!O193/'True_Odds_Calculator_3-way'!B193-1)</f>
        <v>8.7971187834185063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3.5243065863503231E-2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1.0326379927838474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16.955973891806547</v>
      </c>
      <c r="I193" s="6">
        <f>IF('Log_working_3-way'!$D193="","",'True_Odds_Calculator_3-way'!O194/'True_Odds_Calculator_3-way'!B194-1)</f>
        <v>9.8830946663730828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3.4701467302586719E-2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1.0311772546471838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8.5078875908568694</v>
      </c>
      <c r="I194" s="6">
        <f>IF('Log_working_3-way'!$D194="","",'True_Odds_Calculator_3-way'!O195/'True_Odds_Calculator_3-way'!B195-1)</f>
        <v>8.8130973785263684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3.3557387106880388E-2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1.0309997992358602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18.470446597688145</v>
      </c>
      <c r="I195" s="6">
        <f>IF('Log_working_3-way'!$D195="","",'True_Odds_Calculator_3-way'!O196/'True_Odds_Calculator_3-way'!B196-1)</f>
        <v>8.9466411782588935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3.2795556530426317E-2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1.0302163400101738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11.804190128814081</v>
      </c>
      <c r="I196" s="6">
        <f>IF('Log_working_3-way'!$D196="","",'True_Odds_Calculator_3-way'!O197/'True_Odds_Calculator_3-way'!B197-1)</f>
        <v>10.202703485718509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3.2719786479185053E-2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1.0306995600139977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6.813618092058185</v>
      </c>
      <c r="I197" s="6">
        <f>IF('Log_working_3-way'!$D197="","",'True_Odds_Calculator_3-way'!O198/'True_Odds_Calculator_3-way'!B198-1)</f>
        <v>10.124832359418297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3.2910025512137286E-2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1.0384137802845264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0.50689573108413222</v>
      </c>
      <c r="I198" s="6">
        <f>IF('Log_working_3-way'!$D198="","",'True_Odds_Calculator_3-way'!O199/'True_Odds_Calculator_3-way'!B199-1)</f>
        <v>3.5805357363716359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3.1734756063364955E-2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1.0827340194992612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75.991972117195729</v>
      </c>
      <c r="I199" s="6">
        <f>IF('Log_working_3-way'!$D199="","",'True_Odds_Calculator_3-way'!O200/'True_Odds_Calculator_3-way'!B200-1)</f>
        <v>-2.2518108410925053E-2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3.542467562403373E-2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1.0271857987471644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20.2320438185487</v>
      </c>
      <c r="I200" s="6">
        <f>IF('Log_working_3-way'!$D200="","",'True_Odds_Calculator_3-way'!O201/'True_Odds_Calculator_3-way'!B201-1)</f>
        <v>9.1836247914690503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2.8444006306825198E-2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1.0445886706351604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0.22894514000683741</v>
      </c>
      <c r="I201" s="6">
        <f>IF('Log_working_3-way'!$D201="","",'True_Odds_Calculator_3-way'!O202/'True_Odds_Calculator_3-way'!B202-1)</f>
        <v>2.548450326837683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3.4237460114951546E-2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1.0211071701455052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6.7601814332903496</v>
      </c>
      <c r="I202" s="6">
        <f>IF('Log_working_3-way'!$D202="","",'True_Odds_Calculator_3-way'!O203/'True_Odds_Calculator_3-way'!B203-1)</f>
        <v>7.8194218103726794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2.2519075506604036E-2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1.0291149007262592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22.09965705038476</v>
      </c>
      <c r="I203" s="6">
        <f>IF('Log_working_3-way'!$D203="","",'True_Odds_Calculator_3-way'!O204/'True_Odds_Calculator_3-way'!B204-1)</f>
        <v>8.5396378528357548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3.011745381831199E-2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1.040988944860072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24.242255904884864</v>
      </c>
      <c r="I204" s="6">
        <f>IF('Log_working_3-way'!$D204="","",'True_Odds_Calculator_3-way'!O205/'True_Odds_Calculator_3-way'!B205-1)</f>
        <v>6.8354022921081379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4.1843800967888534E-2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1.0364836253619591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13.344780403308052</v>
      </c>
      <c r="I205" s="6">
        <f>IF('Log_working_3-way'!$D205="","",'True_Odds_Calculator_3-way'!O206/'True_Odds_Calculator_3-way'!B206-1)</f>
        <v>7.5744015525445061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3.9217777864967385E-2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1.0370948032986835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7.3727987592252937</v>
      </c>
      <c r="I206" s="6">
        <f>IF('Log_working_3-way'!$D206="","",'True_Odds_Calculator_3-way'!O207/'True_Odds_Calculator_3-way'!B207-1)</f>
        <v>7.4224152358892361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3.9273732176686282E-2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1.0361953772574375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11.545111142878726</v>
      </c>
      <c r="I207" s="6">
        <f>IF('Log_working_3-way'!$D207="","",'True_Odds_Calculator_3-way'!O208/'True_Odds_Calculator_3-way'!B208-1)</f>
        <v>7.2779975480254038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3.8881346905103698E-2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1.021334597220926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23.958351138608652</v>
      </c>
      <c r="I208" s="6">
        <f>IF('Log_working_3-way'!$D208="","",'True_Odds_Calculator_3-way'!O209/'True_Odds_Calculator_3-way'!B209-1)</f>
        <v>6.0706671149700346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2.2006667167957517E-2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1.0292803628099991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43.546023382660373</v>
      </c>
      <c r="I209" s="6">
        <f>IF('Log_working_3-way'!$D209="","",'True_Odds_Calculator_3-way'!O210/'True_Odds_Calculator_3-way'!B210-1)</f>
        <v>3.4170941429325152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2.4867281144312248E-2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1.021373512796133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6.5073992043334483</v>
      </c>
      <c r="I210" s="6">
        <f>IF('Log_working_3-way'!$D210="","",'True_Odds_Calculator_3-way'!O211/'True_Odds_Calculator_3-way'!B211-1)</f>
        <v>4.8773775213135533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2.2106349464993791E-2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1.025152126112854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3.5141777849396583</v>
      </c>
      <c r="I211" s="6">
        <f>IF('Log_working_3-way'!$D211="","",'True_Odds_Calculator_3-way'!O212/'True_Odds_Calculator_3-way'!B212-1)</f>
        <v>4.3785519382649927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2.4508191156579873E-2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1.0204388885959912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9.8704922027290447</v>
      </c>
      <c r="I212" s="6">
        <f>IF('Log_working_3-way'!$D212="","",'True_Odds_Calculator_3-way'!O213/'True_Odds_Calculator_3-way'!B213-1)</f>
        <v>7.8759643838511959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2.2135051835247888E-2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1.0205402580892189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17.179594314985192</v>
      </c>
      <c r="I213" s="6">
        <f>IF('Log_working_3-way'!$D213="","",'True_Odds_Calculator_3-way'!O214/'True_Odds_Calculator_3-way'!B214-1)</f>
        <v>6.4258625656244091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2.197398967174391E-2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1.0260215780765847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6.1494293156191686</v>
      </c>
      <c r="I214" s="6">
        <f>IF('Log_working_3-way'!$D214="","",'True_Odds_Calculator_3-way'!O215/'True_Odds_Calculator_3-way'!B215-1)</f>
        <v>6.511369174722387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2.7249387326409247E-2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1.030271550097472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27.668124270678586</v>
      </c>
      <c r="I215" s="6">
        <f>IF('Log_working_3-way'!$D215="","",'True_Odds_Calculator_3-way'!O216/'True_Odds_Calculator_3-way'!B216-1)</f>
        <v>5.3812492788171875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3.0303263823600268E-2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1.0289119299326202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5.5861536027242176</v>
      </c>
      <c r="I216" s="6">
        <f>IF('Log_working_3-way'!$D216="","",'True_Odds_Calculator_3-way'!O217/'True_Odds_Calculator_3-way'!B217-1)</f>
        <v>5.5180801205623116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2.9688105812273324E-2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1.0312893001479944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15.119502000214538</v>
      </c>
      <c r="I217" s="6">
        <f>IF('Log_working_3-way'!$D217="","",'True_Odds_Calculator_3-way'!O218/'True_Odds_Calculator_3-way'!B218-1)</f>
        <v>6.5494921160612796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3.3513635490344473E-2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1.0318786983184385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18.278170134924636</v>
      </c>
      <c r="I218" s="6">
        <f>IF('Log_working_3-way'!$D218="","",'True_Odds_Calculator_3-way'!O219/'True_Odds_Calculator_3-way'!B219-1)</f>
        <v>6.4637458695214409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3.3803872426163561E-2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1.0328517424121852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5.5585763220833817</v>
      </c>
      <c r="I219" s="6">
        <f>IF('Log_working_3-way'!$D219="","",'True_Odds_Calculator_3-way'!O220/'True_Odds_Calculator_3-way'!B220-1)</f>
        <v>6.5038324512467112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3.4017703650587983E-2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1.0341396197725758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25.215775230818213</v>
      </c>
      <c r="I220" s="6">
        <f>IF('Log_working_3-way'!$D220="","",'True_Odds_Calculator_3-way'!O221/'True_Odds_Calculator_3-way'!B221-1)</f>
        <v>5.9835988127882009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3.4748576850094803E-2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1.0311345307459143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16.375925125336234</v>
      </c>
      <c r="I221" s="6">
        <f>IF('Log_working_3-way'!$D221="","",'True_Odds_Calculator_3-way'!O222/'True_Odds_Calculator_3-way'!B222-1)</f>
        <v>7.3717087005253177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3.3303873867357003E-2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1.0318102111186127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15.929726657138751</v>
      </c>
      <c r="I222" s="6">
        <f>IF('Log_working_3-way'!$D222="","",'True_Odds_Calculator_3-way'!O223/'True_Odds_Calculator_3-way'!B223-1)</f>
        <v>7.7734333392221551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3.4080269923143947E-2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1.0332208826998885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21.777052343673756</v>
      </c>
      <c r="I223" s="6">
        <f>IF('Log_working_3-way'!$D223="","",'True_Odds_Calculator_3-way'!O224/'True_Odds_Calculator_3-way'!B224-1)</f>
        <v>5.8733652853769911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3.458943557676486E-2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1.0309349497262679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10.507032805459588</v>
      </c>
      <c r="I224" s="6">
        <f>IF('Log_working_3-way'!$D224="","",'True_Odds_Calculator_3-way'!O225/'True_Odds_Calculator_3-way'!B225-1)</f>
        <v>7.6749386759936833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3.3333842177445838E-2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1.0320849957759106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7.3663747189016462</v>
      </c>
      <c r="I225" s="6">
        <f>IF('Log_working_3-way'!$D225="","",'True_Odds_Calculator_3-way'!O226/'True_Odds_Calculator_3-way'!B226-1)</f>
        <v>6.9861352020166976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3.3962656680709413E-2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1.0370479582601522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16.276181929356042</v>
      </c>
      <c r="I226" s="6">
        <f>IF('Log_working_3-way'!$D226="","",'True_Odds_Calculator_3-way'!O227/'True_Odds_Calculator_3-way'!B227-1)</f>
        <v>5.4246554943774337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3.9269603518716778E-2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1.0457766710682113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33.366820470751826</v>
      </c>
      <c r="I227" s="6">
        <f>IF('Log_working_3-way'!$D227="","",'True_Odds_Calculator_3-way'!O228/'True_Odds_Calculator_3-way'!B228-1)</f>
        <v>4.8433547087870599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4.3344433954518147E-2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1.0374245985874766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9.9787666800209553</v>
      </c>
      <c r="I228" s="6">
        <f>IF('Log_working_3-way'!$D228="","",'True_Odds_Calculator_3-way'!O229/'True_Odds_Calculator_3-way'!B229-1)</f>
        <v>5.6614655224149306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3.9592223802750182E-2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1.0545824167049402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29.655544674072917</v>
      </c>
      <c r="I229" s="6">
        <f>IF('Log_working_3-way'!$D229="","",'True_Odds_Calculator_3-way'!O230/'True_Odds_Calculator_3-way'!B230-1)</f>
        <v>6.2865167687792658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5.3090336331333532E-2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1.0448158484681755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22.897581792318636</v>
      </c>
      <c r="I230" s="6">
        <f>IF('Log_working_3-way'!$D230="","",'True_Odds_Calculator_3-way'!O231/'True_Odds_Calculator_3-way'!B231-1)</f>
        <v>6.8032920138183304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4.6130952380952328E-2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1.0219618242322779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3.9164931805059036</v>
      </c>
      <c r="I231" s="6">
        <f>IF('Log_working_3-way'!$D231="","",'True_Odds_Calculator_3-way'!O232/'True_Odds_Calculator_3-way'!B232-1)</f>
        <v>7.2643418528048311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2.2527134253345515E-2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1.0199217972467531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16.139755769653522</v>
      </c>
      <c r="I232" s="6">
        <f>IF('Log_working_3-way'!$D232="","",'True_Odds_Calculator_3-way'!O233/'True_Odds_Calculator_3-way'!B233-1)</f>
        <v>6.8125697382487393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2.1408738060039401E-2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1.0205937138855532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12.618567490136581</v>
      </c>
      <c r="I233" s="6">
        <f>IF('Log_working_3-way'!$D233="","",'True_Odds_Calculator_3-way'!O234/'True_Odds_Calculator_3-way'!B234-1)</f>
        <v>8.2037712316192728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2.234854804053521E-2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1.0254906126020811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31.236249697244524</v>
      </c>
      <c r="I234" s="6">
        <f>IF('Log_working_3-way'!$D234="","",'True_Odds_Calculator_3-way'!O235/'True_Odds_Calculator_3-way'!B235-1)</f>
        <v>6.1678725614072691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2.4606230270556306E-2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1.0223334656524972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23.435392630317754</v>
      </c>
      <c r="I235" s="6">
        <f>IF('Log_working_3-way'!$D235="","",'True_Odds_Calculator_3-way'!O236/'True_Odds_Calculator_3-way'!B236-1)</f>
        <v>6.2568339301109228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2.3106130448737661E-2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1.0276528336250466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0.61046052769404513</v>
      </c>
      <c r="I236" s="6">
        <f>IF('Log_working_3-way'!$D236="","",'True_Odds_Calculator_3-way'!O237/'True_Odds_Calculator_3-way'!B237-1)</f>
        <v>3.5004212505589605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2.3234088271328002E-2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1.0628174932795258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69.707996759635392</v>
      </c>
      <c r="I237" s="6">
        <f>IF('Log_working_3-way'!$D237="","",'True_Odds_Calculator_3-way'!O238/'True_Odds_Calculator_3-way'!B238-1)</f>
        <v>0.24423692756959392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3.3141348226393363E-2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1.0196181526820691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9.8067662517803047</v>
      </c>
      <c r="I238" s="6">
        <f>IF('Log_working_3-way'!$D238="","",'True_Odds_Calculator_3-way'!O239/'True_Odds_Calculator_3-way'!B239-1)</f>
        <v>9.4564892688447539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2.1342139821887596E-2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1.0213371408983123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7.6100434031191728</v>
      </c>
      <c r="I239" s="6">
        <f>IF('Log_working_3-way'!$D239="","",'True_Odds_Calculator_3-way'!O240/'True_Odds_Calculator_3-way'!B240-1)</f>
        <v>6.4208199140074047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2.2668449158872672E-2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1.0364962956664592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13.567971604887115</v>
      </c>
      <c r="I240" s="6">
        <f>IF('Log_working_3-way'!$D240="","",'True_Odds_Calculator_3-way'!O241/'True_Odds_Calculator_3-way'!B241-1)</f>
        <v>9.9081834793636556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3.9285018890546919E-2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1.0788957621259749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-9.9884780026210707E-2</v>
      </c>
      <c r="I241" s="6">
        <f>IF('Log_working_3-way'!$D241="","",'True_Odds_Calculator_3-way'!O242/'True_Odds_Calculator_3-way'!B242-1)</f>
        <v>2.3731922011432127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5.5375901453359244E-2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1.0305143767295299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0.92809185838632313</v>
      </c>
      <c r="I242" s="6">
        <f>IF('Log_working_3-way'!$D242="","",'True_Odds_Calculator_3-way'!O243/'True_Odds_Calculator_3-way'!B243-1)</f>
        <v>3.2838096433567268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2.5966257635710699E-2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1.0193251407611754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8.5662309939330381</v>
      </c>
      <c r="I243" s="6">
        <f>IF('Log_working_3-way'!$D243="","",'True_Odds_Calculator_3-way'!O244/'True_Odds_Calculator_3-way'!B244-1)</f>
        <v>7.7287329363220589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2.084352826033764E-2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1.0516894007402722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34.921332311397329</v>
      </c>
      <c r="I244" s="6">
        <f>IF('Log_working_3-way'!$D244="","",'True_Odds_Calculator_3-way'!O245/'True_Odds_Calculator_3-way'!B245-1)</f>
        <v>5.574726532481284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4.7785429958311809E-2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1.0286437175309056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4.3025516757192843</v>
      </c>
      <c r="I245" s="6">
        <f>IF('Log_working_3-way'!$D245="","",'True_Odds_Calculator_3-way'!O246/'True_Odds_Calculator_3-way'!B246-1)</f>
        <v>7.5023513371814836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2.9502847978764457E-2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1.0330529535279909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32.142386947401363</v>
      </c>
      <c r="I246" s="6">
        <f>IF('Log_working_3-way'!$D246="","",'True_Odds_Calculator_3-way'!O247/'True_Odds_Calculator_3-way'!B247-1)</f>
        <v>4.2170075351067418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3.1867646563205954E-2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1.028261014736161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6.6223651251124354</v>
      </c>
      <c r="I247" s="6">
        <f>IF('Log_working_3-way'!$D247="","",'True_Odds_Calculator_3-way'!O248/'True_Odds_Calculator_3-way'!B248-1)</f>
        <v>5.5200596850281531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2.9375480762253048E-2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1.027703961273754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6.9335824758007121</v>
      </c>
      <c r="I248" s="6">
        <f>IF('Log_working_3-way'!$D248="","",'True_Odds_Calculator_3-way'!O249/'True_Odds_Calculator_3-way'!B249-1)</f>
        <v>5.6950754905628047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2.8950708084566124E-2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1.0320486605416597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3.9632135096524763</v>
      </c>
      <c r="I249" s="6">
        <f>IF('Log_working_3-way'!$D249="","",'True_Odds_Calculator_3-way'!O250/'True_Odds_Calculator_3-way'!B250-1)</f>
        <v>4.2932201726119441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3.1317775133058223E-2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1.0312154914922191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27.958845148618153</v>
      </c>
      <c r="I250" s="6">
        <f>IF('Log_working_3-way'!$D250="","",'True_Odds_Calculator_3-way'!O251/'True_Odds_Calculator_3-way'!B251-1)</f>
        <v>5.6808768552302169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3.1137501254966171E-2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1.0257441226442803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6.2664376301495839</v>
      </c>
      <c r="I251" s="6">
        <f>IF('Log_working_3-way'!$D251="","",'True_Odds_Calculator_3-way'!O252/'True_Odds_Calculator_3-way'!B252-1)</f>
        <v>8.2154595899107008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2.734492283672596E-2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1.0260776049445584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15.609899093269384</v>
      </c>
      <c r="I252" s="6">
        <f>IF('Log_working_3-way'!$D252="","",'True_Odds_Calculator_3-way'!O253/'True_Odds_Calculator_3-way'!B253-1)</f>
        <v>9.0571967876493016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2.8021680820805805E-2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1.0257828134167022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7.9909475129678498</v>
      </c>
      <c r="I253" s="6">
        <f>IF('Log_working_3-way'!$D253="","",'True_Odds_Calculator_3-way'!O254/'True_Odds_Calculator_3-way'!B254-1)</f>
        <v>7.2239483314557944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2.7549475100192566E-2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1.0319273304302321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35.550566180806648</v>
      </c>
      <c r="I254" s="6">
        <f>IF('Log_working_3-way'!$D254="","",'True_Odds_Calculator_3-way'!O255/'True_Odds_Calculator_3-way'!B255-1)</f>
        <v>4.2766068042330323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2.9747348765753578E-2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1.026972549604815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17.699055510925881</v>
      </c>
      <c r="I255" s="6">
        <f>IF('Log_working_3-way'!$D255="","",'True_Odds_Calculator_3-way'!O256/'True_Odds_Calculator_3-way'!B256-1)</f>
        <v>7.1667859834486087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2.8751863992138471E-2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1.0200760091597387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17.346947000965169</v>
      </c>
      <c r="I256" s="6">
        <f>IF('Log_working_3-way'!$D256="","",'True_Odds_Calculator_3-way'!O257/'True_Odds_Calculator_3-way'!B257-1)</f>
        <v>9.1874239221488274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2.1438524870233788E-2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1.0274389139148701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37.120102155051768</v>
      </c>
      <c r="I257" s="6">
        <f>IF('Log_working_3-way'!$D257="","",'True_Odds_Calculator_3-way'!O258/'True_Odds_Calculator_3-way'!B258-1)</f>
        <v>5.7938444815152037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2.4721807961454623E-2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1.0296101944570755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0.93665744183985655</v>
      </c>
      <c r="I258" s="6">
        <f>IF('Log_working_3-way'!$D258="","",'True_Odds_Calculator_3-way'!O259/'True_Odds_Calculator_3-way'!B259-1)</f>
        <v>2.311081321054071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2.4307832338335889E-2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1.0279953339901751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0.89385812249265073</v>
      </c>
      <c r="I259" s="6">
        <f>IF('Log_working_3-way'!$D259="","",'True_Odds_Calculator_3-way'!O260/'True_Odds_Calculator_3-way'!B260-1)</f>
        <v>3.8428793247052404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2.424457086634213E-2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1.0307768521727514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10.12034088996851</v>
      </c>
      <c r="I260" s="6">
        <f>IF('Log_working_3-way'!$D260="","",'True_Odds_Calculator_3-way'!O261/'True_Odds_Calculator_3-way'!B261-1)</f>
        <v>9.7527518438834395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3.3327214505700642E-2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1.0310640583514026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9.0028038267856836</v>
      </c>
      <c r="I261" s="6">
        <f>IF('Log_working_3-way'!$D261="","",'True_Odds_Calculator_3-way'!O262/'True_Odds_Calculator_3-way'!B262-1)</f>
        <v>10.745695454971386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3.3611827745620992E-2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1.0346043714513173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22.208459412488171</v>
      </c>
      <c r="I262" s="6">
        <f>IF('Log_working_3-way'!$D262="","",'True_Odds_Calculator_3-way'!O263/'True_Odds_Calculator_3-way'!B263-1)</f>
        <v>10.098457304339069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3.5364696289139408E-2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1.0369030997913753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19.441828658390225</v>
      </c>
      <c r="I263" s="6">
        <f>IF('Log_working_3-way'!$D263="","",'True_Odds_Calculator_3-way'!O264/'True_Odds_Calculator_3-way'!B264-1)</f>
        <v>7.0872528434777351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3.8869003591671447E-2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1.0364550184825196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17.041819561255394</v>
      </c>
      <c r="I264" s="6">
        <f>IF('Log_working_3-way'!$D264="","",'True_Odds_Calculator_3-way'!O265/'True_Odds_Calculator_3-way'!B265-1)</f>
        <v>6.1477962833501554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3.871333026646373E-2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1.0359982963264849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9.771177628635483</v>
      </c>
      <c r="I265" s="6">
        <f>IF('Log_working_3-way'!$D265="","",'True_Odds_Calculator_3-way'!O266/'True_Odds_Calculator_3-way'!B266-1)</f>
        <v>6.9514636277715098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3.8471149040864239E-2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1.0657245584899444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54.669934040600545</v>
      </c>
      <c r="I266" s="6">
        <f>IF('Log_working_3-way'!$D266="","",'True_Odds_Calculator_3-way'!O267/'True_Odds_Calculator_3-way'!B267-1)</f>
        <v>2.2884085421389382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4.6734893704613256E-2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1.0365813614193262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11.187010584167139</v>
      </c>
      <c r="I267" s="6">
        <f>IF('Log_working_3-way'!$D267="","",'True_Odds_Calculator_3-way'!O268/'True_Odds_Calculator_3-way'!B268-1)</f>
        <v>6.8108013955765108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3.9178545523273378E-2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1.0376912945826251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9.3404022901663986</v>
      </c>
      <c r="I268" s="6">
        <f>IF('Log_working_3-way'!$D268="","",'True_Odds_Calculator_3-way'!O269/'True_Odds_Calculator_3-way'!B269-1)</f>
        <v>5.2598651801510377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3.9591897841553036E-2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1.0414589361814919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6.0845048925265823</v>
      </c>
      <c r="I269" s="6">
        <f>IF('Log_working_3-way'!$D269="","",'True_Odds_Calculator_3-way'!O270/'True_Odds_Calculator_3-way'!B270-1)</f>
        <v>5.2435703259417963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4.2305088776882549E-2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1.0503979496357834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1.7115485008068725</v>
      </c>
      <c r="I270" s="6">
        <f>IF('Log_working_3-way'!$D270="","",'True_Odds_Calculator_3-way'!O271/'True_Odds_Calculator_3-way'!B271-1)</f>
        <v>4.3218000557955101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4.5224865979582862E-2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1.0207232561221176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7.6150070475812637</v>
      </c>
      <c r="I271" s="6">
        <f>IF('Log_working_3-way'!$D271="","",'True_Odds_Calculator_3-way'!O272/'True_Odds_Calculator_3-way'!B272-1)</f>
        <v>6.719966981652858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2.2079225893449239E-2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1.0232229801847113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4.3829473675285779</v>
      </c>
      <c r="I272" s="6">
        <f>IF('Log_working_3-way'!$D272="","",'True_Odds_Calculator_3-way'!O273/'True_Odds_Calculator_3-way'!B273-1)</f>
        <v>6.0213669074716005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2.3671632116200492E-2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1.0258916703315946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14.442909015101328</v>
      </c>
      <c r="I273" s="6">
        <f>IF('Log_working_3-way'!$D273="","",'True_Odds_Calculator_3-way'!O274/'True_Odds_Calculator_3-way'!B274-1)</f>
        <v>6.548969288416437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2.783509951787444E-2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1.0301288881563686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29.650985972534983</v>
      </c>
      <c r="I274" s="6">
        <f>IF('Log_working_3-way'!$D274="","",'True_Odds_Calculator_3-way'!O275/'True_Odds_Calculator_3-way'!B275-1)</f>
        <v>4.4533020347352856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2.9711459670628715E-2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1.0256239614104157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9.1264174035280892</v>
      </c>
      <c r="I275" s="6">
        <f>IF('Log_working_3-way'!$D275="","",'True_Odds_Calculator_3-way'!O276/'True_Odds_Calculator_3-way'!B276-1)</f>
        <v>7.6714075516065865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2.7592172888507793E-2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1.1297339118934451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72.900798659810931</v>
      </c>
      <c r="I276" s="6">
        <f>IF('Log_working_3-way'!$D276="","",'True_Odds_Calculator_3-way'!O277/'True_Odds_Calculator_3-way'!B277-1)</f>
        <v>0.42415483656273989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5.9726955020975359E-2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1.0455866416388433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10.334516134698825</v>
      </c>
      <c r="I277" s="6">
        <f>IF('Log_working_3-way'!$D277="","",'True_Odds_Calculator_3-way'!O278/'True_Odds_Calculator_3-way'!B278-1)</f>
        <v>10.902168923674552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4.9061669648716721E-2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1.0494215811959946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20.780702922716863</v>
      </c>
      <c r="I278" s="6">
        <f>IF('Log_working_3-way'!$D278="","",'True_Odds_Calculator_3-way'!O279/'True_Odds_Calculator_3-way'!B279-1)</f>
        <v>9.5010196837473675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5.1079428527408988E-2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1.0790963266203206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39.485654024210426</v>
      </c>
      <c r="I279" s="6">
        <f>IF('Log_working_3-way'!$D279="","",'True_Odds_Calculator_3-way'!O280/'True_Odds_Calculator_3-way'!B280-1)</f>
        <v>4.8170070495541548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6.9083593180224501E-2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1.021058762740485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9.4432797088521312</v>
      </c>
      <c r="I280" s="6">
        <f>IF('Log_working_3-way'!$D280="","",'True_Odds_Calculator_3-way'!O281/'True_Odds_Calculator_3-way'!B281-1)</f>
        <v>6.7157787749185562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2.2634021361509049E-2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1.0289986719479689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1.8567474011072003</v>
      </c>
      <c r="I281" s="6">
        <f>IF('Log_working_3-way'!$D281="","",'True_Odds_Calculator_3-way'!O282/'True_Odds_Calculator_3-way'!B282-1)</f>
        <v>3.8114115636149002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2.6366491339614218E-2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1.0246112469421356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3.4939556553188282</v>
      </c>
      <c r="I282" s="6">
        <f>IF('Log_working_3-way'!$D282="","",'True_Odds_Calculator_3-way'!O283/'True_Odds_Calculator_3-way'!B283-1)</f>
        <v>6.2455021143999554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2.4706247312959562E-2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1.0223884855819896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28.208621368225685</v>
      </c>
      <c r="I283" s="6">
        <f>IF('Log_working_3-way'!$D283="","",'True_Odds_Calculator_3-way'!O284/'True_Odds_Calculator_3-way'!B284-1)</f>
        <v>5.9558579271147378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2.231977501886262E-2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1.0223557944184698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29.881649707580461</v>
      </c>
      <c r="I284" s="6">
        <f>IF('Log_working_3-way'!$D284="","",'True_Odds_Calculator_3-way'!O285/'True_Odds_Calculator_3-way'!B285-1)</f>
        <v>5.2081111442555903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2.2020254908065251E-2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1.0819193680986974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54.934686477284068</v>
      </c>
      <c r="I285" s="6">
        <f>IF('Log_working_3-way'!$D285="","",'True_Odds_Calculator_3-way'!O286/'True_Odds_Calculator_3-way'!B286-1)</f>
        <v>2.1825476019395698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5.7869478845949729E-2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1.0310343442842789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5.5393209544422808</v>
      </c>
      <c r="I286" s="6">
        <f>IF('Log_working_3-way'!$D286="","",'True_Odds_Calculator_3-way'!O287/'True_Odds_Calculator_3-way'!B287-1)</f>
        <v>5.243982378264108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3.1682081365151271E-2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1.0332926856043578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31.751339832733905</v>
      </c>
      <c r="I287" s="6">
        <f>IF('Log_working_3-way'!$D287="","",'True_Odds_Calculator_3-way'!O288/'True_Odds_Calculator_3-way'!B288-1)</f>
        <v>5.337711276166428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3.2081598419676505E-2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1.0259879449678686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8.327894494999871</v>
      </c>
      <c r="I288" s="6">
        <f>IF('Log_working_3-way'!$D288="","",'True_Odds_Calculator_3-way'!O289/'True_Odds_Calculator_3-way'!B289-1)</f>
        <v>6.0703489859042099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2.7569795469098102E-2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1.0314904654462351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32.988906408081938</v>
      </c>
      <c r="I289" s="6">
        <f>IF('Log_working_3-way'!$D289="","",'True_Odds_Calculator_3-way'!O290/'True_Odds_Calculator_3-way'!B290-1)</f>
        <v>4.3492316114595209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3.0123748148960239E-2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1.0253281520221231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11.593058773391716</v>
      </c>
      <c r="I290" s="6">
        <f>IF('Log_working_3-way'!$D290="","",'True_Odds_Calculator_3-way'!O291/'True_Odds_Calculator_3-way'!B291-1)</f>
        <v>9.8862535569267127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2.7493724084277638E-2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1.0251843905173845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9.0645968990866219</v>
      </c>
      <c r="I291" s="6">
        <f>IF('Log_working_3-way'!$D291="","",'True_Odds_Calculator_3-way'!O292/'True_Odds_Calculator_3-way'!B292-1)</f>
        <v>9.1296345127633423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2.7265815973526397E-2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1.0428289604221557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0.19396568569976935</v>
      </c>
      <c r="I292" s="6">
        <f>IF('Log_working_3-way'!$D292="","",'True_Odds_Calculator_3-way'!O293/'True_Odds_Calculator_3-way'!B293-1)</f>
        <v>3.415553571374887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3.4006182942353247E-2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1.0344229923571604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40.459855534858171</v>
      </c>
      <c r="I293" s="6">
        <f>IF('Log_working_3-way'!$D293="","",'True_Odds_Calculator_3-way'!O294/'True_Odds_Calculator_3-way'!B294-1)</f>
        <v>3.6880026963675645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3.0360862293635327E-2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1.0210898789878491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17.013139345484234</v>
      </c>
      <c r="I294" s="6">
        <f>IF('Log_working_3-way'!$D294="","",'True_Odds_Calculator_3-way'!O295/'True_Odds_Calculator_3-way'!B295-1)</f>
        <v>6.7161605378660632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2.258342576071759E-2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1.0196890350207328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12.040675822060766</v>
      </c>
      <c r="I295" s="6">
        <f>IF('Log_working_3-way'!$D295="","",'True_Odds_Calculator_3-way'!O296/'True_Odds_Calculator_3-way'!B296-1)</f>
        <v>10.250120976926564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2.140687195741009E-2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1.0222688442765226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3.2422812420659897</v>
      </c>
      <c r="I296" s="6">
        <f>IF('Log_working_3-way'!$D296="","",'True_Odds_Calculator_3-way'!O297/'True_Odds_Calculator_3-way'!B297-1)</f>
        <v>10.949503620861703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2.309996205345044E-2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1.0203678539664298</v>
      </c>
      <c r="F297" s="6" t="e">
        <f>IF('Log_working_3-way'!D297="","",1/'True_Odds_Calculator_3-way'!N298+1/'True_Odds_Calculator_3-way'!O298+1/'True_Odds_Calculator_3-way'!#REF!-1)</f>
        <v>#REF!</v>
      </c>
      <c r="H297" s="6">
        <f>IF('Log_working_3-way'!$D297="","",'True_Odds_Calculator_3-way'!N298/'True_Odds_Calculator_3-way'!A298-1)</f>
        <v>15.169127150069507</v>
      </c>
      <c r="I297" s="6">
        <f>IF('Log_working_3-way'!$D297="","",'True_Odds_Calculator_3-way'!O298/'True_Odds_Calculator_3-way'!B298-1)</f>
        <v>8.0399284800917048</v>
      </c>
      <c r="J297" s="6" t="e">
        <f>IF('Log_working_3-way'!$D297="","",'True_Odds_Calculator_3-way'!#REF!/'True_Odds_Calculator_3-way'!C298-1)</f>
        <v>#REF!</v>
      </c>
      <c r="K297" s="6">
        <f>IF('Log_working_3-way'!$D297="","",1/'True_Odds_Calculator_3-way'!A298+1/'True_Odds_Calculator_3-way'!B298+1/'True_Odds_Calculator_3-way'!C298-1)</f>
        <v>2.1981912572584195E-2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1.0330839071978339</v>
      </c>
      <c r="F298" s="6" t="e">
        <f>IF('Log_working_3-way'!D298="","",1/'True_Odds_Calculator_3-way'!N299+1/'True_Odds_Calculator_3-way'!O299+1/'True_Odds_Calculator_3-way'!#REF!-1)</f>
        <v>#REF!</v>
      </c>
      <c r="H298" s="6">
        <f>IF('Log_working_3-way'!$D298="","",'True_Odds_Calculator_3-way'!N299/'True_Odds_Calculator_3-way'!A299-1)</f>
        <v>17.586253706699935</v>
      </c>
      <c r="I298" s="6">
        <f>IF('Log_working_3-way'!$D298="","",'True_Odds_Calculator_3-way'!O299/'True_Odds_Calculator_3-way'!B299-1)</f>
        <v>10.254502821105538</v>
      </c>
      <c r="J298" s="6" t="e">
        <f>IF('Log_working_3-way'!$D298="","",'True_Odds_Calculator_3-way'!#REF!/'True_Odds_Calculator_3-way'!C299-1)</f>
        <v>#REF!</v>
      </c>
      <c r="K298" s="6">
        <f>IF('Log_working_3-way'!$D298="","",1/'True_Odds_Calculator_3-way'!A299+1/'True_Odds_Calculator_3-way'!B299+1/'True_Odds_Calculator_3-way'!C299-1)</f>
        <v>3.4995460372041709E-2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1.0398808440215075</v>
      </c>
      <c r="F299" s="6" t="e">
        <f>IF('Log_working_3-way'!D299="","",1/'True_Odds_Calculator_3-way'!N300+1/'True_Odds_Calculator_3-way'!O300+1/'True_Odds_Calculator_3-way'!#REF!-1)</f>
        <v>#REF!</v>
      </c>
      <c r="H299" s="6">
        <f>IF('Log_working_3-way'!$D299="","",'True_Odds_Calculator_3-way'!N300/'True_Odds_Calculator_3-way'!A300-1)</f>
        <v>33.57283571064697</v>
      </c>
      <c r="I299" s="6">
        <f>IF('Log_working_3-way'!$D299="","",'True_Odds_Calculator_3-way'!O300/'True_Odds_Calculator_3-way'!B300-1)</f>
        <v>6.7378184170825</v>
      </c>
      <c r="J299" s="6" t="e">
        <f>IF('Log_working_3-way'!$D299="","",'True_Odds_Calculator_3-way'!#REF!/'True_Odds_Calculator_3-way'!C300-1)</f>
        <v>#REF!</v>
      </c>
      <c r="K299" s="6">
        <f>IF('Log_working_3-way'!$D299="","",1/'True_Odds_Calculator_3-way'!A300+1/'True_Odds_Calculator_3-way'!B300+1/'True_Odds_Calculator_3-way'!C300-1)</f>
        <v>3.7127273879673295E-2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1.0331706913716387</v>
      </c>
      <c r="F300" s="6" t="e">
        <f>IF('Log_working_3-way'!D300="","",1/'True_Odds_Calculator_3-way'!N301+1/'True_Odds_Calculator_3-way'!O301+1/'True_Odds_Calculator_3-way'!#REF!-1)</f>
        <v>#REF!</v>
      </c>
      <c r="H300" s="6">
        <f>IF('Log_working_3-way'!$D300="","",'True_Odds_Calculator_3-way'!N301/'True_Odds_Calculator_3-way'!A301-1)</f>
        <v>21.561684868112227</v>
      </c>
      <c r="I300" s="6">
        <f>IF('Log_working_3-way'!$D300="","",'True_Odds_Calculator_3-way'!O301/'True_Odds_Calculator_3-way'!B301-1)</f>
        <v>8.620412531856628</v>
      </c>
      <c r="J300" s="6" t="e">
        <f>IF('Log_working_3-way'!$D300="","",'True_Odds_Calculator_3-way'!#REF!/'True_Odds_Calculator_3-way'!C301-1)</f>
        <v>#REF!</v>
      </c>
      <c r="K300" s="6">
        <f>IF('Log_working_3-way'!$D300="","",1/'True_Odds_Calculator_3-way'!A301+1/'True_Odds_Calculator_3-way'!B301+1/'True_Odds_Calculator_3-way'!C301-1)</f>
        <v>3.4398257292598489E-2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1.0295781976437679</v>
      </c>
      <c r="F301" s="6" t="e">
        <f>IF('Log_working_3-way'!D301="","",1/'True_Odds_Calculator_3-way'!N302+1/'True_Odds_Calculator_3-way'!O302+1/'True_Odds_Calculator_3-way'!#REF!-1)</f>
        <v>#REF!</v>
      </c>
      <c r="H301" s="6">
        <f>IF('Log_working_3-way'!$D301="","",'True_Odds_Calculator_3-way'!N302/'True_Odds_Calculator_3-way'!A302-1)</f>
        <v>14.140443422223512</v>
      </c>
      <c r="I301" s="6">
        <f>IF('Log_working_3-way'!$D301="","",'True_Odds_Calculator_3-way'!O302/'True_Odds_Calculator_3-way'!B302-1)</f>
        <v>10.136163665763913</v>
      </c>
      <c r="J301" s="6" t="e">
        <f>IF('Log_working_3-way'!$D301="","",'True_Odds_Calculator_3-way'!#REF!/'True_Odds_Calculator_3-way'!C302-1)</f>
        <v>#REF!</v>
      </c>
      <c r="K301" s="6">
        <f>IF('Log_working_3-way'!$D301="","",1/'True_Odds_Calculator_3-way'!A302+1/'True_Odds_Calculator_3-way'!B302+1/'True_Odds_Calculator_3-way'!C302-1)</f>
        <v>3.1859015462552653E-2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1.0479257620752087</v>
      </c>
      <c r="F302" s="6" t="e">
        <f>IF('Log_working_3-way'!D302="","",1/'True_Odds_Calculator_3-way'!N303+1/'True_Odds_Calculator_3-way'!O303+1/'True_Odds_Calculator_3-way'!#REF!-1)</f>
        <v>#REF!</v>
      </c>
      <c r="H302" s="6">
        <f>IF('Log_working_3-way'!$D302="","",'True_Odds_Calculator_3-way'!N303/'True_Odds_Calculator_3-way'!A303-1)</f>
        <v>46.087008213072728</v>
      </c>
      <c r="I302" s="6">
        <f>IF('Log_working_3-way'!$D302="","",'True_Odds_Calculator_3-way'!O303/'True_Odds_Calculator_3-way'!B303-1)</f>
        <v>4.0652419353859308</v>
      </c>
      <c r="J302" s="6" t="e">
        <f>IF('Log_working_3-way'!$D302="","",'True_Odds_Calculator_3-way'!#REF!/'True_Odds_Calculator_3-way'!C303-1)</f>
        <v>#REF!</v>
      </c>
      <c r="K302" s="6">
        <f>IF('Log_working_3-way'!$D302="","",1/'True_Odds_Calculator_3-way'!A303+1/'True_Odds_Calculator_3-way'!B303+1/'True_Odds_Calculator_3-way'!C303-1)</f>
        <v>3.8548607355946896E-2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1.0361915823147183</v>
      </c>
      <c r="F303" s="6" t="e">
        <f>IF('Log_working_3-way'!D303="","",1/'True_Odds_Calculator_3-way'!N304+1/'True_Odds_Calculator_3-way'!O304+1/'True_Odds_Calculator_3-way'!#REF!-1)</f>
        <v>#REF!</v>
      </c>
      <c r="H303" s="6">
        <f>IF('Log_working_3-way'!$D303="","",'True_Odds_Calculator_3-way'!N304/'True_Odds_Calculator_3-way'!A304-1)</f>
        <v>15.575966073883706</v>
      </c>
      <c r="I303" s="6">
        <f>IF('Log_working_3-way'!$D303="","",'True_Odds_Calculator_3-way'!O304/'True_Odds_Calculator_3-way'!B304-1)</f>
        <v>6.9956538592400843</v>
      </c>
      <c r="J303" s="6" t="e">
        <f>IF('Log_working_3-way'!$D303="","",'True_Odds_Calculator_3-way'!#REF!/'True_Odds_Calculator_3-way'!C304-1)</f>
        <v>#REF!</v>
      </c>
      <c r="K303" s="6">
        <f>IF('Log_working_3-way'!$D303="","",1/'True_Odds_Calculator_3-way'!A304+1/'True_Odds_Calculator_3-way'!B304+1/'True_Odds_Calculator_3-way'!C304-1)</f>
        <v>3.8692667175103113E-2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1.0417516518187169</v>
      </c>
      <c r="F304" s="6" t="e">
        <f>IF('Log_working_3-way'!D304="","",1/'True_Odds_Calculator_3-way'!N305+1/'True_Odds_Calculator_3-way'!O305+1/'True_Odds_Calculator_3-way'!#REF!-1)</f>
        <v>#REF!</v>
      </c>
      <c r="H304" s="6">
        <f>IF('Log_working_3-way'!$D304="","",'True_Odds_Calculator_3-way'!N305/'True_Odds_Calculator_3-way'!A305-1)</f>
        <v>5.2766483475990933</v>
      </c>
      <c r="I304" s="6">
        <f>IF('Log_working_3-way'!$D304="","",'True_Odds_Calculator_3-way'!O305/'True_Odds_Calculator_3-way'!B305-1)</f>
        <v>5.2129264419277357</v>
      </c>
      <c r="J304" s="6" t="e">
        <f>IF('Log_working_3-way'!$D304="","",'True_Odds_Calculator_3-way'!#REF!/'True_Odds_Calculator_3-way'!C305-1)</f>
        <v>#REF!</v>
      </c>
      <c r="K304" s="6">
        <f>IF('Log_working_3-way'!$D304="","",1/'True_Odds_Calculator_3-way'!A305+1/'True_Odds_Calculator_3-way'!B305+1/'True_Odds_Calculator_3-way'!C305-1)</f>
        <v>4.2122295528997489E-2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1.0379405908481794</v>
      </c>
      <c r="F305" s="6" t="e">
        <f>IF('Log_working_3-way'!D305="","",1/'True_Odds_Calculator_3-way'!N306+1/'True_Odds_Calculator_3-way'!O306+1/'True_Odds_Calculator_3-way'!#REF!-1)</f>
        <v>#REF!</v>
      </c>
      <c r="H305" s="6">
        <f>IF('Log_working_3-way'!$D305="","",'True_Odds_Calculator_3-way'!N306/'True_Odds_Calculator_3-way'!A306-1)</f>
        <v>19.80383246124568</v>
      </c>
      <c r="I305" s="6">
        <f>IF('Log_working_3-way'!$D305="","",'True_Odds_Calculator_3-way'!O306/'True_Odds_Calculator_3-way'!B306-1)</f>
        <v>7.0794552028656277</v>
      </c>
      <c r="J305" s="6" t="e">
        <f>IF('Log_working_3-way'!$D305="","",'True_Odds_Calculator_3-way'!#REF!/'True_Odds_Calculator_3-way'!C306-1)</f>
        <v>#REF!</v>
      </c>
      <c r="K305" s="6">
        <f>IF('Log_working_3-way'!$D305="","",1/'True_Odds_Calculator_3-way'!A306+1/'True_Odds_Calculator_3-way'!B306+1/'True_Odds_Calculator_3-way'!C306-1)</f>
        <v>3.9871636433820523E-2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1.0375291144085186</v>
      </c>
      <c r="F306" s="6" t="e">
        <f>IF('Log_working_3-way'!D306="","",1/'True_Odds_Calculator_3-way'!N307+1/'True_Odds_Calculator_3-way'!O307+1/'True_Odds_Calculator_3-way'!#REF!-1)</f>
        <v>#REF!</v>
      </c>
      <c r="H306" s="6">
        <f>IF('Log_working_3-way'!$D306="","",'True_Odds_Calculator_3-way'!N307/'True_Odds_Calculator_3-way'!A307-1)</f>
        <v>7.0841260801962651</v>
      </c>
      <c r="I306" s="6">
        <f>IF('Log_working_3-way'!$D306="","",'True_Odds_Calculator_3-way'!O307/'True_Odds_Calculator_3-way'!B307-1)</f>
        <v>6.3022722089061958</v>
      </c>
      <c r="J306" s="6" t="e">
        <f>IF('Log_working_3-way'!$D306="","",'True_Odds_Calculator_3-way'!#REF!/'True_Odds_Calculator_3-way'!C307-1)</f>
        <v>#REF!</v>
      </c>
      <c r="K306" s="6">
        <f>IF('Log_working_3-way'!$D306="","",1/'True_Odds_Calculator_3-way'!A307+1/'True_Odds_Calculator_3-way'!B307+1/'True_Odds_Calculator_3-way'!C307-1)</f>
        <v>3.927081541677957E-2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1.061399386210218</v>
      </c>
      <c r="F307" s="6" t="e">
        <f>IF('Log_working_3-way'!D307="","",1/'True_Odds_Calculator_3-way'!N308+1/'True_Odds_Calculator_3-way'!O308+1/'True_Odds_Calculator_3-way'!#REF!-1)</f>
        <v>#REF!</v>
      </c>
      <c r="H307" s="6">
        <f>IF('Log_working_3-way'!$D307="","",'True_Odds_Calculator_3-way'!N308/'True_Odds_Calculator_3-way'!A308-1)</f>
        <v>42.988385914213289</v>
      </c>
      <c r="I307" s="6">
        <f>IF('Log_working_3-way'!$D307="","",'True_Odds_Calculator_3-way'!O308/'True_Odds_Calculator_3-way'!B308-1)</f>
        <v>3.5914504587380032</v>
      </c>
      <c r="J307" s="6" t="e">
        <f>IF('Log_working_3-way'!$D307="","",'True_Odds_Calculator_3-way'!#REF!/'True_Odds_Calculator_3-way'!C308-1)</f>
        <v>#REF!</v>
      </c>
      <c r="K307" s="6">
        <f>IF('Log_working_3-way'!$D307="","",1/'True_Odds_Calculator_3-way'!A308+1/'True_Odds_Calculator_3-way'!B308+1/'True_Odds_Calculator_3-way'!C308-1)</f>
        <v>5.2028012514334643E-2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1.032529624193504</v>
      </c>
      <c r="F308" s="6" t="e">
        <f>IF('Log_working_3-way'!D308="","",1/'True_Odds_Calculator_3-way'!N309+1/'True_Odds_Calculator_3-way'!O309+1/'True_Odds_Calculator_3-way'!#REF!-1)</f>
        <v>#REF!</v>
      </c>
      <c r="H308" s="6">
        <f>IF('Log_working_3-way'!$D308="","",'True_Odds_Calculator_3-way'!N309/'True_Odds_Calculator_3-way'!A309-1)</f>
        <v>5.4261416213236098</v>
      </c>
      <c r="I308" s="6">
        <f>IF('Log_working_3-way'!$D308="","",'True_Odds_Calculator_3-way'!O309/'True_Odds_Calculator_3-way'!B309-1)</f>
        <v>6.6333248977444557</v>
      </c>
      <c r="J308" s="6" t="e">
        <f>IF('Log_working_3-way'!$D308="","",'True_Odds_Calculator_3-way'!#REF!/'True_Odds_Calculator_3-way'!C309-1)</f>
        <v>#REF!</v>
      </c>
      <c r="K308" s="6">
        <f>IF('Log_working_3-way'!$D308="","",1/'True_Odds_Calculator_3-way'!A309+1/'True_Odds_Calculator_3-way'!B309+1/'True_Odds_Calculator_3-way'!C309-1)</f>
        <v>3.3680340117876018E-2</v>
      </c>
    </row>
    <row r="309" spans="4:11" x14ac:dyDescent="0.25">
      <c r="D309">
        <f>solve_for_c('True_Odds_Calculator_3-way'!A310,'True_Odds_Calculator_3-way'!B310,'True_Odds_Calculator_3-way'!C310,'Log_working_3-way'!B$1,'Log_working_3-way'!B$2)</f>
        <v>1.0360479623688679</v>
      </c>
      <c r="F309" s="6" t="e">
        <f>IF('Log_working_3-way'!D309="","",1/'True_Odds_Calculator_3-way'!N310+1/'True_Odds_Calculator_3-way'!O310+1/'True_Odds_Calculator_3-way'!#REF!-1)</f>
        <v>#REF!</v>
      </c>
      <c r="H309" s="6">
        <f>IF('Log_working_3-way'!$D309="","",'True_Odds_Calculator_3-way'!N310/'True_Odds_Calculator_3-way'!A310-1)</f>
        <v>7.6826984464779731</v>
      </c>
      <c r="I309" s="6">
        <f>IF('Log_working_3-way'!$D309="","",'True_Odds_Calculator_3-way'!O310/'True_Odds_Calculator_3-way'!B310-1)</f>
        <v>9.2825382121352487</v>
      </c>
      <c r="J309" s="6" t="e">
        <f>IF('Log_working_3-way'!$D309="","",'True_Odds_Calculator_3-way'!#REF!/'True_Odds_Calculator_3-way'!C310-1)</f>
        <v>#REF!</v>
      </c>
      <c r="K309" s="6">
        <f>IF('Log_working_3-way'!$D309="","",1/'True_Odds_Calculator_3-way'!A310+1/'True_Odds_Calculator_3-way'!B310+1/'True_Odds_Calculator_3-way'!C310-1)</f>
        <v>3.8620319666071268E-2</v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1.058190012722833</v>
      </c>
      <c r="F310" s="6" t="e">
        <f>IF('Log_working_3-way'!D310="","",1/'True_Odds_Calculator_3-way'!N311+1/'True_Odds_Calculator_3-way'!O311+1/'True_Odds_Calculator_3-way'!#REF!-1)</f>
        <v>#REF!</v>
      </c>
      <c r="H310" s="6">
        <f>IF('Log_working_3-way'!$D310="","",'True_Odds_Calculator_3-way'!N311/'True_Odds_Calculator_3-way'!A311-1)</f>
        <v>7.1040938160988745</v>
      </c>
      <c r="I310" s="6">
        <f>IF('Log_working_3-way'!$D310="","",'True_Odds_Calculator_3-way'!O311/'True_Odds_Calculator_3-way'!B311-1)</f>
        <v>8.6188807993323735</v>
      </c>
      <c r="J310" s="6" t="e">
        <f>IF('Log_working_3-way'!$D310="","",'True_Odds_Calculator_3-way'!#REF!/'True_Odds_Calculator_3-way'!C311-1)</f>
        <v>#REF!</v>
      </c>
      <c r="K310" s="6">
        <f>IF('Log_working_3-way'!$D310="","",1/'True_Odds_Calculator_3-way'!A311+1/'True_Odds_Calculator_3-way'!B311+1/'True_Odds_Calculator_3-way'!C311-1)</f>
        <v>6.1174443129725642E-2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1.0753887869649288</v>
      </c>
      <c r="F311" s="6" t="e">
        <f>IF('Log_working_3-way'!D311="","",1/'True_Odds_Calculator_3-way'!N312+1/'True_Odds_Calculator_3-way'!O312+1/'True_Odds_Calculator_3-way'!#REF!-1)</f>
        <v>#REF!</v>
      </c>
      <c r="H311" s="6">
        <f>IF('Log_working_3-way'!$D311="","",'True_Odds_Calculator_3-way'!N312/'True_Odds_Calculator_3-way'!A312-1)</f>
        <v>0.22573556979131015</v>
      </c>
      <c r="I311" s="6">
        <f>IF('Log_working_3-way'!$D311="","",'True_Odds_Calculator_3-way'!O312/'True_Odds_Calculator_3-way'!B312-1)</f>
        <v>3.5641827749450767</v>
      </c>
      <c r="J311" s="6" t="e">
        <f>IF('Log_working_3-way'!$D311="","",'True_Odds_Calculator_3-way'!#REF!/'True_Odds_Calculator_3-way'!C312-1)</f>
        <v>#REF!</v>
      </c>
      <c r="K311" s="6">
        <f>IF('Log_working_3-way'!$D311="","",1/'True_Odds_Calculator_3-way'!A312+1/'True_Odds_Calculator_3-way'!B312+1/'True_Odds_Calculator_3-way'!C312-1)</f>
        <v>5.8313117340551335E-2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1.0210176791710033</v>
      </c>
      <c r="F312" s="6" t="e">
        <f>IF('Log_working_3-way'!D312="","",1/'True_Odds_Calculator_3-way'!N313+1/'True_Odds_Calculator_3-way'!O313+1/'True_Odds_Calculator_3-way'!#REF!-1)</f>
        <v>#REF!</v>
      </c>
      <c r="H312" s="6">
        <f>IF('Log_working_3-way'!$D312="","",'True_Odds_Calculator_3-way'!N313/'True_Odds_Calculator_3-way'!A313-1)</f>
        <v>7.7664063138731407</v>
      </c>
      <c r="I312" s="6">
        <f>IF('Log_working_3-way'!$D312="","",'True_Odds_Calculator_3-way'!O313/'True_Odds_Calculator_3-way'!B313-1)</f>
        <v>7.662354935076813</v>
      </c>
      <c r="J312" s="6" t="e">
        <f>IF('Log_working_3-way'!$D312="","",'True_Odds_Calculator_3-way'!#REF!/'True_Odds_Calculator_3-way'!C313-1)</f>
        <v>#REF!</v>
      </c>
      <c r="K312" s="6">
        <f>IF('Log_working_3-way'!$D312="","",1/'True_Odds_Calculator_3-way'!A313+1/'True_Odds_Calculator_3-way'!B313+1/'True_Odds_Calculator_3-way'!C313-1)</f>
        <v>2.2552160117454978E-2</v>
      </c>
    </row>
    <row r="313" spans="4:11" x14ac:dyDescent="0.25">
      <c r="D313">
        <f>solve_for_c('True_Odds_Calculator_3-way'!A314,'True_Odds_Calculator_3-way'!B314,'True_Odds_Calculator_3-way'!C314,'Log_working_3-way'!B$1,'Log_working_3-way'!B$2)</f>
        <v>1.0472130649137483</v>
      </c>
      <c r="F313" s="6" t="e">
        <f>IF('Log_working_3-way'!D313="","",1/'True_Odds_Calculator_3-way'!N314+1/'True_Odds_Calculator_3-way'!O314+1/'True_Odds_Calculator_3-way'!#REF!-1)</f>
        <v>#REF!</v>
      </c>
      <c r="H313" s="6">
        <f>IF('Log_working_3-way'!$D313="","",'True_Odds_Calculator_3-way'!N314/'True_Odds_Calculator_3-way'!A314-1)</f>
        <v>50.406706518826397</v>
      </c>
      <c r="I313" s="6">
        <f>IF('Log_working_3-way'!$D313="","",'True_Odds_Calculator_3-way'!O314/'True_Odds_Calculator_3-way'!B314-1)</f>
        <v>2.3334685626644629</v>
      </c>
      <c r="J313" s="6" t="e">
        <f>IF('Log_working_3-way'!$D313="","",'True_Odds_Calculator_3-way'!#REF!/'True_Odds_Calculator_3-way'!C314-1)</f>
        <v>#REF!</v>
      </c>
      <c r="K313" s="6">
        <f>IF('Log_working_3-way'!$D313="","",1/'True_Odds_Calculator_3-way'!A314+1/'True_Odds_Calculator_3-way'!B314+1/'True_Odds_Calculator_3-way'!C314-1)</f>
        <v>3.6427875008383515E-2</v>
      </c>
    </row>
    <row r="314" spans="4:11" x14ac:dyDescent="0.25">
      <c r="D314">
        <f>solve_for_c('True_Odds_Calculator_3-way'!A315,'True_Odds_Calculator_3-way'!B315,'True_Odds_Calculator_3-way'!C315,'Log_working_3-way'!B$1,'Log_working_3-way'!B$2)</f>
        <v>1.0209972010087796</v>
      </c>
      <c r="F314" s="6" t="e">
        <f>IF('Log_working_3-way'!D314="","",1/'True_Odds_Calculator_3-way'!N315+1/'True_Odds_Calculator_3-way'!O315+1/'True_Odds_Calculator_3-way'!#REF!-1)</f>
        <v>#REF!</v>
      </c>
      <c r="H314" s="6">
        <f>IF('Log_working_3-way'!$D314="","",'True_Odds_Calculator_3-way'!N315/'True_Odds_Calculator_3-way'!A315-1)</f>
        <v>10.312259332206533</v>
      </c>
      <c r="I314" s="6">
        <f>IF('Log_working_3-way'!$D314="","",'True_Odds_Calculator_3-way'!O315/'True_Odds_Calculator_3-way'!B315-1)</f>
        <v>7.5083357057335363</v>
      </c>
      <c r="J314" s="6" t="e">
        <f>IF('Log_working_3-way'!$D314="","",'True_Odds_Calculator_3-way'!#REF!/'True_Odds_Calculator_3-way'!C315-1)</f>
        <v>#REF!</v>
      </c>
      <c r="K314" s="6">
        <f>IF('Log_working_3-way'!$D314="","",1/'True_Odds_Calculator_3-way'!A315+1/'True_Odds_Calculator_3-way'!B315+1/'True_Odds_Calculator_3-way'!C315-1)</f>
        <v>2.2718204384037932E-2</v>
      </c>
    </row>
    <row r="315" spans="4:11" x14ac:dyDescent="0.25">
      <c r="D315">
        <f>solve_for_c('True_Odds_Calculator_3-way'!A316,'True_Odds_Calculator_3-way'!B316,'True_Odds_Calculator_3-way'!C316,'Log_working_3-way'!B$1,'Log_working_3-way'!B$2)</f>
        <v>1.0306148183943487</v>
      </c>
      <c r="F315" s="6" t="e">
        <f>IF('Log_working_3-way'!D315="","",1/'True_Odds_Calculator_3-way'!N316+1/'True_Odds_Calculator_3-way'!O316+1/'True_Odds_Calculator_3-way'!#REF!-1)</f>
        <v>#REF!</v>
      </c>
      <c r="H315" s="6">
        <f>IF('Log_working_3-way'!$D315="","",'True_Odds_Calculator_3-way'!N316/'True_Odds_Calculator_3-way'!A316-1)</f>
        <v>11.798991212515269</v>
      </c>
      <c r="I315" s="6">
        <f>IF('Log_working_3-way'!$D315="","",'True_Odds_Calculator_3-way'!O316/'True_Odds_Calculator_3-way'!B316-1)</f>
        <v>10.509199886402701</v>
      </c>
      <c r="J315" s="6" t="e">
        <f>IF('Log_working_3-way'!$D315="","",'True_Odds_Calculator_3-way'!#REF!/'True_Odds_Calculator_3-way'!C316-1)</f>
        <v>#REF!</v>
      </c>
      <c r="K315" s="6">
        <f>IF('Log_working_3-way'!$D315="","",1/'True_Odds_Calculator_3-way'!A316+1/'True_Odds_Calculator_3-way'!B316+1/'True_Odds_Calculator_3-way'!C316-1)</f>
        <v>3.3139274518585005E-2</v>
      </c>
    </row>
    <row r="316" spans="4:11" x14ac:dyDescent="0.25">
      <c r="D316">
        <f>solve_for_c('True_Odds_Calculator_3-way'!A317,'True_Odds_Calculator_3-way'!B317,'True_Odds_Calculator_3-way'!C317,'Log_working_3-way'!B$1,'Log_working_3-way'!B$2)</f>
        <v>1.0310368751443033</v>
      </c>
      <c r="F316" s="6" t="e">
        <f>IF('Log_working_3-way'!D316="","",1/'True_Odds_Calculator_3-way'!N317+1/'True_Odds_Calculator_3-way'!O317+1/'True_Odds_Calculator_3-way'!#REF!-1)</f>
        <v>#REF!</v>
      </c>
      <c r="H316" s="6">
        <f>IF('Log_working_3-way'!$D316="","",'True_Odds_Calculator_3-way'!N317/'True_Odds_Calculator_3-way'!A317-1)</f>
        <v>9.4688744531981683</v>
      </c>
      <c r="I316" s="6">
        <f>IF('Log_working_3-way'!$D316="","",'True_Odds_Calculator_3-way'!O317/'True_Odds_Calculator_3-way'!B317-1)</f>
        <v>10.425130802266883</v>
      </c>
      <c r="J316" s="6" t="e">
        <f>IF('Log_working_3-way'!$D316="","",'True_Odds_Calculator_3-way'!#REF!/'True_Odds_Calculator_3-way'!C317-1)</f>
        <v>#REF!</v>
      </c>
      <c r="K316" s="6">
        <f>IF('Log_working_3-way'!$D316="","",1/'True_Odds_Calculator_3-way'!A317+1/'True_Odds_Calculator_3-way'!B317+1/'True_Odds_Calculator_3-way'!C317-1)</f>
        <v>3.3600810429811112E-2</v>
      </c>
    </row>
    <row r="317" spans="4:11" x14ac:dyDescent="0.25">
      <c r="D317">
        <f>solve_for_c('True_Odds_Calculator_3-way'!A318,'True_Odds_Calculator_3-way'!B318,'True_Odds_Calculator_3-way'!C318,'Log_working_3-way'!B$1,'Log_working_3-way'!B$2)</f>
        <v>1.0492563808140805</v>
      </c>
      <c r="F317" s="6" t="e">
        <f>IF('Log_working_3-way'!D317="","",1/'True_Odds_Calculator_3-way'!N318+1/'True_Odds_Calculator_3-way'!O318+1/'True_Odds_Calculator_3-way'!#REF!-1)</f>
        <v>#REF!</v>
      </c>
      <c r="H317" s="6">
        <f>IF('Log_working_3-way'!$D317="","",'True_Odds_Calculator_3-way'!N318/'True_Odds_Calculator_3-way'!A318-1)</f>
        <v>1.6949942765277464</v>
      </c>
      <c r="I317" s="6">
        <f>IF('Log_working_3-way'!$D317="","",'True_Odds_Calculator_3-way'!O318/'True_Odds_Calculator_3-way'!B318-1)</f>
        <v>4.6948547705596679</v>
      </c>
      <c r="J317" s="6" t="e">
        <f>IF('Log_working_3-way'!$D317="","",'True_Odds_Calculator_3-way'!#REF!/'True_Odds_Calculator_3-way'!C318-1)</f>
        <v>#REF!</v>
      </c>
      <c r="K317" s="6">
        <f>IF('Log_working_3-way'!$D317="","",1/'True_Odds_Calculator_3-way'!A318+1/'True_Odds_Calculator_3-way'!B318+1/'True_Odds_Calculator_3-way'!C318-1)</f>
        <v>4.45990663287823E-2</v>
      </c>
    </row>
    <row r="318" spans="4:11" x14ac:dyDescent="0.25">
      <c r="D318">
        <f>solve_for_c('True_Odds_Calculator_3-way'!A319,'True_Odds_Calculator_3-way'!B319,'True_Odds_Calculator_3-way'!C319,'Log_working_3-way'!B$1,'Log_working_3-way'!B$2)</f>
        <v>1.042958524462041</v>
      </c>
      <c r="F318" s="6" t="e">
        <f>IF('Log_working_3-way'!D318="","",1/'True_Odds_Calculator_3-way'!N319+1/'True_Odds_Calculator_3-way'!O319+1/'True_Odds_Calculator_3-way'!#REF!-1)</f>
        <v>#REF!</v>
      </c>
      <c r="H318" s="6">
        <f>IF('Log_working_3-way'!$D318="","",'True_Odds_Calculator_3-way'!N319/'True_Odds_Calculator_3-way'!A319-1)</f>
        <v>30.340994947709465</v>
      </c>
      <c r="I318" s="6">
        <f>IF('Log_working_3-way'!$D318="","",'True_Odds_Calculator_3-way'!O319/'True_Odds_Calculator_3-way'!B319-1)</f>
        <v>5.2144654240144135</v>
      </c>
      <c r="J318" s="6" t="e">
        <f>IF('Log_working_3-way'!$D318="","",'True_Odds_Calculator_3-way'!#REF!/'True_Odds_Calculator_3-way'!C319-1)</f>
        <v>#REF!</v>
      </c>
      <c r="K318" s="6">
        <f>IF('Log_working_3-way'!$D318="","",1/'True_Odds_Calculator_3-way'!A319+1/'True_Odds_Calculator_3-way'!B319+1/'True_Odds_Calculator_3-way'!C319-1)</f>
        <v>4.1864219019512205E-2</v>
      </c>
    </row>
    <row r="319" spans="4:11" x14ac:dyDescent="0.25">
      <c r="D319">
        <f>solve_for_c('True_Odds_Calculator_3-way'!A320,'True_Odds_Calculator_3-way'!B320,'True_Odds_Calculator_3-way'!C320,'Log_working_3-way'!B$1,'Log_working_3-way'!B$2)</f>
        <v>1.0341466620233648</v>
      </c>
      <c r="F319" s="6" t="e">
        <f>IF('Log_working_3-way'!D319="","",1/'True_Odds_Calculator_3-way'!N320+1/'True_Odds_Calculator_3-way'!O320+1/'True_Odds_Calculator_3-way'!#REF!-1)</f>
        <v>#REF!</v>
      </c>
      <c r="H319" s="6">
        <f>IF('Log_working_3-way'!$D319="","",'True_Odds_Calculator_3-way'!N320/'True_Odds_Calculator_3-way'!A320-1)</f>
        <v>26.645308638030269</v>
      </c>
      <c r="I319" s="6">
        <f>IF('Log_working_3-way'!$D319="","",'True_Odds_Calculator_3-way'!O320/'True_Odds_Calculator_3-way'!B320-1)</f>
        <v>5.3234070797763016</v>
      </c>
      <c r="J319" s="6" t="e">
        <f>IF('Log_working_3-way'!$D319="","",'True_Odds_Calculator_3-way'!#REF!/'True_Odds_Calculator_3-way'!C320-1)</f>
        <v>#REF!</v>
      </c>
      <c r="K319" s="6">
        <f>IF('Log_working_3-way'!$D319="","",1/'True_Odds_Calculator_3-way'!A320+1/'True_Odds_Calculator_3-way'!B320+1/'True_Odds_Calculator_3-way'!C320-1)</f>
        <v>3.4416273016484977E-2</v>
      </c>
    </row>
    <row r="320" spans="4:11" x14ac:dyDescent="0.25">
      <c r="D320">
        <f>solve_for_c('True_Odds_Calculator_3-way'!A321,'True_Odds_Calculator_3-way'!B321,'True_Odds_Calculator_3-way'!C321,'Log_working_3-way'!B$1,'Log_working_3-way'!B$2)</f>
        <v>1.020536301611108</v>
      </c>
      <c r="F320" s="6" t="e">
        <f>IF('Log_working_3-way'!D320="","",1/'True_Odds_Calculator_3-way'!N321+1/'True_Odds_Calculator_3-way'!O321+1/'True_Odds_Calculator_3-way'!#REF!-1)</f>
        <v>#REF!</v>
      </c>
      <c r="H320" s="6">
        <f>IF('Log_working_3-way'!$D320="","",'True_Odds_Calculator_3-way'!N321/'True_Odds_Calculator_3-way'!A321-1)</f>
        <v>14.283175341605855</v>
      </c>
      <c r="I320" s="6">
        <f>IF('Log_working_3-way'!$D320="","",'True_Odds_Calculator_3-way'!O321/'True_Odds_Calculator_3-way'!B321-1)</f>
        <v>8.673873367754922</v>
      </c>
      <c r="J320" s="6" t="e">
        <f>IF('Log_working_3-way'!$D320="","",'True_Odds_Calculator_3-way'!#REF!/'True_Odds_Calculator_3-way'!C321-1)</f>
        <v>#REF!</v>
      </c>
      <c r="K320" s="6">
        <f>IF('Log_working_3-way'!$D320="","",1/'True_Odds_Calculator_3-way'!A321+1/'True_Odds_Calculator_3-way'!B321+1/'True_Odds_Calculator_3-way'!C321-1)</f>
        <v>2.2222325801078968E-2</v>
      </c>
    </row>
    <row r="321" spans="4:11" x14ac:dyDescent="0.25">
      <c r="D321">
        <f>solve_for_c('True_Odds_Calculator_3-way'!A322,'True_Odds_Calculator_3-way'!B322,'True_Odds_Calculator_3-way'!C322,'Log_working_3-way'!B$1,'Log_working_3-way'!B$2)</f>
        <v>1.0406174627154381</v>
      </c>
      <c r="F321" s="6" t="e">
        <f>IF('Log_working_3-way'!D321="","",1/'True_Odds_Calculator_3-way'!N322+1/'True_Odds_Calculator_3-way'!O322+1/'True_Odds_Calculator_3-way'!#REF!-1)</f>
        <v>#REF!</v>
      </c>
      <c r="H321" s="6">
        <f>IF('Log_working_3-way'!$D321="","",'True_Odds_Calculator_3-way'!N322/'True_Odds_Calculator_3-way'!A322-1)</f>
        <v>11.858775102939358</v>
      </c>
      <c r="I321" s="6">
        <f>IF('Log_working_3-way'!$D321="","",'True_Odds_Calculator_3-way'!O322/'True_Odds_Calculator_3-way'!B322-1)</f>
        <v>6.8681755457423765</v>
      </c>
      <c r="J321" s="6" t="e">
        <f>IF('Log_working_3-way'!$D321="","",'True_Odds_Calculator_3-way'!#REF!/'True_Odds_Calculator_3-way'!C322-1)</f>
        <v>#REF!</v>
      </c>
      <c r="K321" s="6">
        <f>IF('Log_working_3-way'!$D321="","",1/'True_Odds_Calculator_3-way'!A322+1/'True_Odds_Calculator_3-way'!B322+1/'True_Odds_Calculator_3-way'!C322-1)</f>
        <v>4.3458317589764484E-2</v>
      </c>
    </row>
    <row r="322" spans="4:11" x14ac:dyDescent="0.25">
      <c r="D322">
        <f>solve_for_c('True_Odds_Calculator_3-way'!A323,'True_Odds_Calculator_3-way'!B323,'True_Odds_Calculator_3-way'!C323,'Log_working_3-way'!B$1,'Log_working_3-way'!B$2)</f>
        <v>1.0314379506445204</v>
      </c>
      <c r="F322" s="6" t="e">
        <f>IF('Log_working_3-way'!D322="","",1/'True_Odds_Calculator_3-way'!N323+1/'True_Odds_Calculator_3-way'!O323+1/'True_Odds_Calculator_3-way'!#REF!-1)</f>
        <v>#REF!</v>
      </c>
      <c r="H322" s="6">
        <f>IF('Log_working_3-way'!$D322="","",'True_Odds_Calculator_3-way'!N323/'True_Odds_Calculator_3-way'!A323-1)</f>
        <v>0.81280544337888783</v>
      </c>
      <c r="I322" s="6">
        <f>IF('Log_working_3-way'!$D322="","",'True_Odds_Calculator_3-way'!O323/'True_Odds_Calculator_3-way'!B323-1)</f>
        <v>3.4852567917423372</v>
      </c>
      <c r="J322" s="6" t="e">
        <f>IF('Log_working_3-way'!$D322="","",'True_Odds_Calculator_3-way'!#REF!/'True_Odds_Calculator_3-way'!C323-1)</f>
        <v>#REF!</v>
      </c>
      <c r="K322" s="6">
        <f>IF('Log_working_3-way'!$D322="","",1/'True_Odds_Calculator_3-way'!A323+1/'True_Odds_Calculator_3-way'!B323+1/'True_Odds_Calculator_3-way'!C323-1)</f>
        <v>2.6693598375615357E-2</v>
      </c>
    </row>
    <row r="323" spans="4:11" x14ac:dyDescent="0.25">
      <c r="D323">
        <f>solve_for_c('True_Odds_Calculator_3-way'!A324,'True_Odds_Calculator_3-way'!B324,'True_Odds_Calculator_3-way'!C324,'Log_working_3-way'!B$1,'Log_working_3-way'!B$2)</f>
        <v>1.0208222624852823</v>
      </c>
      <c r="F323" s="6" t="e">
        <f>IF('Log_working_3-way'!D323="","",1/'True_Odds_Calculator_3-way'!N324+1/'True_Odds_Calculator_3-way'!O324+1/'True_Odds_Calculator_3-way'!#REF!-1)</f>
        <v>#REF!</v>
      </c>
      <c r="H323" s="6">
        <f>IF('Log_working_3-way'!$D323="","",'True_Odds_Calculator_3-way'!N324/'True_Odds_Calculator_3-way'!A324-1)</f>
        <v>13.922280793080567</v>
      </c>
      <c r="I323" s="6">
        <f>IF('Log_working_3-way'!$D323="","",'True_Odds_Calculator_3-way'!O324/'True_Odds_Calculator_3-way'!B324-1)</f>
        <v>8.6707665248143666</v>
      </c>
      <c r="J323" s="6" t="e">
        <f>IF('Log_working_3-way'!$D323="","",'True_Odds_Calculator_3-way'!#REF!/'True_Odds_Calculator_3-way'!C324-1)</f>
        <v>#REF!</v>
      </c>
      <c r="K323" s="6">
        <f>IF('Log_working_3-way'!$D323="","",1/'True_Odds_Calculator_3-way'!A324+1/'True_Odds_Calculator_3-way'!B324+1/'True_Odds_Calculator_3-way'!C324-1)</f>
        <v>2.2550726265348819E-2</v>
      </c>
    </row>
    <row r="324" spans="4:11" x14ac:dyDescent="0.25">
      <c r="D324">
        <f>solve_for_c('True_Odds_Calculator_3-way'!A325,'True_Odds_Calculator_3-way'!B325,'True_Odds_Calculator_3-way'!C325,'Log_working_3-way'!B$1,'Log_working_3-way'!B$2)</f>
        <v>1.0261152973445495</v>
      </c>
      <c r="F324" s="6" t="e">
        <f>IF('Log_working_3-way'!D324="","",1/'True_Odds_Calculator_3-way'!N325+1/'True_Odds_Calculator_3-way'!O325+1/'True_Odds_Calculator_3-way'!#REF!-1)</f>
        <v>#REF!</v>
      </c>
      <c r="H324" s="6">
        <f>IF('Log_working_3-way'!$D324="","",'True_Odds_Calculator_3-way'!N325/'True_Odds_Calculator_3-way'!A325-1)</f>
        <v>16.318377179048365</v>
      </c>
      <c r="I324" s="6">
        <f>IF('Log_working_3-way'!$D324="","",'True_Odds_Calculator_3-way'!O325/'True_Odds_Calculator_3-way'!B325-1)</f>
        <v>7.8786696705028945</v>
      </c>
      <c r="J324" s="6" t="e">
        <f>IF('Log_working_3-way'!$D324="","",'True_Odds_Calculator_3-way'!#REF!/'True_Odds_Calculator_3-way'!C325-1)</f>
        <v>#REF!</v>
      </c>
      <c r="K324" s="6">
        <f>IF('Log_working_3-way'!$D324="","",1/'True_Odds_Calculator_3-way'!A325+1/'True_Odds_Calculator_3-way'!B325+1/'True_Odds_Calculator_3-way'!C325-1)</f>
        <v>2.8007099676574665E-2</v>
      </c>
    </row>
    <row r="325" spans="4:11" x14ac:dyDescent="0.25">
      <c r="D325">
        <f>solve_for_c('True_Odds_Calculator_3-way'!A326,'True_Odds_Calculator_3-way'!B326,'True_Odds_Calculator_3-way'!C326,'Log_working_3-way'!B$1,'Log_working_3-way'!B$2)</f>
        <v>1.0294777304861475</v>
      </c>
      <c r="F325" s="6" t="e">
        <f>IF('Log_working_3-way'!D325="","",1/'True_Odds_Calculator_3-way'!N326+1/'True_Odds_Calculator_3-way'!O326+1/'True_Odds_Calculator_3-way'!#REF!-1)</f>
        <v>#REF!</v>
      </c>
      <c r="H325" s="6">
        <f>IF('Log_working_3-way'!$D325="","",'True_Odds_Calculator_3-way'!N326/'True_Odds_Calculator_3-way'!A326-1)</f>
        <v>29.334520752077665</v>
      </c>
      <c r="I325" s="6">
        <f>IF('Log_working_3-way'!$D325="","",'True_Odds_Calculator_3-way'!O326/'True_Odds_Calculator_3-way'!B326-1)</f>
        <v>6.7999853896373512</v>
      </c>
      <c r="J325" s="6" t="e">
        <f>IF('Log_working_3-way'!$D325="","",'True_Odds_Calculator_3-way'!#REF!/'True_Odds_Calculator_3-way'!C326-1)</f>
        <v>#REF!</v>
      </c>
      <c r="K325" s="6">
        <f>IF('Log_working_3-way'!$D325="","",1/'True_Odds_Calculator_3-way'!A326+1/'True_Odds_Calculator_3-way'!B326+1/'True_Odds_Calculator_3-way'!C326-1)</f>
        <v>2.8861224707732225E-2</v>
      </c>
    </row>
    <row r="326" spans="4:11" x14ac:dyDescent="0.25">
      <c r="D326">
        <f>solve_for_c('True_Odds_Calculator_3-way'!A327,'True_Odds_Calculator_3-way'!B327,'True_Odds_Calculator_3-way'!C327,'Log_working_3-way'!B$1,'Log_working_3-way'!B$2)</f>
        <v>1.0293348488096676</v>
      </c>
      <c r="F326" s="6" t="e">
        <f>IF('Log_working_3-way'!D326="","",1/'True_Odds_Calculator_3-way'!N327+1/'True_Odds_Calculator_3-way'!O327+1/'True_Odds_Calculator_3-way'!#REF!-1)</f>
        <v>#REF!</v>
      </c>
      <c r="H326" s="6">
        <f>IF('Log_working_3-way'!$D326="","",'True_Odds_Calculator_3-way'!N327/'True_Odds_Calculator_3-way'!A327-1)</f>
        <v>28.013672378842838</v>
      </c>
      <c r="I326" s="6">
        <f>IF('Log_working_3-way'!$D326="","",'True_Odds_Calculator_3-way'!O327/'True_Odds_Calculator_3-way'!B327-1)</f>
        <v>6.2932172962662252</v>
      </c>
      <c r="J326" s="6" t="e">
        <f>IF('Log_working_3-way'!$D326="","",'True_Odds_Calculator_3-way'!#REF!/'True_Odds_Calculator_3-way'!C327-1)</f>
        <v>#REF!</v>
      </c>
      <c r="K326" s="6">
        <f>IF('Log_working_3-way'!$D326="","",1/'True_Odds_Calculator_3-way'!A327+1/'True_Odds_Calculator_3-way'!B327+1/'True_Odds_Calculator_3-way'!C327-1)</f>
        <v>2.9188957394802095E-2</v>
      </c>
    </row>
    <row r="327" spans="4:11" x14ac:dyDescent="0.25">
      <c r="D327">
        <f>solve_for_c('True_Odds_Calculator_3-way'!A328,'True_Odds_Calculator_3-way'!B328,'True_Odds_Calculator_3-way'!C328,'Log_working_3-way'!B$1,'Log_working_3-way'!B$2)</f>
        <v>1.0301424638658367</v>
      </c>
      <c r="F327" s="6" t="e">
        <f>IF('Log_working_3-way'!D327="","",1/'True_Odds_Calculator_3-way'!N328+1/'True_Odds_Calculator_3-way'!O328+1/'True_Odds_Calculator_3-way'!#REF!-1)</f>
        <v>#REF!</v>
      </c>
      <c r="H327" s="6">
        <f>IF('Log_working_3-way'!$D327="","",'True_Odds_Calculator_3-way'!N328/'True_Odds_Calculator_3-way'!A328-1)</f>
        <v>27.988601914671275</v>
      </c>
      <c r="I327" s="6">
        <f>IF('Log_working_3-way'!$D327="","",'True_Odds_Calculator_3-way'!O328/'True_Odds_Calculator_3-way'!B328-1)</f>
        <v>5.5836540359186912</v>
      </c>
      <c r="J327" s="6" t="e">
        <f>IF('Log_working_3-way'!$D327="","",'True_Odds_Calculator_3-way'!#REF!/'True_Odds_Calculator_3-way'!C328-1)</f>
        <v>#REF!</v>
      </c>
      <c r="K327" s="6">
        <f>IF('Log_working_3-way'!$D327="","",1/'True_Odds_Calculator_3-way'!A328+1/'True_Odds_Calculator_3-way'!B328+1/'True_Odds_Calculator_3-way'!C328-1)</f>
        <v>3.0079039812646258E-2</v>
      </c>
    </row>
    <row r="328" spans="4:11" x14ac:dyDescent="0.25">
      <c r="D328">
        <f>solve_for_c('True_Odds_Calculator_3-way'!A329,'True_Odds_Calculator_3-way'!B329,'True_Odds_Calculator_3-way'!C329,'Log_working_3-way'!B$1,'Log_working_3-way'!B$2)</f>
        <v>1.0320198268533594</v>
      </c>
      <c r="F328" s="6" t="e">
        <f>IF('Log_working_3-way'!D328="","",1/'True_Odds_Calculator_3-way'!N329+1/'True_Odds_Calculator_3-way'!O329+1/'True_Odds_Calculator_3-way'!#REF!-1)</f>
        <v>#REF!</v>
      </c>
      <c r="H328" s="6">
        <f>IF('Log_working_3-way'!$D328="","",'True_Odds_Calculator_3-way'!N329/'True_Odds_Calculator_3-way'!A329-1)</f>
        <v>3.8498659293671622</v>
      </c>
      <c r="I328" s="6">
        <f>IF('Log_working_3-way'!$D328="","",'True_Odds_Calculator_3-way'!O329/'True_Odds_Calculator_3-way'!B329-1)</f>
        <v>5.6407641065275307</v>
      </c>
      <c r="J328" s="6" t="e">
        <f>IF('Log_working_3-way'!$D328="","",'True_Odds_Calculator_3-way'!#REF!/'True_Odds_Calculator_3-way'!C329-1)</f>
        <v>#REF!</v>
      </c>
      <c r="K328" s="6">
        <f>IF('Log_working_3-way'!$D328="","",1/'True_Odds_Calculator_3-way'!A329+1/'True_Odds_Calculator_3-way'!B329+1/'True_Odds_Calculator_3-way'!C329-1)</f>
        <v>3.1941838676174283E-2</v>
      </c>
    </row>
    <row r="329" spans="4:11" x14ac:dyDescent="0.25">
      <c r="D329">
        <f>solve_for_c('True_Odds_Calculator_3-way'!A330,'True_Odds_Calculator_3-way'!B330,'True_Odds_Calculator_3-way'!C330,'Log_working_3-way'!B$1,'Log_working_3-way'!B$2)</f>
        <v>1.0245101137995232</v>
      </c>
      <c r="F329" s="6" t="e">
        <f>IF('Log_working_3-way'!D329="","",1/'True_Odds_Calculator_3-way'!N330+1/'True_Odds_Calculator_3-way'!O330+1/'True_Odds_Calculator_3-way'!#REF!-1)</f>
        <v>#REF!</v>
      </c>
      <c r="H329" s="6">
        <f>IF('Log_working_3-way'!$D329="","",'True_Odds_Calculator_3-way'!N330/'True_Odds_Calculator_3-way'!A330-1)</f>
        <v>9.1373937652530195</v>
      </c>
      <c r="I329" s="6">
        <f>IF('Log_working_3-way'!$D329="","",'True_Odds_Calculator_3-way'!O330/'True_Odds_Calculator_3-way'!B330-1)</f>
        <v>8.2802501604253838</v>
      </c>
      <c r="J329" s="6" t="e">
        <f>IF('Log_working_3-way'!$D329="","",'True_Odds_Calculator_3-way'!#REF!/'True_Odds_Calculator_3-way'!C330-1)</f>
        <v>#REF!</v>
      </c>
      <c r="K329" s="6">
        <f>IF('Log_working_3-way'!$D329="","",1/'True_Odds_Calculator_3-way'!A330+1/'True_Odds_Calculator_3-way'!B330+1/'True_Odds_Calculator_3-way'!C330-1)</f>
        <v>2.6479537465979863E-2</v>
      </c>
    </row>
    <row r="330" spans="4:11" x14ac:dyDescent="0.25">
      <c r="D330">
        <f>solve_for_c('True_Odds_Calculator_3-way'!A331,'True_Odds_Calculator_3-way'!B331,'True_Odds_Calculator_3-way'!C331,'Log_working_3-way'!B$1,'Log_working_3-way'!B$2)</f>
        <v>1.0266910773523026</v>
      </c>
      <c r="F330" s="6" t="e">
        <f>IF('Log_working_3-way'!D330="","",1/'True_Odds_Calculator_3-way'!N331+1/'True_Odds_Calculator_3-way'!O331+1/'True_Odds_Calculator_3-way'!#REF!-1)</f>
        <v>#REF!</v>
      </c>
      <c r="H330" s="6">
        <f>IF('Log_working_3-way'!$D330="","",'True_Odds_Calculator_3-way'!N331/'True_Odds_Calculator_3-way'!A331-1)</f>
        <v>17.871332824252477</v>
      </c>
      <c r="I330" s="6">
        <f>IF('Log_working_3-way'!$D330="","",'True_Odds_Calculator_3-way'!O331/'True_Odds_Calculator_3-way'!B331-1)</f>
        <v>5.8418191157392636</v>
      </c>
      <c r="J330" s="6" t="e">
        <f>IF('Log_working_3-way'!$D330="","",'True_Odds_Calculator_3-way'!#REF!/'True_Odds_Calculator_3-way'!C331-1)</f>
        <v>#REF!</v>
      </c>
      <c r="K330" s="6">
        <f>IF('Log_working_3-way'!$D330="","",1/'True_Odds_Calculator_3-way'!A331+1/'True_Odds_Calculator_3-way'!B331+1/'True_Odds_Calculator_3-way'!C331-1)</f>
        <v>2.8361268912444171E-2</v>
      </c>
    </row>
    <row r="331" spans="4:11" x14ac:dyDescent="0.25">
      <c r="D331">
        <f>solve_for_c('True_Odds_Calculator_3-way'!A332,'True_Odds_Calculator_3-way'!B332,'True_Odds_Calculator_3-way'!C332,'Log_working_3-way'!B$1,'Log_working_3-way'!B$2)</f>
        <v>1.0301258499141779</v>
      </c>
      <c r="F331" s="6" t="e">
        <f>IF('Log_working_3-way'!D331="","",1/'True_Odds_Calculator_3-way'!N332+1/'True_Odds_Calculator_3-way'!O332+1/'True_Odds_Calculator_3-way'!#REF!-1)</f>
        <v>#REF!</v>
      </c>
      <c r="H331" s="6">
        <f>IF('Log_working_3-way'!$D331="","",'True_Odds_Calculator_3-way'!N332/'True_Odds_Calculator_3-way'!A332-1)</f>
        <v>29.308516267907734</v>
      </c>
      <c r="I331" s="6">
        <f>IF('Log_working_3-way'!$D331="","",'True_Odds_Calculator_3-way'!O332/'True_Odds_Calculator_3-way'!B332-1)</f>
        <v>5.3197311650095793</v>
      </c>
      <c r="J331" s="6" t="e">
        <f>IF('Log_working_3-way'!$D331="","",'True_Odds_Calculator_3-way'!#REF!/'True_Odds_Calculator_3-way'!C332-1)</f>
        <v>#REF!</v>
      </c>
      <c r="K331" s="6">
        <f>IF('Log_working_3-way'!$D331="","",1/'True_Odds_Calculator_3-way'!A332+1/'True_Odds_Calculator_3-way'!B332+1/'True_Odds_Calculator_3-way'!C332-1)</f>
        <v>2.9743980075710885E-2</v>
      </c>
    </row>
    <row r="332" spans="4:11" x14ac:dyDescent="0.25">
      <c r="D332">
        <f>solve_for_c('True_Odds_Calculator_3-way'!A333,'True_Odds_Calculator_3-way'!B333,'True_Odds_Calculator_3-way'!C333,'Log_working_3-way'!B$1,'Log_working_3-way'!B$2)</f>
        <v>1.0293869600175429</v>
      </c>
      <c r="F332" s="6" t="e">
        <f>IF('Log_working_3-way'!D332="","",1/'True_Odds_Calculator_3-way'!N333+1/'True_Odds_Calculator_3-way'!O333+1/'True_Odds_Calculator_3-way'!#REF!-1)</f>
        <v>#REF!</v>
      </c>
      <c r="H332" s="6">
        <f>IF('Log_working_3-way'!$D332="","",'True_Odds_Calculator_3-way'!N333/'True_Odds_Calculator_3-way'!A333-1)</f>
        <v>4.060452490022942</v>
      </c>
      <c r="I332" s="6">
        <f>IF('Log_working_3-way'!$D332="","",'True_Odds_Calculator_3-way'!O333/'True_Odds_Calculator_3-way'!B333-1)</f>
        <v>7.2518121488152154</v>
      </c>
      <c r="J332" s="6" t="e">
        <f>IF('Log_working_3-way'!$D332="","",'True_Odds_Calculator_3-way'!#REF!/'True_Odds_Calculator_3-way'!C333-1)</f>
        <v>#REF!</v>
      </c>
      <c r="K332" s="6">
        <f>IF('Log_working_3-way'!$D332="","",1/'True_Odds_Calculator_3-way'!A333+1/'True_Odds_Calculator_3-way'!B333+1/'True_Odds_Calculator_3-way'!C333-1)</f>
        <v>3.0059773420131108E-2</v>
      </c>
    </row>
    <row r="333" spans="4:11" x14ac:dyDescent="0.25">
      <c r="D333">
        <f>solve_for_c('True_Odds_Calculator_3-way'!A334,'True_Odds_Calculator_3-way'!B334,'True_Odds_Calculator_3-way'!C334,'Log_working_3-way'!B$1,'Log_working_3-way'!B$2)</f>
        <v>1.0221322541560309</v>
      </c>
      <c r="F333" s="6" t="e">
        <f>IF('Log_working_3-way'!D333="","",1/'True_Odds_Calculator_3-way'!N334+1/'True_Odds_Calculator_3-way'!O334+1/'True_Odds_Calculator_3-way'!#REF!-1)</f>
        <v>#REF!</v>
      </c>
      <c r="H333" s="6">
        <f>IF('Log_working_3-way'!$D333="","",'True_Odds_Calculator_3-way'!N334/'True_Odds_Calculator_3-way'!A334-1)</f>
        <v>16.994019785173712</v>
      </c>
      <c r="I333" s="6">
        <f>IF('Log_working_3-way'!$D333="","",'True_Odds_Calculator_3-way'!O334/'True_Odds_Calculator_3-way'!B334-1)</f>
        <v>9.0353112684633423</v>
      </c>
      <c r="J333" s="6" t="e">
        <f>IF('Log_working_3-way'!$D333="","",'True_Odds_Calculator_3-way'!#REF!/'True_Odds_Calculator_3-way'!C334-1)</f>
        <v>#REF!</v>
      </c>
      <c r="K333" s="6">
        <f>IF('Log_working_3-way'!$D333="","",1/'True_Odds_Calculator_3-way'!A334+1/'True_Odds_Calculator_3-way'!B334+1/'True_Odds_Calculator_3-way'!C334-1)</f>
        <v>2.3669972608769685E-2</v>
      </c>
    </row>
    <row r="334" spans="4:11" x14ac:dyDescent="0.25">
      <c r="D334">
        <f>solve_for_c('True_Odds_Calculator_3-way'!A335,'True_Odds_Calculator_3-way'!B335,'True_Odds_Calculator_3-way'!C335,'Log_working_3-way'!B$1,'Log_working_3-way'!B$2)</f>
        <v>1.0240316649222552</v>
      </c>
      <c r="F334" s="6" t="e">
        <f>IF('Log_working_3-way'!D334="","",1/'True_Odds_Calculator_3-way'!N335+1/'True_Odds_Calculator_3-way'!O335+1/'True_Odds_Calculator_3-way'!#REF!-1)</f>
        <v>#REF!</v>
      </c>
      <c r="H334" s="6">
        <f>IF('Log_working_3-way'!$D334="","",'True_Odds_Calculator_3-way'!N335/'True_Odds_Calculator_3-way'!A335-1)</f>
        <v>24.151522206317846</v>
      </c>
      <c r="I334" s="6">
        <f>IF('Log_working_3-way'!$D334="","",'True_Odds_Calculator_3-way'!O335/'True_Odds_Calculator_3-way'!B335-1)</f>
        <v>8.4729809037663575</v>
      </c>
      <c r="J334" s="6" t="e">
        <f>IF('Log_working_3-way'!$D334="","",'True_Odds_Calculator_3-way'!#REF!/'True_Odds_Calculator_3-way'!C335-1)</f>
        <v>#REF!</v>
      </c>
      <c r="K334" s="6">
        <f>IF('Log_working_3-way'!$D334="","",1/'True_Odds_Calculator_3-way'!A335+1/'True_Odds_Calculator_3-way'!B335+1/'True_Odds_Calculator_3-way'!C335-1)</f>
        <v>2.4479501983655894E-2</v>
      </c>
    </row>
    <row r="335" spans="4:11" x14ac:dyDescent="0.25">
      <c r="D335">
        <f>solve_for_c('True_Odds_Calculator_3-way'!A336,'True_Odds_Calculator_3-way'!B336,'True_Odds_Calculator_3-way'!C336,'Log_working_3-way'!B$1,'Log_working_3-way'!B$2)</f>
        <v>1.0396600698089395</v>
      </c>
      <c r="F335" s="6" t="e">
        <f>IF('Log_working_3-way'!D335="","",1/'True_Odds_Calculator_3-way'!N336+1/'True_Odds_Calculator_3-way'!O336+1/'True_Odds_Calculator_3-way'!#REF!-1)</f>
        <v>#REF!</v>
      </c>
      <c r="H335" s="6">
        <f>IF('Log_working_3-way'!$D335="","",'True_Odds_Calculator_3-way'!N336/'True_Odds_Calculator_3-way'!A336-1)</f>
        <v>25.351995158699118</v>
      </c>
      <c r="I335" s="6">
        <f>IF('Log_working_3-way'!$D335="","",'True_Odds_Calculator_3-way'!O336/'True_Odds_Calculator_3-way'!B336-1)</f>
        <v>6.4591843280584618</v>
      </c>
      <c r="J335" s="6" t="e">
        <f>IF('Log_working_3-way'!$D335="","",'True_Odds_Calculator_3-way'!#REF!/'True_Odds_Calculator_3-way'!C336-1)</f>
        <v>#REF!</v>
      </c>
      <c r="K335" s="6">
        <f>IF('Log_working_3-way'!$D335="","",1/'True_Odds_Calculator_3-way'!A336+1/'True_Odds_Calculator_3-way'!B336+1/'True_Odds_Calculator_3-way'!C336-1)</f>
        <v>4.020697955274799E-2</v>
      </c>
    </row>
    <row r="336" spans="4:11" x14ac:dyDescent="0.25">
      <c r="D336">
        <f>solve_for_c('True_Odds_Calculator_3-way'!A337,'True_Odds_Calculator_3-way'!B337,'True_Odds_Calculator_3-way'!C337,'Log_working_3-way'!B$1,'Log_working_3-way'!B$2)</f>
        <v>1.0555546264110292</v>
      </c>
      <c r="F336" s="6" t="e">
        <f>IF('Log_working_3-way'!D336="","",1/'True_Odds_Calculator_3-way'!N337+1/'True_Odds_Calculator_3-way'!O337+1/'True_Odds_Calculator_3-way'!#REF!-1)</f>
        <v>#REF!</v>
      </c>
      <c r="H336" s="6">
        <f>IF('Log_working_3-way'!$D336="","",'True_Odds_Calculator_3-way'!N337/'True_Odds_Calculator_3-way'!A337-1)</f>
        <v>67.515143119559738</v>
      </c>
      <c r="I336" s="6">
        <f>IF('Log_working_3-way'!$D336="","",'True_Odds_Calculator_3-way'!O337/'True_Odds_Calculator_3-way'!B337-1)</f>
        <v>0.67537171284772102</v>
      </c>
      <c r="J336" s="6" t="e">
        <f>IF('Log_working_3-way'!$D336="","",'True_Odds_Calculator_3-way'!#REF!/'True_Odds_Calculator_3-way'!C337-1)</f>
        <v>#REF!</v>
      </c>
      <c r="K336" s="6">
        <f>IF('Log_working_3-way'!$D336="","",1/'True_Odds_Calculator_3-way'!A337+1/'True_Odds_Calculator_3-way'!B337+1/'True_Odds_Calculator_3-way'!C337-1)</f>
        <v>3.0669698283280367E-2</v>
      </c>
    </row>
    <row r="337" spans="4:11" x14ac:dyDescent="0.25">
      <c r="D337">
        <f>solve_for_c('True_Odds_Calculator_3-way'!A338,'True_Odds_Calculator_3-way'!B338,'True_Odds_Calculator_3-way'!C338,'Log_working_3-way'!B$1,'Log_working_3-way'!B$2)</f>
        <v>1.0772558949127062</v>
      </c>
      <c r="F337" s="6" t="e">
        <f>IF('Log_working_3-way'!D337="","",1/'True_Odds_Calculator_3-way'!N338+1/'True_Odds_Calculator_3-way'!O338+1/'True_Odds_Calculator_3-way'!#REF!-1)</f>
        <v>#REF!</v>
      </c>
      <c r="H337" s="6">
        <f>IF('Log_working_3-way'!$D337="","",'True_Odds_Calculator_3-way'!N338/'True_Odds_Calculator_3-way'!A338-1)</f>
        <v>50.051153872491959</v>
      </c>
      <c r="I337" s="6">
        <f>IF('Log_working_3-way'!$D337="","",'True_Odds_Calculator_3-way'!O338/'True_Odds_Calculator_3-way'!B338-1)</f>
        <v>2.8227033914780892</v>
      </c>
      <c r="J337" s="6" t="e">
        <f>IF('Log_working_3-way'!$D337="","",'True_Odds_Calculator_3-way'!#REF!/'True_Odds_Calculator_3-way'!C338-1)</f>
        <v>#REF!</v>
      </c>
      <c r="K337" s="6">
        <f>IF('Log_working_3-way'!$D337="","",1/'True_Odds_Calculator_3-way'!A338+1/'True_Odds_Calculator_3-way'!B338+1/'True_Odds_Calculator_3-way'!C338-1)</f>
        <v>5.9050380715666373E-2</v>
      </c>
    </row>
    <row r="338" spans="4:11" x14ac:dyDescent="0.25">
      <c r="D338">
        <f>solve_for_c('True_Odds_Calculator_3-way'!A339,'True_Odds_Calculator_3-way'!B339,'True_Odds_Calculator_3-way'!C339,'Log_working_3-way'!B$1,'Log_working_3-way'!B$2)</f>
        <v>1.0308763014300226</v>
      </c>
      <c r="F338" s="6" t="e">
        <f>IF('Log_working_3-way'!D338="","",1/'True_Odds_Calculator_3-way'!N339+1/'True_Odds_Calculator_3-way'!O339+1/'True_Odds_Calculator_3-way'!#REF!-1)</f>
        <v>#REF!</v>
      </c>
      <c r="H338" s="6">
        <f>IF('Log_working_3-way'!$D338="","",'True_Odds_Calculator_3-way'!N339/'True_Odds_Calculator_3-way'!A339-1)</f>
        <v>10.832620234436842</v>
      </c>
      <c r="I338" s="6">
        <f>IF('Log_working_3-way'!$D338="","",'True_Odds_Calculator_3-way'!O339/'True_Odds_Calculator_3-way'!B339-1)</f>
        <v>7.1315774391598055</v>
      </c>
      <c r="J338" s="6" t="e">
        <f>IF('Log_working_3-way'!$D338="","",'True_Odds_Calculator_3-way'!#REF!/'True_Odds_Calculator_3-way'!C339-1)</f>
        <v>#REF!</v>
      </c>
      <c r="K338" s="6">
        <f>IF('Log_working_3-way'!$D338="","",1/'True_Odds_Calculator_3-way'!A339+1/'True_Odds_Calculator_3-way'!B339+1/'True_Odds_Calculator_3-way'!C339-1)</f>
        <v>3.3206209515692642E-2</v>
      </c>
    </row>
    <row r="339" spans="4:11" x14ac:dyDescent="0.25">
      <c r="D339">
        <f>solve_for_c('True_Odds_Calculator_3-way'!A340,'True_Odds_Calculator_3-way'!B340,'True_Odds_Calculator_3-way'!C340,'Log_working_3-way'!B$1,'Log_working_3-way'!B$2)</f>
        <v>1.0478187006312545</v>
      </c>
      <c r="F339" s="6" t="e">
        <f>IF('Log_working_3-way'!D339="","",1/'True_Odds_Calculator_3-way'!N340+1/'True_Odds_Calculator_3-way'!O340+1/'True_Odds_Calculator_3-way'!#REF!-1)</f>
        <v>#REF!</v>
      </c>
      <c r="H339" s="6">
        <f>IF('Log_working_3-way'!$D339="","",'True_Odds_Calculator_3-way'!N340/'True_Odds_Calculator_3-way'!A340-1)</f>
        <v>7.9525875108189172</v>
      </c>
      <c r="I339" s="6">
        <f>IF('Log_working_3-way'!$D339="","",'True_Odds_Calculator_3-way'!O340/'True_Odds_Calculator_3-way'!B340-1)</f>
        <v>9.6424446068812557</v>
      </c>
      <c r="J339" s="6" t="e">
        <f>IF('Log_working_3-way'!$D339="","",'True_Odds_Calculator_3-way'!#REF!/'True_Odds_Calculator_3-way'!C340-1)</f>
        <v>#REF!</v>
      </c>
      <c r="K339" s="6">
        <f>IF('Log_working_3-way'!$D339="","",1/'True_Odds_Calculator_3-way'!A340+1/'True_Odds_Calculator_3-way'!B340+1/'True_Odds_Calculator_3-way'!C340-1)</f>
        <v>5.1032692366556276E-2</v>
      </c>
    </row>
    <row r="340" spans="4:11" x14ac:dyDescent="0.25">
      <c r="D340">
        <f>solve_for_c('True_Odds_Calculator_3-way'!A341,'True_Odds_Calculator_3-way'!B341,'True_Odds_Calculator_3-way'!C341,'Log_working_3-way'!B$1,'Log_working_3-way'!B$2)</f>
        <v>1.0306948396045945</v>
      </c>
      <c r="F340" s="6" t="e">
        <f>IF('Log_working_3-way'!D340="","",1/'True_Odds_Calculator_3-way'!N341+1/'True_Odds_Calculator_3-way'!O341+1/'True_Odds_Calculator_3-way'!#REF!-1)</f>
        <v>#REF!</v>
      </c>
      <c r="H340" s="6">
        <f>IF('Log_working_3-way'!$D340="","",'True_Odds_Calculator_3-way'!N341/'True_Odds_Calculator_3-way'!A341-1)</f>
        <v>27.038968671826908</v>
      </c>
      <c r="I340" s="6">
        <f>IF('Log_working_3-way'!$D340="","",'True_Odds_Calculator_3-way'!O341/'True_Odds_Calculator_3-way'!B341-1)</f>
        <v>4.7988424278341464</v>
      </c>
      <c r="J340" s="6" t="e">
        <f>IF('Log_working_3-way'!$D340="","",'True_Odds_Calculator_3-way'!#REF!/'True_Odds_Calculator_3-way'!C341-1)</f>
        <v>#REF!</v>
      </c>
      <c r="K340" s="6">
        <f>IF('Log_working_3-way'!$D340="","",1/'True_Odds_Calculator_3-way'!A341+1/'True_Odds_Calculator_3-way'!B341+1/'True_Odds_Calculator_3-way'!C341-1)</f>
        <v>3.0889405013735605E-2</v>
      </c>
    </row>
    <row r="341" spans="4:11" x14ac:dyDescent="0.25">
      <c r="D341">
        <f>solve_for_c('True_Odds_Calculator_3-way'!A342,'True_Odds_Calculator_3-way'!B342,'True_Odds_Calculator_3-way'!C342,'Log_working_3-way'!B$1,'Log_working_3-way'!B$2)</f>
        <v>1.0259918600531677</v>
      </c>
      <c r="F341" s="6" t="e">
        <f>IF('Log_working_3-way'!D341="","",1/'True_Odds_Calculator_3-way'!N342+1/'True_Odds_Calculator_3-way'!O342+1/'True_Odds_Calculator_3-way'!#REF!-1)</f>
        <v>#REF!</v>
      </c>
      <c r="H341" s="6">
        <f>IF('Log_working_3-way'!$D341="","",'True_Odds_Calculator_3-way'!N342/'True_Odds_Calculator_3-way'!A342-1)</f>
        <v>13.281328842491023</v>
      </c>
      <c r="I341" s="6">
        <f>IF('Log_working_3-way'!$D341="","",'True_Odds_Calculator_3-way'!O342/'True_Odds_Calculator_3-way'!B342-1)</f>
        <v>6.0301364469832572</v>
      </c>
      <c r="J341" s="6" t="e">
        <f>IF('Log_working_3-way'!$D341="","",'True_Odds_Calculator_3-way'!#REF!/'True_Odds_Calculator_3-way'!C342-1)</f>
        <v>#REF!</v>
      </c>
      <c r="K341" s="6">
        <f>IF('Log_working_3-way'!$D341="","",1/'True_Odds_Calculator_3-way'!A342+1/'True_Odds_Calculator_3-way'!B342+1/'True_Odds_Calculator_3-way'!C342-1)</f>
        <v>2.7898816377242674E-2</v>
      </c>
    </row>
    <row r="342" spans="4:11" x14ac:dyDescent="0.25">
      <c r="D342">
        <f>solve_for_c('True_Odds_Calculator_3-way'!A343,'True_Odds_Calculator_3-way'!B343,'True_Odds_Calculator_3-way'!C343,'Log_working_3-way'!B$1,'Log_working_3-way'!B$2)</f>
        <v>1.0269512387899644</v>
      </c>
      <c r="F342" s="6" t="e">
        <f>IF('Log_working_3-way'!D342="","",1/'True_Odds_Calculator_3-way'!N343+1/'True_Odds_Calculator_3-way'!O343+1/'True_Odds_Calculator_3-way'!#REF!-1)</f>
        <v>#REF!</v>
      </c>
      <c r="H342" s="6">
        <f>IF('Log_working_3-way'!$D342="","",'True_Odds_Calculator_3-way'!N343/'True_Odds_Calculator_3-way'!A343-1)</f>
        <v>8.0361575534334779</v>
      </c>
      <c r="I342" s="6">
        <f>IF('Log_working_3-way'!$D342="","",'True_Odds_Calculator_3-way'!O343/'True_Odds_Calculator_3-way'!B343-1)</f>
        <v>6.5851719221356007</v>
      </c>
      <c r="J342" s="6" t="e">
        <f>IF('Log_working_3-way'!$D342="","",'True_Odds_Calculator_3-way'!#REF!/'True_Odds_Calculator_3-way'!C343-1)</f>
        <v>#REF!</v>
      </c>
      <c r="K342" s="6">
        <f>IF('Log_working_3-way'!$D342="","",1/'True_Odds_Calculator_3-way'!A343+1/'True_Odds_Calculator_3-way'!B343+1/'True_Odds_Calculator_3-way'!C343-1)</f>
        <v>2.8652102163479576E-2</v>
      </c>
    </row>
    <row r="343" spans="4:11" x14ac:dyDescent="0.25">
      <c r="D343">
        <f>solve_for_c('True_Odds_Calculator_3-way'!A344,'True_Odds_Calculator_3-way'!B344,'True_Odds_Calculator_3-way'!C344,'Log_working_3-way'!B$1,'Log_working_3-way'!B$2)</f>
        <v>1.0357289565940466</v>
      </c>
      <c r="F343" s="6" t="e">
        <f>IF('Log_working_3-way'!D343="","",1/'True_Odds_Calculator_3-way'!N344+1/'True_Odds_Calculator_3-way'!O344+1/'True_Odds_Calculator_3-way'!#REF!-1)</f>
        <v>#REF!</v>
      </c>
      <c r="H343" s="6">
        <f>IF('Log_working_3-way'!$D343="","",'True_Odds_Calculator_3-way'!N344/'True_Odds_Calculator_3-way'!A344-1)</f>
        <v>43.307065757319499</v>
      </c>
      <c r="I343" s="6">
        <f>IF('Log_working_3-way'!$D343="","",'True_Odds_Calculator_3-way'!O344/'True_Odds_Calculator_3-way'!B344-1)</f>
        <v>3.431030244851371</v>
      </c>
      <c r="J343" s="6" t="e">
        <f>IF('Log_working_3-way'!$D343="","",'True_Odds_Calculator_3-way'!#REF!/'True_Odds_Calculator_3-way'!C344-1)</f>
        <v>#REF!</v>
      </c>
      <c r="K343" s="6">
        <f>IF('Log_working_3-way'!$D343="","",1/'True_Odds_Calculator_3-way'!A344+1/'True_Odds_Calculator_3-way'!B344+1/'True_Odds_Calculator_3-way'!C344-1)</f>
        <v>3.0394612905191298E-2</v>
      </c>
    </row>
    <row r="344" spans="4:11" x14ac:dyDescent="0.25">
      <c r="D344">
        <f>solve_for_c('True_Odds_Calculator_3-way'!A345,'True_Odds_Calculator_3-way'!B345,'True_Odds_Calculator_3-way'!C345,'Log_working_3-way'!B$1,'Log_working_3-way'!B$2)</f>
        <v>1.0251037043574458</v>
      </c>
      <c r="F344" s="6" t="e">
        <f>IF('Log_working_3-way'!D344="","",1/'True_Odds_Calculator_3-way'!N345+1/'True_Odds_Calculator_3-way'!O345+1/'True_Odds_Calculator_3-way'!#REF!-1)</f>
        <v>#REF!</v>
      </c>
      <c r="H344" s="6">
        <f>IF('Log_working_3-way'!$D344="","",'True_Odds_Calculator_3-way'!N345/'True_Odds_Calculator_3-way'!A345-1)</f>
        <v>11.329120969886251</v>
      </c>
      <c r="I344" s="6">
        <f>IF('Log_working_3-way'!$D344="","",'True_Odds_Calculator_3-way'!O345/'True_Odds_Calculator_3-way'!B345-1)</f>
        <v>8.2167547541130244</v>
      </c>
      <c r="J344" s="6" t="e">
        <f>IF('Log_working_3-way'!$D344="","",'True_Odds_Calculator_3-way'!#REF!/'True_Odds_Calculator_3-way'!C345-1)</f>
        <v>#REF!</v>
      </c>
      <c r="K344" s="6">
        <f>IF('Log_working_3-way'!$D344="","",1/'True_Odds_Calculator_3-way'!A345+1/'True_Odds_Calculator_3-way'!B345+1/'True_Odds_Calculator_3-way'!C345-1)</f>
        <v>2.7200557449667873E-2</v>
      </c>
    </row>
    <row r="345" spans="4:11" x14ac:dyDescent="0.25">
      <c r="D345">
        <f>solve_for_c('True_Odds_Calculator_3-way'!A346,'True_Odds_Calculator_3-way'!B346,'True_Odds_Calculator_3-way'!C346,'Log_working_3-way'!B$1,'Log_working_3-way'!B$2)</f>
        <v>1.0274867497074753</v>
      </c>
      <c r="F345" s="6" t="e">
        <f>IF('Log_working_3-way'!D345="","",1/'True_Odds_Calculator_3-way'!N346+1/'True_Odds_Calculator_3-way'!O346+1/'True_Odds_Calculator_3-way'!#REF!-1)</f>
        <v>#REF!</v>
      </c>
      <c r="H345" s="6">
        <f>IF('Log_working_3-way'!$D345="","",'True_Odds_Calculator_3-way'!N346/'True_Odds_Calculator_3-way'!A346-1)</f>
        <v>38.087622173981615</v>
      </c>
      <c r="I345" s="6">
        <f>IF('Log_working_3-way'!$D345="","",'True_Odds_Calculator_3-way'!O346/'True_Odds_Calculator_3-way'!B346-1)</f>
        <v>4.5847130328476755</v>
      </c>
      <c r="J345" s="6" t="e">
        <f>IF('Log_working_3-way'!$D345="","",'True_Odds_Calculator_3-way'!#REF!/'True_Odds_Calculator_3-way'!C346-1)</f>
        <v>#REF!</v>
      </c>
      <c r="K345" s="6">
        <f>IF('Log_working_3-way'!$D345="","",1/'True_Odds_Calculator_3-way'!A346+1/'True_Odds_Calculator_3-way'!B346+1/'True_Odds_Calculator_3-way'!C346-1)</f>
        <v>2.4817597891019672E-2</v>
      </c>
    </row>
    <row r="346" spans="4:11" x14ac:dyDescent="0.25">
      <c r="D346">
        <f>solve_for_c('True_Odds_Calculator_3-way'!A347,'True_Odds_Calculator_3-way'!B347,'True_Odds_Calculator_3-way'!C347,'Log_working_3-way'!B$1,'Log_working_3-way'!B$2)</f>
        <v>1.0625674899953854</v>
      </c>
      <c r="F346" s="6" t="e">
        <f>IF('Log_working_3-way'!D346="","",1/'True_Odds_Calculator_3-way'!N347+1/'True_Odds_Calculator_3-way'!O347+1/'True_Odds_Calculator_3-way'!#REF!-1)</f>
        <v>#REF!</v>
      </c>
      <c r="H346" s="6">
        <f>IF('Log_working_3-way'!$D346="","",'True_Odds_Calculator_3-way'!N347/'True_Odds_Calculator_3-way'!A347-1)</f>
        <v>36.420398283079059</v>
      </c>
      <c r="I346" s="6">
        <f>IF('Log_working_3-way'!$D346="","",'True_Odds_Calculator_3-way'!O347/'True_Odds_Calculator_3-way'!B347-1)</f>
        <v>4.7391897946718062</v>
      </c>
      <c r="J346" s="6" t="e">
        <f>IF('Log_working_3-way'!$D346="","",'True_Odds_Calculator_3-way'!#REF!/'True_Odds_Calculator_3-way'!C347-1)</f>
        <v>#REF!</v>
      </c>
      <c r="K346" s="6">
        <f>IF('Log_working_3-way'!$D346="","",1/'True_Odds_Calculator_3-way'!A347+1/'True_Odds_Calculator_3-way'!B347+1/'True_Odds_Calculator_3-way'!C347-1)</f>
        <v>5.7054418147456598E-2</v>
      </c>
    </row>
    <row r="347" spans="4:11" x14ac:dyDescent="0.25">
      <c r="D347">
        <f>solve_for_c('True_Odds_Calculator_3-way'!A348,'True_Odds_Calculator_3-way'!B348,'True_Odds_Calculator_3-way'!C348,'Log_working_3-way'!B$1,'Log_working_3-way'!B$2)</f>
        <v>1.0453447556060806</v>
      </c>
      <c r="F347" s="6" t="e">
        <f>IF('Log_working_3-way'!D347="","",1/'True_Odds_Calculator_3-way'!N348+1/'True_Odds_Calculator_3-way'!O348+1/'True_Odds_Calculator_3-way'!#REF!-1)</f>
        <v>#REF!</v>
      </c>
      <c r="H347" s="6">
        <f>IF('Log_working_3-way'!$D347="","",'True_Odds_Calculator_3-way'!N348/'True_Odds_Calculator_3-way'!A348-1)</f>
        <v>9.5951181618459227</v>
      </c>
      <c r="I347" s="6">
        <f>IF('Log_working_3-way'!$D347="","",'True_Odds_Calculator_3-way'!O348/'True_Odds_Calculator_3-way'!B348-1)</f>
        <v>9.5248356482393479</v>
      </c>
      <c r="J347" s="6" t="e">
        <f>IF('Log_working_3-way'!$D347="","",'True_Odds_Calculator_3-way'!#REF!/'True_Odds_Calculator_3-way'!C348-1)</f>
        <v>#REF!</v>
      </c>
      <c r="K347" s="6">
        <f>IF('Log_working_3-way'!$D347="","",1/'True_Odds_Calculator_3-way'!A348+1/'True_Odds_Calculator_3-way'!B348+1/'True_Odds_Calculator_3-way'!C348-1)</f>
        <v>4.8701009406703077E-2</v>
      </c>
    </row>
    <row r="348" spans="4:11" x14ac:dyDescent="0.25">
      <c r="D348">
        <f>solve_for_c('True_Odds_Calculator_3-way'!A349,'True_Odds_Calculator_3-way'!B349,'True_Odds_Calculator_3-way'!C349,'Log_working_3-way'!B$1,'Log_working_3-way'!B$2)</f>
        <v>1.0347634623940698</v>
      </c>
      <c r="F348" s="6" t="e">
        <f>IF('Log_working_3-way'!D348="","",1/'True_Odds_Calculator_3-way'!N349+1/'True_Odds_Calculator_3-way'!O349+1/'True_Odds_Calculator_3-way'!#REF!-1)</f>
        <v>#REF!</v>
      </c>
      <c r="H348" s="6">
        <f>IF('Log_working_3-way'!$D348="","",'True_Odds_Calculator_3-way'!N349/'True_Odds_Calculator_3-way'!A349-1)</f>
        <v>36.858547655068072</v>
      </c>
      <c r="I348" s="6">
        <f>IF('Log_working_3-way'!$D348="","",'True_Odds_Calculator_3-way'!O349/'True_Odds_Calculator_3-way'!B349-1)</f>
        <v>4.6273991579024107</v>
      </c>
      <c r="J348" s="6" t="e">
        <f>IF('Log_working_3-way'!$D348="","",'True_Odds_Calculator_3-way'!#REF!/'True_Odds_Calculator_3-way'!C349-1)</f>
        <v>#REF!</v>
      </c>
      <c r="K348" s="6">
        <f>IF('Log_working_3-way'!$D348="","",1/'True_Odds_Calculator_3-way'!A349+1/'True_Odds_Calculator_3-way'!B349+1/'True_Odds_Calculator_3-way'!C349-1)</f>
        <v>3.1801334692001859E-2</v>
      </c>
    </row>
    <row r="349" spans="4:11" x14ac:dyDescent="0.25">
      <c r="D349">
        <f>solve_for_c('True_Odds_Calculator_3-way'!A350,'True_Odds_Calculator_3-way'!B350,'True_Odds_Calculator_3-way'!C350,'Log_working_3-way'!B$1,'Log_working_3-way'!B$2)</f>
        <v>1.039569948715277</v>
      </c>
      <c r="F349" s="6" t="e">
        <f>IF('Log_working_3-way'!D349="","",1/'True_Odds_Calculator_3-way'!N350+1/'True_Odds_Calculator_3-way'!O350+1/'True_Odds_Calculator_3-way'!#REF!-1)</f>
        <v>#REF!</v>
      </c>
      <c r="H349" s="6">
        <f>IF('Log_working_3-way'!$D349="","",'True_Odds_Calculator_3-way'!N350/'True_Odds_Calculator_3-way'!A350-1)</f>
        <v>0.71467494647899699</v>
      </c>
      <c r="I349" s="6">
        <f>IF('Log_working_3-way'!$D349="","",'True_Odds_Calculator_3-way'!O350/'True_Odds_Calculator_3-way'!B350-1)</f>
        <v>2.1030863986407451</v>
      </c>
      <c r="J349" s="6" t="e">
        <f>IF('Log_working_3-way'!$D349="","",'True_Odds_Calculator_3-way'!#REF!/'True_Odds_Calculator_3-way'!C350-1)</f>
        <v>#REF!</v>
      </c>
      <c r="K349" s="6">
        <f>IF('Log_working_3-way'!$D349="","",1/'True_Odds_Calculator_3-way'!A350+1/'True_Odds_Calculator_3-way'!B350+1/'True_Odds_Calculator_3-way'!C350-1)</f>
        <v>3.1294060401205304E-2</v>
      </c>
    </row>
    <row r="350" spans="4:11" x14ac:dyDescent="0.25">
      <c r="D350">
        <f>solve_for_c('True_Odds_Calculator_3-way'!A351,'True_Odds_Calculator_3-way'!B351,'True_Odds_Calculator_3-way'!C351,'Log_working_3-way'!B$1,'Log_working_3-way'!B$2)</f>
        <v>1.0256476024629939</v>
      </c>
      <c r="F350" s="6" t="e">
        <f>IF('Log_working_3-way'!D350="","",1/'True_Odds_Calculator_3-way'!N351+1/'True_Odds_Calculator_3-way'!O351+1/'True_Odds_Calculator_3-way'!#REF!-1)</f>
        <v>#REF!</v>
      </c>
      <c r="H350" s="6">
        <f>IF('Log_working_3-way'!$D350="","",'True_Odds_Calculator_3-way'!N351/'True_Odds_Calculator_3-way'!A351-1)</f>
        <v>9.6704732231584725</v>
      </c>
      <c r="I350" s="6">
        <f>IF('Log_working_3-way'!$D350="","",'True_Odds_Calculator_3-way'!O351/'True_Odds_Calculator_3-way'!B351-1)</f>
        <v>6.8992040636435235</v>
      </c>
      <c r="J350" s="6" t="e">
        <f>IF('Log_working_3-way'!$D350="","",'True_Odds_Calculator_3-way'!#REF!/'True_Odds_Calculator_3-way'!C351-1)</f>
        <v>#REF!</v>
      </c>
      <c r="K350" s="6">
        <f>IF('Log_working_3-way'!$D350="","",1/'True_Odds_Calculator_3-way'!A351+1/'True_Odds_Calculator_3-way'!B351+1/'True_Odds_Calculator_3-way'!C351-1)</f>
        <v>2.7548746459710394E-2</v>
      </c>
    </row>
    <row r="351" spans="4:11" x14ac:dyDescent="0.25">
      <c r="D351">
        <f>solve_for_c('True_Odds_Calculator_3-way'!A352,'True_Odds_Calculator_3-way'!B352,'True_Odds_Calculator_3-way'!C352,'Log_working_3-way'!B$1,'Log_working_3-way'!B$2)</f>
        <v>1.0344623100868666</v>
      </c>
      <c r="F351" s="6" t="e">
        <f>IF('Log_working_3-way'!D351="","",1/'True_Odds_Calculator_3-way'!N352+1/'True_Odds_Calculator_3-way'!O352+1/'True_Odds_Calculator_3-way'!#REF!-1)</f>
        <v>#REF!</v>
      </c>
      <c r="H351" s="6">
        <f>IF('Log_working_3-way'!$D351="","",'True_Odds_Calculator_3-way'!N352/'True_Odds_Calculator_3-way'!A352-1)</f>
        <v>5.2215979790886129</v>
      </c>
      <c r="I351" s="6">
        <f>IF('Log_working_3-way'!$D351="","",'True_Odds_Calculator_3-way'!O352/'True_Odds_Calculator_3-way'!B352-1)</f>
        <v>6.2495101060746832</v>
      </c>
      <c r="J351" s="6" t="e">
        <f>IF('Log_working_3-way'!$D351="","",'True_Odds_Calculator_3-way'!#REF!/'True_Odds_Calculator_3-way'!C352-1)</f>
        <v>#REF!</v>
      </c>
      <c r="K351" s="6">
        <f>IF('Log_working_3-way'!$D351="","",1/'True_Odds_Calculator_3-way'!A352+1/'True_Odds_Calculator_3-way'!B352+1/'True_Odds_Calculator_3-way'!C352-1)</f>
        <v>3.5393922536680389E-2</v>
      </c>
    </row>
    <row r="352" spans="4:11" x14ac:dyDescent="0.25">
      <c r="D352">
        <f>solve_for_c('True_Odds_Calculator_3-way'!A353,'True_Odds_Calculator_3-way'!B353,'True_Odds_Calculator_3-way'!C353,'Log_working_3-way'!B$1,'Log_working_3-way'!B$2)</f>
        <v>1.0210086382721717</v>
      </c>
      <c r="F352" s="6" t="e">
        <f>IF('Log_working_3-way'!D352="","",1/'True_Odds_Calculator_3-way'!N353+1/'True_Odds_Calculator_3-way'!O353+1/'True_Odds_Calculator_3-way'!#REF!-1)</f>
        <v>#REF!</v>
      </c>
      <c r="H352" s="6">
        <f>IF('Log_working_3-way'!$D352="","",'True_Odds_Calculator_3-way'!N353/'True_Odds_Calculator_3-way'!A353-1)</f>
        <v>7.7675762857038873</v>
      </c>
      <c r="I352" s="6">
        <f>IF('Log_working_3-way'!$D352="","",'True_Odds_Calculator_3-way'!O353/'True_Odds_Calculator_3-way'!B353-1)</f>
        <v>6.8048751965270409</v>
      </c>
      <c r="J352" s="6" t="e">
        <f>IF('Log_working_3-way'!$D352="","",'True_Odds_Calculator_3-way'!#REF!/'True_Odds_Calculator_3-way'!C353-1)</f>
        <v>#REF!</v>
      </c>
      <c r="K352" s="6">
        <f>IF('Log_working_3-way'!$D352="","",1/'True_Odds_Calculator_3-way'!A353+1/'True_Odds_Calculator_3-way'!B353+1/'True_Odds_Calculator_3-way'!C353-1)</f>
        <v>2.2415707672238661E-2</v>
      </c>
    </row>
    <row r="353" spans="4:11" x14ac:dyDescent="0.25">
      <c r="D353">
        <f>solve_for_c('True_Odds_Calculator_3-way'!A354,'True_Odds_Calculator_3-way'!B354,'True_Odds_Calculator_3-way'!C354,'Log_working_3-way'!B$1,'Log_working_3-way'!B$2)</f>
        <v>1.025501264149266</v>
      </c>
      <c r="F353" s="6" t="e">
        <f>IF('Log_working_3-way'!D353="","",1/'True_Odds_Calculator_3-way'!N354+1/'True_Odds_Calculator_3-way'!O354+1/'True_Odds_Calculator_3-way'!#REF!-1)</f>
        <v>#REF!</v>
      </c>
      <c r="H353" s="6">
        <f>IF('Log_working_3-way'!$D353="","",'True_Odds_Calculator_3-way'!N354/'True_Odds_Calculator_3-way'!A354-1)</f>
        <v>19.48938484214203</v>
      </c>
      <c r="I353" s="6">
        <f>IF('Log_working_3-way'!$D353="","",'True_Odds_Calculator_3-way'!O354/'True_Odds_Calculator_3-way'!B354-1)</f>
        <v>6.6831959761863864</v>
      </c>
      <c r="J353" s="6" t="e">
        <f>IF('Log_working_3-way'!$D353="","",'True_Odds_Calculator_3-way'!#REF!/'True_Odds_Calculator_3-way'!C354-1)</f>
        <v>#REF!</v>
      </c>
      <c r="K353" s="6">
        <f>IF('Log_working_3-way'!$D353="","",1/'True_Odds_Calculator_3-way'!A354+1/'True_Odds_Calculator_3-way'!B354+1/'True_Odds_Calculator_3-way'!C354-1)</f>
        <v>2.6970794573849988E-2</v>
      </c>
    </row>
    <row r="354" spans="4:11" x14ac:dyDescent="0.25">
      <c r="D354">
        <f>solve_for_c('True_Odds_Calculator_3-way'!A355,'True_Odds_Calculator_3-way'!B355,'True_Odds_Calculator_3-way'!C355,'Log_working_3-way'!B$1,'Log_working_3-way'!B$2)</f>
        <v>1.0258612227584032</v>
      </c>
      <c r="F354" s="6" t="e">
        <f>IF('Log_working_3-way'!D354="","",1/'True_Odds_Calculator_3-way'!N355+1/'True_Odds_Calculator_3-way'!O355+1/'True_Odds_Calculator_3-way'!#REF!-1)</f>
        <v>#REF!</v>
      </c>
      <c r="H354" s="6">
        <f>IF('Log_working_3-way'!$D354="","",'True_Odds_Calculator_3-way'!N355/'True_Odds_Calculator_3-way'!A355-1)</f>
        <v>15.208490115585466</v>
      </c>
      <c r="I354" s="6">
        <f>IF('Log_working_3-way'!$D354="","",'True_Odds_Calculator_3-way'!O355/'True_Odds_Calculator_3-way'!B355-1)</f>
        <v>7.8267039772464955</v>
      </c>
      <c r="J354" s="6" t="e">
        <f>IF('Log_working_3-way'!$D354="","",'True_Odds_Calculator_3-way'!#REF!/'True_Odds_Calculator_3-way'!C355-1)</f>
        <v>#REF!</v>
      </c>
      <c r="K354" s="6">
        <f>IF('Log_working_3-way'!$D354="","",1/'True_Odds_Calculator_3-way'!A355+1/'True_Odds_Calculator_3-way'!B355+1/'True_Odds_Calculator_3-way'!C355-1)</f>
        <v>2.7839422162848626E-2</v>
      </c>
    </row>
    <row r="355" spans="4:11" x14ac:dyDescent="0.25">
      <c r="D355">
        <f>solve_for_c('True_Odds_Calculator_3-way'!A356,'True_Odds_Calculator_3-way'!B356,'True_Odds_Calculator_3-way'!C356,'Log_working_3-way'!B$1,'Log_working_3-way'!B$2)</f>
        <v>1.020800607191269</v>
      </c>
      <c r="F355" s="6" t="e">
        <f>IF('Log_working_3-way'!D355="","",1/'True_Odds_Calculator_3-way'!N356+1/'True_Odds_Calculator_3-way'!O356+1/'True_Odds_Calculator_3-way'!#REF!-1)</f>
        <v>#REF!</v>
      </c>
      <c r="H355" s="6">
        <f>IF('Log_working_3-way'!$D355="","",'True_Odds_Calculator_3-way'!N356/'True_Odds_Calculator_3-way'!A356-1)</f>
        <v>7.3160119808744941</v>
      </c>
      <c r="I355" s="6">
        <f>IF('Log_working_3-way'!$D355="","",'True_Odds_Calculator_3-way'!O356/'True_Odds_Calculator_3-way'!B356-1)</f>
        <v>6.6765646928410867</v>
      </c>
      <c r="J355" s="6" t="e">
        <f>IF('Log_working_3-way'!$D355="","",'True_Odds_Calculator_3-way'!#REF!/'True_Odds_Calculator_3-way'!C356-1)</f>
        <v>#REF!</v>
      </c>
      <c r="K355" s="6">
        <f>IF('Log_working_3-way'!$D355="","",1/'True_Odds_Calculator_3-way'!A356+1/'True_Odds_Calculator_3-way'!B356+1/'True_Odds_Calculator_3-way'!C356-1)</f>
        <v>2.2107684772750602E-2</v>
      </c>
    </row>
    <row r="356" spans="4:11" x14ac:dyDescent="0.25">
      <c r="D356">
        <f>solve_for_c('True_Odds_Calculator_3-way'!A357,'True_Odds_Calculator_3-way'!B357,'True_Odds_Calculator_3-way'!C357,'Log_working_3-way'!B$1,'Log_working_3-way'!B$2)</f>
        <v>1.0202441415204375</v>
      </c>
      <c r="F356" s="6" t="e">
        <f>IF('Log_working_3-way'!D356="","",1/'True_Odds_Calculator_3-way'!N357+1/'True_Odds_Calculator_3-way'!O357+1/'True_Odds_Calculator_3-way'!#REF!-1)</f>
        <v>#REF!</v>
      </c>
      <c r="H356" s="6">
        <f>IF('Log_working_3-way'!$D356="","",'True_Odds_Calculator_3-way'!N357/'True_Odds_Calculator_3-way'!A357-1)</f>
        <v>10.880441569329193</v>
      </c>
      <c r="I356" s="6">
        <f>IF('Log_working_3-way'!$D356="","",'True_Odds_Calculator_3-way'!O357/'True_Odds_Calculator_3-way'!B357-1)</f>
        <v>7.0804935561507172</v>
      </c>
      <c r="J356" s="6" t="e">
        <f>IF('Log_working_3-way'!$D356="","",'True_Odds_Calculator_3-way'!#REF!/'True_Odds_Calculator_3-way'!C357-1)</f>
        <v>#REF!</v>
      </c>
      <c r="K356" s="6">
        <f>IF('Log_working_3-way'!$D356="","",1/'True_Odds_Calculator_3-way'!A357+1/'True_Odds_Calculator_3-way'!B357+1/'True_Odds_Calculator_3-way'!C357-1)</f>
        <v>2.1888763688595603E-2</v>
      </c>
    </row>
    <row r="357" spans="4:11" x14ac:dyDescent="0.25">
      <c r="D357">
        <f>solve_for_c('True_Odds_Calculator_3-way'!A358,'True_Odds_Calculator_3-way'!B358,'True_Odds_Calculator_3-way'!C358,'Log_working_3-way'!B$1,'Log_working_3-way'!B$2)</f>
        <v>1.0342008326265431</v>
      </c>
      <c r="F357" s="6" t="e">
        <f>IF('Log_working_3-way'!D357="","",1/'True_Odds_Calculator_3-way'!N358+1/'True_Odds_Calculator_3-way'!O358+1/'True_Odds_Calculator_3-way'!#REF!-1)</f>
        <v>#REF!</v>
      </c>
      <c r="H357" s="6">
        <f>IF('Log_working_3-way'!$D357="","",'True_Odds_Calculator_3-way'!N358/'True_Odds_Calculator_3-way'!A358-1)</f>
        <v>34.605269441783264</v>
      </c>
      <c r="I357" s="6">
        <f>IF('Log_working_3-way'!$D357="","",'True_Odds_Calculator_3-way'!O358/'True_Odds_Calculator_3-way'!B358-1)</f>
        <v>6.3160960372580996</v>
      </c>
      <c r="J357" s="6" t="e">
        <f>IF('Log_working_3-way'!$D357="","",'True_Odds_Calculator_3-way'!#REF!/'True_Odds_Calculator_3-way'!C358-1)</f>
        <v>#REF!</v>
      </c>
      <c r="K357" s="6">
        <f>IF('Log_working_3-way'!$D357="","",1/'True_Odds_Calculator_3-way'!A358+1/'True_Odds_Calculator_3-way'!B358+1/'True_Odds_Calculator_3-way'!C358-1)</f>
        <v>3.1615443380149211E-2</v>
      </c>
    </row>
    <row r="358" spans="4:11" x14ac:dyDescent="0.25">
      <c r="D358">
        <f>solve_for_c('True_Odds_Calculator_3-way'!A359,'True_Odds_Calculator_3-way'!B359,'True_Odds_Calculator_3-way'!C359,'Log_working_3-way'!B$1,'Log_working_3-way'!B$2)</f>
        <v>1.0258241233709064</v>
      </c>
      <c r="F358" s="6" t="e">
        <f>IF('Log_working_3-way'!D358="","",1/'True_Odds_Calculator_3-way'!N359+1/'True_Odds_Calculator_3-way'!O359+1/'True_Odds_Calculator_3-way'!#REF!-1)</f>
        <v>#REF!</v>
      </c>
      <c r="H358" s="6">
        <f>IF('Log_working_3-way'!$D358="","",'True_Odds_Calculator_3-way'!N359/'True_Odds_Calculator_3-way'!A359-1)</f>
        <v>13.390796796323004</v>
      </c>
      <c r="I358" s="6">
        <f>IF('Log_working_3-way'!$D358="","",'True_Odds_Calculator_3-way'!O359/'True_Odds_Calculator_3-way'!B359-1)</f>
        <v>9.45759595196383</v>
      </c>
      <c r="J358" s="6" t="e">
        <f>IF('Log_working_3-way'!$D358="","",'True_Odds_Calculator_3-way'!#REF!/'True_Odds_Calculator_3-way'!C359-1)</f>
        <v>#REF!</v>
      </c>
      <c r="K358" s="6">
        <f>IF('Log_working_3-way'!$D358="","",1/'True_Odds_Calculator_3-way'!A359+1/'True_Odds_Calculator_3-way'!B359+1/'True_Odds_Calculator_3-way'!C359-1)</f>
        <v>2.7941650323612288E-2</v>
      </c>
    </row>
    <row r="359" spans="4:11" x14ac:dyDescent="0.25">
      <c r="D359">
        <f>solve_for_c('True_Odds_Calculator_3-way'!A360,'True_Odds_Calculator_3-way'!B360,'True_Odds_Calculator_3-way'!C360,'Log_working_3-way'!B$1,'Log_working_3-way'!B$2)</f>
        <v>1.0366006369328473</v>
      </c>
      <c r="F359" s="6" t="e">
        <f>IF('Log_working_3-way'!D359="","",1/'True_Odds_Calculator_3-way'!N360+1/'True_Odds_Calculator_3-way'!O360+1/'True_Odds_Calculator_3-way'!#REF!-1)</f>
        <v>#REF!</v>
      </c>
      <c r="H359" s="6">
        <f>IF('Log_working_3-way'!$D359="","",'True_Odds_Calculator_3-way'!N360/'True_Odds_Calculator_3-way'!A360-1)</f>
        <v>40.396428354669865</v>
      </c>
      <c r="I359" s="6">
        <f>IF('Log_working_3-way'!$D359="","",'True_Odds_Calculator_3-way'!O360/'True_Odds_Calculator_3-way'!B360-1)</f>
        <v>4.6538600163041552</v>
      </c>
      <c r="J359" s="6" t="e">
        <f>IF('Log_working_3-way'!$D359="","",'True_Odds_Calculator_3-way'!#REF!/'True_Odds_Calculator_3-way'!C360-1)</f>
        <v>#REF!</v>
      </c>
      <c r="K359" s="6">
        <f>IF('Log_working_3-way'!$D359="","",1/'True_Odds_Calculator_3-way'!A360+1/'True_Odds_Calculator_3-way'!B360+1/'True_Odds_Calculator_3-way'!C360-1)</f>
        <v>3.1939570570391984E-2</v>
      </c>
    </row>
    <row r="360" spans="4:11" x14ac:dyDescent="0.25">
      <c r="D360">
        <f>solve_for_c('True_Odds_Calculator_3-way'!A361,'True_Odds_Calculator_3-way'!B361,'True_Odds_Calculator_3-way'!C361,'Log_working_3-way'!B$1,'Log_working_3-way'!B$2)</f>
        <v>1.0270683615903211</v>
      </c>
      <c r="F360" s="6" t="e">
        <f>IF('Log_working_3-way'!D360="","",1/'True_Odds_Calculator_3-way'!N361+1/'True_Odds_Calculator_3-way'!O361+1/'True_Odds_Calculator_3-way'!#REF!-1)</f>
        <v>#REF!</v>
      </c>
      <c r="H360" s="6">
        <f>IF('Log_working_3-way'!$D360="","",'True_Odds_Calculator_3-way'!N361/'True_Odds_Calculator_3-way'!A361-1)</f>
        <v>17.372847933945334</v>
      </c>
      <c r="I360" s="6">
        <f>IF('Log_working_3-way'!$D360="","",'True_Odds_Calculator_3-way'!O361/'True_Odds_Calculator_3-way'!B361-1)</f>
        <v>7.0255289313788811</v>
      </c>
      <c r="J360" s="6" t="e">
        <f>IF('Log_working_3-way'!$D360="","",'True_Odds_Calculator_3-way'!#REF!/'True_Odds_Calculator_3-way'!C361-1)</f>
        <v>#REF!</v>
      </c>
      <c r="K360" s="6">
        <f>IF('Log_working_3-way'!$D360="","",1/'True_Odds_Calculator_3-way'!A361+1/'True_Odds_Calculator_3-way'!B361+1/'True_Odds_Calculator_3-way'!C361-1)</f>
        <v>2.8887396792401265E-2</v>
      </c>
    </row>
    <row r="361" spans="4:11" x14ac:dyDescent="0.25">
      <c r="D361">
        <f>solve_for_c('True_Odds_Calculator_3-way'!A362,'True_Odds_Calculator_3-way'!B362,'True_Odds_Calculator_3-way'!C362,'Log_working_3-way'!B$1,'Log_working_3-way'!B$2)</f>
        <v>1.0322213775910956</v>
      </c>
      <c r="F361" s="6" t="e">
        <f>IF('Log_working_3-way'!D361="","",1/'True_Odds_Calculator_3-way'!N362+1/'True_Odds_Calculator_3-way'!O362+1/'True_Odds_Calculator_3-way'!#REF!-1)</f>
        <v>#REF!</v>
      </c>
      <c r="H361" s="6">
        <f>IF('Log_working_3-way'!$D361="","",'True_Odds_Calculator_3-way'!N362/'True_Odds_Calculator_3-way'!A362-1)</f>
        <v>6.8508299728587811</v>
      </c>
      <c r="I361" s="6">
        <f>IF('Log_working_3-way'!$D361="","",'True_Odds_Calculator_3-way'!O362/'True_Odds_Calculator_3-way'!B362-1)</f>
        <v>6.674906593820074</v>
      </c>
      <c r="J361" s="6" t="e">
        <f>IF('Log_working_3-way'!$D361="","",'True_Odds_Calculator_3-way'!#REF!/'True_Odds_Calculator_3-way'!C362-1)</f>
        <v>#REF!</v>
      </c>
      <c r="K361" s="6">
        <f>IF('Log_working_3-way'!$D361="","",1/'True_Odds_Calculator_3-way'!A362+1/'True_Odds_Calculator_3-way'!B362+1/'True_Odds_Calculator_3-way'!C362-1)</f>
        <v>3.3880145371523618E-2</v>
      </c>
    </row>
    <row r="362" spans="4:11" x14ac:dyDescent="0.25">
      <c r="D362">
        <f>solve_for_c('True_Odds_Calculator_3-way'!A363,'True_Odds_Calculator_3-way'!B363,'True_Odds_Calculator_3-way'!C363,'Log_working_3-way'!B$1,'Log_working_3-way'!B$2)</f>
        <v>1.032635673956785</v>
      </c>
      <c r="F362" s="6" t="e">
        <f>IF('Log_working_3-way'!D362="","",1/'True_Odds_Calculator_3-way'!N363+1/'True_Odds_Calculator_3-way'!O363+1/'True_Odds_Calculator_3-way'!#REF!-1)</f>
        <v>#REF!</v>
      </c>
      <c r="H362" s="6">
        <f>IF('Log_working_3-way'!$D362="","",'True_Odds_Calculator_3-way'!N363/'True_Odds_Calculator_3-way'!A363-1)</f>
        <v>9.1213569319911745</v>
      </c>
      <c r="I362" s="6">
        <f>IF('Log_working_3-way'!$D362="","",'True_Odds_Calculator_3-way'!O363/'True_Odds_Calculator_3-way'!B363-1)</f>
        <v>6.5826195672264936</v>
      </c>
      <c r="J362" s="6" t="e">
        <f>IF('Log_working_3-way'!$D362="","",'True_Odds_Calculator_3-way'!#REF!/'True_Odds_Calculator_3-way'!C363-1)</f>
        <v>#REF!</v>
      </c>
      <c r="K362" s="6">
        <f>IF('Log_working_3-way'!$D362="","",1/'True_Odds_Calculator_3-way'!A363+1/'True_Odds_Calculator_3-way'!B363+1/'True_Odds_Calculator_3-way'!C363-1)</f>
        <v>3.4771123045803654E-2</v>
      </c>
    </row>
    <row r="363" spans="4:11" x14ac:dyDescent="0.25">
      <c r="D363">
        <f>solve_for_c('True_Odds_Calculator_3-way'!A364,'True_Odds_Calculator_3-way'!B364,'True_Odds_Calculator_3-way'!C364,'Log_working_3-way'!B$1,'Log_working_3-way'!B$2)</f>
        <v>1.0376198160830949</v>
      </c>
      <c r="F363" s="6" t="e">
        <f>IF('Log_working_3-way'!D363="","",1/'True_Odds_Calculator_3-way'!N364+1/'True_Odds_Calculator_3-way'!O364+1/'True_Odds_Calculator_3-way'!#REF!-1)</f>
        <v>#REF!</v>
      </c>
      <c r="H363" s="6">
        <f>IF('Log_working_3-way'!$D363="","",'True_Odds_Calculator_3-way'!N364/'True_Odds_Calculator_3-way'!A364-1)</f>
        <v>18.514757351318519</v>
      </c>
      <c r="I363" s="6">
        <f>IF('Log_working_3-way'!$D363="","",'True_Odds_Calculator_3-way'!O364/'True_Odds_Calculator_3-way'!B364-1)</f>
        <v>6.4210285594319592</v>
      </c>
      <c r="J363" s="6" t="e">
        <f>IF('Log_working_3-way'!$D363="","",'True_Odds_Calculator_3-way'!#REF!/'True_Odds_Calculator_3-way'!C364-1)</f>
        <v>#REF!</v>
      </c>
      <c r="K363" s="6">
        <f>IF('Log_working_3-way'!$D363="","",1/'True_Odds_Calculator_3-way'!A364+1/'True_Odds_Calculator_3-way'!B364+1/'True_Odds_Calculator_3-way'!C364-1)</f>
        <v>3.9754707979007042E-2</v>
      </c>
    </row>
    <row r="364" spans="4:11" x14ac:dyDescent="0.25">
      <c r="D364">
        <f>solve_for_c('True_Odds_Calculator_3-way'!A365,'True_Odds_Calculator_3-way'!B365,'True_Odds_Calculator_3-way'!C365,'Log_working_3-way'!B$1,'Log_working_3-way'!B$2)</f>
        <v>1.0441220434436802</v>
      </c>
      <c r="F364" s="6" t="e">
        <f>IF('Log_working_3-way'!D364="","",1/'True_Odds_Calculator_3-way'!N365+1/'True_Odds_Calculator_3-way'!O365+1/'True_Odds_Calculator_3-way'!#REF!-1)</f>
        <v>#REF!</v>
      </c>
      <c r="H364" s="6">
        <f>IF('Log_working_3-way'!$D364="","",'True_Odds_Calculator_3-way'!N365/'True_Odds_Calculator_3-way'!A365-1)</f>
        <v>3.7345561880666249</v>
      </c>
      <c r="I364" s="6">
        <f>IF('Log_working_3-way'!$D364="","",'True_Odds_Calculator_3-way'!O365/'True_Odds_Calculator_3-way'!B365-1)</f>
        <v>4.9623237920379335</v>
      </c>
      <c r="J364" s="6" t="e">
        <f>IF('Log_working_3-way'!$D364="","",'True_Odds_Calculator_3-way'!#REF!/'True_Odds_Calculator_3-way'!C365-1)</f>
        <v>#REF!</v>
      </c>
      <c r="K364" s="6">
        <f>IF('Log_working_3-way'!$D364="","",1/'True_Odds_Calculator_3-way'!A365+1/'True_Odds_Calculator_3-way'!B365+1/'True_Odds_Calculator_3-way'!C365-1)</f>
        <v>4.3027352254284779E-2</v>
      </c>
    </row>
    <row r="365" spans="4:11" x14ac:dyDescent="0.25">
      <c r="D365">
        <f>solve_for_c('True_Odds_Calculator_3-way'!A366,'True_Odds_Calculator_3-way'!B366,'True_Odds_Calculator_3-way'!C366,'Log_working_3-way'!B$1,'Log_working_3-way'!B$2)</f>
        <v>1.0359952051394075</v>
      </c>
      <c r="F365" s="6" t="e">
        <f>IF('Log_working_3-way'!D365="","",1/'True_Odds_Calculator_3-way'!N366+1/'True_Odds_Calculator_3-way'!O366+1/'True_Odds_Calculator_3-way'!#REF!-1)</f>
        <v>#REF!</v>
      </c>
      <c r="H365" s="6">
        <f>IF('Log_working_3-way'!$D365="","",'True_Odds_Calculator_3-way'!N366/'True_Odds_Calculator_3-way'!A366-1)</f>
        <v>11.922460463749262</v>
      </c>
      <c r="I365" s="6">
        <f>IF('Log_working_3-way'!$D365="","",'True_Odds_Calculator_3-way'!O366/'True_Odds_Calculator_3-way'!B366-1)</f>
        <v>5.7048966235459835</v>
      </c>
      <c r="J365" s="6" t="e">
        <f>IF('Log_working_3-way'!$D365="","",'True_Odds_Calculator_3-way'!#REF!/'True_Odds_Calculator_3-way'!C366-1)</f>
        <v>#REF!</v>
      </c>
      <c r="K365" s="6">
        <f>IF('Log_working_3-way'!$D365="","",1/'True_Odds_Calculator_3-way'!A366+1/'True_Odds_Calculator_3-way'!B366+1/'True_Odds_Calculator_3-way'!C366-1)</f>
        <v>3.8315874350552059E-2</v>
      </c>
    </row>
    <row r="366" spans="4:11" x14ac:dyDescent="0.25">
      <c r="D366">
        <f>solve_for_c('True_Odds_Calculator_3-way'!A367,'True_Odds_Calculator_3-way'!B367,'True_Odds_Calculator_3-way'!C367,'Log_working_3-way'!B$1,'Log_working_3-way'!B$2)</f>
        <v>1.0376620728179669</v>
      </c>
      <c r="F366" s="6" t="e">
        <f>IF('Log_working_3-way'!D366="","",1/'True_Odds_Calculator_3-way'!N367+1/'True_Odds_Calculator_3-way'!O367+1/'True_Odds_Calculator_3-way'!#REF!-1)</f>
        <v>#REF!</v>
      </c>
      <c r="H366" s="6">
        <f>IF('Log_working_3-way'!$D366="","",'True_Odds_Calculator_3-way'!N367/'True_Odds_Calculator_3-way'!A367-1)</f>
        <v>20.205804149811332</v>
      </c>
      <c r="I366" s="6">
        <f>IF('Log_working_3-way'!$D366="","",'True_Odds_Calculator_3-way'!O367/'True_Odds_Calculator_3-way'!B367-1)</f>
        <v>5.4238001754220848</v>
      </c>
      <c r="J366" s="6" t="e">
        <f>IF('Log_working_3-way'!$D366="","",'True_Odds_Calculator_3-way'!#REF!/'True_Odds_Calculator_3-way'!C367-1)</f>
        <v>#REF!</v>
      </c>
      <c r="K366" s="6">
        <f>IF('Log_working_3-way'!$D366="","",1/'True_Odds_Calculator_3-way'!A367+1/'True_Odds_Calculator_3-way'!B367+1/'True_Odds_Calculator_3-way'!C367-1)</f>
        <v>3.9407980642433671E-2</v>
      </c>
    </row>
    <row r="367" spans="4:11" x14ac:dyDescent="0.25">
      <c r="D367">
        <f>solve_for_c('True_Odds_Calculator_3-way'!A368,'True_Odds_Calculator_3-way'!B368,'True_Odds_Calculator_3-way'!C368,'Log_working_3-way'!B$1,'Log_working_3-way'!B$2)</f>
        <v>1.0546464056476932</v>
      </c>
      <c r="F367" s="6" t="e">
        <f>IF('Log_working_3-way'!D367="","",1/'True_Odds_Calculator_3-way'!N368+1/'True_Odds_Calculator_3-way'!O368+1/'True_Odds_Calculator_3-way'!#REF!-1)</f>
        <v>#REF!</v>
      </c>
      <c r="H367" s="6">
        <f>IF('Log_working_3-way'!$D367="","",'True_Odds_Calculator_3-way'!N368/'True_Odds_Calculator_3-way'!A368-1)</f>
        <v>65.181664478621073</v>
      </c>
      <c r="I367" s="6">
        <f>IF('Log_working_3-way'!$D367="","",'True_Odds_Calculator_3-way'!O368/'True_Odds_Calculator_3-way'!B368-1)</f>
        <v>0.80343492911913494</v>
      </c>
      <c r="J367" s="6" t="e">
        <f>IF('Log_working_3-way'!$D367="","",'True_Odds_Calculator_3-way'!#REF!/'True_Odds_Calculator_3-way'!C368-1)</f>
        <v>#REF!</v>
      </c>
      <c r="K367" s="6">
        <f>IF('Log_working_3-way'!$D367="","",1/'True_Odds_Calculator_3-way'!A368+1/'True_Odds_Calculator_3-way'!B368+1/'True_Odds_Calculator_3-way'!C368-1)</f>
        <v>3.2028222236246906E-2</v>
      </c>
    </row>
    <row r="368" spans="4:11" x14ac:dyDescent="0.25">
      <c r="D368">
        <f>solve_for_c('True_Odds_Calculator_3-way'!A369,'True_Odds_Calculator_3-way'!B369,'True_Odds_Calculator_3-way'!C369,'Log_working_3-way'!B$1,'Log_working_3-way'!B$2)</f>
        <v>1.0203850324070309</v>
      </c>
      <c r="F368" s="6" t="e">
        <f>IF('Log_working_3-way'!D368="","",1/'True_Odds_Calculator_3-way'!N369+1/'True_Odds_Calculator_3-way'!O369+1/'True_Odds_Calculator_3-way'!#REF!-1)</f>
        <v>#REF!</v>
      </c>
      <c r="H368" s="6">
        <f>IF('Log_working_3-way'!$D368="","",'True_Odds_Calculator_3-way'!N369/'True_Odds_Calculator_3-way'!A369-1)</f>
        <v>7.3667185430437829</v>
      </c>
      <c r="I368" s="6">
        <f>IF('Log_working_3-way'!$D368="","",'True_Odds_Calculator_3-way'!O369/'True_Odds_Calculator_3-way'!B369-1)</f>
        <v>7.9320549070250639</v>
      </c>
      <c r="J368" s="6" t="e">
        <f>IF('Log_working_3-way'!$D368="","",'True_Odds_Calculator_3-way'!#REF!/'True_Odds_Calculator_3-way'!C369-1)</f>
        <v>#REF!</v>
      </c>
      <c r="K368" s="6">
        <f>IF('Log_working_3-way'!$D368="","",1/'True_Odds_Calculator_3-way'!A369+1/'True_Odds_Calculator_3-way'!B369+1/'True_Odds_Calculator_3-way'!C369-1)</f>
        <v>2.1862891794518502E-2</v>
      </c>
    </row>
    <row r="369" spans="4:11" x14ac:dyDescent="0.25">
      <c r="D369">
        <f>solve_for_c('True_Odds_Calculator_3-way'!A370,'True_Odds_Calculator_3-way'!B370,'True_Odds_Calculator_3-way'!C370,'Log_working_3-way'!B$1,'Log_working_3-way'!B$2)</f>
        <v>1.0258268787577163</v>
      </c>
      <c r="F369" s="6" t="e">
        <f>IF('Log_working_3-way'!D369="","",1/'True_Odds_Calculator_3-way'!N370+1/'True_Odds_Calculator_3-way'!O370+1/'True_Odds_Calculator_3-way'!#REF!-1)</f>
        <v>#REF!</v>
      </c>
      <c r="H369" s="6">
        <f>IF('Log_working_3-way'!$D369="","",'True_Odds_Calculator_3-way'!N370/'True_Odds_Calculator_3-way'!A370-1)</f>
        <v>31.981341143799895</v>
      </c>
      <c r="I369" s="6">
        <f>IF('Log_working_3-way'!$D369="","",'True_Odds_Calculator_3-way'!O370/'True_Odds_Calculator_3-way'!B370-1)</f>
        <v>5.317425146152944</v>
      </c>
      <c r="J369" s="6" t="e">
        <f>IF('Log_working_3-way'!$D369="","",'True_Odds_Calculator_3-way'!#REF!/'True_Odds_Calculator_3-way'!C370-1)</f>
        <v>#REF!</v>
      </c>
      <c r="K369" s="6">
        <f>IF('Log_working_3-way'!$D369="","",1/'True_Odds_Calculator_3-way'!A370+1/'True_Odds_Calculator_3-way'!B370+1/'True_Odds_Calculator_3-way'!C370-1)</f>
        <v>2.4884191870057304E-2</v>
      </c>
    </row>
    <row r="370" spans="4:11" x14ac:dyDescent="0.25">
      <c r="D370">
        <f>solve_for_c('True_Odds_Calculator_3-way'!A371,'True_Odds_Calculator_3-way'!B371,'True_Odds_Calculator_3-way'!C371,'Log_working_3-way'!B$1,'Log_working_3-way'!B$2)</f>
        <v>1.0214702556800761</v>
      </c>
      <c r="F370" s="6" t="e">
        <f>IF('Log_working_3-way'!D370="","",1/'True_Odds_Calculator_3-way'!N371+1/'True_Odds_Calculator_3-way'!O371+1/'True_Odds_Calculator_3-way'!#REF!-1)</f>
        <v>#REF!</v>
      </c>
      <c r="H370" s="6">
        <f>IF('Log_working_3-way'!$D370="","",'True_Odds_Calculator_3-way'!N371/'True_Odds_Calculator_3-way'!A371-1)</f>
        <v>18.311424668535096</v>
      </c>
      <c r="I370" s="6">
        <f>IF('Log_working_3-way'!$D370="","",'True_Odds_Calculator_3-way'!O371/'True_Odds_Calculator_3-way'!B371-1)</f>
        <v>7.6083427153940715</v>
      </c>
      <c r="J370" s="6" t="e">
        <f>IF('Log_working_3-way'!$D370="","",'True_Odds_Calculator_3-way'!#REF!/'True_Odds_Calculator_3-way'!C371-1)</f>
        <v>#REF!</v>
      </c>
      <c r="K370" s="6">
        <f>IF('Log_working_3-way'!$D370="","",1/'True_Odds_Calculator_3-way'!A371+1/'True_Odds_Calculator_3-way'!B371+1/'True_Odds_Calculator_3-way'!C371-1)</f>
        <v>2.2870490334025328E-2</v>
      </c>
    </row>
    <row r="371" spans="4:11" x14ac:dyDescent="0.25">
      <c r="D371">
        <f>solve_for_c('True_Odds_Calculator_3-way'!A372,'True_Odds_Calculator_3-way'!B372,'True_Odds_Calculator_3-way'!C372,'Log_working_3-way'!B$1,'Log_working_3-way'!B$2)</f>
        <v>1.0224037392387144</v>
      </c>
      <c r="F371" s="6" t="e">
        <f>IF('Log_working_3-way'!D371="","",1/'True_Odds_Calculator_3-way'!N372+1/'True_Odds_Calculator_3-way'!O372+1/'True_Odds_Calculator_3-way'!#REF!-1)</f>
        <v>#REF!</v>
      </c>
      <c r="H371" s="6">
        <f>IF('Log_working_3-way'!$D371="","",'True_Odds_Calculator_3-way'!N372/'True_Odds_Calculator_3-way'!A372-1)</f>
        <v>6.5388116719499321</v>
      </c>
      <c r="I371" s="6">
        <f>IF('Log_working_3-way'!$D371="","",'True_Odds_Calculator_3-way'!O372/'True_Odds_Calculator_3-way'!B372-1)</f>
        <v>6.0983935940941381</v>
      </c>
      <c r="J371" s="6" t="e">
        <f>IF('Log_working_3-way'!$D371="","",'True_Odds_Calculator_3-way'!#REF!/'True_Odds_Calculator_3-way'!C372-1)</f>
        <v>#REF!</v>
      </c>
      <c r="K371" s="6">
        <f>IF('Log_working_3-way'!$D371="","",1/'True_Odds_Calculator_3-way'!A372+1/'True_Odds_Calculator_3-way'!B372+1/'True_Odds_Calculator_3-way'!C372-1)</f>
        <v>2.3510032943995007E-2</v>
      </c>
    </row>
    <row r="372" spans="4:11" x14ac:dyDescent="0.25">
      <c r="D372">
        <f>solve_for_c('True_Odds_Calculator_3-way'!A373,'True_Odds_Calculator_3-way'!B373,'True_Odds_Calculator_3-way'!C373,'Log_working_3-way'!B$1,'Log_working_3-way'!B$2)</f>
        <v>1.0211777260654875</v>
      </c>
      <c r="F372" s="6" t="e">
        <f>IF('Log_working_3-way'!D372="","",1/'True_Odds_Calculator_3-way'!N373+1/'True_Odds_Calculator_3-way'!O373+1/'True_Odds_Calculator_3-way'!#REF!-1)</f>
        <v>#REF!</v>
      </c>
      <c r="H372" s="6">
        <f>IF('Log_working_3-way'!$D372="","",'True_Odds_Calculator_3-way'!N373/'True_Odds_Calculator_3-way'!A373-1)</f>
        <v>10.469023965624629</v>
      </c>
      <c r="I372" s="6">
        <f>IF('Log_working_3-way'!$D372="","",'True_Odds_Calculator_3-way'!O373/'True_Odds_Calculator_3-way'!B373-1)</f>
        <v>5.4292890164695482</v>
      </c>
      <c r="J372" s="6" t="e">
        <f>IF('Log_working_3-way'!$D372="","",'True_Odds_Calculator_3-way'!#REF!/'True_Odds_Calculator_3-way'!C373-1)</f>
        <v>#REF!</v>
      </c>
      <c r="K372" s="6">
        <f>IF('Log_working_3-way'!$D372="","",1/'True_Odds_Calculator_3-way'!A373+1/'True_Odds_Calculator_3-way'!B373+1/'True_Odds_Calculator_3-way'!C373-1)</f>
        <v>2.2604823394235973E-2</v>
      </c>
    </row>
    <row r="373" spans="4:11" x14ac:dyDescent="0.25">
      <c r="D373">
        <f>solve_for_c('True_Odds_Calculator_3-way'!A374,'True_Odds_Calculator_3-way'!B374,'True_Odds_Calculator_3-way'!C374,'Log_working_3-way'!B$1,'Log_working_3-way'!B$2)</f>
        <v>1.0287170729904536</v>
      </c>
      <c r="F373" s="6" t="e">
        <f>IF('Log_working_3-way'!D373="","",1/'True_Odds_Calculator_3-way'!N374+1/'True_Odds_Calculator_3-way'!O374+1/'True_Odds_Calculator_3-way'!#REF!-1)</f>
        <v>#REF!</v>
      </c>
      <c r="H373" s="6">
        <f>IF('Log_working_3-way'!$D373="","",'True_Odds_Calculator_3-way'!N374/'True_Odds_Calculator_3-way'!A374-1)</f>
        <v>23.279975026466516</v>
      </c>
      <c r="I373" s="6">
        <f>IF('Log_working_3-way'!$D373="","",'True_Odds_Calculator_3-way'!O374/'True_Odds_Calculator_3-way'!B374-1)</f>
        <v>6.6631659596220549</v>
      </c>
      <c r="J373" s="6" t="e">
        <f>IF('Log_working_3-way'!$D373="","",'True_Odds_Calculator_3-way'!#REF!/'True_Odds_Calculator_3-way'!C374-1)</f>
        <v>#REF!</v>
      </c>
      <c r="K373" s="6">
        <f>IF('Log_working_3-way'!$D373="","",1/'True_Odds_Calculator_3-way'!A374+1/'True_Odds_Calculator_3-way'!B374+1/'True_Odds_Calculator_3-way'!C374-1)</f>
        <v>2.9655095309967017E-2</v>
      </c>
    </row>
    <row r="374" spans="4:11" x14ac:dyDescent="0.25">
      <c r="D374">
        <f>solve_for_c('True_Odds_Calculator_3-way'!A375,'True_Odds_Calculator_3-way'!B375,'True_Odds_Calculator_3-way'!C375,'Log_working_3-way'!B$1,'Log_working_3-way'!B$2)</f>
        <v>1.0252634336191695</v>
      </c>
      <c r="F374" s="6" t="e">
        <f>IF('Log_working_3-way'!D374="","",1/'True_Odds_Calculator_3-way'!N375+1/'True_Odds_Calculator_3-way'!O375+1/'True_Odds_Calculator_3-way'!#REF!-1)</f>
        <v>#REF!</v>
      </c>
      <c r="H374" s="6">
        <f>IF('Log_working_3-way'!$D374="","",'True_Odds_Calculator_3-way'!N375/'True_Odds_Calculator_3-way'!A375-1)</f>
        <v>8.5685955450619353</v>
      </c>
      <c r="I374" s="6">
        <f>IF('Log_working_3-way'!$D374="","",'True_Odds_Calculator_3-way'!O375/'True_Odds_Calculator_3-way'!B375-1)</f>
        <v>6.7700361586792406</v>
      </c>
      <c r="J374" s="6" t="e">
        <f>IF('Log_working_3-way'!$D374="","",'True_Odds_Calculator_3-way'!#REF!/'True_Odds_Calculator_3-way'!C375-1)</f>
        <v>#REF!</v>
      </c>
      <c r="K374" s="6">
        <f>IF('Log_working_3-way'!$D374="","",1/'True_Odds_Calculator_3-way'!A375+1/'True_Odds_Calculator_3-way'!B375+1/'True_Odds_Calculator_3-way'!C375-1)</f>
        <v>2.6999982289286795E-2</v>
      </c>
    </row>
    <row r="375" spans="4:11" x14ac:dyDescent="0.25">
      <c r="D375">
        <f>solve_for_c('True_Odds_Calculator_3-way'!A376,'True_Odds_Calculator_3-way'!B376,'True_Odds_Calculator_3-way'!C376,'Log_working_3-way'!B$1,'Log_working_3-way'!B$2)</f>
        <v>1.0315148367889928</v>
      </c>
      <c r="F375" s="6" t="e">
        <f>IF('Log_working_3-way'!D375="","",1/'True_Odds_Calculator_3-way'!N376+1/'True_Odds_Calculator_3-way'!O376+1/'True_Odds_Calculator_3-way'!#REF!-1)</f>
        <v>#REF!</v>
      </c>
      <c r="H375" s="6">
        <f>IF('Log_working_3-way'!$D375="","",'True_Odds_Calculator_3-way'!N376/'True_Odds_Calculator_3-way'!A376-1)</f>
        <v>33.817316434630534</v>
      </c>
      <c r="I375" s="6">
        <f>IF('Log_working_3-way'!$D375="","",'True_Odds_Calculator_3-way'!O376/'True_Odds_Calculator_3-way'!B376-1)</f>
        <v>4.7204975613006104</v>
      </c>
      <c r="J375" s="6" t="e">
        <f>IF('Log_working_3-way'!$D375="","",'True_Odds_Calculator_3-way'!#REF!/'True_Odds_Calculator_3-way'!C376-1)</f>
        <v>#REF!</v>
      </c>
      <c r="K375" s="6">
        <f>IF('Log_working_3-way'!$D375="","",1/'True_Odds_Calculator_3-way'!A376+1/'True_Odds_Calculator_3-way'!B376+1/'True_Odds_Calculator_3-way'!C376-1)</f>
        <v>2.9844758948999184E-2</v>
      </c>
    </row>
    <row r="376" spans="4:11" x14ac:dyDescent="0.25">
      <c r="D376">
        <f>solve_for_c('True_Odds_Calculator_3-way'!A377,'True_Odds_Calculator_3-way'!B377,'True_Odds_Calculator_3-way'!C377,'Log_working_3-way'!B$1,'Log_working_3-way'!B$2)</f>
        <v>1.0275714194578651</v>
      </c>
      <c r="F376" s="6" t="e">
        <f>IF('Log_working_3-way'!D376="","",1/'True_Odds_Calculator_3-way'!N377+1/'True_Odds_Calculator_3-way'!O377+1/'True_Odds_Calculator_3-way'!#REF!-1)</f>
        <v>#REF!</v>
      </c>
      <c r="H376" s="6">
        <f>IF('Log_working_3-way'!$D376="","",'True_Odds_Calculator_3-way'!N377/'True_Odds_Calculator_3-way'!A377-1)</f>
        <v>35.712333681051909</v>
      </c>
      <c r="I376" s="6">
        <f>IF('Log_working_3-way'!$D376="","",'True_Odds_Calculator_3-way'!O377/'True_Odds_Calculator_3-way'!B377-1)</f>
        <v>6.1249816915403068</v>
      </c>
      <c r="J376" s="6" t="e">
        <f>IF('Log_working_3-way'!$D376="","",'True_Odds_Calculator_3-way'!#REF!/'True_Odds_Calculator_3-way'!C377-1)</f>
        <v>#REF!</v>
      </c>
      <c r="K376" s="6">
        <f>IF('Log_working_3-way'!$D376="","",1/'True_Odds_Calculator_3-way'!A377+1/'True_Odds_Calculator_3-way'!B377+1/'True_Odds_Calculator_3-way'!C377-1)</f>
        <v>2.520991848574905E-2</v>
      </c>
    </row>
    <row r="377" spans="4:11" x14ac:dyDescent="0.25">
      <c r="D377">
        <f>solve_for_c('True_Odds_Calculator_3-way'!A378,'True_Odds_Calculator_3-way'!B378,'True_Odds_Calculator_3-way'!C378,'Log_working_3-way'!B$1,'Log_working_3-way'!B$2)</f>
        <v>1.0214832138220482</v>
      </c>
      <c r="F377" s="6" t="e">
        <f>IF('Log_working_3-way'!D377="","",1/'True_Odds_Calculator_3-way'!N378+1/'True_Odds_Calculator_3-way'!O378+1/'True_Odds_Calculator_3-way'!#REF!-1)</f>
        <v>#REF!</v>
      </c>
      <c r="H377" s="6">
        <f>IF('Log_working_3-way'!$D377="","",'True_Odds_Calculator_3-way'!N378/'True_Odds_Calculator_3-way'!A378-1)</f>
        <v>19.574136763444645</v>
      </c>
      <c r="I377" s="6">
        <f>IF('Log_working_3-way'!$D377="","",'True_Odds_Calculator_3-way'!O378/'True_Odds_Calculator_3-way'!B378-1)</f>
        <v>6.2594293189937069</v>
      </c>
      <c r="J377" s="6" t="e">
        <f>IF('Log_working_3-way'!$D377="","",'True_Odds_Calculator_3-way'!#REF!/'True_Odds_Calculator_3-way'!C378-1)</f>
        <v>#REF!</v>
      </c>
      <c r="K377" s="6">
        <f>IF('Log_working_3-way'!$D377="","",1/'True_Odds_Calculator_3-way'!A378+1/'True_Odds_Calculator_3-way'!B378+1/'True_Odds_Calculator_3-way'!C378-1)</f>
        <v>2.2740349867345966E-2</v>
      </c>
    </row>
    <row r="378" spans="4:11" x14ac:dyDescent="0.25">
      <c r="D378">
        <f>solve_for_c('True_Odds_Calculator_3-way'!A379,'True_Odds_Calculator_3-way'!B379,'True_Odds_Calculator_3-way'!C379,'Log_working_3-way'!B$1,'Log_working_3-way'!B$2)</f>
        <v>1.025597000916018</v>
      </c>
      <c r="F378" s="6" t="e">
        <f>IF('Log_working_3-way'!D378="","",1/'True_Odds_Calculator_3-way'!N379+1/'True_Odds_Calculator_3-way'!O379+1/'True_Odds_Calculator_3-way'!#REF!-1)</f>
        <v>#REF!</v>
      </c>
      <c r="H378" s="6">
        <f>IF('Log_working_3-way'!$D378="","",'True_Odds_Calculator_3-way'!N379/'True_Odds_Calculator_3-way'!A379-1)</f>
        <v>27.489903162031585</v>
      </c>
      <c r="I378" s="6">
        <f>IF('Log_working_3-way'!$D378="","",'True_Odds_Calculator_3-way'!O379/'True_Odds_Calculator_3-way'!B379-1)</f>
        <v>6.6506440671996723</v>
      </c>
      <c r="J378" s="6" t="e">
        <f>IF('Log_working_3-way'!$D378="","",'True_Odds_Calculator_3-way'!#REF!/'True_Odds_Calculator_3-way'!C379-1)</f>
        <v>#REF!</v>
      </c>
      <c r="K378" s="6">
        <f>IF('Log_working_3-way'!$D378="","",1/'True_Odds_Calculator_3-way'!A379+1/'True_Odds_Calculator_3-way'!B379+1/'True_Odds_Calculator_3-way'!C379-1)</f>
        <v>2.5570618145352775E-2</v>
      </c>
    </row>
    <row r="379" spans="4:11" x14ac:dyDescent="0.25">
      <c r="D379">
        <f>solve_for_c('True_Odds_Calculator_3-way'!A380,'True_Odds_Calculator_3-way'!B380,'True_Odds_Calculator_3-way'!C380,'Log_working_3-way'!B$1,'Log_working_3-way'!B$2)</f>
        <v>1.0310443127238615</v>
      </c>
      <c r="F379" s="6" t="e">
        <f>IF('Log_working_3-way'!D379="","",1/'True_Odds_Calculator_3-way'!N380+1/'True_Odds_Calculator_3-way'!O380+1/'True_Odds_Calculator_3-way'!#REF!-1)</f>
        <v>#REF!</v>
      </c>
      <c r="H379" s="6">
        <f>IF('Log_working_3-way'!$D379="","",'True_Odds_Calculator_3-way'!N380/'True_Odds_Calculator_3-way'!A380-1)</f>
        <v>1.09821157073111</v>
      </c>
      <c r="I379" s="6">
        <f>IF('Log_working_3-way'!$D379="","",'True_Odds_Calculator_3-way'!O380/'True_Odds_Calculator_3-way'!B380-1)</f>
        <v>4.5959186392113942</v>
      </c>
      <c r="J379" s="6" t="e">
        <f>IF('Log_working_3-way'!$D379="","",'True_Odds_Calculator_3-way'!#REF!/'True_Odds_Calculator_3-way'!C380-1)</f>
        <v>#REF!</v>
      </c>
      <c r="K379" s="6">
        <f>IF('Log_working_3-way'!$D379="","",1/'True_Odds_Calculator_3-way'!A380+1/'True_Odds_Calculator_3-way'!B380+1/'True_Odds_Calculator_3-way'!C380-1)</f>
        <v>2.7676672623270449E-2</v>
      </c>
    </row>
    <row r="380" spans="4:11" x14ac:dyDescent="0.25">
      <c r="D380">
        <f>solve_for_c('True_Odds_Calculator_3-way'!A381,'True_Odds_Calculator_3-way'!B381,'True_Odds_Calculator_3-way'!C381,'Log_working_3-way'!B$1,'Log_working_3-way'!B$2)</f>
        <v>1.0484438174261317</v>
      </c>
      <c r="F380" s="6" t="e">
        <f>IF('Log_working_3-way'!D380="","",1/'True_Odds_Calculator_3-way'!N381+1/'True_Odds_Calculator_3-way'!O381+1/'True_Odds_Calculator_3-way'!#REF!-1)</f>
        <v>#REF!</v>
      </c>
      <c r="H380" s="6">
        <f>IF('Log_working_3-way'!$D380="","",'True_Odds_Calculator_3-way'!N381/'True_Odds_Calculator_3-way'!A381-1)</f>
        <v>28.456270186414386</v>
      </c>
      <c r="I380" s="6">
        <f>IF('Log_working_3-way'!$D380="","",'True_Odds_Calculator_3-way'!O381/'True_Odds_Calculator_3-way'!B381-1)</f>
        <v>6.0092255053930712</v>
      </c>
      <c r="J380" s="6" t="e">
        <f>IF('Log_working_3-way'!$D380="","",'True_Odds_Calculator_3-way'!#REF!/'True_Odds_Calculator_3-way'!C381-1)</f>
        <v>#REF!</v>
      </c>
      <c r="K380" s="6">
        <f>IF('Log_working_3-way'!$D380="","",1/'True_Odds_Calculator_3-way'!A381+1/'True_Odds_Calculator_3-way'!B381+1/'True_Odds_Calculator_3-way'!C381-1)</f>
        <v>4.7797203635753238E-2</v>
      </c>
    </row>
    <row r="381" spans="4:11" x14ac:dyDescent="0.25">
      <c r="D381">
        <f>solve_for_c('True_Odds_Calculator_3-way'!A382,'True_Odds_Calculator_3-way'!B382,'True_Odds_Calculator_3-way'!C382,'Log_working_3-way'!B$1,'Log_working_3-way'!B$2)</f>
        <v>1.0287643693147925</v>
      </c>
      <c r="F381" s="6" t="e">
        <f>IF('Log_working_3-way'!D381="","",1/'True_Odds_Calculator_3-way'!N382+1/'True_Odds_Calculator_3-way'!O382+1/'True_Odds_Calculator_3-way'!#REF!-1)</f>
        <v>#REF!</v>
      </c>
      <c r="H381" s="6">
        <f>IF('Log_working_3-way'!$D381="","",'True_Odds_Calculator_3-way'!N382/'True_Odds_Calculator_3-way'!A382-1)</f>
        <v>27.403677200176109</v>
      </c>
      <c r="I381" s="6">
        <f>IF('Log_working_3-way'!$D381="","",'True_Odds_Calculator_3-way'!O382/'True_Odds_Calculator_3-way'!B382-1)</f>
        <v>6.9356396096002237</v>
      </c>
      <c r="J381" s="6" t="e">
        <f>IF('Log_working_3-way'!$D381="","",'True_Odds_Calculator_3-way'!#REF!/'True_Odds_Calculator_3-way'!C382-1)</f>
        <v>#REF!</v>
      </c>
      <c r="K381" s="6">
        <f>IF('Log_working_3-way'!$D381="","",1/'True_Odds_Calculator_3-way'!A382+1/'True_Odds_Calculator_3-way'!B382+1/'True_Odds_Calculator_3-way'!C382-1)</f>
        <v>2.868397605239692E-2</v>
      </c>
    </row>
    <row r="382" spans="4:11" x14ac:dyDescent="0.25">
      <c r="D382">
        <f>solve_for_c('True_Odds_Calculator_3-way'!A383,'True_Odds_Calculator_3-way'!B383,'True_Odds_Calculator_3-way'!C383,'Log_working_3-way'!B$1,'Log_working_3-way'!B$2)</f>
        <v>1.0274574718311646</v>
      </c>
      <c r="F382" s="6" t="e">
        <f>IF('Log_working_3-way'!D382="","",1/'True_Odds_Calculator_3-way'!N383+1/'True_Odds_Calculator_3-way'!O383+1/'True_Odds_Calculator_3-way'!#REF!-1)</f>
        <v>#REF!</v>
      </c>
      <c r="H382" s="6">
        <f>IF('Log_working_3-way'!$D382="","",'True_Odds_Calculator_3-way'!N383/'True_Odds_Calculator_3-way'!A383-1)</f>
        <v>20.42415483708583</v>
      </c>
      <c r="I382" s="6">
        <f>IF('Log_working_3-way'!$D382="","",'True_Odds_Calculator_3-way'!O383/'True_Odds_Calculator_3-way'!B383-1)</f>
        <v>8.034730822461956</v>
      </c>
      <c r="J382" s="6" t="e">
        <f>IF('Log_working_3-way'!$D382="","",'True_Odds_Calculator_3-way'!#REF!/'True_Odds_Calculator_3-way'!C383-1)</f>
        <v>#REF!</v>
      </c>
      <c r="K382" s="6">
        <f>IF('Log_working_3-way'!$D382="","",1/'True_Odds_Calculator_3-way'!A383+1/'True_Odds_Calculator_3-way'!B383+1/'True_Odds_Calculator_3-way'!C383-1)</f>
        <v>2.881454306425657E-2</v>
      </c>
    </row>
    <row r="383" spans="4:11" x14ac:dyDescent="0.25">
      <c r="D383">
        <f>solve_for_c('True_Odds_Calculator_3-way'!A384,'True_Odds_Calculator_3-way'!B384,'True_Odds_Calculator_3-way'!C384,'Log_working_3-way'!B$1,'Log_working_3-way'!B$2)</f>
        <v>1.0357789542940055</v>
      </c>
      <c r="F383" s="6" t="e">
        <f>IF('Log_working_3-way'!D383="","",1/'True_Odds_Calculator_3-way'!N384+1/'True_Odds_Calculator_3-way'!O384+1/'True_Odds_Calculator_3-way'!#REF!-1)</f>
        <v>#REF!</v>
      </c>
      <c r="H383" s="6">
        <f>IF('Log_working_3-way'!$D383="","",'True_Odds_Calculator_3-way'!N384/'True_Odds_Calculator_3-way'!A384-1)</f>
        <v>36.832946491287828</v>
      </c>
      <c r="I383" s="6">
        <f>IF('Log_working_3-way'!$D383="","",'True_Odds_Calculator_3-way'!O384/'True_Odds_Calculator_3-way'!B384-1)</f>
        <v>5.3351458335369895</v>
      </c>
      <c r="J383" s="6" t="e">
        <f>IF('Log_working_3-way'!$D383="","",'True_Odds_Calculator_3-way'!#REF!/'True_Odds_Calculator_3-way'!C384-1)</f>
        <v>#REF!</v>
      </c>
      <c r="K383" s="6">
        <f>IF('Log_working_3-way'!$D383="","",1/'True_Odds_Calculator_3-way'!A384+1/'True_Odds_Calculator_3-way'!B384+1/'True_Odds_Calculator_3-way'!C384-1)</f>
        <v>3.249954398860555E-2</v>
      </c>
    </row>
    <row r="384" spans="4:11" x14ac:dyDescent="0.25">
      <c r="D384">
        <f>solve_for_c('True_Odds_Calculator_3-way'!A385,'True_Odds_Calculator_3-way'!B385,'True_Odds_Calculator_3-way'!C385,'Log_working_3-way'!B$1,'Log_working_3-way'!B$2)</f>
        <v>1.0259504672819115</v>
      </c>
      <c r="F384" s="6" t="e">
        <f>IF('Log_working_3-way'!D384="","",1/'True_Odds_Calculator_3-way'!N385+1/'True_Odds_Calculator_3-way'!O385+1/'True_Odds_Calculator_3-way'!#REF!-1)</f>
        <v>#REF!</v>
      </c>
      <c r="H384" s="6">
        <f>IF('Log_working_3-way'!$D384="","",'True_Odds_Calculator_3-way'!N385/'True_Odds_Calculator_3-way'!A385-1)</f>
        <v>12.342198543235046</v>
      </c>
      <c r="I384" s="6">
        <f>IF('Log_working_3-way'!$D384="","",'True_Odds_Calculator_3-way'!O385/'True_Odds_Calculator_3-way'!B385-1)</f>
        <v>8.7404890422391723</v>
      </c>
      <c r="J384" s="6" t="e">
        <f>IF('Log_working_3-way'!$D384="","",'True_Odds_Calculator_3-way'!#REF!/'True_Odds_Calculator_3-way'!C385-1)</f>
        <v>#REF!</v>
      </c>
      <c r="K384" s="6">
        <f>IF('Log_working_3-way'!$D384="","",1/'True_Odds_Calculator_3-way'!A385+1/'True_Odds_Calculator_3-way'!B385+1/'True_Odds_Calculator_3-way'!C385-1)</f>
        <v>2.8122994900547038E-2</v>
      </c>
    </row>
    <row r="385" spans="4:11" x14ac:dyDescent="0.25">
      <c r="D385">
        <f>solve_for_c('True_Odds_Calculator_3-way'!A386,'True_Odds_Calculator_3-way'!B386,'True_Odds_Calculator_3-way'!C386,'Log_working_3-way'!B$1,'Log_working_3-way'!B$2)</f>
        <v>1.0256489584454334</v>
      </c>
      <c r="F385" s="6" t="e">
        <f>IF('Log_working_3-way'!D385="","",1/'True_Odds_Calculator_3-way'!N386+1/'True_Odds_Calculator_3-way'!O386+1/'True_Odds_Calculator_3-way'!#REF!-1)</f>
        <v>#REF!</v>
      </c>
      <c r="H385" s="6">
        <f>IF('Log_working_3-way'!$D385="","",'True_Odds_Calculator_3-way'!N386/'True_Odds_Calculator_3-way'!A386-1)</f>
        <v>8.3294520621948287</v>
      </c>
      <c r="I385" s="6">
        <f>IF('Log_working_3-way'!$D385="","",'True_Odds_Calculator_3-way'!O386/'True_Odds_Calculator_3-way'!B386-1)</f>
        <v>6.9003612324309413</v>
      </c>
      <c r="J385" s="6" t="e">
        <f>IF('Log_working_3-way'!$D385="","",'True_Odds_Calculator_3-way'!#REF!/'True_Odds_Calculator_3-way'!C386-1)</f>
        <v>#REF!</v>
      </c>
      <c r="K385" s="6">
        <f>IF('Log_working_3-way'!$D385="","",1/'True_Odds_Calculator_3-way'!A386+1/'True_Odds_Calculator_3-way'!B386+1/'True_Odds_Calculator_3-way'!C386-1)</f>
        <v>2.739824102053201E-2</v>
      </c>
    </row>
    <row r="386" spans="4:11" x14ac:dyDescent="0.25">
      <c r="D386">
        <f>solve_for_c('True_Odds_Calculator_3-way'!A387,'True_Odds_Calculator_3-way'!B387,'True_Odds_Calculator_3-way'!C387,'Log_working_3-way'!B$1,'Log_working_3-way'!B$2)</f>
        <v>1.0283626893792683</v>
      </c>
      <c r="F386" s="6" t="e">
        <f>IF('Log_working_3-way'!D386="","",1/'True_Odds_Calculator_3-way'!N387+1/'True_Odds_Calculator_3-way'!O387+1/'True_Odds_Calculator_3-way'!#REF!-1)</f>
        <v>#REF!</v>
      </c>
      <c r="H386" s="6">
        <f>IF('Log_working_3-way'!$D386="","",'True_Odds_Calculator_3-way'!N387/'True_Odds_Calculator_3-way'!A387-1)</f>
        <v>24.296171975201354</v>
      </c>
      <c r="I386" s="6">
        <f>IF('Log_working_3-way'!$D386="","",'True_Odds_Calculator_3-way'!O387/'True_Odds_Calculator_3-way'!B387-1)</f>
        <v>7.0243240735180912</v>
      </c>
      <c r="J386" s="6" t="e">
        <f>IF('Log_working_3-way'!$D386="","",'True_Odds_Calculator_3-way'!#REF!/'True_Odds_Calculator_3-way'!C387-1)</f>
        <v>#REF!</v>
      </c>
      <c r="K386" s="6">
        <f>IF('Log_working_3-way'!$D386="","",1/'True_Odds_Calculator_3-way'!A387+1/'True_Odds_Calculator_3-way'!B387+1/'True_Odds_Calculator_3-way'!C387-1)</f>
        <v>2.9041884953215025E-2</v>
      </c>
    </row>
    <row r="387" spans="4:11" x14ac:dyDescent="0.25">
      <c r="D387">
        <f>solve_for_c('True_Odds_Calculator_3-way'!A388,'True_Odds_Calculator_3-way'!B388,'True_Odds_Calculator_3-way'!C388,'Log_working_3-way'!B$1,'Log_working_3-way'!B$2)</f>
        <v>1.0250660282910746</v>
      </c>
      <c r="F387" s="6" t="e">
        <f>IF('Log_working_3-way'!D387="","",1/'True_Odds_Calculator_3-way'!N388+1/'True_Odds_Calculator_3-way'!O388+1/'True_Odds_Calculator_3-way'!#REF!-1)</f>
        <v>#REF!</v>
      </c>
      <c r="H387" s="6">
        <f>IF('Log_working_3-way'!$D387="","",'True_Odds_Calculator_3-way'!N388/'True_Odds_Calculator_3-way'!A388-1)</f>
        <v>14.831698174776621</v>
      </c>
      <c r="I387" s="6">
        <f>IF('Log_working_3-way'!$D387="","",'True_Odds_Calculator_3-way'!O388/'True_Odds_Calculator_3-way'!B388-1)</f>
        <v>9.7472628838695101</v>
      </c>
      <c r="J387" s="6" t="e">
        <f>IF('Log_working_3-way'!$D387="","",'True_Odds_Calculator_3-way'!#REF!/'True_Odds_Calculator_3-way'!C388-1)</f>
        <v>#REF!</v>
      </c>
      <c r="K387" s="6">
        <f>IF('Log_working_3-way'!$D387="","",1/'True_Odds_Calculator_3-way'!A388+1/'True_Odds_Calculator_3-way'!B388+1/'True_Odds_Calculator_3-way'!C388-1)</f>
        <v>2.6996909577248651E-2</v>
      </c>
    </row>
    <row r="388" spans="4:11" x14ac:dyDescent="0.25">
      <c r="D388">
        <f>solve_for_c('True_Odds_Calculator_3-way'!A389,'True_Odds_Calculator_3-way'!B389,'True_Odds_Calculator_3-way'!C389,'Log_working_3-way'!B$1,'Log_working_3-way'!B$2)</f>
        <v>1.0338207262535795</v>
      </c>
      <c r="F388" s="6" t="e">
        <f>IF('Log_working_3-way'!D388="","",1/'True_Odds_Calculator_3-way'!N389+1/'True_Odds_Calculator_3-way'!O389+1/'True_Odds_Calculator_3-way'!#REF!-1)</f>
        <v>#REF!</v>
      </c>
      <c r="H388" s="6">
        <f>IF('Log_working_3-way'!$D388="","",'True_Odds_Calculator_3-way'!N389/'True_Odds_Calculator_3-way'!A389-1)</f>
        <v>33.748270394372881</v>
      </c>
      <c r="I388" s="6">
        <f>IF('Log_working_3-way'!$D388="","",'True_Odds_Calculator_3-way'!O389/'True_Odds_Calculator_3-way'!B389-1)</f>
        <v>5.3714300659346828</v>
      </c>
      <c r="J388" s="6" t="e">
        <f>IF('Log_working_3-way'!$D388="","",'True_Odds_Calculator_3-way'!#REF!/'True_Odds_Calculator_3-way'!C389-1)</f>
        <v>#REF!</v>
      </c>
      <c r="K388" s="6">
        <f>IF('Log_working_3-way'!$D388="","",1/'True_Odds_Calculator_3-way'!A389+1/'True_Odds_Calculator_3-way'!B389+1/'True_Odds_Calculator_3-way'!C389-1)</f>
        <v>3.1891096849519185E-2</v>
      </c>
    </row>
    <row r="389" spans="4:11" x14ac:dyDescent="0.25">
      <c r="D389">
        <f>solve_for_c('True_Odds_Calculator_3-way'!A390,'True_Odds_Calculator_3-way'!B390,'True_Odds_Calculator_3-way'!C390,'Log_working_3-way'!B$1,'Log_working_3-way'!B$2)</f>
        <v>1.0249621801474564</v>
      </c>
      <c r="F389" s="6" t="e">
        <f>IF('Log_working_3-way'!D389="","",1/'True_Odds_Calculator_3-way'!N390+1/'True_Odds_Calculator_3-way'!O390+1/'True_Odds_Calculator_3-way'!#REF!-1)</f>
        <v>#REF!</v>
      </c>
      <c r="H389" s="6">
        <f>IF('Log_working_3-way'!$D389="","",'True_Odds_Calculator_3-way'!N390/'True_Odds_Calculator_3-way'!A390-1)</f>
        <v>9.8906763967234888</v>
      </c>
      <c r="I389" s="6">
        <f>IF('Log_working_3-way'!$D389="","",'True_Odds_Calculator_3-way'!O390/'True_Odds_Calculator_3-way'!B390-1)</f>
        <v>9.1971843669785311</v>
      </c>
      <c r="J389" s="6" t="e">
        <f>IF('Log_working_3-way'!$D389="","",'True_Odds_Calculator_3-way'!#REF!/'True_Odds_Calculator_3-way'!C390-1)</f>
        <v>#REF!</v>
      </c>
      <c r="K389" s="6">
        <f>IF('Log_working_3-way'!$D389="","",1/'True_Odds_Calculator_3-way'!A390+1/'True_Odds_Calculator_3-way'!B390+1/'True_Odds_Calculator_3-way'!C390-1)</f>
        <v>2.7076446041273128E-2</v>
      </c>
    </row>
    <row r="390" spans="4:11" x14ac:dyDescent="0.25">
      <c r="D390">
        <f>solve_for_c('True_Odds_Calculator_3-way'!A391,'True_Odds_Calculator_3-way'!B391,'True_Odds_Calculator_3-way'!C391,'Log_working_3-way'!B$1,'Log_working_3-way'!B$2)</f>
        <v>1.0367024876545028</v>
      </c>
      <c r="F390" s="6" t="e">
        <f>IF('Log_working_3-way'!D390="","",1/'True_Odds_Calculator_3-way'!N391+1/'True_Odds_Calculator_3-way'!O391+1/'True_Odds_Calculator_3-way'!#REF!-1)</f>
        <v>#REF!</v>
      </c>
      <c r="H390" s="6">
        <f>IF('Log_working_3-way'!$D390="","",'True_Odds_Calculator_3-way'!N391/'True_Odds_Calculator_3-way'!A391-1)</f>
        <v>2.754833217594765</v>
      </c>
      <c r="I390" s="6">
        <f>IF('Log_working_3-way'!$D390="","",'True_Odds_Calculator_3-way'!O391/'True_Odds_Calculator_3-way'!B391-1)</f>
        <v>6.7456373436069388</v>
      </c>
      <c r="J390" s="6" t="e">
        <f>IF('Log_working_3-way'!$D390="","",'True_Odds_Calculator_3-way'!#REF!/'True_Odds_Calculator_3-way'!C391-1)</f>
        <v>#REF!</v>
      </c>
      <c r="K390" s="6">
        <f>IF('Log_working_3-way'!$D390="","",1/'True_Odds_Calculator_3-way'!A391+1/'True_Odds_Calculator_3-way'!B391+1/'True_Odds_Calculator_3-way'!C391-1)</f>
        <v>3.608033331284588E-2</v>
      </c>
    </row>
    <row r="391" spans="4:11" x14ac:dyDescent="0.25">
      <c r="D391">
        <f>solve_for_c('True_Odds_Calculator_3-way'!A392,'True_Odds_Calculator_3-way'!B392,'True_Odds_Calculator_3-way'!C392,'Log_working_3-way'!B$1,'Log_working_3-way'!B$2)</f>
        <v>1.0383848345093225</v>
      </c>
      <c r="F391" s="6" t="e">
        <f>IF('Log_working_3-way'!D391="","",1/'True_Odds_Calculator_3-way'!N392+1/'True_Odds_Calculator_3-way'!O392+1/'True_Odds_Calculator_3-way'!#REF!-1)</f>
        <v>#REF!</v>
      </c>
      <c r="H391" s="6">
        <f>IF('Log_working_3-way'!$D391="","",'True_Odds_Calculator_3-way'!N392/'True_Odds_Calculator_3-way'!A392-1)</f>
        <v>30.478946103278535</v>
      </c>
      <c r="I391" s="6">
        <f>IF('Log_working_3-way'!$D391="","",'True_Odds_Calculator_3-way'!O392/'True_Odds_Calculator_3-way'!B392-1)</f>
        <v>5.8554149291584379</v>
      </c>
      <c r="J391" s="6" t="e">
        <f>IF('Log_working_3-way'!$D391="","",'True_Odds_Calculator_3-way'!#REF!/'True_Odds_Calculator_3-way'!C392-1)</f>
        <v>#REF!</v>
      </c>
      <c r="K391" s="6">
        <f>IF('Log_working_3-way'!$D391="","",1/'True_Odds_Calculator_3-way'!A392+1/'True_Odds_Calculator_3-way'!B392+1/'True_Odds_Calculator_3-way'!C392-1)</f>
        <v>3.7298425346234065E-2</v>
      </c>
    </row>
    <row r="392" spans="4:11" x14ac:dyDescent="0.25">
      <c r="D392">
        <f>solve_for_c('True_Odds_Calculator_3-way'!A393,'True_Odds_Calculator_3-way'!B393,'True_Odds_Calculator_3-way'!C393,'Log_working_3-way'!B$1,'Log_working_3-way'!B$2)</f>
        <v>1.0305507555216593</v>
      </c>
      <c r="F392" s="6" t="e">
        <f>IF('Log_working_3-way'!D392="","",1/'True_Odds_Calculator_3-way'!N393+1/'True_Odds_Calculator_3-way'!O393+1/'True_Odds_Calculator_3-way'!#REF!-1)</f>
        <v>#REF!</v>
      </c>
      <c r="H392" s="6">
        <f>IF('Log_working_3-way'!$D392="","",'True_Odds_Calculator_3-way'!N393/'True_Odds_Calculator_3-way'!A393-1)</f>
        <v>9.6872292085261371</v>
      </c>
      <c r="I392" s="6">
        <f>IF('Log_working_3-way'!$D392="","",'True_Odds_Calculator_3-way'!O393/'True_Odds_Calculator_3-way'!B393-1)</f>
        <v>7.0880889231320481</v>
      </c>
      <c r="J392" s="6" t="e">
        <f>IF('Log_working_3-way'!$D392="","",'True_Odds_Calculator_3-way'!#REF!/'True_Odds_Calculator_3-way'!C393-1)</f>
        <v>#REF!</v>
      </c>
      <c r="K392" s="6">
        <f>IF('Log_working_3-way'!$D392="","",1/'True_Odds_Calculator_3-way'!A393+1/'True_Odds_Calculator_3-way'!B393+1/'True_Odds_Calculator_3-way'!C393-1)</f>
        <v>3.2765888406580901E-2</v>
      </c>
    </row>
    <row r="393" spans="4:11" x14ac:dyDescent="0.25">
      <c r="D393">
        <f>solve_for_c('True_Odds_Calculator_3-way'!A394,'True_Odds_Calculator_3-way'!B394,'True_Odds_Calculator_3-way'!C394,'Log_working_3-way'!B$1,'Log_working_3-way'!B$2)</f>
        <v>1.0302646540411056</v>
      </c>
      <c r="F393" s="6" t="e">
        <f>IF('Log_working_3-way'!D393="","",1/'True_Odds_Calculator_3-way'!N394+1/'True_Odds_Calculator_3-way'!O394+1/'True_Odds_Calculator_3-way'!#REF!-1)</f>
        <v>#REF!</v>
      </c>
      <c r="H393" s="6">
        <f>IF('Log_working_3-way'!$D393="","",'True_Odds_Calculator_3-way'!N394/'True_Odds_Calculator_3-way'!A394-1)</f>
        <v>9.9792458211821007</v>
      </c>
      <c r="I393" s="6">
        <f>IF('Log_working_3-way'!$D393="","",'True_Odds_Calculator_3-way'!O394/'True_Odds_Calculator_3-way'!B394-1)</f>
        <v>7.4771917530955871</v>
      </c>
      <c r="J393" s="6" t="e">
        <f>IF('Log_working_3-way'!$D393="","",'True_Odds_Calculator_3-way'!#REF!/'True_Odds_Calculator_3-way'!C394-1)</f>
        <v>#REF!</v>
      </c>
      <c r="K393" s="6">
        <f>IF('Log_working_3-way'!$D393="","",1/'True_Odds_Calculator_3-way'!A394+1/'True_Odds_Calculator_3-way'!B394+1/'True_Odds_Calculator_3-way'!C394-1)</f>
        <v>3.2558324866017063E-2</v>
      </c>
    </row>
    <row r="394" spans="4:11" x14ac:dyDescent="0.25">
      <c r="D394">
        <f>solve_for_c('True_Odds_Calculator_3-way'!A395,'True_Odds_Calculator_3-way'!B395,'True_Odds_Calculator_3-way'!C395,'Log_working_3-way'!B$1,'Log_working_3-way'!B$2)</f>
        <v>1.0306467714243561</v>
      </c>
      <c r="F394" s="6" t="e">
        <f>IF('Log_working_3-way'!D394="","",1/'True_Odds_Calculator_3-way'!N395+1/'True_Odds_Calculator_3-way'!O395+1/'True_Odds_Calculator_3-way'!#REF!-1)</f>
        <v>#REF!</v>
      </c>
      <c r="H394" s="6">
        <f>IF('Log_working_3-way'!$D394="","",'True_Odds_Calculator_3-way'!N395/'True_Odds_Calculator_3-way'!A395-1)</f>
        <v>8.338433083217037</v>
      </c>
      <c r="I394" s="6">
        <f>IF('Log_working_3-way'!$D394="","",'True_Odds_Calculator_3-way'!O395/'True_Odds_Calculator_3-way'!B395-1)</f>
        <v>7.6277219496571647</v>
      </c>
      <c r="J394" s="6" t="e">
        <f>IF('Log_working_3-way'!$D394="","",'True_Odds_Calculator_3-way'!#REF!/'True_Odds_Calculator_3-way'!C395-1)</f>
        <v>#REF!</v>
      </c>
      <c r="K394" s="6">
        <f>IF('Log_working_3-way'!$D394="","",1/'True_Odds_Calculator_3-way'!A395+1/'True_Odds_Calculator_3-way'!B395+1/'True_Odds_Calculator_3-way'!C395-1)</f>
        <v>3.2795282457069197E-2</v>
      </c>
    </row>
    <row r="395" spans="4:11" x14ac:dyDescent="0.25">
      <c r="D395">
        <f>solve_for_c('True_Odds_Calculator_3-way'!A396,'True_Odds_Calculator_3-way'!B396,'True_Odds_Calculator_3-way'!C396,'Log_working_3-way'!B$1,'Log_working_3-way'!B$2)</f>
        <v>1.0327755983433837</v>
      </c>
      <c r="F395" s="6" t="e">
        <f>IF('Log_working_3-way'!D395="","",1/'True_Odds_Calculator_3-way'!N396+1/'True_Odds_Calculator_3-way'!O396+1/'True_Odds_Calculator_3-way'!#REF!-1)</f>
        <v>#REF!</v>
      </c>
      <c r="H395" s="6">
        <f>IF('Log_working_3-way'!$D395="","",'True_Odds_Calculator_3-way'!N396/'True_Odds_Calculator_3-way'!A396-1)</f>
        <v>19.527669587965445</v>
      </c>
      <c r="I395" s="6">
        <f>IF('Log_working_3-way'!$D395="","",'True_Odds_Calculator_3-way'!O396/'True_Odds_Calculator_3-way'!B396-1)</f>
        <v>7.9848623701266455</v>
      </c>
      <c r="J395" s="6" t="e">
        <f>IF('Log_working_3-way'!$D395="","",'True_Odds_Calculator_3-way'!#REF!/'True_Odds_Calculator_3-way'!C396-1)</f>
        <v>#REF!</v>
      </c>
      <c r="K395" s="6">
        <f>IF('Log_working_3-way'!$D395="","",1/'True_Odds_Calculator_3-way'!A396+1/'True_Odds_Calculator_3-way'!B396+1/'True_Odds_Calculator_3-way'!C396-1)</f>
        <v>3.4524746169120712E-2</v>
      </c>
    </row>
    <row r="396" spans="4:11" x14ac:dyDescent="0.25">
      <c r="D396">
        <f>solve_for_c('True_Odds_Calculator_3-way'!A397,'True_Odds_Calculator_3-way'!B397,'True_Odds_Calculator_3-way'!C397,'Log_working_3-way'!B$1,'Log_working_3-way'!B$2)</f>
        <v>1.0344403219125886</v>
      </c>
      <c r="F396" s="6" t="e">
        <f>IF('Log_working_3-way'!D396="","",1/'True_Odds_Calculator_3-way'!N397+1/'True_Odds_Calculator_3-way'!O397+1/'True_Odds_Calculator_3-way'!#REF!-1)</f>
        <v>#REF!</v>
      </c>
      <c r="H396" s="6">
        <f>IF('Log_working_3-way'!$D396="","",'True_Odds_Calculator_3-way'!N397/'True_Odds_Calculator_3-way'!A397-1)</f>
        <v>4.0607408002653704</v>
      </c>
      <c r="I396" s="6">
        <f>IF('Log_working_3-way'!$D396="","",'True_Odds_Calculator_3-way'!O397/'True_Odds_Calculator_3-way'!B397-1)</f>
        <v>6.2542286349099481</v>
      </c>
      <c r="J396" s="6" t="e">
        <f>IF('Log_working_3-way'!$D396="","",'True_Odds_Calculator_3-way'!#REF!/'True_Odds_Calculator_3-way'!C397-1)</f>
        <v>#REF!</v>
      </c>
      <c r="K396" s="6">
        <f>IF('Log_working_3-way'!$D396="","",1/'True_Odds_Calculator_3-way'!A397+1/'True_Odds_Calculator_3-way'!B397+1/'True_Odds_Calculator_3-way'!C397-1)</f>
        <v>3.47204483018273E-2</v>
      </c>
    </row>
    <row r="397" spans="4:11" x14ac:dyDescent="0.25">
      <c r="D397">
        <f>solve_for_c('True_Odds_Calculator_3-way'!A398,'True_Odds_Calculator_3-way'!B398,'True_Odds_Calculator_3-way'!C398,'Log_working_3-way'!B$1,'Log_working_3-way'!B$2)</f>
        <v>1.0314516679676953</v>
      </c>
      <c r="F397" s="6" t="e">
        <f>IF('Log_working_3-way'!D397="","",1/'True_Odds_Calculator_3-way'!N398+1/'True_Odds_Calculator_3-way'!O398+1/'True_Odds_Calculator_3-way'!#REF!-1)</f>
        <v>#REF!</v>
      </c>
      <c r="H397" s="6">
        <f>IF('Log_working_3-way'!$D397="","",'True_Odds_Calculator_3-way'!N398/'True_Odds_Calculator_3-way'!A398-1)</f>
        <v>17.13195530473017</v>
      </c>
      <c r="I397" s="6">
        <f>IF('Log_working_3-way'!$D397="","",'True_Odds_Calculator_3-way'!O398/'True_Odds_Calculator_3-way'!B398-1)</f>
        <v>7.5701819995013722</v>
      </c>
      <c r="J397" s="6" t="e">
        <f>IF('Log_working_3-way'!$D397="","",'True_Odds_Calculator_3-way'!#REF!/'True_Odds_Calculator_3-way'!C398-1)</f>
        <v>#REF!</v>
      </c>
      <c r="K397" s="6">
        <f>IF('Log_working_3-way'!$D397="","",1/'True_Odds_Calculator_3-way'!A398+1/'True_Odds_Calculator_3-way'!B398+1/'True_Odds_Calculator_3-way'!C398-1)</f>
        <v>3.3549783549783552E-2</v>
      </c>
    </row>
    <row r="398" spans="4:11" x14ac:dyDescent="0.25">
      <c r="D398">
        <f>solve_for_c('True_Odds_Calculator_3-way'!A399,'True_Odds_Calculator_3-way'!B399,'True_Odds_Calculator_3-way'!C399,'Log_working_3-way'!B$1,'Log_working_3-way'!B$2)</f>
        <v>1.0312428853146987</v>
      </c>
      <c r="F398" s="6" t="e">
        <f>IF('Log_working_3-way'!D398="","",1/'True_Odds_Calculator_3-way'!N399+1/'True_Odds_Calculator_3-way'!O399+1/'True_Odds_Calculator_3-way'!#REF!-1)</f>
        <v>#REF!</v>
      </c>
      <c r="H398" s="6">
        <f>IF('Log_working_3-way'!$D398="","",'True_Odds_Calculator_3-way'!N399/'True_Odds_Calculator_3-way'!A399-1)</f>
        <v>9.6825024705836302</v>
      </c>
      <c r="I398" s="6">
        <f>IF('Log_working_3-way'!$D398="","",'True_Odds_Calculator_3-way'!O399/'True_Odds_Calculator_3-way'!B399-1)</f>
        <v>5.9564605965495874</v>
      </c>
      <c r="J398" s="6" t="e">
        <f>IF('Log_working_3-way'!$D398="","",'True_Odds_Calculator_3-way'!#REF!/'True_Odds_Calculator_3-way'!C399-1)</f>
        <v>#REF!</v>
      </c>
      <c r="K398" s="6">
        <f>IF('Log_working_3-way'!$D398="","",1/'True_Odds_Calculator_3-way'!A399+1/'True_Odds_Calculator_3-way'!B399+1/'True_Odds_Calculator_3-way'!C399-1)</f>
        <v>3.32228612670038E-2</v>
      </c>
    </row>
    <row r="399" spans="4:11" x14ac:dyDescent="0.25">
      <c r="D399">
        <f>solve_for_c('True_Odds_Calculator_3-way'!A400,'True_Odds_Calculator_3-way'!B400,'True_Odds_Calculator_3-way'!C400,'Log_working_3-way'!B$1,'Log_working_3-way'!B$2)</f>
        <v>1.0322945359730347</v>
      </c>
      <c r="F399" s="6" t="e">
        <f>IF('Log_working_3-way'!D399="","",1/'True_Odds_Calculator_3-way'!N400+1/'True_Odds_Calculator_3-way'!O400+1/'True_Odds_Calculator_3-way'!#REF!-1)</f>
        <v>#REF!</v>
      </c>
      <c r="H399" s="6">
        <f>IF('Log_working_3-way'!$D399="","",'True_Odds_Calculator_3-way'!N400/'True_Odds_Calculator_3-way'!A400-1)</f>
        <v>17.597630867991452</v>
      </c>
      <c r="I399" s="6">
        <f>IF('Log_working_3-way'!$D399="","",'True_Odds_Calculator_3-way'!O400/'True_Odds_Calculator_3-way'!B400-1)</f>
        <v>7.075605959451261</v>
      </c>
      <c r="J399" s="6" t="e">
        <f>IF('Log_working_3-way'!$D399="","",'True_Odds_Calculator_3-way'!#REF!/'True_Odds_Calculator_3-way'!C400-1)</f>
        <v>#REF!</v>
      </c>
      <c r="K399" s="6">
        <f>IF('Log_working_3-way'!$D399="","",1/'True_Odds_Calculator_3-way'!A400+1/'True_Odds_Calculator_3-way'!B400+1/'True_Odds_Calculator_3-way'!C400-1)</f>
        <v>3.4362298526201318E-2</v>
      </c>
    </row>
    <row r="400" spans="4:11" x14ac:dyDescent="0.25">
      <c r="D400">
        <f>solve_for_c('True_Odds_Calculator_3-way'!A401,'True_Odds_Calculator_3-way'!B401,'True_Odds_Calculator_3-way'!C401,'Log_working_3-way'!B$1,'Log_working_3-way'!B$2)</f>
        <v>1.032593954361035</v>
      </c>
      <c r="F400" s="6" t="e">
        <f>IF('Log_working_3-way'!D400="","",1/'True_Odds_Calculator_3-way'!N401+1/'True_Odds_Calculator_3-way'!O401+1/'True_Odds_Calculator_3-way'!#REF!-1)</f>
        <v>#REF!</v>
      </c>
      <c r="H400" s="6">
        <f>IF('Log_working_3-way'!$D400="","",'True_Odds_Calculator_3-way'!N401/'True_Odds_Calculator_3-way'!A401-1)</f>
        <v>6.5437453325141579</v>
      </c>
      <c r="I400" s="6">
        <f>IF('Log_working_3-way'!$D400="","",'True_Odds_Calculator_3-way'!O401/'True_Odds_Calculator_3-way'!B401-1)</f>
        <v>7.1229706095050993</v>
      </c>
      <c r="J400" s="6" t="e">
        <f>IF('Log_working_3-way'!$D400="","",'True_Odds_Calculator_3-way'!#REF!/'True_Odds_Calculator_3-way'!C401-1)</f>
        <v>#REF!</v>
      </c>
      <c r="K400" s="6">
        <f>IF('Log_working_3-way'!$D400="","",1/'True_Odds_Calculator_3-way'!A401+1/'True_Odds_Calculator_3-way'!B401+1/'True_Odds_Calculator_3-way'!C401-1)</f>
        <v>3.4300960472082975E-2</v>
      </c>
    </row>
    <row r="401" spans="4:11" x14ac:dyDescent="0.25">
      <c r="D401">
        <f>solve_for_c('True_Odds_Calculator_3-way'!A402,'True_Odds_Calculator_3-way'!B402,'True_Odds_Calculator_3-way'!C402,'Log_working_3-way'!B$1,'Log_working_3-way'!B$2)</f>
        <v>1.0313820181427213</v>
      </c>
      <c r="F401" s="6" t="e">
        <f>IF('Log_working_3-way'!D401="","",1/'True_Odds_Calculator_3-way'!N402+1/'True_Odds_Calculator_3-way'!O402+1/'True_Odds_Calculator_3-way'!#REF!-1)</f>
        <v>#REF!</v>
      </c>
      <c r="H401" s="6">
        <f>IF('Log_working_3-way'!$D401="","",'True_Odds_Calculator_3-way'!N402/'True_Odds_Calculator_3-way'!A402-1)</f>
        <v>19.55588294933905</v>
      </c>
      <c r="I401" s="6">
        <f>IF('Log_working_3-way'!$D401="","",'True_Odds_Calculator_3-way'!O402/'True_Odds_Calculator_3-way'!B402-1)</f>
        <v>7.0389005157540243</v>
      </c>
      <c r="J401" s="6" t="e">
        <f>IF('Log_working_3-way'!$D401="","",'True_Odds_Calculator_3-way'!#REF!/'True_Odds_Calculator_3-way'!C402-1)</f>
        <v>#REF!</v>
      </c>
      <c r="K401" s="6">
        <f>IF('Log_working_3-way'!$D401="","",1/'True_Odds_Calculator_3-way'!A402+1/'True_Odds_Calculator_3-way'!B402+1/'True_Odds_Calculator_3-way'!C402-1)</f>
        <v>3.3104840218812548E-2</v>
      </c>
    </row>
    <row r="402" spans="4:11" x14ac:dyDescent="0.25">
      <c r="D402">
        <f>solve_for_c('True_Odds_Calculator_3-way'!A403,'True_Odds_Calculator_3-way'!B403,'True_Odds_Calculator_3-way'!C403,'Log_working_3-way'!B$1,'Log_working_3-way'!B$2)</f>
        <v>1.0306375087193616</v>
      </c>
      <c r="F402" s="6" t="e">
        <f>IF('Log_working_3-way'!D402="","",1/'True_Odds_Calculator_3-way'!N403+1/'True_Odds_Calculator_3-way'!O403+1/'True_Odds_Calculator_3-way'!#REF!-1)</f>
        <v>#REF!</v>
      </c>
      <c r="H402" s="6">
        <f>IF('Log_working_3-way'!$D402="","",'True_Odds_Calculator_3-way'!N403/'True_Odds_Calculator_3-way'!A403-1)</f>
        <v>8.1132218721325149</v>
      </c>
      <c r="I402" s="6">
        <f>IF('Log_working_3-way'!$D402="","",'True_Odds_Calculator_3-way'!O403/'True_Odds_Calculator_3-way'!B403-1)</f>
        <v>6.5568550270181563</v>
      </c>
      <c r="J402" s="6" t="e">
        <f>IF('Log_working_3-way'!$D402="","",'True_Odds_Calculator_3-way'!#REF!/'True_Odds_Calculator_3-way'!C403-1)</f>
        <v>#REF!</v>
      </c>
      <c r="K402" s="6">
        <f>IF('Log_working_3-way'!$D402="","",1/'True_Odds_Calculator_3-way'!A403+1/'True_Odds_Calculator_3-way'!B403+1/'True_Odds_Calculator_3-way'!C403-1)</f>
        <v>3.2506646624787638E-2</v>
      </c>
    </row>
    <row r="403" spans="4:11" x14ac:dyDescent="0.25">
      <c r="D403">
        <f>solve_for_c('True_Odds_Calculator_3-way'!A404,'True_Odds_Calculator_3-way'!B404,'True_Odds_Calculator_3-way'!C404,'Log_working_3-way'!B$1,'Log_working_3-way'!B$2)</f>
        <v>1.0301397672928114</v>
      </c>
      <c r="F403" s="6" t="e">
        <f>IF('Log_working_3-way'!D403="","",1/'True_Odds_Calculator_3-way'!N404+1/'True_Odds_Calculator_3-way'!O404+1/'True_Odds_Calculator_3-way'!#REF!-1)</f>
        <v>#REF!</v>
      </c>
      <c r="H403" s="6">
        <f>IF('Log_working_3-way'!$D403="","",'True_Odds_Calculator_3-way'!N404/'True_Odds_Calculator_3-way'!A404-1)</f>
        <v>13.43829898196525</v>
      </c>
      <c r="I403" s="6">
        <f>IF('Log_working_3-way'!$D403="","",'True_Odds_Calculator_3-way'!O404/'True_Odds_Calculator_3-way'!B404-1)</f>
        <v>7.5281681973884673</v>
      </c>
      <c r="J403" s="6" t="e">
        <f>IF('Log_working_3-way'!$D403="","",'True_Odds_Calculator_3-way'!#REF!/'True_Odds_Calculator_3-way'!C404-1)</f>
        <v>#REF!</v>
      </c>
      <c r="K403" s="6">
        <f>IF('Log_working_3-way'!$D403="","",1/'True_Odds_Calculator_3-way'!A404+1/'True_Odds_Calculator_3-way'!B404+1/'True_Odds_Calculator_3-way'!C404-1)</f>
        <v>3.2486640795246213E-2</v>
      </c>
    </row>
    <row r="404" spans="4:11" x14ac:dyDescent="0.25">
      <c r="D404">
        <f>solve_for_c('True_Odds_Calculator_3-way'!A405,'True_Odds_Calculator_3-way'!B405,'True_Odds_Calculator_3-way'!C405,'Log_working_3-way'!B$1,'Log_working_3-way'!B$2)</f>
        <v>1.0317037271674163</v>
      </c>
      <c r="F404" s="6" t="e">
        <f>IF('Log_working_3-way'!D404="","",1/'True_Odds_Calculator_3-way'!N405+1/'True_Odds_Calculator_3-way'!O405+1/'True_Odds_Calculator_3-way'!#REF!-1)</f>
        <v>#REF!</v>
      </c>
      <c r="H404" s="6">
        <f>IF('Log_working_3-way'!$D404="","",'True_Odds_Calculator_3-way'!N405/'True_Odds_Calculator_3-way'!A405-1)</f>
        <v>9.2635341809376328</v>
      </c>
      <c r="I404" s="6">
        <f>IF('Log_working_3-way'!$D404="","",'True_Odds_Calculator_3-way'!O405/'True_Odds_Calculator_3-way'!B405-1)</f>
        <v>6.4226550825975171</v>
      </c>
      <c r="J404" s="6" t="e">
        <f>IF('Log_working_3-way'!$D404="","",'True_Odds_Calculator_3-way'!#REF!/'True_Odds_Calculator_3-way'!C405-1)</f>
        <v>#REF!</v>
      </c>
      <c r="K404" s="6">
        <f>IF('Log_working_3-way'!$D404="","",1/'True_Odds_Calculator_3-way'!A405+1/'True_Odds_Calculator_3-way'!B405+1/'True_Odds_Calculator_3-way'!C405-1)</f>
        <v>3.3775692030729498E-2</v>
      </c>
    </row>
    <row r="405" spans="4:11" x14ac:dyDescent="0.25">
      <c r="D405">
        <f>solve_for_c('True_Odds_Calculator_3-way'!A406,'True_Odds_Calculator_3-way'!B406,'True_Odds_Calculator_3-way'!C406,'Log_working_3-way'!B$1,'Log_working_3-way'!B$2)</f>
        <v>1.0365057584811219</v>
      </c>
      <c r="F405" s="6" t="e">
        <f>IF('Log_working_3-way'!D405="","",1/'True_Odds_Calculator_3-way'!N406+1/'True_Odds_Calculator_3-way'!O406+1/'True_Odds_Calculator_3-way'!#REF!-1)</f>
        <v>#REF!</v>
      </c>
      <c r="H405" s="6">
        <f>IF('Log_working_3-way'!$D405="","",'True_Odds_Calculator_3-way'!N406/'True_Odds_Calculator_3-way'!A406-1)</f>
        <v>26.88187002313018</v>
      </c>
      <c r="I405" s="6">
        <f>IF('Log_working_3-way'!$D405="","",'True_Odds_Calculator_3-way'!O406/'True_Odds_Calculator_3-way'!B406-1)</f>
        <v>5.3094902265174335</v>
      </c>
      <c r="J405" s="6" t="e">
        <f>IF('Log_working_3-way'!$D405="","",'True_Odds_Calculator_3-way'!#REF!/'True_Odds_Calculator_3-way'!C406-1)</f>
        <v>#REF!</v>
      </c>
      <c r="K405" s="6">
        <f>IF('Log_working_3-way'!$D405="","",1/'True_Odds_Calculator_3-way'!A406+1/'True_Odds_Calculator_3-way'!B406+1/'True_Odds_Calculator_3-way'!C406-1)</f>
        <v>3.6697886738565222E-2</v>
      </c>
    </row>
    <row r="406" spans="4:11" x14ac:dyDescent="0.25">
      <c r="D406">
        <f>solve_for_c('True_Odds_Calculator_3-way'!A407,'True_Odds_Calculator_3-way'!B407,'True_Odds_Calculator_3-way'!C407,'Log_working_3-way'!B$1,'Log_working_3-way'!B$2)</f>
        <v>1.0306114917402041</v>
      </c>
      <c r="F406" s="6" t="e">
        <f>IF('Log_working_3-way'!D406="","",1/'True_Odds_Calculator_3-way'!N407+1/'True_Odds_Calculator_3-way'!O407+1/'True_Odds_Calculator_3-way'!#REF!-1)</f>
        <v>#REF!</v>
      </c>
      <c r="H406" s="6">
        <f>IF('Log_working_3-way'!$D406="","",'True_Odds_Calculator_3-way'!N407/'True_Odds_Calculator_3-way'!A407-1)</f>
        <v>16.093523108698452</v>
      </c>
      <c r="I406" s="6">
        <f>IF('Log_working_3-way'!$D406="","",'True_Odds_Calculator_3-way'!O407/'True_Odds_Calculator_3-way'!B407-1)</f>
        <v>8.2806939869941711</v>
      </c>
      <c r="J406" s="6" t="e">
        <f>IF('Log_working_3-way'!$D406="","",'True_Odds_Calculator_3-way'!#REF!/'True_Odds_Calculator_3-way'!C407-1)</f>
        <v>#REF!</v>
      </c>
      <c r="K406" s="6">
        <f>IF('Log_working_3-way'!$D406="","",1/'True_Odds_Calculator_3-way'!A407+1/'True_Odds_Calculator_3-way'!B407+1/'True_Odds_Calculator_3-way'!C407-1)</f>
        <v>3.2795893477008065E-2</v>
      </c>
    </row>
    <row r="407" spans="4:11" x14ac:dyDescent="0.25">
      <c r="D407">
        <f>solve_for_c('True_Odds_Calculator_3-way'!A408,'True_Odds_Calculator_3-way'!B408,'True_Odds_Calculator_3-way'!C408,'Log_working_3-way'!B$1,'Log_working_3-way'!B$2)</f>
        <v>1.031711762927279</v>
      </c>
      <c r="F407" s="6" t="e">
        <f>IF('Log_working_3-way'!D407="","",1/'True_Odds_Calculator_3-way'!N408+1/'True_Odds_Calculator_3-way'!O408+1/'True_Odds_Calculator_3-way'!#REF!-1)</f>
        <v>#REF!</v>
      </c>
      <c r="H407" s="6">
        <f>IF('Log_working_3-way'!$D407="","",'True_Odds_Calculator_3-way'!N408/'True_Odds_Calculator_3-way'!A408-1)</f>
        <v>7.1809080504318832</v>
      </c>
      <c r="I407" s="6">
        <f>IF('Log_working_3-way'!$D407="","",'True_Odds_Calculator_3-way'!O408/'True_Odds_Calculator_3-way'!B408-1)</f>
        <v>5.2680621762258566</v>
      </c>
      <c r="J407" s="6" t="e">
        <f>IF('Log_working_3-way'!$D407="","",'True_Odds_Calculator_3-way'!#REF!/'True_Odds_Calculator_3-way'!C408-1)</f>
        <v>#REF!</v>
      </c>
      <c r="K407" s="6">
        <f>IF('Log_working_3-way'!$D407="","",1/'True_Odds_Calculator_3-way'!A408+1/'True_Odds_Calculator_3-way'!B408+1/'True_Odds_Calculator_3-way'!C408-1)</f>
        <v>3.2955478676036654E-2</v>
      </c>
    </row>
    <row r="408" spans="4:11" x14ac:dyDescent="0.25">
      <c r="D408">
        <f>solve_for_c('True_Odds_Calculator_3-way'!A409,'True_Odds_Calculator_3-way'!B409,'True_Odds_Calculator_3-way'!C409,'Log_working_3-way'!B$1,'Log_working_3-way'!B$2)</f>
        <v>1.0311778580647544</v>
      </c>
      <c r="F408" s="6" t="e">
        <f>IF('Log_working_3-way'!D408="","",1/'True_Odds_Calculator_3-way'!N409+1/'True_Odds_Calculator_3-way'!O409+1/'True_Odds_Calculator_3-way'!#REF!-1)</f>
        <v>#REF!</v>
      </c>
      <c r="H408" s="6">
        <f>IF('Log_working_3-way'!$D408="","",'True_Odds_Calculator_3-way'!N409/'True_Odds_Calculator_3-way'!A409-1)</f>
        <v>13.423096452936075</v>
      </c>
      <c r="I408" s="6">
        <f>IF('Log_working_3-way'!$D408="","",'True_Odds_Calculator_3-way'!O409/'True_Odds_Calculator_3-way'!B409-1)</f>
        <v>7.3695132626246096</v>
      </c>
      <c r="J408" s="6" t="e">
        <f>IF('Log_working_3-way'!$D408="","",'True_Odds_Calculator_3-way'!#REF!/'True_Odds_Calculator_3-way'!C409-1)</f>
        <v>#REF!</v>
      </c>
      <c r="K408" s="6">
        <f>IF('Log_working_3-way'!$D408="","",1/'True_Odds_Calculator_3-way'!A409+1/'True_Odds_Calculator_3-way'!B409+1/'True_Odds_Calculator_3-way'!C409-1)</f>
        <v>3.3574923618573616E-2</v>
      </c>
    </row>
    <row r="409" spans="4:11" x14ac:dyDescent="0.25">
      <c r="D409">
        <f>solve_for_c('True_Odds_Calculator_3-way'!A410,'True_Odds_Calculator_3-way'!B410,'True_Odds_Calculator_3-way'!C410,'Log_working_3-way'!B$1,'Log_working_3-way'!B$2)</f>
        <v>1.0315250185544325</v>
      </c>
      <c r="F409" s="6" t="e">
        <f>IF('Log_working_3-way'!D409="","",1/'True_Odds_Calculator_3-way'!N410+1/'True_Odds_Calculator_3-way'!O410+1/'True_Odds_Calculator_3-way'!#REF!-1)</f>
        <v>#REF!</v>
      </c>
      <c r="H409" s="6">
        <f>IF('Log_working_3-way'!$D409="","",'True_Odds_Calculator_3-way'!N410/'True_Odds_Calculator_3-way'!A410-1)</f>
        <v>19.938866881892984</v>
      </c>
      <c r="I409" s="6">
        <f>IF('Log_working_3-way'!$D409="","",'True_Odds_Calculator_3-way'!O410/'True_Odds_Calculator_3-way'!B410-1)</f>
        <v>7.6246301770149536</v>
      </c>
      <c r="J409" s="6" t="e">
        <f>IF('Log_working_3-way'!$D409="","",'True_Odds_Calculator_3-way'!#REF!/'True_Odds_Calculator_3-way'!C410-1)</f>
        <v>#REF!</v>
      </c>
      <c r="K409" s="6">
        <f>IF('Log_working_3-way'!$D409="","",1/'True_Odds_Calculator_3-way'!A410+1/'True_Odds_Calculator_3-way'!B410+1/'True_Odds_Calculator_3-way'!C410-1)</f>
        <v>3.3165520732075793E-2</v>
      </c>
    </row>
    <row r="410" spans="4:11" x14ac:dyDescent="0.25">
      <c r="D410">
        <f>solve_for_c('True_Odds_Calculator_3-way'!A411,'True_Odds_Calculator_3-way'!B411,'True_Odds_Calculator_3-way'!C411,'Log_working_3-way'!B$1,'Log_working_3-way'!B$2)</f>
        <v>1.0309884443532118</v>
      </c>
      <c r="F410" s="6" t="e">
        <f>IF('Log_working_3-way'!D410="","",1/'True_Odds_Calculator_3-way'!N411+1/'True_Odds_Calculator_3-way'!O411+1/'True_Odds_Calculator_3-way'!#REF!-1)</f>
        <v>#REF!</v>
      </c>
      <c r="H410" s="6">
        <f>IF('Log_working_3-way'!$D410="","",'True_Odds_Calculator_3-way'!N411/'True_Odds_Calculator_3-way'!A411-1)</f>
        <v>9.4697719548792314</v>
      </c>
      <c r="I410" s="6">
        <f>IF('Log_working_3-way'!$D410="","",'True_Odds_Calculator_3-way'!O411/'True_Odds_Calculator_3-way'!B411-1)</f>
        <v>9.5389933991451716</v>
      </c>
      <c r="J410" s="6" t="e">
        <f>IF('Log_working_3-way'!$D410="","",'True_Odds_Calculator_3-way'!#REF!/'True_Odds_Calculator_3-way'!C411-1)</f>
        <v>#REF!</v>
      </c>
      <c r="K410" s="6">
        <f>IF('Log_working_3-way'!$D410="","",1/'True_Odds_Calculator_3-way'!A411+1/'True_Odds_Calculator_3-way'!B411+1/'True_Odds_Calculator_3-way'!C411-1)</f>
        <v>3.3512206927375221E-2</v>
      </c>
    </row>
    <row r="411" spans="4:11" x14ac:dyDescent="0.25">
      <c r="D411">
        <f>solve_for_c('True_Odds_Calculator_3-way'!A412,'True_Odds_Calculator_3-way'!B412,'True_Odds_Calculator_3-way'!C412,'Log_working_3-way'!B$1,'Log_working_3-way'!B$2)</f>
        <v>1.0306939645428752</v>
      </c>
      <c r="F411" s="6" t="e">
        <f>IF('Log_working_3-way'!D411="","",1/'True_Odds_Calculator_3-way'!N412+1/'True_Odds_Calculator_3-way'!O412+1/'True_Odds_Calculator_3-way'!#REF!-1)</f>
        <v>#REF!</v>
      </c>
      <c r="H411" s="6">
        <f>IF('Log_working_3-way'!$D411="","",'True_Odds_Calculator_3-way'!N412/'True_Odds_Calculator_3-way'!A412-1)</f>
        <v>17.959942560211619</v>
      </c>
      <c r="I411" s="6">
        <f>IF('Log_working_3-way'!$D411="","",'True_Odds_Calculator_3-way'!O412/'True_Odds_Calculator_3-way'!B412-1)</f>
        <v>7.1360892770877413</v>
      </c>
      <c r="J411" s="6" t="e">
        <f>IF('Log_working_3-way'!$D411="","",'True_Odds_Calculator_3-way'!#REF!/'True_Odds_Calculator_3-way'!C412-1)</f>
        <v>#REF!</v>
      </c>
      <c r="K411" s="6">
        <f>IF('Log_working_3-way'!$D411="","",1/'True_Odds_Calculator_3-way'!A412+1/'True_Odds_Calculator_3-way'!B412+1/'True_Odds_Calculator_3-way'!C412-1)</f>
        <v>3.2633248870263198E-2</v>
      </c>
    </row>
    <row r="412" spans="4:11" x14ac:dyDescent="0.25">
      <c r="D412">
        <f>solve_for_c('True_Odds_Calculator_3-way'!A413,'True_Odds_Calculator_3-way'!B413,'True_Odds_Calculator_3-way'!C413,'Log_working_3-way'!B$1,'Log_working_3-way'!B$2)</f>
        <v>1.0573922754436196</v>
      </c>
      <c r="F412" s="6" t="e">
        <f>IF('Log_working_3-way'!D412="","",1/'True_Odds_Calculator_3-way'!N413+1/'True_Odds_Calculator_3-way'!O413+1/'True_Odds_Calculator_3-way'!#REF!-1)</f>
        <v>#REF!</v>
      </c>
      <c r="H412" s="6">
        <f>IF('Log_working_3-way'!$D412="","",'True_Odds_Calculator_3-way'!N413/'True_Odds_Calculator_3-way'!A413-1)</f>
        <v>8.5048808847786717</v>
      </c>
      <c r="I412" s="6">
        <f>IF('Log_working_3-way'!$D412="","",'True_Odds_Calculator_3-way'!O413/'True_Odds_Calculator_3-way'!B413-1)</f>
        <v>7.0633511661037911</v>
      </c>
      <c r="J412" s="6" t="e">
        <f>IF('Log_working_3-way'!$D412="","",'True_Odds_Calculator_3-way'!#REF!/'True_Odds_Calculator_3-way'!C413-1)</f>
        <v>#REF!</v>
      </c>
      <c r="K412" s="6">
        <f>IF('Log_working_3-way'!$D412="","",1/'True_Odds_Calculator_3-way'!A413+1/'True_Odds_Calculator_3-way'!B413+1/'True_Odds_Calculator_3-way'!C413-1)</f>
        <v>6.0308428729481278E-2</v>
      </c>
    </row>
    <row r="413" spans="4:11" x14ac:dyDescent="0.25">
      <c r="D413">
        <f>solve_for_c('True_Odds_Calculator_3-way'!A414,'True_Odds_Calculator_3-way'!B414,'True_Odds_Calculator_3-way'!C414,'Log_working_3-way'!B$1,'Log_working_3-way'!B$2)</f>
        <v>1.0841027760710844</v>
      </c>
      <c r="F413" s="6" t="e">
        <f>IF('Log_working_3-way'!D413="","",1/'True_Odds_Calculator_3-way'!N414+1/'True_Odds_Calculator_3-way'!O414+1/'True_Odds_Calculator_3-way'!#REF!-1)</f>
        <v>#REF!</v>
      </c>
      <c r="H413" s="6">
        <f>IF('Log_working_3-way'!$D413="","",'True_Odds_Calculator_3-way'!N414/'True_Odds_Calculator_3-way'!A414-1)</f>
        <v>43.429715818715202</v>
      </c>
      <c r="I413" s="6">
        <f>IF('Log_working_3-way'!$D413="","",'True_Odds_Calculator_3-way'!O414/'True_Odds_Calculator_3-way'!B414-1)</f>
        <v>3.3954939751294546</v>
      </c>
      <c r="J413" s="6" t="e">
        <f>IF('Log_working_3-way'!$D413="","",'True_Odds_Calculator_3-way'!#REF!/'True_Odds_Calculator_3-way'!C414-1)</f>
        <v>#REF!</v>
      </c>
      <c r="K413" s="6">
        <f>IF('Log_working_3-way'!$D413="","",1/'True_Odds_Calculator_3-way'!A414+1/'True_Odds_Calculator_3-way'!B414+1/'True_Odds_Calculator_3-way'!C414-1)</f>
        <v>7.0509338339613592E-2</v>
      </c>
    </row>
    <row r="414" spans="4:11" x14ac:dyDescent="0.25">
      <c r="D414">
        <f>solve_for_c('True_Odds_Calculator_3-way'!A415,'True_Odds_Calculator_3-way'!B415,'True_Odds_Calculator_3-way'!C415,'Log_working_3-way'!B$1,'Log_working_3-way'!B$2)</f>
        <v>1.0331937887794582</v>
      </c>
      <c r="F414" s="6" t="e">
        <f>IF('Log_working_3-way'!D414="","",1/'True_Odds_Calculator_3-way'!N415+1/'True_Odds_Calculator_3-way'!O415+1/'True_Odds_Calculator_3-way'!#REF!-1)</f>
        <v>#REF!</v>
      </c>
      <c r="H414" s="6">
        <f>IF('Log_working_3-way'!$D414="","",'True_Odds_Calculator_3-way'!N415/'True_Odds_Calculator_3-way'!A415-1)</f>
        <v>46.618291650823444</v>
      </c>
      <c r="I414" s="6">
        <f>IF('Log_working_3-way'!$D414="","",'True_Odds_Calculator_3-way'!O415/'True_Odds_Calculator_3-way'!B415-1)</f>
        <v>3.2087752299120789</v>
      </c>
      <c r="J414" s="6" t="e">
        <f>IF('Log_working_3-way'!$D414="","",'True_Odds_Calculator_3-way'!#REF!/'True_Odds_Calculator_3-way'!C415-1)</f>
        <v>#REF!</v>
      </c>
      <c r="K414" s="6">
        <f>IF('Log_working_3-way'!$D414="","",1/'True_Odds_Calculator_3-way'!A415+1/'True_Odds_Calculator_3-way'!B415+1/'True_Odds_Calculator_3-way'!C415-1)</f>
        <v>2.6961386242823515E-2</v>
      </c>
    </row>
    <row r="415" spans="4:11" x14ac:dyDescent="0.25">
      <c r="D415">
        <f>solve_for_c('True_Odds_Calculator_3-way'!A416,'True_Odds_Calculator_3-way'!B416,'True_Odds_Calculator_3-way'!C416,'Log_working_3-way'!B$1,'Log_working_3-way'!B$2)</f>
        <v>1.0325079039532499</v>
      </c>
      <c r="F415" s="6" t="e">
        <f>IF('Log_working_3-way'!D415="","",1/'True_Odds_Calculator_3-way'!N416+1/'True_Odds_Calculator_3-way'!O416+1/'True_Odds_Calculator_3-way'!#REF!-1)</f>
        <v>#REF!</v>
      </c>
      <c r="H415" s="6">
        <f>IF('Log_working_3-way'!$D415="","",'True_Odds_Calculator_3-way'!N416/'True_Odds_Calculator_3-way'!A416-1)</f>
        <v>0.1915537453174081</v>
      </c>
      <c r="I415" s="6">
        <f>IF('Log_working_3-way'!$D415="","",'True_Odds_Calculator_3-way'!O416/'True_Odds_Calculator_3-way'!B416-1)</f>
        <v>2.1231092650708057</v>
      </c>
      <c r="J415" s="6" t="e">
        <f>IF('Log_working_3-way'!$D415="","",'True_Odds_Calculator_3-way'!#REF!/'True_Odds_Calculator_3-way'!C416-1)</f>
        <v>#REF!</v>
      </c>
      <c r="K415" s="6">
        <f>IF('Log_working_3-way'!$D415="","",1/'True_Odds_Calculator_3-way'!A416+1/'True_Odds_Calculator_3-way'!B416+1/'True_Odds_Calculator_3-way'!C416-1)</f>
        <v>2.4682231781414821E-2</v>
      </c>
    </row>
    <row r="416" spans="4:11" x14ac:dyDescent="0.25">
      <c r="D416">
        <f>solve_for_c('True_Odds_Calculator_3-way'!A417,'True_Odds_Calculator_3-way'!B417,'True_Odds_Calculator_3-way'!C417,'Log_working_3-way'!B$1,'Log_working_3-way'!B$2)</f>
        <v>1.0362141484086425</v>
      </c>
      <c r="F416" s="6" t="e">
        <f>IF('Log_working_3-way'!D416="","",1/'True_Odds_Calculator_3-way'!N417+1/'True_Odds_Calculator_3-way'!O417+1/'True_Odds_Calculator_3-way'!#REF!-1)</f>
        <v>#REF!</v>
      </c>
      <c r="H416" s="6">
        <f>IF('Log_working_3-way'!$D416="","",'True_Odds_Calculator_3-way'!N417/'True_Odds_Calculator_3-way'!A417-1)</f>
        <v>19.083044839809361</v>
      </c>
      <c r="I416" s="6">
        <f>IF('Log_working_3-way'!$D416="","",'True_Odds_Calculator_3-way'!O417/'True_Odds_Calculator_3-way'!B417-1)</f>
        <v>7.8448385083755454</v>
      </c>
      <c r="J416" s="6" t="e">
        <f>IF('Log_working_3-way'!$D416="","",'True_Odds_Calculator_3-way'!#REF!/'True_Odds_Calculator_3-way'!C417-1)</f>
        <v>#REF!</v>
      </c>
      <c r="K416" s="6">
        <f>IF('Log_working_3-way'!$D416="","",1/'True_Odds_Calculator_3-way'!A417+1/'True_Odds_Calculator_3-way'!B417+1/'True_Odds_Calculator_3-way'!C417-1)</f>
        <v>3.8202839629939422E-2</v>
      </c>
    </row>
    <row r="417" spans="4:11" x14ac:dyDescent="0.25">
      <c r="D417">
        <f>solve_for_c('True_Odds_Calculator_3-way'!A418,'True_Odds_Calculator_3-way'!B418,'True_Odds_Calculator_3-way'!C418,'Log_working_3-way'!B$1,'Log_working_3-way'!B$2)</f>
        <v>1.0432518240952173</v>
      </c>
      <c r="F417" s="6" t="e">
        <f>IF('Log_working_3-way'!D417="","",1/'True_Odds_Calculator_3-way'!N418+1/'True_Odds_Calculator_3-way'!O418+1/'True_Odds_Calculator_3-way'!#REF!-1)</f>
        <v>#REF!</v>
      </c>
      <c r="H417" s="6">
        <f>IF('Log_working_3-way'!$D417="","",'True_Odds_Calculator_3-way'!N418/'True_Odds_Calculator_3-way'!A418-1)</f>
        <v>27.337433820514978</v>
      </c>
      <c r="I417" s="6">
        <f>IF('Log_working_3-way'!$D417="","",'True_Odds_Calculator_3-way'!O418/'True_Odds_Calculator_3-way'!B418-1)</f>
        <v>8.9191712185291241</v>
      </c>
      <c r="J417" s="6" t="e">
        <f>IF('Log_working_3-way'!$D417="","",'True_Odds_Calculator_3-way'!#REF!/'True_Odds_Calculator_3-way'!C418-1)</f>
        <v>#REF!</v>
      </c>
      <c r="K417" s="6">
        <f>IF('Log_working_3-way'!$D417="","",1/'True_Odds_Calculator_3-way'!A418+1/'True_Odds_Calculator_3-way'!B418+1/'True_Odds_Calculator_3-way'!C418-1)</f>
        <v>4.2326633768700939E-2</v>
      </c>
    </row>
    <row r="418" spans="4:11" x14ac:dyDescent="0.25">
      <c r="D418">
        <f>solve_for_c('True_Odds_Calculator_3-way'!A419,'True_Odds_Calculator_3-way'!B419,'True_Odds_Calculator_3-way'!C419,'Log_working_3-way'!B$1,'Log_working_3-way'!B$2)</f>
        <v>1.0356967213996064</v>
      </c>
      <c r="F418" s="6" t="e">
        <f>IF('Log_working_3-way'!D418="","",1/'True_Odds_Calculator_3-way'!N419+1/'True_Odds_Calculator_3-way'!O419+1/'True_Odds_Calculator_3-way'!#REF!-1)</f>
        <v>#REF!</v>
      </c>
      <c r="H418" s="6">
        <f>IF('Log_working_3-way'!$D418="","",'True_Odds_Calculator_3-way'!N419/'True_Odds_Calculator_3-way'!A419-1)</f>
        <v>16.005647897982669</v>
      </c>
      <c r="I418" s="6">
        <f>IF('Log_working_3-way'!$D418="","",'True_Odds_Calculator_3-way'!O419/'True_Odds_Calculator_3-way'!B419-1)</f>
        <v>9.4231726057536598</v>
      </c>
      <c r="J418" s="6" t="e">
        <f>IF('Log_working_3-way'!$D418="","",'True_Odds_Calculator_3-way'!#REF!/'True_Odds_Calculator_3-way'!C419-1)</f>
        <v>#REF!</v>
      </c>
      <c r="K418" s="6">
        <f>IF('Log_working_3-way'!$D418="","",1/'True_Odds_Calculator_3-way'!A419+1/'True_Odds_Calculator_3-way'!B419+1/'True_Odds_Calculator_3-way'!C419-1)</f>
        <v>3.8132776688405867E-2</v>
      </c>
    </row>
    <row r="419" spans="4:11" x14ac:dyDescent="0.25">
      <c r="D419">
        <f>solve_for_c('True_Odds_Calculator_3-way'!A420,'True_Odds_Calculator_3-way'!B420,'True_Odds_Calculator_3-way'!C420,'Log_working_3-way'!B$1,'Log_working_3-way'!B$2)</f>
        <v>1.0378435186856427</v>
      </c>
      <c r="F419" s="6" t="e">
        <f>IF('Log_working_3-way'!D419="","",1/'True_Odds_Calculator_3-way'!N420+1/'True_Odds_Calculator_3-way'!O420+1/'True_Odds_Calculator_3-way'!#REF!-1)</f>
        <v>#REF!</v>
      </c>
      <c r="H419" s="6">
        <f>IF('Log_working_3-way'!$D419="","",'True_Odds_Calculator_3-way'!N420/'True_Odds_Calculator_3-way'!A420-1)</f>
        <v>20.011658913097836</v>
      </c>
      <c r="I419" s="6">
        <f>IF('Log_working_3-way'!$D419="","",'True_Odds_Calculator_3-way'!O420/'True_Odds_Calculator_3-way'!B420-1)</f>
        <v>10.601199985342264</v>
      </c>
      <c r="J419" s="6" t="e">
        <f>IF('Log_working_3-way'!$D419="","",'True_Odds_Calculator_3-way'!#REF!/'True_Odds_Calculator_3-way'!C420-1)</f>
        <v>#REF!</v>
      </c>
      <c r="K419" s="6">
        <f>IF('Log_working_3-way'!$D419="","",1/'True_Odds_Calculator_3-way'!A420+1/'True_Odds_Calculator_3-way'!B420+1/'True_Odds_Calculator_3-way'!C420-1)</f>
        <v>3.9231042971985985E-2</v>
      </c>
    </row>
    <row r="420" spans="4:11" x14ac:dyDescent="0.25">
      <c r="D420">
        <f>solve_for_c('True_Odds_Calculator_3-way'!A421,'True_Odds_Calculator_3-way'!B421,'True_Odds_Calculator_3-way'!C421,'Log_working_3-way'!B$1,'Log_working_3-way'!B$2)</f>
        <v>1.0516633769437338</v>
      </c>
      <c r="F420" s="6" t="e">
        <f>IF('Log_working_3-way'!D420="","",1/'True_Odds_Calculator_3-way'!N421+1/'True_Odds_Calculator_3-way'!O421+1/'True_Odds_Calculator_3-way'!#REF!-1)</f>
        <v>#REF!</v>
      </c>
      <c r="H420" s="6">
        <f>IF('Log_working_3-way'!$D420="","",'True_Odds_Calculator_3-way'!N421/'True_Odds_Calculator_3-way'!A421-1)</f>
        <v>41.55455712451861</v>
      </c>
      <c r="I420" s="6">
        <f>IF('Log_working_3-way'!$D420="","",'True_Odds_Calculator_3-way'!O421/'True_Odds_Calculator_3-way'!B421-1)</f>
        <v>4.3009136902514546</v>
      </c>
      <c r="J420" s="6" t="e">
        <f>IF('Log_working_3-way'!$D420="","",'True_Odds_Calculator_3-way'!#REF!/'True_Odds_Calculator_3-way'!C421-1)</f>
        <v>#REF!</v>
      </c>
      <c r="K420" s="6">
        <f>IF('Log_working_3-way'!$D420="","",1/'True_Odds_Calculator_3-way'!A421+1/'True_Odds_Calculator_3-way'!B421+1/'True_Odds_Calculator_3-way'!C421-1)</f>
        <v>4.4410926763867931E-2</v>
      </c>
    </row>
    <row r="421" spans="4:11" x14ac:dyDescent="0.25">
      <c r="D421">
        <f>solve_for_c('True_Odds_Calculator_3-way'!A422,'True_Odds_Calculator_3-way'!B422,'True_Odds_Calculator_3-way'!C422,'Log_working_3-way'!B$1,'Log_working_3-way'!B$2)</f>
        <v>1.0366920846145575</v>
      </c>
      <c r="F421" s="6" t="e">
        <f>IF('Log_working_3-way'!D421="","",1/'True_Odds_Calculator_3-way'!N422+1/'True_Odds_Calculator_3-way'!O422+1/'True_Odds_Calculator_3-way'!#REF!-1)</f>
        <v>#REF!</v>
      </c>
      <c r="H421" s="6">
        <f>IF('Log_working_3-way'!$D421="","",'True_Odds_Calculator_3-way'!N422/'True_Odds_Calculator_3-way'!A422-1)</f>
        <v>14.517961446574864</v>
      </c>
      <c r="I421" s="6">
        <f>IF('Log_working_3-way'!$D421="","",'True_Odds_Calculator_3-way'!O422/'True_Odds_Calculator_3-way'!B422-1)</f>
        <v>10.131115827306774</v>
      </c>
      <c r="J421" s="6" t="e">
        <f>IF('Log_working_3-way'!$D421="","",'True_Odds_Calculator_3-way'!#REF!/'True_Odds_Calculator_3-way'!C422-1)</f>
        <v>#REF!</v>
      </c>
      <c r="K421" s="6">
        <f>IF('Log_working_3-way'!$D421="","",1/'True_Odds_Calculator_3-way'!A422+1/'True_Odds_Calculator_3-way'!B422+1/'True_Odds_Calculator_3-way'!C422-1)</f>
        <v>3.9361527743627445E-2</v>
      </c>
    </row>
    <row r="422" spans="4:11" x14ac:dyDescent="0.25">
      <c r="D422">
        <f>solve_for_c('True_Odds_Calculator_3-way'!A423,'True_Odds_Calculator_3-way'!B423,'True_Odds_Calculator_3-way'!C423,'Log_working_3-way'!B$1,'Log_working_3-way'!B$2)</f>
        <v>1.0495554495523949</v>
      </c>
      <c r="F422" s="6" t="e">
        <f>IF('Log_working_3-way'!D422="","",1/'True_Odds_Calculator_3-way'!N423+1/'True_Odds_Calculator_3-way'!O423+1/'True_Odds_Calculator_3-way'!#REF!-1)</f>
        <v>#REF!</v>
      </c>
      <c r="H422" s="6">
        <f>IF('Log_working_3-way'!$D422="","",'True_Odds_Calculator_3-way'!N423/'True_Odds_Calculator_3-way'!A423-1)</f>
        <v>41.066591774862061</v>
      </c>
      <c r="I422" s="6">
        <f>IF('Log_working_3-way'!$D422="","",'True_Odds_Calculator_3-way'!O423/'True_Odds_Calculator_3-way'!B423-1)</f>
        <v>4.8766319420806168</v>
      </c>
      <c r="J422" s="6" t="e">
        <f>IF('Log_working_3-way'!$D422="","",'True_Odds_Calculator_3-way'!#REF!/'True_Odds_Calculator_3-way'!C423-1)</f>
        <v>#REF!</v>
      </c>
      <c r="K422" s="6">
        <f>IF('Log_working_3-way'!$D422="","",1/'True_Odds_Calculator_3-way'!A423+1/'True_Odds_Calculator_3-way'!B423+1/'True_Odds_Calculator_3-way'!C423-1)</f>
        <v>4.2578532938383873E-2</v>
      </c>
    </row>
    <row r="423" spans="4:11" x14ac:dyDescent="0.25">
      <c r="D423">
        <f>solve_for_c('True_Odds_Calculator_3-way'!A424,'True_Odds_Calculator_3-way'!B424,'True_Odds_Calculator_3-way'!C424,'Log_working_3-way'!B$1,'Log_working_3-way'!B$2)</f>
        <v>1.0368685231433574</v>
      </c>
      <c r="F423" s="6" t="e">
        <f>IF('Log_working_3-way'!D423="","",1/'True_Odds_Calculator_3-way'!N424+1/'True_Odds_Calculator_3-way'!O424+1/'True_Odds_Calculator_3-way'!#REF!-1)</f>
        <v>#REF!</v>
      </c>
      <c r="H423" s="6">
        <f>IF('Log_working_3-way'!$D423="","",'True_Odds_Calculator_3-way'!N424/'True_Odds_Calculator_3-way'!A424-1)</f>
        <v>17.191705140721893</v>
      </c>
      <c r="I423" s="6">
        <f>IF('Log_working_3-way'!$D423="","",'True_Odds_Calculator_3-way'!O424/'True_Odds_Calculator_3-way'!B424-1)</f>
        <v>9.5515240772793728</v>
      </c>
      <c r="J423" s="6" t="e">
        <f>IF('Log_working_3-way'!$D423="","",'True_Odds_Calculator_3-way'!#REF!/'True_Odds_Calculator_3-way'!C424-1)</f>
        <v>#REF!</v>
      </c>
      <c r="K423" s="6">
        <f>IF('Log_working_3-way'!$D423="","",1/'True_Odds_Calculator_3-way'!A424+1/'True_Odds_Calculator_3-way'!B424+1/'True_Odds_Calculator_3-way'!C424-1)</f>
        <v>3.9132480226068633E-2</v>
      </c>
    </row>
    <row r="424" spans="4:11" x14ac:dyDescent="0.25">
      <c r="D424">
        <f>solve_for_c('True_Odds_Calculator_3-way'!A425,'True_Odds_Calculator_3-way'!B425,'True_Odds_Calculator_3-way'!C425,'Log_working_3-way'!B$1,'Log_working_3-way'!B$2)</f>
        <v>1.0388066345229563</v>
      </c>
      <c r="F424" s="6" t="e">
        <f>IF('Log_working_3-way'!D424="","",1/'True_Odds_Calculator_3-way'!N425+1/'True_Odds_Calculator_3-way'!O425+1/'True_Odds_Calculator_3-way'!#REF!-1)</f>
        <v>#REF!</v>
      </c>
      <c r="H424" s="6">
        <f>IF('Log_working_3-way'!$D424="","",'True_Odds_Calculator_3-way'!N425/'True_Odds_Calculator_3-way'!A425-1)</f>
        <v>19.405177711981512</v>
      </c>
      <c r="I424" s="6">
        <f>IF('Log_working_3-way'!$D424="","",'True_Odds_Calculator_3-way'!O425/'True_Odds_Calculator_3-way'!B425-1)</f>
        <v>8.8077903549030534</v>
      </c>
      <c r="J424" s="6" t="e">
        <f>IF('Log_working_3-way'!$D424="","",'True_Odds_Calculator_3-way'!#REF!/'True_Odds_Calculator_3-way'!C425-1)</f>
        <v>#REF!</v>
      </c>
      <c r="K424" s="6">
        <f>IF('Log_working_3-way'!$D424="","",1/'True_Odds_Calculator_3-way'!A425+1/'True_Odds_Calculator_3-way'!B425+1/'True_Odds_Calculator_3-way'!C425-1)</f>
        <v>4.0734977645598081E-2</v>
      </c>
    </row>
    <row r="425" spans="4:11" x14ac:dyDescent="0.25">
      <c r="D425">
        <f>solve_for_c('True_Odds_Calculator_3-way'!A426,'True_Odds_Calculator_3-way'!B426,'True_Odds_Calculator_3-way'!C426,'Log_working_3-way'!B$1,'Log_working_3-way'!B$2)</f>
        <v>1.0356931587499993</v>
      </c>
      <c r="F425" s="6" t="e">
        <f>IF('Log_working_3-way'!D425="","",1/'True_Odds_Calculator_3-way'!N426+1/'True_Odds_Calculator_3-way'!O426+1/'True_Odds_Calculator_3-way'!#REF!-1)</f>
        <v>#REF!</v>
      </c>
      <c r="H425" s="6">
        <f>IF('Log_working_3-way'!$D425="","",'True_Odds_Calculator_3-way'!N426/'True_Odds_Calculator_3-way'!A426-1)</f>
        <v>8.7673000061217952</v>
      </c>
      <c r="I425" s="6">
        <f>IF('Log_working_3-way'!$D425="","",'True_Odds_Calculator_3-way'!O426/'True_Odds_Calculator_3-way'!B426-1)</f>
        <v>9.1515507611273481</v>
      </c>
      <c r="J425" s="6" t="e">
        <f>IF('Log_working_3-way'!$D425="","",'True_Odds_Calculator_3-way'!#REF!/'True_Odds_Calculator_3-way'!C426-1)</f>
        <v>#REF!</v>
      </c>
      <c r="K425" s="6">
        <f>IF('Log_working_3-way'!$D425="","",1/'True_Odds_Calculator_3-way'!A426+1/'True_Odds_Calculator_3-way'!B426+1/'True_Odds_Calculator_3-way'!C426-1)</f>
        <v>3.8403579250990028E-2</v>
      </c>
    </row>
    <row r="426" spans="4:11" x14ac:dyDescent="0.25">
      <c r="D426">
        <f>solve_for_c('True_Odds_Calculator_3-way'!A427,'True_Odds_Calculator_3-way'!B427,'True_Odds_Calculator_3-way'!C427,'Log_working_3-way'!B$1,'Log_working_3-way'!B$2)</f>
        <v>1.0600584745937516</v>
      </c>
      <c r="F426" s="6" t="e">
        <f>IF('Log_working_3-way'!D426="","",1/'True_Odds_Calculator_3-way'!N427+1/'True_Odds_Calculator_3-way'!O427+1/'True_Odds_Calculator_3-way'!#REF!-1)</f>
        <v>#REF!</v>
      </c>
      <c r="H426" s="6">
        <f>IF('Log_working_3-way'!$D426="","",'True_Odds_Calculator_3-way'!N427/'True_Odds_Calculator_3-way'!A427-1)</f>
        <v>32.12985519324306</v>
      </c>
      <c r="I426" s="6">
        <f>IF('Log_working_3-way'!$D426="","",'True_Odds_Calculator_3-way'!O427/'True_Odds_Calculator_3-way'!B427-1)</f>
        <v>6.3418253596279905</v>
      </c>
      <c r="J426" s="6" t="e">
        <f>IF('Log_working_3-way'!$D426="","",'True_Odds_Calculator_3-way'!#REF!/'True_Odds_Calculator_3-way'!C427-1)</f>
        <v>#REF!</v>
      </c>
      <c r="K426" s="6">
        <f>IF('Log_working_3-way'!$D426="","",1/'True_Odds_Calculator_3-way'!A427+1/'True_Odds_Calculator_3-way'!B427+1/'True_Odds_Calculator_3-way'!C427-1)</f>
        <v>5.6834672543891518E-2</v>
      </c>
    </row>
    <row r="427" spans="4:11" x14ac:dyDescent="0.25">
      <c r="D427">
        <f>solve_for_c('True_Odds_Calculator_3-way'!A428,'True_Odds_Calculator_3-way'!B428,'True_Odds_Calculator_3-way'!C428,'Log_working_3-way'!B$1,'Log_working_3-way'!B$2)</f>
        <v>1.0459331964928948</v>
      </c>
      <c r="F427" s="6" t="e">
        <f>IF('Log_working_3-way'!D427="","",1/'True_Odds_Calculator_3-way'!N428+1/'True_Odds_Calculator_3-way'!O428+1/'True_Odds_Calculator_3-way'!#REF!-1)</f>
        <v>#REF!</v>
      </c>
      <c r="H427" s="6">
        <f>IF('Log_working_3-way'!$D427="","",'True_Odds_Calculator_3-way'!N428/'True_Odds_Calculator_3-way'!A428-1)</f>
        <v>12.884988372187788</v>
      </c>
      <c r="I427" s="6">
        <f>IF('Log_working_3-way'!$D427="","",'True_Odds_Calculator_3-way'!O428/'True_Odds_Calculator_3-way'!B428-1)</f>
        <v>11.788594262910529</v>
      </c>
      <c r="J427" s="6" t="e">
        <f>IF('Log_working_3-way'!$D427="","",'True_Odds_Calculator_3-way'!#REF!/'True_Odds_Calculator_3-way'!C428-1)</f>
        <v>#REF!</v>
      </c>
      <c r="K427" s="6">
        <f>IF('Log_working_3-way'!$D427="","",1/'True_Odds_Calculator_3-way'!A428+1/'True_Odds_Calculator_3-way'!B428+1/'True_Odds_Calculator_3-way'!C428-1)</f>
        <v>4.9184574890451804E-2</v>
      </c>
    </row>
    <row r="428" spans="4:11" x14ac:dyDescent="0.25">
      <c r="D428">
        <f>solve_for_c('True_Odds_Calculator_3-way'!A429,'True_Odds_Calculator_3-way'!B429,'True_Odds_Calculator_3-way'!C429,'Log_working_3-way'!B$1,'Log_working_3-way'!B$2)</f>
        <v>1.020716319145142</v>
      </c>
      <c r="F428" s="6" t="e">
        <f>IF('Log_working_3-way'!D428="","",1/'True_Odds_Calculator_3-way'!N429+1/'True_Odds_Calculator_3-way'!O429+1/'True_Odds_Calculator_3-way'!#REF!-1)</f>
        <v>#REF!</v>
      </c>
      <c r="H428" s="6">
        <f>IF('Log_working_3-way'!$D428="","",'True_Odds_Calculator_3-way'!N429/'True_Odds_Calculator_3-way'!A429-1)</f>
        <v>15.565268580922506</v>
      </c>
      <c r="I428" s="6">
        <f>IF('Log_working_3-way'!$D428="","",'True_Odds_Calculator_3-way'!O429/'True_Odds_Calculator_3-way'!B429-1)</f>
        <v>7.874315434341824</v>
      </c>
      <c r="J428" s="6" t="e">
        <f>IF('Log_working_3-way'!$D428="","",'True_Odds_Calculator_3-way'!#REF!/'True_Odds_Calculator_3-way'!C429-1)</f>
        <v>#REF!</v>
      </c>
      <c r="K428" s="6">
        <f>IF('Log_working_3-way'!$D428="","",1/'True_Odds_Calculator_3-way'!A429+1/'True_Odds_Calculator_3-way'!B429+1/'True_Odds_Calculator_3-way'!C429-1)</f>
        <v>2.232497624177876E-2</v>
      </c>
    </row>
    <row r="429" spans="4:11" x14ac:dyDescent="0.25">
      <c r="D429">
        <f>solve_for_c('True_Odds_Calculator_3-way'!A430,'True_Odds_Calculator_3-way'!B430,'True_Odds_Calculator_3-way'!C430,'Log_working_3-way'!B$1,'Log_working_3-way'!B$2)</f>
        <v>1.0232831340231872</v>
      </c>
      <c r="F429" s="6" t="e">
        <f>IF('Log_working_3-way'!D429="","",1/'True_Odds_Calculator_3-way'!N430+1/'True_Odds_Calculator_3-way'!O430+1/'True_Odds_Calculator_3-way'!#REF!-1)</f>
        <v>#REF!</v>
      </c>
      <c r="H429" s="6">
        <f>IF('Log_working_3-way'!$D429="","",'True_Odds_Calculator_3-way'!N430/'True_Odds_Calculator_3-way'!A430-1)</f>
        <v>23.413263951574361</v>
      </c>
      <c r="I429" s="6">
        <f>IF('Log_working_3-way'!$D429="","",'True_Odds_Calculator_3-way'!O430/'True_Odds_Calculator_3-way'!B430-1)</f>
        <v>7.1101126831297865</v>
      </c>
      <c r="J429" s="6" t="e">
        <f>IF('Log_working_3-way'!$D429="","",'True_Odds_Calculator_3-way'!#REF!/'True_Odds_Calculator_3-way'!C430-1)</f>
        <v>#REF!</v>
      </c>
      <c r="K429" s="6">
        <f>IF('Log_working_3-way'!$D429="","",1/'True_Odds_Calculator_3-way'!A430+1/'True_Odds_Calculator_3-way'!B430+1/'True_Odds_Calculator_3-way'!C430-1)</f>
        <v>2.4033494644119413E-2</v>
      </c>
    </row>
    <row r="430" spans="4:11" x14ac:dyDescent="0.25">
      <c r="D430">
        <f>solve_for_c('True_Odds_Calculator_3-way'!A431,'True_Odds_Calculator_3-way'!B431,'True_Odds_Calculator_3-way'!C431,'Log_working_3-way'!B$1,'Log_working_3-way'!B$2)</f>
        <v>1.0201944466345783</v>
      </c>
      <c r="F430" s="6" t="e">
        <f>IF('Log_working_3-way'!D430="","",1/'True_Odds_Calculator_3-way'!N431+1/'True_Odds_Calculator_3-way'!O431+1/'True_Odds_Calculator_3-way'!#REF!-1)</f>
        <v>#REF!</v>
      </c>
      <c r="H430" s="6">
        <f>IF('Log_working_3-way'!$D430="","",'True_Odds_Calculator_3-way'!N431/'True_Odds_Calculator_3-way'!A431-1)</f>
        <v>9.6591394520746832</v>
      </c>
      <c r="I430" s="6">
        <f>IF('Log_working_3-way'!$D430="","",'True_Odds_Calculator_3-way'!O431/'True_Odds_Calculator_3-way'!B431-1)</f>
        <v>7.8783289842096504</v>
      </c>
      <c r="J430" s="6" t="e">
        <f>IF('Log_working_3-way'!$D430="","",'True_Odds_Calculator_3-way'!#REF!/'True_Odds_Calculator_3-way'!C431-1)</f>
        <v>#REF!</v>
      </c>
      <c r="K430" s="6">
        <f>IF('Log_working_3-way'!$D430="","",1/'True_Odds_Calculator_3-way'!A431+1/'True_Odds_Calculator_3-way'!B431+1/'True_Odds_Calculator_3-way'!C431-1)</f>
        <v>2.1862822577438434E-2</v>
      </c>
    </row>
    <row r="431" spans="4:11" x14ac:dyDescent="0.25">
      <c r="D431">
        <f>solve_for_c('True_Odds_Calculator_3-way'!A432,'True_Odds_Calculator_3-way'!B432,'True_Odds_Calculator_3-way'!C432,'Log_working_3-way'!B$1,'Log_working_3-way'!B$2)</f>
        <v>1.0361730528654822</v>
      </c>
      <c r="F431" s="6" t="e">
        <f>IF('Log_working_3-way'!D431="","",1/'True_Odds_Calculator_3-way'!N432+1/'True_Odds_Calculator_3-way'!O432+1/'True_Odds_Calculator_3-way'!#REF!-1)</f>
        <v>#REF!</v>
      </c>
      <c r="H431" s="6">
        <f>IF('Log_working_3-way'!$D431="","",'True_Odds_Calculator_3-way'!N432/'True_Odds_Calculator_3-way'!A432-1)</f>
        <v>40.966586505962887</v>
      </c>
      <c r="I431" s="6">
        <f>IF('Log_working_3-way'!$D431="","",'True_Odds_Calculator_3-way'!O432/'True_Odds_Calculator_3-way'!B432-1)</f>
        <v>4.5493006950033585</v>
      </c>
      <c r="J431" s="6" t="e">
        <f>IF('Log_working_3-way'!$D431="","",'True_Odds_Calculator_3-way'!#REF!/'True_Odds_Calculator_3-way'!C432-1)</f>
        <v>#REF!</v>
      </c>
      <c r="K431" s="6">
        <f>IF('Log_working_3-way'!$D431="","",1/'True_Odds_Calculator_3-way'!A432+1/'True_Odds_Calculator_3-way'!B432+1/'True_Odds_Calculator_3-way'!C432-1)</f>
        <v>3.1357374522333892E-2</v>
      </c>
    </row>
    <row r="432" spans="4:11" x14ac:dyDescent="0.25">
      <c r="D432">
        <f>solve_for_c('True_Odds_Calculator_3-way'!A433,'True_Odds_Calculator_3-way'!B433,'True_Odds_Calculator_3-way'!C433,'Log_working_3-way'!B$1,'Log_working_3-way'!B$2)</f>
        <v>1.0381102055314906</v>
      </c>
      <c r="F432" s="6" t="e">
        <f>IF('Log_working_3-way'!D432="","",1/'True_Odds_Calculator_3-way'!N433+1/'True_Odds_Calculator_3-way'!O433+1/'True_Odds_Calculator_3-way'!#REF!-1)</f>
        <v>#REF!</v>
      </c>
      <c r="H432" s="6">
        <f>IF('Log_working_3-way'!$D432="","",'True_Odds_Calculator_3-way'!N433/'True_Odds_Calculator_3-way'!A433-1)</f>
        <v>48.558611492628337</v>
      </c>
      <c r="I432" s="6">
        <f>IF('Log_working_3-way'!$D432="","",'True_Odds_Calculator_3-way'!O433/'True_Odds_Calculator_3-way'!B433-1)</f>
        <v>3.8397081535769857</v>
      </c>
      <c r="J432" s="6" t="e">
        <f>IF('Log_working_3-way'!$D432="","",'True_Odds_Calculator_3-way'!#REF!/'True_Odds_Calculator_3-way'!C433-1)</f>
        <v>#REF!</v>
      </c>
      <c r="K432" s="6">
        <f>IF('Log_working_3-way'!$D432="","",1/'True_Odds_Calculator_3-way'!A433+1/'True_Odds_Calculator_3-way'!B433+1/'True_Odds_Calculator_3-way'!C433-1)</f>
        <v>2.9496320147194055E-2</v>
      </c>
    </row>
    <row r="433" spans="4:11" x14ac:dyDescent="0.25">
      <c r="D433">
        <f>solve_for_c('True_Odds_Calculator_3-way'!A434,'True_Odds_Calculator_3-way'!B434,'True_Odds_Calculator_3-way'!C434,'Log_working_3-way'!B$1,'Log_working_3-way'!B$2)</f>
        <v>1.0255710668557712</v>
      </c>
      <c r="F433" s="6" t="e">
        <f>IF('Log_working_3-way'!D433="","",1/'True_Odds_Calculator_3-way'!N434+1/'True_Odds_Calculator_3-way'!O434+1/'True_Odds_Calculator_3-way'!#REF!-1)</f>
        <v>#REF!</v>
      </c>
      <c r="H433" s="6">
        <f>IF('Log_working_3-way'!$D433="","",'True_Odds_Calculator_3-way'!N434/'True_Odds_Calculator_3-way'!A434-1)</f>
        <v>13.506113610328322</v>
      </c>
      <c r="I433" s="6">
        <f>IF('Log_working_3-way'!$D433="","",'True_Odds_Calculator_3-way'!O434/'True_Odds_Calculator_3-way'!B434-1)</f>
        <v>9.5990110674817757</v>
      </c>
      <c r="J433" s="6" t="e">
        <f>IF('Log_working_3-way'!$D433="","",'True_Odds_Calculator_3-way'!#REF!/'True_Odds_Calculator_3-way'!C434-1)</f>
        <v>#REF!</v>
      </c>
      <c r="K433" s="6">
        <f>IF('Log_working_3-way'!$D433="","",1/'True_Odds_Calculator_3-way'!A434+1/'True_Odds_Calculator_3-way'!B434+1/'True_Odds_Calculator_3-way'!C434-1)</f>
        <v>2.7659869151494876E-2</v>
      </c>
    </row>
    <row r="434" spans="4:11" x14ac:dyDescent="0.25">
      <c r="D434">
        <f>solve_for_c('True_Odds_Calculator_3-way'!A435,'True_Odds_Calculator_3-way'!B435,'True_Odds_Calculator_3-way'!C435,'Log_working_3-way'!B$1,'Log_working_3-way'!B$2)</f>
        <v>1.0247259011343102</v>
      </c>
      <c r="F434" s="6" t="e">
        <f>IF('Log_working_3-way'!D434="","",1/'True_Odds_Calculator_3-way'!N435+1/'True_Odds_Calculator_3-way'!O435+1/'True_Odds_Calculator_3-way'!#REF!-1)</f>
        <v>#REF!</v>
      </c>
      <c r="H434" s="6">
        <f>IF('Log_working_3-way'!$D434="","",'True_Odds_Calculator_3-way'!N435/'True_Odds_Calculator_3-way'!A435-1)</f>
        <v>13.297063086767285</v>
      </c>
      <c r="I434" s="6">
        <f>IF('Log_working_3-way'!$D434="","",'True_Odds_Calculator_3-way'!O435/'True_Odds_Calculator_3-way'!B435-1)</f>
        <v>9.6785912299205545</v>
      </c>
      <c r="J434" s="6" t="e">
        <f>IF('Log_working_3-way'!$D434="","",'True_Odds_Calculator_3-way'!#REF!/'True_Odds_Calculator_3-way'!C435-1)</f>
        <v>#REF!</v>
      </c>
      <c r="K434" s="6">
        <f>IF('Log_working_3-way'!$D434="","",1/'True_Odds_Calculator_3-way'!A435+1/'True_Odds_Calculator_3-way'!B435+1/'True_Odds_Calculator_3-way'!C435-1)</f>
        <v>2.6767590266676855E-2</v>
      </c>
    </row>
    <row r="435" spans="4:11" x14ac:dyDescent="0.25">
      <c r="D435">
        <f>solve_for_c('True_Odds_Calculator_3-way'!A436,'True_Odds_Calculator_3-way'!B436,'True_Odds_Calculator_3-way'!C436,'Log_working_3-way'!B$1,'Log_working_3-way'!B$2)</f>
        <v>1.0260963194243589</v>
      </c>
      <c r="F435" s="6" t="e">
        <f>IF('Log_working_3-way'!D435="","",1/'True_Odds_Calculator_3-way'!N436+1/'True_Odds_Calculator_3-way'!O436+1/'True_Odds_Calculator_3-way'!#REF!-1)</f>
        <v>#REF!</v>
      </c>
      <c r="H435" s="6">
        <f>IF('Log_working_3-way'!$D435="","",'True_Odds_Calculator_3-way'!N436/'True_Odds_Calculator_3-way'!A436-1)</f>
        <v>6.4253145935976681</v>
      </c>
      <c r="I435" s="6">
        <f>IF('Log_working_3-way'!$D435="","",'True_Odds_Calculator_3-way'!O436/'True_Odds_Calculator_3-way'!B436-1)</f>
        <v>7.9351967456695398</v>
      </c>
      <c r="J435" s="6" t="e">
        <f>IF('Log_working_3-way'!$D435="","",'True_Odds_Calculator_3-way'!#REF!/'True_Odds_Calculator_3-way'!C436-1)</f>
        <v>#REF!</v>
      </c>
      <c r="K435" s="6">
        <f>IF('Log_working_3-way'!$D435="","",1/'True_Odds_Calculator_3-way'!A436+1/'True_Odds_Calculator_3-way'!B436+1/'True_Odds_Calculator_3-way'!C436-1)</f>
        <v>2.7703890226497663E-2</v>
      </c>
    </row>
    <row r="436" spans="4:11" x14ac:dyDescent="0.25">
      <c r="D436">
        <f>solve_for_c('True_Odds_Calculator_3-way'!A437,'True_Odds_Calculator_3-way'!B437,'True_Odds_Calculator_3-way'!C437,'Log_working_3-way'!B$1,'Log_working_3-way'!B$2)</f>
        <v>1.037223406313283</v>
      </c>
      <c r="F436" s="6" t="e">
        <f>IF('Log_working_3-way'!D436="","",1/'True_Odds_Calculator_3-way'!N437+1/'True_Odds_Calculator_3-way'!O437+1/'True_Odds_Calculator_3-way'!#REF!-1)</f>
        <v>#REF!</v>
      </c>
      <c r="H436" s="6">
        <f>IF('Log_working_3-way'!$D436="","",'True_Odds_Calculator_3-way'!N437/'True_Odds_Calculator_3-way'!A437-1)</f>
        <v>1.9464736097120574</v>
      </c>
      <c r="I436" s="6">
        <f>IF('Log_working_3-way'!$D436="","",'True_Odds_Calculator_3-way'!O437/'True_Odds_Calculator_3-way'!B437-1)</f>
        <v>3.7773468335958027</v>
      </c>
      <c r="J436" s="6" t="e">
        <f>IF('Log_working_3-way'!$D436="","",'True_Odds_Calculator_3-way'!#REF!/'True_Odds_Calculator_3-way'!C437-1)</f>
        <v>#REF!</v>
      </c>
      <c r="K436" s="6">
        <f>IF('Log_working_3-way'!$D436="","",1/'True_Odds_Calculator_3-way'!A437+1/'True_Odds_Calculator_3-way'!B437+1/'True_Odds_Calculator_3-way'!C437-1)</f>
        <v>3.3684967189485882E-2</v>
      </c>
    </row>
    <row r="437" spans="4:11" x14ac:dyDescent="0.25">
      <c r="D437">
        <f>solve_for_c('True_Odds_Calculator_3-way'!A438,'True_Odds_Calculator_3-way'!B438,'True_Odds_Calculator_3-way'!C438,'Log_working_3-way'!B$1,'Log_working_3-way'!B$2)</f>
        <v>1.03178231572292</v>
      </c>
      <c r="F437" s="6" t="e">
        <f>IF('Log_working_3-way'!D437="","",1/'True_Odds_Calculator_3-way'!N438+1/'True_Odds_Calculator_3-way'!O438+1/'True_Odds_Calculator_3-way'!#REF!-1)</f>
        <v>#REF!</v>
      </c>
      <c r="H437" s="6">
        <f>IF('Log_working_3-way'!$D437="","",'True_Odds_Calculator_3-way'!N438/'True_Odds_Calculator_3-way'!A438-1)</f>
        <v>2.632210693677786</v>
      </c>
      <c r="I437" s="6">
        <f>IF('Log_working_3-way'!$D437="","",'True_Odds_Calculator_3-way'!O438/'True_Odds_Calculator_3-way'!B438-1)</f>
        <v>4.3247150157267464</v>
      </c>
      <c r="J437" s="6" t="e">
        <f>IF('Log_working_3-way'!$D437="","",'True_Odds_Calculator_3-way'!#REF!/'True_Odds_Calculator_3-way'!C438-1)</f>
        <v>#REF!</v>
      </c>
      <c r="K437" s="6">
        <f>IF('Log_working_3-way'!$D437="","",1/'True_Odds_Calculator_3-way'!A438+1/'True_Odds_Calculator_3-way'!B438+1/'True_Odds_Calculator_3-way'!C438-1)</f>
        <v>3.0025273703859767E-2</v>
      </c>
    </row>
    <row r="438" spans="4:11" x14ac:dyDescent="0.25">
      <c r="D438">
        <f>solve_for_c('True_Odds_Calculator_3-way'!A439,'True_Odds_Calculator_3-way'!B439,'True_Odds_Calculator_3-way'!C439,'Log_working_3-way'!B$1,'Log_working_3-way'!B$2)</f>
        <v>1.0329332048130229</v>
      </c>
      <c r="F438" s="6" t="e">
        <f>IF('Log_working_3-way'!D438="","",1/'True_Odds_Calculator_3-way'!N439+1/'True_Odds_Calculator_3-way'!O439+1/'True_Odds_Calculator_3-way'!#REF!-1)</f>
        <v>#REF!</v>
      </c>
      <c r="H438" s="6">
        <f>IF('Log_working_3-way'!$D438="","",'True_Odds_Calculator_3-way'!N439/'True_Odds_Calculator_3-way'!A439-1)</f>
        <v>34.194151122358292</v>
      </c>
      <c r="I438" s="6">
        <f>IF('Log_working_3-way'!$D438="","",'True_Odds_Calculator_3-way'!O439/'True_Odds_Calculator_3-way'!B439-1)</f>
        <v>4.1965986600207099</v>
      </c>
      <c r="J438" s="6" t="e">
        <f>IF('Log_working_3-way'!$D438="","",'True_Odds_Calculator_3-way'!#REF!/'True_Odds_Calculator_3-way'!C439-1)</f>
        <v>#REF!</v>
      </c>
      <c r="K438" s="6">
        <f>IF('Log_working_3-way'!$D438="","",1/'True_Odds_Calculator_3-way'!A439+1/'True_Odds_Calculator_3-way'!B439+1/'True_Odds_Calculator_3-way'!C439-1)</f>
        <v>3.1129778812818643E-2</v>
      </c>
    </row>
    <row r="439" spans="4:11" x14ac:dyDescent="0.25">
      <c r="D439">
        <f>solve_for_c('True_Odds_Calculator_3-way'!A440,'True_Odds_Calculator_3-way'!B440,'True_Odds_Calculator_3-way'!C440,'Log_working_3-way'!B$1,'Log_working_3-way'!B$2)</f>
        <v>1.0293076448264984</v>
      </c>
      <c r="F439" s="6" t="e">
        <f>IF('Log_working_3-way'!D439="","",1/'True_Odds_Calculator_3-way'!N440+1/'True_Odds_Calculator_3-way'!O440+1/'True_Odds_Calculator_3-way'!#REF!-1)</f>
        <v>#REF!</v>
      </c>
      <c r="H439" s="6">
        <f>IF('Log_working_3-way'!$D439="","",'True_Odds_Calculator_3-way'!N440/'True_Odds_Calculator_3-way'!A440-1)</f>
        <v>26.777797844327306</v>
      </c>
      <c r="I439" s="6">
        <f>IF('Log_working_3-way'!$D439="","",'True_Odds_Calculator_3-way'!O440/'True_Odds_Calculator_3-way'!B440-1)</f>
        <v>6.2911376454740608</v>
      </c>
      <c r="J439" s="6" t="e">
        <f>IF('Log_working_3-way'!$D439="","",'True_Odds_Calculator_3-way'!#REF!/'True_Odds_Calculator_3-way'!C440-1)</f>
        <v>#REF!</v>
      </c>
      <c r="K439" s="6">
        <f>IF('Log_working_3-way'!$D439="","",1/'True_Odds_Calculator_3-way'!A440+1/'True_Odds_Calculator_3-way'!B440+1/'True_Odds_Calculator_3-way'!C440-1)</f>
        <v>2.9482512904875691E-2</v>
      </c>
    </row>
    <row r="440" spans="4:11" x14ac:dyDescent="0.25">
      <c r="D440">
        <f>solve_for_c('True_Odds_Calculator_3-way'!A441,'True_Odds_Calculator_3-way'!B441,'True_Odds_Calculator_3-way'!C441,'Log_working_3-way'!B$1,'Log_working_3-way'!B$2)</f>
        <v>1.080760013240144</v>
      </c>
      <c r="F440" s="6" t="e">
        <f>IF('Log_working_3-way'!D440="","",1/'True_Odds_Calculator_3-way'!N441+1/'True_Odds_Calculator_3-way'!O441+1/'True_Odds_Calculator_3-way'!#REF!-1)</f>
        <v>#REF!</v>
      </c>
      <c r="H440" s="6">
        <f>IF('Log_working_3-way'!$D440="","",'True_Odds_Calculator_3-way'!N441/'True_Odds_Calculator_3-way'!A441-1)</f>
        <v>73.121027823380103</v>
      </c>
      <c r="I440" s="6">
        <f>IF('Log_working_3-way'!$D440="","",'True_Odds_Calculator_3-way'!O441/'True_Odds_Calculator_3-way'!B441-1)</f>
        <v>0.1480483753082602</v>
      </c>
      <c r="J440" s="6" t="e">
        <f>IF('Log_working_3-way'!$D440="","",'True_Odds_Calculator_3-way'!#REF!/'True_Odds_Calculator_3-way'!C441-1)</f>
        <v>#REF!</v>
      </c>
      <c r="K440" s="6">
        <f>IF('Log_working_3-way'!$D440="","",1/'True_Odds_Calculator_3-way'!A441+1/'True_Odds_Calculator_3-way'!B441+1/'True_Odds_Calculator_3-way'!C441-1)</f>
        <v>3.8123122501526385E-2</v>
      </c>
    </row>
    <row r="441" spans="4:11" x14ac:dyDescent="0.25">
      <c r="D441">
        <f>solve_for_c('True_Odds_Calculator_3-way'!A442,'True_Odds_Calculator_3-way'!B442,'True_Odds_Calculator_3-way'!C442,'Log_working_3-way'!B$1,'Log_working_3-way'!B$2)</f>
        <v>1.0286086930844232</v>
      </c>
      <c r="F441" s="6" t="e">
        <f>IF('Log_working_3-way'!D441="","",1/'True_Odds_Calculator_3-way'!N442+1/'True_Odds_Calculator_3-way'!O442+1/'True_Odds_Calculator_3-way'!#REF!-1)</f>
        <v>#REF!</v>
      </c>
      <c r="H441" s="6">
        <f>IF('Log_working_3-way'!$D441="","",'True_Odds_Calculator_3-way'!N442/'True_Odds_Calculator_3-way'!A442-1)</f>
        <v>4.1833206021233442</v>
      </c>
      <c r="I441" s="6">
        <f>IF('Log_working_3-way'!$D441="","",'True_Odds_Calculator_3-way'!O442/'True_Odds_Calculator_3-way'!B442-1)</f>
        <v>6.1760957907867411</v>
      </c>
      <c r="J441" s="6" t="e">
        <f>IF('Log_working_3-way'!$D441="","",'True_Odds_Calculator_3-way'!#REF!/'True_Odds_Calculator_3-way'!C442-1)</f>
        <v>#REF!</v>
      </c>
      <c r="K441" s="6">
        <f>IF('Log_working_3-way'!$D441="","",1/'True_Odds_Calculator_3-way'!A442+1/'True_Odds_Calculator_3-way'!B442+1/'True_Odds_Calculator_3-way'!C442-1)</f>
        <v>2.9001802125556697E-2</v>
      </c>
    </row>
    <row r="442" spans="4:11" x14ac:dyDescent="0.25">
      <c r="D442">
        <f>solve_for_c('True_Odds_Calculator_3-way'!A443,'True_Odds_Calculator_3-way'!B443,'True_Odds_Calculator_3-way'!C443,'Log_working_3-way'!B$1,'Log_working_3-way'!B$2)</f>
        <v>1.0277754809448685</v>
      </c>
      <c r="F442" s="6" t="e">
        <f>IF('Log_working_3-way'!D442="","",1/'True_Odds_Calculator_3-way'!N443+1/'True_Odds_Calculator_3-way'!O443+1/'True_Odds_Calculator_3-way'!#REF!-1)</f>
        <v>#REF!</v>
      </c>
      <c r="H442" s="6">
        <f>IF('Log_working_3-way'!$D442="","",'True_Odds_Calculator_3-way'!N443/'True_Odds_Calculator_3-way'!A443-1)</f>
        <v>24.051382353019143</v>
      </c>
      <c r="I442" s="6">
        <f>IF('Log_working_3-way'!$D442="","",'True_Odds_Calculator_3-way'!O443/'True_Odds_Calculator_3-way'!B443-1)</f>
        <v>5.8042544843251873</v>
      </c>
      <c r="J442" s="6" t="e">
        <f>IF('Log_working_3-way'!$D442="","",'True_Odds_Calculator_3-way'!#REF!/'True_Odds_Calculator_3-way'!C443-1)</f>
        <v>#REF!</v>
      </c>
      <c r="K442" s="6">
        <f>IF('Log_working_3-way'!$D442="","",1/'True_Odds_Calculator_3-way'!A443+1/'True_Odds_Calculator_3-way'!B443+1/'True_Odds_Calculator_3-way'!C443-1)</f>
        <v>2.8574734158490545E-2</v>
      </c>
    </row>
    <row r="443" spans="4:11" x14ac:dyDescent="0.25">
      <c r="D443">
        <f>solve_for_c('True_Odds_Calculator_3-way'!A444,'True_Odds_Calculator_3-way'!B444,'True_Odds_Calculator_3-way'!C444,'Log_working_3-way'!B$1,'Log_working_3-way'!B$2)</f>
        <v>1.0262794929551207</v>
      </c>
      <c r="F443" s="6" t="e">
        <f>IF('Log_working_3-way'!D443="","",1/'True_Odds_Calculator_3-way'!N444+1/'True_Odds_Calculator_3-way'!O444+1/'True_Odds_Calculator_3-way'!#REF!-1)</f>
        <v>#REF!</v>
      </c>
      <c r="H443" s="6">
        <f>IF('Log_working_3-way'!$D443="","",'True_Odds_Calculator_3-way'!N444/'True_Odds_Calculator_3-way'!A444-1)</f>
        <v>7.8244900575491432</v>
      </c>
      <c r="I443" s="6">
        <f>IF('Log_working_3-way'!$D443="","",'True_Odds_Calculator_3-way'!O444/'True_Odds_Calculator_3-way'!B444-1)</f>
        <v>7.5139752818817342</v>
      </c>
      <c r="J443" s="6" t="e">
        <f>IF('Log_working_3-way'!$D443="","",'True_Odds_Calculator_3-way'!#REF!/'True_Odds_Calculator_3-way'!C444-1)</f>
        <v>#REF!</v>
      </c>
      <c r="K443" s="6">
        <f>IF('Log_working_3-way'!$D443="","",1/'True_Odds_Calculator_3-way'!A444+1/'True_Odds_Calculator_3-way'!B444+1/'True_Odds_Calculator_3-way'!C444-1)</f>
        <v>2.8097290201409608E-2</v>
      </c>
    </row>
    <row r="444" spans="4:11" x14ac:dyDescent="0.25">
      <c r="D444">
        <f>solve_for_c('True_Odds_Calculator_3-way'!A445,'True_Odds_Calculator_3-way'!B445,'True_Odds_Calculator_3-way'!C445,'Log_working_3-way'!B$1,'Log_working_3-way'!B$2)</f>
        <v>1.0384566445459331</v>
      </c>
      <c r="F444" s="6" t="e">
        <f>IF('Log_working_3-way'!D444="","",1/'True_Odds_Calculator_3-way'!N445+1/'True_Odds_Calculator_3-way'!O445+1/'True_Odds_Calculator_3-way'!#REF!-1)</f>
        <v>#REF!</v>
      </c>
      <c r="H444" s="6">
        <f>IF('Log_working_3-way'!$D444="","",'True_Odds_Calculator_3-way'!N445/'True_Odds_Calculator_3-way'!A445-1)</f>
        <v>30.11663293058621</v>
      </c>
      <c r="I444" s="6">
        <f>IF('Log_working_3-way'!$D444="","",'True_Odds_Calculator_3-way'!O445/'True_Odds_Calculator_3-way'!B445-1)</f>
        <v>5.9278785994137708</v>
      </c>
      <c r="J444" s="6" t="e">
        <f>IF('Log_working_3-way'!$D444="","",'True_Odds_Calculator_3-way'!#REF!/'True_Odds_Calculator_3-way'!C445-1)</f>
        <v>#REF!</v>
      </c>
      <c r="K444" s="6">
        <f>IF('Log_working_3-way'!$D444="","",1/'True_Odds_Calculator_3-way'!A445+1/'True_Odds_Calculator_3-way'!B445+1/'True_Odds_Calculator_3-way'!C445-1)</f>
        <v>3.7485576387891184E-2</v>
      </c>
    </row>
    <row r="445" spans="4:11" x14ac:dyDescent="0.25">
      <c r="D445">
        <f>solve_for_c('True_Odds_Calculator_3-way'!A446,'True_Odds_Calculator_3-way'!B446,'True_Odds_Calculator_3-way'!C446,'Log_working_3-way'!B$1,'Log_working_3-way'!B$2)</f>
        <v>1.0268538055309173</v>
      </c>
      <c r="F445" s="6" t="e">
        <f>IF('Log_working_3-way'!D445="","",1/'True_Odds_Calculator_3-way'!N446+1/'True_Odds_Calculator_3-way'!O446+1/'True_Odds_Calculator_3-way'!#REF!-1)</f>
        <v>#REF!</v>
      </c>
      <c r="H445" s="6">
        <f>IF('Log_working_3-way'!$D445="","",'True_Odds_Calculator_3-way'!N446/'True_Odds_Calculator_3-way'!A446-1)</f>
        <v>6.9374899273731101</v>
      </c>
      <c r="I445" s="6">
        <f>IF('Log_working_3-way'!$D445="","",'True_Odds_Calculator_3-way'!O446/'True_Odds_Calculator_3-way'!B446-1)</f>
        <v>7.0753308814391431</v>
      </c>
      <c r="J445" s="6" t="e">
        <f>IF('Log_working_3-way'!$D445="","",'True_Odds_Calculator_3-way'!#REF!/'True_Odds_Calculator_3-way'!C446-1)</f>
        <v>#REF!</v>
      </c>
      <c r="K445" s="6">
        <f>IF('Log_working_3-way'!$D445="","",1/'True_Odds_Calculator_3-way'!A446+1/'True_Odds_Calculator_3-way'!B446+1/'True_Odds_Calculator_3-way'!C446-1)</f>
        <v>2.8444178300086165E-2</v>
      </c>
    </row>
    <row r="446" spans="4:11" x14ac:dyDescent="0.25">
      <c r="D446">
        <f>solve_for_c('True_Odds_Calculator_3-way'!A447,'True_Odds_Calculator_3-way'!B447,'True_Odds_Calculator_3-way'!C447,'Log_working_3-way'!B$1,'Log_working_3-way'!B$2)</f>
        <v>1.0276993354087161</v>
      </c>
      <c r="F446" s="6" t="e">
        <f>IF('Log_working_3-way'!D446="","",1/'True_Odds_Calculator_3-way'!N447+1/'True_Odds_Calculator_3-way'!O447+1/'True_Odds_Calculator_3-way'!#REF!-1)</f>
        <v>#REF!</v>
      </c>
      <c r="H446" s="6">
        <f>IF('Log_working_3-way'!$D446="","",'True_Odds_Calculator_3-way'!N447/'True_Odds_Calculator_3-way'!A447-1)</f>
        <v>23.30607966457023</v>
      </c>
      <c r="I446" s="6">
        <f>IF('Log_working_3-way'!$D446="","",'True_Odds_Calculator_3-way'!O447/'True_Odds_Calculator_3-way'!B447-1)</f>
        <v>7.3611526094788431</v>
      </c>
      <c r="J446" s="6" t="e">
        <f>IF('Log_working_3-way'!$D446="","",'True_Odds_Calculator_3-way'!#REF!/'True_Odds_Calculator_3-way'!C447-1)</f>
        <v>#REF!</v>
      </c>
      <c r="K446" s="6">
        <f>IF('Log_working_3-way'!$D446="","",1/'True_Odds_Calculator_3-way'!A447+1/'True_Odds_Calculator_3-way'!B447+1/'True_Odds_Calculator_3-way'!C447-1)</f>
        <v>2.8549249611868222E-2</v>
      </c>
    </row>
    <row r="447" spans="4:11" x14ac:dyDescent="0.25">
      <c r="D447">
        <f>solve_for_c('True_Odds_Calculator_3-way'!A448,'True_Odds_Calculator_3-way'!B448,'True_Odds_Calculator_3-way'!C448,'Log_working_3-way'!B$1,'Log_working_3-way'!B$2)</f>
        <v>1.0300591750717163</v>
      </c>
      <c r="F447" s="6" t="e">
        <f>IF('Log_working_3-way'!D447="","",1/'True_Odds_Calculator_3-way'!N448+1/'True_Odds_Calculator_3-way'!O448+1/'True_Odds_Calculator_3-way'!#REF!-1)</f>
        <v>#REF!</v>
      </c>
      <c r="H447" s="6">
        <f>IF('Log_working_3-way'!$D447="","",'True_Odds_Calculator_3-way'!N448/'True_Odds_Calculator_3-way'!A448-1)</f>
        <v>2.8237620598706865</v>
      </c>
      <c r="I447" s="6">
        <f>IF('Log_working_3-way'!$D447="","",'True_Odds_Calculator_3-way'!O448/'True_Odds_Calculator_3-way'!B448-1)</f>
        <v>6.211403629101949</v>
      </c>
      <c r="J447" s="6" t="e">
        <f>IF('Log_working_3-way'!$D447="","",'True_Odds_Calculator_3-way'!#REF!/'True_Odds_Calculator_3-way'!C448-1)</f>
        <v>#REF!</v>
      </c>
      <c r="K447" s="6">
        <f>IF('Log_working_3-way'!$D447="","",1/'True_Odds_Calculator_3-way'!A448+1/'True_Odds_Calculator_3-way'!B448+1/'True_Odds_Calculator_3-way'!C448-1)</f>
        <v>2.9551480322490775E-2</v>
      </c>
    </row>
    <row r="448" spans="4:11" x14ac:dyDescent="0.25">
      <c r="D448">
        <f>solve_for_c('True_Odds_Calculator_3-way'!A449,'True_Odds_Calculator_3-way'!B449,'True_Odds_Calculator_3-way'!C449,'Log_working_3-way'!B$1,'Log_working_3-way'!B$2)</f>
        <v>1.0251683286705608</v>
      </c>
      <c r="F448" s="6" t="e">
        <f>IF('Log_working_3-way'!D448="","",1/'True_Odds_Calculator_3-way'!N449+1/'True_Odds_Calculator_3-way'!O449+1/'True_Odds_Calculator_3-way'!#REF!-1)</f>
        <v>#REF!</v>
      </c>
      <c r="H448" s="6">
        <f>IF('Log_working_3-way'!$D448="","",'True_Odds_Calculator_3-way'!N449/'True_Odds_Calculator_3-way'!A449-1)</f>
        <v>17.24945450183689</v>
      </c>
      <c r="I448" s="6">
        <f>IF('Log_working_3-way'!$D448="","",'True_Odds_Calculator_3-way'!O449/'True_Odds_Calculator_3-way'!B449-1)</f>
        <v>7.0875112464393712</v>
      </c>
      <c r="J448" s="6" t="e">
        <f>IF('Log_working_3-way'!$D448="","",'True_Odds_Calculator_3-way'!#REF!/'True_Odds_Calculator_3-way'!C449-1)</f>
        <v>#REF!</v>
      </c>
      <c r="K448" s="6">
        <f>IF('Log_working_3-way'!$D448="","",1/'True_Odds_Calculator_3-way'!A449+1/'True_Odds_Calculator_3-way'!B449+1/'True_Odds_Calculator_3-way'!C449-1)</f>
        <v>2.6895268494295355E-2</v>
      </c>
    </row>
    <row r="449" spans="4:11" x14ac:dyDescent="0.25">
      <c r="D449">
        <f>solve_for_c('True_Odds_Calculator_3-way'!A450,'True_Odds_Calculator_3-way'!B450,'True_Odds_Calculator_3-way'!C450,'Log_working_3-way'!B$1,'Log_working_3-way'!B$2)</f>
        <v>1.0706268030069879</v>
      </c>
      <c r="F449" s="6" t="e">
        <f>IF('Log_working_3-way'!D449="","",1/'True_Odds_Calculator_3-way'!N450+1/'True_Odds_Calculator_3-way'!O450+1/'True_Odds_Calculator_3-way'!#REF!-1)</f>
        <v>#REF!</v>
      </c>
      <c r="H449" s="6">
        <f>IF('Log_working_3-way'!$D449="","",'True_Odds_Calculator_3-way'!N450/'True_Odds_Calculator_3-way'!A450-1)</f>
        <v>-0.22689848779111799</v>
      </c>
      <c r="I449" s="6">
        <f>IF('Log_working_3-way'!$D449="","",'True_Odds_Calculator_3-way'!O450/'True_Odds_Calculator_3-way'!B450-1)</f>
        <v>1.9787343819100602</v>
      </c>
      <c r="J449" s="6" t="e">
        <f>IF('Log_working_3-way'!$D449="","",'True_Odds_Calculator_3-way'!#REF!/'True_Odds_Calculator_3-way'!C450-1)</f>
        <v>#REF!</v>
      </c>
      <c r="K449" s="6">
        <f>IF('Log_working_3-way'!$D449="","",1/'True_Odds_Calculator_3-way'!A450+1/'True_Odds_Calculator_3-way'!B450+1/'True_Odds_Calculator_3-way'!C450-1)</f>
        <v>4.793744612977191E-2</v>
      </c>
    </row>
    <row r="450" spans="4:11" x14ac:dyDescent="0.25">
      <c r="D450">
        <f>solve_for_c('True_Odds_Calculator_3-way'!A451,'True_Odds_Calculator_3-way'!B451,'True_Odds_Calculator_3-way'!C451,'Log_working_3-way'!B$1,'Log_working_3-way'!B$2)</f>
        <v>1.0436348717748103</v>
      </c>
      <c r="F450" s="6" t="e">
        <f>IF('Log_working_3-way'!D450="","",1/'True_Odds_Calculator_3-way'!N451+1/'True_Odds_Calculator_3-way'!O451+1/'True_Odds_Calculator_3-way'!#REF!-1)</f>
        <v>#REF!</v>
      </c>
      <c r="H450" s="6">
        <f>IF('Log_working_3-way'!$D450="","",'True_Odds_Calculator_3-way'!N451/'True_Odds_Calculator_3-way'!A451-1)</f>
        <v>31.059685198989271</v>
      </c>
      <c r="I450" s="6">
        <f>IF('Log_working_3-way'!$D450="","",'True_Odds_Calculator_3-way'!O451/'True_Odds_Calculator_3-way'!B451-1)</f>
        <v>5.4066283297648381</v>
      </c>
      <c r="J450" s="6" t="e">
        <f>IF('Log_working_3-way'!$D450="","",'True_Odds_Calculator_3-way'!#REF!/'True_Odds_Calculator_3-way'!C451-1)</f>
        <v>#REF!</v>
      </c>
      <c r="K450" s="6">
        <f>IF('Log_working_3-way'!$D450="","",1/'True_Odds_Calculator_3-way'!A451+1/'True_Odds_Calculator_3-way'!B451+1/'True_Odds_Calculator_3-way'!C451-1)</f>
        <v>4.219393176989028E-2</v>
      </c>
    </row>
    <row r="451" spans="4:11" x14ac:dyDescent="0.25">
      <c r="D451">
        <f>solve_for_c('True_Odds_Calculator_3-way'!A452,'True_Odds_Calculator_3-way'!B452,'True_Odds_Calculator_3-way'!C452,'Log_working_3-way'!B$1,'Log_working_3-way'!B$2)</f>
        <v>1.0358253813812659</v>
      </c>
      <c r="F451" s="6" t="e">
        <f>IF('Log_working_3-way'!D451="","",1/'True_Odds_Calculator_3-way'!N452+1/'True_Odds_Calculator_3-way'!O452+1/'True_Odds_Calculator_3-way'!#REF!-1)</f>
        <v>#REF!</v>
      </c>
      <c r="H451" s="6">
        <f>IF('Log_working_3-way'!$D451="","",'True_Odds_Calculator_3-way'!N452/'True_Odds_Calculator_3-way'!A452-1)</f>
        <v>16.147610858934645</v>
      </c>
      <c r="I451" s="6">
        <f>IF('Log_working_3-way'!$D451="","",'True_Odds_Calculator_3-way'!O452/'True_Odds_Calculator_3-way'!B452-1)</f>
        <v>6.9531985263533826</v>
      </c>
      <c r="J451" s="6" t="e">
        <f>IF('Log_working_3-way'!$D451="","",'True_Odds_Calculator_3-way'!#REF!/'True_Odds_Calculator_3-way'!C452-1)</f>
        <v>#REF!</v>
      </c>
      <c r="K451" s="6">
        <f>IF('Log_working_3-way'!$D451="","",1/'True_Odds_Calculator_3-way'!A452+1/'True_Odds_Calculator_3-way'!B452+1/'True_Odds_Calculator_3-way'!C452-1)</f>
        <v>3.8244618530175245E-2</v>
      </c>
    </row>
    <row r="452" spans="4:11" x14ac:dyDescent="0.25">
      <c r="D452">
        <f>solve_for_c('True_Odds_Calculator_3-way'!A453,'True_Odds_Calculator_3-way'!B453,'True_Odds_Calculator_3-way'!C453,'Log_working_3-way'!B$1,'Log_working_3-way'!B$2)</f>
        <v>1.0397692049295939</v>
      </c>
      <c r="F452" s="6" t="e">
        <f>IF('Log_working_3-way'!D452="","",1/'True_Odds_Calculator_3-way'!N453+1/'True_Odds_Calculator_3-way'!O453+1/'True_Odds_Calculator_3-way'!#REF!-1)</f>
        <v>#REF!</v>
      </c>
      <c r="H452" s="6">
        <f>IF('Log_working_3-way'!$D452="","",'True_Odds_Calculator_3-way'!N453/'True_Odds_Calculator_3-way'!A453-1)</f>
        <v>6.5823254769016284</v>
      </c>
      <c r="I452" s="6">
        <f>IF('Log_working_3-way'!$D452="","",'True_Odds_Calculator_3-way'!O453/'True_Odds_Calculator_3-way'!B453-1)</f>
        <v>4.8585801044999535</v>
      </c>
      <c r="J452" s="6" t="e">
        <f>IF('Log_working_3-way'!$D452="","",'True_Odds_Calculator_3-way'!#REF!/'True_Odds_Calculator_3-way'!C453-1)</f>
        <v>#REF!</v>
      </c>
      <c r="K452" s="6">
        <f>IF('Log_working_3-way'!$D452="","",1/'True_Odds_Calculator_3-way'!A453+1/'True_Odds_Calculator_3-way'!B453+1/'True_Odds_Calculator_3-way'!C453-1)</f>
        <v>4.0632969471920966E-2</v>
      </c>
    </row>
    <row r="453" spans="4:11" x14ac:dyDescent="0.25">
      <c r="D453">
        <f>solve_for_c('True_Odds_Calculator_3-way'!A454,'True_Odds_Calculator_3-way'!B454,'True_Odds_Calculator_3-way'!C454,'Log_working_3-way'!B$1,'Log_working_3-way'!B$2)</f>
        <v>1.0386295142509181</v>
      </c>
      <c r="F453" s="6" t="e">
        <f>IF('Log_working_3-way'!D453="","",1/'True_Odds_Calculator_3-way'!N454+1/'True_Odds_Calculator_3-way'!O454+1/'True_Odds_Calculator_3-way'!#REF!-1)</f>
        <v>#REF!</v>
      </c>
      <c r="H453" s="6">
        <f>IF('Log_working_3-way'!$D453="","",'True_Odds_Calculator_3-way'!N454/'True_Odds_Calculator_3-way'!A454-1)</f>
        <v>22.567927407248657</v>
      </c>
      <c r="I453" s="6">
        <f>IF('Log_working_3-way'!$D453="","",'True_Odds_Calculator_3-way'!O454/'True_Odds_Calculator_3-way'!B454-1)</f>
        <v>7.5690862991790979</v>
      </c>
      <c r="J453" s="6" t="e">
        <f>IF('Log_working_3-way'!$D453="","",'True_Odds_Calculator_3-way'!#REF!/'True_Odds_Calculator_3-way'!C454-1)</f>
        <v>#REF!</v>
      </c>
      <c r="K453" s="6">
        <f>IF('Log_working_3-way'!$D453="","",1/'True_Odds_Calculator_3-way'!A454+1/'True_Odds_Calculator_3-way'!B454+1/'True_Odds_Calculator_3-way'!C454-1)</f>
        <v>3.9862386356273927E-2</v>
      </c>
    </row>
    <row r="454" spans="4:11" x14ac:dyDescent="0.25">
      <c r="D454">
        <f>solve_for_c('True_Odds_Calculator_3-way'!A455,'True_Odds_Calculator_3-way'!B455,'True_Odds_Calculator_3-way'!C455,'Log_working_3-way'!B$1,'Log_working_3-way'!B$2)</f>
        <v>1.0391951136972231</v>
      </c>
      <c r="F454" s="6" t="e">
        <f>IF('Log_working_3-way'!D454="","",1/'True_Odds_Calculator_3-way'!N455+1/'True_Odds_Calculator_3-way'!O455+1/'True_Odds_Calculator_3-way'!#REF!-1)</f>
        <v>#REF!</v>
      </c>
      <c r="H454" s="6">
        <f>IF('Log_working_3-way'!$D454="","",'True_Odds_Calculator_3-way'!N455/'True_Odds_Calculator_3-way'!A455-1)</f>
        <v>25.086916259209865</v>
      </c>
      <c r="I454" s="6">
        <f>IF('Log_working_3-way'!$D454="","",'True_Odds_Calculator_3-way'!O455/'True_Odds_Calculator_3-way'!B455-1)</f>
        <v>6.0246024907195954</v>
      </c>
      <c r="J454" s="6" t="e">
        <f>IF('Log_working_3-way'!$D454="","",'True_Odds_Calculator_3-way'!#REF!/'True_Odds_Calculator_3-way'!C455-1)</f>
        <v>#REF!</v>
      </c>
      <c r="K454" s="6">
        <f>IF('Log_working_3-way'!$D454="","",1/'True_Odds_Calculator_3-way'!A455+1/'True_Odds_Calculator_3-way'!B455+1/'True_Odds_Calculator_3-way'!C455-1)</f>
        <v>3.985982250907627E-2</v>
      </c>
    </row>
    <row r="455" spans="4:11" x14ac:dyDescent="0.25">
      <c r="D455">
        <f>solve_for_c('True_Odds_Calculator_3-way'!A456,'True_Odds_Calculator_3-way'!B456,'True_Odds_Calculator_3-way'!C456,'Log_working_3-way'!B$1,'Log_working_3-way'!B$2)</f>
        <v>1.0408572945292414</v>
      </c>
      <c r="F455" s="6" t="e">
        <f>IF('Log_working_3-way'!D455="","",1/'True_Odds_Calculator_3-way'!N456+1/'True_Odds_Calculator_3-way'!O456+1/'True_Odds_Calculator_3-way'!#REF!-1)</f>
        <v>#REF!</v>
      </c>
      <c r="H455" s="6">
        <f>IF('Log_working_3-way'!$D455="","",'True_Odds_Calculator_3-way'!N456/'True_Odds_Calculator_3-way'!A456-1)</f>
        <v>30.769113550316153</v>
      </c>
      <c r="I455" s="6">
        <f>IF('Log_working_3-way'!$D455="","",'True_Odds_Calculator_3-way'!O456/'True_Odds_Calculator_3-way'!B456-1)</f>
        <v>5.2914402826340208</v>
      </c>
      <c r="J455" s="6" t="e">
        <f>IF('Log_working_3-way'!$D455="","",'True_Odds_Calculator_3-way'!#REF!/'True_Odds_Calculator_3-way'!C456-1)</f>
        <v>#REF!</v>
      </c>
      <c r="K455" s="6">
        <f>IF('Log_working_3-way'!$D455="","",1/'True_Odds_Calculator_3-way'!A456+1/'True_Odds_Calculator_3-way'!B456+1/'True_Odds_Calculator_3-way'!C456-1)</f>
        <v>3.9672140301987735E-2</v>
      </c>
    </row>
    <row r="456" spans="4:11" x14ac:dyDescent="0.25">
      <c r="D456">
        <f>solve_for_c('True_Odds_Calculator_3-way'!A457,'True_Odds_Calculator_3-way'!B457,'True_Odds_Calculator_3-way'!C457,'Log_working_3-way'!B$1,'Log_working_3-way'!B$2)</f>
        <v>1.0377603738193408</v>
      </c>
      <c r="F456" s="6" t="e">
        <f>IF('Log_working_3-way'!D456="","",1/'True_Odds_Calculator_3-way'!N457+1/'True_Odds_Calculator_3-way'!O457+1/'True_Odds_Calculator_3-way'!#REF!-1)</f>
        <v>#REF!</v>
      </c>
      <c r="H456" s="6">
        <f>IF('Log_working_3-way'!$D456="","",'True_Odds_Calculator_3-way'!N457/'True_Odds_Calculator_3-way'!A457-1)</f>
        <v>8.9398505648890225</v>
      </c>
      <c r="I456" s="6">
        <f>IF('Log_working_3-way'!$D456="","",'True_Odds_Calculator_3-way'!O457/'True_Odds_Calculator_3-way'!B457-1)</f>
        <v>6.84810029785005</v>
      </c>
      <c r="J456" s="6" t="e">
        <f>IF('Log_working_3-way'!$D456="","",'True_Odds_Calculator_3-way'!#REF!/'True_Odds_Calculator_3-way'!C457-1)</f>
        <v>#REF!</v>
      </c>
      <c r="K456" s="6">
        <f>IF('Log_working_3-way'!$D456="","",1/'True_Odds_Calculator_3-way'!A457+1/'True_Odds_Calculator_3-way'!B457+1/'True_Odds_Calculator_3-way'!C457-1)</f>
        <v>4.0158126974847219E-2</v>
      </c>
    </row>
    <row r="457" spans="4:11" x14ac:dyDescent="0.25">
      <c r="D457">
        <f>solve_for_c('True_Odds_Calculator_3-way'!A458,'True_Odds_Calculator_3-way'!B458,'True_Odds_Calculator_3-way'!C458,'Log_working_3-way'!B$1,'Log_working_3-way'!B$2)</f>
        <v>1.0385607074111551</v>
      </c>
      <c r="F457" s="6" t="e">
        <f>IF('Log_working_3-way'!D457="","",1/'True_Odds_Calculator_3-way'!N458+1/'True_Odds_Calculator_3-way'!O458+1/'True_Odds_Calculator_3-way'!#REF!-1)</f>
        <v>#REF!</v>
      </c>
      <c r="H457" s="6">
        <f>IF('Log_working_3-way'!$D457="","",'True_Odds_Calculator_3-way'!N458/'True_Odds_Calculator_3-way'!A458-1)</f>
        <v>23.287549709626976</v>
      </c>
      <c r="I457" s="6">
        <f>IF('Log_working_3-way'!$D457="","",'True_Odds_Calculator_3-way'!O458/'True_Odds_Calculator_3-way'!B458-1)</f>
        <v>6.2591720206718522</v>
      </c>
      <c r="J457" s="6" t="e">
        <f>IF('Log_working_3-way'!$D457="","",'True_Odds_Calculator_3-way'!#REF!/'True_Odds_Calculator_3-way'!C458-1)</f>
        <v>#REF!</v>
      </c>
      <c r="K457" s="6">
        <f>IF('Log_working_3-way'!$D457="","",1/'True_Odds_Calculator_3-way'!A458+1/'True_Odds_Calculator_3-way'!B458+1/'True_Odds_Calculator_3-way'!C458-1)</f>
        <v>3.9705029140394865E-2</v>
      </c>
    </row>
    <row r="458" spans="4:11" x14ac:dyDescent="0.25">
      <c r="D458">
        <f>solve_for_c('True_Odds_Calculator_3-way'!A459,'True_Odds_Calculator_3-way'!B459,'True_Odds_Calculator_3-way'!C459,'Log_working_3-way'!B$1,'Log_working_3-way'!B$2)</f>
        <v>1.0369697344972755</v>
      </c>
      <c r="F458" s="6" t="e">
        <f>IF('Log_working_3-way'!D458="","",1/'True_Odds_Calculator_3-way'!N459+1/'True_Odds_Calculator_3-way'!O459+1/'True_Odds_Calculator_3-way'!#REF!-1)</f>
        <v>#REF!</v>
      </c>
      <c r="H458" s="6">
        <f>IF('Log_working_3-way'!$D458="","",'True_Odds_Calculator_3-way'!N459/'True_Odds_Calculator_3-way'!A459-1)</f>
        <v>5.7037774375726826</v>
      </c>
      <c r="I458" s="6">
        <f>IF('Log_working_3-way'!$D458="","",'True_Odds_Calculator_3-way'!O459/'True_Odds_Calculator_3-way'!B459-1)</f>
        <v>7.1848319570109194</v>
      </c>
      <c r="J458" s="6" t="e">
        <f>IF('Log_working_3-way'!$D458="","",'True_Odds_Calculator_3-way'!#REF!/'True_Odds_Calculator_3-way'!C459-1)</f>
        <v>#REF!</v>
      </c>
      <c r="K458" s="6">
        <f>IF('Log_working_3-way'!$D458="","",1/'True_Odds_Calculator_3-way'!A459+1/'True_Odds_Calculator_3-way'!B459+1/'True_Odds_Calculator_3-way'!C459-1)</f>
        <v>3.8489219688050191E-2</v>
      </c>
    </row>
    <row r="459" spans="4:11" x14ac:dyDescent="0.25">
      <c r="D459">
        <f>solve_for_c('True_Odds_Calculator_3-way'!A460,'True_Odds_Calculator_3-way'!B460,'True_Odds_Calculator_3-way'!C460,'Log_working_3-way'!B$1,'Log_working_3-way'!B$2)</f>
        <v>1.0490207509992941</v>
      </c>
      <c r="F459" s="6" t="e">
        <f>IF('Log_working_3-way'!D459="","",1/'True_Odds_Calculator_3-way'!N460+1/'True_Odds_Calculator_3-way'!O460+1/'True_Odds_Calculator_3-way'!#REF!-1)</f>
        <v>#REF!</v>
      </c>
      <c r="H459" s="6">
        <f>IF('Log_working_3-way'!$D459="","",'True_Odds_Calculator_3-way'!N460/'True_Odds_Calculator_3-way'!A460-1)</f>
        <v>1.7190770366417065</v>
      </c>
      <c r="I459" s="6">
        <f>IF('Log_working_3-way'!$D459="","",'True_Odds_Calculator_3-way'!O460/'True_Odds_Calculator_3-way'!B460-1)</f>
        <v>2.9473038988044116</v>
      </c>
      <c r="J459" s="6" t="e">
        <f>IF('Log_working_3-way'!$D459="","",'True_Odds_Calculator_3-way'!#REF!/'True_Odds_Calculator_3-way'!C460-1)</f>
        <v>#REF!</v>
      </c>
      <c r="K459" s="6">
        <f>IF('Log_working_3-way'!$D459="","",1/'True_Odds_Calculator_3-way'!A460+1/'True_Odds_Calculator_3-way'!B460+1/'True_Odds_Calculator_3-way'!C460-1)</f>
        <v>4.233086453977597E-2</v>
      </c>
    </row>
    <row r="460" spans="4:11" x14ac:dyDescent="0.25">
      <c r="D460">
        <f>solve_for_c('True_Odds_Calculator_3-way'!A461,'True_Odds_Calculator_3-way'!B461,'True_Odds_Calculator_3-way'!C461,'Log_working_3-way'!B$1,'Log_working_3-way'!B$2)</f>
        <v>1.0386128471203331</v>
      </c>
      <c r="F460" s="6" t="e">
        <f>IF('Log_working_3-way'!D460="","",1/'True_Odds_Calculator_3-way'!N461+1/'True_Odds_Calculator_3-way'!O461+1/'True_Odds_Calculator_3-way'!#REF!-1)</f>
        <v>#REF!</v>
      </c>
      <c r="H460" s="6">
        <f>IF('Log_working_3-way'!$D460="","",'True_Odds_Calculator_3-way'!N461/'True_Odds_Calculator_3-way'!A461-1)</f>
        <v>19.791368793737792</v>
      </c>
      <c r="I460" s="6">
        <f>IF('Log_working_3-way'!$D460="","",'True_Odds_Calculator_3-way'!O461/'True_Odds_Calculator_3-way'!B461-1)</f>
        <v>8.3271709561294003</v>
      </c>
      <c r="J460" s="6" t="e">
        <f>IF('Log_working_3-way'!$D460="","",'True_Odds_Calculator_3-way'!#REF!/'True_Odds_Calculator_3-way'!C461-1)</f>
        <v>#REF!</v>
      </c>
      <c r="K460" s="6">
        <f>IF('Log_working_3-way'!$D460="","",1/'True_Odds_Calculator_3-way'!A461+1/'True_Odds_Calculator_3-way'!B461+1/'True_Odds_Calculator_3-way'!C461-1)</f>
        <v>4.0495001564609501E-2</v>
      </c>
    </row>
    <row r="461" spans="4:11" x14ac:dyDescent="0.25">
      <c r="D461">
        <f>solve_for_c('True_Odds_Calculator_3-way'!A462,'True_Odds_Calculator_3-way'!B462,'True_Odds_Calculator_3-way'!C462,'Log_working_3-way'!B$1,'Log_working_3-way'!B$2)</f>
        <v>1.0505373507989979</v>
      </c>
      <c r="F461" s="6" t="e">
        <f>IF('Log_working_3-way'!D461="","",1/'True_Odds_Calculator_3-way'!N462+1/'True_Odds_Calculator_3-way'!O462+1/'True_Odds_Calculator_3-way'!#REF!-1)</f>
        <v>#REF!</v>
      </c>
      <c r="H461" s="6">
        <f>IF('Log_working_3-way'!$D461="","",'True_Odds_Calculator_3-way'!N462/'True_Odds_Calculator_3-way'!A462-1)</f>
        <v>62.026547460403634</v>
      </c>
      <c r="I461" s="6">
        <f>IF('Log_working_3-way'!$D461="","",'True_Odds_Calculator_3-way'!O462/'True_Odds_Calculator_3-way'!B462-1)</f>
        <v>0.96649417162029239</v>
      </c>
      <c r="J461" s="6" t="e">
        <f>IF('Log_working_3-way'!$D461="","",'True_Odds_Calculator_3-way'!#REF!/'True_Odds_Calculator_3-way'!C462-1)</f>
        <v>#REF!</v>
      </c>
      <c r="K461" s="6">
        <f>IF('Log_working_3-way'!$D461="","",1/'True_Odds_Calculator_3-way'!A462+1/'True_Odds_Calculator_3-way'!B462+1/'True_Odds_Calculator_3-way'!C462-1)</f>
        <v>3.1889307220588137E-2</v>
      </c>
    </row>
    <row r="462" spans="4:11" x14ac:dyDescent="0.25">
      <c r="D462">
        <f>solve_for_c('True_Odds_Calculator_3-way'!A463,'True_Odds_Calculator_3-way'!B463,'True_Odds_Calculator_3-way'!C463,'Log_working_3-way'!B$1,'Log_working_3-way'!B$2)</f>
        <v>1.0303261452919945</v>
      </c>
      <c r="F462" s="6" t="e">
        <f>IF('Log_working_3-way'!D462="","",1/'True_Odds_Calculator_3-way'!N463+1/'True_Odds_Calculator_3-way'!O463+1/'True_Odds_Calculator_3-way'!#REF!-1)</f>
        <v>#REF!</v>
      </c>
      <c r="H462" s="6">
        <f>IF('Log_working_3-way'!$D462="","",'True_Odds_Calculator_3-way'!N463/'True_Odds_Calculator_3-way'!A463-1)</f>
        <v>40.608179224488531</v>
      </c>
      <c r="I462" s="6">
        <f>IF('Log_working_3-way'!$D462="","",'True_Odds_Calculator_3-way'!O463/'True_Odds_Calculator_3-way'!B463-1)</f>
        <v>3.8313543457921933</v>
      </c>
      <c r="J462" s="6" t="e">
        <f>IF('Log_working_3-way'!$D462="","",'True_Odds_Calculator_3-way'!#REF!/'True_Odds_Calculator_3-way'!C463-1)</f>
        <v>#REF!</v>
      </c>
      <c r="K462" s="6">
        <f>IF('Log_working_3-way'!$D462="","",1/'True_Odds_Calculator_3-way'!A463+1/'True_Odds_Calculator_3-way'!B463+1/'True_Odds_Calculator_3-way'!C463-1)</f>
        <v>2.6687860311944034E-2</v>
      </c>
    </row>
    <row r="463" spans="4:11" x14ac:dyDescent="0.25">
      <c r="D463">
        <f>solve_for_c('True_Odds_Calculator_3-way'!A464,'True_Odds_Calculator_3-way'!B464,'True_Odds_Calculator_3-way'!C464,'Log_working_3-way'!B$1,'Log_working_3-way'!B$2)</f>
        <v>1.0255932009893396</v>
      </c>
      <c r="F463" s="6" t="e">
        <f>IF('Log_working_3-way'!D463="","",1/'True_Odds_Calculator_3-way'!N464+1/'True_Odds_Calculator_3-way'!O464+1/'True_Odds_Calculator_3-way'!#REF!-1)</f>
        <v>#REF!</v>
      </c>
      <c r="H463" s="6">
        <f>IF('Log_working_3-way'!$D463="","",'True_Odds_Calculator_3-way'!N464/'True_Odds_Calculator_3-way'!A464-1)</f>
        <v>16.182244851090164</v>
      </c>
      <c r="I463" s="6">
        <f>IF('Log_working_3-way'!$D463="","",'True_Odds_Calculator_3-way'!O464/'True_Odds_Calculator_3-way'!B464-1)</f>
        <v>7.5698656970225286</v>
      </c>
      <c r="J463" s="6" t="e">
        <f>IF('Log_working_3-way'!$D463="","",'True_Odds_Calculator_3-way'!#REF!/'True_Odds_Calculator_3-way'!C464-1)</f>
        <v>#REF!</v>
      </c>
      <c r="K463" s="6">
        <f>IF('Log_working_3-way'!$D463="","",1/'True_Odds_Calculator_3-way'!A464+1/'True_Odds_Calculator_3-way'!B464+1/'True_Odds_Calculator_3-way'!C464-1)</f>
        <v>2.7462978482581279E-2</v>
      </c>
    </row>
    <row r="464" spans="4:11" x14ac:dyDescent="0.25">
      <c r="D464">
        <f>solve_for_c('True_Odds_Calculator_3-way'!A465,'True_Odds_Calculator_3-way'!B465,'True_Odds_Calculator_3-way'!C465,'Log_working_3-way'!B$1,'Log_working_3-way'!B$2)</f>
        <v>1.0258129892495673</v>
      </c>
      <c r="F464" s="6" t="e">
        <f>IF('Log_working_3-way'!D464="","",1/'True_Odds_Calculator_3-way'!N465+1/'True_Odds_Calculator_3-way'!O465+1/'True_Odds_Calculator_3-way'!#REF!-1)</f>
        <v>#REF!</v>
      </c>
      <c r="H464" s="6">
        <f>IF('Log_working_3-way'!$D464="","",'True_Odds_Calculator_3-way'!N465/'True_Odds_Calculator_3-way'!A465-1)</f>
        <v>18.929097529317342</v>
      </c>
      <c r="I464" s="6">
        <f>IF('Log_working_3-way'!$D464="","",'True_Odds_Calculator_3-way'!O465/'True_Odds_Calculator_3-way'!B465-1)</f>
        <v>7.3218516161330687</v>
      </c>
      <c r="J464" s="6" t="e">
        <f>IF('Log_working_3-way'!$D464="","",'True_Odds_Calculator_3-way'!#REF!/'True_Odds_Calculator_3-way'!C465-1)</f>
        <v>#REF!</v>
      </c>
      <c r="K464" s="6">
        <f>IF('Log_working_3-way'!$D464="","",1/'True_Odds_Calculator_3-way'!A465+1/'True_Odds_Calculator_3-way'!B465+1/'True_Odds_Calculator_3-way'!C465-1)</f>
        <v>2.7372224307733672E-2</v>
      </c>
    </row>
    <row r="465" spans="4:11" x14ac:dyDescent="0.25">
      <c r="D465">
        <f>solve_for_c('True_Odds_Calculator_3-way'!A466,'True_Odds_Calculator_3-way'!B466,'True_Odds_Calculator_3-way'!C466,'Log_working_3-way'!B$1,'Log_working_3-way'!B$2)</f>
        <v>1.0264882961494726</v>
      </c>
      <c r="F465" s="6" t="e">
        <f>IF('Log_working_3-way'!D465="","",1/'True_Odds_Calculator_3-way'!N466+1/'True_Odds_Calculator_3-way'!O466+1/'True_Odds_Calculator_3-way'!#REF!-1)</f>
        <v>#REF!</v>
      </c>
      <c r="H465" s="6">
        <f>IF('Log_working_3-way'!$D465="","",'True_Odds_Calculator_3-way'!N466/'True_Odds_Calculator_3-way'!A466-1)</f>
        <v>19.850637871914468</v>
      </c>
      <c r="I465" s="6">
        <f>IF('Log_working_3-way'!$D465="","",'True_Odds_Calculator_3-way'!O466/'True_Odds_Calculator_3-way'!B466-1)</f>
        <v>6.6758565881205136</v>
      </c>
      <c r="J465" s="6" t="e">
        <f>IF('Log_working_3-way'!$D465="","",'True_Odds_Calculator_3-way'!#REF!/'True_Odds_Calculator_3-way'!C466-1)</f>
        <v>#REF!</v>
      </c>
      <c r="K465" s="6">
        <f>IF('Log_working_3-way'!$D465="","",1/'True_Odds_Calculator_3-way'!A466+1/'True_Odds_Calculator_3-way'!B466+1/'True_Odds_Calculator_3-way'!C466-1)</f>
        <v>2.7952748458366372E-2</v>
      </c>
    </row>
    <row r="466" spans="4:11" x14ac:dyDescent="0.25">
      <c r="D466">
        <f>solve_for_c('True_Odds_Calculator_3-way'!A467,'True_Odds_Calculator_3-way'!B467,'True_Odds_Calculator_3-way'!C467,'Log_working_3-way'!B$1,'Log_working_3-way'!B$2)</f>
        <v>1.0289605761449454</v>
      </c>
      <c r="F466" s="6" t="e">
        <f>IF('Log_working_3-way'!D466="","",1/'True_Odds_Calculator_3-way'!N467+1/'True_Odds_Calculator_3-way'!O467+1/'True_Odds_Calculator_3-way'!#REF!-1)</f>
        <v>#REF!</v>
      </c>
      <c r="H466" s="6">
        <f>IF('Log_working_3-way'!$D466="","",'True_Odds_Calculator_3-way'!N467/'True_Odds_Calculator_3-way'!A467-1)</f>
        <v>1.6161107904383543</v>
      </c>
      <c r="I466" s="6">
        <f>IF('Log_working_3-way'!$D466="","",'True_Odds_Calculator_3-way'!O467/'True_Odds_Calculator_3-way'!B467-1)</f>
        <v>5.9967787098456213</v>
      </c>
      <c r="J466" s="6" t="e">
        <f>IF('Log_working_3-way'!$D466="","",'True_Odds_Calculator_3-way'!#REF!/'True_Odds_Calculator_3-way'!C467-1)</f>
        <v>#REF!</v>
      </c>
      <c r="K466" s="6">
        <f>IF('Log_working_3-way'!$D466="","",1/'True_Odds_Calculator_3-way'!A467+1/'True_Odds_Calculator_3-way'!B467+1/'True_Odds_Calculator_3-way'!C467-1)</f>
        <v>2.7269036212911768E-2</v>
      </c>
    </row>
    <row r="467" spans="4:11" x14ac:dyDescent="0.25">
      <c r="D467">
        <f>solve_for_c('True_Odds_Calculator_3-way'!A468,'True_Odds_Calculator_3-way'!B468,'True_Odds_Calculator_3-way'!C468,'Log_working_3-way'!B$1,'Log_working_3-way'!B$2)</f>
        <v>1.0238524070392145</v>
      </c>
      <c r="F467" s="6" t="e">
        <f>IF('Log_working_3-way'!D467="","",1/'True_Odds_Calculator_3-way'!N468+1/'True_Odds_Calculator_3-way'!O468+1/'True_Odds_Calculator_3-way'!#REF!-1)</f>
        <v>#REF!</v>
      </c>
      <c r="H467" s="6">
        <f>IF('Log_working_3-way'!$D467="","",'True_Odds_Calculator_3-way'!N468/'True_Odds_Calculator_3-way'!A468-1)</f>
        <v>23.895367321079309</v>
      </c>
      <c r="I467" s="6">
        <f>IF('Log_working_3-way'!$D467="","",'True_Odds_Calculator_3-way'!O468/'True_Odds_Calculator_3-way'!B468-1)</f>
        <v>5.0999873778474578</v>
      </c>
      <c r="J467" s="6" t="e">
        <f>IF('Log_working_3-way'!$D467="","",'True_Odds_Calculator_3-way'!#REF!/'True_Odds_Calculator_3-way'!C468-1)</f>
        <v>#REF!</v>
      </c>
      <c r="K467" s="6">
        <f>IF('Log_working_3-way'!$D467="","",1/'True_Odds_Calculator_3-way'!A468+1/'True_Odds_Calculator_3-way'!B468+1/'True_Odds_Calculator_3-way'!C468-1)</f>
        <v>2.4592284026246247E-2</v>
      </c>
    </row>
    <row r="468" spans="4:11" x14ac:dyDescent="0.25">
      <c r="D468">
        <f>solve_for_c('True_Odds_Calculator_3-way'!A469,'True_Odds_Calculator_3-way'!B469,'True_Odds_Calculator_3-way'!C469,'Log_working_3-way'!B$1,'Log_working_3-way'!B$2)</f>
        <v>1.0547334114437266</v>
      </c>
      <c r="F468" s="6" t="e">
        <f>IF('Log_working_3-way'!D468="","",1/'True_Odds_Calculator_3-way'!N469+1/'True_Odds_Calculator_3-way'!O469+1/'True_Odds_Calculator_3-way'!#REF!-1)</f>
        <v>#REF!</v>
      </c>
      <c r="H468" s="6">
        <f>IF('Log_working_3-way'!$D468="","",'True_Odds_Calculator_3-way'!N469/'True_Odds_Calculator_3-way'!A469-1)</f>
        <v>68.776980125128219</v>
      </c>
      <c r="I468" s="6">
        <f>IF('Log_working_3-way'!$D468="","",'True_Odds_Calculator_3-way'!O469/'True_Odds_Calculator_3-way'!B469-1)</f>
        <v>0.56865240472526879</v>
      </c>
      <c r="J468" s="6" t="e">
        <f>IF('Log_working_3-way'!$D468="","",'True_Odds_Calculator_3-way'!#REF!/'True_Odds_Calculator_3-way'!C469-1)</f>
        <v>#REF!</v>
      </c>
      <c r="K468" s="6">
        <f>IF('Log_working_3-way'!$D468="","",1/'True_Odds_Calculator_3-way'!A469+1/'True_Odds_Calculator_3-way'!B469+1/'True_Odds_Calculator_3-way'!C469-1)</f>
        <v>2.9256967661357658E-2</v>
      </c>
    </row>
    <row r="469" spans="4:11" x14ac:dyDescent="0.25">
      <c r="D469">
        <f>solve_for_c('True_Odds_Calculator_3-way'!A470,'True_Odds_Calculator_3-way'!B470,'True_Odds_Calculator_3-way'!C470,'Log_working_3-way'!B$1,'Log_working_3-way'!B$2)</f>
        <v>1.0217385520903637</v>
      </c>
      <c r="F469" s="6" t="e">
        <f>IF('Log_working_3-way'!D469="","",1/'True_Odds_Calculator_3-way'!N470+1/'True_Odds_Calculator_3-way'!O470+1/'True_Odds_Calculator_3-way'!#REF!-1)</f>
        <v>#REF!</v>
      </c>
      <c r="H469" s="6">
        <f>IF('Log_working_3-way'!$D469="","",'True_Odds_Calculator_3-way'!N470/'True_Odds_Calculator_3-way'!A470-1)</f>
        <v>7.555796012567674</v>
      </c>
      <c r="I469" s="6">
        <f>IF('Log_working_3-way'!$D469="","",'True_Odds_Calculator_3-way'!O470/'True_Odds_Calculator_3-way'!B470-1)</f>
        <v>6.3771914598160029</v>
      </c>
      <c r="J469" s="6" t="e">
        <f>IF('Log_working_3-way'!$D469="","",'True_Odds_Calculator_3-way'!#REF!/'True_Odds_Calculator_3-way'!C470-1)</f>
        <v>#REF!</v>
      </c>
      <c r="K469" s="6">
        <f>IF('Log_working_3-way'!$D469="","",1/'True_Odds_Calculator_3-way'!A470+1/'True_Odds_Calculator_3-way'!B470+1/'True_Odds_Calculator_3-way'!C470-1)</f>
        <v>2.3071950673760666E-2</v>
      </c>
    </row>
    <row r="470" spans="4:11" x14ac:dyDescent="0.25">
      <c r="D470">
        <f>solve_for_c('True_Odds_Calculator_3-way'!A471,'True_Odds_Calculator_3-way'!B471,'True_Odds_Calculator_3-way'!C471,'Log_working_3-way'!B$1,'Log_working_3-way'!B$2)</f>
        <v>1.0203830720629712</v>
      </c>
      <c r="F470" s="6" t="e">
        <f>IF('Log_working_3-way'!D470="","",1/'True_Odds_Calculator_3-way'!N471+1/'True_Odds_Calculator_3-way'!O471+1/'True_Odds_Calculator_3-way'!#REF!-1)</f>
        <v>#REF!</v>
      </c>
      <c r="H470" s="6">
        <f>IF('Log_working_3-way'!$D470="","",'True_Odds_Calculator_3-way'!N471/'True_Odds_Calculator_3-way'!A471-1)</f>
        <v>14.166055057218863</v>
      </c>
      <c r="I470" s="6">
        <f>IF('Log_working_3-way'!$D470="","",'True_Odds_Calculator_3-way'!O471/'True_Odds_Calculator_3-way'!B471-1)</f>
        <v>7.1260803434255919</v>
      </c>
      <c r="J470" s="6" t="e">
        <f>IF('Log_working_3-way'!$D470="","",'True_Odds_Calculator_3-way'!#REF!/'True_Odds_Calculator_3-way'!C471-1)</f>
        <v>#REF!</v>
      </c>
      <c r="K470" s="6">
        <f>IF('Log_working_3-way'!$D470="","",1/'True_Odds_Calculator_3-way'!A471+1/'True_Odds_Calculator_3-way'!B471+1/'True_Odds_Calculator_3-way'!C471-1)</f>
        <v>2.202127986368918E-2</v>
      </c>
    </row>
    <row r="471" spans="4:11" x14ac:dyDescent="0.25">
      <c r="D471">
        <f>solve_for_c('True_Odds_Calculator_3-way'!A472,'True_Odds_Calculator_3-way'!B472,'True_Odds_Calculator_3-way'!C472,'Log_working_3-way'!B$1,'Log_working_3-way'!B$2)</f>
        <v>1.0210879337578633</v>
      </c>
      <c r="F471" s="6" t="e">
        <f>IF('Log_working_3-way'!D471="","",1/'True_Odds_Calculator_3-way'!N472+1/'True_Odds_Calculator_3-way'!O472+1/'True_Odds_Calculator_3-way'!#REF!-1)</f>
        <v>#REF!</v>
      </c>
      <c r="H471" s="6">
        <f>IF('Log_working_3-way'!$D471="","",'True_Odds_Calculator_3-way'!N472/'True_Odds_Calculator_3-way'!A472-1)</f>
        <v>16.262855037630921</v>
      </c>
      <c r="I471" s="6">
        <f>IF('Log_working_3-way'!$D471="","",'True_Odds_Calculator_3-way'!O472/'True_Odds_Calculator_3-way'!B472-1)</f>
        <v>8.0890574876521235</v>
      </c>
      <c r="J471" s="6" t="e">
        <f>IF('Log_working_3-way'!$D471="","",'True_Odds_Calculator_3-way'!#REF!/'True_Odds_Calculator_3-way'!C472-1)</f>
        <v>#REF!</v>
      </c>
      <c r="K471" s="6">
        <f>IF('Log_working_3-way'!$D471="","",1/'True_Odds_Calculator_3-way'!A472+1/'True_Odds_Calculator_3-way'!B472+1/'True_Odds_Calculator_3-way'!C472-1)</f>
        <v>2.2665163626426121E-2</v>
      </c>
    </row>
    <row r="472" spans="4:11" x14ac:dyDescent="0.25">
      <c r="D472">
        <f>solve_for_c('True_Odds_Calculator_3-way'!A473,'True_Odds_Calculator_3-way'!B473,'True_Odds_Calculator_3-way'!C473,'Log_working_3-way'!B$1,'Log_working_3-way'!B$2)</f>
        <v>1.0225156001161293</v>
      </c>
      <c r="F472" s="6" t="e">
        <f>IF('Log_working_3-way'!D472="","",1/'True_Odds_Calculator_3-way'!N473+1/'True_Odds_Calculator_3-way'!O473+1/'True_Odds_Calculator_3-way'!#REF!-1)</f>
        <v>#REF!</v>
      </c>
      <c r="H472" s="6">
        <f>IF('Log_working_3-way'!$D472="","",'True_Odds_Calculator_3-way'!N473/'True_Odds_Calculator_3-way'!A473-1)</f>
        <v>23.18810282292786</v>
      </c>
      <c r="I472" s="6">
        <f>IF('Log_working_3-way'!$D472="","",'True_Odds_Calculator_3-way'!O473/'True_Odds_Calculator_3-way'!B473-1)</f>
        <v>6.7980748040881327</v>
      </c>
      <c r="J472" s="6" t="e">
        <f>IF('Log_working_3-way'!$D472="","",'True_Odds_Calculator_3-way'!#REF!/'True_Odds_Calculator_3-way'!C473-1)</f>
        <v>#REF!</v>
      </c>
      <c r="K472" s="6">
        <f>IF('Log_working_3-way'!$D472="","",1/'True_Odds_Calculator_3-way'!A473+1/'True_Odds_Calculator_3-way'!B473+1/'True_Odds_Calculator_3-way'!C473-1)</f>
        <v>2.3307315950249929E-2</v>
      </c>
    </row>
    <row r="473" spans="4:11" x14ac:dyDescent="0.25">
      <c r="D473">
        <f>solve_for_c('True_Odds_Calculator_3-way'!A474,'True_Odds_Calculator_3-way'!B474,'True_Odds_Calculator_3-way'!C474,'Log_working_3-way'!B$1,'Log_working_3-way'!B$2)</f>
        <v>1.0279005944700659</v>
      </c>
      <c r="F473" s="6" t="e">
        <f>IF('Log_working_3-way'!D473="","",1/'True_Odds_Calculator_3-way'!N474+1/'True_Odds_Calculator_3-way'!O474+1/'True_Odds_Calculator_3-way'!#REF!-1)</f>
        <v>#REF!</v>
      </c>
      <c r="H473" s="6">
        <f>IF('Log_working_3-way'!$D473="","",'True_Odds_Calculator_3-way'!N474/'True_Odds_Calculator_3-way'!A474-1)</f>
        <v>34.801296913757447</v>
      </c>
      <c r="I473" s="6">
        <f>IF('Log_working_3-way'!$D473="","",'True_Odds_Calculator_3-way'!O474/'True_Odds_Calculator_3-way'!B474-1)</f>
        <v>5.6100416970285805</v>
      </c>
      <c r="J473" s="6" t="e">
        <f>IF('Log_working_3-way'!$D473="","",'True_Odds_Calculator_3-way'!#REF!/'True_Odds_Calculator_3-way'!C474-1)</f>
        <v>#REF!</v>
      </c>
      <c r="K473" s="6">
        <f>IF('Log_working_3-way'!$D473="","",1/'True_Odds_Calculator_3-way'!A474+1/'True_Odds_Calculator_3-way'!B474+1/'True_Odds_Calculator_3-way'!C474-1)</f>
        <v>2.5966905901116499E-2</v>
      </c>
    </row>
    <row r="474" spans="4:11" x14ac:dyDescent="0.25">
      <c r="D474">
        <f>solve_for_c('True_Odds_Calculator_3-way'!A475,'True_Odds_Calculator_3-way'!B475,'True_Odds_Calculator_3-way'!C475,'Log_working_3-way'!B$1,'Log_working_3-way'!B$2)</f>
        <v>1.0379859968774376</v>
      </c>
      <c r="F474" s="6" t="e">
        <f>IF('Log_working_3-way'!D474="","",1/'True_Odds_Calculator_3-way'!N475+1/'True_Odds_Calculator_3-way'!O475+1/'True_Odds_Calculator_3-way'!#REF!-1)</f>
        <v>#REF!</v>
      </c>
      <c r="H474" s="6">
        <f>IF('Log_working_3-way'!$D474="","",'True_Odds_Calculator_3-way'!N475/'True_Odds_Calculator_3-way'!A475-1)</f>
        <v>58.513897914094471</v>
      </c>
      <c r="I474" s="6">
        <f>IF('Log_working_3-way'!$D474="","",'True_Odds_Calculator_3-way'!O475/'True_Odds_Calculator_3-way'!B475-1)</f>
        <v>1.5613445710922145</v>
      </c>
      <c r="J474" s="6" t="e">
        <f>IF('Log_working_3-way'!$D474="","",'True_Odds_Calculator_3-way'!#REF!/'True_Odds_Calculator_3-way'!C475-1)</f>
        <v>#REF!</v>
      </c>
      <c r="K474" s="6">
        <f>IF('Log_working_3-way'!$D474="","",1/'True_Odds_Calculator_3-way'!A475+1/'True_Odds_Calculator_3-way'!B475+1/'True_Odds_Calculator_3-way'!C475-1)</f>
        <v>2.5561396400239023E-2</v>
      </c>
    </row>
    <row r="475" spans="4:11" x14ac:dyDescent="0.25">
      <c r="D475">
        <f>solve_for_c('True_Odds_Calculator_3-way'!A476,'True_Odds_Calculator_3-way'!B476,'True_Odds_Calculator_3-way'!C476,'Log_working_3-way'!B$1,'Log_working_3-way'!B$2)</f>
        <v>1.1210421569024418</v>
      </c>
      <c r="F475" s="6" t="e">
        <f>IF('Log_working_3-way'!D475="","",1/'True_Odds_Calculator_3-way'!N476+1/'True_Odds_Calculator_3-way'!O476+1/'True_Odds_Calculator_3-way'!#REF!-1)</f>
        <v>#REF!</v>
      </c>
      <c r="H475" s="6">
        <f>IF('Log_working_3-way'!$D475="","",'True_Odds_Calculator_3-way'!N476/'True_Odds_Calculator_3-way'!A476-1)</f>
        <v>68.939902541221556</v>
      </c>
      <c r="I475" s="6">
        <f>IF('Log_working_3-way'!$D475="","",'True_Odds_Calculator_3-way'!O476/'True_Odds_Calculator_3-way'!B476-1)</f>
        <v>0.79541094707631954</v>
      </c>
      <c r="J475" s="6" t="e">
        <f>IF('Log_working_3-way'!$D475="","",'True_Odds_Calculator_3-way'!#REF!/'True_Odds_Calculator_3-way'!C476-1)</f>
        <v>#REF!</v>
      </c>
      <c r="K475" s="6">
        <f>IF('Log_working_3-way'!$D475="","",1/'True_Odds_Calculator_3-way'!A476+1/'True_Odds_Calculator_3-way'!B476+1/'True_Odds_Calculator_3-way'!C476-1)</f>
        <v>6.2573544293913708E-2</v>
      </c>
    </row>
    <row r="476" spans="4:11" x14ac:dyDescent="0.25">
      <c r="D476">
        <f>solve_for_c('True_Odds_Calculator_3-way'!A477,'True_Odds_Calculator_3-way'!B477,'True_Odds_Calculator_3-way'!C477,'Log_working_3-way'!B$1,'Log_working_3-way'!B$2)</f>
        <v>1.0650333305942328</v>
      </c>
      <c r="F476" s="6" t="e">
        <f>IF('Log_working_3-way'!D476="","",1/'True_Odds_Calculator_3-way'!N477+1/'True_Odds_Calculator_3-way'!O477+1/'True_Odds_Calculator_3-way'!#REF!-1)</f>
        <v>#REF!</v>
      </c>
      <c r="H476" s="6">
        <f>IF('Log_working_3-way'!$D476="","",'True_Odds_Calculator_3-way'!N477/'True_Odds_Calculator_3-way'!A477-1)</f>
        <v>1.4037653288085763</v>
      </c>
      <c r="I476" s="6">
        <f>IF('Log_working_3-way'!$D476="","",'True_Odds_Calculator_3-way'!O477/'True_Odds_Calculator_3-way'!B477-1)</f>
        <v>5.4759043060030335</v>
      </c>
      <c r="J476" s="6" t="e">
        <f>IF('Log_working_3-way'!$D476="","",'True_Odds_Calculator_3-way'!#REF!/'True_Odds_Calculator_3-way'!C477-1)</f>
        <v>#REF!</v>
      </c>
      <c r="K476" s="6">
        <f>IF('Log_working_3-way'!$D476="","",1/'True_Odds_Calculator_3-way'!A477+1/'True_Odds_Calculator_3-way'!B477+1/'True_Odds_Calculator_3-way'!C477-1)</f>
        <v>5.8212413045121369E-2</v>
      </c>
    </row>
    <row r="477" spans="4:11" x14ac:dyDescent="0.25">
      <c r="D477">
        <f>solve_for_c('True_Odds_Calculator_3-way'!A478,'True_Odds_Calculator_3-way'!B478,'True_Odds_Calculator_3-way'!C478,'Log_working_3-way'!B$1,'Log_working_3-way'!B$2)</f>
        <v>1.0493948803147688</v>
      </c>
      <c r="F477" s="6" t="e">
        <f>IF('Log_working_3-way'!D477="","",1/'True_Odds_Calculator_3-way'!N478+1/'True_Odds_Calculator_3-way'!O478+1/'True_Odds_Calculator_3-way'!#REF!-1)</f>
        <v>#REF!</v>
      </c>
      <c r="H477" s="6">
        <f>IF('Log_working_3-way'!$D477="","",'True_Odds_Calculator_3-way'!N478/'True_Odds_Calculator_3-way'!A478-1)</f>
        <v>19.762921152551844</v>
      </c>
      <c r="I477" s="6">
        <f>IF('Log_working_3-way'!$D477="","",'True_Odds_Calculator_3-way'!O478/'True_Odds_Calculator_3-way'!B478-1)</f>
        <v>6.6741569045572744</v>
      </c>
      <c r="J477" s="6" t="e">
        <f>IF('Log_working_3-way'!$D477="","",'True_Odds_Calculator_3-way'!#REF!/'True_Odds_Calculator_3-way'!C478-1)</f>
        <v>#REF!</v>
      </c>
      <c r="K477" s="6">
        <f>IF('Log_working_3-way'!$D477="","",1/'True_Odds_Calculator_3-way'!A478+1/'True_Odds_Calculator_3-way'!B478+1/'True_Odds_Calculator_3-way'!C478-1)</f>
        <v>5.1680929017377641E-2</v>
      </c>
    </row>
    <row r="478" spans="4:11" x14ac:dyDescent="0.25">
      <c r="D478">
        <f>solve_for_c('True_Odds_Calculator_3-way'!A479,'True_Odds_Calculator_3-way'!B479,'True_Odds_Calculator_3-way'!C479,'Log_working_3-way'!B$1,'Log_working_3-way'!B$2)</f>
        <v>1.0468099375781024</v>
      </c>
      <c r="F478" s="6" t="e">
        <f>IF('Log_working_3-way'!D478="","",1/'True_Odds_Calculator_3-way'!N479+1/'True_Odds_Calculator_3-way'!O479+1/'True_Odds_Calculator_3-way'!#REF!-1)</f>
        <v>#REF!</v>
      </c>
      <c r="H478" s="6">
        <f>IF('Log_working_3-way'!$D478="","",'True_Odds_Calculator_3-way'!N479/'True_Odds_Calculator_3-way'!A479-1)</f>
        <v>17.168063784369682</v>
      </c>
      <c r="I478" s="6">
        <f>IF('Log_working_3-way'!$D478="","",'True_Odds_Calculator_3-way'!O479/'True_Odds_Calculator_3-way'!B479-1)</f>
        <v>8.787469519601931</v>
      </c>
      <c r="J478" s="6" t="e">
        <f>IF('Log_working_3-way'!$D478="","",'True_Odds_Calculator_3-way'!#REF!/'True_Odds_Calculator_3-way'!C479-1)</f>
        <v>#REF!</v>
      </c>
      <c r="K478" s="6">
        <f>IF('Log_working_3-way'!$D478="","",1/'True_Odds_Calculator_3-way'!A479+1/'True_Odds_Calculator_3-way'!B479+1/'True_Odds_Calculator_3-way'!C479-1)</f>
        <v>4.9591704038957518E-2</v>
      </c>
    </row>
    <row r="479" spans="4:11" x14ac:dyDescent="0.25">
      <c r="D479">
        <f>solve_for_c('True_Odds_Calculator_3-way'!A480,'True_Odds_Calculator_3-way'!B480,'True_Odds_Calculator_3-way'!C480,'Log_working_3-way'!B$1,'Log_working_3-way'!B$2)</f>
        <v>1.0669133425745625</v>
      </c>
      <c r="F479" s="6" t="e">
        <f>IF('Log_working_3-way'!D479="","",1/'True_Odds_Calculator_3-way'!N480+1/'True_Odds_Calculator_3-way'!O480+1/'True_Odds_Calculator_3-way'!#REF!-1)</f>
        <v>#REF!</v>
      </c>
      <c r="H479" s="6">
        <f>IF('Log_working_3-way'!$D479="","",'True_Odds_Calculator_3-way'!N480/'True_Odds_Calculator_3-way'!A480-1)</f>
        <v>42.199997871724705</v>
      </c>
      <c r="I479" s="6">
        <f>IF('Log_working_3-way'!$D479="","",'True_Odds_Calculator_3-way'!O480/'True_Odds_Calculator_3-way'!B480-1)</f>
        <v>4.2884258749686062</v>
      </c>
      <c r="J479" s="6" t="e">
        <f>IF('Log_working_3-way'!$D479="","",'True_Odds_Calculator_3-way'!#REF!/'True_Odds_Calculator_3-way'!C480-1)</f>
        <v>#REF!</v>
      </c>
      <c r="K479" s="6">
        <f>IF('Log_working_3-way'!$D479="","",1/'True_Odds_Calculator_3-way'!A480+1/'True_Odds_Calculator_3-way'!B480+1/'True_Odds_Calculator_3-way'!C480-1)</f>
        <v>5.6800095350454161E-2</v>
      </c>
    </row>
    <row r="480" spans="4:11" x14ac:dyDescent="0.25">
      <c r="D480">
        <f>solve_for_c('True_Odds_Calculator_3-way'!A481,'True_Odds_Calculator_3-way'!B481,'True_Odds_Calculator_3-way'!C481,'Log_working_3-way'!B$1,'Log_working_3-way'!B$2)</f>
        <v>1.0278001214565826</v>
      </c>
      <c r="F480" s="6" t="e">
        <f>IF('Log_working_3-way'!D480="","",1/'True_Odds_Calculator_3-way'!N481+1/'True_Odds_Calculator_3-way'!O481+1/'True_Odds_Calculator_3-way'!#REF!-1)</f>
        <v>#REF!</v>
      </c>
      <c r="H480" s="6">
        <f>IF('Log_working_3-way'!$D480="","",'True_Odds_Calculator_3-way'!N481/'True_Odds_Calculator_3-way'!A481-1)</f>
        <v>40.150704020408689</v>
      </c>
      <c r="I480" s="6">
        <f>IF('Log_working_3-way'!$D480="","",'True_Odds_Calculator_3-way'!O481/'True_Odds_Calculator_3-way'!B481-1)</f>
        <v>3.6728981060383932</v>
      </c>
      <c r="J480" s="6" t="e">
        <f>IF('Log_working_3-way'!$D480="","",'True_Odds_Calculator_3-way'!#REF!/'True_Odds_Calculator_3-way'!C481-1)</f>
        <v>#REF!</v>
      </c>
      <c r="K480" s="6">
        <f>IF('Log_working_3-way'!$D480="","",1/'True_Odds_Calculator_3-way'!A481+1/'True_Odds_Calculator_3-way'!B481+1/'True_Odds_Calculator_3-way'!C481-1)</f>
        <v>2.4663552786337695E-2</v>
      </c>
    </row>
    <row r="481" spans="4:11" x14ac:dyDescent="0.25">
      <c r="D481">
        <f>solve_for_c('True_Odds_Calculator_3-way'!A482,'True_Odds_Calculator_3-way'!B482,'True_Odds_Calculator_3-way'!C482,'Log_working_3-way'!B$1,'Log_working_3-way'!B$2)</f>
        <v>1.0209563433865796</v>
      </c>
      <c r="F481" s="6" t="e">
        <f>IF('Log_working_3-way'!D481="","",1/'True_Odds_Calculator_3-way'!N482+1/'True_Odds_Calculator_3-way'!O482+1/'True_Odds_Calculator_3-way'!#REF!-1)</f>
        <v>#REF!</v>
      </c>
      <c r="H481" s="6">
        <f>IF('Log_working_3-way'!$D481="","",'True_Odds_Calculator_3-way'!N482/'True_Odds_Calculator_3-way'!A482-1)</f>
        <v>10.627598483709553</v>
      </c>
      <c r="I481" s="6">
        <f>IF('Log_working_3-way'!$D481="","",'True_Odds_Calculator_3-way'!O482/'True_Odds_Calculator_3-way'!B482-1)</f>
        <v>6.8922474857952389</v>
      </c>
      <c r="J481" s="6" t="e">
        <f>IF('Log_working_3-way'!$D481="","",'True_Odds_Calculator_3-way'!#REF!/'True_Odds_Calculator_3-way'!C482-1)</f>
        <v>#REF!</v>
      </c>
      <c r="K481" s="6">
        <f>IF('Log_working_3-way'!$D481="","",1/'True_Odds_Calculator_3-way'!A482+1/'True_Odds_Calculator_3-way'!B482+1/'True_Odds_Calculator_3-way'!C482-1)</f>
        <v>2.2619282699380516E-2</v>
      </c>
    </row>
    <row r="482" spans="4:11" x14ac:dyDescent="0.25">
      <c r="D482">
        <f>solve_for_c('True_Odds_Calculator_3-way'!A483,'True_Odds_Calculator_3-way'!B483,'True_Odds_Calculator_3-way'!C483,'Log_working_3-way'!B$1,'Log_working_3-way'!B$2)</f>
        <v>1.024409652970097</v>
      </c>
      <c r="F482" s="6" t="e">
        <f>IF('Log_working_3-way'!D482="","",1/'True_Odds_Calculator_3-way'!N483+1/'True_Odds_Calculator_3-way'!O483+1/'True_Odds_Calculator_3-way'!#REF!-1)</f>
        <v>#REF!</v>
      </c>
      <c r="H482" s="6">
        <f>IF('Log_working_3-way'!$D482="","",'True_Odds_Calculator_3-way'!N483/'True_Odds_Calculator_3-way'!A483-1)</f>
        <v>33.624969348377441</v>
      </c>
      <c r="I482" s="6">
        <f>IF('Log_working_3-way'!$D482="","",'True_Odds_Calculator_3-way'!O483/'True_Odds_Calculator_3-way'!B483-1)</f>
        <v>4.1173495954244128</v>
      </c>
      <c r="J482" s="6" t="e">
        <f>IF('Log_working_3-way'!$D482="","",'True_Odds_Calculator_3-way'!#REF!/'True_Odds_Calculator_3-way'!C483-1)</f>
        <v>#REF!</v>
      </c>
      <c r="K482" s="6">
        <f>IF('Log_working_3-way'!$D482="","",1/'True_Odds_Calculator_3-way'!A483+1/'True_Odds_Calculator_3-way'!B483+1/'True_Odds_Calculator_3-way'!C483-1)</f>
        <v>2.3274234434171426E-2</v>
      </c>
    </row>
    <row r="483" spans="4:11" x14ac:dyDescent="0.25">
      <c r="D483">
        <f>solve_for_c('True_Odds_Calculator_3-way'!A484,'True_Odds_Calculator_3-way'!B484,'True_Odds_Calculator_3-way'!C484,'Log_working_3-way'!B$1,'Log_working_3-way'!B$2)</f>
        <v>1.0540619264861872</v>
      </c>
      <c r="F483" s="6" t="e">
        <f>IF('Log_working_3-way'!D483="","",1/'True_Odds_Calculator_3-way'!N484+1/'True_Odds_Calculator_3-way'!O484+1/'True_Odds_Calculator_3-way'!#REF!-1)</f>
        <v>#REF!</v>
      </c>
      <c r="H483" s="6">
        <f>IF('Log_working_3-way'!$D483="","",'True_Odds_Calculator_3-way'!N484/'True_Odds_Calculator_3-way'!A484-1)</f>
        <v>61.892802974939677</v>
      </c>
      <c r="I483" s="6">
        <f>IF('Log_working_3-way'!$D483="","",'True_Odds_Calculator_3-way'!O484/'True_Odds_Calculator_3-way'!B484-1)</f>
        <v>1.066960215413872</v>
      </c>
      <c r="J483" s="6" t="e">
        <f>IF('Log_working_3-way'!$D483="","",'True_Odds_Calculator_3-way'!#REF!/'True_Odds_Calculator_3-way'!C484-1)</f>
        <v>#REF!</v>
      </c>
      <c r="K483" s="6">
        <f>IF('Log_working_3-way'!$D483="","",1/'True_Odds_Calculator_3-way'!A484+1/'True_Odds_Calculator_3-way'!B484+1/'True_Odds_Calculator_3-way'!C484-1)</f>
        <v>3.4083668068283002E-2</v>
      </c>
    </row>
    <row r="484" spans="4:11" x14ac:dyDescent="0.25">
      <c r="D484">
        <f>solve_for_c('True_Odds_Calculator_3-way'!A485,'True_Odds_Calculator_3-way'!B485,'True_Odds_Calculator_3-way'!C485,'Log_working_3-way'!B$1,'Log_working_3-way'!B$2)</f>
        <v>1.0206356293403989</v>
      </c>
      <c r="F484" s="6" t="e">
        <f>IF('Log_working_3-way'!D484="","",1/'True_Odds_Calculator_3-way'!N485+1/'True_Odds_Calculator_3-way'!O485+1/'True_Odds_Calculator_3-way'!#REF!-1)</f>
        <v>#REF!</v>
      </c>
      <c r="H484" s="6">
        <f>IF('Log_working_3-way'!$D484="","",'True_Odds_Calculator_3-way'!N485/'True_Odds_Calculator_3-way'!A485-1)</f>
        <v>14.777980852558189</v>
      </c>
      <c r="I484" s="6">
        <f>IF('Log_working_3-way'!$D484="","",'True_Odds_Calculator_3-way'!O485/'True_Odds_Calculator_3-way'!B485-1)</f>
        <v>6.6328032118181417</v>
      </c>
      <c r="J484" s="6" t="e">
        <f>IF('Log_working_3-way'!$D484="","",'True_Odds_Calculator_3-way'!#REF!/'True_Odds_Calculator_3-way'!C485-1)</f>
        <v>#REF!</v>
      </c>
      <c r="K484" s="6">
        <f>IF('Log_working_3-way'!$D484="","",1/'True_Odds_Calculator_3-way'!A485+1/'True_Odds_Calculator_3-way'!B485+1/'True_Odds_Calculator_3-way'!C485-1)</f>
        <v>2.2232962969003678E-2</v>
      </c>
    </row>
    <row r="485" spans="4:11" x14ac:dyDescent="0.25">
      <c r="D485">
        <f>solve_for_c('True_Odds_Calculator_3-way'!A486,'True_Odds_Calculator_3-way'!B486,'True_Odds_Calculator_3-way'!C486,'Log_working_3-way'!B$1,'Log_working_3-way'!B$2)</f>
        <v>1.02485259995386</v>
      </c>
      <c r="F485" s="6" t="e">
        <f>IF('Log_working_3-way'!D485="","",1/'True_Odds_Calculator_3-way'!N486+1/'True_Odds_Calculator_3-way'!O486+1/'True_Odds_Calculator_3-way'!#REF!-1)</f>
        <v>#REF!</v>
      </c>
      <c r="H485" s="6">
        <f>IF('Log_working_3-way'!$D485="","",'True_Odds_Calculator_3-way'!N486/'True_Odds_Calculator_3-way'!A486-1)</f>
        <v>13.078580579517697</v>
      </c>
      <c r="I485" s="6">
        <f>IF('Log_working_3-way'!$D485="","",'True_Odds_Calculator_3-way'!O486/'True_Odds_Calculator_3-way'!B486-1)</f>
        <v>10.189903362305767</v>
      </c>
      <c r="J485" s="6" t="e">
        <f>IF('Log_working_3-way'!$D485="","",'True_Odds_Calculator_3-way'!#REF!/'True_Odds_Calculator_3-way'!C486-1)</f>
        <v>#REF!</v>
      </c>
      <c r="K485" s="6">
        <f>IF('Log_working_3-way'!$D485="","",1/'True_Odds_Calculator_3-way'!A486+1/'True_Odds_Calculator_3-way'!B486+1/'True_Odds_Calculator_3-way'!C486-1)</f>
        <v>2.6903495421894519E-2</v>
      </c>
    </row>
    <row r="486" spans="4:11" x14ac:dyDescent="0.25">
      <c r="D486">
        <f>solve_for_c('True_Odds_Calculator_3-way'!A487,'True_Odds_Calculator_3-way'!B487,'True_Odds_Calculator_3-way'!C487,'Log_working_3-way'!B$1,'Log_working_3-way'!B$2)</f>
        <v>1.0346206727290141</v>
      </c>
      <c r="F486" s="6" t="e">
        <f>IF('Log_working_3-way'!D486="","",1/'True_Odds_Calculator_3-way'!N487+1/'True_Odds_Calculator_3-way'!O487+1/'True_Odds_Calculator_3-way'!#REF!-1)</f>
        <v>#REF!</v>
      </c>
      <c r="H486" s="6">
        <f>IF('Log_working_3-way'!$D486="","",'True_Odds_Calculator_3-way'!N487/'True_Odds_Calculator_3-way'!A487-1)</f>
        <v>33.30888862737288</v>
      </c>
      <c r="I486" s="6">
        <f>IF('Log_working_3-way'!$D486="","",'True_Odds_Calculator_3-way'!O487/'True_Odds_Calculator_3-way'!B487-1)</f>
        <v>5.7413487278630191</v>
      </c>
      <c r="J486" s="6" t="e">
        <f>IF('Log_working_3-way'!$D486="","",'True_Odds_Calculator_3-way'!#REF!/'True_Odds_Calculator_3-way'!C487-1)</f>
        <v>#REF!</v>
      </c>
      <c r="K486" s="6">
        <f>IF('Log_working_3-way'!$D486="","",1/'True_Odds_Calculator_3-way'!A487+1/'True_Odds_Calculator_3-way'!B487+1/'True_Odds_Calculator_3-way'!C487-1)</f>
        <v>3.2701449093269774E-2</v>
      </c>
    </row>
    <row r="487" spans="4:11" x14ac:dyDescent="0.25">
      <c r="D487">
        <f>solve_for_c('True_Odds_Calculator_3-way'!A488,'True_Odds_Calculator_3-way'!B488,'True_Odds_Calculator_3-way'!C488,'Log_working_3-way'!B$1,'Log_working_3-way'!B$2)</f>
        <v>1.026626041151693</v>
      </c>
      <c r="F487" s="6" t="e">
        <f>IF('Log_working_3-way'!D487="","",1/'True_Odds_Calculator_3-way'!N488+1/'True_Odds_Calculator_3-way'!O488+1/'True_Odds_Calculator_3-way'!#REF!-1)</f>
        <v>#REF!</v>
      </c>
      <c r="H487" s="6">
        <f>IF('Log_working_3-way'!$D487="","",'True_Odds_Calculator_3-way'!N488/'True_Odds_Calculator_3-way'!A488-1)</f>
        <v>11.489883779635605</v>
      </c>
      <c r="I487" s="6">
        <f>IF('Log_working_3-way'!$D487="","",'True_Odds_Calculator_3-way'!O488/'True_Odds_Calculator_3-way'!B488-1)</f>
        <v>6.1791192350736557</v>
      </c>
      <c r="J487" s="6" t="e">
        <f>IF('Log_working_3-way'!$D487="","",'True_Odds_Calculator_3-way'!#REF!/'True_Odds_Calculator_3-way'!C488-1)</f>
        <v>#REF!</v>
      </c>
      <c r="K487" s="6">
        <f>IF('Log_working_3-way'!$D487="","",1/'True_Odds_Calculator_3-way'!A488+1/'True_Odds_Calculator_3-way'!B488+1/'True_Odds_Calculator_3-way'!C488-1)</f>
        <v>2.8568444004875015E-2</v>
      </c>
    </row>
    <row r="488" spans="4:11" x14ac:dyDescent="0.25">
      <c r="D488">
        <f>solve_for_c('True_Odds_Calculator_3-way'!A489,'True_Odds_Calculator_3-way'!B489,'True_Odds_Calculator_3-way'!C489,'Log_working_3-way'!B$1,'Log_working_3-way'!B$2)</f>
        <v>1.0253877496822827</v>
      </c>
      <c r="F488" s="6" t="e">
        <f>IF('Log_working_3-way'!D488="","",1/'True_Odds_Calculator_3-way'!N489+1/'True_Odds_Calculator_3-way'!O489+1/'True_Odds_Calculator_3-way'!#REF!-1)</f>
        <v>#REF!</v>
      </c>
      <c r="H488" s="6">
        <f>IF('Log_working_3-way'!$D488="","",'True_Odds_Calculator_3-way'!N489/'True_Odds_Calculator_3-way'!A489-1)</f>
        <v>15.085496852970028</v>
      </c>
      <c r="I488" s="6">
        <f>IF('Log_working_3-way'!$D488="","",'True_Odds_Calculator_3-way'!O489/'True_Odds_Calculator_3-way'!B489-1)</f>
        <v>6.8563236663411526</v>
      </c>
      <c r="J488" s="6" t="e">
        <f>IF('Log_working_3-way'!$D488="","",'True_Odds_Calculator_3-way'!#REF!/'True_Odds_Calculator_3-way'!C489-1)</f>
        <v>#REF!</v>
      </c>
      <c r="K488" s="6">
        <f>IF('Log_working_3-way'!$D488="","",1/'True_Odds_Calculator_3-way'!A489+1/'True_Odds_Calculator_3-way'!B489+1/'True_Odds_Calculator_3-way'!C489-1)</f>
        <v>2.7295310831896291E-2</v>
      </c>
    </row>
    <row r="489" spans="4:11" x14ac:dyDescent="0.25">
      <c r="D489">
        <f>solve_for_c('True_Odds_Calculator_3-way'!A490,'True_Odds_Calculator_3-way'!B490,'True_Odds_Calculator_3-way'!C490,'Log_working_3-way'!B$1,'Log_working_3-way'!B$2)</f>
        <v>1.0286665454884674</v>
      </c>
      <c r="F489" s="6" t="e">
        <f>IF('Log_working_3-way'!D489="","",1/'True_Odds_Calculator_3-way'!N490+1/'True_Odds_Calculator_3-way'!O490+1/'True_Odds_Calculator_3-way'!#REF!-1)</f>
        <v>#REF!</v>
      </c>
      <c r="H489" s="6">
        <f>IF('Log_working_3-way'!$D489="","",'True_Odds_Calculator_3-way'!N490/'True_Odds_Calculator_3-way'!A490-1)</f>
        <v>7.548791965906215</v>
      </c>
      <c r="I489" s="6">
        <f>IF('Log_working_3-way'!$D489="","",'True_Odds_Calculator_3-way'!O490/'True_Odds_Calculator_3-way'!B490-1)</f>
        <v>5.4160146627104169</v>
      </c>
      <c r="J489" s="6" t="e">
        <f>IF('Log_working_3-way'!$D489="","",'True_Odds_Calculator_3-way'!#REF!/'True_Odds_Calculator_3-way'!C490-1)</f>
        <v>#REF!</v>
      </c>
      <c r="K489" s="6">
        <f>IF('Log_working_3-way'!$D489="","",1/'True_Odds_Calculator_3-way'!A490+1/'True_Odds_Calculator_3-way'!B490+1/'True_Odds_Calculator_3-way'!C490-1)</f>
        <v>2.9995789975346465E-2</v>
      </c>
    </row>
    <row r="490" spans="4:11" x14ac:dyDescent="0.25">
      <c r="D490">
        <f>solve_for_c('True_Odds_Calculator_3-way'!A491,'True_Odds_Calculator_3-way'!B491,'True_Odds_Calculator_3-way'!C491,'Log_working_3-way'!B$1,'Log_working_3-way'!B$2)</f>
        <v>1.0393259937917487</v>
      </c>
      <c r="F490" s="6" t="e">
        <f>IF('Log_working_3-way'!D490="","",1/'True_Odds_Calculator_3-way'!N491+1/'True_Odds_Calculator_3-way'!O491+1/'True_Odds_Calculator_3-way'!#REF!-1)</f>
        <v>#REF!</v>
      </c>
      <c r="H490" s="6">
        <f>IF('Log_working_3-way'!$D490="","",'True_Odds_Calculator_3-way'!N491/'True_Odds_Calculator_3-way'!A491-1)</f>
        <v>43.78130719227412</v>
      </c>
      <c r="I490" s="6">
        <f>IF('Log_working_3-way'!$D490="","",'True_Odds_Calculator_3-way'!O491/'True_Odds_Calculator_3-way'!B491-1)</f>
        <v>2.8246831816965057</v>
      </c>
      <c r="J490" s="6" t="e">
        <f>IF('Log_working_3-way'!$D490="","",'True_Odds_Calculator_3-way'!#REF!/'True_Odds_Calculator_3-way'!C491-1)</f>
        <v>#REF!</v>
      </c>
      <c r="K490" s="6">
        <f>IF('Log_working_3-way'!$D490="","",1/'True_Odds_Calculator_3-way'!A491+1/'True_Odds_Calculator_3-way'!B491+1/'True_Odds_Calculator_3-way'!C491-1)</f>
        <v>3.340025355551246E-2</v>
      </c>
    </row>
    <row r="491" spans="4:11" x14ac:dyDescent="0.25">
      <c r="D491">
        <f>solve_for_c('True_Odds_Calculator_3-way'!A492,'True_Odds_Calculator_3-way'!B492,'True_Odds_Calculator_3-way'!C492,'Log_working_3-way'!B$1,'Log_working_3-way'!B$2)</f>
        <v>1.025203519663074</v>
      </c>
      <c r="F491" s="6" t="e">
        <f>IF('Log_working_3-way'!D491="","",1/'True_Odds_Calculator_3-way'!N492+1/'True_Odds_Calculator_3-way'!O492+1/'True_Odds_Calculator_3-way'!#REF!-1)</f>
        <v>#REF!</v>
      </c>
      <c r="H491" s="6">
        <f>IF('Log_working_3-way'!$D491="","",'True_Odds_Calculator_3-way'!N492/'True_Odds_Calculator_3-way'!A492-1)</f>
        <v>15.487982186502034</v>
      </c>
      <c r="I491" s="6">
        <f>IF('Log_working_3-way'!$D491="","",'True_Odds_Calculator_3-way'!O492/'True_Odds_Calculator_3-way'!B492-1)</f>
        <v>8.5675048410565804</v>
      </c>
      <c r="J491" s="6" t="e">
        <f>IF('Log_working_3-way'!$D491="","",'True_Odds_Calculator_3-way'!#REF!/'True_Odds_Calculator_3-way'!C492-1)</f>
        <v>#REF!</v>
      </c>
      <c r="K491" s="6">
        <f>IF('Log_working_3-way'!$D491="","",1/'True_Odds_Calculator_3-way'!A492+1/'True_Odds_Calculator_3-way'!B492+1/'True_Odds_Calculator_3-way'!C492-1)</f>
        <v>2.7117061194684933E-2</v>
      </c>
    </row>
    <row r="492" spans="4:11" x14ac:dyDescent="0.25">
      <c r="D492">
        <f>solve_for_c('True_Odds_Calculator_3-way'!A493,'True_Odds_Calculator_3-way'!B493,'True_Odds_Calculator_3-way'!C493,'Log_working_3-way'!B$1,'Log_working_3-way'!B$2)</f>
        <v>1.0254613112034794</v>
      </c>
      <c r="F492" s="6" t="e">
        <f>IF('Log_working_3-way'!D492="","",1/'True_Odds_Calculator_3-way'!N493+1/'True_Odds_Calculator_3-way'!O493+1/'True_Odds_Calculator_3-way'!#REF!-1)</f>
        <v>#REF!</v>
      </c>
      <c r="H492" s="6">
        <f>IF('Log_working_3-way'!$D492="","",'True_Odds_Calculator_3-way'!N493/'True_Odds_Calculator_3-way'!A493-1)</f>
        <v>15.898841395165928</v>
      </c>
      <c r="I492" s="6">
        <f>IF('Log_working_3-way'!$D492="","",'True_Odds_Calculator_3-way'!O493/'True_Odds_Calculator_3-way'!B493-1)</f>
        <v>8.1029866954853915</v>
      </c>
      <c r="J492" s="6" t="e">
        <f>IF('Log_working_3-way'!$D492="","",'True_Odds_Calculator_3-way'!#REF!/'True_Odds_Calculator_3-way'!C493-1)</f>
        <v>#REF!</v>
      </c>
      <c r="K492" s="6">
        <f>IF('Log_working_3-way'!$D492="","",1/'True_Odds_Calculator_3-way'!A493+1/'True_Odds_Calculator_3-way'!B493+1/'True_Odds_Calculator_3-way'!C493-1)</f>
        <v>2.7355113000671283E-2</v>
      </c>
    </row>
    <row r="493" spans="4:11" x14ac:dyDescent="0.25">
      <c r="D493">
        <f>solve_for_c('True_Odds_Calculator_3-way'!A494,'True_Odds_Calculator_3-way'!B494,'True_Odds_Calculator_3-way'!C494,'Log_working_3-way'!B$1,'Log_working_3-way'!B$2)</f>
        <v>1.025794383952765</v>
      </c>
      <c r="F493" s="6" t="e">
        <f>IF('Log_working_3-way'!D493="","",1/'True_Odds_Calculator_3-way'!N494+1/'True_Odds_Calculator_3-way'!O494+1/'True_Odds_Calculator_3-way'!#REF!-1)</f>
        <v>#REF!</v>
      </c>
      <c r="H493" s="6">
        <f>IF('Log_working_3-way'!$D493="","",'True_Odds_Calculator_3-way'!N494/'True_Odds_Calculator_3-way'!A494-1)</f>
        <v>17.23782018401366</v>
      </c>
      <c r="I493" s="6">
        <f>IF('Log_working_3-way'!$D493="","",'True_Odds_Calculator_3-way'!O494/'True_Odds_Calculator_3-way'!B494-1)</f>
        <v>8.3860993291072177</v>
      </c>
      <c r="J493" s="6" t="e">
        <f>IF('Log_working_3-way'!$D493="","",'True_Odds_Calculator_3-way'!#REF!/'True_Odds_Calculator_3-way'!C494-1)</f>
        <v>#REF!</v>
      </c>
      <c r="K493" s="6">
        <f>IF('Log_working_3-way'!$D493="","",1/'True_Odds_Calculator_3-way'!A494+1/'True_Odds_Calculator_3-way'!B494+1/'True_Odds_Calculator_3-way'!C494-1)</f>
        <v>2.7550348202522112E-2</v>
      </c>
    </row>
    <row r="494" spans="4:11" x14ac:dyDescent="0.25">
      <c r="D494">
        <f>solve_for_c('True_Odds_Calculator_3-way'!A495,'True_Odds_Calculator_3-way'!B495,'True_Odds_Calculator_3-way'!C495,'Log_working_3-way'!B$1,'Log_working_3-way'!B$2)</f>
        <v>1.044186141583523</v>
      </c>
      <c r="F494" s="6" t="e">
        <f>IF('Log_working_3-way'!D494="","",1/'True_Odds_Calculator_3-way'!N495+1/'True_Odds_Calculator_3-way'!O495+1/'True_Odds_Calculator_3-way'!#REF!-1)</f>
        <v>#REF!</v>
      </c>
      <c r="H494" s="6">
        <f>IF('Log_working_3-way'!$D494="","",'True_Odds_Calculator_3-way'!N495/'True_Odds_Calculator_3-way'!A495-1)</f>
        <v>-8.9974582655654833E-2</v>
      </c>
      <c r="I494" s="6">
        <f>IF('Log_working_3-way'!$D494="","",'True_Odds_Calculator_3-way'!O495/'True_Odds_Calculator_3-way'!B495-1)</f>
        <v>2.0468755032497863</v>
      </c>
      <c r="J494" s="6" t="e">
        <f>IF('Log_working_3-way'!$D494="","",'True_Odds_Calculator_3-way'!#REF!/'True_Odds_Calculator_3-way'!C495-1)</f>
        <v>#REF!</v>
      </c>
      <c r="K494" s="6">
        <f>IF('Log_working_3-way'!$D494="","",1/'True_Odds_Calculator_3-way'!A495+1/'True_Odds_Calculator_3-way'!B495+1/'True_Odds_Calculator_3-way'!C495-1)</f>
        <v>3.1779946920966307E-2</v>
      </c>
    </row>
    <row r="495" spans="4:11" x14ac:dyDescent="0.25">
      <c r="D495">
        <f>solve_for_c('True_Odds_Calculator_3-way'!A496,'True_Odds_Calculator_3-way'!B496,'True_Odds_Calculator_3-way'!C496,'Log_working_3-way'!B$1,'Log_working_3-way'!B$2)</f>
        <v>1.0364413130154517</v>
      </c>
      <c r="F495" s="6" t="e">
        <f>IF('Log_working_3-way'!D495="","",1/'True_Odds_Calculator_3-way'!N496+1/'True_Odds_Calculator_3-way'!O496+1/'True_Odds_Calculator_3-way'!#REF!-1)</f>
        <v>#REF!</v>
      </c>
      <c r="H495" s="6">
        <f>IF('Log_working_3-way'!$D495="","",'True_Odds_Calculator_3-way'!N496/'True_Odds_Calculator_3-way'!A496-1)</f>
        <v>9.6943648963122353</v>
      </c>
      <c r="I495" s="6">
        <f>IF('Log_working_3-way'!$D495="","",'True_Odds_Calculator_3-way'!O496/'True_Odds_Calculator_3-way'!B496-1)</f>
        <v>7.1335590240341169</v>
      </c>
      <c r="J495" s="6" t="e">
        <f>IF('Log_working_3-way'!$D495="","",'True_Odds_Calculator_3-way'!#REF!/'True_Odds_Calculator_3-way'!C496-1)</f>
        <v>#REF!</v>
      </c>
      <c r="K495" s="6">
        <f>IF('Log_working_3-way'!$D495="","",1/'True_Odds_Calculator_3-way'!A496+1/'True_Odds_Calculator_3-way'!B496+1/'True_Odds_Calculator_3-way'!C496-1)</f>
        <v>3.8968767088037648E-2</v>
      </c>
    </row>
    <row r="496" spans="4:11" x14ac:dyDescent="0.25">
      <c r="D496">
        <f>solve_for_c('True_Odds_Calculator_3-way'!A497,'True_Odds_Calculator_3-way'!B497,'True_Odds_Calculator_3-way'!C497,'Log_working_3-way'!B$1,'Log_working_3-way'!B$2)</f>
        <v>1.0383072517290104</v>
      </c>
      <c r="F496" s="6" t="e">
        <f>IF('Log_working_3-way'!D496="","",1/'True_Odds_Calculator_3-way'!N497+1/'True_Odds_Calculator_3-way'!O497+1/'True_Odds_Calculator_3-way'!#REF!-1)</f>
        <v>#REF!</v>
      </c>
      <c r="H496" s="6">
        <f>IF('Log_working_3-way'!$D496="","",'True_Odds_Calculator_3-way'!N497/'True_Odds_Calculator_3-way'!A497-1)</f>
        <v>18.502451650270071</v>
      </c>
      <c r="I496" s="6">
        <f>IF('Log_working_3-way'!$D496="","",'True_Odds_Calculator_3-way'!O497/'True_Odds_Calculator_3-way'!B497-1)</f>
        <v>9.0016527276993781</v>
      </c>
      <c r="J496" s="6" t="e">
        <f>IF('Log_working_3-way'!$D496="","",'True_Odds_Calculator_3-way'!#REF!/'True_Odds_Calculator_3-way'!C497-1)</f>
        <v>#REF!</v>
      </c>
      <c r="K496" s="6">
        <f>IF('Log_working_3-way'!$D496="","",1/'True_Odds_Calculator_3-way'!A497+1/'True_Odds_Calculator_3-way'!B497+1/'True_Odds_Calculator_3-way'!C497-1)</f>
        <v>4.0410774756125756E-2</v>
      </c>
    </row>
    <row r="497" spans="4:11" x14ac:dyDescent="0.25">
      <c r="D497">
        <f>solve_for_c('True_Odds_Calculator_3-way'!A498,'True_Odds_Calculator_3-way'!B498,'True_Odds_Calculator_3-way'!C498,'Log_working_3-way'!B$1,'Log_working_3-way'!B$2)</f>
        <v>1.0366147756519928</v>
      </c>
      <c r="F497" s="6" t="e">
        <f>IF('Log_working_3-way'!D497="","",1/'True_Odds_Calculator_3-way'!N498+1/'True_Odds_Calculator_3-way'!O498+1/'True_Odds_Calculator_3-way'!#REF!-1)</f>
        <v>#REF!</v>
      </c>
      <c r="H497" s="6">
        <f>IF('Log_working_3-way'!$D497="","",'True_Odds_Calculator_3-way'!N498/'True_Odds_Calculator_3-way'!A498-1)</f>
        <v>18.014727572035117</v>
      </c>
      <c r="I497" s="6">
        <f>IF('Log_working_3-way'!$D497="","",'True_Odds_Calculator_3-way'!O498/'True_Odds_Calculator_3-way'!B498-1)</f>
        <v>7.629034595488168</v>
      </c>
      <c r="J497" s="6" t="e">
        <f>IF('Log_working_3-way'!$D497="","",'True_Odds_Calculator_3-way'!#REF!/'True_Odds_Calculator_3-way'!C498-1)</f>
        <v>#REF!</v>
      </c>
      <c r="K497" s="6">
        <f>IF('Log_working_3-way'!$D497="","",1/'True_Odds_Calculator_3-way'!A498+1/'True_Odds_Calculator_3-way'!B498+1/'True_Odds_Calculator_3-way'!C498-1)</f>
        <v>3.8830892786698046E-2</v>
      </c>
    </row>
    <row r="498" spans="4:11" x14ac:dyDescent="0.25">
      <c r="D498">
        <f>solve_for_c('True_Odds_Calculator_3-way'!A499,'True_Odds_Calculator_3-way'!B499,'True_Odds_Calculator_3-way'!C499,'Log_working_3-way'!B$1,'Log_working_3-way'!B$2)</f>
        <v>1.0419488455237569</v>
      </c>
      <c r="F498" s="6" t="e">
        <f>IF('Log_working_3-way'!D498="","",1/'True_Odds_Calculator_3-way'!N499+1/'True_Odds_Calculator_3-way'!O499+1/'True_Odds_Calculator_3-way'!#REF!-1)</f>
        <v>#REF!</v>
      </c>
      <c r="H498" s="6">
        <f>IF('Log_working_3-way'!$D498="","",'True_Odds_Calculator_3-way'!N499/'True_Odds_Calculator_3-way'!A499-1)</f>
        <v>37.105997997508751</v>
      </c>
      <c r="I498" s="6">
        <f>IF('Log_working_3-way'!$D498="","",'True_Odds_Calculator_3-way'!O499/'True_Odds_Calculator_3-way'!B499-1)</f>
        <v>5.0512040463000787</v>
      </c>
      <c r="J498" s="6" t="e">
        <f>IF('Log_working_3-way'!$D498="","",'True_Odds_Calculator_3-way'!#REF!/'True_Odds_Calculator_3-way'!C499-1)</f>
        <v>#REF!</v>
      </c>
      <c r="K498" s="6">
        <f>IF('Log_working_3-way'!$D498="","",1/'True_Odds_Calculator_3-way'!A499+1/'True_Odds_Calculator_3-way'!B499+1/'True_Odds_Calculator_3-way'!C499-1)</f>
        <v>3.8035989414375582E-2</v>
      </c>
    </row>
    <row r="499" spans="4:11" x14ac:dyDescent="0.25">
      <c r="D499">
        <f>solve_for_c('True_Odds_Calculator_3-way'!A500,'True_Odds_Calculator_3-way'!B500,'True_Odds_Calculator_3-way'!C500,'Log_working_3-way'!B$1,'Log_working_3-way'!B$2)</f>
        <v>1.0319010696832502</v>
      </c>
      <c r="F499" s="6" t="e">
        <f>IF('Log_working_3-way'!D499="","",1/'True_Odds_Calculator_3-way'!N500+1/'True_Odds_Calculator_3-way'!O500+1/'True_Odds_Calculator_3-way'!#REF!-1)</f>
        <v>#REF!</v>
      </c>
      <c r="H499" s="6">
        <f>IF('Log_working_3-way'!$D499="","",'True_Odds_Calculator_3-way'!N500/'True_Odds_Calculator_3-way'!A500-1)</f>
        <v>45.33975377762593</v>
      </c>
      <c r="I499" s="6">
        <f>IF('Log_working_3-way'!$D499="","",'True_Odds_Calculator_3-way'!O500/'True_Odds_Calculator_3-way'!B500-1)</f>
        <v>3.3547922851958605</v>
      </c>
      <c r="J499" s="6" t="e">
        <f>IF('Log_working_3-way'!$D499="","",'True_Odds_Calculator_3-way'!#REF!/'True_Odds_Calculator_3-way'!C500-1)</f>
        <v>#REF!</v>
      </c>
      <c r="K499" s="6">
        <f>IF('Log_working_3-way'!$D499="","",1/'True_Odds_Calculator_3-way'!A500+1/'True_Odds_Calculator_3-way'!B500+1/'True_Odds_Calculator_3-way'!C500-1)</f>
        <v>2.6384946108071183E-2</v>
      </c>
    </row>
    <row r="500" spans="4:11" x14ac:dyDescent="0.25">
      <c r="D500">
        <f>solve_for_c('True_Odds_Calculator_3-way'!A501,'True_Odds_Calculator_3-way'!B501,'True_Odds_Calculator_3-way'!C501,'Log_working_3-way'!B$1,'Log_working_3-way'!B$2)</f>
        <v>1.0295654158052661</v>
      </c>
      <c r="F500" s="6" t="e">
        <f>IF('Log_working_3-way'!D500="","",1/'True_Odds_Calculator_3-way'!N501+1/'True_Odds_Calculator_3-way'!O501+1/'True_Odds_Calculator_3-way'!#REF!-1)</f>
        <v>#REF!</v>
      </c>
      <c r="H500" s="6">
        <f>IF('Log_working_3-way'!$D500="","",'True_Odds_Calculator_3-way'!N501/'True_Odds_Calculator_3-way'!A501-1)</f>
        <v>1.7239583436588664</v>
      </c>
      <c r="I500" s="6">
        <f>IF('Log_working_3-way'!$D500="","",'True_Odds_Calculator_3-way'!O501/'True_Odds_Calculator_3-way'!B501-1)</f>
        <v>3.6437825343041963</v>
      </c>
      <c r="J500" s="6" t="e">
        <f>IF('Log_working_3-way'!$D500="","",'True_Odds_Calculator_3-way'!#REF!/'True_Odds_Calculator_3-way'!C501-1)</f>
        <v>#REF!</v>
      </c>
      <c r="K500" s="6">
        <f>IF('Log_working_3-way'!$D500="","",1/'True_Odds_Calculator_3-way'!A501+1/'True_Odds_Calculator_3-way'!B501+1/'True_Odds_Calculator_3-way'!C501-1)</f>
        <v>2.6590332646911241E-2</v>
      </c>
    </row>
    <row r="501" spans="4:11" x14ac:dyDescent="0.25">
      <c r="D501">
        <f>solve_for_c('True_Odds_Calculator_3-way'!A502,'True_Odds_Calculator_3-way'!B502,'True_Odds_Calculator_3-way'!C502,'Log_working_3-way'!B$1,'Log_working_3-way'!B$2)</f>
        <v>1.0463274087801737</v>
      </c>
      <c r="F501" s="6" t="e">
        <f>IF('Log_working_3-way'!D501="","",1/'True_Odds_Calculator_3-way'!N502+1/'True_Odds_Calculator_3-way'!O502+1/'True_Odds_Calculator_3-way'!#REF!-1)</f>
        <v>#REF!</v>
      </c>
      <c r="H501" s="6">
        <f>IF('Log_working_3-way'!$D501="","",'True_Odds_Calculator_3-way'!N502/'True_Odds_Calculator_3-way'!A502-1)</f>
        <v>42.934860217280963</v>
      </c>
      <c r="I501" s="6">
        <f>IF('Log_working_3-way'!$D501="","",'True_Odds_Calculator_3-way'!O502/'True_Odds_Calculator_3-way'!B502-1)</f>
        <v>4.2047008015106666</v>
      </c>
      <c r="J501" s="6" t="e">
        <f>IF('Log_working_3-way'!$D501="","",'True_Odds_Calculator_3-way'!#REF!/'True_Odds_Calculator_3-way'!C502-1)</f>
        <v>#REF!</v>
      </c>
      <c r="K501" s="6">
        <f>IF('Log_working_3-way'!$D501="","",1/'True_Odds_Calculator_3-way'!A502+1/'True_Odds_Calculator_3-way'!B502+1/'True_Odds_Calculator_3-way'!C502-1)</f>
        <v>3.9123867566580373E-2</v>
      </c>
    </row>
    <row r="502" spans="4:11" x14ac:dyDescent="0.25">
      <c r="D502">
        <f>solve_for_c('True_Odds_Calculator_3-way'!A503,'True_Odds_Calculator_3-way'!B503,'True_Odds_Calculator_3-way'!C503,'Log_working_3-way'!B$1,'Log_working_3-way'!B$2)</f>
        <v>1.0306702909220271</v>
      </c>
      <c r="F502" s="6" t="e">
        <f>IF('Log_working_3-way'!D502="","",1/'True_Odds_Calculator_3-way'!N503+1/'True_Odds_Calculator_3-way'!O503+1/'True_Odds_Calculator_3-way'!#REF!-1)</f>
        <v>#REF!</v>
      </c>
      <c r="H502" s="6">
        <f>IF('Log_working_3-way'!$D502="","",'True_Odds_Calculator_3-way'!N503/'True_Odds_Calculator_3-way'!A503-1)</f>
        <v>15.395125514901622</v>
      </c>
      <c r="I502" s="6">
        <f>IF('Log_working_3-way'!$D502="","",'True_Odds_Calculator_3-way'!O503/'True_Odds_Calculator_3-way'!B503-1)</f>
        <v>8.7567726533577872</v>
      </c>
      <c r="J502" s="6" t="e">
        <f>IF('Log_working_3-way'!$D502="","",'True_Odds_Calculator_3-way'!#REF!/'True_Odds_Calculator_3-way'!C503-1)</f>
        <v>#REF!</v>
      </c>
      <c r="K502" s="6">
        <f>IF('Log_working_3-way'!$D502="","",1/'True_Odds_Calculator_3-way'!A503+1/'True_Odds_Calculator_3-way'!B503+1/'True_Odds_Calculator_3-way'!C503-1)</f>
        <v>3.2934318986328259E-2</v>
      </c>
    </row>
    <row r="503" spans="4:11" x14ac:dyDescent="0.25">
      <c r="D503">
        <f>solve_for_c('True_Odds_Calculator_3-way'!A504,'True_Odds_Calculator_3-way'!B504,'True_Odds_Calculator_3-way'!C504,'Log_working_3-way'!B$1,'Log_working_3-way'!B$2)</f>
        <v>1.0586535186767534</v>
      </c>
      <c r="F503" s="6" t="e">
        <f>IF('Log_working_3-way'!D503="","",1/'True_Odds_Calculator_3-way'!N504+1/'True_Odds_Calculator_3-way'!O504+1/'True_Odds_Calculator_3-way'!#REF!-1)</f>
        <v>#REF!</v>
      </c>
      <c r="H503" s="6">
        <f>IF('Log_working_3-way'!$D503="","",'True_Odds_Calculator_3-way'!N504/'True_Odds_Calculator_3-way'!A504-1)</f>
        <v>49.957341982706957</v>
      </c>
      <c r="I503" s="6">
        <f>IF('Log_working_3-way'!$D503="","",'True_Odds_Calculator_3-way'!O504/'True_Odds_Calculator_3-way'!B504-1)</f>
        <v>2.1162218707184604</v>
      </c>
      <c r="J503" s="6" t="e">
        <f>IF('Log_working_3-way'!$D503="","",'True_Odds_Calculator_3-way'!#REF!/'True_Odds_Calculator_3-way'!C504-1)</f>
        <v>#REF!</v>
      </c>
      <c r="K503" s="6">
        <f>IF('Log_working_3-way'!$D503="","",1/'True_Odds_Calculator_3-way'!A504+1/'True_Odds_Calculator_3-way'!B504+1/'True_Odds_Calculator_3-way'!C504-1)</f>
        <v>4.5567557596860153E-2</v>
      </c>
    </row>
    <row r="504" spans="4:11" x14ac:dyDescent="0.25">
      <c r="D504">
        <f>solve_for_c('True_Odds_Calculator_3-way'!A505,'True_Odds_Calculator_3-way'!B505,'True_Odds_Calculator_3-way'!C505,'Log_working_3-way'!B$1,'Log_working_3-way'!B$2)</f>
        <v>1.0449055555880991</v>
      </c>
      <c r="F504" s="6" t="e">
        <f>IF('Log_working_3-way'!D504="","",1/'True_Odds_Calculator_3-way'!N505+1/'True_Odds_Calculator_3-way'!O505+1/'True_Odds_Calculator_3-way'!#REF!-1)</f>
        <v>#REF!</v>
      </c>
      <c r="H504" s="6">
        <f>IF('Log_working_3-way'!$D504="","",'True_Odds_Calculator_3-way'!N505/'True_Odds_Calculator_3-way'!A505-1)</f>
        <v>24.674779053046219</v>
      </c>
      <c r="I504" s="6">
        <f>IF('Log_working_3-way'!$D504="","",'True_Odds_Calculator_3-way'!O505/'True_Odds_Calculator_3-way'!B505-1)</f>
        <v>6.8518226036479053</v>
      </c>
      <c r="J504" s="6" t="e">
        <f>IF('Log_working_3-way'!$D504="","",'True_Odds_Calculator_3-way'!#REF!/'True_Odds_Calculator_3-way'!C505-1)</f>
        <v>#REF!</v>
      </c>
      <c r="K504" s="6">
        <f>IF('Log_working_3-way'!$D504="","",1/'True_Odds_Calculator_3-way'!A505+1/'True_Odds_Calculator_3-way'!B505+1/'True_Odds_Calculator_3-way'!C505-1)</f>
        <v>4.5631521736991809E-2</v>
      </c>
    </row>
    <row r="505" spans="4:11" x14ac:dyDescent="0.25">
      <c r="D505">
        <f>solve_for_c('True_Odds_Calculator_3-way'!A506,'True_Odds_Calculator_3-way'!B506,'True_Odds_Calculator_3-way'!C506,'Log_working_3-way'!B$1,'Log_working_3-way'!B$2)</f>
        <v>1.0334451883011251</v>
      </c>
      <c r="F505" s="6" t="e">
        <f>IF('Log_working_3-way'!D505="","",1/'True_Odds_Calculator_3-way'!N506+1/'True_Odds_Calculator_3-way'!O506+1/'True_Odds_Calculator_3-way'!#REF!-1)</f>
        <v>#REF!</v>
      </c>
      <c r="H505" s="6">
        <f>IF('Log_working_3-way'!$D505="","",'True_Odds_Calculator_3-way'!N506/'True_Odds_Calculator_3-way'!A506-1)</f>
        <v>25.511136226357291</v>
      </c>
      <c r="I505" s="6">
        <f>IF('Log_working_3-way'!$D505="","",'True_Odds_Calculator_3-way'!O506/'True_Odds_Calculator_3-way'!B506-1)</f>
        <v>6.1416644071489559</v>
      </c>
      <c r="J505" s="6" t="e">
        <f>IF('Log_working_3-way'!$D505="","",'True_Odds_Calculator_3-way'!#REF!/'True_Odds_Calculator_3-way'!C506-1)</f>
        <v>#REF!</v>
      </c>
      <c r="K505" s="6">
        <f>IF('Log_working_3-way'!$D505="","",1/'True_Odds_Calculator_3-way'!A506+1/'True_Odds_Calculator_3-way'!B506+1/'True_Odds_Calculator_3-way'!C506-1)</f>
        <v>3.3962824345739939E-2</v>
      </c>
    </row>
    <row r="506" spans="4:11" x14ac:dyDescent="0.25">
      <c r="D506">
        <f>solve_for_c('True_Odds_Calculator_3-way'!A507,'True_Odds_Calculator_3-way'!B507,'True_Odds_Calculator_3-way'!C507,'Log_working_3-way'!B$1,'Log_working_3-way'!B$2)</f>
        <v>1.0333626625352841</v>
      </c>
      <c r="F506" s="6" t="e">
        <f>IF('Log_working_3-way'!D506="","",1/'True_Odds_Calculator_3-way'!N507+1/'True_Odds_Calculator_3-way'!O507+1/'True_Odds_Calculator_3-way'!#REF!-1)</f>
        <v>#REF!</v>
      </c>
      <c r="H506" s="6">
        <f>IF('Log_working_3-way'!$D506="","",'True_Odds_Calculator_3-way'!N507/'True_Odds_Calculator_3-way'!A507-1)</f>
        <v>23.167860685550536</v>
      </c>
      <c r="I506" s="6">
        <f>IF('Log_working_3-way'!$D506="","",'True_Odds_Calculator_3-way'!O507/'True_Odds_Calculator_3-way'!B507-1)</f>
        <v>6.5427922616493026</v>
      </c>
      <c r="J506" s="6" t="e">
        <f>IF('Log_working_3-way'!$D506="","",'True_Odds_Calculator_3-way'!#REF!/'True_Odds_Calculator_3-way'!C507-1)</f>
        <v>#REF!</v>
      </c>
      <c r="K506" s="6">
        <f>IF('Log_working_3-way'!$D506="","",1/'True_Odds_Calculator_3-way'!A507+1/'True_Odds_Calculator_3-way'!B507+1/'True_Odds_Calculator_3-way'!C507-1)</f>
        <v>3.4431649754874005E-2</v>
      </c>
    </row>
    <row r="507" spans="4:11" x14ac:dyDescent="0.25">
      <c r="D507">
        <f>solve_for_c('True_Odds_Calculator_3-way'!A508,'True_Odds_Calculator_3-way'!B508,'True_Odds_Calculator_3-way'!C508,'Log_working_3-way'!B$1,'Log_working_3-way'!B$2)</f>
        <v>1.0255321907155923</v>
      </c>
      <c r="F507" s="6" t="e">
        <f>IF('Log_working_3-way'!D507="","",1/'True_Odds_Calculator_3-way'!N508+1/'True_Odds_Calculator_3-way'!O508+1/'True_Odds_Calculator_3-way'!#REF!-1)</f>
        <v>#REF!</v>
      </c>
      <c r="H507" s="6">
        <f>IF('Log_working_3-way'!$D507="","",'True_Odds_Calculator_3-way'!N508/'True_Odds_Calculator_3-way'!A508-1)</f>
        <v>35.765111226305052</v>
      </c>
      <c r="I507" s="6">
        <f>IF('Log_working_3-way'!$D507="","",'True_Odds_Calculator_3-way'!O508/'True_Odds_Calculator_3-way'!B508-1)</f>
        <v>4.5112092584204486</v>
      </c>
      <c r="J507" s="6" t="e">
        <f>IF('Log_working_3-way'!$D507="","",'True_Odds_Calculator_3-way'!#REF!/'True_Odds_Calculator_3-way'!C508-1)</f>
        <v>#REF!</v>
      </c>
      <c r="K507" s="6">
        <f>IF('Log_working_3-way'!$D507="","",1/'True_Odds_Calculator_3-way'!A508+1/'True_Odds_Calculator_3-way'!B508+1/'True_Odds_Calculator_3-way'!C508-1)</f>
        <v>2.3738195402041029E-2</v>
      </c>
    </row>
    <row r="508" spans="4:11" x14ac:dyDescent="0.25">
      <c r="D508">
        <f>solve_for_c('True_Odds_Calculator_3-way'!A509,'True_Odds_Calculator_3-way'!B509,'True_Odds_Calculator_3-way'!C509,'Log_working_3-way'!B$1,'Log_working_3-way'!B$2)</f>
        <v>1.0194462507938038</v>
      </c>
      <c r="F508" s="6" t="e">
        <f>IF('Log_working_3-way'!D508="","",1/'True_Odds_Calculator_3-way'!N509+1/'True_Odds_Calculator_3-way'!O509+1/'True_Odds_Calculator_3-way'!#REF!-1)</f>
        <v>#REF!</v>
      </c>
      <c r="H508" s="6">
        <f>IF('Log_working_3-way'!$D508="","",'True_Odds_Calculator_3-way'!N509/'True_Odds_Calculator_3-way'!A509-1)</f>
        <v>16.439239767378275</v>
      </c>
      <c r="I508" s="6">
        <f>IF('Log_working_3-way'!$D508="","",'True_Odds_Calculator_3-way'!O509/'True_Odds_Calculator_3-way'!B509-1)</f>
        <v>6.8165969109600573</v>
      </c>
      <c r="J508" s="6" t="e">
        <f>IF('Log_working_3-way'!$D508="","",'True_Odds_Calculator_3-way'!#REF!/'True_Odds_Calculator_3-way'!C509-1)</f>
        <v>#REF!</v>
      </c>
      <c r="K508" s="6">
        <f>IF('Log_working_3-way'!$D508="","",1/'True_Odds_Calculator_3-way'!A509+1/'True_Odds_Calculator_3-way'!B509+1/'True_Odds_Calculator_3-way'!C509-1)</f>
        <v>2.0882500178788455E-2</v>
      </c>
    </row>
    <row r="509" spans="4:11" x14ac:dyDescent="0.25">
      <c r="D509">
        <f>solve_for_c('True_Odds_Calculator_3-way'!A510,'True_Odds_Calculator_3-way'!B510,'True_Odds_Calculator_3-way'!C510,'Log_working_3-way'!B$1,'Log_working_3-way'!B$2)</f>
        <v>1.0207621343572701</v>
      </c>
      <c r="F509" s="6" t="e">
        <f>IF('Log_working_3-way'!D509="","",1/'True_Odds_Calculator_3-way'!N510+1/'True_Odds_Calculator_3-way'!O510+1/'True_Odds_Calculator_3-way'!#REF!-1)</f>
        <v>#REF!</v>
      </c>
      <c r="H509" s="6">
        <f>IF('Log_working_3-way'!$D509="","",'True_Odds_Calculator_3-way'!N510/'True_Odds_Calculator_3-way'!A510-1)</f>
        <v>8.7979692510791896</v>
      </c>
      <c r="I509" s="6">
        <f>IF('Log_working_3-way'!$D509="","",'True_Odds_Calculator_3-way'!O510/'True_Odds_Calculator_3-way'!B510-1)</f>
        <v>5.7755264372282813</v>
      </c>
      <c r="J509" s="6" t="e">
        <f>IF('Log_working_3-way'!$D509="","",'True_Odds_Calculator_3-way'!#REF!/'True_Odds_Calculator_3-way'!C510-1)</f>
        <v>#REF!</v>
      </c>
      <c r="K509" s="6">
        <f>IF('Log_working_3-way'!$D509="","",1/'True_Odds_Calculator_3-way'!A510+1/'True_Odds_Calculator_3-way'!B510+1/'True_Odds_Calculator_3-way'!C510-1)</f>
        <v>2.2091467045568525E-2</v>
      </c>
    </row>
    <row r="510" spans="4:11" x14ac:dyDescent="0.25">
      <c r="D510">
        <f>solve_for_c('True_Odds_Calculator_3-way'!A511,'True_Odds_Calculator_3-way'!B511,'True_Odds_Calculator_3-way'!C511,'Log_working_3-way'!B$1,'Log_working_3-way'!B$2)</f>
        <v>1.0235832977581074</v>
      </c>
      <c r="F510" s="6" t="e">
        <f>IF('Log_working_3-way'!D510="","",1/'True_Odds_Calculator_3-way'!N511+1/'True_Odds_Calculator_3-way'!O511+1/'True_Odds_Calculator_3-way'!#REF!-1)</f>
        <v>#REF!</v>
      </c>
      <c r="H510" s="6">
        <f>IF('Log_working_3-way'!$D510="","",'True_Odds_Calculator_3-way'!N511/'True_Odds_Calculator_3-way'!A511-1)</f>
        <v>4.753089222908466</v>
      </c>
      <c r="I510" s="6">
        <f>IF('Log_working_3-way'!$D510="","",'True_Odds_Calculator_3-way'!O511/'True_Odds_Calculator_3-way'!B511-1)</f>
        <v>5.4868236333123539</v>
      </c>
      <c r="J510" s="6" t="e">
        <f>IF('Log_working_3-way'!$D510="","",'True_Odds_Calculator_3-way'!#REF!/'True_Odds_Calculator_3-way'!C511-1)</f>
        <v>#REF!</v>
      </c>
      <c r="K510" s="6">
        <f>IF('Log_working_3-way'!$D510="","",1/'True_Odds_Calculator_3-way'!A511+1/'True_Odds_Calculator_3-way'!B511+1/'True_Odds_Calculator_3-way'!C511-1)</f>
        <v>2.401061478891231E-2</v>
      </c>
    </row>
    <row r="511" spans="4:11" x14ac:dyDescent="0.25">
      <c r="D511">
        <f>solve_for_c('True_Odds_Calculator_3-way'!A512,'True_Odds_Calculator_3-way'!B512,'True_Odds_Calculator_3-way'!C512,'Log_working_3-way'!B$1,'Log_working_3-way'!B$2)</f>
        <v>1.0296248168516846</v>
      </c>
      <c r="F511" s="6" t="e">
        <f>IF('Log_working_3-way'!D511="","",1/'True_Odds_Calculator_3-way'!N512+1/'True_Odds_Calculator_3-way'!O512+1/'True_Odds_Calculator_3-way'!#REF!-1)</f>
        <v>#REF!</v>
      </c>
      <c r="H511" s="6">
        <f>IF('Log_working_3-way'!$D511="","",'True_Odds_Calculator_3-way'!N512/'True_Odds_Calculator_3-way'!A512-1)</f>
        <v>38.012220822720757</v>
      </c>
      <c r="I511" s="6">
        <f>IF('Log_working_3-way'!$D511="","",'True_Odds_Calculator_3-way'!O512/'True_Odds_Calculator_3-way'!B512-1)</f>
        <v>4.4429470942016156</v>
      </c>
      <c r="J511" s="6" t="e">
        <f>IF('Log_working_3-way'!$D511="","",'True_Odds_Calculator_3-way'!#REF!/'True_Odds_Calculator_3-way'!C512-1)</f>
        <v>#REF!</v>
      </c>
      <c r="K511" s="6">
        <f>IF('Log_working_3-way'!$D511="","",1/'True_Odds_Calculator_3-way'!A512+1/'True_Odds_Calculator_3-way'!B512+1/'True_Odds_Calculator_3-way'!C512-1)</f>
        <v>2.6798326751035884E-2</v>
      </c>
    </row>
    <row r="512" spans="4:11" x14ac:dyDescent="0.25">
      <c r="D512">
        <f>solve_for_c('True_Odds_Calculator_3-way'!A513,'True_Odds_Calculator_3-way'!B513,'True_Odds_Calculator_3-way'!C513,'Log_working_3-way'!B$1,'Log_working_3-way'!B$2)</f>
        <v>1.0195757472110045</v>
      </c>
      <c r="F512" s="6" t="e">
        <f>IF('Log_working_3-way'!D512="","",1/'True_Odds_Calculator_3-way'!N513+1/'True_Odds_Calculator_3-way'!O513+1/'True_Odds_Calculator_3-way'!#REF!-1)</f>
        <v>#REF!</v>
      </c>
      <c r="H512" s="6">
        <f>IF('Log_working_3-way'!$D512="","",'True_Odds_Calculator_3-way'!N513/'True_Odds_Calculator_3-way'!A513-1)</f>
        <v>10.48530116332247</v>
      </c>
      <c r="I512" s="6">
        <f>IF('Log_working_3-way'!$D512="","",'True_Odds_Calculator_3-way'!O513/'True_Odds_Calculator_3-way'!B513-1)</f>
        <v>7.0400219898812555</v>
      </c>
      <c r="J512" s="6" t="e">
        <f>IF('Log_working_3-way'!$D512="","",'True_Odds_Calculator_3-way'!#REF!/'True_Odds_Calculator_3-way'!C513-1)</f>
        <v>#REF!</v>
      </c>
      <c r="K512" s="6">
        <f>IF('Log_working_3-way'!$D512="","",1/'True_Odds_Calculator_3-way'!A513+1/'True_Odds_Calculator_3-way'!B513+1/'True_Odds_Calculator_3-way'!C513-1)</f>
        <v>2.1155567459153701E-2</v>
      </c>
    </row>
    <row r="513" spans="4:11" x14ac:dyDescent="0.25">
      <c r="D513">
        <f>solve_for_c('True_Odds_Calculator_3-way'!A514,'True_Odds_Calculator_3-way'!B514,'True_Odds_Calculator_3-way'!C514,'Log_working_3-way'!B$1,'Log_working_3-way'!B$2)</f>
        <v>1.0266238628589033</v>
      </c>
      <c r="F513" s="6" t="e">
        <f>IF('Log_working_3-way'!D513="","",1/'True_Odds_Calculator_3-way'!N514+1/'True_Odds_Calculator_3-way'!O514+1/'True_Odds_Calculator_3-way'!#REF!-1)</f>
        <v>#REF!</v>
      </c>
      <c r="H513" s="6">
        <f>IF('Log_working_3-way'!$D513="","",'True_Odds_Calculator_3-way'!N514/'True_Odds_Calculator_3-way'!A514-1)</f>
        <v>6.029094875664831</v>
      </c>
      <c r="I513" s="6">
        <f>IF('Log_working_3-way'!$D513="","",'True_Odds_Calculator_3-way'!O514/'True_Odds_Calculator_3-way'!B514-1)</f>
        <v>7.414483263615935</v>
      </c>
      <c r="J513" s="6" t="e">
        <f>IF('Log_working_3-way'!$D513="","",'True_Odds_Calculator_3-way'!#REF!/'True_Odds_Calculator_3-way'!C514-1)</f>
        <v>#REF!</v>
      </c>
      <c r="K513" s="6">
        <f>IF('Log_working_3-way'!$D513="","",1/'True_Odds_Calculator_3-way'!A514+1/'True_Odds_Calculator_3-way'!B514+1/'True_Odds_Calculator_3-way'!C514-1)</f>
        <v>2.8051130429666227E-2</v>
      </c>
    </row>
    <row r="514" spans="4:11" x14ac:dyDescent="0.25">
      <c r="D514">
        <f>solve_for_c('True_Odds_Calculator_3-way'!A515,'True_Odds_Calculator_3-way'!B515,'True_Odds_Calculator_3-way'!C515,'Log_working_3-way'!B$1,'Log_working_3-way'!B$2)</f>
        <v>1.0271788928514902</v>
      </c>
      <c r="F514" s="6" t="e">
        <f>IF('Log_working_3-way'!D514="","",1/'True_Odds_Calculator_3-way'!N515+1/'True_Odds_Calculator_3-way'!O515+1/'True_Odds_Calculator_3-way'!#REF!-1)</f>
        <v>#REF!</v>
      </c>
      <c r="H514" s="6">
        <f>IF('Log_working_3-way'!$D514="","",'True_Odds_Calculator_3-way'!N515/'True_Odds_Calculator_3-way'!A515-1)</f>
        <v>18.901847326045313</v>
      </c>
      <c r="I514" s="6">
        <f>IF('Log_working_3-way'!$D514="","",'True_Odds_Calculator_3-way'!O515/'True_Odds_Calculator_3-way'!B515-1)</f>
        <v>8.14624303936335</v>
      </c>
      <c r="J514" s="6" t="e">
        <f>IF('Log_working_3-way'!$D514="","",'True_Odds_Calculator_3-way'!#REF!/'True_Odds_Calculator_3-way'!C515-1)</f>
        <v>#REF!</v>
      </c>
      <c r="K514" s="6">
        <f>IF('Log_working_3-way'!$D514="","",1/'True_Odds_Calculator_3-way'!A515+1/'True_Odds_Calculator_3-way'!B515+1/'True_Odds_Calculator_3-way'!C515-1)</f>
        <v>2.8778933016215369E-2</v>
      </c>
    </row>
    <row r="515" spans="4:11" x14ac:dyDescent="0.25">
      <c r="D515">
        <f>solve_for_c('True_Odds_Calculator_3-way'!A516,'True_Odds_Calculator_3-way'!B516,'True_Odds_Calculator_3-way'!C516,'Log_working_3-way'!B$1,'Log_working_3-way'!B$2)</f>
        <v>1.0252801072338542</v>
      </c>
      <c r="F515" s="6" t="e">
        <f>IF('Log_working_3-way'!D515="","",1/'True_Odds_Calculator_3-way'!N516+1/'True_Odds_Calculator_3-way'!O516+1/'True_Odds_Calculator_3-way'!#REF!-1)</f>
        <v>#REF!</v>
      </c>
      <c r="H515" s="6">
        <f>IF('Log_working_3-way'!$D515="","",'True_Odds_Calculator_3-way'!N516/'True_Odds_Calculator_3-way'!A516-1)</f>
        <v>13.288899491017892</v>
      </c>
      <c r="I515" s="6">
        <f>IF('Log_working_3-way'!$D515="","",'True_Odds_Calculator_3-way'!O516/'True_Odds_Calculator_3-way'!B516-1)</f>
        <v>8.2723491295879992</v>
      </c>
      <c r="J515" s="6" t="e">
        <f>IF('Log_working_3-way'!$D515="","",'True_Odds_Calculator_3-way'!#REF!/'True_Odds_Calculator_3-way'!C516-1)</f>
        <v>#REF!</v>
      </c>
      <c r="K515" s="6">
        <f>IF('Log_working_3-way'!$D515="","",1/'True_Odds_Calculator_3-way'!A516+1/'True_Odds_Calculator_3-way'!B516+1/'True_Odds_Calculator_3-way'!C516-1)</f>
        <v>2.7354207559406873E-2</v>
      </c>
    </row>
    <row r="516" spans="4:11" x14ac:dyDescent="0.25">
      <c r="D516">
        <f>solve_for_c('True_Odds_Calculator_3-way'!A517,'True_Odds_Calculator_3-way'!B517,'True_Odds_Calculator_3-way'!C517,'Log_working_3-way'!B$1,'Log_working_3-way'!B$2)</f>
        <v>1.0251660299254997</v>
      </c>
      <c r="F516" s="6" t="e">
        <f>IF('Log_working_3-way'!D516="","",1/'True_Odds_Calculator_3-way'!N517+1/'True_Odds_Calculator_3-way'!O517+1/'True_Odds_Calculator_3-way'!#REF!-1)</f>
        <v>#REF!</v>
      </c>
      <c r="H516" s="6">
        <f>IF('Log_working_3-way'!$D516="","",'True_Odds_Calculator_3-way'!N517/'True_Odds_Calculator_3-way'!A517-1)</f>
        <v>9.2619590616995477</v>
      </c>
      <c r="I516" s="6">
        <f>IF('Log_working_3-way'!$D516="","",'True_Odds_Calculator_3-way'!O517/'True_Odds_Calculator_3-way'!B517-1)</f>
        <v>8.7489433226753093</v>
      </c>
      <c r="J516" s="6" t="e">
        <f>IF('Log_working_3-way'!$D516="","",'True_Odds_Calculator_3-way'!#REF!/'True_Odds_Calculator_3-way'!C517-1)</f>
        <v>#REF!</v>
      </c>
      <c r="K516" s="6">
        <f>IF('Log_working_3-way'!$D516="","",1/'True_Odds_Calculator_3-way'!A517+1/'True_Odds_Calculator_3-way'!B517+1/'True_Odds_Calculator_3-way'!C517-1)</f>
        <v>2.7231406978242223E-2</v>
      </c>
    </row>
    <row r="517" spans="4:11" x14ac:dyDescent="0.25">
      <c r="D517">
        <f>solve_for_c('True_Odds_Calculator_3-way'!A518,'True_Odds_Calculator_3-way'!B518,'True_Odds_Calculator_3-way'!C518,'Log_working_3-way'!B$1,'Log_working_3-way'!B$2)</f>
        <v>1.0302192724106654</v>
      </c>
      <c r="F517" s="6" t="e">
        <f>IF('Log_working_3-way'!D517="","",1/'True_Odds_Calculator_3-way'!N518+1/'True_Odds_Calculator_3-way'!O518+1/'True_Odds_Calculator_3-way'!#REF!-1)</f>
        <v>#REF!</v>
      </c>
      <c r="H517" s="6">
        <f>IF('Log_working_3-way'!$D517="","",'True_Odds_Calculator_3-way'!N518/'True_Odds_Calculator_3-way'!A518-1)</f>
        <v>28.639778244815911</v>
      </c>
      <c r="I517" s="6">
        <f>IF('Log_working_3-way'!$D517="","",'True_Odds_Calculator_3-way'!O518/'True_Odds_Calculator_3-way'!B518-1)</f>
        <v>6.5764549723667658</v>
      </c>
      <c r="J517" s="6" t="e">
        <f>IF('Log_working_3-way'!$D517="","",'True_Odds_Calculator_3-way'!#REF!/'True_Odds_Calculator_3-way'!C518-1)</f>
        <v>#REF!</v>
      </c>
      <c r="K517" s="6">
        <f>IF('Log_working_3-way'!$D517="","",1/'True_Odds_Calculator_3-way'!A518+1/'True_Odds_Calculator_3-way'!B518+1/'True_Odds_Calculator_3-way'!C518-1)</f>
        <v>2.9835598764049287E-2</v>
      </c>
    </row>
    <row r="518" spans="4:11" x14ac:dyDescent="0.25">
      <c r="D518">
        <f>solve_for_c('True_Odds_Calculator_3-way'!A519,'True_Odds_Calculator_3-way'!B519,'True_Odds_Calculator_3-way'!C519,'Log_working_3-way'!B$1,'Log_working_3-way'!B$2)</f>
        <v>1.0283320026706282</v>
      </c>
      <c r="F518" s="6" t="e">
        <f>IF('Log_working_3-way'!D518="","",1/'True_Odds_Calculator_3-way'!N519+1/'True_Odds_Calculator_3-way'!O519+1/'True_Odds_Calculator_3-way'!#REF!-1)</f>
        <v>#REF!</v>
      </c>
      <c r="H518" s="6">
        <f>IF('Log_working_3-way'!$D518="","",'True_Odds_Calculator_3-way'!N519/'True_Odds_Calculator_3-way'!A519-1)</f>
        <v>27.412712321537626</v>
      </c>
      <c r="I518" s="6">
        <f>IF('Log_working_3-way'!$D518="","",'True_Odds_Calculator_3-way'!O519/'True_Odds_Calculator_3-way'!B519-1)</f>
        <v>6.2592872227046579</v>
      </c>
      <c r="J518" s="6" t="e">
        <f>IF('Log_working_3-way'!$D518="","",'True_Odds_Calculator_3-way'!#REF!/'True_Odds_Calculator_3-way'!C519-1)</f>
        <v>#REF!</v>
      </c>
      <c r="K518" s="6">
        <f>IF('Log_working_3-way'!$D518="","",1/'True_Odds_Calculator_3-way'!A519+1/'True_Odds_Calculator_3-way'!B519+1/'True_Odds_Calculator_3-way'!C519-1)</f>
        <v>2.835685893449913E-2</v>
      </c>
    </row>
    <row r="519" spans="4:11" x14ac:dyDescent="0.25">
      <c r="D519">
        <f>solve_for_c('True_Odds_Calculator_3-way'!A520,'True_Odds_Calculator_3-way'!B520,'True_Odds_Calculator_3-way'!C520,'Log_working_3-way'!B$1,'Log_working_3-way'!B$2)</f>
        <v>1.0280547787916694</v>
      </c>
      <c r="F519" s="6" t="e">
        <f>IF('Log_working_3-way'!D519="","",1/'True_Odds_Calculator_3-way'!N520+1/'True_Odds_Calculator_3-way'!O520+1/'True_Odds_Calculator_3-way'!#REF!-1)</f>
        <v>#REF!</v>
      </c>
      <c r="H519" s="6">
        <f>IF('Log_working_3-way'!$D519="","",'True_Odds_Calculator_3-way'!N520/'True_Odds_Calculator_3-way'!A520-1)</f>
        <v>21.028322489591773</v>
      </c>
      <c r="I519" s="6">
        <f>IF('Log_working_3-way'!$D519="","",'True_Odds_Calculator_3-way'!O520/'True_Odds_Calculator_3-way'!B520-1)</f>
        <v>6.9757064538960876</v>
      </c>
      <c r="J519" s="6" t="e">
        <f>IF('Log_working_3-way'!$D519="","",'True_Odds_Calculator_3-way'!#REF!/'True_Odds_Calculator_3-way'!C520-1)</f>
        <v>#REF!</v>
      </c>
      <c r="K519" s="6">
        <f>IF('Log_working_3-way'!$D519="","",1/'True_Odds_Calculator_3-way'!A520+1/'True_Odds_Calculator_3-way'!B520+1/'True_Odds_Calculator_3-way'!C520-1)</f>
        <v>2.9390094146541035E-2</v>
      </c>
    </row>
    <row r="520" spans="4:11" x14ac:dyDescent="0.25">
      <c r="D520">
        <f>solve_for_c('True_Odds_Calculator_3-way'!A521,'True_Odds_Calculator_3-way'!B521,'True_Odds_Calculator_3-way'!C521,'Log_working_3-way'!B$1,'Log_working_3-way'!B$2)</f>
        <v>1.0370963469571299</v>
      </c>
      <c r="F520" s="6" t="e">
        <f>IF('Log_working_3-way'!D520="","",1/'True_Odds_Calculator_3-way'!N521+1/'True_Odds_Calculator_3-way'!O521+1/'True_Odds_Calculator_3-way'!#REF!-1)</f>
        <v>#REF!</v>
      </c>
      <c r="H520" s="6">
        <f>IF('Log_working_3-way'!$D520="","",'True_Odds_Calculator_3-way'!N521/'True_Odds_Calculator_3-way'!A521-1)</f>
        <v>38.266289338250729</v>
      </c>
      <c r="I520" s="6">
        <f>IF('Log_working_3-way'!$D520="","",'True_Odds_Calculator_3-way'!O521/'True_Odds_Calculator_3-way'!B521-1)</f>
        <v>4.9891757994761434</v>
      </c>
      <c r="J520" s="6" t="e">
        <f>IF('Log_working_3-way'!$D520="","",'True_Odds_Calculator_3-way'!#REF!/'True_Odds_Calculator_3-way'!C521-1)</f>
        <v>#REF!</v>
      </c>
      <c r="K520" s="6">
        <f>IF('Log_working_3-way'!$D520="","",1/'True_Odds_Calculator_3-way'!A521+1/'True_Odds_Calculator_3-way'!B521+1/'True_Odds_Calculator_3-way'!C521-1)</f>
        <v>3.3191519433440009E-2</v>
      </c>
    </row>
    <row r="521" spans="4:11" x14ac:dyDescent="0.25">
      <c r="D521">
        <f>solve_for_c('True_Odds_Calculator_3-way'!A522,'True_Odds_Calculator_3-way'!B522,'True_Odds_Calculator_3-way'!C522,'Log_working_3-way'!B$1,'Log_working_3-way'!B$2)</f>
        <v>1.0330704199800171</v>
      </c>
      <c r="F521" s="6" t="e">
        <f>IF('Log_working_3-way'!D521="","",1/'True_Odds_Calculator_3-way'!N522+1/'True_Odds_Calculator_3-way'!O522+1/'True_Odds_Calculator_3-way'!#REF!-1)</f>
        <v>#REF!</v>
      </c>
      <c r="H521" s="6">
        <f>IF('Log_working_3-way'!$D521="","",'True_Odds_Calculator_3-way'!N522/'True_Odds_Calculator_3-way'!A522-1)</f>
        <v>35.516110994700099</v>
      </c>
      <c r="I521" s="6">
        <f>IF('Log_working_3-way'!$D521="","",'True_Odds_Calculator_3-way'!O522/'True_Odds_Calculator_3-way'!B522-1)</f>
        <v>4.7434928340359503</v>
      </c>
      <c r="J521" s="6" t="e">
        <f>IF('Log_working_3-way'!$D521="","",'True_Odds_Calculator_3-way'!#REF!/'True_Odds_Calculator_3-way'!C522-1)</f>
        <v>#REF!</v>
      </c>
      <c r="K521" s="6">
        <f>IF('Log_working_3-way'!$D521="","",1/'True_Odds_Calculator_3-way'!A522+1/'True_Odds_Calculator_3-way'!B522+1/'True_Odds_Calculator_3-way'!C522-1)</f>
        <v>3.0718978426688359E-2</v>
      </c>
    </row>
    <row r="522" spans="4:11" x14ac:dyDescent="0.25">
      <c r="D522">
        <f>solve_for_c('True_Odds_Calculator_3-way'!A523,'True_Odds_Calculator_3-way'!B523,'True_Odds_Calculator_3-way'!C523,'Log_working_3-way'!B$1,'Log_working_3-way'!B$2)</f>
        <v>1.0340454457672028</v>
      </c>
      <c r="F522" s="6" t="e">
        <f>IF('Log_working_3-way'!D522="","",1/'True_Odds_Calculator_3-way'!N523+1/'True_Odds_Calculator_3-way'!O523+1/'True_Odds_Calculator_3-way'!#REF!-1)</f>
        <v>#REF!</v>
      </c>
      <c r="H522" s="6">
        <f>IF('Log_working_3-way'!$D522="","",'True_Odds_Calculator_3-way'!N523/'True_Odds_Calculator_3-way'!A523-1)</f>
        <v>35.031258856589155</v>
      </c>
      <c r="I522" s="6">
        <f>IF('Log_working_3-way'!$D522="","",'True_Odds_Calculator_3-way'!O523/'True_Odds_Calculator_3-way'!B523-1)</f>
        <v>4.2169009544889509</v>
      </c>
      <c r="J522" s="6" t="e">
        <f>IF('Log_working_3-way'!$D522="","",'True_Odds_Calculator_3-way'!#REF!/'True_Odds_Calculator_3-way'!C523-1)</f>
        <v>#REF!</v>
      </c>
      <c r="K522" s="6">
        <f>IF('Log_working_3-way'!$D522="","",1/'True_Odds_Calculator_3-way'!A523+1/'True_Odds_Calculator_3-way'!B523+1/'True_Odds_Calculator_3-way'!C523-1)</f>
        <v>3.1888727486959034E-2</v>
      </c>
    </row>
    <row r="523" spans="4:11" x14ac:dyDescent="0.25">
      <c r="D523">
        <f>solve_for_c('True_Odds_Calculator_3-way'!A524,'True_Odds_Calculator_3-way'!B524,'True_Odds_Calculator_3-way'!C524,'Log_working_3-way'!B$1,'Log_working_3-way'!B$2)</f>
        <v>1.0351570245971302</v>
      </c>
      <c r="F523" s="6" t="e">
        <f>IF('Log_working_3-way'!D523="","",1/'True_Odds_Calculator_3-way'!N524+1/'True_Odds_Calculator_3-way'!O524+1/'True_Odds_Calculator_3-way'!#REF!-1)</f>
        <v>#REF!</v>
      </c>
      <c r="H523" s="6">
        <f>IF('Log_working_3-way'!$D523="","",'True_Odds_Calculator_3-way'!N524/'True_Odds_Calculator_3-way'!A524-1)</f>
        <v>33.291631075058412</v>
      </c>
      <c r="I523" s="6">
        <f>IF('Log_working_3-way'!$D523="","",'True_Odds_Calculator_3-way'!O524/'True_Odds_Calculator_3-way'!B524-1)</f>
        <v>5.7025415198230522</v>
      </c>
      <c r="J523" s="6" t="e">
        <f>IF('Log_working_3-way'!$D523="","",'True_Odds_Calculator_3-way'!#REF!/'True_Odds_Calculator_3-way'!C524-1)</f>
        <v>#REF!</v>
      </c>
      <c r="K523" s="6">
        <f>IF('Log_working_3-way'!$D523="","",1/'True_Odds_Calculator_3-way'!A524+1/'True_Odds_Calculator_3-way'!B524+1/'True_Odds_Calculator_3-way'!C524-1)</f>
        <v>3.3221164800112168E-2</v>
      </c>
    </row>
    <row r="524" spans="4:11" x14ac:dyDescent="0.25">
      <c r="D524">
        <f>solve_for_c('True_Odds_Calculator_3-way'!A525,'True_Odds_Calculator_3-way'!B525,'True_Odds_Calculator_3-way'!C525,'Log_working_3-way'!B$1,'Log_working_3-way'!B$2)</f>
        <v>1.0246775087816042</v>
      </c>
      <c r="F524" s="6" t="e">
        <f>IF('Log_working_3-way'!D524="","",1/'True_Odds_Calculator_3-way'!N525+1/'True_Odds_Calculator_3-way'!O525+1/'True_Odds_Calculator_3-way'!#REF!-1)</f>
        <v>#REF!</v>
      </c>
      <c r="H524" s="6">
        <f>IF('Log_working_3-way'!$D524="","",'True_Odds_Calculator_3-way'!N525/'True_Odds_Calculator_3-way'!A525-1)</f>
        <v>15.228374247200943</v>
      </c>
      <c r="I524" s="6">
        <f>IF('Log_working_3-way'!$D524="","",'True_Odds_Calculator_3-way'!O525/'True_Odds_Calculator_3-way'!B525-1)</f>
        <v>7.999437959629315</v>
      </c>
      <c r="J524" s="6" t="e">
        <f>IF('Log_working_3-way'!$D524="","",'True_Odds_Calculator_3-way'!#REF!/'True_Odds_Calculator_3-way'!C525-1)</f>
        <v>#REF!</v>
      </c>
      <c r="K524" s="6">
        <f>IF('Log_working_3-way'!$D524="","",1/'True_Odds_Calculator_3-way'!A525+1/'True_Odds_Calculator_3-way'!B525+1/'True_Odds_Calculator_3-way'!C525-1)</f>
        <v>2.6580041892308781E-2</v>
      </c>
    </row>
    <row r="525" spans="4:11" x14ac:dyDescent="0.25">
      <c r="D525">
        <f>solve_for_c('True_Odds_Calculator_3-way'!A526,'True_Odds_Calculator_3-way'!B526,'True_Odds_Calculator_3-way'!C526,'Log_working_3-way'!B$1,'Log_working_3-way'!B$2)</f>
        <v>1.0338338682228965</v>
      </c>
      <c r="F525" s="6" t="e">
        <f>IF('Log_working_3-way'!D525="","",1/'True_Odds_Calculator_3-way'!N526+1/'True_Odds_Calculator_3-way'!O526+1/'True_Odds_Calculator_3-way'!#REF!-1)</f>
        <v>#REF!</v>
      </c>
      <c r="H525" s="6">
        <f>IF('Log_working_3-way'!$D525="","",'True_Odds_Calculator_3-way'!N526/'True_Odds_Calculator_3-way'!A526-1)</f>
        <v>39.41391491129778</v>
      </c>
      <c r="I525" s="6">
        <f>IF('Log_working_3-way'!$D525="","",'True_Odds_Calculator_3-way'!O526/'True_Odds_Calculator_3-way'!B526-1)</f>
        <v>4.7200508161933801</v>
      </c>
      <c r="J525" s="6" t="e">
        <f>IF('Log_working_3-way'!$D525="","",'True_Odds_Calculator_3-way'!#REF!/'True_Odds_Calculator_3-way'!C526-1)</f>
        <v>#REF!</v>
      </c>
      <c r="K525" s="6">
        <f>IF('Log_working_3-way'!$D525="","",1/'True_Odds_Calculator_3-way'!A526+1/'True_Odds_Calculator_3-way'!B526+1/'True_Odds_Calculator_3-way'!C526-1)</f>
        <v>2.9925191469976964E-2</v>
      </c>
    </row>
    <row r="526" spans="4:11" x14ac:dyDescent="0.25">
      <c r="D526">
        <f>solve_for_c('True_Odds_Calculator_3-way'!A527,'True_Odds_Calculator_3-way'!B527,'True_Odds_Calculator_3-way'!C527,'Log_working_3-way'!B$1,'Log_working_3-way'!B$2)</f>
        <v>1.0346174359142293</v>
      </c>
      <c r="F526" s="6" t="e">
        <f>IF('Log_working_3-way'!D526="","",1/'True_Odds_Calculator_3-way'!N527+1/'True_Odds_Calculator_3-way'!O527+1/'True_Odds_Calculator_3-way'!#REF!-1)</f>
        <v>#REF!</v>
      </c>
      <c r="H526" s="6">
        <f>IF('Log_working_3-way'!$D526="","",'True_Odds_Calculator_3-way'!N527/'True_Odds_Calculator_3-way'!A527-1)</f>
        <v>35.468918828071452</v>
      </c>
      <c r="I526" s="6">
        <f>IF('Log_working_3-way'!$D526="","",'True_Odds_Calculator_3-way'!O527/'True_Odds_Calculator_3-way'!B527-1)</f>
        <v>5.1477625284281361</v>
      </c>
      <c r="J526" s="6" t="e">
        <f>IF('Log_working_3-way'!$D526="","",'True_Odds_Calculator_3-way'!#REF!/'True_Odds_Calculator_3-way'!C527-1)</f>
        <v>#REF!</v>
      </c>
      <c r="K526" s="6">
        <f>IF('Log_working_3-way'!$D526="","",1/'True_Odds_Calculator_3-way'!A527+1/'True_Odds_Calculator_3-way'!B527+1/'True_Odds_Calculator_3-way'!C527-1)</f>
        <v>3.2052767947747141E-2</v>
      </c>
    </row>
    <row r="527" spans="4:11" x14ac:dyDescent="0.25">
      <c r="D527">
        <f>solve_for_c('True_Odds_Calculator_3-way'!A528,'True_Odds_Calculator_3-way'!B528,'True_Odds_Calculator_3-way'!C528,'Log_working_3-way'!B$1,'Log_working_3-way'!B$2)</f>
        <v>1.0273483044526837</v>
      </c>
      <c r="F527" s="6" t="e">
        <f>IF('Log_working_3-way'!D527="","",1/'True_Odds_Calculator_3-way'!N528+1/'True_Odds_Calculator_3-way'!O528+1/'True_Odds_Calculator_3-way'!#REF!-1)</f>
        <v>#REF!</v>
      </c>
      <c r="H527" s="6">
        <f>IF('Log_working_3-way'!$D527="","",'True_Odds_Calculator_3-way'!N528/'True_Odds_Calculator_3-way'!A528-1)</f>
        <v>8.3141719659909086</v>
      </c>
      <c r="I527" s="6">
        <f>IF('Log_working_3-way'!$D527="","",'True_Odds_Calculator_3-way'!O528/'True_Odds_Calculator_3-way'!B528-1)</f>
        <v>6.4564977788680684</v>
      </c>
      <c r="J527" s="6" t="e">
        <f>IF('Log_working_3-way'!$D527="","",'True_Odds_Calculator_3-way'!#REF!/'True_Odds_Calculator_3-way'!C528-1)</f>
        <v>#REF!</v>
      </c>
      <c r="K527" s="6">
        <f>IF('Log_working_3-way'!$D527="","",1/'True_Odds_Calculator_3-way'!A528+1/'True_Odds_Calculator_3-way'!B528+1/'True_Odds_Calculator_3-way'!C528-1)</f>
        <v>2.9083709575316474E-2</v>
      </c>
    </row>
    <row r="528" spans="4:11" x14ac:dyDescent="0.25">
      <c r="D528">
        <f>solve_for_c('True_Odds_Calculator_3-way'!A529,'True_Odds_Calculator_3-way'!B529,'True_Odds_Calculator_3-way'!C529,'Log_working_3-way'!B$1,'Log_working_3-way'!B$2)</f>
        <v>1.0269326954032048</v>
      </c>
      <c r="F528" s="6" t="e">
        <f>IF('Log_working_3-way'!D528="","",1/'True_Odds_Calculator_3-way'!N529+1/'True_Odds_Calculator_3-way'!O529+1/'True_Odds_Calculator_3-way'!#REF!-1)</f>
        <v>#REF!</v>
      </c>
      <c r="H528" s="6">
        <f>IF('Log_working_3-way'!$D528="","",'True_Odds_Calculator_3-way'!N529/'True_Odds_Calculator_3-way'!A529-1)</f>
        <v>16.158570448553355</v>
      </c>
      <c r="I528" s="6">
        <f>IF('Log_working_3-way'!$D528="","",'True_Odds_Calculator_3-way'!O529/'True_Odds_Calculator_3-way'!B529-1)</f>
        <v>8.672004542664931</v>
      </c>
      <c r="J528" s="6" t="e">
        <f>IF('Log_working_3-way'!$D528="","",'True_Odds_Calculator_3-way'!#REF!/'True_Odds_Calculator_3-way'!C529-1)</f>
        <v>#REF!</v>
      </c>
      <c r="K528" s="6">
        <f>IF('Log_working_3-way'!$D528="","",1/'True_Odds_Calculator_3-way'!A529+1/'True_Odds_Calculator_3-way'!B529+1/'True_Odds_Calculator_3-way'!C529-1)</f>
        <v>2.8880612440911335E-2</v>
      </c>
    </row>
    <row r="529" spans="4:11" x14ac:dyDescent="0.25">
      <c r="D529">
        <f>solve_for_c('True_Odds_Calculator_3-way'!A530,'True_Odds_Calculator_3-way'!B530,'True_Odds_Calculator_3-way'!C530,'Log_working_3-way'!B$1,'Log_working_3-way'!B$2)</f>
        <v>1.0274399664087368</v>
      </c>
      <c r="F529" s="6" t="e">
        <f>IF('Log_working_3-way'!D529="","",1/'True_Odds_Calculator_3-way'!N530+1/'True_Odds_Calculator_3-way'!O530+1/'True_Odds_Calculator_3-way'!#REF!-1)</f>
        <v>#REF!</v>
      </c>
      <c r="H529" s="6">
        <f>IF('Log_working_3-way'!$D529="","",'True_Odds_Calculator_3-way'!N530/'True_Odds_Calculator_3-way'!A530-1)</f>
        <v>20.626936541150702</v>
      </c>
      <c r="I529" s="6">
        <f>IF('Log_working_3-way'!$D529="","",'True_Odds_Calculator_3-way'!O530/'True_Odds_Calculator_3-way'!B530-1)</f>
        <v>7.3590701482226439</v>
      </c>
      <c r="J529" s="6" t="e">
        <f>IF('Log_working_3-way'!$D529="","",'True_Odds_Calculator_3-way'!#REF!/'True_Odds_Calculator_3-way'!C530-1)</f>
        <v>#REF!</v>
      </c>
      <c r="K529" s="6">
        <f>IF('Log_working_3-way'!$D529="","",1/'True_Odds_Calculator_3-way'!A530+1/'True_Odds_Calculator_3-way'!B530+1/'True_Odds_Calculator_3-way'!C530-1)</f>
        <v>2.8805487916419681E-2</v>
      </c>
    </row>
    <row r="530" spans="4:11" x14ac:dyDescent="0.25">
      <c r="D530">
        <f>solve_for_c('True_Odds_Calculator_3-way'!A531,'True_Odds_Calculator_3-way'!B531,'True_Odds_Calculator_3-way'!C531,'Log_working_3-way'!B$1,'Log_working_3-way'!B$2)</f>
        <v>1.0265900861697448</v>
      </c>
      <c r="F530" s="6" t="e">
        <f>IF('Log_working_3-way'!D530="","",1/'True_Odds_Calculator_3-way'!N531+1/'True_Odds_Calculator_3-way'!O531+1/'True_Odds_Calculator_3-way'!#REF!-1)</f>
        <v>#REF!</v>
      </c>
      <c r="H530" s="6">
        <f>IF('Log_working_3-way'!$D530="","",'True_Odds_Calculator_3-way'!N531/'True_Odds_Calculator_3-way'!A531-1)</f>
        <v>15.880354719664311</v>
      </c>
      <c r="I530" s="6">
        <f>IF('Log_working_3-way'!$D530="","",'True_Odds_Calculator_3-way'!O531/'True_Odds_Calculator_3-way'!B531-1)</f>
        <v>6.4197096536481189</v>
      </c>
      <c r="J530" s="6" t="e">
        <f>IF('Log_working_3-way'!$D530="","",'True_Odds_Calculator_3-way'!#REF!/'True_Odds_Calculator_3-way'!C531-1)</f>
        <v>#REF!</v>
      </c>
      <c r="K530" s="6">
        <f>IF('Log_working_3-way'!$D530="","",1/'True_Odds_Calculator_3-way'!A531+1/'True_Odds_Calculator_3-way'!B531+1/'True_Odds_Calculator_3-way'!C531-1)</f>
        <v>2.8480230387976313E-2</v>
      </c>
    </row>
    <row r="531" spans="4:11" x14ac:dyDescent="0.25">
      <c r="D531">
        <f>solve_for_c('True_Odds_Calculator_3-way'!A532,'True_Odds_Calculator_3-way'!B532,'True_Odds_Calculator_3-way'!C532,'Log_working_3-way'!B$1,'Log_working_3-way'!B$2)</f>
        <v>1.0256793637696053</v>
      </c>
      <c r="F531" s="6" t="e">
        <f>IF('Log_working_3-way'!D531="","",1/'True_Odds_Calculator_3-way'!N532+1/'True_Odds_Calculator_3-way'!O532+1/'True_Odds_Calculator_3-way'!#REF!-1)</f>
        <v>#REF!</v>
      </c>
      <c r="H531" s="6">
        <f>IF('Log_working_3-way'!$D531="","",'True_Odds_Calculator_3-way'!N532/'True_Odds_Calculator_3-way'!A532-1)</f>
        <v>7.272709989158157</v>
      </c>
      <c r="I531" s="6">
        <f>IF('Log_working_3-way'!$D531="","",'True_Odds_Calculator_3-way'!O532/'True_Odds_Calculator_3-way'!B532-1)</f>
        <v>8.0466617481639311</v>
      </c>
      <c r="J531" s="6" t="e">
        <f>IF('Log_working_3-way'!$D531="","",'True_Odds_Calculator_3-way'!#REF!/'True_Odds_Calculator_3-way'!C532-1)</f>
        <v>#REF!</v>
      </c>
      <c r="K531" s="6">
        <f>IF('Log_working_3-way'!$D531="","",1/'True_Odds_Calculator_3-way'!A532+1/'True_Odds_Calculator_3-way'!B532+1/'True_Odds_Calculator_3-way'!C532-1)</f>
        <v>2.7457721043481653E-2</v>
      </c>
    </row>
    <row r="532" spans="4:11" x14ac:dyDescent="0.25">
      <c r="D532">
        <f>solve_for_c('True_Odds_Calculator_3-way'!A533,'True_Odds_Calculator_3-way'!B533,'True_Odds_Calculator_3-way'!C533,'Log_working_3-way'!B$1,'Log_working_3-way'!B$2)</f>
        <v>1.0257197898354971</v>
      </c>
      <c r="F532" s="6" t="e">
        <f>IF('Log_working_3-way'!D532="","",1/'True_Odds_Calculator_3-way'!N533+1/'True_Odds_Calculator_3-way'!O533+1/'True_Odds_Calculator_3-way'!#REF!-1)</f>
        <v>#REF!</v>
      </c>
      <c r="H532" s="6">
        <f>IF('Log_working_3-way'!$D532="","",'True_Odds_Calculator_3-way'!N533/'True_Odds_Calculator_3-way'!A533-1)</f>
        <v>9.2562787656568499</v>
      </c>
      <c r="I532" s="6">
        <f>IF('Log_working_3-way'!$D532="","",'True_Odds_Calculator_3-way'!O533/'True_Odds_Calculator_3-way'!B533-1)</f>
        <v>8.50148075024679</v>
      </c>
      <c r="J532" s="6" t="e">
        <f>IF('Log_working_3-way'!$D532="","",'True_Odds_Calculator_3-way'!#REF!/'True_Odds_Calculator_3-way'!C533-1)</f>
        <v>#REF!</v>
      </c>
      <c r="K532" s="6">
        <f>IF('Log_working_3-way'!$D532="","",1/'True_Odds_Calculator_3-way'!A533+1/'True_Odds_Calculator_3-way'!B533+1/'True_Odds_Calculator_3-way'!C533-1)</f>
        <v>2.7800324675324672E-2</v>
      </c>
    </row>
    <row r="533" spans="4:11" x14ac:dyDescent="0.25">
      <c r="D533">
        <f>solve_for_c('True_Odds_Calculator_3-way'!A534,'True_Odds_Calculator_3-way'!B534,'True_Odds_Calculator_3-way'!C534,'Log_working_3-way'!B$1,'Log_working_3-way'!B$2)</f>
        <v>1.0536853246897124</v>
      </c>
      <c r="F533" s="6" t="e">
        <f>IF('Log_working_3-way'!D533="","",1/'True_Odds_Calculator_3-way'!N534+1/'True_Odds_Calculator_3-way'!O534+1/'True_Odds_Calculator_3-way'!#REF!-1)</f>
        <v>#REF!</v>
      </c>
      <c r="H533" s="6">
        <f>IF('Log_working_3-way'!$D533="","",'True_Odds_Calculator_3-way'!N534/'True_Odds_Calculator_3-way'!A534-1)</f>
        <v>4.2551917537680284</v>
      </c>
      <c r="I533" s="6">
        <f>IF('Log_working_3-way'!$D533="","",'True_Odds_Calculator_3-way'!O534/'True_Odds_Calculator_3-way'!B534-1)</f>
        <v>6.1641333362844914</v>
      </c>
      <c r="J533" s="6" t="e">
        <f>IF('Log_working_3-way'!$D533="","",'True_Odds_Calculator_3-way'!#REF!/'True_Odds_Calculator_3-way'!C534-1)</f>
        <v>#REF!</v>
      </c>
      <c r="K533" s="6">
        <f>IF('Log_working_3-way'!$D533="","",1/'True_Odds_Calculator_3-way'!A534+1/'True_Odds_Calculator_3-way'!B534+1/'True_Odds_Calculator_3-way'!C534-1)</f>
        <v>5.3497653241898702E-2</v>
      </c>
    </row>
    <row r="534" spans="4:11" x14ac:dyDescent="0.25">
      <c r="D534">
        <f>solve_for_c('True_Odds_Calculator_3-way'!A535,'True_Odds_Calculator_3-way'!B535,'True_Odds_Calculator_3-way'!C535,'Log_working_3-way'!B$1,'Log_working_3-way'!B$2)</f>
        <v>1.0458642918078478</v>
      </c>
      <c r="F534" s="6" t="e">
        <f>IF('Log_working_3-way'!D534="","",1/'True_Odds_Calculator_3-way'!N535+1/'True_Odds_Calculator_3-way'!O535+1/'True_Odds_Calculator_3-way'!#REF!-1)</f>
        <v>#REF!</v>
      </c>
      <c r="H534" s="6">
        <f>IF('Log_working_3-way'!$D534="","",'True_Odds_Calculator_3-way'!N535/'True_Odds_Calculator_3-way'!A535-1)</f>
        <v>23.611290041920174</v>
      </c>
      <c r="I534" s="6">
        <f>IF('Log_working_3-way'!$D534="","",'True_Odds_Calculator_3-way'!O535/'True_Odds_Calculator_3-way'!B535-1)</f>
        <v>5.1841744215688026</v>
      </c>
      <c r="J534" s="6" t="e">
        <f>IF('Log_working_3-way'!$D534="","",'True_Odds_Calculator_3-way'!#REF!/'True_Odds_Calculator_3-way'!C535-1)</f>
        <v>#REF!</v>
      </c>
      <c r="K534" s="6">
        <f>IF('Log_working_3-way'!$D534="","",1/'True_Odds_Calculator_3-way'!A535+1/'True_Odds_Calculator_3-way'!B535+1/'True_Odds_Calculator_3-way'!C535-1)</f>
        <v>4.6967424306905814E-2</v>
      </c>
    </row>
    <row r="535" spans="4:11" x14ac:dyDescent="0.25">
      <c r="D535">
        <f>solve_for_c('True_Odds_Calculator_3-way'!A536,'True_Odds_Calculator_3-way'!B536,'True_Odds_Calculator_3-way'!C536,'Log_working_3-way'!B$1,'Log_working_3-way'!B$2)</f>
        <v>1.0272242883185172</v>
      </c>
      <c r="F535" s="6" t="e">
        <f>IF('Log_working_3-way'!D535="","",1/'True_Odds_Calculator_3-way'!N536+1/'True_Odds_Calculator_3-way'!O536+1/'True_Odds_Calculator_3-way'!#REF!-1)</f>
        <v>#REF!</v>
      </c>
      <c r="H535" s="6">
        <f>IF('Log_working_3-way'!$D535="","",'True_Odds_Calculator_3-way'!N536/'True_Odds_Calculator_3-way'!A536-1)</f>
        <v>5.8749704308601798</v>
      </c>
      <c r="I535" s="6">
        <f>IF('Log_working_3-way'!$D535="","",'True_Odds_Calculator_3-way'!O536/'True_Odds_Calculator_3-way'!B536-1)</f>
        <v>8.6115246591638837</v>
      </c>
      <c r="J535" s="6" t="e">
        <f>IF('Log_working_3-way'!$D535="","",'True_Odds_Calculator_3-way'!#REF!/'True_Odds_Calculator_3-way'!C536-1)</f>
        <v>#REF!</v>
      </c>
      <c r="K535" s="6">
        <f>IF('Log_working_3-way'!$D535="","",1/'True_Odds_Calculator_3-way'!A536+1/'True_Odds_Calculator_3-way'!B536+1/'True_Odds_Calculator_3-way'!C536-1)</f>
        <v>2.8853348887084573E-2</v>
      </c>
    </row>
    <row r="536" spans="4:11" x14ac:dyDescent="0.25">
      <c r="D536">
        <f>solve_for_c('True_Odds_Calculator_3-way'!A537,'True_Odds_Calculator_3-way'!B537,'True_Odds_Calculator_3-way'!C537,'Log_working_3-way'!B$1,'Log_working_3-way'!B$2)</f>
        <v>1.0199081566013324</v>
      </c>
      <c r="F536" s="6" t="e">
        <f>IF('Log_working_3-way'!D536="","",1/'True_Odds_Calculator_3-way'!N537+1/'True_Odds_Calculator_3-way'!O537+1/'True_Odds_Calculator_3-way'!#REF!-1)</f>
        <v>#REF!</v>
      </c>
      <c r="H536" s="6">
        <f>IF('Log_working_3-way'!$D536="","",'True_Odds_Calculator_3-way'!N537/'True_Odds_Calculator_3-way'!A537-1)</f>
        <v>9.4536842615415999</v>
      </c>
      <c r="I536" s="6">
        <f>IF('Log_working_3-way'!$D536="","",'True_Odds_Calculator_3-way'!O537/'True_Odds_Calculator_3-way'!B537-1)</f>
        <v>8.8648644949731352</v>
      </c>
      <c r="J536" s="6" t="e">
        <f>IF('Log_working_3-way'!$D536="","",'True_Odds_Calculator_3-way'!#REF!/'True_Odds_Calculator_3-way'!C537-1)</f>
        <v>#REF!</v>
      </c>
      <c r="K536" s="6">
        <f>IF('Log_working_3-way'!$D536="","",1/'True_Odds_Calculator_3-way'!A537+1/'True_Odds_Calculator_3-way'!B537+1/'True_Odds_Calculator_3-way'!C537-1)</f>
        <v>2.1616193647270077E-2</v>
      </c>
    </row>
    <row r="537" spans="4:11" x14ac:dyDescent="0.25">
      <c r="D537">
        <f>solve_for_c('True_Odds_Calculator_3-way'!A538,'True_Odds_Calculator_3-way'!B538,'True_Odds_Calculator_3-way'!C538,'Log_working_3-way'!B$1,'Log_working_3-way'!B$2)</f>
        <v>1.0257540384779349</v>
      </c>
      <c r="F537" s="6" t="e">
        <f>IF('Log_working_3-way'!D537="","",1/'True_Odds_Calculator_3-way'!N538+1/'True_Odds_Calculator_3-way'!O538+1/'True_Odds_Calculator_3-way'!#REF!-1)</f>
        <v>#REF!</v>
      </c>
      <c r="H537" s="6">
        <f>IF('Log_working_3-way'!$D537="","",'True_Odds_Calculator_3-way'!N538/'True_Odds_Calculator_3-way'!A538-1)</f>
        <v>26.579510836361049</v>
      </c>
      <c r="I537" s="6">
        <f>IF('Log_working_3-way'!$D537="","",'True_Odds_Calculator_3-way'!O538/'True_Odds_Calculator_3-way'!B538-1)</f>
        <v>7.0490341442094788</v>
      </c>
      <c r="J537" s="6" t="e">
        <f>IF('Log_working_3-way'!$D537="","",'True_Odds_Calculator_3-way'!#REF!/'True_Odds_Calculator_3-way'!C538-1)</f>
        <v>#REF!</v>
      </c>
      <c r="K537" s="6">
        <f>IF('Log_working_3-way'!$D537="","",1/'True_Odds_Calculator_3-way'!A538+1/'True_Odds_Calculator_3-way'!B538+1/'True_Odds_Calculator_3-way'!C538-1)</f>
        <v>2.5882785704035571E-2</v>
      </c>
    </row>
    <row r="538" spans="4:11" x14ac:dyDescent="0.25">
      <c r="D538">
        <f>solve_for_c('True_Odds_Calculator_3-way'!A539,'True_Odds_Calculator_3-way'!B539,'True_Odds_Calculator_3-way'!C539,'Log_working_3-way'!B$1,'Log_working_3-way'!B$2)</f>
        <v>1.0252806542357336</v>
      </c>
      <c r="F538" s="6" t="e">
        <f>IF('Log_working_3-way'!D538="","",1/'True_Odds_Calculator_3-way'!N539+1/'True_Odds_Calculator_3-way'!O539+1/'True_Odds_Calculator_3-way'!#REF!-1)</f>
        <v>#REF!</v>
      </c>
      <c r="H538" s="6">
        <f>IF('Log_working_3-way'!$D538="","",'True_Odds_Calculator_3-way'!N539/'True_Odds_Calculator_3-way'!A539-1)</f>
        <v>1.8630007353858185</v>
      </c>
      <c r="I538" s="6">
        <f>IF('Log_working_3-way'!$D538="","",'True_Odds_Calculator_3-way'!O539/'True_Odds_Calculator_3-way'!B539-1)</f>
        <v>6.0182605984930948</v>
      </c>
      <c r="J538" s="6" t="e">
        <f>IF('Log_working_3-way'!$D538="","",'True_Odds_Calculator_3-way'!#REF!/'True_Odds_Calculator_3-way'!C539-1)</f>
        <v>#REF!</v>
      </c>
      <c r="K538" s="6">
        <f>IF('Log_working_3-way'!$D538="","",1/'True_Odds_Calculator_3-way'!A539+1/'True_Odds_Calculator_3-way'!B539+1/'True_Odds_Calculator_3-way'!C539-1)</f>
        <v>2.4124713095063921E-2</v>
      </c>
    </row>
    <row r="539" spans="4:11" x14ac:dyDescent="0.25">
      <c r="D539">
        <f>solve_for_c('True_Odds_Calculator_3-way'!A540,'True_Odds_Calculator_3-way'!B540,'True_Odds_Calculator_3-way'!C540,'Log_working_3-way'!B$1,'Log_working_3-way'!B$2)</f>
        <v>1.0248043554748492</v>
      </c>
      <c r="F539" s="6" t="e">
        <f>IF('Log_working_3-way'!D539="","",1/'True_Odds_Calculator_3-way'!N540+1/'True_Odds_Calculator_3-way'!O540+1/'True_Odds_Calculator_3-way'!#REF!-1)</f>
        <v>#REF!</v>
      </c>
      <c r="H539" s="6">
        <f>IF('Log_working_3-way'!$D539="","",'True_Odds_Calculator_3-way'!N540/'True_Odds_Calculator_3-way'!A540-1)</f>
        <v>7.0888377426216973</v>
      </c>
      <c r="I539" s="6">
        <f>IF('Log_working_3-way'!$D539="","",'True_Odds_Calculator_3-way'!O540/'True_Odds_Calculator_3-way'!B540-1)</f>
        <v>10.268092736259614</v>
      </c>
      <c r="J539" s="6" t="e">
        <f>IF('Log_working_3-way'!$D539="","",'True_Odds_Calculator_3-way'!#REF!/'True_Odds_Calculator_3-way'!C540-1)</f>
        <v>#REF!</v>
      </c>
      <c r="K539" s="6">
        <f>IF('Log_working_3-way'!$D539="","",1/'True_Odds_Calculator_3-way'!A540+1/'True_Odds_Calculator_3-way'!B540+1/'True_Odds_Calculator_3-way'!C540-1)</f>
        <v>2.6726866964106533E-2</v>
      </c>
    </row>
    <row r="540" spans="4:11" x14ac:dyDescent="0.25">
      <c r="D540">
        <f>solve_for_c('True_Odds_Calculator_3-way'!A541,'True_Odds_Calculator_3-way'!B541,'True_Odds_Calculator_3-way'!C541,'Log_working_3-way'!B$1,'Log_working_3-way'!B$2)</f>
        <v>1.0383506686295192</v>
      </c>
      <c r="F540" s="6" t="e">
        <f>IF('Log_working_3-way'!D540="","",1/'True_Odds_Calculator_3-way'!N541+1/'True_Odds_Calculator_3-way'!O541+1/'True_Odds_Calculator_3-way'!#REF!-1)</f>
        <v>#REF!</v>
      </c>
      <c r="H540" s="6">
        <f>IF('Log_working_3-way'!$D540="","",'True_Odds_Calculator_3-way'!N541/'True_Odds_Calculator_3-way'!A541-1)</f>
        <v>30.116015407138875</v>
      </c>
      <c r="I540" s="6">
        <f>IF('Log_working_3-way'!$D540="","",'True_Odds_Calculator_3-way'!O541/'True_Odds_Calculator_3-way'!B541-1)</f>
        <v>5.2089315187941825</v>
      </c>
      <c r="J540" s="6" t="e">
        <f>IF('Log_working_3-way'!$D540="","",'True_Odds_Calculator_3-way'!#REF!/'True_Odds_Calculator_3-way'!C541-1)</f>
        <v>#REF!</v>
      </c>
      <c r="K540" s="6">
        <f>IF('Log_working_3-way'!$D540="","",1/'True_Odds_Calculator_3-way'!A541+1/'True_Odds_Calculator_3-way'!B541+1/'True_Odds_Calculator_3-way'!C541-1)</f>
        <v>3.7506166160113263E-2</v>
      </c>
    </row>
    <row r="541" spans="4:11" x14ac:dyDescent="0.25">
      <c r="D541">
        <f>solve_for_c('True_Odds_Calculator_3-way'!A542,'True_Odds_Calculator_3-way'!B542,'True_Odds_Calculator_3-way'!C542,'Log_working_3-way'!B$1,'Log_working_3-way'!B$2)</f>
        <v>1.0349535958748193</v>
      </c>
      <c r="F541" s="6" t="e">
        <f>IF('Log_working_3-way'!D541="","",1/'True_Odds_Calculator_3-way'!N542+1/'True_Odds_Calculator_3-way'!O542+1/'True_Odds_Calculator_3-way'!#REF!-1)</f>
        <v>#REF!</v>
      </c>
      <c r="H541" s="6">
        <f>IF('Log_working_3-way'!$D541="","",'True_Odds_Calculator_3-way'!N542/'True_Odds_Calculator_3-way'!A542-1)</f>
        <v>4.0365576868531203</v>
      </c>
      <c r="I541" s="6">
        <f>IF('Log_working_3-way'!$D541="","",'True_Odds_Calculator_3-way'!O542/'True_Odds_Calculator_3-way'!B542-1)</f>
        <v>5.6913668481762469</v>
      </c>
      <c r="J541" s="6" t="e">
        <f>IF('Log_working_3-way'!$D541="","",'True_Odds_Calculator_3-way'!#REF!/'True_Odds_Calculator_3-way'!C542-1)</f>
        <v>#REF!</v>
      </c>
      <c r="K541" s="6">
        <f>IF('Log_working_3-way'!$D541="","",1/'True_Odds_Calculator_3-way'!A542+1/'True_Odds_Calculator_3-way'!B542+1/'True_Odds_Calculator_3-way'!C542-1)</f>
        <v>3.4946657889512345E-2</v>
      </c>
    </row>
    <row r="542" spans="4:11" x14ac:dyDescent="0.25">
      <c r="D542">
        <f>solve_for_c('True_Odds_Calculator_3-way'!A543,'True_Odds_Calculator_3-way'!B543,'True_Odds_Calculator_3-way'!C543,'Log_working_3-way'!B$1,'Log_working_3-way'!B$2)</f>
        <v>1.0368245388713262</v>
      </c>
      <c r="F542" s="6" t="e">
        <f>IF('Log_working_3-way'!D542="","",1/'True_Odds_Calculator_3-way'!N543+1/'True_Odds_Calculator_3-way'!O543+1/'True_Odds_Calculator_3-way'!#REF!-1)</f>
        <v>#REF!</v>
      </c>
      <c r="H542" s="6">
        <f>IF('Log_working_3-way'!$D542="","",'True_Odds_Calculator_3-way'!N543/'True_Odds_Calculator_3-way'!A543-1)</f>
        <v>28.451575946733119</v>
      </c>
      <c r="I542" s="6">
        <f>IF('Log_working_3-way'!$D542="","",'True_Odds_Calculator_3-way'!O543/'True_Odds_Calculator_3-way'!B543-1)</f>
        <v>6.2822053465079977</v>
      </c>
      <c r="J542" s="6" t="e">
        <f>IF('Log_working_3-way'!$D542="","",'True_Odds_Calculator_3-way'!#REF!/'True_Odds_Calculator_3-way'!C543-1)</f>
        <v>#REF!</v>
      </c>
      <c r="K542" s="6">
        <f>IF('Log_working_3-way'!$D542="","",1/'True_Odds_Calculator_3-way'!A543+1/'True_Odds_Calculator_3-way'!B543+1/'True_Odds_Calculator_3-way'!C543-1)</f>
        <v>3.6416483491080731E-2</v>
      </c>
    </row>
    <row r="543" spans="4:11" x14ac:dyDescent="0.25">
      <c r="D543">
        <f>solve_for_c('True_Odds_Calculator_3-way'!A544,'True_Odds_Calculator_3-way'!B544,'True_Odds_Calculator_3-way'!C544,'Log_working_3-way'!B$1,'Log_working_3-way'!B$2)</f>
        <v>1.0364913434118019</v>
      </c>
      <c r="F543" s="6" t="e">
        <f>IF('Log_working_3-way'!D543="","",1/'True_Odds_Calculator_3-way'!N544+1/'True_Odds_Calculator_3-way'!O544+1/'True_Odds_Calculator_3-way'!#REF!-1)</f>
        <v>#REF!</v>
      </c>
      <c r="H543" s="6">
        <f>IF('Log_working_3-way'!$D543="","",'True_Odds_Calculator_3-way'!N544/'True_Odds_Calculator_3-way'!A544-1)</f>
        <v>18.187983061642534</v>
      </c>
      <c r="I543" s="6">
        <f>IF('Log_working_3-way'!$D543="","",'True_Odds_Calculator_3-way'!O544/'True_Odds_Calculator_3-way'!B544-1)</f>
        <v>6.9499953601943458</v>
      </c>
      <c r="J543" s="6" t="e">
        <f>IF('Log_working_3-way'!$D543="","",'True_Odds_Calculator_3-way'!#REF!/'True_Odds_Calculator_3-way'!C544-1)</f>
        <v>#REF!</v>
      </c>
      <c r="K543" s="6">
        <f>IF('Log_working_3-way'!$D543="","",1/'True_Odds_Calculator_3-way'!A544+1/'True_Odds_Calculator_3-way'!B544+1/'True_Odds_Calculator_3-way'!C544-1)</f>
        <v>3.8662942048139692E-2</v>
      </c>
    </row>
    <row r="544" spans="4:11" x14ac:dyDescent="0.25">
      <c r="D544">
        <f>solve_for_c('True_Odds_Calculator_3-way'!A545,'True_Odds_Calculator_3-way'!B545,'True_Odds_Calculator_3-way'!C545,'Log_working_3-way'!B$1,'Log_working_3-way'!B$2)</f>
        <v>1.0397450125419885</v>
      </c>
      <c r="F544" s="6" t="e">
        <f>IF('Log_working_3-way'!D544="","",1/'True_Odds_Calculator_3-way'!N545+1/'True_Odds_Calculator_3-way'!O545+1/'True_Odds_Calculator_3-way'!#REF!-1)</f>
        <v>#REF!</v>
      </c>
      <c r="H544" s="6">
        <f>IF('Log_working_3-way'!$D544="","",'True_Odds_Calculator_3-way'!N545/'True_Odds_Calculator_3-way'!A545-1)</f>
        <v>23.2592392938923</v>
      </c>
      <c r="I544" s="6">
        <f>IF('Log_working_3-way'!$D544="","",'True_Odds_Calculator_3-way'!O545/'True_Odds_Calculator_3-way'!B545-1)</f>
        <v>5.8315742953061607</v>
      </c>
      <c r="J544" s="6" t="e">
        <f>IF('Log_working_3-way'!$D544="","",'True_Odds_Calculator_3-way'!#REF!/'True_Odds_Calculator_3-way'!C545-1)</f>
        <v>#REF!</v>
      </c>
      <c r="K544" s="6">
        <f>IF('Log_working_3-way'!$D544="","",1/'True_Odds_Calculator_3-way'!A545+1/'True_Odds_Calculator_3-way'!B545+1/'True_Odds_Calculator_3-way'!C545-1)</f>
        <v>4.091835991551962E-2</v>
      </c>
    </row>
    <row r="545" spans="4:11" x14ac:dyDescent="0.25">
      <c r="D545">
        <f>solve_for_c('True_Odds_Calculator_3-way'!A546,'True_Odds_Calculator_3-way'!B546,'True_Odds_Calculator_3-way'!C546,'Log_working_3-way'!B$1,'Log_working_3-way'!B$2)</f>
        <v>1.036051864761335</v>
      </c>
      <c r="F545" s="6" t="e">
        <f>IF('Log_working_3-way'!D545="","",1/'True_Odds_Calculator_3-way'!N546+1/'True_Odds_Calculator_3-way'!O546+1/'True_Odds_Calculator_3-way'!#REF!-1)</f>
        <v>#REF!</v>
      </c>
      <c r="H545" s="6">
        <f>IF('Log_working_3-way'!$D545="","",'True_Odds_Calculator_3-way'!N546/'True_Odds_Calculator_3-way'!A546-1)</f>
        <v>15.717602737092992</v>
      </c>
      <c r="I545" s="6">
        <f>IF('Log_working_3-way'!$D545="","",'True_Odds_Calculator_3-way'!O546/'True_Odds_Calculator_3-way'!B546-1)</f>
        <v>6.6408166447653736</v>
      </c>
      <c r="J545" s="6" t="e">
        <f>IF('Log_working_3-way'!$D545="","",'True_Odds_Calculator_3-way'!#REF!/'True_Odds_Calculator_3-way'!C546-1)</f>
        <v>#REF!</v>
      </c>
      <c r="K545" s="6">
        <f>IF('Log_working_3-way'!$D545="","",1/'True_Odds_Calculator_3-way'!A546+1/'True_Odds_Calculator_3-way'!B546+1/'True_Odds_Calculator_3-way'!C546-1)</f>
        <v>3.8492861933505873E-2</v>
      </c>
    </row>
    <row r="546" spans="4:11" x14ac:dyDescent="0.25">
      <c r="D546">
        <f>solve_for_c('True_Odds_Calculator_3-way'!A547,'True_Odds_Calculator_3-way'!B547,'True_Odds_Calculator_3-way'!C547,'Log_working_3-way'!B$1,'Log_working_3-way'!B$2)</f>
        <v>1.0495124155057201</v>
      </c>
      <c r="F546" s="6" t="e">
        <f>IF('Log_working_3-way'!D546="","",1/'True_Odds_Calculator_3-way'!N547+1/'True_Odds_Calculator_3-way'!O547+1/'True_Odds_Calculator_3-way'!#REF!-1)</f>
        <v>#REF!</v>
      </c>
      <c r="H546" s="6">
        <f>IF('Log_working_3-way'!$D546="","",'True_Odds_Calculator_3-way'!N547/'True_Odds_Calculator_3-way'!A547-1)</f>
        <v>38.865969857932043</v>
      </c>
      <c r="I546" s="6">
        <f>IF('Log_working_3-way'!$D546="","",'True_Odds_Calculator_3-way'!O547/'True_Odds_Calculator_3-way'!B547-1)</f>
        <v>4.4555392475368523</v>
      </c>
      <c r="J546" s="6" t="e">
        <f>IF('Log_working_3-way'!$D546="","",'True_Odds_Calculator_3-way'!#REF!/'True_Odds_Calculator_3-way'!C547-1)</f>
        <v>#REF!</v>
      </c>
      <c r="K546" s="6">
        <f>IF('Log_working_3-way'!$D546="","",1/'True_Odds_Calculator_3-way'!A547+1/'True_Odds_Calculator_3-way'!B547+1/'True_Odds_Calculator_3-way'!C547-1)</f>
        <v>4.4081185065864226E-2</v>
      </c>
    </row>
    <row r="547" spans="4:11" x14ac:dyDescent="0.25">
      <c r="D547">
        <f>solve_for_c('True_Odds_Calculator_3-way'!A548,'True_Odds_Calculator_3-way'!B548,'True_Odds_Calculator_3-way'!C548,'Log_working_3-way'!B$1,'Log_working_3-way'!B$2)</f>
        <v>1.0619641629740113</v>
      </c>
      <c r="F547" s="6" t="e">
        <f>IF('Log_working_3-way'!D547="","",1/'True_Odds_Calculator_3-way'!N548+1/'True_Odds_Calculator_3-way'!O548+1/'True_Odds_Calculator_3-way'!#REF!-1)</f>
        <v>#REF!</v>
      </c>
      <c r="H547" s="6">
        <f>IF('Log_working_3-way'!$D547="","",'True_Odds_Calculator_3-way'!N548/'True_Odds_Calculator_3-way'!A548-1)</f>
        <v>53.926333914387314</v>
      </c>
      <c r="I547" s="6">
        <f>IF('Log_working_3-way'!$D547="","",'True_Odds_Calculator_3-way'!O548/'True_Odds_Calculator_3-way'!B548-1)</f>
        <v>2.1408725915126969</v>
      </c>
      <c r="J547" s="6" t="e">
        <f>IF('Log_working_3-way'!$D547="","",'True_Odds_Calculator_3-way'!#REF!/'True_Odds_Calculator_3-way'!C548-1)</f>
        <v>#REF!</v>
      </c>
      <c r="K547" s="6">
        <f>IF('Log_working_3-way'!$D547="","",1/'True_Odds_Calculator_3-way'!A548+1/'True_Odds_Calculator_3-way'!B548+1/'True_Odds_Calculator_3-way'!C548-1)</f>
        <v>4.4892290392152034E-2</v>
      </c>
    </row>
    <row r="548" spans="4:11" x14ac:dyDescent="0.25">
      <c r="D548">
        <f>solve_for_c('True_Odds_Calculator_3-way'!A549,'True_Odds_Calculator_3-way'!B549,'True_Odds_Calculator_3-way'!C549,'Log_working_3-way'!B$1,'Log_working_3-way'!B$2)</f>
        <v>1.0203100847573752</v>
      </c>
      <c r="F548" s="6" t="e">
        <f>IF('Log_working_3-way'!D548="","",1/'True_Odds_Calculator_3-way'!N549+1/'True_Odds_Calculator_3-way'!O549+1/'True_Odds_Calculator_3-way'!#REF!-1)</f>
        <v>#REF!</v>
      </c>
      <c r="H548" s="6">
        <f>IF('Log_working_3-way'!$D548="","",'True_Odds_Calculator_3-way'!N549/'True_Odds_Calculator_3-way'!A549-1)</f>
        <v>12.225133798145473</v>
      </c>
      <c r="I548" s="6">
        <f>IF('Log_working_3-way'!$D548="","",'True_Odds_Calculator_3-way'!O549/'True_Odds_Calculator_3-way'!B549-1)</f>
        <v>7.718630420334101</v>
      </c>
      <c r="J548" s="6" t="e">
        <f>IF('Log_working_3-way'!$D548="","",'True_Odds_Calculator_3-way'!#REF!/'True_Odds_Calculator_3-way'!C549-1)</f>
        <v>#REF!</v>
      </c>
      <c r="K548" s="6">
        <f>IF('Log_working_3-way'!$D548="","",1/'True_Odds_Calculator_3-way'!A549+1/'True_Odds_Calculator_3-way'!B549+1/'True_Odds_Calculator_3-way'!C549-1)</f>
        <v>2.2026407631092981E-2</v>
      </c>
    </row>
    <row r="549" spans="4:11" x14ac:dyDescent="0.25">
      <c r="D549">
        <f>solve_for_c('True_Odds_Calculator_3-way'!A550,'True_Odds_Calculator_3-way'!B550,'True_Odds_Calculator_3-way'!C550,'Log_working_3-way'!B$1,'Log_working_3-way'!B$2)</f>
        <v>1.0497100602786487</v>
      </c>
      <c r="F549" s="6" t="e">
        <f>IF('Log_working_3-way'!D549="","",1/'True_Odds_Calculator_3-way'!N550+1/'True_Odds_Calculator_3-way'!O550+1/'True_Odds_Calculator_3-way'!#REF!-1)</f>
        <v>#REF!</v>
      </c>
      <c r="H549" s="6">
        <f>IF('Log_working_3-way'!$D549="","",'True_Odds_Calculator_3-way'!N550/'True_Odds_Calculator_3-way'!A550-1)</f>
        <v>-0.36799118083110882</v>
      </c>
      <c r="I549" s="6">
        <f>IF('Log_working_3-way'!$D549="","",'True_Odds_Calculator_3-way'!O550/'True_Odds_Calculator_3-way'!B550-1)</f>
        <v>0.82062302587984171</v>
      </c>
      <c r="J549" s="6" t="e">
        <f>IF('Log_working_3-way'!$D549="","",'True_Odds_Calculator_3-way'!#REF!/'True_Odds_Calculator_3-way'!C550-1)</f>
        <v>#REF!</v>
      </c>
      <c r="K549" s="6">
        <f>IF('Log_working_3-way'!$D549="","",1/'True_Odds_Calculator_3-way'!A550+1/'True_Odds_Calculator_3-way'!B550+1/'True_Odds_Calculator_3-way'!C550-1)</f>
        <v>3.0704681652939492E-2</v>
      </c>
    </row>
    <row r="550" spans="4:11" x14ac:dyDescent="0.25">
      <c r="D550">
        <f>solve_for_c('True_Odds_Calculator_3-way'!A551,'True_Odds_Calculator_3-way'!B551,'True_Odds_Calculator_3-way'!C551,'Log_working_3-way'!B$1,'Log_working_3-way'!B$2)</f>
        <v>1.0261253500773997</v>
      </c>
      <c r="F550" s="6" t="e">
        <f>IF('Log_working_3-way'!D550="","",1/'True_Odds_Calculator_3-way'!N551+1/'True_Odds_Calculator_3-way'!O551+1/'True_Odds_Calculator_3-way'!#REF!-1)</f>
        <v>#REF!</v>
      </c>
      <c r="H550" s="6">
        <f>IF('Log_working_3-way'!$D550="","",'True_Odds_Calculator_3-way'!N551/'True_Odds_Calculator_3-way'!A551-1)</f>
        <v>3.7702353801085708</v>
      </c>
      <c r="I550" s="6">
        <f>IF('Log_working_3-way'!$D550="","",'True_Odds_Calculator_3-way'!O551/'True_Odds_Calculator_3-way'!B551-1)</f>
        <v>5.5072088956840277</v>
      </c>
      <c r="J550" s="6" t="e">
        <f>IF('Log_working_3-way'!$D550="","",'True_Odds_Calculator_3-way'!#REF!/'True_Odds_Calculator_3-way'!C551-1)</f>
        <v>#REF!</v>
      </c>
      <c r="K550" s="6">
        <f>IF('Log_working_3-way'!$D550="","",1/'True_Odds_Calculator_3-way'!A551+1/'True_Odds_Calculator_3-way'!B551+1/'True_Odds_Calculator_3-way'!C551-1)</f>
        <v>2.6084958301328731E-2</v>
      </c>
    </row>
    <row r="551" spans="4:11" x14ac:dyDescent="0.25">
      <c r="D551">
        <f>solve_for_c('True_Odds_Calculator_3-way'!A552,'True_Odds_Calculator_3-way'!B552,'True_Odds_Calculator_3-way'!C552,'Log_working_3-way'!B$1,'Log_working_3-way'!B$2)</f>
        <v>1.0204522332190347</v>
      </c>
      <c r="F551" s="6" t="e">
        <f>IF('Log_working_3-way'!D551="","",1/'True_Odds_Calculator_3-way'!N552+1/'True_Odds_Calculator_3-way'!O552+1/'True_Odds_Calculator_3-way'!#REF!-1)</f>
        <v>#REF!</v>
      </c>
      <c r="H551" s="6">
        <f>IF('Log_working_3-way'!$D551="","",'True_Odds_Calculator_3-way'!N552/'True_Odds_Calculator_3-way'!A552-1)</f>
        <v>10.167468635712339</v>
      </c>
      <c r="I551" s="6">
        <f>IF('Log_working_3-way'!$D551="","",'True_Odds_Calculator_3-way'!O552/'True_Odds_Calculator_3-way'!B552-1)</f>
        <v>6.6343507692220305</v>
      </c>
      <c r="J551" s="6" t="e">
        <f>IF('Log_working_3-way'!$D551="","",'True_Odds_Calculator_3-way'!#REF!/'True_Odds_Calculator_3-way'!C552-1)</f>
        <v>#REF!</v>
      </c>
      <c r="K551" s="6">
        <f>IF('Log_working_3-way'!$D551="","",1/'True_Odds_Calculator_3-way'!A552+1/'True_Odds_Calculator_3-way'!B552+1/'True_Odds_Calculator_3-way'!C552-1)</f>
        <v>2.2025746371526989E-2</v>
      </c>
    </row>
    <row r="552" spans="4:11" x14ac:dyDescent="0.25">
      <c r="D552">
        <f>solve_for_c('True_Odds_Calculator_3-way'!A553,'True_Odds_Calculator_3-way'!B553,'True_Odds_Calculator_3-way'!C553,'Log_working_3-way'!B$1,'Log_working_3-way'!B$2)</f>
        <v>1.0295271575744218</v>
      </c>
      <c r="F552" s="6" t="e">
        <f>IF('Log_working_3-way'!D552="","",1/'True_Odds_Calculator_3-way'!N553+1/'True_Odds_Calculator_3-way'!O553+1/'True_Odds_Calculator_3-way'!#REF!-1)</f>
        <v>#REF!</v>
      </c>
      <c r="H552" s="6">
        <f>IF('Log_working_3-way'!$D552="","",'True_Odds_Calculator_3-way'!N553/'True_Odds_Calculator_3-way'!A553-1)</f>
        <v>40.101508441090274</v>
      </c>
      <c r="I552" s="6">
        <f>IF('Log_working_3-way'!$D552="","",'True_Odds_Calculator_3-way'!O553/'True_Odds_Calculator_3-way'!B553-1)</f>
        <v>4.714774514647428</v>
      </c>
      <c r="J552" s="6" t="e">
        <f>IF('Log_working_3-way'!$D552="","",'True_Odds_Calculator_3-way'!#REF!/'True_Odds_Calculator_3-way'!C553-1)</f>
        <v>#REF!</v>
      </c>
      <c r="K552" s="6">
        <f>IF('Log_working_3-way'!$D552="","",1/'True_Odds_Calculator_3-way'!A553+1/'True_Odds_Calculator_3-way'!B553+1/'True_Odds_Calculator_3-way'!C553-1)</f>
        <v>2.5890002106513821E-2</v>
      </c>
    </row>
    <row r="553" spans="4:11" x14ac:dyDescent="0.25">
      <c r="D553">
        <f>solve_for_c('True_Odds_Calculator_3-way'!A554,'True_Odds_Calculator_3-way'!B554,'True_Odds_Calculator_3-way'!C554,'Log_working_3-way'!B$1,'Log_working_3-way'!B$2)</f>
        <v>1.0889498205244157</v>
      </c>
      <c r="F553" s="6" t="e">
        <f>IF('Log_working_3-way'!D553="","",1/'True_Odds_Calculator_3-way'!N554+1/'True_Odds_Calculator_3-way'!O554+1/'True_Odds_Calculator_3-way'!#REF!-1)</f>
        <v>#REF!</v>
      </c>
      <c r="H553" s="6">
        <f>IF('Log_working_3-way'!$D553="","",'True_Odds_Calculator_3-way'!N554/'True_Odds_Calculator_3-way'!A554-1)</f>
        <v>60.55728376314579</v>
      </c>
      <c r="I553" s="6">
        <f>IF('Log_working_3-way'!$D553="","",'True_Odds_Calculator_3-way'!O554/'True_Odds_Calculator_3-way'!B554-1)</f>
        <v>1.5436839428705449</v>
      </c>
      <c r="J553" s="6" t="e">
        <f>IF('Log_working_3-way'!$D553="","",'True_Odds_Calculator_3-way'!#REF!/'True_Odds_Calculator_3-way'!C554-1)</f>
        <v>#REF!</v>
      </c>
      <c r="K553" s="6">
        <f>IF('Log_working_3-way'!$D553="","",1/'True_Odds_Calculator_3-way'!A554+1/'True_Odds_Calculator_3-way'!B554+1/'True_Odds_Calculator_3-way'!C554-1)</f>
        <v>5.6518683404913395E-2</v>
      </c>
    </row>
    <row r="554" spans="4:11" x14ac:dyDescent="0.25">
      <c r="D554">
        <f>solve_for_c('True_Odds_Calculator_3-way'!A555,'True_Odds_Calculator_3-way'!B555,'True_Odds_Calculator_3-way'!C555,'Log_working_3-way'!B$1,'Log_working_3-way'!B$2)</f>
        <v>1.0290096507336326</v>
      </c>
      <c r="F554" s="6" t="e">
        <f>IF('Log_working_3-way'!D554="","",1/'True_Odds_Calculator_3-way'!N555+1/'True_Odds_Calculator_3-way'!O555+1/'True_Odds_Calculator_3-way'!#REF!-1)</f>
        <v>#REF!</v>
      </c>
      <c r="H554" s="6">
        <f>IF('Log_working_3-way'!$D554="","",'True_Odds_Calculator_3-way'!N555/'True_Odds_Calculator_3-way'!A555-1)</f>
        <v>1.4401351799988085</v>
      </c>
      <c r="I554" s="6">
        <f>IF('Log_working_3-way'!$D554="","",'True_Odds_Calculator_3-way'!O555/'True_Odds_Calculator_3-way'!B555-1)</f>
        <v>4.011536109624303</v>
      </c>
      <c r="J554" s="6" t="e">
        <f>IF('Log_working_3-way'!$D554="","",'True_Odds_Calculator_3-way'!#REF!/'True_Odds_Calculator_3-way'!C555-1)</f>
        <v>#REF!</v>
      </c>
      <c r="K554" s="6">
        <f>IF('Log_working_3-way'!$D554="","",1/'True_Odds_Calculator_3-way'!A555+1/'True_Odds_Calculator_3-way'!B555+1/'True_Odds_Calculator_3-way'!C555-1)</f>
        <v>2.6010858741419174E-2</v>
      </c>
    </row>
    <row r="555" spans="4:11" x14ac:dyDescent="0.25">
      <c r="D555">
        <f>solve_for_c('True_Odds_Calculator_3-way'!A556,'True_Odds_Calculator_3-way'!B556,'True_Odds_Calculator_3-way'!C556,'Log_working_3-way'!B$1,'Log_working_3-way'!B$2)</f>
        <v>1.0359739847295126</v>
      </c>
      <c r="F555" s="6" t="e">
        <f>IF('Log_working_3-way'!D555="","",1/'True_Odds_Calculator_3-way'!N556+1/'True_Odds_Calculator_3-way'!O556+1/'True_Odds_Calculator_3-way'!#REF!-1)</f>
        <v>#REF!</v>
      </c>
      <c r="H555" s="6">
        <f>IF('Log_working_3-way'!$D555="","",'True_Odds_Calculator_3-way'!N556/'True_Odds_Calculator_3-way'!A556-1)</f>
        <v>36.350714537643938</v>
      </c>
      <c r="I555" s="6">
        <f>IF('Log_working_3-way'!$D555="","",'True_Odds_Calculator_3-way'!O556/'True_Odds_Calculator_3-way'!B556-1)</f>
        <v>5.3328201119188687</v>
      </c>
      <c r="J555" s="6" t="e">
        <f>IF('Log_working_3-way'!$D555="","",'True_Odds_Calculator_3-way'!#REF!/'True_Odds_Calculator_3-way'!C556-1)</f>
        <v>#REF!</v>
      </c>
      <c r="K555" s="6">
        <f>IF('Log_working_3-way'!$D555="","",1/'True_Odds_Calculator_3-way'!A556+1/'True_Odds_Calculator_3-way'!B556+1/'True_Odds_Calculator_3-way'!C556-1)</f>
        <v>3.2878728375295152E-2</v>
      </c>
    </row>
    <row r="556" spans="4:11" x14ac:dyDescent="0.25">
      <c r="D556">
        <f>solve_for_c('True_Odds_Calculator_3-way'!A557,'True_Odds_Calculator_3-way'!B557,'True_Odds_Calculator_3-way'!C557,'Log_working_3-way'!B$1,'Log_working_3-way'!B$2)</f>
        <v>1.0345999991536277</v>
      </c>
      <c r="F556" s="6" t="e">
        <f>IF('Log_working_3-way'!D556="","",1/'True_Odds_Calculator_3-way'!N557+1/'True_Odds_Calculator_3-way'!O557+1/'True_Odds_Calculator_3-way'!#REF!-1)</f>
        <v>#REF!</v>
      </c>
      <c r="H556" s="6">
        <f>IF('Log_working_3-way'!$D556="","",'True_Odds_Calculator_3-way'!N557/'True_Odds_Calculator_3-way'!A557-1)</f>
        <v>35.936411608606498</v>
      </c>
      <c r="I556" s="6">
        <f>IF('Log_working_3-way'!$D556="","",'True_Odds_Calculator_3-way'!O557/'True_Odds_Calculator_3-way'!B557-1)</f>
        <v>5.8566035696035339</v>
      </c>
      <c r="J556" s="6" t="e">
        <f>IF('Log_working_3-way'!$D556="","",'True_Odds_Calculator_3-way'!#REF!/'True_Odds_Calculator_3-way'!C557-1)</f>
        <v>#REF!</v>
      </c>
      <c r="K556" s="6">
        <f>IF('Log_working_3-way'!$D556="","",1/'True_Odds_Calculator_3-way'!A557+1/'True_Odds_Calculator_3-way'!B557+1/'True_Odds_Calculator_3-way'!C557-1)</f>
        <v>3.1609349948049648E-2</v>
      </c>
    </row>
    <row r="557" spans="4:11" x14ac:dyDescent="0.25">
      <c r="D557">
        <f>solve_for_c('True_Odds_Calculator_3-way'!A558,'True_Odds_Calculator_3-way'!B558,'True_Odds_Calculator_3-way'!C558,'Log_working_3-way'!B$1,'Log_working_3-way'!B$2)</f>
        <v>1.0275373213852159</v>
      </c>
      <c r="F557" s="6" t="e">
        <f>IF('Log_working_3-way'!D557="","",1/'True_Odds_Calculator_3-way'!N558+1/'True_Odds_Calculator_3-way'!O558+1/'True_Odds_Calculator_3-way'!#REF!-1)</f>
        <v>#REF!</v>
      </c>
      <c r="H557" s="6">
        <f>IF('Log_working_3-way'!$D557="","",'True_Odds_Calculator_3-way'!N558/'True_Odds_Calculator_3-way'!A558-1)</f>
        <v>18.191080098207532</v>
      </c>
      <c r="I557" s="6">
        <f>IF('Log_working_3-way'!$D557="","",'True_Odds_Calculator_3-way'!O558/'True_Odds_Calculator_3-way'!B558-1)</f>
        <v>7.4540547852155488</v>
      </c>
      <c r="J557" s="6" t="e">
        <f>IF('Log_working_3-way'!$D557="","",'True_Odds_Calculator_3-way'!#REF!/'True_Odds_Calculator_3-way'!C558-1)</f>
        <v>#REF!</v>
      </c>
      <c r="K557" s="6">
        <f>IF('Log_working_3-way'!$D557="","",1/'True_Odds_Calculator_3-way'!A558+1/'True_Odds_Calculator_3-way'!B558+1/'True_Odds_Calculator_3-way'!C558-1)</f>
        <v>2.9284767645675558E-2</v>
      </c>
    </row>
    <row r="558" spans="4:11" x14ac:dyDescent="0.25">
      <c r="D558">
        <f>solve_for_c('True_Odds_Calculator_3-way'!A559,'True_Odds_Calculator_3-way'!B559,'True_Odds_Calculator_3-way'!C559,'Log_working_3-way'!B$1,'Log_working_3-way'!B$2)</f>
        <v>1.0251476605258893</v>
      </c>
      <c r="F558" s="6" t="e">
        <f>IF('Log_working_3-way'!D558="","",1/'True_Odds_Calculator_3-way'!N559+1/'True_Odds_Calculator_3-way'!O559+1/'True_Odds_Calculator_3-way'!#REF!-1)</f>
        <v>#REF!</v>
      </c>
      <c r="H558" s="6">
        <f>IF('Log_working_3-way'!$D558="","",'True_Odds_Calculator_3-way'!N559/'True_Odds_Calculator_3-way'!A559-1)</f>
        <v>8.8748865720849501</v>
      </c>
      <c r="I558" s="6">
        <f>IF('Log_working_3-way'!$D558="","",'True_Odds_Calculator_3-way'!O559/'True_Odds_Calculator_3-way'!B559-1)</f>
        <v>7.8865957453956046</v>
      </c>
      <c r="J558" s="6" t="e">
        <f>IF('Log_working_3-way'!$D558="","",'True_Odds_Calculator_3-way'!#REF!/'True_Odds_Calculator_3-way'!C559-1)</f>
        <v>#REF!</v>
      </c>
      <c r="K558" s="6">
        <f>IF('Log_working_3-way'!$D558="","",1/'True_Odds_Calculator_3-way'!A559+1/'True_Odds_Calculator_3-way'!B559+1/'True_Odds_Calculator_3-way'!C559-1)</f>
        <v>2.7090206245645732E-2</v>
      </c>
    </row>
    <row r="559" spans="4:11" x14ac:dyDescent="0.25">
      <c r="D559">
        <f>solve_for_c('True_Odds_Calculator_3-way'!A560,'True_Odds_Calculator_3-way'!B560,'True_Odds_Calculator_3-way'!C560,'Log_working_3-way'!B$1,'Log_working_3-way'!B$2)</f>
        <v>1.0250788804101532</v>
      </c>
      <c r="F559" s="6" t="e">
        <f>IF('Log_working_3-way'!D559="","",1/'True_Odds_Calculator_3-way'!N560+1/'True_Odds_Calculator_3-way'!O560+1/'True_Odds_Calculator_3-way'!#REF!-1)</f>
        <v>#REF!</v>
      </c>
      <c r="H559" s="6">
        <f>IF('Log_working_3-way'!$D559="","",'True_Odds_Calculator_3-way'!N560/'True_Odds_Calculator_3-way'!A560-1)</f>
        <v>12.453843322994814</v>
      </c>
      <c r="I559" s="6">
        <f>IF('Log_working_3-way'!$D559="","",'True_Odds_Calculator_3-way'!O560/'True_Odds_Calculator_3-way'!B560-1)</f>
        <v>8.7493746664719936</v>
      </c>
      <c r="J559" s="6" t="e">
        <f>IF('Log_working_3-way'!$D559="","",'True_Odds_Calculator_3-way'!#REF!/'True_Odds_Calculator_3-way'!C560-1)</f>
        <v>#REF!</v>
      </c>
      <c r="K559" s="6">
        <f>IF('Log_working_3-way'!$D559="","",1/'True_Odds_Calculator_3-way'!A560+1/'True_Odds_Calculator_3-way'!B560+1/'True_Odds_Calculator_3-way'!C560-1)</f>
        <v>2.7185958945900035E-2</v>
      </c>
    </row>
    <row r="560" spans="4:11" x14ac:dyDescent="0.25">
      <c r="D560">
        <f>solve_for_c('True_Odds_Calculator_3-way'!A561,'True_Odds_Calculator_3-way'!B561,'True_Odds_Calculator_3-way'!C561,'Log_working_3-way'!B$1,'Log_working_3-way'!B$2)</f>
        <v>1.0257644037425138</v>
      </c>
      <c r="F560" s="6" t="e">
        <f>IF('Log_working_3-way'!D560="","",1/'True_Odds_Calculator_3-way'!N561+1/'True_Odds_Calculator_3-way'!O561+1/'True_Odds_Calculator_3-way'!#REF!-1)</f>
        <v>#REF!</v>
      </c>
      <c r="H560" s="6">
        <f>IF('Log_working_3-way'!$D560="","",'True_Odds_Calculator_3-way'!N561/'True_Odds_Calculator_3-way'!A561-1)</f>
        <v>11.233003960582739</v>
      </c>
      <c r="I560" s="6">
        <f>IF('Log_working_3-way'!$D560="","",'True_Odds_Calculator_3-way'!O561/'True_Odds_Calculator_3-way'!B561-1)</f>
        <v>8.8041562807899361</v>
      </c>
      <c r="J560" s="6" t="e">
        <f>IF('Log_working_3-way'!$D560="","",'True_Odds_Calculator_3-way'!#REF!/'True_Odds_Calculator_3-way'!C561-1)</f>
        <v>#REF!</v>
      </c>
      <c r="K560" s="6">
        <f>IF('Log_working_3-way'!$D560="","",1/'True_Odds_Calculator_3-way'!A561+1/'True_Odds_Calculator_3-way'!B561+1/'True_Odds_Calculator_3-way'!C561-1)</f>
        <v>2.7942132659328101E-2</v>
      </c>
    </row>
    <row r="561" spans="4:11" x14ac:dyDescent="0.25">
      <c r="D561">
        <f>solve_for_c('True_Odds_Calculator_3-way'!A562,'True_Odds_Calculator_3-way'!B562,'True_Odds_Calculator_3-way'!C562,'Log_working_3-way'!B$1,'Log_working_3-way'!B$2)</f>
        <v>1.0226823184872973</v>
      </c>
      <c r="F561" s="6" t="e">
        <f>IF('Log_working_3-way'!D561="","",1/'True_Odds_Calculator_3-way'!N562+1/'True_Odds_Calculator_3-way'!O562+1/'True_Odds_Calculator_3-way'!#REF!-1)</f>
        <v>#REF!</v>
      </c>
      <c r="H561" s="6">
        <f>IF('Log_working_3-way'!$D561="","",'True_Odds_Calculator_3-way'!N562/'True_Odds_Calculator_3-way'!A562-1)</f>
        <v>20.731908495642916</v>
      </c>
      <c r="I561" s="6">
        <f>IF('Log_working_3-way'!$D561="","",'True_Odds_Calculator_3-way'!O562/'True_Odds_Calculator_3-way'!B562-1)</f>
        <v>7.3505941608373142</v>
      </c>
      <c r="J561" s="6" t="e">
        <f>IF('Log_working_3-way'!$D561="","",'True_Odds_Calculator_3-way'!#REF!/'True_Odds_Calculator_3-way'!C562-1)</f>
        <v>#REF!</v>
      </c>
      <c r="K561" s="6">
        <f>IF('Log_working_3-way'!$D561="","",1/'True_Odds_Calculator_3-way'!A562+1/'True_Odds_Calculator_3-way'!B562+1/'True_Odds_Calculator_3-way'!C562-1)</f>
        <v>2.3836033766520437E-2</v>
      </c>
    </row>
    <row r="562" spans="4:11" x14ac:dyDescent="0.25">
      <c r="D562">
        <f>solve_for_c('True_Odds_Calculator_3-way'!A563,'True_Odds_Calculator_3-way'!B563,'True_Odds_Calculator_3-way'!C563,'Log_working_3-way'!B$1,'Log_working_3-way'!B$2)</f>
        <v>1.0245834898161261</v>
      </c>
      <c r="F562" s="6" t="e">
        <f>IF('Log_working_3-way'!D562="","",1/'True_Odds_Calculator_3-way'!N563+1/'True_Odds_Calculator_3-way'!O563+1/'True_Odds_Calculator_3-way'!#REF!-1)</f>
        <v>#REF!</v>
      </c>
      <c r="H562" s="6">
        <f>IF('Log_working_3-way'!$D562="","",'True_Odds_Calculator_3-way'!N563/'True_Odds_Calculator_3-way'!A563-1)</f>
        <v>3.7776310817055672</v>
      </c>
      <c r="I562" s="6">
        <f>IF('Log_working_3-way'!$D562="","",'True_Odds_Calculator_3-way'!O563/'True_Odds_Calculator_3-way'!B563-1)</f>
        <v>5.2877756481536116</v>
      </c>
      <c r="J562" s="6" t="e">
        <f>IF('Log_working_3-way'!$D562="","",'True_Odds_Calculator_3-way'!#REF!/'True_Odds_Calculator_3-way'!C563-1)</f>
        <v>#REF!</v>
      </c>
      <c r="K562" s="6">
        <f>IF('Log_working_3-way'!$D562="","",1/'True_Odds_Calculator_3-way'!A563+1/'True_Odds_Calculator_3-way'!B563+1/'True_Odds_Calculator_3-way'!C563-1)</f>
        <v>2.4496594102631608E-2</v>
      </c>
    </row>
    <row r="563" spans="4:11" x14ac:dyDescent="0.25">
      <c r="D563">
        <f>solve_for_c('True_Odds_Calculator_3-way'!A564,'True_Odds_Calculator_3-way'!B564,'True_Odds_Calculator_3-way'!C564,'Log_working_3-way'!B$1,'Log_working_3-way'!B$2)</f>
        <v>1.031717013431573</v>
      </c>
      <c r="F563" s="6" t="e">
        <f>IF('Log_working_3-way'!D563="","",1/'True_Odds_Calculator_3-way'!N564+1/'True_Odds_Calculator_3-way'!O564+1/'True_Odds_Calculator_3-way'!#REF!-1)</f>
        <v>#REF!</v>
      </c>
      <c r="H563" s="6">
        <f>IF('Log_working_3-way'!$D563="","",'True_Odds_Calculator_3-way'!N564/'True_Odds_Calculator_3-way'!A564-1)</f>
        <v>2.5069668090675492</v>
      </c>
      <c r="I563" s="6">
        <f>IF('Log_working_3-way'!$D563="","",'True_Odds_Calculator_3-way'!O564/'True_Odds_Calculator_3-way'!B564-1)</f>
        <v>5.6842578162562472</v>
      </c>
      <c r="J563" s="6" t="e">
        <f>IF('Log_working_3-way'!$D563="","",'True_Odds_Calculator_3-way'!#REF!/'True_Odds_Calculator_3-way'!C564-1)</f>
        <v>#REF!</v>
      </c>
      <c r="K563" s="6">
        <f>IF('Log_working_3-way'!$D563="","",1/'True_Odds_Calculator_3-way'!A564+1/'True_Odds_Calculator_3-way'!B564+1/'True_Odds_Calculator_3-way'!C564-1)</f>
        <v>3.0615942123039419E-2</v>
      </c>
    </row>
    <row r="564" spans="4:11" x14ac:dyDescent="0.25">
      <c r="D564">
        <f>solve_for_c('True_Odds_Calculator_3-way'!A565,'True_Odds_Calculator_3-way'!B565,'True_Odds_Calculator_3-way'!C565,'Log_working_3-way'!B$1,'Log_working_3-way'!B$2)</f>
        <v>1.0231924670036339</v>
      </c>
      <c r="F564" s="6" t="e">
        <f>IF('Log_working_3-way'!D564="","",1/'True_Odds_Calculator_3-way'!N565+1/'True_Odds_Calculator_3-way'!O565+1/'True_Odds_Calculator_3-way'!#REF!-1)</f>
        <v>#REF!</v>
      </c>
      <c r="H564" s="6">
        <f>IF('Log_working_3-way'!$D564="","",'True_Odds_Calculator_3-way'!N565/'True_Odds_Calculator_3-way'!A565-1)</f>
        <v>23.916743624710264</v>
      </c>
      <c r="I564" s="6">
        <f>IF('Log_working_3-way'!$D564="","",'True_Odds_Calculator_3-way'!O565/'True_Odds_Calculator_3-way'!B565-1)</f>
        <v>8.2481516408344735</v>
      </c>
      <c r="J564" s="6" t="e">
        <f>IF('Log_working_3-way'!$D564="","",'True_Odds_Calculator_3-way'!#REF!/'True_Odds_Calculator_3-way'!C565-1)</f>
        <v>#REF!</v>
      </c>
      <c r="K564" s="6">
        <f>IF('Log_working_3-way'!$D564="","",1/'True_Odds_Calculator_3-way'!A565+1/'True_Odds_Calculator_3-way'!B565+1/'True_Odds_Calculator_3-way'!C565-1)</f>
        <v>2.3713276877833867E-2</v>
      </c>
    </row>
    <row r="565" spans="4:11" x14ac:dyDescent="0.25">
      <c r="D565">
        <f>solve_for_c('True_Odds_Calculator_3-way'!A566,'True_Odds_Calculator_3-way'!B566,'True_Odds_Calculator_3-way'!C566,'Log_working_3-way'!B$1,'Log_working_3-way'!B$2)</f>
        <v>1.0207128498066662</v>
      </c>
      <c r="F565" s="6" t="e">
        <f>IF('Log_working_3-way'!D565="","",1/'True_Odds_Calculator_3-way'!N566+1/'True_Odds_Calculator_3-way'!O566+1/'True_Odds_Calculator_3-way'!#REF!-1)</f>
        <v>#REF!</v>
      </c>
      <c r="H565" s="6">
        <f>IF('Log_working_3-way'!$D565="","",'True_Odds_Calculator_3-way'!N566/'True_Odds_Calculator_3-way'!A566-1)</f>
        <v>19.216845700836764</v>
      </c>
      <c r="I565" s="6">
        <f>IF('Log_working_3-way'!$D565="","",'True_Odds_Calculator_3-way'!O566/'True_Odds_Calculator_3-way'!B566-1)</f>
        <v>6.7207370590873907</v>
      </c>
      <c r="J565" s="6" t="e">
        <f>IF('Log_working_3-way'!$D565="","",'True_Odds_Calculator_3-way'!#REF!/'True_Odds_Calculator_3-way'!C566-1)</f>
        <v>#REF!</v>
      </c>
      <c r="K565" s="6">
        <f>IF('Log_working_3-way'!$D565="","",1/'True_Odds_Calculator_3-way'!A566+1/'True_Odds_Calculator_3-way'!B566+1/'True_Odds_Calculator_3-way'!C566-1)</f>
        <v>2.197728223934714E-2</v>
      </c>
    </row>
    <row r="566" spans="4:11" x14ac:dyDescent="0.25">
      <c r="D566">
        <f>solve_for_c('True_Odds_Calculator_3-way'!A567,'True_Odds_Calculator_3-way'!B567,'True_Odds_Calculator_3-way'!C567,'Log_working_3-way'!B$1,'Log_working_3-way'!B$2)</f>
        <v>1.0277072097705557</v>
      </c>
      <c r="F566" s="6" t="e">
        <f>IF('Log_working_3-way'!D566="","",1/'True_Odds_Calculator_3-way'!N567+1/'True_Odds_Calculator_3-way'!O567+1/'True_Odds_Calculator_3-way'!#REF!-1)</f>
        <v>#REF!</v>
      </c>
      <c r="H566" s="6">
        <f>IF('Log_working_3-way'!$D566="","",'True_Odds_Calculator_3-way'!N567/'True_Odds_Calculator_3-way'!A567-1)</f>
        <v>39.633404271443759</v>
      </c>
      <c r="I566" s="6">
        <f>IF('Log_working_3-way'!$D566="","",'True_Odds_Calculator_3-way'!O567/'True_Odds_Calculator_3-way'!B567-1)</f>
        <v>5.0108586200360588</v>
      </c>
      <c r="J566" s="6" t="e">
        <f>IF('Log_working_3-way'!$D566="","",'True_Odds_Calculator_3-way'!#REF!/'True_Odds_Calculator_3-way'!C567-1)</f>
        <v>#REF!</v>
      </c>
      <c r="K566" s="6">
        <f>IF('Log_working_3-way'!$D566="","",1/'True_Odds_Calculator_3-way'!A567+1/'True_Odds_Calculator_3-way'!B567+1/'True_Odds_Calculator_3-way'!C567-1)</f>
        <v>2.4361847090464961E-2</v>
      </c>
    </row>
    <row r="567" spans="4:11" x14ac:dyDescent="0.25">
      <c r="D567">
        <f>solve_for_c('True_Odds_Calculator_3-way'!A568,'True_Odds_Calculator_3-way'!B568,'True_Odds_Calculator_3-way'!C568,'Log_working_3-way'!B$1,'Log_working_3-way'!B$2)</f>
        <v>1.0373425133223886</v>
      </c>
      <c r="F567" s="6" t="e">
        <f>IF('Log_working_3-way'!D567="","",1/'True_Odds_Calculator_3-way'!N568+1/'True_Odds_Calculator_3-way'!O568+1/'True_Odds_Calculator_3-way'!#REF!-1)</f>
        <v>#REF!</v>
      </c>
      <c r="H567" s="6">
        <f>IF('Log_working_3-way'!$D567="","",'True_Odds_Calculator_3-way'!N568/'True_Odds_Calculator_3-way'!A568-1)</f>
        <v>19.246011109273898</v>
      </c>
      <c r="I567" s="6">
        <f>IF('Log_working_3-way'!$D567="","",'True_Odds_Calculator_3-way'!O568/'True_Odds_Calculator_3-way'!B568-1)</f>
        <v>8.2224734441730742</v>
      </c>
      <c r="J567" s="6" t="e">
        <f>IF('Log_working_3-way'!$D567="","",'True_Odds_Calculator_3-way'!#REF!/'True_Odds_Calculator_3-way'!C568-1)</f>
        <v>#REF!</v>
      </c>
      <c r="K567" s="6">
        <f>IF('Log_working_3-way'!$D567="","",1/'True_Odds_Calculator_3-way'!A568+1/'True_Odds_Calculator_3-way'!B568+1/'True_Odds_Calculator_3-way'!C568-1)</f>
        <v>3.931582957718982E-2</v>
      </c>
    </row>
    <row r="568" spans="4:11" x14ac:dyDescent="0.25">
      <c r="D568">
        <f>solve_for_c('True_Odds_Calculator_3-way'!A569,'True_Odds_Calculator_3-way'!B569,'True_Odds_Calculator_3-way'!C569,'Log_working_3-way'!B$1,'Log_working_3-way'!B$2)</f>
        <v>1.0362154333881293</v>
      </c>
      <c r="F568" s="6" t="e">
        <f>IF('Log_working_3-way'!D568="","",1/'True_Odds_Calculator_3-way'!N569+1/'True_Odds_Calculator_3-way'!O569+1/'True_Odds_Calculator_3-way'!#REF!-1)</f>
        <v>#REF!</v>
      </c>
      <c r="H568" s="6">
        <f>IF('Log_working_3-way'!$D568="","",'True_Odds_Calculator_3-way'!N569/'True_Odds_Calculator_3-way'!A569-1)</f>
        <v>9.6251715907452375</v>
      </c>
      <c r="I568" s="6">
        <f>IF('Log_working_3-way'!$D568="","",'True_Odds_Calculator_3-way'!O569/'True_Odds_Calculator_3-way'!B569-1)</f>
        <v>7.4763550906771137</v>
      </c>
      <c r="J568" s="6" t="e">
        <f>IF('Log_working_3-way'!$D568="","",'True_Odds_Calculator_3-way'!#REF!/'True_Odds_Calculator_3-way'!C569-1)</f>
        <v>#REF!</v>
      </c>
      <c r="K568" s="6">
        <f>IF('Log_working_3-way'!$D568="","",1/'True_Odds_Calculator_3-way'!A569+1/'True_Odds_Calculator_3-way'!B569+1/'True_Odds_Calculator_3-way'!C569-1)</f>
        <v>3.8797884239543334E-2</v>
      </c>
    </row>
    <row r="569" spans="4:11" x14ac:dyDescent="0.25">
      <c r="D569">
        <f>solve_for_c('True_Odds_Calculator_3-way'!A570,'True_Odds_Calculator_3-way'!B570,'True_Odds_Calculator_3-way'!C570,'Log_working_3-way'!B$1,'Log_working_3-way'!B$2)</f>
        <v>1.0627915911165131</v>
      </c>
      <c r="F569" s="6" t="e">
        <f>IF('Log_working_3-way'!D569="","",1/'True_Odds_Calculator_3-way'!N570+1/'True_Odds_Calculator_3-way'!O570+1/'True_Odds_Calculator_3-way'!#REF!-1)</f>
        <v>#REF!</v>
      </c>
      <c r="H569" s="6">
        <f>IF('Log_working_3-way'!$D569="","",'True_Odds_Calculator_3-way'!N570/'True_Odds_Calculator_3-way'!A570-1)</f>
        <v>53.034058659360618</v>
      </c>
      <c r="I569" s="6">
        <f>IF('Log_working_3-way'!$D569="","",'True_Odds_Calculator_3-way'!O570/'True_Odds_Calculator_3-way'!B570-1)</f>
        <v>2.1482388517344466</v>
      </c>
      <c r="J569" s="6" t="e">
        <f>IF('Log_working_3-way'!$D569="","",'True_Odds_Calculator_3-way'!#REF!/'True_Odds_Calculator_3-way'!C570-1)</f>
        <v>#REF!</v>
      </c>
      <c r="K569" s="6">
        <f>IF('Log_working_3-way'!$D569="","",1/'True_Odds_Calculator_3-way'!A570+1/'True_Odds_Calculator_3-way'!B570+1/'True_Odds_Calculator_3-way'!C570-1)</f>
        <v>4.6234719670664282E-2</v>
      </c>
    </row>
    <row r="570" spans="4:11" x14ac:dyDescent="0.25">
      <c r="D570">
        <f>solve_for_c('True_Odds_Calculator_3-way'!A571,'True_Odds_Calculator_3-way'!B571,'True_Odds_Calculator_3-way'!C571,'Log_working_3-way'!B$1,'Log_working_3-way'!B$2)</f>
        <v>1.037737916740767</v>
      </c>
      <c r="F570" s="6" t="e">
        <f>IF('Log_working_3-way'!D570="","",1/'True_Odds_Calculator_3-way'!N571+1/'True_Odds_Calculator_3-way'!O571+1/'True_Odds_Calculator_3-way'!#REF!-1)</f>
        <v>#REF!</v>
      </c>
      <c r="H570" s="6">
        <f>IF('Log_working_3-way'!$D570="","",'True_Odds_Calculator_3-way'!N571/'True_Odds_Calculator_3-way'!A571-1)</f>
        <v>17.663567087646889</v>
      </c>
      <c r="I570" s="6">
        <f>IF('Log_working_3-way'!$D570="","",'True_Odds_Calculator_3-way'!O571/'True_Odds_Calculator_3-way'!B571-1)</f>
        <v>5.226747654302434</v>
      </c>
      <c r="J570" s="6" t="e">
        <f>IF('Log_working_3-way'!$D570="","",'True_Odds_Calculator_3-way'!#REF!/'True_Odds_Calculator_3-way'!C571-1)</f>
        <v>#REF!</v>
      </c>
      <c r="K570" s="6">
        <f>IF('Log_working_3-way'!$D570="","",1/'True_Odds_Calculator_3-way'!A571+1/'True_Odds_Calculator_3-way'!B571+1/'True_Odds_Calculator_3-way'!C571-1)</f>
        <v>3.9809146776781379E-2</v>
      </c>
    </row>
    <row r="571" spans="4:11" x14ac:dyDescent="0.25">
      <c r="D571">
        <f>solve_for_c('True_Odds_Calculator_3-way'!A572,'True_Odds_Calculator_3-way'!B572,'True_Odds_Calculator_3-way'!C572,'Log_working_3-way'!B$1,'Log_working_3-way'!B$2)</f>
        <v>1.0378585765749511</v>
      </c>
      <c r="F571" s="6" t="e">
        <f>IF('Log_working_3-way'!D571="","",1/'True_Odds_Calculator_3-way'!N572+1/'True_Odds_Calculator_3-way'!O572+1/'True_Odds_Calculator_3-way'!#REF!-1)</f>
        <v>#REF!</v>
      </c>
      <c r="H571" s="6">
        <f>IF('Log_working_3-way'!$D571="","",'True_Odds_Calculator_3-way'!N572/'True_Odds_Calculator_3-way'!A572-1)</f>
        <v>19.050526552919035</v>
      </c>
      <c r="I571" s="6">
        <f>IF('Log_working_3-way'!$D571="","",'True_Odds_Calculator_3-way'!O572/'True_Odds_Calculator_3-way'!B572-1)</f>
        <v>6.1009813918105333</v>
      </c>
      <c r="J571" s="6" t="e">
        <f>IF('Log_working_3-way'!$D571="","",'True_Odds_Calculator_3-way'!#REF!/'True_Odds_Calculator_3-way'!C572-1)</f>
        <v>#REF!</v>
      </c>
      <c r="K571" s="6">
        <f>IF('Log_working_3-way'!$D571="","",1/'True_Odds_Calculator_3-way'!A572+1/'True_Odds_Calculator_3-way'!B572+1/'True_Odds_Calculator_3-way'!C572-1)</f>
        <v>3.9886614751771576E-2</v>
      </c>
    </row>
    <row r="572" spans="4:11" x14ac:dyDescent="0.25">
      <c r="D572">
        <f>solve_for_c('True_Odds_Calculator_3-way'!A573,'True_Odds_Calculator_3-way'!B573,'True_Odds_Calculator_3-way'!C573,'Log_working_3-way'!B$1,'Log_working_3-way'!B$2)</f>
        <v>1.0478591782561801</v>
      </c>
      <c r="F572" s="6" t="e">
        <f>IF('Log_working_3-way'!D572="","",1/'True_Odds_Calculator_3-way'!N573+1/'True_Odds_Calculator_3-way'!O573+1/'True_Odds_Calculator_3-way'!#REF!-1)</f>
        <v>#REF!</v>
      </c>
      <c r="H572" s="6">
        <f>IF('Log_working_3-way'!$D572="","",'True_Odds_Calculator_3-way'!N573/'True_Odds_Calculator_3-way'!A573-1)</f>
        <v>65.452702145096808</v>
      </c>
      <c r="I572" s="6">
        <f>IF('Log_working_3-way'!$D572="","",'True_Odds_Calculator_3-way'!O573/'True_Odds_Calculator_3-way'!B573-1)</f>
        <v>0.85612086800304144</v>
      </c>
      <c r="J572" s="6" t="e">
        <f>IF('Log_working_3-way'!$D572="","",'True_Odds_Calculator_3-way'!#REF!/'True_Odds_Calculator_3-way'!C573-1)</f>
        <v>#REF!</v>
      </c>
      <c r="K572" s="6">
        <f>IF('Log_working_3-way'!$D572="","",1/'True_Odds_Calculator_3-way'!A573+1/'True_Odds_Calculator_3-way'!B573+1/'True_Odds_Calculator_3-way'!C573-1)</f>
        <v>2.7818934847432253E-2</v>
      </c>
    </row>
    <row r="573" spans="4:11" x14ac:dyDescent="0.25">
      <c r="D573">
        <f>solve_for_c('True_Odds_Calculator_3-way'!A574,'True_Odds_Calculator_3-way'!B574,'True_Odds_Calculator_3-way'!C574,'Log_working_3-way'!B$1,'Log_working_3-way'!B$2)</f>
        <v>1.0330283773663247</v>
      </c>
      <c r="F573" s="6" t="e">
        <f>IF('Log_working_3-way'!D573="","",1/'True_Odds_Calculator_3-way'!N574+1/'True_Odds_Calculator_3-way'!O574+1/'True_Odds_Calculator_3-way'!#REF!-1)</f>
        <v>#REF!</v>
      </c>
      <c r="H573" s="6">
        <f>IF('Log_working_3-way'!$D573="","",'True_Odds_Calculator_3-way'!N574/'True_Odds_Calculator_3-way'!A574-1)</f>
        <v>33.770049944346731</v>
      </c>
      <c r="I573" s="6">
        <f>IF('Log_working_3-way'!$D573="","",'True_Odds_Calculator_3-way'!O574/'True_Odds_Calculator_3-way'!B574-1)</f>
        <v>4.9119153964205831</v>
      </c>
      <c r="J573" s="6" t="e">
        <f>IF('Log_working_3-way'!$D573="","",'True_Odds_Calculator_3-way'!#REF!/'True_Odds_Calculator_3-way'!C574-1)</f>
        <v>#REF!</v>
      </c>
      <c r="K573" s="6">
        <f>IF('Log_working_3-way'!$D573="","",1/'True_Odds_Calculator_3-way'!A574+1/'True_Odds_Calculator_3-way'!B574+1/'True_Odds_Calculator_3-way'!C574-1)</f>
        <v>3.1244732413822973E-2</v>
      </c>
    </row>
    <row r="574" spans="4:11" x14ac:dyDescent="0.25">
      <c r="D574">
        <f>solve_for_c('True_Odds_Calculator_3-way'!A575,'True_Odds_Calculator_3-way'!B575,'True_Odds_Calculator_3-way'!C575,'Log_working_3-way'!B$1,'Log_working_3-way'!B$2)</f>
        <v>1.0208041052831232</v>
      </c>
      <c r="F574" s="6" t="e">
        <f>IF('Log_working_3-way'!D574="","",1/'True_Odds_Calculator_3-way'!N575+1/'True_Odds_Calculator_3-way'!O575+1/'True_Odds_Calculator_3-way'!#REF!-1)</f>
        <v>#REF!</v>
      </c>
      <c r="H574" s="6">
        <f>IF('Log_working_3-way'!$D574="","",'True_Odds_Calculator_3-way'!N575/'True_Odds_Calculator_3-way'!A575-1)</f>
        <v>21.191208638932604</v>
      </c>
      <c r="I574" s="6">
        <f>IF('Log_working_3-way'!$D574="","",'True_Odds_Calculator_3-way'!O575/'True_Odds_Calculator_3-way'!B575-1)</f>
        <v>6.8093164558151233</v>
      </c>
      <c r="J574" s="6" t="e">
        <f>IF('Log_working_3-way'!$D574="","",'True_Odds_Calculator_3-way'!#REF!/'True_Odds_Calculator_3-way'!C575-1)</f>
        <v>#REF!</v>
      </c>
      <c r="K574" s="6">
        <f>IF('Log_working_3-way'!$D574="","",1/'True_Odds_Calculator_3-way'!A575+1/'True_Odds_Calculator_3-way'!B575+1/'True_Odds_Calculator_3-way'!C575-1)</f>
        <v>2.1834246633532839E-2</v>
      </c>
    </row>
    <row r="575" spans="4:11" x14ac:dyDescent="0.25">
      <c r="D575">
        <f>solve_for_c('True_Odds_Calculator_3-way'!A576,'True_Odds_Calculator_3-way'!B576,'True_Odds_Calculator_3-way'!C576,'Log_working_3-way'!B$1,'Log_working_3-way'!B$2)</f>
        <v>1.0271251913308068</v>
      </c>
      <c r="F575" s="6" t="e">
        <f>IF('Log_working_3-way'!D575="","",1/'True_Odds_Calculator_3-way'!N576+1/'True_Odds_Calculator_3-way'!O576+1/'True_Odds_Calculator_3-way'!#REF!-1)</f>
        <v>#REF!</v>
      </c>
      <c r="H575" s="6">
        <f>IF('Log_working_3-way'!$D575="","",'True_Odds_Calculator_3-way'!N576/'True_Odds_Calculator_3-way'!A576-1)</f>
        <v>1.4026188738396774</v>
      </c>
      <c r="I575" s="6">
        <f>IF('Log_working_3-way'!$D575="","",'True_Odds_Calculator_3-way'!O576/'True_Odds_Calculator_3-way'!B576-1)</f>
        <v>7.0501738821100215</v>
      </c>
      <c r="J575" s="6" t="e">
        <f>IF('Log_working_3-way'!$D575="","",'True_Odds_Calculator_3-way'!#REF!/'True_Odds_Calculator_3-way'!C576-1)</f>
        <v>#REF!</v>
      </c>
      <c r="K575" s="6">
        <f>IF('Log_working_3-way'!$D575="","",1/'True_Odds_Calculator_3-way'!A576+1/'True_Odds_Calculator_3-way'!B576+1/'True_Odds_Calculator_3-way'!C576-1)</f>
        <v>2.5737541947875364E-2</v>
      </c>
    </row>
    <row r="576" spans="4:11" x14ac:dyDescent="0.25">
      <c r="D576">
        <f>solve_for_c('True_Odds_Calculator_3-way'!A577,'True_Odds_Calculator_3-way'!B577,'True_Odds_Calculator_3-way'!C577,'Log_working_3-way'!B$1,'Log_working_3-way'!B$2)</f>
        <v>1.0470506159171489</v>
      </c>
      <c r="F576" s="6" t="e">
        <f>IF('Log_working_3-way'!D576="","",1/'True_Odds_Calculator_3-way'!N577+1/'True_Odds_Calculator_3-way'!O577+1/'True_Odds_Calculator_3-way'!#REF!-1)</f>
        <v>#REF!</v>
      </c>
      <c r="H576" s="6">
        <f>IF('Log_working_3-way'!$D576="","",'True_Odds_Calculator_3-way'!N577/'True_Odds_Calculator_3-way'!A577-1)</f>
        <v>3.1352503879270479</v>
      </c>
      <c r="I576" s="6">
        <f>IF('Log_working_3-way'!$D576="","",'True_Odds_Calculator_3-way'!O577/'True_Odds_Calculator_3-way'!B577-1)</f>
        <v>5.1010079647560804</v>
      </c>
      <c r="J576" s="6" t="e">
        <f>IF('Log_working_3-way'!$D576="","",'True_Odds_Calculator_3-way'!#REF!/'True_Odds_Calculator_3-way'!C577-1)</f>
        <v>#REF!</v>
      </c>
      <c r="K576" s="6">
        <f>IF('Log_working_3-way'!$D576="","",1/'True_Odds_Calculator_3-way'!A577+1/'True_Odds_Calculator_3-way'!B577+1/'True_Odds_Calculator_3-way'!C577-1)</f>
        <v>4.5220782062887377E-2</v>
      </c>
    </row>
    <row r="577" spans="4:11" x14ac:dyDescent="0.25">
      <c r="D577">
        <f>solve_for_c('True_Odds_Calculator_3-way'!A578,'True_Odds_Calculator_3-way'!B578,'True_Odds_Calculator_3-way'!C578,'Log_working_3-way'!B$1,'Log_working_3-way'!B$2)</f>
        <v>1.0399045294047062</v>
      </c>
      <c r="F577" s="6" t="e">
        <f>IF('Log_working_3-way'!D577="","",1/'True_Odds_Calculator_3-way'!N578+1/'True_Odds_Calculator_3-way'!O578+1/'True_Odds_Calculator_3-way'!#REF!-1)</f>
        <v>#REF!</v>
      </c>
      <c r="H577" s="6">
        <f>IF('Log_working_3-way'!$D577="","",'True_Odds_Calculator_3-way'!N578/'True_Odds_Calculator_3-way'!A578-1)</f>
        <v>5.8679380227006899</v>
      </c>
      <c r="I577" s="6">
        <f>IF('Log_working_3-way'!$D577="","",'True_Odds_Calculator_3-way'!O578/'True_Odds_Calculator_3-way'!B578-1)</f>
        <v>5.7950691691891265</v>
      </c>
      <c r="J577" s="6" t="e">
        <f>IF('Log_working_3-way'!$D577="","",'True_Odds_Calculator_3-way'!#REF!/'True_Odds_Calculator_3-way'!C578-1)</f>
        <v>#REF!</v>
      </c>
      <c r="K577" s="6">
        <f>IF('Log_working_3-way'!$D577="","",1/'True_Odds_Calculator_3-way'!A578+1/'True_Odds_Calculator_3-way'!B578+1/'True_Odds_Calculator_3-way'!C578-1)</f>
        <v>4.0951339150865129E-2</v>
      </c>
    </row>
    <row r="578" spans="4:11" x14ac:dyDescent="0.25">
      <c r="D578">
        <f>solve_for_c('True_Odds_Calculator_3-way'!A579,'True_Odds_Calculator_3-way'!B579,'True_Odds_Calculator_3-way'!C579,'Log_working_3-way'!B$1,'Log_working_3-way'!B$2)</f>
        <v>1.0356074267047426</v>
      </c>
      <c r="F578" s="6" t="e">
        <f>IF('Log_working_3-way'!D578="","",1/'True_Odds_Calculator_3-way'!N579+1/'True_Odds_Calculator_3-way'!O579+1/'True_Odds_Calculator_3-way'!#REF!-1)</f>
        <v>#REF!</v>
      </c>
      <c r="H578" s="6">
        <f>IF('Log_working_3-way'!$D578="","",'True_Odds_Calculator_3-way'!N579/'True_Odds_Calculator_3-way'!A579-1)</f>
        <v>15.585101284287681</v>
      </c>
      <c r="I578" s="6">
        <f>IF('Log_working_3-way'!$D578="","",'True_Odds_Calculator_3-way'!O579/'True_Odds_Calculator_3-way'!B579-1)</f>
        <v>7.5834641808216787</v>
      </c>
      <c r="J578" s="6" t="e">
        <f>IF('Log_working_3-way'!$D578="","",'True_Odds_Calculator_3-way'!#REF!/'True_Odds_Calculator_3-way'!C579-1)</f>
        <v>#REF!</v>
      </c>
      <c r="K578" s="6">
        <f>IF('Log_working_3-way'!$D578="","",1/'True_Odds_Calculator_3-way'!A579+1/'True_Odds_Calculator_3-way'!B579+1/'True_Odds_Calculator_3-way'!C579-1)</f>
        <v>3.8120546697991475E-2</v>
      </c>
    </row>
    <row r="579" spans="4:11" x14ac:dyDescent="0.25">
      <c r="D579">
        <f>solve_for_c('True_Odds_Calculator_3-way'!A580,'True_Odds_Calculator_3-way'!B580,'True_Odds_Calculator_3-way'!C580,'Log_working_3-way'!B$1,'Log_working_3-way'!B$2)</f>
        <v>1.0364661440382354</v>
      </c>
      <c r="F579" s="6" t="e">
        <f>IF('Log_working_3-way'!D579="","",1/'True_Odds_Calculator_3-way'!N580+1/'True_Odds_Calculator_3-way'!O580+1/'True_Odds_Calculator_3-way'!#REF!-1)</f>
        <v>#REF!</v>
      </c>
      <c r="H579" s="6">
        <f>IF('Log_working_3-way'!$D579="","",'True_Odds_Calculator_3-way'!N580/'True_Odds_Calculator_3-way'!A580-1)</f>
        <v>7.0899848583171075</v>
      </c>
      <c r="I579" s="6">
        <f>IF('Log_working_3-way'!$D579="","",'True_Odds_Calculator_3-way'!O580/'True_Odds_Calculator_3-way'!B580-1)</f>
        <v>7.3296751536435476</v>
      </c>
      <c r="J579" s="6" t="e">
        <f>IF('Log_working_3-way'!$D579="","",'True_Odds_Calculator_3-way'!#REF!/'True_Odds_Calculator_3-way'!C580-1)</f>
        <v>#REF!</v>
      </c>
      <c r="K579" s="6">
        <f>IF('Log_working_3-way'!$D579="","",1/'True_Odds_Calculator_3-way'!A580+1/'True_Odds_Calculator_3-way'!B580+1/'True_Odds_Calculator_3-way'!C580-1)</f>
        <v>3.8518174068046251E-2</v>
      </c>
    </row>
    <row r="580" spans="4:11" x14ac:dyDescent="0.25">
      <c r="D580">
        <f>solve_for_c('True_Odds_Calculator_3-way'!A581,'True_Odds_Calculator_3-way'!B581,'True_Odds_Calculator_3-way'!C581,'Log_working_3-way'!B$1,'Log_working_3-way'!B$2)</f>
        <v>1.0564090475697798</v>
      </c>
      <c r="F580" s="6" t="e">
        <f>IF('Log_working_3-way'!D580="","",1/'True_Odds_Calculator_3-way'!N581+1/'True_Odds_Calculator_3-way'!O581+1/'True_Odds_Calculator_3-way'!#REF!-1)</f>
        <v>#REF!</v>
      </c>
      <c r="H580" s="6">
        <f>IF('Log_working_3-way'!$D580="","",'True_Odds_Calculator_3-way'!N581/'True_Odds_Calculator_3-way'!A581-1)</f>
        <v>55.923371940237097</v>
      </c>
      <c r="I580" s="6">
        <f>IF('Log_working_3-way'!$D580="","",'True_Odds_Calculator_3-way'!O581/'True_Odds_Calculator_3-way'!B581-1)</f>
        <v>1.9713430147238453</v>
      </c>
      <c r="J580" s="6" t="e">
        <f>IF('Log_working_3-way'!$D580="","",'True_Odds_Calculator_3-way'!#REF!/'True_Odds_Calculator_3-way'!C581-1)</f>
        <v>#REF!</v>
      </c>
      <c r="K580" s="6">
        <f>IF('Log_working_3-way'!$D580="","",1/'True_Odds_Calculator_3-way'!A581+1/'True_Odds_Calculator_3-way'!B581+1/'True_Odds_Calculator_3-way'!C581-1)</f>
        <v>3.9495652071689813E-2</v>
      </c>
    </row>
    <row r="581" spans="4:11" x14ac:dyDescent="0.25">
      <c r="D581">
        <f>solve_for_c('True_Odds_Calculator_3-way'!A582,'True_Odds_Calculator_3-way'!B582,'True_Odds_Calculator_3-way'!C582,'Log_working_3-way'!B$1,'Log_working_3-way'!B$2)</f>
        <v>1.0215411944039345</v>
      </c>
      <c r="F581" s="6" t="e">
        <f>IF('Log_working_3-way'!D581="","",1/'True_Odds_Calculator_3-way'!N582+1/'True_Odds_Calculator_3-way'!O582+1/'True_Odds_Calculator_3-way'!#REF!-1)</f>
        <v>#REF!</v>
      </c>
      <c r="H581" s="6">
        <f>IF('Log_working_3-way'!$D581="","",'True_Odds_Calculator_3-way'!N582/'True_Odds_Calculator_3-way'!A582-1)</f>
        <v>7.5085567342002282</v>
      </c>
      <c r="I581" s="6">
        <f>IF('Log_working_3-way'!$D581="","",'True_Odds_Calculator_3-way'!O582/'True_Odds_Calculator_3-way'!B582-1)</f>
        <v>5.6312109948121787</v>
      </c>
      <c r="J581" s="6" t="e">
        <f>IF('Log_working_3-way'!$D581="","",'True_Odds_Calculator_3-way'!#REF!/'True_Odds_Calculator_3-way'!C582-1)</f>
        <v>#REF!</v>
      </c>
      <c r="K581" s="6">
        <f>IF('Log_working_3-way'!$D581="","",1/'True_Odds_Calculator_3-way'!A582+1/'True_Odds_Calculator_3-way'!B582+1/'True_Odds_Calculator_3-way'!C582-1)</f>
        <v>2.2691637030298084E-2</v>
      </c>
    </row>
    <row r="582" spans="4:11" x14ac:dyDescent="0.25">
      <c r="D582">
        <f>solve_for_c('True_Odds_Calculator_3-way'!A583,'True_Odds_Calculator_3-way'!B583,'True_Odds_Calculator_3-way'!C583,'Log_working_3-way'!B$1,'Log_working_3-way'!B$2)</f>
        <v>1.0257532228231989</v>
      </c>
      <c r="F582" s="6" t="e">
        <f>IF('Log_working_3-way'!D582="","",1/'True_Odds_Calculator_3-way'!N583+1/'True_Odds_Calculator_3-way'!O583+1/'True_Odds_Calculator_3-way'!#REF!-1)</f>
        <v>#REF!</v>
      </c>
      <c r="H582" s="6">
        <f>IF('Log_working_3-way'!$D582="","",'True_Odds_Calculator_3-way'!N583/'True_Odds_Calculator_3-way'!A583-1)</f>
        <v>13.731150109282281</v>
      </c>
      <c r="I582" s="6">
        <f>IF('Log_working_3-way'!$D582="","",'True_Odds_Calculator_3-way'!O583/'True_Odds_Calculator_3-way'!B583-1)</f>
        <v>7.1273825851848134</v>
      </c>
      <c r="J582" s="6" t="e">
        <f>IF('Log_working_3-way'!$D582="","",'True_Odds_Calculator_3-way'!#REF!/'True_Odds_Calculator_3-way'!C583-1)</f>
        <v>#REF!</v>
      </c>
      <c r="K582" s="6">
        <f>IF('Log_working_3-way'!$D582="","",1/'True_Odds_Calculator_3-way'!A583+1/'True_Odds_Calculator_3-way'!B583+1/'True_Odds_Calculator_3-way'!C583-1)</f>
        <v>2.77727490565709E-2</v>
      </c>
    </row>
    <row r="583" spans="4:11" x14ac:dyDescent="0.25">
      <c r="D583">
        <f>solve_for_c('True_Odds_Calculator_3-way'!A584,'True_Odds_Calculator_3-way'!B584,'True_Odds_Calculator_3-way'!C584,'Log_working_3-way'!B$1,'Log_working_3-way'!B$2)</f>
        <v>1.0256793637696056</v>
      </c>
      <c r="F583" s="6" t="e">
        <f>IF('Log_working_3-way'!D583="","",1/'True_Odds_Calculator_3-way'!N584+1/'True_Odds_Calculator_3-way'!O584+1/'True_Odds_Calculator_3-way'!#REF!-1)</f>
        <v>#REF!</v>
      </c>
      <c r="H583" s="6">
        <f>IF('Log_working_3-way'!$D583="","",'True_Odds_Calculator_3-way'!N584/'True_Odds_Calculator_3-way'!A584-1)</f>
        <v>17.08256646690079</v>
      </c>
      <c r="I583" s="6">
        <f>IF('Log_working_3-way'!$D583="","",'True_Odds_Calculator_3-way'!O584/'True_Odds_Calculator_3-way'!B584-1)</f>
        <v>7.272709989158157</v>
      </c>
      <c r="J583" s="6" t="e">
        <f>IF('Log_working_3-way'!$D583="","",'True_Odds_Calculator_3-way'!#REF!/'True_Odds_Calculator_3-way'!C584-1)</f>
        <v>#REF!</v>
      </c>
      <c r="K583" s="6">
        <f>IF('Log_working_3-way'!$D583="","",1/'True_Odds_Calculator_3-way'!A584+1/'True_Odds_Calculator_3-way'!B584+1/'True_Odds_Calculator_3-way'!C584-1)</f>
        <v>2.7457721043481653E-2</v>
      </c>
    </row>
    <row r="584" spans="4:11" x14ac:dyDescent="0.25">
      <c r="D584">
        <f>solve_for_c('True_Odds_Calculator_3-way'!A585,'True_Odds_Calculator_3-way'!B585,'True_Odds_Calculator_3-way'!C585,'Log_working_3-way'!B$1,'Log_working_3-way'!B$2)</f>
        <v>1.0266016185242393</v>
      </c>
      <c r="F584" s="6" t="e">
        <f>IF('Log_working_3-way'!D584="","",1/'True_Odds_Calculator_3-way'!N585+1/'True_Odds_Calculator_3-way'!O585+1/'True_Odds_Calculator_3-way'!#REF!-1)</f>
        <v>#REF!</v>
      </c>
      <c r="H584" s="6">
        <f>IF('Log_working_3-way'!$D584="","",'True_Odds_Calculator_3-way'!N585/'True_Odds_Calculator_3-way'!A585-1)</f>
        <v>7.312296981109176</v>
      </c>
      <c r="I584" s="6">
        <f>IF('Log_working_3-way'!$D584="","",'True_Odds_Calculator_3-way'!O585/'True_Odds_Calculator_3-way'!B585-1)</f>
        <v>8.923950475134518</v>
      </c>
      <c r="J584" s="6" t="e">
        <f>IF('Log_working_3-way'!$D584="","",'True_Odds_Calculator_3-way'!#REF!/'True_Odds_Calculator_3-way'!C585-1)</f>
        <v>#REF!</v>
      </c>
      <c r="K584" s="6">
        <f>IF('Log_working_3-way'!$D584="","",1/'True_Odds_Calculator_3-way'!A585+1/'True_Odds_Calculator_3-way'!B585+1/'True_Odds_Calculator_3-way'!C585-1)</f>
        <v>2.8553145376754019E-2</v>
      </c>
    </row>
    <row r="585" spans="4:11" x14ac:dyDescent="0.25">
      <c r="D585">
        <f>solve_for_c('True_Odds_Calculator_3-way'!A586,'True_Odds_Calculator_3-way'!B586,'True_Odds_Calculator_3-way'!C586,'Log_working_3-way'!B$1,'Log_working_3-way'!B$2)</f>
        <v>1.0275717218842546</v>
      </c>
      <c r="F585" s="6" t="e">
        <f>IF('Log_working_3-way'!D585="","",1/'True_Odds_Calculator_3-way'!N586+1/'True_Odds_Calculator_3-way'!O586+1/'True_Odds_Calculator_3-way'!#REF!-1)</f>
        <v>#REF!</v>
      </c>
      <c r="H585" s="6">
        <f>IF('Log_working_3-way'!$D585="","",'True_Odds_Calculator_3-way'!N586/'True_Odds_Calculator_3-way'!A586-1)</f>
        <v>21.906671968504657</v>
      </c>
      <c r="I585" s="6">
        <f>IF('Log_working_3-way'!$D585="","",'True_Odds_Calculator_3-way'!O586/'True_Odds_Calculator_3-way'!B586-1)</f>
        <v>6.8900944931896957</v>
      </c>
      <c r="J585" s="6" t="e">
        <f>IF('Log_working_3-way'!$D585="","",'True_Odds_Calculator_3-way'!#REF!/'True_Odds_Calculator_3-way'!C586-1)</f>
        <v>#REF!</v>
      </c>
      <c r="K585" s="6">
        <f>IF('Log_working_3-way'!$D585="","",1/'True_Odds_Calculator_3-way'!A586+1/'True_Odds_Calculator_3-way'!B586+1/'True_Odds_Calculator_3-way'!C586-1)</f>
        <v>2.8735110920705687E-2</v>
      </c>
    </row>
    <row r="586" spans="4:11" x14ac:dyDescent="0.25">
      <c r="D586">
        <f>solve_for_c('True_Odds_Calculator_3-way'!A587,'True_Odds_Calculator_3-way'!B587,'True_Odds_Calculator_3-way'!C587,'Log_working_3-way'!B$1,'Log_working_3-way'!B$2)</f>
        <v>1.0536169938647963</v>
      </c>
      <c r="F586" s="6" t="e">
        <f>IF('Log_working_3-way'!D586="","",1/'True_Odds_Calculator_3-way'!N587+1/'True_Odds_Calculator_3-way'!O587+1/'True_Odds_Calculator_3-way'!#REF!-1)</f>
        <v>#REF!</v>
      </c>
      <c r="H586" s="6">
        <f>IF('Log_working_3-way'!$D586="","",'True_Odds_Calculator_3-way'!N587/'True_Odds_Calculator_3-way'!A587-1)</f>
        <v>70.073535082426417</v>
      </c>
      <c r="I586" s="6">
        <f>IF('Log_working_3-way'!$D586="","",'True_Odds_Calculator_3-way'!O587/'True_Odds_Calculator_3-way'!B587-1)</f>
        <v>0.3821517212064065</v>
      </c>
      <c r="J586" s="6" t="e">
        <f>IF('Log_working_3-way'!$D586="","",'True_Odds_Calculator_3-way'!#REF!/'True_Odds_Calculator_3-way'!C587-1)</f>
        <v>#REF!</v>
      </c>
      <c r="K586" s="6">
        <f>IF('Log_working_3-way'!$D586="","",1/'True_Odds_Calculator_3-way'!A587+1/'True_Odds_Calculator_3-way'!B587+1/'True_Odds_Calculator_3-way'!C587-1)</f>
        <v>2.7827798602067633E-2</v>
      </c>
    </row>
    <row r="587" spans="4:11" x14ac:dyDescent="0.25">
      <c r="D587">
        <f>solve_for_c('True_Odds_Calculator_3-way'!A588,'True_Odds_Calculator_3-way'!B588,'True_Odds_Calculator_3-way'!C588,'Log_working_3-way'!B$1,'Log_working_3-way'!B$2)</f>
        <v>1.0197576164247883</v>
      </c>
      <c r="F587" s="6" t="e">
        <f>IF('Log_working_3-way'!D587="","",1/'True_Odds_Calculator_3-way'!N588+1/'True_Odds_Calculator_3-way'!O588+1/'True_Odds_Calculator_3-way'!#REF!-1)</f>
        <v>#REF!</v>
      </c>
      <c r="H587" s="6">
        <f>IF('Log_working_3-way'!$D587="","",'True_Odds_Calculator_3-way'!N588/'True_Odds_Calculator_3-way'!A588-1)</f>
        <v>10.482148960176174</v>
      </c>
      <c r="I587" s="6">
        <f>IF('Log_working_3-way'!$D587="","",'True_Odds_Calculator_3-way'!O588/'True_Odds_Calculator_3-way'!B588-1)</f>
        <v>7.9900270793430792</v>
      </c>
      <c r="J587" s="6" t="e">
        <f>IF('Log_working_3-way'!$D587="","",'True_Odds_Calculator_3-way'!#REF!/'True_Odds_Calculator_3-way'!C588-1)</f>
        <v>#REF!</v>
      </c>
      <c r="K587" s="6">
        <f>IF('Log_working_3-way'!$D587="","",1/'True_Odds_Calculator_3-way'!A588+1/'True_Odds_Calculator_3-way'!B588+1/'True_Odds_Calculator_3-way'!C588-1)</f>
        <v>2.1435906079020572E-2</v>
      </c>
    </row>
    <row r="588" spans="4:11" x14ac:dyDescent="0.25">
      <c r="D588">
        <f>solve_for_c('True_Odds_Calculator_3-way'!A589,'True_Odds_Calculator_3-way'!B589,'True_Odds_Calculator_3-way'!C589,'Log_working_3-way'!B$1,'Log_working_3-way'!B$2)</f>
        <v>1.0257369706230386</v>
      </c>
      <c r="F588" s="6" t="e">
        <f>IF('Log_working_3-way'!D588="","",1/'True_Odds_Calculator_3-way'!N589+1/'True_Odds_Calculator_3-way'!O589+1/'True_Odds_Calculator_3-way'!#REF!-1)</f>
        <v>#REF!</v>
      </c>
      <c r="H588" s="6">
        <f>IF('Log_working_3-way'!$D588="","",'True_Odds_Calculator_3-way'!N589/'True_Odds_Calculator_3-way'!A589-1)</f>
        <v>8.2694501021192739</v>
      </c>
      <c r="I588" s="6">
        <f>IF('Log_working_3-way'!$D588="","",'True_Odds_Calculator_3-way'!O589/'True_Odds_Calculator_3-way'!B589-1)</f>
        <v>8.1001486399393343</v>
      </c>
      <c r="J588" s="6" t="e">
        <f>IF('Log_working_3-way'!$D588="","",'True_Odds_Calculator_3-way'!#REF!/'True_Odds_Calculator_3-way'!C589-1)</f>
        <v>#REF!</v>
      </c>
      <c r="K588" s="6">
        <f>IF('Log_working_3-way'!$D588="","",1/'True_Odds_Calculator_3-way'!A589+1/'True_Odds_Calculator_3-way'!B589+1/'True_Odds_Calculator_3-way'!C589-1)</f>
        <v>2.7675513358026427E-2</v>
      </c>
    </row>
    <row r="589" spans="4:11" x14ac:dyDescent="0.25">
      <c r="D589">
        <f>solve_for_c('True_Odds_Calculator_3-way'!A590,'True_Odds_Calculator_3-way'!B590,'True_Odds_Calculator_3-way'!C590,'Log_working_3-way'!B$1,'Log_working_3-way'!B$2)</f>
        <v>1.0257485241117619</v>
      </c>
      <c r="F589" s="6" t="e">
        <f>IF('Log_working_3-way'!D589="","",1/'True_Odds_Calculator_3-way'!N590+1/'True_Odds_Calculator_3-way'!O590+1/'True_Odds_Calculator_3-way'!#REF!-1)</f>
        <v>#REF!</v>
      </c>
      <c r="H589" s="6">
        <f>IF('Log_working_3-way'!$D589="","",'True_Odds_Calculator_3-way'!N590/'True_Odds_Calculator_3-way'!A590-1)</f>
        <v>16.180102425789162</v>
      </c>
      <c r="I589" s="6">
        <f>IF('Log_working_3-way'!$D589="","",'True_Odds_Calculator_3-way'!O590/'True_Odds_Calculator_3-way'!B590-1)</f>
        <v>6.7218783718024309</v>
      </c>
      <c r="J589" s="6" t="e">
        <f>IF('Log_working_3-way'!$D589="","",'True_Odds_Calculator_3-way'!#REF!/'True_Odds_Calculator_3-way'!C590-1)</f>
        <v>#REF!</v>
      </c>
      <c r="K589" s="6">
        <f>IF('Log_working_3-way'!$D589="","",1/'True_Odds_Calculator_3-way'!A590+1/'True_Odds_Calculator_3-way'!B590+1/'True_Odds_Calculator_3-way'!C590-1)</f>
        <v>2.7591107094762535E-2</v>
      </c>
    </row>
    <row r="590" spans="4:11" x14ac:dyDescent="0.25">
      <c r="D590">
        <f>solve_for_c('True_Odds_Calculator_3-way'!A591,'True_Odds_Calculator_3-way'!B591,'True_Odds_Calculator_3-way'!C591,'Log_working_3-way'!B$1,'Log_working_3-way'!B$2)</f>
        <v>1.0323830401335865</v>
      </c>
      <c r="F590" s="6" t="e">
        <f>IF('Log_working_3-way'!D590="","",1/'True_Odds_Calculator_3-way'!N591+1/'True_Odds_Calculator_3-way'!O591+1/'True_Odds_Calculator_3-way'!#REF!-1)</f>
        <v>#REF!</v>
      </c>
      <c r="H590" s="6">
        <f>IF('Log_working_3-way'!$D590="","",'True_Odds_Calculator_3-way'!N591/'True_Odds_Calculator_3-way'!A591-1)</f>
        <v>4.9308984840392753</v>
      </c>
      <c r="I590" s="6">
        <f>IF('Log_working_3-way'!$D590="","",'True_Odds_Calculator_3-way'!O591/'True_Odds_Calculator_3-way'!B591-1)</f>
        <v>5.9205405285463852</v>
      </c>
      <c r="J590" s="6" t="e">
        <f>IF('Log_working_3-way'!$D590="","",'True_Odds_Calculator_3-way'!#REF!/'True_Odds_Calculator_3-way'!C591-1)</f>
        <v>#REF!</v>
      </c>
      <c r="K590" s="6">
        <f>IF('Log_working_3-way'!$D590="","",1/'True_Odds_Calculator_3-way'!A591+1/'True_Odds_Calculator_3-way'!B591+1/'True_Odds_Calculator_3-way'!C591-1)</f>
        <v>3.3039146645539308E-2</v>
      </c>
    </row>
    <row r="591" spans="4:11" x14ac:dyDescent="0.25">
      <c r="D591">
        <f>solve_for_c('True_Odds_Calculator_3-way'!A592,'True_Odds_Calculator_3-way'!B592,'True_Odds_Calculator_3-way'!C592,'Log_working_3-way'!B$1,'Log_working_3-way'!B$2)</f>
        <v>1.0229296862870574</v>
      </c>
      <c r="F591" s="6" t="e">
        <f>IF('Log_working_3-way'!D591="","",1/'True_Odds_Calculator_3-way'!N592+1/'True_Odds_Calculator_3-way'!O592+1/'True_Odds_Calculator_3-way'!#REF!-1)</f>
        <v>#REF!</v>
      </c>
      <c r="H591" s="6">
        <f>IF('Log_working_3-way'!$D591="","",'True_Odds_Calculator_3-way'!N592/'True_Odds_Calculator_3-way'!A592-1)</f>
        <v>23.919606947392932</v>
      </c>
      <c r="I591" s="6">
        <f>IF('Log_working_3-way'!$D591="","",'True_Odds_Calculator_3-way'!O592/'True_Odds_Calculator_3-way'!B592-1)</f>
        <v>6.9297105605116247</v>
      </c>
      <c r="J591" s="6" t="e">
        <f>IF('Log_working_3-way'!$D591="","",'True_Odds_Calculator_3-way'!#REF!/'True_Odds_Calculator_3-way'!C592-1)</f>
        <v>#REF!</v>
      </c>
      <c r="K591" s="6">
        <f>IF('Log_working_3-way'!$D591="","",1/'True_Odds_Calculator_3-way'!A592+1/'True_Odds_Calculator_3-way'!B592+1/'True_Odds_Calculator_3-way'!C592-1)</f>
        <v>2.3595649763874071E-2</v>
      </c>
    </row>
    <row r="592" spans="4:11" x14ac:dyDescent="0.25">
      <c r="D592">
        <f>solve_for_c('True_Odds_Calculator_3-way'!A593,'True_Odds_Calculator_3-way'!B593,'True_Odds_Calculator_3-way'!C593,'Log_working_3-way'!B$1,'Log_working_3-way'!B$2)</f>
        <v>1.0266809788813649</v>
      </c>
      <c r="F592" s="6" t="e">
        <f>IF('Log_working_3-way'!D592="","",1/'True_Odds_Calculator_3-way'!N593+1/'True_Odds_Calculator_3-way'!O593+1/'True_Odds_Calculator_3-way'!#REF!-1)</f>
        <v>#REF!</v>
      </c>
      <c r="H592" s="6">
        <f>IF('Log_working_3-way'!$D592="","",'True_Odds_Calculator_3-way'!N593/'True_Odds_Calculator_3-way'!A593-1)</f>
        <v>13.379452623642676</v>
      </c>
      <c r="I592" s="6">
        <f>IF('Log_working_3-way'!$D592="","",'True_Odds_Calculator_3-way'!O593/'True_Odds_Calculator_3-way'!B593-1)</f>
        <v>11.487647863699655</v>
      </c>
      <c r="J592" s="6" t="e">
        <f>IF('Log_working_3-way'!$D592="","",'True_Odds_Calculator_3-way'!#REF!/'True_Odds_Calculator_3-way'!C593-1)</f>
        <v>#REF!</v>
      </c>
      <c r="K592" s="6">
        <f>IF('Log_working_3-way'!$D592="","",1/'True_Odds_Calculator_3-way'!A593+1/'True_Odds_Calculator_3-way'!B593+1/'True_Odds_Calculator_3-way'!C593-1)</f>
        <v>2.8752609397770801E-2</v>
      </c>
    </row>
    <row r="593" spans="4:11" x14ac:dyDescent="0.25">
      <c r="D593">
        <f>solve_for_c('True_Odds_Calculator_3-way'!A594,'True_Odds_Calculator_3-way'!B594,'True_Odds_Calculator_3-way'!C594,'Log_working_3-way'!B$1,'Log_working_3-way'!B$2)</f>
        <v>1.0256384721013316</v>
      </c>
      <c r="F593" s="6" t="e">
        <f>IF('Log_working_3-way'!D593="","",1/'True_Odds_Calculator_3-way'!N594+1/'True_Odds_Calculator_3-way'!O594+1/'True_Odds_Calculator_3-way'!#REF!-1)</f>
        <v>#REF!</v>
      </c>
      <c r="H593" s="6">
        <f>IF('Log_working_3-way'!$D593="","",'True_Odds_Calculator_3-way'!N594/'True_Odds_Calculator_3-way'!A594-1)</f>
        <v>8.1554036542259496</v>
      </c>
      <c r="I593" s="6">
        <f>IF('Log_working_3-way'!$D593="","",'True_Odds_Calculator_3-way'!O594/'True_Odds_Calculator_3-way'!B594-1)</f>
        <v>10.490177002592278</v>
      </c>
      <c r="J593" s="6" t="e">
        <f>IF('Log_working_3-way'!$D593="","",'True_Odds_Calculator_3-way'!#REF!/'True_Odds_Calculator_3-way'!C594-1)</f>
        <v>#REF!</v>
      </c>
      <c r="K593" s="6">
        <f>IF('Log_working_3-way'!$D593="","",1/'True_Odds_Calculator_3-way'!A594+1/'True_Odds_Calculator_3-way'!B594+1/'True_Odds_Calculator_3-way'!C594-1)</f>
        <v>2.7749568507555278E-2</v>
      </c>
    </row>
    <row r="594" spans="4:11" x14ac:dyDescent="0.25">
      <c r="D594">
        <f>solve_for_c('True_Odds_Calculator_3-way'!A595,'True_Odds_Calculator_3-way'!B595,'True_Odds_Calculator_3-way'!C595,'Log_working_3-way'!B$1,'Log_working_3-way'!B$2)</f>
        <v>1.0402866641727571</v>
      </c>
      <c r="F594" s="6" t="e">
        <f>IF('Log_working_3-way'!D594="","",1/'True_Odds_Calculator_3-way'!N595+1/'True_Odds_Calculator_3-way'!O595+1/'True_Odds_Calculator_3-way'!#REF!-1)</f>
        <v>#REF!</v>
      </c>
      <c r="H594" s="6">
        <f>IF('Log_working_3-way'!$D594="","",'True_Odds_Calculator_3-way'!N595/'True_Odds_Calculator_3-way'!A595-1)</f>
        <v>24.787663426765416</v>
      </c>
      <c r="I594" s="6">
        <f>IF('Log_working_3-way'!$D594="","",'True_Odds_Calculator_3-way'!O595/'True_Odds_Calculator_3-way'!B595-1)</f>
        <v>5.446915856691354</v>
      </c>
      <c r="J594" s="6" t="e">
        <f>IF('Log_working_3-way'!$D594="","",'True_Odds_Calculator_3-way'!#REF!/'True_Odds_Calculator_3-way'!C595-1)</f>
        <v>#REF!</v>
      </c>
      <c r="K594" s="6">
        <f>IF('Log_working_3-way'!$D594="","",1/'True_Odds_Calculator_3-way'!A595+1/'True_Odds_Calculator_3-way'!B595+1/'True_Odds_Calculator_3-way'!C595-1)</f>
        <v>4.105431528292347E-2</v>
      </c>
    </row>
    <row r="595" spans="4:11" x14ac:dyDescent="0.25">
      <c r="D595">
        <f>solve_for_c('True_Odds_Calculator_3-way'!A596,'True_Odds_Calculator_3-way'!B596,'True_Odds_Calculator_3-way'!C596,'Log_working_3-way'!B$1,'Log_working_3-way'!B$2)</f>
        <v>1.0382630935976984</v>
      </c>
      <c r="F595" s="6" t="e">
        <f>IF('Log_working_3-way'!D595="","",1/'True_Odds_Calculator_3-way'!N596+1/'True_Odds_Calculator_3-way'!O596+1/'True_Odds_Calculator_3-way'!#REF!-1)</f>
        <v>#REF!</v>
      </c>
      <c r="H595" s="6">
        <f>IF('Log_working_3-way'!$D595="","",'True_Odds_Calculator_3-way'!N596/'True_Odds_Calculator_3-way'!A596-1)</f>
        <v>20.596753151497865</v>
      </c>
      <c r="I595" s="6">
        <f>IF('Log_working_3-way'!$D595="","",'True_Odds_Calculator_3-way'!O596/'True_Odds_Calculator_3-way'!B596-1)</f>
        <v>7.07821085534834</v>
      </c>
      <c r="J595" s="6" t="e">
        <f>IF('Log_working_3-way'!$D595="","",'True_Odds_Calculator_3-way'!#REF!/'True_Odds_Calculator_3-way'!C596-1)</f>
        <v>#REF!</v>
      </c>
      <c r="K595" s="6">
        <f>IF('Log_working_3-way'!$D595="","",1/'True_Odds_Calculator_3-way'!A596+1/'True_Odds_Calculator_3-way'!B596+1/'True_Odds_Calculator_3-way'!C596-1)</f>
        <v>4.00318156755195E-2</v>
      </c>
    </row>
    <row r="596" spans="4:11" x14ac:dyDescent="0.25">
      <c r="D596">
        <f>solve_for_c('True_Odds_Calculator_3-way'!A597,'True_Odds_Calculator_3-way'!B597,'True_Odds_Calculator_3-way'!C597,'Log_working_3-way'!B$1,'Log_working_3-way'!B$2)</f>
        <v>1.0382441548021004</v>
      </c>
      <c r="F596" s="6" t="e">
        <f>IF('Log_working_3-way'!D596="","",1/'True_Odds_Calculator_3-way'!N597+1/'True_Odds_Calculator_3-way'!O597+1/'True_Odds_Calculator_3-way'!#REF!-1)</f>
        <v>#REF!</v>
      </c>
      <c r="H596" s="6">
        <f>IF('Log_working_3-way'!$D596="","",'True_Odds_Calculator_3-way'!N597/'True_Odds_Calculator_3-way'!A597-1)</f>
        <v>22.574817210636514</v>
      </c>
      <c r="I596" s="6">
        <f>IF('Log_working_3-way'!$D596="","",'True_Odds_Calculator_3-way'!O597/'True_Odds_Calculator_3-way'!B597-1)</f>
        <v>6.4638375048518588</v>
      </c>
      <c r="J596" s="6" t="e">
        <f>IF('Log_working_3-way'!$D596="","",'True_Odds_Calculator_3-way'!#REF!/'True_Odds_Calculator_3-way'!C597-1)</f>
        <v>#REF!</v>
      </c>
      <c r="K596" s="6">
        <f>IF('Log_working_3-way'!$D596="","",1/'True_Odds_Calculator_3-way'!A597+1/'True_Odds_Calculator_3-way'!B597+1/'True_Odds_Calculator_3-way'!C597-1)</f>
        <v>3.9558483792431876E-2</v>
      </c>
    </row>
    <row r="597" spans="4:11" x14ac:dyDescent="0.25">
      <c r="D597">
        <f>solve_for_c('True_Odds_Calculator_3-way'!A598,'True_Odds_Calculator_3-way'!B598,'True_Odds_Calculator_3-way'!C598,'Log_working_3-way'!B$1,'Log_working_3-way'!B$2)</f>
        <v>1.0376205398141971</v>
      </c>
      <c r="F597" s="6" t="e">
        <f>IF('Log_working_3-way'!D597="","",1/'True_Odds_Calculator_3-way'!N598+1/'True_Odds_Calculator_3-way'!O598+1/'True_Odds_Calculator_3-way'!#REF!-1)</f>
        <v>#REF!</v>
      </c>
      <c r="H597" s="6">
        <f>IF('Log_working_3-way'!$D597="","",'True_Odds_Calculator_3-way'!N598/'True_Odds_Calculator_3-way'!A598-1)</f>
        <v>21.241505854752901</v>
      </c>
      <c r="I597" s="6">
        <f>IF('Log_working_3-way'!$D597="","",'True_Odds_Calculator_3-way'!O598/'True_Odds_Calculator_3-way'!B598-1)</f>
        <v>6.0289007253471842</v>
      </c>
      <c r="J597" s="6" t="e">
        <f>IF('Log_working_3-way'!$D597="","",'True_Odds_Calculator_3-way'!#REF!/'True_Odds_Calculator_3-way'!C598-1)</f>
        <v>#REF!</v>
      </c>
      <c r="K597" s="6">
        <f>IF('Log_working_3-way'!$D597="","",1/'True_Odds_Calculator_3-way'!A598+1/'True_Odds_Calculator_3-way'!B598+1/'True_Odds_Calculator_3-way'!C598-1)</f>
        <v>3.9223939079846781E-2</v>
      </c>
    </row>
    <row r="598" spans="4:11" x14ac:dyDescent="0.25">
      <c r="D598">
        <f>solve_for_c('True_Odds_Calculator_3-way'!A599,'True_Odds_Calculator_3-way'!B599,'True_Odds_Calculator_3-way'!C599,'Log_working_3-way'!B$1,'Log_working_3-way'!B$2)</f>
        <v>1.0209121421083751</v>
      </c>
      <c r="F598" s="6" t="e">
        <f>IF('Log_working_3-way'!D598="","",1/'True_Odds_Calculator_3-way'!N599+1/'True_Odds_Calculator_3-way'!O599+1/'True_Odds_Calculator_3-way'!#REF!-1)</f>
        <v>#REF!</v>
      </c>
      <c r="H598" s="6">
        <f>IF('Log_working_3-way'!$D598="","",'True_Odds_Calculator_3-way'!N599/'True_Odds_Calculator_3-way'!A599-1)</f>
        <v>5.8475974571526486</v>
      </c>
      <c r="I598" s="6">
        <f>IF('Log_working_3-way'!$D598="","",'True_Odds_Calculator_3-way'!O599/'True_Odds_Calculator_3-way'!B599-1)</f>
        <v>7.365070577851295</v>
      </c>
      <c r="J598" s="6" t="e">
        <f>IF('Log_working_3-way'!$D598="","",'True_Odds_Calculator_3-way'!#REF!/'True_Odds_Calculator_3-way'!C599-1)</f>
        <v>#REF!</v>
      </c>
      <c r="K598" s="6">
        <f>IF('Log_working_3-way'!$D598="","",1/'True_Odds_Calculator_3-way'!A599+1/'True_Odds_Calculator_3-way'!B599+1/'True_Odds_Calculator_3-way'!C599-1)</f>
        <v>2.206420443874535E-2</v>
      </c>
    </row>
    <row r="599" spans="4:11" x14ac:dyDescent="0.25">
      <c r="D599">
        <f>solve_for_c('True_Odds_Calculator_3-way'!A600,'True_Odds_Calculator_3-way'!B600,'True_Odds_Calculator_3-way'!C600,'Log_working_3-way'!B$1,'Log_working_3-way'!B$2)</f>
        <v>1.0256449344469822</v>
      </c>
      <c r="F599" s="6" t="e">
        <f>IF('Log_working_3-way'!D599="","",1/'True_Odds_Calculator_3-way'!N600+1/'True_Odds_Calculator_3-way'!O600+1/'True_Odds_Calculator_3-way'!#REF!-1)</f>
        <v>#REF!</v>
      </c>
      <c r="H599" s="6">
        <f>IF('Log_working_3-way'!$D599="","",'True_Odds_Calculator_3-way'!N600/'True_Odds_Calculator_3-way'!A600-1)</f>
        <v>3.3772635825561403</v>
      </c>
      <c r="I599" s="6">
        <f>IF('Log_working_3-way'!$D599="","",'True_Odds_Calculator_3-way'!O600/'True_Odds_Calculator_3-way'!B600-1)</f>
        <v>5.6479714905424876</v>
      </c>
      <c r="J599" s="6" t="e">
        <f>IF('Log_working_3-way'!$D599="","",'True_Odds_Calculator_3-way'!#REF!/'True_Odds_Calculator_3-way'!C600-1)</f>
        <v>#REF!</v>
      </c>
      <c r="K599" s="6">
        <f>IF('Log_working_3-way'!$D599="","",1/'True_Odds_Calculator_3-way'!A600+1/'True_Odds_Calculator_3-way'!B600+1/'True_Odds_Calculator_3-way'!C600-1)</f>
        <v>2.5447200369090206E-2</v>
      </c>
    </row>
    <row r="600" spans="4:11" x14ac:dyDescent="0.25">
      <c r="D600">
        <f>solve_for_c('True_Odds_Calculator_3-way'!A601,'True_Odds_Calculator_3-way'!B601,'True_Odds_Calculator_3-way'!C601,'Log_working_3-way'!B$1,'Log_working_3-way'!B$2)</f>
        <v>1.0202838039283535</v>
      </c>
      <c r="F600" s="6" t="e">
        <f>IF('Log_working_3-way'!D600="","",1/'True_Odds_Calculator_3-way'!N601+1/'True_Odds_Calculator_3-way'!O601+1/'True_Odds_Calculator_3-way'!#REF!-1)</f>
        <v>#REF!</v>
      </c>
      <c r="H600" s="6">
        <f>IF('Log_working_3-way'!$D600="","",'True_Odds_Calculator_3-way'!N601/'True_Odds_Calculator_3-way'!A601-1)</f>
        <v>12.13157363642112</v>
      </c>
      <c r="I600" s="6">
        <f>IF('Log_working_3-way'!$D600="","",'True_Odds_Calculator_3-way'!O601/'True_Odds_Calculator_3-way'!B601-1)</f>
        <v>5.7067997830982549</v>
      </c>
      <c r="J600" s="6" t="e">
        <f>IF('Log_working_3-way'!$D600="","",'True_Odds_Calculator_3-way'!#REF!/'True_Odds_Calculator_3-way'!C601-1)</f>
        <v>#REF!</v>
      </c>
      <c r="K600" s="6">
        <f>IF('Log_working_3-way'!$D600="","",1/'True_Odds_Calculator_3-way'!A601+1/'True_Odds_Calculator_3-way'!B601+1/'True_Odds_Calculator_3-way'!C601-1)</f>
        <v>2.1781258413982929E-2</v>
      </c>
    </row>
    <row r="601" spans="4:11" x14ac:dyDescent="0.25">
      <c r="D601">
        <f>solve_for_c('True_Odds_Calculator_3-way'!A602,'True_Odds_Calculator_3-way'!B602,'True_Odds_Calculator_3-way'!C602,'Log_working_3-way'!B$1,'Log_working_3-way'!B$2)</f>
        <v>1.0216307214810021</v>
      </c>
      <c r="F601" s="6" t="e">
        <f>IF('Log_working_3-way'!D601="","",1/'True_Odds_Calculator_3-way'!N602+1/'True_Odds_Calculator_3-way'!O602+1/'True_Odds_Calculator_3-way'!#REF!-1)</f>
        <v>#REF!</v>
      </c>
      <c r="H601" s="6">
        <f>IF('Log_working_3-way'!$D601="","",'True_Odds_Calculator_3-way'!N602/'True_Odds_Calculator_3-way'!A602-1)</f>
        <v>21.17233969997649</v>
      </c>
      <c r="I601" s="6">
        <f>IF('Log_working_3-way'!$D601="","",'True_Odds_Calculator_3-way'!O602/'True_Odds_Calculator_3-way'!B602-1)</f>
        <v>6.142441057479644</v>
      </c>
      <c r="J601" s="6" t="e">
        <f>IF('Log_working_3-way'!$D601="","",'True_Odds_Calculator_3-way'!#REF!/'True_Odds_Calculator_3-way'!C602-1)</f>
        <v>#REF!</v>
      </c>
      <c r="K601" s="6">
        <f>IF('Log_working_3-way'!$D601="","",1/'True_Odds_Calculator_3-way'!A602+1/'True_Odds_Calculator_3-way'!B602+1/'True_Odds_Calculator_3-way'!C602-1)</f>
        <v>2.2703840383398344E-2</v>
      </c>
    </row>
    <row r="602" spans="4:11" x14ac:dyDescent="0.25">
      <c r="D602">
        <f>solve_for_c('True_Odds_Calculator_3-way'!A603,'True_Odds_Calculator_3-way'!B603,'True_Odds_Calculator_3-way'!C603,'Log_working_3-way'!B$1,'Log_working_3-way'!B$2)</f>
        <v>1.0320598358809367</v>
      </c>
      <c r="F602" s="6" t="e">
        <f>IF('Log_working_3-way'!D602="","",1/'True_Odds_Calculator_3-way'!N603+1/'True_Odds_Calculator_3-way'!O603+1/'True_Odds_Calculator_3-way'!#REF!-1)</f>
        <v>#REF!</v>
      </c>
      <c r="H602" s="6">
        <f>IF('Log_working_3-way'!$D602="","",'True_Odds_Calculator_3-way'!N603/'True_Odds_Calculator_3-way'!A603-1)</f>
        <v>0.3652593972335989</v>
      </c>
      <c r="I602" s="6">
        <f>IF('Log_working_3-way'!$D602="","",'True_Odds_Calculator_3-way'!O603/'True_Odds_Calculator_3-way'!B603-1)</f>
        <v>3.0271553849796762</v>
      </c>
      <c r="J602" s="6" t="e">
        <f>IF('Log_working_3-way'!$D602="","",'True_Odds_Calculator_3-way'!#REF!/'True_Odds_Calculator_3-way'!C603-1)</f>
        <v>#REF!</v>
      </c>
      <c r="K602" s="6">
        <f>IF('Log_working_3-way'!$D602="","",1/'True_Odds_Calculator_3-way'!A603+1/'True_Odds_Calculator_3-way'!B603+1/'True_Odds_Calculator_3-way'!C603-1)</f>
        <v>2.5820579899273444E-2</v>
      </c>
    </row>
    <row r="603" spans="4:11" x14ac:dyDescent="0.25">
      <c r="D603">
        <f>solve_for_c('True_Odds_Calculator_3-way'!A604,'True_Odds_Calculator_3-way'!B604,'True_Odds_Calculator_3-way'!C604,'Log_working_3-way'!B$1,'Log_working_3-way'!B$2)</f>
        <v>1.0220127773828334</v>
      </c>
      <c r="F603" s="6" t="e">
        <f>IF('Log_working_3-way'!D603="","",1/'True_Odds_Calculator_3-way'!N604+1/'True_Odds_Calculator_3-way'!O604+1/'True_Odds_Calculator_3-way'!#REF!-1)</f>
        <v>#REF!</v>
      </c>
      <c r="H603" s="6">
        <f>IF('Log_working_3-way'!$D603="","",'True_Odds_Calculator_3-way'!N604/'True_Odds_Calculator_3-way'!A604-1)</f>
        <v>19.946313870863939</v>
      </c>
      <c r="I603" s="6">
        <f>IF('Log_working_3-way'!$D603="","",'True_Odds_Calculator_3-way'!O604/'True_Odds_Calculator_3-way'!B604-1)</f>
        <v>6.8427017306858122</v>
      </c>
      <c r="J603" s="6" t="e">
        <f>IF('Log_working_3-way'!$D603="","",'True_Odds_Calculator_3-way'!#REF!/'True_Odds_Calculator_3-way'!C604-1)</f>
        <v>#REF!</v>
      </c>
      <c r="K603" s="6">
        <f>IF('Log_working_3-way'!$D603="","",1/'True_Odds_Calculator_3-way'!A604+1/'True_Odds_Calculator_3-way'!B604+1/'True_Odds_Calculator_3-way'!C604-1)</f>
        <v>2.3257392192440385E-2</v>
      </c>
    </row>
    <row r="604" spans="4:11" x14ac:dyDescent="0.25">
      <c r="D604">
        <f>solve_for_c('True_Odds_Calculator_3-way'!A605,'True_Odds_Calculator_3-way'!B605,'True_Odds_Calculator_3-way'!C605,'Log_working_3-way'!B$1,'Log_working_3-way'!B$2)</f>
        <v>1.0345768979358945</v>
      </c>
      <c r="F604" s="6" t="e">
        <f>IF('Log_working_3-way'!D604="","",1/'True_Odds_Calculator_3-way'!N605+1/'True_Odds_Calculator_3-way'!O605+1/'True_Odds_Calculator_3-way'!#REF!-1)</f>
        <v>#REF!</v>
      </c>
      <c r="H604" s="6">
        <f>IF('Log_working_3-way'!$D604="","",'True_Odds_Calculator_3-way'!N605/'True_Odds_Calculator_3-way'!A605-1)</f>
        <v>1.9631911792579544</v>
      </c>
      <c r="I604" s="6">
        <f>IF('Log_working_3-way'!$D604="","",'True_Odds_Calculator_3-way'!O605/'True_Odds_Calculator_3-way'!B605-1)</f>
        <v>3.8521775435257402</v>
      </c>
      <c r="J604" s="6" t="e">
        <f>IF('Log_working_3-way'!$D604="","",'True_Odds_Calculator_3-way'!#REF!/'True_Odds_Calculator_3-way'!C605-1)</f>
        <v>#REF!</v>
      </c>
      <c r="K604" s="6">
        <f>IF('Log_working_3-way'!$D604="","",1/'True_Odds_Calculator_3-way'!A605+1/'True_Odds_Calculator_3-way'!B605+1/'True_Odds_Calculator_3-way'!C605-1)</f>
        <v>3.1450213762676427E-2</v>
      </c>
    </row>
    <row r="605" spans="4:11" x14ac:dyDescent="0.25">
      <c r="D605">
        <f>solve_for_c('True_Odds_Calculator_3-way'!A606,'True_Odds_Calculator_3-way'!B606,'True_Odds_Calculator_3-way'!C606,'Log_working_3-way'!B$1,'Log_working_3-way'!B$2)</f>
        <v>1.0250754951004046</v>
      </c>
      <c r="F605" s="6" t="e">
        <f>IF('Log_working_3-way'!D605="","",1/'True_Odds_Calculator_3-way'!N606+1/'True_Odds_Calculator_3-way'!O606+1/'True_Odds_Calculator_3-way'!#REF!-1)</f>
        <v>#REF!</v>
      </c>
      <c r="H605" s="6">
        <f>IF('Log_working_3-way'!$D605="","",'True_Odds_Calculator_3-way'!N606/'True_Odds_Calculator_3-way'!A606-1)</f>
        <v>14.210934482839065</v>
      </c>
      <c r="I605" s="6">
        <f>IF('Log_working_3-way'!$D605="","",'True_Odds_Calculator_3-way'!O606/'True_Odds_Calculator_3-way'!B606-1)</f>
        <v>7.99508231919555</v>
      </c>
      <c r="J605" s="6" t="e">
        <f>IF('Log_working_3-way'!$D605="","",'True_Odds_Calculator_3-way'!#REF!/'True_Odds_Calculator_3-way'!C606-1)</f>
        <v>#REF!</v>
      </c>
      <c r="K605" s="6">
        <f>IF('Log_working_3-way'!$D605="","",1/'True_Odds_Calculator_3-way'!A606+1/'True_Odds_Calculator_3-way'!B606+1/'True_Odds_Calculator_3-way'!C606-1)</f>
        <v>2.7077137236219073E-2</v>
      </c>
    </row>
    <row r="606" spans="4:11" x14ac:dyDescent="0.25">
      <c r="D606">
        <f>solve_for_c('True_Odds_Calculator_3-way'!A607,'True_Odds_Calculator_3-way'!B607,'True_Odds_Calculator_3-way'!C607,'Log_working_3-way'!B$1,'Log_working_3-way'!B$2)</f>
        <v>1.0311147853760563</v>
      </c>
      <c r="F606" s="6" t="e">
        <f>IF('Log_working_3-way'!D606="","",1/'True_Odds_Calculator_3-way'!N607+1/'True_Odds_Calculator_3-way'!O607+1/'True_Odds_Calculator_3-way'!#REF!-1)</f>
        <v>#REF!</v>
      </c>
      <c r="H606" s="6">
        <f>IF('Log_working_3-way'!$D606="","",'True_Odds_Calculator_3-way'!N607/'True_Odds_Calculator_3-way'!A607-1)</f>
        <v>33.834287228029787</v>
      </c>
      <c r="I606" s="6">
        <f>IF('Log_working_3-way'!$D606="","",'True_Odds_Calculator_3-way'!O607/'True_Odds_Calculator_3-way'!B607-1)</f>
        <v>5.3221928135576499</v>
      </c>
      <c r="J606" s="6" t="e">
        <f>IF('Log_working_3-way'!$D606="","",'True_Odds_Calculator_3-way'!#REF!/'True_Odds_Calculator_3-way'!C607-1)</f>
        <v>#REF!</v>
      </c>
      <c r="K606" s="6">
        <f>IF('Log_working_3-way'!$D606="","",1/'True_Odds_Calculator_3-way'!A607+1/'True_Odds_Calculator_3-way'!B607+1/'True_Odds_Calculator_3-way'!C607-1)</f>
        <v>2.9343032517135548E-2</v>
      </c>
    </row>
    <row r="607" spans="4:11" x14ac:dyDescent="0.25">
      <c r="D607">
        <f>solve_for_c('True_Odds_Calculator_3-way'!A608,'True_Odds_Calculator_3-way'!B608,'True_Odds_Calculator_3-way'!C608,'Log_working_3-way'!B$1,'Log_working_3-way'!B$2)</f>
        <v>1.0300733166585372</v>
      </c>
      <c r="F607" s="6" t="e">
        <f>IF('Log_working_3-way'!D607="","",1/'True_Odds_Calculator_3-way'!N608+1/'True_Odds_Calculator_3-way'!O608+1/'True_Odds_Calculator_3-way'!#REF!-1)</f>
        <v>#REF!</v>
      </c>
      <c r="H607" s="6">
        <f>IF('Log_working_3-way'!$D607="","",'True_Odds_Calculator_3-way'!N608/'True_Odds_Calculator_3-way'!A608-1)</f>
        <v>41.17056498804213</v>
      </c>
      <c r="I607" s="6">
        <f>IF('Log_working_3-way'!$D607="","",'True_Odds_Calculator_3-way'!O608/'True_Odds_Calculator_3-way'!B608-1)</f>
        <v>3.4484108293325173</v>
      </c>
      <c r="J607" s="6" t="e">
        <f>IF('Log_working_3-way'!$D607="","",'True_Odds_Calculator_3-way'!#REF!/'True_Odds_Calculator_3-way'!C608-1)</f>
        <v>#REF!</v>
      </c>
      <c r="K607" s="6">
        <f>IF('Log_working_3-way'!$D607="","",1/'True_Odds_Calculator_3-way'!A608+1/'True_Odds_Calculator_3-way'!B608+1/'True_Odds_Calculator_3-way'!C608-1)</f>
        <v>2.6368712127226246E-2</v>
      </c>
    </row>
    <row r="608" spans="4:11" x14ac:dyDescent="0.25">
      <c r="D608">
        <f>solve_for_c('True_Odds_Calculator_3-way'!A609,'True_Odds_Calculator_3-way'!B609,'True_Odds_Calculator_3-way'!C609,'Log_working_3-way'!B$1,'Log_working_3-way'!B$2)</f>
        <v>1.0244099221437208</v>
      </c>
      <c r="F608" s="6" t="e">
        <f>IF('Log_working_3-way'!D608="","",1/'True_Odds_Calculator_3-way'!N609+1/'True_Odds_Calculator_3-way'!O609+1/'True_Odds_Calculator_3-way'!#REF!-1)</f>
        <v>#REF!</v>
      </c>
      <c r="H608" s="6">
        <f>IF('Log_working_3-way'!$D608="","",'True_Odds_Calculator_3-way'!N609/'True_Odds_Calculator_3-way'!A609-1)</f>
        <v>12.768898229034264</v>
      </c>
      <c r="I608" s="6">
        <f>IF('Log_working_3-way'!$D608="","",'True_Odds_Calculator_3-way'!O609/'True_Odds_Calculator_3-way'!B609-1)</f>
        <v>8.4548011286143225</v>
      </c>
      <c r="J608" s="6" t="e">
        <f>IF('Log_working_3-way'!$D608="","",'True_Odds_Calculator_3-way'!#REF!/'True_Odds_Calculator_3-way'!C609-1)</f>
        <v>#REF!</v>
      </c>
      <c r="K608" s="6">
        <f>IF('Log_working_3-way'!$D608="","",1/'True_Odds_Calculator_3-way'!A609+1/'True_Odds_Calculator_3-way'!B609+1/'True_Odds_Calculator_3-way'!C609-1)</f>
        <v>2.6449380222296481E-2</v>
      </c>
    </row>
    <row r="609" spans="4:11" x14ac:dyDescent="0.25">
      <c r="D609">
        <f>solve_for_c('True_Odds_Calculator_3-way'!A610,'True_Odds_Calculator_3-way'!B610,'True_Odds_Calculator_3-way'!C610,'Log_working_3-way'!B$1,'Log_working_3-way'!B$2)</f>
        <v>1.0362376434840215</v>
      </c>
      <c r="F609" s="6" t="e">
        <f>IF('Log_working_3-way'!D609="","",1/'True_Odds_Calculator_3-way'!N610+1/'True_Odds_Calculator_3-way'!O610+1/'True_Odds_Calculator_3-way'!#REF!-1)</f>
        <v>#REF!</v>
      </c>
      <c r="H609" s="6">
        <f>IF('Log_working_3-way'!$D609="","",'True_Odds_Calculator_3-way'!N610/'True_Odds_Calculator_3-way'!A610-1)</f>
        <v>28.794474889045574</v>
      </c>
      <c r="I609" s="6">
        <f>IF('Log_working_3-way'!$D609="","",'True_Odds_Calculator_3-way'!O610/'True_Odds_Calculator_3-way'!B610-1)</f>
        <v>4.7707748423615159</v>
      </c>
      <c r="J609" s="6" t="e">
        <f>IF('Log_working_3-way'!$D609="","",'True_Odds_Calculator_3-way'!#REF!/'True_Odds_Calculator_3-way'!C610-1)</f>
        <v>#REF!</v>
      </c>
      <c r="K609" s="6">
        <f>IF('Log_working_3-way'!$D609="","",1/'True_Odds_Calculator_3-way'!A610+1/'True_Odds_Calculator_3-way'!B610+1/'True_Odds_Calculator_3-way'!C610-1)</f>
        <v>3.590338966544171E-2</v>
      </c>
    </row>
    <row r="610" spans="4:11" x14ac:dyDescent="0.25">
      <c r="D610">
        <f>solve_for_c('True_Odds_Calculator_3-way'!A611,'True_Odds_Calculator_3-way'!B611,'True_Odds_Calculator_3-way'!C611,'Log_working_3-way'!B$1,'Log_working_3-way'!B$2)</f>
        <v>1.0380454489910254</v>
      </c>
      <c r="F610" s="6" t="e">
        <f>IF('Log_working_3-way'!D610="","",1/'True_Odds_Calculator_3-way'!N611+1/'True_Odds_Calculator_3-way'!O611+1/'True_Odds_Calculator_3-way'!#REF!-1)</f>
        <v>#REF!</v>
      </c>
      <c r="H610" s="6">
        <f>IF('Log_working_3-way'!$D610="","",'True_Odds_Calculator_3-way'!N611/'True_Odds_Calculator_3-way'!A611-1)</f>
        <v>31.607207248328265</v>
      </c>
      <c r="I610" s="6">
        <f>IF('Log_working_3-way'!$D610="","",'True_Odds_Calculator_3-way'!O611/'True_Odds_Calculator_3-way'!B611-1)</f>
        <v>5.440929826830275</v>
      </c>
      <c r="J610" s="6" t="e">
        <f>IF('Log_working_3-way'!$D610="","",'True_Odds_Calculator_3-way'!#REF!/'True_Odds_Calculator_3-way'!C611-1)</f>
        <v>#REF!</v>
      </c>
      <c r="K610" s="6">
        <f>IF('Log_working_3-way'!$D610="","",1/'True_Odds_Calculator_3-way'!A611+1/'True_Odds_Calculator_3-way'!B611+1/'True_Odds_Calculator_3-way'!C611-1)</f>
        <v>3.6643675354534277E-2</v>
      </c>
    </row>
    <row r="611" spans="4:11" x14ac:dyDescent="0.25">
      <c r="D611">
        <f>solve_for_c('True_Odds_Calculator_3-way'!A612,'True_Odds_Calculator_3-way'!B612,'True_Odds_Calculator_3-way'!C612,'Log_working_3-way'!B$1,'Log_working_3-way'!B$2)</f>
        <v>1.0323091833834761</v>
      </c>
      <c r="F611" s="6" t="e">
        <f>IF('Log_working_3-way'!D611="","",1/'True_Odds_Calculator_3-way'!N612+1/'True_Odds_Calculator_3-way'!O612+1/'True_Odds_Calculator_3-way'!#REF!-1)</f>
        <v>#REF!</v>
      </c>
      <c r="H611" s="6">
        <f>IF('Log_working_3-way'!$D611="","",'True_Odds_Calculator_3-way'!N612/'True_Odds_Calculator_3-way'!A612-1)</f>
        <v>20.521048496373304</v>
      </c>
      <c r="I611" s="6">
        <f>IF('Log_working_3-way'!$D611="","",'True_Odds_Calculator_3-way'!O612/'True_Odds_Calculator_3-way'!B612-1)</f>
        <v>7.5675489266316056</v>
      </c>
      <c r="J611" s="6" t="e">
        <f>IF('Log_working_3-way'!$D611="","",'True_Odds_Calculator_3-way'!#REF!/'True_Odds_Calculator_3-way'!C612-1)</f>
        <v>#REF!</v>
      </c>
      <c r="K611" s="6">
        <f>IF('Log_working_3-way'!$D611="","",1/'True_Odds_Calculator_3-way'!A612+1/'True_Odds_Calculator_3-way'!B612+1/'True_Odds_Calculator_3-way'!C612-1)</f>
        <v>3.3867425376859384E-2</v>
      </c>
    </row>
    <row r="612" spans="4:11" x14ac:dyDescent="0.25">
      <c r="D612">
        <f>solve_for_c('True_Odds_Calculator_3-way'!A613,'True_Odds_Calculator_3-way'!B613,'True_Odds_Calculator_3-way'!C613,'Log_working_3-way'!B$1,'Log_working_3-way'!B$2)</f>
        <v>1.0318156135531089</v>
      </c>
      <c r="F612" s="6" t="e">
        <f>IF('Log_working_3-way'!D612="","",1/'True_Odds_Calculator_3-way'!N613+1/'True_Odds_Calculator_3-way'!O613+1/'True_Odds_Calculator_3-way'!#REF!-1)</f>
        <v>#REF!</v>
      </c>
      <c r="H612" s="6">
        <f>IF('Log_working_3-way'!$D612="","",'True_Odds_Calculator_3-way'!N613/'True_Odds_Calculator_3-way'!A613-1)</f>
        <v>8.9983612087996576</v>
      </c>
      <c r="I612" s="6">
        <f>IF('Log_working_3-way'!$D612="","",'True_Odds_Calculator_3-way'!O613/'True_Odds_Calculator_3-way'!B613-1)</f>
        <v>7.3654973570615194</v>
      </c>
      <c r="J612" s="6" t="e">
        <f>IF('Log_working_3-way'!$D612="","",'True_Odds_Calculator_3-way'!#REF!/'True_Odds_Calculator_3-way'!C613-1)</f>
        <v>#REF!</v>
      </c>
      <c r="K612" s="6">
        <f>IF('Log_working_3-way'!$D612="","",1/'True_Odds_Calculator_3-way'!A613+1/'True_Odds_Calculator_3-way'!B613+1/'True_Odds_Calculator_3-way'!C613-1)</f>
        <v>3.4071097259956273E-2</v>
      </c>
    </row>
    <row r="613" spans="4:11" x14ac:dyDescent="0.25">
      <c r="D613">
        <f>solve_for_c('True_Odds_Calculator_3-way'!A614,'True_Odds_Calculator_3-way'!B614,'True_Odds_Calculator_3-way'!C614,'Log_working_3-way'!B$1,'Log_working_3-way'!B$2)</f>
        <v>1.0431288484363874</v>
      </c>
      <c r="F613" s="6" t="e">
        <f>IF('Log_working_3-way'!D613="","",1/'True_Odds_Calculator_3-way'!N614+1/'True_Odds_Calculator_3-way'!O614+1/'True_Odds_Calculator_3-way'!#REF!-1)</f>
        <v>#REF!</v>
      </c>
      <c r="H613" s="6">
        <f>IF('Log_working_3-way'!$D613="","",'True_Odds_Calculator_3-way'!N614/'True_Odds_Calculator_3-way'!A614-1)</f>
        <v>38.050210488035354</v>
      </c>
      <c r="I613" s="6">
        <f>IF('Log_working_3-way'!$D613="","",'True_Odds_Calculator_3-way'!O614/'True_Odds_Calculator_3-way'!B614-1)</f>
        <v>4.3039996380765686</v>
      </c>
      <c r="J613" s="6" t="e">
        <f>IF('Log_working_3-way'!$D613="","",'True_Odds_Calculator_3-way'!#REF!/'True_Odds_Calculator_3-way'!C614-1)</f>
        <v>#REF!</v>
      </c>
      <c r="K613" s="6">
        <f>IF('Log_working_3-way'!$D613="","",1/'True_Odds_Calculator_3-way'!A614+1/'True_Odds_Calculator_3-way'!B614+1/'True_Odds_Calculator_3-way'!C614-1)</f>
        <v>3.8908539464352909E-2</v>
      </c>
    </row>
    <row r="614" spans="4:11" x14ac:dyDescent="0.25">
      <c r="D614">
        <f>solve_for_c('True_Odds_Calculator_3-way'!A615,'True_Odds_Calculator_3-way'!B615,'True_Odds_Calculator_3-way'!C615,'Log_working_3-way'!B$1,'Log_working_3-way'!B$2)</f>
        <v>1.0356688808813777</v>
      </c>
      <c r="F614" s="6" t="e">
        <f>IF('Log_working_3-way'!D614="","",1/'True_Odds_Calculator_3-way'!N615+1/'True_Odds_Calculator_3-way'!O615+1/'True_Odds_Calculator_3-way'!#REF!-1)</f>
        <v>#REF!</v>
      </c>
      <c r="H614" s="6">
        <f>IF('Log_working_3-way'!$D614="","",'True_Odds_Calculator_3-way'!N615/'True_Odds_Calculator_3-way'!A615-1)</f>
        <v>30.924189102424851</v>
      </c>
      <c r="I614" s="6">
        <f>IF('Log_working_3-way'!$D614="","",'True_Odds_Calculator_3-way'!O615/'True_Odds_Calculator_3-way'!B615-1)</f>
        <v>5.3873272663081444</v>
      </c>
      <c r="J614" s="6" t="e">
        <f>IF('Log_working_3-way'!$D614="","",'True_Odds_Calculator_3-way'!#REF!/'True_Odds_Calculator_3-way'!C615-1)</f>
        <v>#REF!</v>
      </c>
      <c r="K614" s="6">
        <f>IF('Log_working_3-way'!$D614="","",1/'True_Odds_Calculator_3-way'!A615+1/'True_Odds_Calculator_3-way'!B615+1/'True_Odds_Calculator_3-way'!C615-1)</f>
        <v>3.4621809010812798E-2</v>
      </c>
    </row>
    <row r="615" spans="4:11" x14ac:dyDescent="0.25">
      <c r="D615">
        <f>solve_for_c('True_Odds_Calculator_3-way'!A616,'True_Odds_Calculator_3-way'!B616,'True_Odds_Calculator_3-way'!C616,'Log_working_3-way'!B$1,'Log_working_3-way'!B$2)</f>
        <v>1.0305155995755551</v>
      </c>
      <c r="F615" s="6" t="e">
        <f>IF('Log_working_3-way'!D615="","",1/'True_Odds_Calculator_3-way'!N616+1/'True_Odds_Calculator_3-way'!O616+1/'True_Odds_Calculator_3-way'!#REF!-1)</f>
        <v>#REF!</v>
      </c>
      <c r="H615" s="6">
        <f>IF('Log_working_3-way'!$D615="","",'True_Odds_Calculator_3-way'!N616/'True_Odds_Calculator_3-way'!A616-1)</f>
        <v>14.245675371239676</v>
      </c>
      <c r="I615" s="6">
        <f>IF('Log_working_3-way'!$D615="","",'True_Odds_Calculator_3-way'!O616/'True_Odds_Calculator_3-way'!B616-1)</f>
        <v>8.5140708992168346</v>
      </c>
      <c r="J615" s="6" t="e">
        <f>IF('Log_working_3-way'!$D615="","",'True_Odds_Calculator_3-way'!#REF!/'True_Odds_Calculator_3-way'!C616-1)</f>
        <v>#REF!</v>
      </c>
      <c r="K615" s="6">
        <f>IF('Log_working_3-way'!$D615="","",1/'True_Odds_Calculator_3-way'!A616+1/'True_Odds_Calculator_3-way'!B616+1/'True_Odds_Calculator_3-way'!C616-1)</f>
        <v>3.2885665811138498E-2</v>
      </c>
    </row>
    <row r="616" spans="4:11" x14ac:dyDescent="0.25">
      <c r="D616">
        <f>solve_for_c('True_Odds_Calculator_3-way'!A617,'True_Odds_Calculator_3-way'!B617,'True_Odds_Calculator_3-way'!C617,'Log_working_3-way'!B$1,'Log_working_3-way'!B$2)</f>
        <v>1.0347395774698198</v>
      </c>
      <c r="F616" s="6" t="e">
        <f>IF('Log_working_3-way'!D616="","",1/'True_Odds_Calculator_3-way'!N617+1/'True_Odds_Calculator_3-way'!O617+1/'True_Odds_Calculator_3-way'!#REF!-1)</f>
        <v>#REF!</v>
      </c>
      <c r="H616" s="6">
        <f>IF('Log_working_3-way'!$D616="","",'True_Odds_Calculator_3-way'!N617/'True_Odds_Calculator_3-way'!A617-1)</f>
        <v>28.516253153968979</v>
      </c>
      <c r="I616" s="6">
        <f>IF('Log_working_3-way'!$D616="","",'True_Odds_Calculator_3-way'!O617/'True_Odds_Calculator_3-way'!B617-1)</f>
        <v>7.2192111244224559</v>
      </c>
      <c r="J616" s="6" t="e">
        <f>IF('Log_working_3-way'!$D616="","",'True_Odds_Calculator_3-way'!#REF!/'True_Odds_Calculator_3-way'!C617-1)</f>
        <v>#REF!</v>
      </c>
      <c r="K616" s="6">
        <f>IF('Log_working_3-way'!$D616="","",1/'True_Odds_Calculator_3-way'!A617+1/'True_Odds_Calculator_3-way'!B617+1/'True_Odds_Calculator_3-way'!C617-1)</f>
        <v>3.4145445790741746E-2</v>
      </c>
    </row>
    <row r="617" spans="4:11" x14ac:dyDescent="0.25">
      <c r="D617">
        <f>solve_for_c('True_Odds_Calculator_3-way'!A618,'True_Odds_Calculator_3-way'!B618,'True_Odds_Calculator_3-way'!C618,'Log_working_3-way'!B$1,'Log_working_3-way'!B$2)</f>
        <v>1.0324577505290726</v>
      </c>
      <c r="F617" s="6" t="e">
        <f>IF('Log_working_3-way'!D617="","",1/'True_Odds_Calculator_3-way'!N618+1/'True_Odds_Calculator_3-way'!O618+1/'True_Odds_Calculator_3-way'!#REF!-1)</f>
        <v>#REF!</v>
      </c>
      <c r="H617" s="6">
        <f>IF('Log_working_3-way'!$D617="","",'True_Odds_Calculator_3-way'!N618/'True_Odds_Calculator_3-way'!A618-1)</f>
        <v>5.6306287190980271</v>
      </c>
      <c r="I617" s="6">
        <f>IF('Log_working_3-way'!$D617="","",'True_Odds_Calculator_3-way'!O618/'True_Odds_Calculator_3-way'!B618-1)</f>
        <v>6.1447296284680739</v>
      </c>
      <c r="J617" s="6" t="e">
        <f>IF('Log_working_3-way'!$D617="","",'True_Odds_Calculator_3-way'!#REF!/'True_Odds_Calculator_3-way'!C618-1)</f>
        <v>#REF!</v>
      </c>
      <c r="K617" s="6">
        <f>IF('Log_working_3-way'!$D617="","",1/'True_Odds_Calculator_3-way'!A618+1/'True_Odds_Calculator_3-way'!B618+1/'True_Odds_Calculator_3-way'!C618-1)</f>
        <v>3.3519235146824533E-2</v>
      </c>
    </row>
    <row r="618" spans="4:11" x14ac:dyDescent="0.25">
      <c r="D618">
        <f>solve_for_c('True_Odds_Calculator_3-way'!A619,'True_Odds_Calculator_3-way'!B619,'True_Odds_Calculator_3-way'!C619,'Log_working_3-way'!B$1,'Log_working_3-way'!B$2)</f>
        <v>1.0405832977724803</v>
      </c>
      <c r="F618" s="6" t="e">
        <f>IF('Log_working_3-way'!D618="","",1/'True_Odds_Calculator_3-way'!N619+1/'True_Odds_Calculator_3-way'!O619+1/'True_Odds_Calculator_3-way'!#REF!-1)</f>
        <v>#REF!</v>
      </c>
      <c r="H618" s="6">
        <f>IF('Log_working_3-way'!$D618="","",'True_Odds_Calculator_3-way'!N619/'True_Odds_Calculator_3-way'!A619-1)</f>
        <v>34.831234021442278</v>
      </c>
      <c r="I618" s="6">
        <f>IF('Log_working_3-way'!$D618="","",'True_Odds_Calculator_3-way'!O619/'True_Odds_Calculator_3-way'!B619-1)</f>
        <v>5.604238303779443</v>
      </c>
      <c r="J618" s="6" t="e">
        <f>IF('Log_working_3-way'!$D618="","",'True_Odds_Calculator_3-way'!#REF!/'True_Odds_Calculator_3-way'!C619-1)</f>
        <v>#REF!</v>
      </c>
      <c r="K618" s="6">
        <f>IF('Log_working_3-way'!$D618="","",1/'True_Odds_Calculator_3-way'!A619+1/'True_Odds_Calculator_3-way'!B619+1/'True_Odds_Calculator_3-way'!C619-1)</f>
        <v>3.7649159083648742E-2</v>
      </c>
    </row>
    <row r="619" spans="4:11" x14ac:dyDescent="0.25">
      <c r="D619">
        <f>solve_for_c('True_Odds_Calculator_3-way'!A620,'True_Odds_Calculator_3-way'!B620,'True_Odds_Calculator_3-way'!C620,'Log_working_3-way'!B$1,'Log_working_3-way'!B$2)</f>
        <v>1.030806000276788</v>
      </c>
      <c r="F619" s="6" t="e">
        <f>IF('Log_working_3-way'!D619="","",1/'True_Odds_Calculator_3-way'!N620+1/'True_Odds_Calculator_3-way'!O620+1/'True_Odds_Calculator_3-way'!#REF!-1)</f>
        <v>#REF!</v>
      </c>
      <c r="H619" s="6">
        <f>IF('Log_working_3-way'!$D619="","",'True_Odds_Calculator_3-way'!N620/'True_Odds_Calculator_3-way'!A620-1)</f>
        <v>15.805909888375588</v>
      </c>
      <c r="I619" s="6">
        <f>IF('Log_working_3-way'!$D619="","",'True_Odds_Calculator_3-way'!O620/'True_Odds_Calculator_3-way'!B620-1)</f>
        <v>8.336256409575574</v>
      </c>
      <c r="J619" s="6" t="e">
        <f>IF('Log_working_3-way'!$D619="","",'True_Odds_Calculator_3-way'!#REF!/'True_Odds_Calculator_3-way'!C620-1)</f>
        <v>#REF!</v>
      </c>
      <c r="K619" s="6">
        <f>IF('Log_working_3-way'!$D619="","",1/'True_Odds_Calculator_3-way'!A620+1/'True_Odds_Calculator_3-way'!B620+1/'True_Odds_Calculator_3-way'!C620-1)</f>
        <v>3.3036070431363473E-2</v>
      </c>
    </row>
    <row r="620" spans="4:11" x14ac:dyDescent="0.25">
      <c r="D620">
        <f>solve_for_c('True_Odds_Calculator_3-way'!A621,'True_Odds_Calculator_3-way'!B621,'True_Odds_Calculator_3-way'!C621,'Log_working_3-way'!B$1,'Log_working_3-way'!B$2)</f>
        <v>1.0318389690509475</v>
      </c>
      <c r="F620" s="6" t="e">
        <f>IF('Log_working_3-way'!D620="","",1/'True_Odds_Calculator_3-way'!N621+1/'True_Odds_Calculator_3-way'!O621+1/'True_Odds_Calculator_3-way'!#REF!-1)</f>
        <v>#REF!</v>
      </c>
      <c r="H620" s="6">
        <f>IF('Log_working_3-way'!$D620="","",'True_Odds_Calculator_3-way'!N621/'True_Odds_Calculator_3-way'!A621-1)</f>
        <v>16.36335028463979</v>
      </c>
      <c r="I620" s="6">
        <f>IF('Log_working_3-way'!$D620="","",'True_Odds_Calculator_3-way'!O621/'True_Odds_Calculator_3-way'!B621-1)</f>
        <v>7.4649448325802474</v>
      </c>
      <c r="J620" s="6" t="e">
        <f>IF('Log_working_3-way'!$D620="","",'True_Odds_Calculator_3-way'!#REF!/'True_Odds_Calculator_3-way'!C621-1)</f>
        <v>#REF!</v>
      </c>
      <c r="K620" s="6">
        <f>IF('Log_working_3-way'!$D620="","",1/'True_Odds_Calculator_3-way'!A621+1/'True_Odds_Calculator_3-way'!B621+1/'True_Odds_Calculator_3-way'!C621-1)</f>
        <v>3.4052210530034044E-2</v>
      </c>
    </row>
    <row r="621" spans="4:11" x14ac:dyDescent="0.25">
      <c r="D621">
        <f>solve_for_c('True_Odds_Calculator_3-way'!A622,'True_Odds_Calculator_3-way'!B622,'True_Odds_Calculator_3-way'!C622,'Log_working_3-way'!B$1,'Log_working_3-way'!B$2)</f>
        <v>1.0305960047521037</v>
      </c>
      <c r="F621" s="6" t="e">
        <f>IF('Log_working_3-way'!D621="","",1/'True_Odds_Calculator_3-way'!N622+1/'True_Odds_Calculator_3-way'!O622+1/'True_Odds_Calculator_3-way'!#REF!-1)</f>
        <v>#REF!</v>
      </c>
      <c r="H621" s="6">
        <f>IF('Log_working_3-way'!$D621="","",'True_Odds_Calculator_3-way'!N622/'True_Odds_Calculator_3-way'!A622-1)</f>
        <v>11.800684334690931</v>
      </c>
      <c r="I621" s="6">
        <f>IF('Log_working_3-way'!$D621="","",'True_Odds_Calculator_3-way'!O622/'True_Odds_Calculator_3-way'!B622-1)</f>
        <v>7.5747214499273827</v>
      </c>
      <c r="J621" s="6" t="e">
        <f>IF('Log_working_3-way'!$D621="","",'True_Odds_Calculator_3-way'!#REF!/'True_Odds_Calculator_3-way'!C622-1)</f>
        <v>#REF!</v>
      </c>
      <c r="K621" s="6">
        <f>IF('Log_working_3-way'!$D621="","",1/'True_Odds_Calculator_3-way'!A622+1/'True_Odds_Calculator_3-way'!B622+1/'True_Odds_Calculator_3-way'!C622-1)</f>
        <v>3.3002623151322075E-2</v>
      </c>
    </row>
    <row r="622" spans="4:11" x14ac:dyDescent="0.25">
      <c r="D622">
        <f>solve_for_c('True_Odds_Calculator_3-way'!A623,'True_Odds_Calculator_3-way'!B623,'True_Odds_Calculator_3-way'!C623,'Log_working_3-way'!B$1,'Log_working_3-way'!B$2)</f>
        <v>1.0374124989299176</v>
      </c>
      <c r="F622" s="6" t="e">
        <f>IF('Log_working_3-way'!D622="","",1/'True_Odds_Calculator_3-way'!N623+1/'True_Odds_Calculator_3-way'!O623+1/'True_Odds_Calculator_3-way'!#REF!-1)</f>
        <v>#REF!</v>
      </c>
      <c r="H622" s="6">
        <f>IF('Log_working_3-way'!$D622="","",'True_Odds_Calculator_3-way'!N623/'True_Odds_Calculator_3-way'!A623-1)</f>
        <v>32.010805258988917</v>
      </c>
      <c r="I622" s="6">
        <f>IF('Log_working_3-way'!$D622="","",'True_Odds_Calculator_3-way'!O623/'True_Odds_Calculator_3-way'!B623-1)</f>
        <v>4.9730511409253166</v>
      </c>
      <c r="J622" s="6" t="e">
        <f>IF('Log_working_3-way'!$D622="","",'True_Odds_Calculator_3-way'!#REF!/'True_Odds_Calculator_3-way'!C623-1)</f>
        <v>#REF!</v>
      </c>
      <c r="K622" s="6">
        <f>IF('Log_working_3-way'!$D622="","",1/'True_Odds_Calculator_3-way'!A623+1/'True_Odds_Calculator_3-way'!B623+1/'True_Odds_Calculator_3-way'!C623-1)</f>
        <v>3.5980690340470245E-2</v>
      </c>
    </row>
    <row r="623" spans="4:11" x14ac:dyDescent="0.25">
      <c r="D623">
        <f>solve_for_c('True_Odds_Calculator_3-way'!A624,'True_Odds_Calculator_3-way'!B624,'True_Odds_Calculator_3-way'!C624,'Log_working_3-way'!B$1,'Log_working_3-way'!B$2)</f>
        <v>1.0311610227477941</v>
      </c>
      <c r="F623" s="6" t="e">
        <f>IF('Log_working_3-way'!D623="","",1/'True_Odds_Calculator_3-way'!N624+1/'True_Odds_Calculator_3-way'!O624+1/'True_Odds_Calculator_3-way'!#REF!-1)</f>
        <v>#REF!</v>
      </c>
      <c r="H623" s="6">
        <f>IF('Log_working_3-way'!$D623="","",'True_Odds_Calculator_3-way'!N624/'True_Odds_Calculator_3-way'!A624-1)</f>
        <v>7.8857268106280749</v>
      </c>
      <c r="I623" s="6">
        <f>IF('Log_working_3-way'!$D623="","",'True_Odds_Calculator_3-way'!O624/'True_Odds_Calculator_3-way'!B624-1)</f>
        <v>8.6294683963159873</v>
      </c>
      <c r="J623" s="6" t="e">
        <f>IF('Log_working_3-way'!$D623="","",'True_Odds_Calculator_3-way'!#REF!/'True_Odds_Calculator_3-way'!C624-1)</f>
        <v>#REF!</v>
      </c>
      <c r="K623" s="6">
        <f>IF('Log_working_3-way'!$D623="","",1/'True_Odds_Calculator_3-way'!A624+1/'True_Odds_Calculator_3-way'!B624+1/'True_Odds_Calculator_3-way'!C624-1)</f>
        <v>3.342547561561382E-2</v>
      </c>
    </row>
    <row r="624" spans="4:11" x14ac:dyDescent="0.25">
      <c r="D624">
        <f>solve_for_c('True_Odds_Calculator_3-way'!A625,'True_Odds_Calculator_3-way'!B625,'True_Odds_Calculator_3-way'!C625,'Log_working_3-way'!B$1,'Log_working_3-way'!B$2)</f>
        <v>1.0308037992452621</v>
      </c>
      <c r="F624" s="6" t="e">
        <f>IF('Log_working_3-way'!D624="","",1/'True_Odds_Calculator_3-way'!N625+1/'True_Odds_Calculator_3-way'!O625+1/'True_Odds_Calculator_3-way'!#REF!-1)</f>
        <v>#REF!</v>
      </c>
      <c r="H624" s="6">
        <f>IF('Log_working_3-way'!$D624="","",'True_Odds_Calculator_3-way'!N625/'True_Odds_Calculator_3-way'!A625-1)</f>
        <v>10.507185903395424</v>
      </c>
      <c r="I624" s="6">
        <f>IF('Log_working_3-way'!$D624="","",'True_Odds_Calculator_3-way'!O625/'True_Odds_Calculator_3-way'!B625-1)</f>
        <v>8.8781689562571344</v>
      </c>
      <c r="J624" s="6" t="e">
        <f>IF('Log_working_3-way'!$D624="","",'True_Odds_Calculator_3-way'!#REF!/'True_Odds_Calculator_3-way'!C625-1)</f>
        <v>#REF!</v>
      </c>
      <c r="K624" s="6">
        <f>IF('Log_working_3-way'!$D624="","",1/'True_Odds_Calculator_3-way'!A625+1/'True_Odds_Calculator_3-way'!B625+1/'True_Odds_Calculator_3-way'!C625-1)</f>
        <v>3.3320094135170564E-2</v>
      </c>
    </row>
    <row r="625" spans="4:11" x14ac:dyDescent="0.25">
      <c r="D625">
        <f>solve_for_c('True_Odds_Calculator_3-way'!A626,'True_Odds_Calculator_3-way'!B626,'True_Odds_Calculator_3-way'!C626,'Log_working_3-way'!B$1,'Log_working_3-way'!B$2)</f>
        <v>1.0347158552839248</v>
      </c>
      <c r="F625" s="6" t="e">
        <f>IF('Log_working_3-way'!D625="","",1/'True_Odds_Calculator_3-way'!N626+1/'True_Odds_Calculator_3-way'!O626+1/'True_Odds_Calculator_3-way'!#REF!-1)</f>
        <v>#REF!</v>
      </c>
      <c r="H625" s="6">
        <f>IF('Log_working_3-way'!$D625="","",'True_Odds_Calculator_3-way'!N626/'True_Odds_Calculator_3-way'!A626-1)</f>
        <v>4.2487529131022637</v>
      </c>
      <c r="I625" s="6">
        <f>IF('Log_working_3-way'!$D625="","",'True_Odds_Calculator_3-way'!O626/'True_Odds_Calculator_3-way'!B626-1)</f>
        <v>6.4951756649952586</v>
      </c>
      <c r="J625" s="6" t="e">
        <f>IF('Log_working_3-way'!$D625="","",'True_Odds_Calculator_3-way'!#REF!/'True_Odds_Calculator_3-way'!C626-1)</f>
        <v>#REF!</v>
      </c>
      <c r="K625" s="6">
        <f>IF('Log_working_3-way'!$D625="","",1/'True_Odds_Calculator_3-way'!A626+1/'True_Odds_Calculator_3-way'!B626+1/'True_Odds_Calculator_3-way'!C626-1)</f>
        <v>3.5211974557743053E-2</v>
      </c>
    </row>
    <row r="626" spans="4:11" x14ac:dyDescent="0.25">
      <c r="D626">
        <f>solve_for_c('True_Odds_Calculator_3-way'!A627,'True_Odds_Calculator_3-way'!B627,'True_Odds_Calculator_3-way'!C627,'Log_working_3-way'!B$1,'Log_working_3-way'!B$2)</f>
        <v>1.0314144267030068</v>
      </c>
      <c r="F626" s="6" t="e">
        <f>IF('Log_working_3-way'!D626="","",1/'True_Odds_Calculator_3-way'!N627+1/'True_Odds_Calculator_3-way'!O627+1/'True_Odds_Calculator_3-way'!#REF!-1)</f>
        <v>#REF!</v>
      </c>
      <c r="H626" s="6">
        <f>IF('Log_working_3-way'!$D626="","",'True_Odds_Calculator_3-way'!N627/'True_Odds_Calculator_3-way'!A627-1)</f>
        <v>12.267724470576784</v>
      </c>
      <c r="I626" s="6">
        <f>IF('Log_working_3-way'!$D626="","",'True_Odds_Calculator_3-way'!O627/'True_Odds_Calculator_3-way'!B627-1)</f>
        <v>7.7750137348041068</v>
      </c>
      <c r="J626" s="6" t="e">
        <f>IF('Log_working_3-way'!$D626="","",'True_Odds_Calculator_3-way'!#REF!/'True_Odds_Calculator_3-way'!C627-1)</f>
        <v>#REF!</v>
      </c>
      <c r="K626" s="6">
        <f>IF('Log_working_3-way'!$D626="","",1/'True_Odds_Calculator_3-way'!A627+1/'True_Odds_Calculator_3-way'!B627+1/'True_Odds_Calculator_3-way'!C627-1)</f>
        <v>3.3894030227189065E-2</v>
      </c>
    </row>
    <row r="627" spans="4:11" x14ac:dyDescent="0.25">
      <c r="D627">
        <f>solve_for_c('True_Odds_Calculator_3-way'!A628,'True_Odds_Calculator_3-way'!B628,'True_Odds_Calculator_3-way'!C628,'Log_working_3-way'!B$1,'Log_working_3-way'!B$2)</f>
        <v>1.0468632502822344</v>
      </c>
      <c r="F627" s="6" t="e">
        <f>IF('Log_working_3-way'!D627="","",1/'True_Odds_Calculator_3-way'!N628+1/'True_Odds_Calculator_3-way'!O628+1/'True_Odds_Calculator_3-way'!#REF!-1)</f>
        <v>#REF!</v>
      </c>
      <c r="H627" s="6">
        <f>IF('Log_working_3-way'!$D627="","",'True_Odds_Calculator_3-way'!N628/'True_Odds_Calculator_3-way'!A628-1)</f>
        <v>11.687014578307785</v>
      </c>
      <c r="I627" s="6">
        <f>IF('Log_working_3-way'!$D627="","",'True_Odds_Calculator_3-way'!O628/'True_Odds_Calculator_3-way'!B628-1)</f>
        <v>6.5579472841185114</v>
      </c>
      <c r="J627" s="6" t="e">
        <f>IF('Log_working_3-way'!$D627="","",'True_Odds_Calculator_3-way'!#REF!/'True_Odds_Calculator_3-way'!C628-1)</f>
        <v>#REF!</v>
      </c>
      <c r="K627" s="6">
        <f>IF('Log_working_3-way'!$D627="","",1/'True_Odds_Calculator_3-way'!A628+1/'True_Odds_Calculator_3-way'!B628+1/'True_Odds_Calculator_3-way'!C628-1)</f>
        <v>4.9879450946318515E-2</v>
      </c>
    </row>
    <row r="628" spans="4:11" x14ac:dyDescent="0.25">
      <c r="D628">
        <f>solve_for_c('True_Odds_Calculator_3-way'!A629,'True_Odds_Calculator_3-way'!B629,'True_Odds_Calculator_3-way'!C629,'Log_working_3-way'!B$1,'Log_working_3-way'!B$2)</f>
        <v>1.0463993453192073</v>
      </c>
      <c r="F628" s="6" t="e">
        <f>IF('Log_working_3-way'!D628="","",1/'True_Odds_Calculator_3-way'!N629+1/'True_Odds_Calculator_3-way'!O629+1/'True_Odds_Calculator_3-way'!#REF!-1)</f>
        <v>#REF!</v>
      </c>
      <c r="H628" s="6">
        <f>IF('Log_working_3-way'!$D628="","",'True_Odds_Calculator_3-way'!N629/'True_Odds_Calculator_3-way'!A629-1)</f>
        <v>14.875521479309958</v>
      </c>
      <c r="I628" s="6">
        <f>IF('Log_working_3-way'!$D628="","",'True_Odds_Calculator_3-way'!O629/'True_Odds_Calculator_3-way'!B629-1)</f>
        <v>6.6908588648920153</v>
      </c>
      <c r="J628" s="6" t="e">
        <f>IF('Log_working_3-way'!$D628="","",'True_Odds_Calculator_3-way'!#REF!/'True_Odds_Calculator_3-way'!C629-1)</f>
        <v>#REF!</v>
      </c>
      <c r="K628" s="6">
        <f>IF('Log_working_3-way'!$D628="","",1/'True_Odds_Calculator_3-way'!A629+1/'True_Odds_Calculator_3-way'!B629+1/'True_Odds_Calculator_3-way'!C629-1)</f>
        <v>4.9397031539888614E-2</v>
      </c>
    </row>
    <row r="629" spans="4:11" x14ac:dyDescent="0.25">
      <c r="D629">
        <f>solve_for_c('True_Odds_Calculator_3-way'!A630,'True_Odds_Calculator_3-way'!B630,'True_Odds_Calculator_3-way'!C630,'Log_working_3-way'!B$1,'Log_working_3-way'!B$2)</f>
        <v>1.0489690852640015</v>
      </c>
      <c r="F629" s="6" t="e">
        <f>IF('Log_working_3-way'!D629="","",1/'True_Odds_Calculator_3-way'!N630+1/'True_Odds_Calculator_3-way'!O630+1/'True_Odds_Calculator_3-way'!#REF!-1)</f>
        <v>#REF!</v>
      </c>
      <c r="H629" s="6">
        <f>IF('Log_working_3-way'!$D629="","",'True_Odds_Calculator_3-way'!N630/'True_Odds_Calculator_3-way'!A630-1)</f>
        <v>20.168732313441446</v>
      </c>
      <c r="I629" s="6">
        <f>IF('Log_working_3-way'!$D629="","",'True_Odds_Calculator_3-way'!O630/'True_Odds_Calculator_3-way'!B630-1)</f>
        <v>5.8751264965264216</v>
      </c>
      <c r="J629" s="6" t="e">
        <f>IF('Log_working_3-way'!$D629="","",'True_Odds_Calculator_3-way'!#REF!/'True_Odds_Calculator_3-way'!C630-1)</f>
        <v>#REF!</v>
      </c>
      <c r="K629" s="6">
        <f>IF('Log_working_3-way'!$D629="","",1/'True_Odds_Calculator_3-way'!A630+1/'True_Odds_Calculator_3-way'!B630+1/'True_Odds_Calculator_3-way'!C630-1)</f>
        <v>5.1074323719802361E-2</v>
      </c>
    </row>
    <row r="630" spans="4:11" x14ac:dyDescent="0.25">
      <c r="D630">
        <f>solve_for_c('True_Odds_Calculator_3-way'!A631,'True_Odds_Calculator_3-way'!B631,'True_Odds_Calculator_3-way'!C631,'Log_working_3-way'!B$1,'Log_working_3-way'!B$2)</f>
        <v>1.0469548642774733</v>
      </c>
      <c r="F630" s="6" t="e">
        <f>IF('Log_working_3-way'!D630="","",1/'True_Odds_Calculator_3-way'!N631+1/'True_Odds_Calculator_3-way'!O631+1/'True_Odds_Calculator_3-way'!#REF!-1)</f>
        <v>#REF!</v>
      </c>
      <c r="H630" s="6">
        <f>IF('Log_working_3-way'!$D630="","",'True_Odds_Calculator_3-way'!N631/'True_Odds_Calculator_3-way'!A631-1)</f>
        <v>16.249370183466183</v>
      </c>
      <c r="I630" s="6">
        <f>IF('Log_working_3-way'!$D630="","",'True_Odds_Calculator_3-way'!O631/'True_Odds_Calculator_3-way'!B631-1)</f>
        <v>6.30961601262974</v>
      </c>
      <c r="J630" s="6" t="e">
        <f>IF('Log_working_3-way'!$D630="","",'True_Odds_Calculator_3-way'!#REF!/'True_Odds_Calculator_3-way'!C631-1)</f>
        <v>#REF!</v>
      </c>
      <c r="K630" s="6">
        <f>IF('Log_working_3-way'!$D630="","",1/'True_Odds_Calculator_3-way'!A631+1/'True_Odds_Calculator_3-way'!B631+1/'True_Odds_Calculator_3-way'!C631-1)</f>
        <v>4.9762447365146567E-2</v>
      </c>
    </row>
    <row r="631" spans="4:11" x14ac:dyDescent="0.25">
      <c r="D631">
        <f>solve_for_c('True_Odds_Calculator_3-way'!A632,'True_Odds_Calculator_3-way'!B632,'True_Odds_Calculator_3-way'!C632,'Log_working_3-way'!B$1,'Log_working_3-way'!B$2)</f>
        <v>1.0751771793511844</v>
      </c>
      <c r="F631" s="6" t="e">
        <f>IF('Log_working_3-way'!D631="","",1/'True_Odds_Calculator_3-way'!N632+1/'True_Odds_Calculator_3-way'!O632+1/'True_Odds_Calculator_3-way'!#REF!-1)</f>
        <v>#REF!</v>
      </c>
      <c r="H631" s="6">
        <f>IF('Log_working_3-way'!$D631="","",'True_Odds_Calculator_3-way'!N632/'True_Odds_Calculator_3-way'!A632-1)</f>
        <v>1.3279298635708598</v>
      </c>
      <c r="I631" s="6">
        <f>IF('Log_working_3-way'!$D631="","",'True_Odds_Calculator_3-way'!O632/'True_Odds_Calculator_3-way'!B632-1)</f>
        <v>7.4893070133681299</v>
      </c>
      <c r="J631" s="6" t="e">
        <f>IF('Log_working_3-way'!$D631="","",'True_Odds_Calculator_3-way'!#REF!/'True_Odds_Calculator_3-way'!C632-1)</f>
        <v>#REF!</v>
      </c>
      <c r="K631" s="6">
        <f>IF('Log_working_3-way'!$D631="","",1/'True_Odds_Calculator_3-way'!A632+1/'True_Odds_Calculator_3-way'!B632+1/'True_Odds_Calculator_3-way'!C632-1)</f>
        <v>6.8689623462689697E-2</v>
      </c>
    </row>
    <row r="632" spans="4:11" x14ac:dyDescent="0.25">
      <c r="D632">
        <f>solve_for_c('True_Odds_Calculator_3-way'!A633,'True_Odds_Calculator_3-way'!B633,'True_Odds_Calculator_3-way'!C633,'Log_working_3-way'!B$1,'Log_working_3-way'!B$2)</f>
        <v>1.0481170083551647</v>
      </c>
      <c r="F632" s="6" t="e">
        <f>IF('Log_working_3-way'!D632="","",1/'True_Odds_Calculator_3-way'!N633+1/'True_Odds_Calculator_3-way'!O633+1/'True_Odds_Calculator_3-way'!#REF!-1)</f>
        <v>#REF!</v>
      </c>
      <c r="H632" s="6">
        <f>IF('Log_working_3-way'!$D632="","",'True_Odds_Calculator_3-way'!N633/'True_Odds_Calculator_3-way'!A633-1)</f>
        <v>12.546794998810904</v>
      </c>
      <c r="I632" s="6">
        <f>IF('Log_working_3-way'!$D632="","",'True_Odds_Calculator_3-way'!O633/'True_Odds_Calculator_3-way'!B633-1)</f>
        <v>6.3814113701127075</v>
      </c>
      <c r="J632" s="6" t="e">
        <f>IF('Log_working_3-way'!$D632="","",'True_Odds_Calculator_3-way'!#REF!/'True_Odds_Calculator_3-way'!C633-1)</f>
        <v>#REF!</v>
      </c>
      <c r="K632" s="6">
        <f>IF('Log_working_3-way'!$D632="","",1/'True_Odds_Calculator_3-way'!A633+1/'True_Odds_Calculator_3-way'!B633+1/'True_Odds_Calculator_3-way'!C633-1)</f>
        <v>5.116693959551144E-2</v>
      </c>
    </row>
    <row r="633" spans="4:11" x14ac:dyDescent="0.25">
      <c r="D633">
        <f>solve_for_c('True_Odds_Calculator_3-way'!A634,'True_Odds_Calculator_3-way'!B634,'True_Odds_Calculator_3-way'!C634,'Log_working_3-way'!B$1,'Log_working_3-way'!B$2)</f>
        <v>1.0480532714946857</v>
      </c>
      <c r="F633" s="6" t="e">
        <f>IF('Log_working_3-way'!D633="","",1/'True_Odds_Calculator_3-way'!N634+1/'True_Odds_Calculator_3-way'!O634+1/'True_Odds_Calculator_3-way'!#REF!-1)</f>
        <v>#REF!</v>
      </c>
      <c r="H633" s="6">
        <f>IF('Log_working_3-way'!$D633="","",'True_Odds_Calculator_3-way'!N634/'True_Odds_Calculator_3-way'!A634-1)</f>
        <v>18.313088185497683</v>
      </c>
      <c r="I633" s="6">
        <f>IF('Log_working_3-way'!$D633="","",'True_Odds_Calculator_3-way'!O634/'True_Odds_Calculator_3-way'!B634-1)</f>
        <v>6.5526779459160327</v>
      </c>
      <c r="J633" s="6" t="e">
        <f>IF('Log_working_3-way'!$D633="","",'True_Odds_Calculator_3-way'!#REF!/'True_Odds_Calculator_3-way'!C634-1)</f>
        <v>#REF!</v>
      </c>
      <c r="K633" s="6">
        <f>IF('Log_working_3-way'!$D633="","",1/'True_Odds_Calculator_3-way'!A634+1/'True_Odds_Calculator_3-way'!B634+1/'True_Odds_Calculator_3-way'!C634-1)</f>
        <v>5.0611928875138545E-2</v>
      </c>
    </row>
    <row r="634" spans="4:11" x14ac:dyDescent="0.25">
      <c r="D634">
        <f>solve_for_c('True_Odds_Calculator_3-way'!A635,'True_Odds_Calculator_3-way'!B635,'True_Odds_Calculator_3-way'!C635,'Log_working_3-way'!B$1,'Log_working_3-way'!B$2)</f>
        <v>1.0482071562731552</v>
      </c>
      <c r="F634" s="6" t="e">
        <f>IF('Log_working_3-way'!D634="","",1/'True_Odds_Calculator_3-way'!N635+1/'True_Odds_Calculator_3-way'!O635+1/'True_Odds_Calculator_3-way'!#REF!-1)</f>
        <v>#REF!</v>
      </c>
      <c r="H634" s="6">
        <f>IF('Log_working_3-way'!$D634="","",'True_Odds_Calculator_3-way'!N635/'True_Odds_Calculator_3-way'!A635-1)</f>
        <v>21.887522027560337</v>
      </c>
      <c r="I634" s="6">
        <f>IF('Log_working_3-way'!$D634="","",'True_Odds_Calculator_3-way'!O635/'True_Odds_Calculator_3-way'!B635-1)</f>
        <v>6.7754050342771537</v>
      </c>
      <c r="J634" s="6" t="e">
        <f>IF('Log_working_3-way'!$D634="","",'True_Odds_Calculator_3-way'!#REF!/'True_Odds_Calculator_3-way'!C635-1)</f>
        <v>#REF!</v>
      </c>
      <c r="K634" s="6">
        <f>IF('Log_working_3-way'!$D634="","",1/'True_Odds_Calculator_3-way'!A635+1/'True_Odds_Calculator_3-way'!B635+1/'True_Odds_Calculator_3-way'!C635-1)</f>
        <v>4.9882966885384183E-2</v>
      </c>
    </row>
    <row r="635" spans="4:11" x14ac:dyDescent="0.25">
      <c r="D635">
        <f>solve_for_c('True_Odds_Calculator_3-way'!A636,'True_Odds_Calculator_3-way'!B636,'True_Odds_Calculator_3-way'!C636,'Log_working_3-way'!B$1,'Log_working_3-way'!B$2)</f>
        <v>1.0470339984017936</v>
      </c>
      <c r="F635" s="6" t="e">
        <f>IF('Log_working_3-way'!D635="","",1/'True_Odds_Calculator_3-way'!N636+1/'True_Odds_Calculator_3-way'!O636+1/'True_Odds_Calculator_3-way'!#REF!-1)</f>
        <v>#REF!</v>
      </c>
      <c r="H635" s="6">
        <f>IF('Log_working_3-way'!$D635="","",'True_Odds_Calculator_3-way'!N636/'True_Odds_Calculator_3-way'!A636-1)</f>
        <v>11.967883804042724</v>
      </c>
      <c r="I635" s="6">
        <f>IF('Log_working_3-way'!$D635="","",'True_Odds_Calculator_3-way'!O636/'True_Odds_Calculator_3-way'!B636-1)</f>
        <v>6.3485675497893652</v>
      </c>
      <c r="J635" s="6" t="e">
        <f>IF('Log_working_3-way'!$D635="","",'True_Odds_Calculator_3-way'!#REF!/'True_Odds_Calculator_3-way'!C636-1)</f>
        <v>#REF!</v>
      </c>
      <c r="K635" s="6">
        <f>IF('Log_working_3-way'!$D635="","",1/'True_Odds_Calculator_3-way'!A636+1/'True_Odds_Calculator_3-way'!B636+1/'True_Odds_Calculator_3-way'!C636-1)</f>
        <v>5.0007274266291146E-2</v>
      </c>
    </row>
    <row r="636" spans="4:11" x14ac:dyDescent="0.25">
      <c r="D636">
        <f>solve_for_c('True_Odds_Calculator_3-way'!A637,'True_Odds_Calculator_3-way'!B637,'True_Odds_Calculator_3-way'!C637,'Log_working_3-way'!B$1,'Log_working_3-way'!B$2)</f>
        <v>1.0539341186702262</v>
      </c>
      <c r="F636" s="6" t="e">
        <f>IF('Log_working_3-way'!D636="","",1/'True_Odds_Calculator_3-way'!N637+1/'True_Odds_Calculator_3-way'!O637+1/'True_Odds_Calculator_3-way'!#REF!-1)</f>
        <v>#REF!</v>
      </c>
      <c r="H636" s="6">
        <f>IF('Log_working_3-way'!$D636="","",'True_Odds_Calculator_3-way'!N637/'True_Odds_Calculator_3-way'!A637-1)</f>
        <v>3.2471960606901646</v>
      </c>
      <c r="I636" s="6">
        <f>IF('Log_working_3-way'!$D636="","",'True_Odds_Calculator_3-way'!O637/'True_Odds_Calculator_3-way'!B637-1)</f>
        <v>5.9036183074966759</v>
      </c>
      <c r="J636" s="6" t="e">
        <f>IF('Log_working_3-way'!$D636="","",'True_Odds_Calculator_3-way'!#REF!/'True_Odds_Calculator_3-way'!C637-1)</f>
        <v>#REF!</v>
      </c>
      <c r="K636" s="6">
        <f>IF('Log_working_3-way'!$D636="","",1/'True_Odds_Calculator_3-way'!A637+1/'True_Odds_Calculator_3-way'!B637+1/'True_Odds_Calculator_3-way'!C637-1)</f>
        <v>5.2386840890570552E-2</v>
      </c>
    </row>
    <row r="637" spans="4:11" x14ac:dyDescent="0.25">
      <c r="D637">
        <f>solve_for_c('True_Odds_Calculator_3-way'!A638,'True_Odds_Calculator_3-way'!B638,'True_Odds_Calculator_3-way'!C638,'Log_working_3-way'!B$1,'Log_working_3-way'!B$2)</f>
        <v>1.0483649455312183</v>
      </c>
      <c r="F637" s="6" t="e">
        <f>IF('Log_working_3-way'!D637="","",1/'True_Odds_Calculator_3-way'!N638+1/'True_Odds_Calculator_3-way'!O638+1/'True_Odds_Calculator_3-way'!#REF!-1)</f>
        <v>#REF!</v>
      </c>
      <c r="H637" s="6">
        <f>IF('Log_working_3-way'!$D637="","",'True_Odds_Calculator_3-way'!N638/'True_Odds_Calculator_3-way'!A638-1)</f>
        <v>19.783827411097175</v>
      </c>
      <c r="I637" s="6">
        <f>IF('Log_working_3-way'!$D637="","",'True_Odds_Calculator_3-way'!O638/'True_Odds_Calculator_3-way'!B638-1)</f>
        <v>6.7699278377029088</v>
      </c>
      <c r="J637" s="6" t="e">
        <f>IF('Log_working_3-way'!$D637="","",'True_Odds_Calculator_3-way'!#REF!/'True_Odds_Calculator_3-way'!C638-1)</f>
        <v>#REF!</v>
      </c>
      <c r="K637" s="6">
        <f>IF('Log_working_3-way'!$D637="","",1/'True_Odds_Calculator_3-way'!A638+1/'True_Odds_Calculator_3-way'!B638+1/'True_Odds_Calculator_3-way'!C638-1)</f>
        <v>5.0623052959501535E-2</v>
      </c>
    </row>
    <row r="638" spans="4:11" x14ac:dyDescent="0.25">
      <c r="D638">
        <f>solve_for_c('True_Odds_Calculator_3-way'!A639,'True_Odds_Calculator_3-way'!B639,'True_Odds_Calculator_3-way'!C639,'Log_working_3-way'!B$1,'Log_working_3-way'!B$2)</f>
        <v>1.0214286971480941</v>
      </c>
      <c r="F638" s="6" t="e">
        <f>IF('Log_working_3-way'!D638="","",1/'True_Odds_Calculator_3-way'!N639+1/'True_Odds_Calculator_3-way'!O639+1/'True_Odds_Calculator_3-way'!#REF!-1)</f>
        <v>#REF!</v>
      </c>
      <c r="H638" s="6">
        <f>IF('Log_working_3-way'!$D638="","",'True_Odds_Calculator_3-way'!N639/'True_Odds_Calculator_3-way'!A639-1)</f>
        <v>22.050111936687941</v>
      </c>
      <c r="I638" s="6">
        <f>IF('Log_working_3-way'!$D638="","",'True_Odds_Calculator_3-way'!O639/'True_Odds_Calculator_3-way'!B639-1)</f>
        <v>7.3628684906919197</v>
      </c>
      <c r="J638" s="6" t="e">
        <f>IF('Log_working_3-way'!$D638="","",'True_Odds_Calculator_3-way'!#REF!/'True_Odds_Calculator_3-way'!C639-1)</f>
        <v>#REF!</v>
      </c>
      <c r="K638" s="6">
        <f>IF('Log_working_3-way'!$D638="","",1/'True_Odds_Calculator_3-way'!A639+1/'True_Odds_Calculator_3-way'!B639+1/'True_Odds_Calculator_3-way'!C639-1)</f>
        <v>2.2333331528709532E-2</v>
      </c>
    </row>
    <row r="639" spans="4:11" x14ac:dyDescent="0.25">
      <c r="D639">
        <f>solve_for_c('True_Odds_Calculator_3-way'!A640,'True_Odds_Calculator_3-way'!B640,'True_Odds_Calculator_3-way'!C640,'Log_working_3-way'!B$1,'Log_working_3-way'!B$2)</f>
        <v>1.0251611282464861</v>
      </c>
      <c r="F639" s="6" t="e">
        <f>IF('Log_working_3-way'!D639="","",1/'True_Odds_Calculator_3-way'!N640+1/'True_Odds_Calculator_3-way'!O640+1/'True_Odds_Calculator_3-way'!#REF!-1)</f>
        <v>#REF!</v>
      </c>
      <c r="H639" s="6">
        <f>IF('Log_working_3-way'!$D639="","",'True_Odds_Calculator_3-way'!N640/'True_Odds_Calculator_3-way'!A640-1)</f>
        <v>29.797277173582255</v>
      </c>
      <c r="I639" s="6">
        <f>IF('Log_working_3-way'!$D639="","",'True_Odds_Calculator_3-way'!O640/'True_Odds_Calculator_3-way'!B640-1)</f>
        <v>4.6115161394210116</v>
      </c>
      <c r="J639" s="6" t="e">
        <f>IF('Log_working_3-way'!$D639="","",'True_Odds_Calculator_3-way'!#REF!/'True_Odds_Calculator_3-way'!C640-1)</f>
        <v>#REF!</v>
      </c>
      <c r="K639" s="6">
        <f>IF('Log_working_3-way'!$D639="","",1/'True_Odds_Calculator_3-way'!A640+1/'True_Odds_Calculator_3-way'!B640+1/'True_Odds_Calculator_3-way'!C640-1)</f>
        <v>2.4820192000492902E-2</v>
      </c>
    </row>
    <row r="640" spans="4:11" x14ac:dyDescent="0.25">
      <c r="D640">
        <f>solve_for_c('True_Odds_Calculator_3-way'!A641,'True_Odds_Calculator_3-way'!B641,'True_Odds_Calculator_3-way'!C641,'Log_working_3-way'!B$1,'Log_working_3-way'!B$2)</f>
        <v>1.0378238011534253</v>
      </c>
      <c r="F640" s="6" t="e">
        <f>IF('Log_working_3-way'!D640="","",1/'True_Odds_Calculator_3-way'!N641+1/'True_Odds_Calculator_3-way'!O641+1/'True_Odds_Calculator_3-way'!#REF!-1)</f>
        <v>#REF!</v>
      </c>
      <c r="H640" s="6">
        <f>IF('Log_working_3-way'!$D640="","",'True_Odds_Calculator_3-way'!N641/'True_Odds_Calculator_3-way'!A641-1)</f>
        <v>19.809546656408724</v>
      </c>
      <c r="I640" s="6">
        <f>IF('Log_working_3-way'!$D640="","",'True_Odds_Calculator_3-way'!O641/'True_Odds_Calculator_3-way'!B641-1)</f>
        <v>9.0095868282257339</v>
      </c>
      <c r="J640" s="6" t="e">
        <f>IF('Log_working_3-way'!$D640="","",'True_Odds_Calculator_3-way'!#REF!/'True_Odds_Calculator_3-way'!C641-1)</f>
        <v>#REF!</v>
      </c>
      <c r="K640" s="6">
        <f>IF('Log_working_3-way'!$D640="","",1/'True_Odds_Calculator_3-way'!A641+1/'True_Odds_Calculator_3-way'!B641+1/'True_Odds_Calculator_3-way'!C641-1)</f>
        <v>3.9586092996800826E-2</v>
      </c>
    </row>
    <row r="641" spans="4:11" x14ac:dyDescent="0.25">
      <c r="D641">
        <f>solve_for_c('True_Odds_Calculator_3-way'!A642,'True_Odds_Calculator_3-way'!B642,'True_Odds_Calculator_3-way'!C642,'Log_working_3-way'!B$1,'Log_working_3-way'!B$2)</f>
        <v>1.038067790973765</v>
      </c>
      <c r="F641" s="6" t="e">
        <f>IF('Log_working_3-way'!D641="","",1/'True_Odds_Calculator_3-way'!N642+1/'True_Odds_Calculator_3-way'!O642+1/'True_Odds_Calculator_3-way'!#REF!-1)</f>
        <v>#REF!</v>
      </c>
      <c r="H641" s="6">
        <f>IF('Log_working_3-way'!$D641="","",'True_Odds_Calculator_3-way'!N642/'True_Odds_Calculator_3-way'!A642-1)</f>
        <v>17.489380335094459</v>
      </c>
      <c r="I641" s="6">
        <f>IF('Log_working_3-way'!$D641="","",'True_Odds_Calculator_3-way'!O642/'True_Odds_Calculator_3-way'!B642-1)</f>
        <v>8.5046867938328212</v>
      </c>
      <c r="J641" s="6" t="e">
        <f>IF('Log_working_3-way'!$D641="","",'True_Odds_Calculator_3-way'!#REF!/'True_Odds_Calculator_3-way'!C642-1)</f>
        <v>#REF!</v>
      </c>
      <c r="K641" s="6">
        <f>IF('Log_working_3-way'!$D641="","",1/'True_Odds_Calculator_3-way'!A642+1/'True_Odds_Calculator_3-way'!B642+1/'True_Odds_Calculator_3-way'!C642-1)</f>
        <v>4.0418221872182025E-2</v>
      </c>
    </row>
    <row r="642" spans="4:11" x14ac:dyDescent="0.25">
      <c r="D642">
        <f>solve_for_c('True_Odds_Calculator_3-way'!A643,'True_Odds_Calculator_3-way'!B643,'True_Odds_Calculator_3-way'!C643,'Log_working_3-way'!B$1,'Log_working_3-way'!B$2)</f>
        <v>1.0354956483699553</v>
      </c>
      <c r="F642" s="6" t="e">
        <f>IF('Log_working_3-way'!D642="","",1/'True_Odds_Calculator_3-way'!N643+1/'True_Odds_Calculator_3-way'!O643+1/'True_Odds_Calculator_3-way'!#REF!-1)</f>
        <v>#REF!</v>
      </c>
      <c r="H642" s="6">
        <f>IF('Log_working_3-way'!$D642="","",'True_Odds_Calculator_3-way'!N643/'True_Odds_Calculator_3-way'!A643-1)</f>
        <v>9.1539819855754629</v>
      </c>
      <c r="I642" s="6">
        <f>IF('Log_working_3-way'!$D642="","",'True_Odds_Calculator_3-way'!O643/'True_Odds_Calculator_3-way'!B643-1)</f>
        <v>8.4657810662201687</v>
      </c>
      <c r="J642" s="6" t="e">
        <f>IF('Log_working_3-way'!$D642="","",'True_Odds_Calculator_3-way'!#REF!/'True_Odds_Calculator_3-way'!C643-1)</f>
        <v>#REF!</v>
      </c>
      <c r="K642" s="6">
        <f>IF('Log_working_3-way'!$D642="","",1/'True_Odds_Calculator_3-way'!A643+1/'True_Odds_Calculator_3-way'!B643+1/'True_Odds_Calculator_3-way'!C643-1)</f>
        <v>3.8154948499776076E-2</v>
      </c>
    </row>
    <row r="643" spans="4:11" x14ac:dyDescent="0.25">
      <c r="D643">
        <f>solve_for_c('True_Odds_Calculator_3-way'!A644,'True_Odds_Calculator_3-way'!B644,'True_Odds_Calculator_3-way'!C644,'Log_working_3-way'!B$1,'Log_working_3-way'!B$2)</f>
        <v>1.0391384968538715</v>
      </c>
      <c r="F643" s="6" t="e">
        <f>IF('Log_working_3-way'!D643="","",1/'True_Odds_Calculator_3-way'!N644+1/'True_Odds_Calculator_3-way'!O644+1/'True_Odds_Calculator_3-way'!#REF!-1)</f>
        <v>#REF!</v>
      </c>
      <c r="H643" s="6">
        <f>IF('Log_working_3-way'!$D643="","",'True_Odds_Calculator_3-way'!N644/'True_Odds_Calculator_3-way'!A644-1)</f>
        <v>4.9459377796508655</v>
      </c>
      <c r="I643" s="6">
        <f>IF('Log_working_3-way'!$D643="","",'True_Odds_Calculator_3-way'!O644/'True_Odds_Calculator_3-way'!B644-1)</f>
        <v>8.4425892919949508</v>
      </c>
      <c r="J643" s="6" t="e">
        <f>IF('Log_working_3-way'!$D643="","",'True_Odds_Calculator_3-way'!#REF!/'True_Odds_Calculator_3-way'!C644-1)</f>
        <v>#REF!</v>
      </c>
      <c r="K643" s="6">
        <f>IF('Log_working_3-way'!$D643="","",1/'True_Odds_Calculator_3-way'!A644+1/'True_Odds_Calculator_3-way'!B644+1/'True_Odds_Calculator_3-way'!C644-1)</f>
        <v>4.0704742251455261E-2</v>
      </c>
    </row>
    <row r="644" spans="4:11" x14ac:dyDescent="0.25">
      <c r="D644">
        <f>solve_for_c('True_Odds_Calculator_3-way'!A645,'True_Odds_Calculator_3-way'!B645,'True_Odds_Calculator_3-way'!C645,'Log_working_3-way'!B$1,'Log_working_3-way'!B$2)</f>
        <v>1.0421686705118074</v>
      </c>
      <c r="F644" s="6" t="e">
        <f>IF('Log_working_3-way'!D644="","",1/'True_Odds_Calculator_3-way'!N645+1/'True_Odds_Calculator_3-way'!O645+1/'True_Odds_Calculator_3-way'!#REF!-1)</f>
        <v>#REF!</v>
      </c>
      <c r="H644" s="6">
        <f>IF('Log_working_3-way'!$D644="","",'True_Odds_Calculator_3-way'!N645/'True_Odds_Calculator_3-way'!A645-1)</f>
        <v>25.859727684493247</v>
      </c>
      <c r="I644" s="6">
        <f>IF('Log_working_3-way'!$D644="","",'True_Odds_Calculator_3-way'!O645/'True_Odds_Calculator_3-way'!B645-1)</f>
        <v>7.864074912628146</v>
      </c>
      <c r="J644" s="6" t="e">
        <f>IF('Log_working_3-way'!$D644="","",'True_Odds_Calculator_3-way'!#REF!/'True_Odds_Calculator_3-way'!C645-1)</f>
        <v>#REF!</v>
      </c>
      <c r="K644" s="6">
        <f>IF('Log_working_3-way'!$D644="","",1/'True_Odds_Calculator_3-way'!A645+1/'True_Odds_Calculator_3-way'!B645+1/'True_Odds_Calculator_3-way'!C645-1)</f>
        <v>4.2256917802186322E-2</v>
      </c>
    </row>
    <row r="645" spans="4:11" x14ac:dyDescent="0.25">
      <c r="D645">
        <f>solve_for_c('True_Odds_Calculator_3-way'!A646,'True_Odds_Calculator_3-way'!B646,'True_Odds_Calculator_3-way'!C646,'Log_working_3-way'!B$1,'Log_working_3-way'!B$2)</f>
        <v>1.0357183163415948</v>
      </c>
      <c r="F645" s="6" t="e">
        <f>IF('Log_working_3-way'!D645="","",1/'True_Odds_Calculator_3-way'!N646+1/'True_Odds_Calculator_3-way'!O646+1/'True_Odds_Calculator_3-way'!#REF!-1)</f>
        <v>#REF!</v>
      </c>
      <c r="H645" s="6">
        <f>IF('Log_working_3-way'!$D645="","",'True_Odds_Calculator_3-way'!N646/'True_Odds_Calculator_3-way'!A646-1)</f>
        <v>12.506842386503713</v>
      </c>
      <c r="I645" s="6">
        <f>IF('Log_working_3-way'!$D645="","",'True_Odds_Calculator_3-way'!O646/'True_Odds_Calculator_3-way'!B646-1)</f>
        <v>10.293034421226581</v>
      </c>
      <c r="J645" s="6" t="e">
        <f>IF('Log_working_3-way'!$D645="","",'True_Odds_Calculator_3-way'!#REF!/'True_Odds_Calculator_3-way'!C646-1)</f>
        <v>#REF!</v>
      </c>
      <c r="K645" s="6">
        <f>IF('Log_working_3-way'!$D645="","",1/'True_Odds_Calculator_3-way'!A646+1/'True_Odds_Calculator_3-way'!B646+1/'True_Odds_Calculator_3-way'!C646-1)</f>
        <v>3.854099699077862E-2</v>
      </c>
    </row>
    <row r="646" spans="4:11" x14ac:dyDescent="0.25">
      <c r="D646">
        <f>solve_for_c('True_Odds_Calculator_3-way'!A647,'True_Odds_Calculator_3-way'!B647,'True_Odds_Calculator_3-way'!C647,'Log_working_3-way'!B$1,'Log_working_3-way'!B$2)</f>
        <v>1.036249447814751</v>
      </c>
      <c r="F646" s="6" t="e">
        <f>IF('Log_working_3-way'!D646="","",1/'True_Odds_Calculator_3-way'!N647+1/'True_Odds_Calculator_3-way'!O647+1/'True_Odds_Calculator_3-way'!#REF!-1)</f>
        <v>#REF!</v>
      </c>
      <c r="H646" s="6">
        <f>IF('Log_working_3-way'!$D646="","",'True_Odds_Calculator_3-way'!N647/'True_Odds_Calculator_3-way'!A647-1)</f>
        <v>17.68759986041503</v>
      </c>
      <c r="I646" s="6">
        <f>IF('Log_working_3-way'!$D646="","",'True_Odds_Calculator_3-way'!O647/'True_Odds_Calculator_3-way'!B647-1)</f>
        <v>8.5826740559397159</v>
      </c>
      <c r="J646" s="6" t="e">
        <f>IF('Log_working_3-way'!$D646="","",'True_Odds_Calculator_3-way'!#REF!/'True_Odds_Calculator_3-way'!C647-1)</f>
        <v>#REF!</v>
      </c>
      <c r="K646" s="6">
        <f>IF('Log_working_3-way'!$D646="","",1/'True_Odds_Calculator_3-way'!A647+1/'True_Odds_Calculator_3-way'!B647+1/'True_Odds_Calculator_3-way'!C647-1)</f>
        <v>3.8471923316659495E-2</v>
      </c>
    </row>
    <row r="647" spans="4:11" x14ac:dyDescent="0.25">
      <c r="D647">
        <f>solve_for_c('True_Odds_Calculator_3-way'!A648,'True_Odds_Calculator_3-way'!B648,'True_Odds_Calculator_3-way'!C648,'Log_working_3-way'!B$1,'Log_working_3-way'!B$2)</f>
        <v>1.0364168218490959</v>
      </c>
      <c r="F647" s="6" t="e">
        <f>IF('Log_working_3-way'!D647="","",1/'True_Odds_Calculator_3-way'!N648+1/'True_Odds_Calculator_3-way'!O648+1/'True_Odds_Calculator_3-way'!#REF!-1)</f>
        <v>#REF!</v>
      </c>
      <c r="H647" s="6">
        <f>IF('Log_working_3-way'!$D647="","",'True_Odds_Calculator_3-way'!N648/'True_Odds_Calculator_3-way'!A648-1)</f>
        <v>14.522503042661809</v>
      </c>
      <c r="I647" s="6">
        <f>IF('Log_working_3-way'!$D647="","",'True_Odds_Calculator_3-way'!O648/'True_Odds_Calculator_3-way'!B648-1)</f>
        <v>10.287421551276918</v>
      </c>
      <c r="J647" s="6" t="e">
        <f>IF('Log_working_3-way'!$D647="","",'True_Odds_Calculator_3-way'!#REF!/'True_Odds_Calculator_3-way'!C648-1)</f>
        <v>#REF!</v>
      </c>
      <c r="K647" s="6">
        <f>IF('Log_working_3-way'!$D647="","",1/'True_Odds_Calculator_3-way'!A648+1/'True_Odds_Calculator_3-way'!B648+1/'True_Odds_Calculator_3-way'!C648-1)</f>
        <v>3.905742986493177E-2</v>
      </c>
    </row>
    <row r="648" spans="4:11" x14ac:dyDescent="0.25">
      <c r="D648">
        <f>solve_for_c('True_Odds_Calculator_3-way'!A649,'True_Odds_Calculator_3-way'!B649,'True_Odds_Calculator_3-way'!C649,'Log_working_3-way'!B$1,'Log_working_3-way'!B$2)</f>
        <v>1.0477572738518159</v>
      </c>
      <c r="F648" s="6" t="e">
        <f>IF('Log_working_3-way'!D648="","",1/'True_Odds_Calculator_3-way'!N649+1/'True_Odds_Calculator_3-way'!O649+1/'True_Odds_Calculator_3-way'!#REF!-1)</f>
        <v>#REF!</v>
      </c>
      <c r="H648" s="6">
        <f>IF('Log_working_3-way'!$D648="","",'True_Odds_Calculator_3-way'!N649/'True_Odds_Calculator_3-way'!A649-1)</f>
        <v>1.6583752725712424</v>
      </c>
      <c r="I648" s="6">
        <f>IF('Log_working_3-way'!$D648="","",'True_Odds_Calculator_3-way'!O649/'True_Odds_Calculator_3-way'!B649-1)</f>
        <v>6.8572023064313701</v>
      </c>
      <c r="J648" s="6" t="e">
        <f>IF('Log_working_3-way'!$D648="","",'True_Odds_Calculator_3-way'!#REF!/'True_Odds_Calculator_3-way'!C649-1)</f>
        <v>#REF!</v>
      </c>
      <c r="K648" s="6">
        <f>IF('Log_working_3-way'!$D648="","",1/'True_Odds_Calculator_3-way'!A649+1/'True_Odds_Calculator_3-way'!B649+1/'True_Odds_Calculator_3-way'!C649-1)</f>
        <v>4.4915594287425975E-2</v>
      </c>
    </row>
    <row r="649" spans="4:11" x14ac:dyDescent="0.25">
      <c r="D649">
        <f>solve_for_c('True_Odds_Calculator_3-way'!A650,'True_Odds_Calculator_3-way'!B650,'True_Odds_Calculator_3-way'!C650,'Log_working_3-way'!B$1,'Log_working_3-way'!B$2)</f>
        <v>1.0551187981145209</v>
      </c>
      <c r="F649" s="6" t="e">
        <f>IF('Log_working_3-way'!D649="","",1/'True_Odds_Calculator_3-way'!N650+1/'True_Odds_Calculator_3-way'!O650+1/'True_Odds_Calculator_3-way'!#REF!-1)</f>
        <v>#REF!</v>
      </c>
      <c r="H649" s="6">
        <f>IF('Log_working_3-way'!$D649="","",'True_Odds_Calculator_3-way'!N650/'True_Odds_Calculator_3-way'!A650-1)</f>
        <v>27.956395864723255</v>
      </c>
      <c r="I649" s="6">
        <f>IF('Log_working_3-way'!$D649="","",'True_Odds_Calculator_3-way'!O650/'True_Odds_Calculator_3-way'!B650-1)</f>
        <v>7.3529879185710776</v>
      </c>
      <c r="J649" s="6" t="e">
        <f>IF('Log_working_3-way'!$D649="","",'True_Odds_Calculator_3-way'!#REF!/'True_Odds_Calculator_3-way'!C650-1)</f>
        <v>#REF!</v>
      </c>
      <c r="K649" s="6">
        <f>IF('Log_working_3-way'!$D649="","",1/'True_Odds_Calculator_3-way'!A650+1/'True_Odds_Calculator_3-way'!B650+1/'True_Odds_Calculator_3-way'!C650-1)</f>
        <v>5.4140125676699569E-2</v>
      </c>
    </row>
    <row r="650" spans="4:11" x14ac:dyDescent="0.25">
      <c r="D650">
        <f>solve_for_c('True_Odds_Calculator_3-way'!A651,'True_Odds_Calculator_3-way'!B651,'True_Odds_Calculator_3-way'!C651,'Log_working_3-way'!B$1,'Log_working_3-way'!B$2)</f>
        <v>1.0483777791947562</v>
      </c>
      <c r="F650" s="6" t="e">
        <f>IF('Log_working_3-way'!D650="","",1/'True_Odds_Calculator_3-way'!N651+1/'True_Odds_Calculator_3-way'!O651+1/'True_Odds_Calculator_3-way'!#REF!-1)</f>
        <v>#REF!</v>
      </c>
      <c r="H650" s="6">
        <f>IF('Log_working_3-way'!$D650="","",'True_Odds_Calculator_3-way'!N651/'True_Odds_Calculator_3-way'!A651-1)</f>
        <v>5.2587199309012806</v>
      </c>
      <c r="I650" s="6">
        <f>IF('Log_working_3-way'!$D650="","",'True_Odds_Calculator_3-way'!O651/'True_Odds_Calculator_3-way'!B651-1)</f>
        <v>9.3007195884920879</v>
      </c>
      <c r="J650" s="6" t="e">
        <f>IF('Log_working_3-way'!$D650="","",'True_Odds_Calculator_3-way'!#REF!/'True_Odds_Calculator_3-way'!C651-1)</f>
        <v>#REF!</v>
      </c>
      <c r="K650" s="6">
        <f>IF('Log_working_3-way'!$D650="","",1/'True_Odds_Calculator_3-way'!A651+1/'True_Odds_Calculator_3-way'!B651+1/'True_Odds_Calculator_3-way'!C651-1)</f>
        <v>5.0473903901076422E-2</v>
      </c>
    </row>
    <row r="651" spans="4:11" x14ac:dyDescent="0.25">
      <c r="D651">
        <f>solve_for_c('True_Odds_Calculator_3-way'!A652,'True_Odds_Calculator_3-way'!B652,'True_Odds_Calculator_3-way'!C652,'Log_working_3-way'!B$1,'Log_working_3-way'!B$2)</f>
        <v>1.0703012741862907</v>
      </c>
      <c r="F651" s="6" t="e">
        <f>IF('Log_working_3-way'!D651="","",1/'True_Odds_Calculator_3-way'!N652+1/'True_Odds_Calculator_3-way'!O652+1/'True_Odds_Calculator_3-way'!#REF!-1)</f>
        <v>#REF!</v>
      </c>
      <c r="H651" s="6">
        <f>IF('Log_working_3-way'!$D651="","",'True_Odds_Calculator_3-way'!N652/'True_Odds_Calculator_3-way'!A652-1)</f>
        <v>43.298065081548962</v>
      </c>
      <c r="I651" s="6">
        <f>IF('Log_working_3-way'!$D651="","",'True_Odds_Calculator_3-way'!O652/'True_Odds_Calculator_3-way'!B652-1)</f>
        <v>3.8115279837262754</v>
      </c>
      <c r="J651" s="6" t="e">
        <f>IF('Log_working_3-way'!$D651="","",'True_Odds_Calculator_3-way'!#REF!/'True_Odds_Calculator_3-way'!C652-1)</f>
        <v>#REF!</v>
      </c>
      <c r="K651" s="6">
        <f>IF('Log_working_3-way'!$D651="","",1/'True_Odds_Calculator_3-way'!A652+1/'True_Odds_Calculator_3-way'!B652+1/'True_Odds_Calculator_3-way'!C652-1)</f>
        <v>5.9033093683082738E-2</v>
      </c>
    </row>
    <row r="652" spans="4:11" x14ac:dyDescent="0.25">
      <c r="D652">
        <f>solve_for_c('True_Odds_Calculator_3-way'!A653,'True_Odds_Calculator_3-way'!B653,'True_Odds_Calculator_3-way'!C653,'Log_working_3-way'!B$1,'Log_working_3-way'!B$2)</f>
        <v>1.0275250094695745</v>
      </c>
      <c r="F652" s="6" t="e">
        <f>IF('Log_working_3-way'!D652="","",1/'True_Odds_Calculator_3-way'!N653+1/'True_Odds_Calculator_3-way'!O653+1/'True_Odds_Calculator_3-way'!#REF!-1)</f>
        <v>#REF!</v>
      </c>
      <c r="H652" s="6">
        <f>IF('Log_working_3-way'!$D652="","",'True_Odds_Calculator_3-way'!N653/'True_Odds_Calculator_3-way'!A653-1)</f>
        <v>43.607673940677429</v>
      </c>
      <c r="I652" s="6">
        <f>IF('Log_working_3-way'!$D652="","",'True_Odds_Calculator_3-way'!O653/'True_Odds_Calculator_3-way'!B653-1)</f>
        <v>3.1029229793595405</v>
      </c>
      <c r="J652" s="6" t="e">
        <f>IF('Log_working_3-way'!$D652="","",'True_Odds_Calculator_3-way'!#REF!/'True_Odds_Calculator_3-way'!C653-1)</f>
        <v>#REF!</v>
      </c>
      <c r="K652" s="6">
        <f>IF('Log_working_3-way'!$D652="","",1/'True_Odds_Calculator_3-way'!A653+1/'True_Odds_Calculator_3-way'!B653+1/'True_Odds_Calculator_3-way'!C653-1)</f>
        <v>2.3450851319703814E-2</v>
      </c>
    </row>
    <row r="653" spans="4:11" x14ac:dyDescent="0.25">
      <c r="D653">
        <f>solve_for_c('True_Odds_Calculator_3-way'!A654,'True_Odds_Calculator_3-way'!B654,'True_Odds_Calculator_3-way'!C654,'Log_working_3-way'!B$1,'Log_working_3-way'!B$2)</f>
        <v>1.0205314893282762</v>
      </c>
      <c r="F653" s="6" t="e">
        <f>IF('Log_working_3-way'!D653="","",1/'True_Odds_Calculator_3-way'!N654+1/'True_Odds_Calculator_3-way'!O654+1/'True_Odds_Calculator_3-way'!#REF!-1)</f>
        <v>#REF!</v>
      </c>
      <c r="H653" s="6">
        <f>IF('Log_working_3-way'!$D653="","",'True_Odds_Calculator_3-way'!N654/'True_Odds_Calculator_3-way'!A654-1)</f>
        <v>11.937845789463944</v>
      </c>
      <c r="I653" s="6">
        <f>IF('Log_working_3-way'!$D653="","",'True_Odds_Calculator_3-way'!O654/'True_Odds_Calculator_3-way'!B654-1)</f>
        <v>5.7757935445166959</v>
      </c>
      <c r="J653" s="6" t="e">
        <f>IF('Log_working_3-way'!$D653="","",'True_Odds_Calculator_3-way'!#REF!/'True_Odds_Calculator_3-way'!C654-1)</f>
        <v>#REF!</v>
      </c>
      <c r="K653" s="6">
        <f>IF('Log_working_3-way'!$D653="","",1/'True_Odds_Calculator_3-way'!A654+1/'True_Odds_Calculator_3-way'!B654+1/'True_Odds_Calculator_3-way'!C654-1)</f>
        <v>2.2051175369253162E-2</v>
      </c>
    </row>
    <row r="654" spans="4:11" x14ac:dyDescent="0.25">
      <c r="D654">
        <f>solve_for_c('True_Odds_Calculator_3-way'!A655,'True_Odds_Calculator_3-way'!B655,'True_Odds_Calculator_3-way'!C655,'Log_working_3-way'!B$1,'Log_working_3-way'!B$2)</f>
        <v>1.0281061712561563</v>
      </c>
      <c r="F654" s="6" t="e">
        <f>IF('Log_working_3-way'!D654="","",1/'True_Odds_Calculator_3-way'!N655+1/'True_Odds_Calculator_3-way'!O655+1/'True_Odds_Calculator_3-way'!#REF!-1)</f>
        <v>#REF!</v>
      </c>
      <c r="H654" s="6">
        <f>IF('Log_working_3-way'!$D654="","",'True_Odds_Calculator_3-way'!N655/'True_Odds_Calculator_3-way'!A655-1)</f>
        <v>1.5197639427421685</v>
      </c>
      <c r="I654" s="6">
        <f>IF('Log_working_3-way'!$D654="","",'True_Odds_Calculator_3-way'!O655/'True_Odds_Calculator_3-way'!B655-1)</f>
        <v>4.7992644451151767</v>
      </c>
      <c r="J654" s="6" t="e">
        <f>IF('Log_working_3-way'!$D654="","",'True_Odds_Calculator_3-way'!#REF!/'True_Odds_Calculator_3-way'!C655-1)</f>
        <v>#REF!</v>
      </c>
      <c r="K654" s="6">
        <f>IF('Log_working_3-way'!$D654="","",1/'True_Odds_Calculator_3-way'!A655+1/'True_Odds_Calculator_3-way'!B655+1/'True_Odds_Calculator_3-way'!C655-1)</f>
        <v>2.5792155626814806E-2</v>
      </c>
    </row>
    <row r="655" spans="4:11" x14ac:dyDescent="0.25">
      <c r="D655">
        <f>solve_for_c('True_Odds_Calculator_3-way'!A656,'True_Odds_Calculator_3-way'!B656,'True_Odds_Calculator_3-way'!C656,'Log_working_3-way'!B$1,'Log_working_3-way'!B$2)</f>
        <v>1.0269849286746335</v>
      </c>
      <c r="F655" s="6" t="e">
        <f>IF('Log_working_3-way'!D655="","",1/'True_Odds_Calculator_3-way'!N656+1/'True_Odds_Calculator_3-way'!O656+1/'True_Odds_Calculator_3-way'!#REF!-1)</f>
        <v>#REF!</v>
      </c>
      <c r="H655" s="6">
        <f>IF('Log_working_3-way'!$D655="","",'True_Odds_Calculator_3-way'!N656/'True_Odds_Calculator_3-way'!A656-1)</f>
        <v>33.965013319651327</v>
      </c>
      <c r="I655" s="6">
        <f>IF('Log_working_3-way'!$D655="","",'True_Odds_Calculator_3-way'!O656/'True_Odds_Calculator_3-way'!B656-1)</f>
        <v>5.0341282175673614</v>
      </c>
      <c r="J655" s="6" t="e">
        <f>IF('Log_working_3-way'!$D655="","",'True_Odds_Calculator_3-way'!#REF!/'True_Odds_Calculator_3-way'!C656-1)</f>
        <v>#REF!</v>
      </c>
      <c r="K655" s="6">
        <f>IF('Log_working_3-way'!$D655="","",1/'True_Odds_Calculator_3-way'!A656+1/'True_Odds_Calculator_3-way'!B656+1/'True_Odds_Calculator_3-way'!C656-1)</f>
        <v>2.5494557175551824E-2</v>
      </c>
    </row>
    <row r="656" spans="4:11" x14ac:dyDescent="0.25">
      <c r="D656">
        <f>solve_for_c('True_Odds_Calculator_3-way'!A657,'True_Odds_Calculator_3-way'!B657,'True_Odds_Calculator_3-way'!C657,'Log_working_3-way'!B$1,'Log_working_3-way'!B$2)</f>
        <v>1.0282551009434457</v>
      </c>
      <c r="F656" s="6" t="e">
        <f>IF('Log_working_3-way'!D656="","",1/'True_Odds_Calculator_3-way'!N657+1/'True_Odds_Calculator_3-way'!O657+1/'True_Odds_Calculator_3-way'!#REF!-1)</f>
        <v>#REF!</v>
      </c>
      <c r="H656" s="6">
        <f>IF('Log_working_3-way'!$D656="","",'True_Odds_Calculator_3-way'!N657/'True_Odds_Calculator_3-way'!A657-1)</f>
        <v>3.4002929134632405</v>
      </c>
      <c r="I656" s="6">
        <f>IF('Log_working_3-way'!$D656="","",'True_Odds_Calculator_3-way'!O657/'True_Odds_Calculator_3-way'!B657-1)</f>
        <v>8.0903749645468466</v>
      </c>
      <c r="J656" s="6" t="e">
        <f>IF('Log_working_3-way'!$D656="","",'True_Odds_Calculator_3-way'!#REF!/'True_Odds_Calculator_3-way'!C657-1)</f>
        <v>#REF!</v>
      </c>
      <c r="K656" s="6">
        <f>IF('Log_working_3-way'!$D656="","",1/'True_Odds_Calculator_3-way'!A657+1/'True_Odds_Calculator_3-way'!B657+1/'True_Odds_Calculator_3-way'!C657-1)</f>
        <v>2.8780436632978468E-2</v>
      </c>
    </row>
    <row r="657" spans="4:11" x14ac:dyDescent="0.25">
      <c r="D657">
        <f>solve_for_c('True_Odds_Calculator_3-way'!A658,'True_Odds_Calculator_3-way'!B658,'True_Odds_Calculator_3-way'!C658,'Log_working_3-way'!B$1,'Log_working_3-way'!B$2)</f>
        <v>1.0254564830054087</v>
      </c>
      <c r="F657" s="6" t="e">
        <f>IF('Log_working_3-way'!D657="","",1/'True_Odds_Calculator_3-way'!N658+1/'True_Odds_Calculator_3-way'!O658+1/'True_Odds_Calculator_3-way'!#REF!-1)</f>
        <v>#REF!</v>
      </c>
      <c r="H657" s="6">
        <f>IF('Log_working_3-way'!$D657="","",'True_Odds_Calculator_3-way'!N658/'True_Odds_Calculator_3-way'!A658-1)</f>
        <v>8.2134124429082487</v>
      </c>
      <c r="I657" s="6">
        <f>IF('Log_working_3-way'!$D657="","",'True_Odds_Calculator_3-way'!O658/'True_Odds_Calculator_3-way'!B658-1)</f>
        <v>10.981122675065357</v>
      </c>
      <c r="J657" s="6" t="e">
        <f>IF('Log_working_3-way'!$D657="","",'True_Odds_Calculator_3-way'!#REF!/'True_Odds_Calculator_3-way'!C658-1)</f>
        <v>#REF!</v>
      </c>
      <c r="K657" s="6">
        <f>IF('Log_working_3-way'!$D657="","",1/'True_Odds_Calculator_3-way'!A658+1/'True_Odds_Calculator_3-way'!B658+1/'True_Odds_Calculator_3-way'!C658-1)</f>
        <v>2.7573190711664086E-2</v>
      </c>
    </row>
    <row r="658" spans="4:11" x14ac:dyDescent="0.25">
      <c r="D658">
        <f>solve_for_c('True_Odds_Calculator_3-way'!A659,'True_Odds_Calculator_3-way'!B659,'True_Odds_Calculator_3-way'!C659,'Log_working_3-way'!B$1,'Log_working_3-way'!B$2)</f>
        <v>1.0266370961981077</v>
      </c>
      <c r="F658" s="6" t="e">
        <f>IF('Log_working_3-way'!D658="","",1/'True_Odds_Calculator_3-way'!N659+1/'True_Odds_Calculator_3-way'!O659+1/'True_Odds_Calculator_3-way'!#REF!-1)</f>
        <v>#REF!</v>
      </c>
      <c r="H658" s="6">
        <f>IF('Log_working_3-way'!$D658="","",'True_Odds_Calculator_3-way'!N659/'True_Odds_Calculator_3-way'!A659-1)</f>
        <v>16.760090820052643</v>
      </c>
      <c r="I658" s="6">
        <f>IF('Log_working_3-way'!$D658="","",'True_Odds_Calculator_3-way'!O659/'True_Odds_Calculator_3-way'!B659-1)</f>
        <v>10.806280675288063</v>
      </c>
      <c r="J658" s="6" t="e">
        <f>IF('Log_working_3-way'!$D658="","",'True_Odds_Calculator_3-way'!#REF!/'True_Odds_Calculator_3-way'!C659-1)</f>
        <v>#REF!</v>
      </c>
      <c r="K658" s="6">
        <f>IF('Log_working_3-way'!$D658="","",1/'True_Odds_Calculator_3-way'!A659+1/'True_Odds_Calculator_3-way'!B659+1/'True_Odds_Calculator_3-way'!C659-1)</f>
        <v>2.8307735624808927E-2</v>
      </c>
    </row>
    <row r="659" spans="4:11" x14ac:dyDescent="0.25">
      <c r="D659">
        <f>solve_for_c('True_Odds_Calculator_3-way'!A660,'True_Odds_Calculator_3-way'!B660,'True_Odds_Calculator_3-way'!C660,'Log_working_3-way'!B$1,'Log_working_3-way'!B$2)</f>
        <v>1.025774637896631</v>
      </c>
      <c r="F659" s="6" t="e">
        <f>IF('Log_working_3-way'!D659="","",1/'True_Odds_Calculator_3-way'!N660+1/'True_Odds_Calculator_3-way'!O660+1/'True_Odds_Calculator_3-way'!#REF!-1)</f>
        <v>#REF!</v>
      </c>
      <c r="H659" s="6">
        <f>IF('Log_working_3-way'!$D659="","",'True_Odds_Calculator_3-way'!N660/'True_Odds_Calculator_3-way'!A660-1)</f>
        <v>9.3900420419110215</v>
      </c>
      <c r="I659" s="6">
        <f>IF('Log_working_3-way'!$D659="","",'True_Odds_Calculator_3-way'!O660/'True_Odds_Calculator_3-way'!B660-1)</f>
        <v>8.5604600646257456</v>
      </c>
      <c r="J659" s="6" t="e">
        <f>IF('Log_working_3-way'!$D659="","",'True_Odds_Calculator_3-way'!#REF!/'True_Odds_Calculator_3-way'!C660-1)</f>
        <v>#REF!</v>
      </c>
      <c r="K659" s="6">
        <f>IF('Log_working_3-way'!$D659="","",1/'True_Odds_Calculator_3-way'!A660+1/'True_Odds_Calculator_3-way'!B660+1/'True_Odds_Calculator_3-way'!C660-1)</f>
        <v>2.7873908670172698E-2</v>
      </c>
    </row>
    <row r="660" spans="4:11" x14ac:dyDescent="0.25">
      <c r="D660">
        <f>solve_for_c('True_Odds_Calculator_3-way'!A661,'True_Odds_Calculator_3-way'!B661,'True_Odds_Calculator_3-way'!C661,'Log_working_3-way'!B$1,'Log_working_3-way'!B$2)</f>
        <v>1.0247498510662243</v>
      </c>
      <c r="F660" s="6" t="e">
        <f>IF('Log_working_3-way'!D660="","",1/'True_Odds_Calculator_3-way'!N661+1/'True_Odds_Calculator_3-way'!O661+1/'True_Odds_Calculator_3-way'!#REF!-1)</f>
        <v>#REF!</v>
      </c>
      <c r="H660" s="6">
        <f>IF('Log_working_3-way'!$D660="","",'True_Odds_Calculator_3-way'!N661/'True_Odds_Calculator_3-way'!A661-1)</f>
        <v>9.9659804005980508</v>
      </c>
      <c r="I660" s="6">
        <f>IF('Log_working_3-way'!$D660="","",'True_Odds_Calculator_3-way'!O661/'True_Odds_Calculator_3-way'!B661-1)</f>
        <v>10.039949704618678</v>
      </c>
      <c r="J660" s="6" t="e">
        <f>IF('Log_working_3-way'!$D660="","",'True_Odds_Calculator_3-way'!#REF!/'True_Odds_Calculator_3-way'!C661-1)</f>
        <v>#REF!</v>
      </c>
      <c r="K660" s="6">
        <f>IF('Log_working_3-way'!$D660="","",1/'True_Odds_Calculator_3-way'!A661+1/'True_Odds_Calculator_3-way'!B661+1/'True_Odds_Calculator_3-way'!C661-1)</f>
        <v>2.6880735577008652E-2</v>
      </c>
    </row>
    <row r="661" spans="4:11" x14ac:dyDescent="0.25">
      <c r="D661">
        <f>solve_for_c('True_Odds_Calculator_3-way'!A662,'True_Odds_Calculator_3-way'!B662,'True_Odds_Calculator_3-way'!C662,'Log_working_3-way'!B$1,'Log_working_3-way'!B$2)</f>
        <v>1.0268083574446951</v>
      </c>
      <c r="F661" s="6" t="e">
        <f>IF('Log_working_3-way'!D661="","",1/'True_Odds_Calculator_3-way'!N662+1/'True_Odds_Calculator_3-way'!O662+1/'True_Odds_Calculator_3-way'!#REF!-1)</f>
        <v>#REF!</v>
      </c>
      <c r="H661" s="6">
        <f>IF('Log_working_3-way'!$D661="","",'True_Odds_Calculator_3-way'!N662/'True_Odds_Calculator_3-way'!A662-1)</f>
        <v>19.652694468948457</v>
      </c>
      <c r="I661" s="6">
        <f>IF('Log_working_3-way'!$D661="","",'True_Odds_Calculator_3-way'!O662/'True_Odds_Calculator_3-way'!B662-1)</f>
        <v>8.2072400459011945</v>
      </c>
      <c r="J661" s="6" t="e">
        <f>IF('Log_working_3-way'!$D661="","",'True_Odds_Calculator_3-way'!#REF!/'True_Odds_Calculator_3-way'!C662-1)</f>
        <v>#REF!</v>
      </c>
      <c r="K661" s="6">
        <f>IF('Log_working_3-way'!$D661="","",1/'True_Odds_Calculator_3-way'!A662+1/'True_Odds_Calculator_3-way'!B662+1/'True_Odds_Calculator_3-way'!C662-1)</f>
        <v>2.8262060520125143E-2</v>
      </c>
    </row>
    <row r="662" spans="4:11" x14ac:dyDescent="0.25">
      <c r="D662">
        <f>solve_for_c('True_Odds_Calculator_3-way'!A663,'True_Odds_Calculator_3-way'!B663,'True_Odds_Calculator_3-way'!C663,'Log_working_3-way'!B$1,'Log_working_3-way'!B$2)</f>
        <v>1.0257301820664964</v>
      </c>
      <c r="F662" s="6" t="e">
        <f>IF('Log_working_3-way'!D662="","",1/'True_Odds_Calculator_3-way'!N663+1/'True_Odds_Calculator_3-way'!O663+1/'True_Odds_Calculator_3-way'!#REF!-1)</f>
        <v>#REF!</v>
      </c>
      <c r="H662" s="6">
        <f>IF('Log_working_3-way'!$D662="","",'True_Odds_Calculator_3-way'!N663/'True_Odds_Calculator_3-way'!A663-1)</f>
        <v>10.258201505454252</v>
      </c>
      <c r="I662" s="6">
        <f>IF('Log_working_3-way'!$D662="","",'True_Odds_Calculator_3-way'!O663/'True_Odds_Calculator_3-way'!B663-1)</f>
        <v>6.5927242074642152</v>
      </c>
      <c r="J662" s="6" t="e">
        <f>IF('Log_working_3-way'!$D662="","",'True_Odds_Calculator_3-way'!#REF!/'True_Odds_Calculator_3-way'!C663-1)</f>
        <v>#REF!</v>
      </c>
      <c r="K662" s="6">
        <f>IF('Log_working_3-way'!$D662="","",1/'True_Odds_Calculator_3-way'!A663+1/'True_Odds_Calculator_3-way'!B663+1/'True_Odds_Calculator_3-way'!C663-1)</f>
        <v>2.7628928666438624E-2</v>
      </c>
    </row>
    <row r="663" spans="4:11" x14ac:dyDescent="0.25">
      <c r="D663">
        <f>solve_for_c('True_Odds_Calculator_3-way'!A664,'True_Odds_Calculator_3-way'!B664,'True_Odds_Calculator_3-way'!C664,'Log_working_3-way'!B$1,'Log_working_3-way'!B$2)</f>
        <v>1.0309769447024115</v>
      </c>
      <c r="F663" s="6" t="e">
        <f>IF('Log_working_3-way'!D663="","",1/'True_Odds_Calculator_3-way'!N664+1/'True_Odds_Calculator_3-way'!O664+1/'True_Odds_Calculator_3-way'!#REF!-1)</f>
        <v>#REF!</v>
      </c>
      <c r="H663" s="6">
        <f>IF('Log_working_3-way'!$D663="","",'True_Odds_Calculator_3-way'!N664/'True_Odds_Calculator_3-way'!A664-1)</f>
        <v>29.977735332682887</v>
      </c>
      <c r="I663" s="6">
        <f>IF('Log_working_3-way'!$D663="","",'True_Odds_Calculator_3-way'!O664/'True_Odds_Calculator_3-way'!B664-1)</f>
        <v>5.2836371244722979</v>
      </c>
      <c r="J663" s="6" t="e">
        <f>IF('Log_working_3-way'!$D663="","",'True_Odds_Calculator_3-way'!#REF!/'True_Odds_Calculator_3-way'!C664-1)</f>
        <v>#REF!</v>
      </c>
      <c r="K663" s="6">
        <f>IF('Log_working_3-way'!$D663="","",1/'True_Odds_Calculator_3-way'!A664+1/'True_Odds_Calculator_3-way'!B664+1/'True_Odds_Calculator_3-way'!C664-1)</f>
        <v>3.0395141756101918E-2</v>
      </c>
    </row>
    <row r="664" spans="4:11" x14ac:dyDescent="0.25">
      <c r="D664">
        <f>solve_for_c('True_Odds_Calculator_3-way'!A665,'True_Odds_Calculator_3-way'!B665,'True_Odds_Calculator_3-way'!C665,'Log_working_3-way'!B$1,'Log_working_3-way'!B$2)</f>
        <v>1.0740785052107999</v>
      </c>
      <c r="F664" s="6" t="e">
        <f>IF('Log_working_3-way'!D664="","",1/'True_Odds_Calculator_3-way'!N665+1/'True_Odds_Calculator_3-way'!O665+1/'True_Odds_Calculator_3-way'!#REF!-1)</f>
        <v>#REF!</v>
      </c>
      <c r="H664" s="6">
        <f>IF('Log_working_3-way'!$D664="","",'True_Odds_Calculator_3-way'!N665/'True_Odds_Calculator_3-way'!A665-1)</f>
        <v>70.621029395055913</v>
      </c>
      <c r="I664" s="6">
        <f>IF('Log_working_3-way'!$D664="","",'True_Odds_Calculator_3-way'!O665/'True_Odds_Calculator_3-way'!B665-1)</f>
        <v>0.36258795519725862</v>
      </c>
      <c r="J664" s="6" t="e">
        <f>IF('Log_working_3-way'!$D664="","",'True_Odds_Calculator_3-way'!#REF!/'True_Odds_Calculator_3-way'!C665-1)</f>
        <v>#REF!</v>
      </c>
      <c r="K664" s="6">
        <f>IF('Log_working_3-way'!$D664="","",1/'True_Odds_Calculator_3-way'!A665+1/'True_Odds_Calculator_3-way'!B665+1/'True_Odds_Calculator_3-way'!C665-1)</f>
        <v>3.7632253522550174E-2</v>
      </c>
    </row>
    <row r="665" spans="4:11" x14ac:dyDescent="0.25">
      <c r="D665">
        <f>solve_for_c('True_Odds_Calculator_3-way'!A666,'True_Odds_Calculator_3-way'!B666,'True_Odds_Calculator_3-way'!C666,'Log_working_3-way'!B$1,'Log_working_3-way'!B$2)</f>
        <v>1.0259194793701385</v>
      </c>
      <c r="F665" s="6" t="e">
        <f>IF('Log_working_3-way'!D665="","",1/'True_Odds_Calculator_3-way'!N666+1/'True_Odds_Calculator_3-way'!O666+1/'True_Odds_Calculator_3-way'!#REF!-1)</f>
        <v>#REF!</v>
      </c>
      <c r="H665" s="6">
        <f>IF('Log_working_3-way'!$D665="","",'True_Odds_Calculator_3-way'!N666/'True_Odds_Calculator_3-way'!A666-1)</f>
        <v>16.619078108303402</v>
      </c>
      <c r="I665" s="6">
        <f>IF('Log_working_3-way'!$D665="","",'True_Odds_Calculator_3-way'!O666/'True_Odds_Calculator_3-way'!B666-1)</f>
        <v>6.7207981633093095</v>
      </c>
      <c r="J665" s="6" t="e">
        <f>IF('Log_working_3-way'!$D665="","",'True_Odds_Calculator_3-way'!#REF!/'True_Odds_Calculator_3-way'!C666-1)</f>
        <v>#REF!</v>
      </c>
      <c r="K665" s="6">
        <f>IF('Log_working_3-way'!$D665="","",1/'True_Odds_Calculator_3-way'!A666+1/'True_Odds_Calculator_3-way'!B666+1/'True_Odds_Calculator_3-way'!C666-1)</f>
        <v>2.7734876251507945E-2</v>
      </c>
    </row>
    <row r="666" spans="4:11" x14ac:dyDescent="0.25">
      <c r="D666">
        <f>solve_for_c('True_Odds_Calculator_3-way'!A667,'True_Odds_Calculator_3-way'!B667,'True_Odds_Calculator_3-way'!C667,'Log_working_3-way'!B$1,'Log_working_3-way'!B$2)</f>
        <v>1.0277668523130647</v>
      </c>
      <c r="F666" s="6" t="e">
        <f>IF('Log_working_3-way'!D666="","",1/'True_Odds_Calculator_3-way'!N667+1/'True_Odds_Calculator_3-way'!O667+1/'True_Odds_Calculator_3-way'!#REF!-1)</f>
        <v>#REF!</v>
      </c>
      <c r="H666" s="6">
        <f>IF('Log_working_3-way'!$D666="","",'True_Odds_Calculator_3-way'!N667/'True_Odds_Calculator_3-way'!A667-1)</f>
        <v>23.06057306743832</v>
      </c>
      <c r="I666" s="6">
        <f>IF('Log_working_3-way'!$D666="","",'True_Odds_Calculator_3-way'!O667/'True_Odds_Calculator_3-way'!B667-1)</f>
        <v>6.5845885935018833</v>
      </c>
      <c r="J666" s="6" t="e">
        <f>IF('Log_working_3-way'!$D666="","",'True_Odds_Calculator_3-way'!#REF!/'True_Odds_Calculator_3-way'!C667-1)</f>
        <v>#REF!</v>
      </c>
      <c r="K666" s="6">
        <f>IF('Log_working_3-way'!$D666="","",1/'True_Odds_Calculator_3-way'!A667+1/'True_Odds_Calculator_3-way'!B667+1/'True_Odds_Calculator_3-way'!C667-1)</f>
        <v>2.8731215515235942E-2</v>
      </c>
    </row>
    <row r="667" spans="4:11" x14ac:dyDescent="0.25">
      <c r="D667">
        <f>solve_for_c('True_Odds_Calculator_3-way'!A668,'True_Odds_Calculator_3-way'!B668,'True_Odds_Calculator_3-way'!C668,'Log_working_3-way'!B$1,'Log_working_3-way'!B$2)</f>
        <v>1.0690455044666134</v>
      </c>
      <c r="F667" s="6" t="e">
        <f>IF('Log_working_3-way'!D667="","",1/'True_Odds_Calculator_3-way'!N668+1/'True_Odds_Calculator_3-way'!O668+1/'True_Odds_Calculator_3-way'!#REF!-1)</f>
        <v>#REF!</v>
      </c>
      <c r="H667" s="6">
        <f>IF('Log_working_3-way'!$D667="","",'True_Odds_Calculator_3-way'!N668/'True_Odds_Calculator_3-way'!A668-1)</f>
        <v>74.974128038545444</v>
      </c>
      <c r="I667" s="6">
        <f>IF('Log_working_3-way'!$D667="","",'True_Odds_Calculator_3-way'!O668/'True_Odds_Calculator_3-way'!B668-1)</f>
        <v>1.632704812969199E-2</v>
      </c>
      <c r="J667" s="6" t="e">
        <f>IF('Log_working_3-way'!$D667="","",'True_Odds_Calculator_3-way'!#REF!/'True_Odds_Calculator_3-way'!C668-1)</f>
        <v>#REF!</v>
      </c>
      <c r="K667" s="6">
        <f>IF('Log_working_3-way'!$D667="","",1/'True_Odds_Calculator_3-way'!A668+1/'True_Odds_Calculator_3-way'!B668+1/'True_Odds_Calculator_3-way'!C668-1)</f>
        <v>3.0807070239051493E-2</v>
      </c>
    </row>
    <row r="668" spans="4:11" x14ac:dyDescent="0.25">
      <c r="D668">
        <f>solve_for_c('True_Odds_Calculator_3-way'!A669,'True_Odds_Calculator_3-way'!B669,'True_Odds_Calculator_3-way'!C669,'Log_working_3-way'!B$1,'Log_working_3-way'!B$2)</f>
        <v>1.0418636595780459</v>
      </c>
      <c r="F668" s="6" t="e">
        <f>IF('Log_working_3-way'!D668="","",1/'True_Odds_Calculator_3-way'!N669+1/'True_Odds_Calculator_3-way'!O669+1/'True_Odds_Calculator_3-way'!#REF!-1)</f>
        <v>#REF!</v>
      </c>
      <c r="H668" s="6">
        <f>IF('Log_working_3-way'!$D668="","",'True_Odds_Calculator_3-way'!N669/'True_Odds_Calculator_3-way'!A669-1)</f>
        <v>26.738930622487381</v>
      </c>
      <c r="I668" s="6">
        <f>IF('Log_working_3-way'!$D668="","",'True_Odds_Calculator_3-way'!O669/'True_Odds_Calculator_3-way'!B669-1)</f>
        <v>5.5421132042319021</v>
      </c>
      <c r="J668" s="6" t="e">
        <f>IF('Log_working_3-way'!$D668="","",'True_Odds_Calculator_3-way'!#REF!/'True_Odds_Calculator_3-way'!C669-1)</f>
        <v>#REF!</v>
      </c>
      <c r="K668" s="6">
        <f>IF('Log_working_3-way'!$D668="","",1/'True_Odds_Calculator_3-way'!A669+1/'True_Odds_Calculator_3-way'!B669+1/'True_Odds_Calculator_3-way'!C669-1)</f>
        <v>4.2040016779365752E-2</v>
      </c>
    </row>
    <row r="669" spans="4:11" x14ac:dyDescent="0.25">
      <c r="D669">
        <f>solve_for_c('True_Odds_Calculator_3-way'!A670,'True_Odds_Calculator_3-way'!B670,'True_Odds_Calculator_3-way'!C670,'Log_working_3-way'!B$1,'Log_working_3-way'!B$2)</f>
        <v>1.0716928097714602</v>
      </c>
      <c r="F669" s="6" t="e">
        <f>IF('Log_working_3-way'!D669="","",1/'True_Odds_Calculator_3-way'!N670+1/'True_Odds_Calculator_3-way'!O670+1/'True_Odds_Calculator_3-way'!#REF!-1)</f>
        <v>#REF!</v>
      </c>
      <c r="H669" s="6">
        <f>IF('Log_working_3-way'!$D669="","",'True_Odds_Calculator_3-way'!N670/'True_Odds_Calculator_3-way'!A670-1)</f>
        <v>55.322517321759129</v>
      </c>
      <c r="I669" s="6">
        <f>IF('Log_working_3-way'!$D669="","",'True_Odds_Calculator_3-way'!O670/'True_Odds_Calculator_3-way'!B670-1)</f>
        <v>2.002976766616702</v>
      </c>
      <c r="J669" s="6" t="e">
        <f>IF('Log_working_3-way'!$D669="","",'True_Odds_Calculator_3-way'!#REF!/'True_Odds_Calculator_3-way'!C670-1)</f>
        <v>#REF!</v>
      </c>
      <c r="K669" s="6">
        <f>IF('Log_working_3-way'!$D669="","",1/'True_Odds_Calculator_3-way'!A670+1/'True_Odds_Calculator_3-way'!B670+1/'True_Odds_Calculator_3-way'!C670-1)</f>
        <v>5.0585102492858081E-2</v>
      </c>
    </row>
    <row r="670" spans="4:11" x14ac:dyDescent="0.25">
      <c r="D670">
        <f>solve_for_c('True_Odds_Calculator_3-way'!A671,'True_Odds_Calculator_3-way'!B671,'True_Odds_Calculator_3-way'!C671,'Log_working_3-way'!B$1,'Log_working_3-way'!B$2)</f>
        <v>1.0466907953277946</v>
      </c>
      <c r="F670" s="6" t="e">
        <f>IF('Log_working_3-way'!D670="","",1/'True_Odds_Calculator_3-way'!N671+1/'True_Odds_Calculator_3-way'!O671+1/'True_Odds_Calculator_3-way'!#REF!-1)</f>
        <v>#REF!</v>
      </c>
      <c r="H670" s="6">
        <f>IF('Log_working_3-way'!$D670="","",'True_Odds_Calculator_3-way'!N671/'True_Odds_Calculator_3-way'!A671-1)</f>
        <v>35.98831841857389</v>
      </c>
      <c r="I670" s="6">
        <f>IF('Log_working_3-way'!$D670="","",'True_Odds_Calculator_3-way'!O671/'True_Odds_Calculator_3-way'!B671-1)</f>
        <v>4.6758733474692535</v>
      </c>
      <c r="J670" s="6" t="e">
        <f>IF('Log_working_3-way'!$D670="","",'True_Odds_Calculator_3-way'!#REF!/'True_Odds_Calculator_3-way'!C671-1)</f>
        <v>#REF!</v>
      </c>
      <c r="K670" s="6">
        <f>IF('Log_working_3-way'!$D670="","",1/'True_Odds_Calculator_3-way'!A671+1/'True_Odds_Calculator_3-way'!B671+1/'True_Odds_Calculator_3-way'!C671-1)</f>
        <v>4.2998443426878863E-2</v>
      </c>
    </row>
    <row r="671" spans="4:11" x14ac:dyDescent="0.25">
      <c r="D671">
        <f>solve_for_c('True_Odds_Calculator_3-way'!A672,'True_Odds_Calculator_3-way'!B672,'True_Odds_Calculator_3-way'!C672,'Log_working_3-way'!B$1,'Log_working_3-way'!B$2)</f>
        <v>1.0361261377766415</v>
      </c>
      <c r="F671" s="6" t="e">
        <f>IF('Log_working_3-way'!D671="","",1/'True_Odds_Calculator_3-way'!N672+1/'True_Odds_Calculator_3-way'!O672+1/'True_Odds_Calculator_3-way'!#REF!-1)</f>
        <v>#REF!</v>
      </c>
      <c r="H671" s="6">
        <f>IF('Log_working_3-way'!$D671="","",'True_Odds_Calculator_3-way'!N672/'True_Odds_Calculator_3-way'!A672-1)</f>
        <v>16.737610690589808</v>
      </c>
      <c r="I671" s="6">
        <f>IF('Log_working_3-way'!$D671="","",'True_Odds_Calculator_3-way'!O672/'True_Odds_Calculator_3-way'!B672-1)</f>
        <v>6.684231437178255</v>
      </c>
      <c r="J671" s="6" t="e">
        <f>IF('Log_working_3-way'!$D671="","",'True_Odds_Calculator_3-way'!#REF!/'True_Odds_Calculator_3-way'!C672-1)</f>
        <v>#REF!</v>
      </c>
      <c r="K671" s="6">
        <f>IF('Log_working_3-way'!$D671="","",1/'True_Odds_Calculator_3-way'!A672+1/'True_Odds_Calculator_3-way'!B672+1/'True_Odds_Calculator_3-way'!C672-1)</f>
        <v>3.8467810683352921E-2</v>
      </c>
    </row>
    <row r="672" spans="4:11" x14ac:dyDescent="0.25">
      <c r="D672">
        <f>solve_for_c('True_Odds_Calculator_3-way'!A673,'True_Odds_Calculator_3-way'!B673,'True_Odds_Calculator_3-way'!C673,'Log_working_3-way'!B$1,'Log_working_3-way'!B$2)</f>
        <v>1.0242966917740528</v>
      </c>
      <c r="F672" s="6" t="e">
        <f>IF('Log_working_3-way'!D672="","",1/'True_Odds_Calculator_3-way'!N673+1/'True_Odds_Calculator_3-way'!O673+1/'True_Odds_Calculator_3-way'!#REF!-1)</f>
        <v>#REF!</v>
      </c>
      <c r="H672" s="6">
        <f>IF('Log_working_3-way'!$D672="","",'True_Odds_Calculator_3-way'!N673/'True_Odds_Calculator_3-way'!A673-1)</f>
        <v>3.6329808769029333</v>
      </c>
      <c r="I672" s="6">
        <f>IF('Log_working_3-way'!$D672="","",'True_Odds_Calculator_3-way'!O673/'True_Odds_Calculator_3-way'!B673-1)</f>
        <v>6.3668717857655084</v>
      </c>
      <c r="J672" s="6" t="e">
        <f>IF('Log_working_3-way'!$D672="","",'True_Odds_Calculator_3-way'!#REF!/'True_Odds_Calculator_3-way'!C673-1)</f>
        <v>#REF!</v>
      </c>
      <c r="K672" s="6">
        <f>IF('Log_working_3-way'!$D672="","",1/'True_Odds_Calculator_3-way'!A673+1/'True_Odds_Calculator_3-way'!B673+1/'True_Odds_Calculator_3-way'!C673-1)</f>
        <v>2.4505092089572633E-2</v>
      </c>
    </row>
    <row r="673" spans="4:11" x14ac:dyDescent="0.25">
      <c r="D673">
        <f>solve_for_c('True_Odds_Calculator_3-way'!A674,'True_Odds_Calculator_3-way'!B674,'True_Odds_Calculator_3-way'!C674,'Log_working_3-way'!B$1,'Log_working_3-way'!B$2)</f>
        <v>1.0281957445467638</v>
      </c>
      <c r="F673" s="6" t="e">
        <f>IF('Log_working_3-way'!D673="","",1/'True_Odds_Calculator_3-way'!N674+1/'True_Odds_Calculator_3-way'!O674+1/'True_Odds_Calculator_3-way'!#REF!-1)</f>
        <v>#REF!</v>
      </c>
      <c r="H673" s="6">
        <f>IF('Log_working_3-way'!$D673="","",'True_Odds_Calculator_3-way'!N674/'True_Odds_Calculator_3-way'!A674-1)</f>
        <v>41.828312393426359</v>
      </c>
      <c r="I673" s="6">
        <f>IF('Log_working_3-way'!$D673="","",'True_Odds_Calculator_3-way'!O674/'True_Odds_Calculator_3-way'!B674-1)</f>
        <v>4.8663035303880386</v>
      </c>
      <c r="J673" s="6" t="e">
        <f>IF('Log_working_3-way'!$D673="","",'True_Odds_Calculator_3-way'!#REF!/'True_Odds_Calculator_3-way'!C674-1)</f>
        <v>#REF!</v>
      </c>
      <c r="K673" s="6">
        <f>IF('Log_working_3-way'!$D673="","",1/'True_Odds_Calculator_3-way'!A674+1/'True_Odds_Calculator_3-way'!B674+1/'True_Odds_Calculator_3-way'!C674-1)</f>
        <v>2.4035809197217484E-2</v>
      </c>
    </row>
    <row r="674" spans="4:11" x14ac:dyDescent="0.25">
      <c r="D674">
        <f>solve_for_c('True_Odds_Calculator_3-way'!A675,'True_Odds_Calculator_3-way'!B675,'True_Odds_Calculator_3-way'!C675,'Log_working_3-way'!B$1,'Log_working_3-way'!B$2)</f>
        <v>1.0238143467290479</v>
      </c>
      <c r="F674" s="6" t="e">
        <f>IF('Log_working_3-way'!D674="","",1/'True_Odds_Calculator_3-way'!N675+1/'True_Odds_Calculator_3-way'!O675+1/'True_Odds_Calculator_3-way'!#REF!-1)</f>
        <v>#REF!</v>
      </c>
      <c r="H674" s="6">
        <f>IF('Log_working_3-way'!$D674="","",'True_Odds_Calculator_3-way'!N675/'True_Odds_Calculator_3-way'!A675-1)</f>
        <v>26.627994659461951</v>
      </c>
      <c r="I674" s="6">
        <f>IF('Log_working_3-way'!$D674="","",'True_Odds_Calculator_3-way'!O675/'True_Odds_Calculator_3-way'!B675-1)</f>
        <v>5.5537587803969437</v>
      </c>
      <c r="J674" s="6" t="e">
        <f>IF('Log_working_3-way'!$D674="","",'True_Odds_Calculator_3-way'!#REF!/'True_Odds_Calculator_3-way'!C675-1)</f>
        <v>#REF!</v>
      </c>
      <c r="K674" s="6">
        <f>IF('Log_working_3-way'!$D674="","",1/'True_Odds_Calculator_3-way'!A675+1/'True_Odds_Calculator_3-way'!B675+1/'True_Odds_Calculator_3-way'!C675-1)</f>
        <v>2.4082484230207868E-2</v>
      </c>
    </row>
    <row r="675" spans="4:11" x14ac:dyDescent="0.25">
      <c r="D675">
        <f>solve_for_c('True_Odds_Calculator_3-way'!A676,'True_Odds_Calculator_3-way'!B676,'True_Odds_Calculator_3-way'!C676,'Log_working_3-way'!B$1,'Log_working_3-way'!B$2)</f>
        <v>1.0261047232530884</v>
      </c>
      <c r="F675" s="6" t="e">
        <f>IF('Log_working_3-way'!D675="","",1/'True_Odds_Calculator_3-way'!N676+1/'True_Odds_Calculator_3-way'!O676+1/'True_Odds_Calculator_3-way'!#REF!-1)</f>
        <v>#REF!</v>
      </c>
      <c r="H675" s="6">
        <f>IF('Log_working_3-way'!$D675="","",'True_Odds_Calculator_3-way'!N676/'True_Odds_Calculator_3-way'!A676-1)</f>
        <v>1.5245019443173016</v>
      </c>
      <c r="I675" s="6">
        <f>IF('Log_working_3-way'!$D675="","",'True_Odds_Calculator_3-way'!O676/'True_Odds_Calculator_3-way'!B676-1)</f>
        <v>4.5367880398257068</v>
      </c>
      <c r="J675" s="6" t="e">
        <f>IF('Log_working_3-way'!$D675="","",'True_Odds_Calculator_3-way'!#REF!/'True_Odds_Calculator_3-way'!C676-1)</f>
        <v>#REF!</v>
      </c>
      <c r="K675" s="6">
        <f>IF('Log_working_3-way'!$D675="","",1/'True_Odds_Calculator_3-way'!A676+1/'True_Odds_Calculator_3-way'!B676+1/'True_Odds_Calculator_3-way'!C676-1)</f>
        <v>2.3866942275302394E-2</v>
      </c>
    </row>
    <row r="676" spans="4:11" x14ac:dyDescent="0.25">
      <c r="D676">
        <f>solve_for_c('True_Odds_Calculator_3-way'!A677,'True_Odds_Calculator_3-way'!B677,'True_Odds_Calculator_3-way'!C677,'Log_working_3-way'!B$1,'Log_working_3-way'!B$2)</f>
        <v>1.0312624501781373</v>
      </c>
      <c r="F676" s="6" t="e">
        <f>IF('Log_working_3-way'!D676="","",1/'True_Odds_Calculator_3-way'!N677+1/'True_Odds_Calculator_3-way'!O677+1/'True_Odds_Calculator_3-way'!#REF!-1)</f>
        <v>#REF!</v>
      </c>
      <c r="H676" s="6">
        <f>IF('Log_working_3-way'!$D676="","",'True_Odds_Calculator_3-way'!N677/'True_Odds_Calculator_3-way'!A677-1)</f>
        <v>14.47937245787333</v>
      </c>
      <c r="I676" s="6">
        <f>IF('Log_working_3-way'!$D676="","",'True_Odds_Calculator_3-way'!O677/'True_Odds_Calculator_3-way'!B677-1)</f>
        <v>9.7495642068564781</v>
      </c>
      <c r="J676" s="6" t="e">
        <f>IF('Log_working_3-way'!$D676="","",'True_Odds_Calculator_3-way'!#REF!/'True_Odds_Calculator_3-way'!C677-1)</f>
        <v>#REF!</v>
      </c>
      <c r="K676" s="6">
        <f>IF('Log_working_3-way'!$D676="","",1/'True_Odds_Calculator_3-way'!A677+1/'True_Odds_Calculator_3-way'!B677+1/'True_Odds_Calculator_3-way'!C677-1)</f>
        <v>3.3633633633633586E-2</v>
      </c>
    </row>
    <row r="677" spans="4:11" x14ac:dyDescent="0.25">
      <c r="D677">
        <f>solve_for_c('True_Odds_Calculator_3-way'!A678,'True_Odds_Calculator_3-way'!B678,'True_Odds_Calculator_3-way'!C678,'Log_working_3-way'!B$1,'Log_working_3-way'!B$2)</f>
        <v>1.0325754883394509</v>
      </c>
      <c r="F677" s="6" t="e">
        <f>IF('Log_working_3-way'!D677="","",1/'True_Odds_Calculator_3-way'!N678+1/'True_Odds_Calculator_3-way'!O678+1/'True_Odds_Calculator_3-way'!#REF!-1)</f>
        <v>#REF!</v>
      </c>
      <c r="H677" s="6">
        <f>IF('Log_working_3-way'!$D677="","",'True_Odds_Calculator_3-way'!N678/'True_Odds_Calculator_3-way'!A678-1)</f>
        <v>4.9543795692275134</v>
      </c>
      <c r="I677" s="6">
        <f>IF('Log_working_3-way'!$D677="","",'True_Odds_Calculator_3-way'!O678/'True_Odds_Calculator_3-way'!B678-1)</f>
        <v>8.6843938417187889</v>
      </c>
      <c r="J677" s="6" t="e">
        <f>IF('Log_working_3-way'!$D677="","",'True_Odds_Calculator_3-way'!#REF!/'True_Odds_Calculator_3-way'!C678-1)</f>
        <v>#REF!</v>
      </c>
      <c r="K677" s="6">
        <f>IF('Log_working_3-way'!$D677="","",1/'True_Odds_Calculator_3-way'!A678+1/'True_Odds_Calculator_3-way'!B678+1/'True_Odds_Calculator_3-way'!C678-1)</f>
        <v>3.4078222094026112E-2</v>
      </c>
    </row>
    <row r="678" spans="4:11" x14ac:dyDescent="0.25">
      <c r="D678">
        <f>solve_for_c('True_Odds_Calculator_3-way'!A679,'True_Odds_Calculator_3-way'!B679,'True_Odds_Calculator_3-way'!C679,'Log_working_3-way'!B$1,'Log_working_3-way'!B$2)</f>
        <v>1.0312832021022174</v>
      </c>
      <c r="F678" s="6" t="e">
        <f>IF('Log_working_3-way'!D678="","",1/'True_Odds_Calculator_3-way'!N679+1/'True_Odds_Calculator_3-way'!O679+1/'True_Odds_Calculator_3-way'!#REF!-1)</f>
        <v>#REF!</v>
      </c>
      <c r="H678" s="6">
        <f>IF('Log_working_3-way'!$D678="","",'True_Odds_Calculator_3-way'!N679/'True_Odds_Calculator_3-way'!A679-1)</f>
        <v>9.7470227735409214</v>
      </c>
      <c r="I678" s="6">
        <f>IF('Log_working_3-way'!$D678="","",'True_Odds_Calculator_3-way'!O679/'True_Odds_Calculator_3-way'!B679-1)</f>
        <v>10.742670781710144</v>
      </c>
      <c r="J678" s="6" t="e">
        <f>IF('Log_working_3-way'!$D678="","",'True_Odds_Calculator_3-way'!#REF!/'True_Odds_Calculator_3-way'!C679-1)</f>
        <v>#REF!</v>
      </c>
      <c r="K678" s="6">
        <f>IF('Log_working_3-way'!$D678="","",1/'True_Odds_Calculator_3-way'!A679+1/'True_Odds_Calculator_3-way'!B679+1/'True_Odds_Calculator_3-way'!C679-1)</f>
        <v>3.3878065138800206E-2</v>
      </c>
    </row>
    <row r="679" spans="4:11" x14ac:dyDescent="0.25">
      <c r="D679">
        <f>solve_for_c('True_Odds_Calculator_3-way'!A680,'True_Odds_Calculator_3-way'!B680,'True_Odds_Calculator_3-way'!C680,'Log_working_3-way'!B$1,'Log_working_3-way'!B$2)</f>
        <v>1.0311616436559528</v>
      </c>
      <c r="F679" s="6" t="e">
        <f>IF('Log_working_3-way'!D679="","",1/'True_Odds_Calculator_3-way'!N680+1/'True_Odds_Calculator_3-way'!O680+1/'True_Odds_Calculator_3-way'!#REF!-1)</f>
        <v>#REF!</v>
      </c>
      <c r="H679" s="6">
        <f>IF('Log_working_3-way'!$D679="","",'True_Odds_Calculator_3-way'!N680/'True_Odds_Calculator_3-way'!A680-1)</f>
        <v>16.230936040333944</v>
      </c>
      <c r="I679" s="6">
        <f>IF('Log_working_3-way'!$D679="","",'True_Odds_Calculator_3-way'!O680/'True_Odds_Calculator_3-way'!B680-1)</f>
        <v>10.351149916137143</v>
      </c>
      <c r="J679" s="6" t="e">
        <f>IF('Log_working_3-way'!$D679="","",'True_Odds_Calculator_3-way'!#REF!/'True_Odds_Calculator_3-way'!C680-1)</f>
        <v>#REF!</v>
      </c>
      <c r="K679" s="6">
        <f>IF('Log_working_3-way'!$D679="","",1/'True_Odds_Calculator_3-way'!A680+1/'True_Odds_Calculator_3-way'!B680+1/'True_Odds_Calculator_3-way'!C680-1)</f>
        <v>3.3223885995774971E-2</v>
      </c>
    </row>
    <row r="680" spans="4:11" x14ac:dyDescent="0.25">
      <c r="D680">
        <f>solve_for_c('True_Odds_Calculator_3-way'!A681,'True_Odds_Calculator_3-way'!B681,'True_Odds_Calculator_3-way'!C681,'Log_working_3-way'!B$1,'Log_working_3-way'!B$2)</f>
        <v>1.0445665394910089</v>
      </c>
      <c r="F680" s="6" t="e">
        <f>IF('Log_working_3-way'!D680="","",1/'True_Odds_Calculator_3-way'!N681+1/'True_Odds_Calculator_3-way'!O681+1/'True_Odds_Calculator_3-way'!#REF!-1)</f>
        <v>#REF!</v>
      </c>
      <c r="H680" s="6">
        <f>IF('Log_working_3-way'!$D680="","",'True_Odds_Calculator_3-way'!N681/'True_Odds_Calculator_3-way'!A681-1)</f>
        <v>3.4357651454999489</v>
      </c>
      <c r="I680" s="6">
        <f>IF('Log_working_3-way'!$D680="","",'True_Odds_Calculator_3-way'!O681/'True_Odds_Calculator_3-way'!B681-1)</f>
        <v>4.3351021192246257</v>
      </c>
      <c r="J680" s="6" t="e">
        <f>IF('Log_working_3-way'!$D680="","",'True_Odds_Calculator_3-way'!#REF!/'True_Odds_Calculator_3-way'!C681-1)</f>
        <v>#REF!</v>
      </c>
      <c r="K680" s="6">
        <f>IF('Log_working_3-way'!$D680="","",1/'True_Odds_Calculator_3-way'!A681+1/'True_Odds_Calculator_3-way'!B681+1/'True_Odds_Calculator_3-way'!C681-1)</f>
        <v>4.261879637599475E-2</v>
      </c>
    </row>
    <row r="681" spans="4:11" x14ac:dyDescent="0.25">
      <c r="D681">
        <f>solve_for_c('True_Odds_Calculator_3-way'!A682,'True_Odds_Calculator_3-way'!B682,'True_Odds_Calculator_3-way'!C682,'Log_working_3-way'!B$1,'Log_working_3-way'!B$2)</f>
        <v>1.0599716491650066</v>
      </c>
      <c r="F681" s="6" t="e">
        <f>IF('Log_working_3-way'!D681="","",1/'True_Odds_Calculator_3-way'!N682+1/'True_Odds_Calculator_3-way'!O682+1/'True_Odds_Calculator_3-way'!#REF!-1)</f>
        <v>#REF!</v>
      </c>
      <c r="H681" s="6">
        <f>IF('Log_working_3-way'!$D681="","",'True_Odds_Calculator_3-way'!N682/'True_Odds_Calculator_3-way'!A682-1)</f>
        <v>49.925890882920278</v>
      </c>
      <c r="I681" s="6">
        <f>IF('Log_working_3-way'!$D681="","",'True_Odds_Calculator_3-way'!O682/'True_Odds_Calculator_3-way'!B682-1)</f>
        <v>2.7184663079083391</v>
      </c>
      <c r="J681" s="6" t="e">
        <f>IF('Log_working_3-way'!$D681="","",'True_Odds_Calculator_3-way'!#REF!/'True_Odds_Calculator_3-way'!C682-1)</f>
        <v>#REF!</v>
      </c>
      <c r="K681" s="6">
        <f>IF('Log_working_3-way'!$D681="","",1/'True_Odds_Calculator_3-way'!A682+1/'True_Odds_Calculator_3-way'!B682+1/'True_Odds_Calculator_3-way'!C682-1)</f>
        <v>4.6213285124009351E-2</v>
      </c>
    </row>
    <row r="682" spans="4:11" x14ac:dyDescent="0.25">
      <c r="D682">
        <f>solve_for_c('True_Odds_Calculator_3-way'!A683,'True_Odds_Calculator_3-way'!B683,'True_Odds_Calculator_3-way'!C683,'Log_working_3-way'!B$1,'Log_working_3-way'!B$2)</f>
        <v>1.0488352182525871</v>
      </c>
      <c r="F682" s="6" t="e">
        <f>IF('Log_working_3-way'!D682="","",1/'True_Odds_Calculator_3-way'!N683+1/'True_Odds_Calculator_3-way'!O683+1/'True_Odds_Calculator_3-way'!#REF!-1)</f>
        <v>#REF!</v>
      </c>
      <c r="H682" s="6">
        <f>IF('Log_working_3-way'!$D682="","",'True_Odds_Calculator_3-way'!N683/'True_Odds_Calculator_3-way'!A683-1)</f>
        <v>35.017350922861397</v>
      </c>
      <c r="I682" s="6">
        <f>IF('Log_working_3-way'!$D682="","",'True_Odds_Calculator_3-way'!O683/'True_Odds_Calculator_3-way'!B683-1)</f>
        <v>5.8781130941033446</v>
      </c>
      <c r="J682" s="6" t="e">
        <f>IF('Log_working_3-way'!$D682="","",'True_Odds_Calculator_3-way'!#REF!/'True_Odds_Calculator_3-way'!C683-1)</f>
        <v>#REF!</v>
      </c>
      <c r="K682" s="6">
        <f>IF('Log_working_3-way'!$D682="","",1/'True_Odds_Calculator_3-way'!A683+1/'True_Odds_Calculator_3-way'!B683+1/'True_Odds_Calculator_3-way'!C683-1)</f>
        <v>4.4992140071103304E-2</v>
      </c>
    </row>
    <row r="683" spans="4:11" x14ac:dyDescent="0.25">
      <c r="D683">
        <f>solve_for_c('True_Odds_Calculator_3-way'!A684,'True_Odds_Calculator_3-way'!B684,'True_Odds_Calculator_3-way'!C684,'Log_working_3-way'!B$1,'Log_working_3-way'!B$2)</f>
        <v>1.0382644055815433</v>
      </c>
      <c r="F683" s="6" t="e">
        <f>IF('Log_working_3-way'!D683="","",1/'True_Odds_Calculator_3-way'!N684+1/'True_Odds_Calculator_3-way'!O684+1/'True_Odds_Calculator_3-way'!#REF!-1)</f>
        <v>#REF!</v>
      </c>
      <c r="H683" s="6">
        <f>IF('Log_working_3-way'!$D683="","",'True_Odds_Calculator_3-way'!N684/'True_Odds_Calculator_3-way'!A684-1)</f>
        <v>20.191165186498868</v>
      </c>
      <c r="I683" s="6">
        <f>IF('Log_working_3-way'!$D683="","",'True_Odds_Calculator_3-way'!O684/'True_Odds_Calculator_3-way'!B684-1)</f>
        <v>6.7155099017427888</v>
      </c>
      <c r="J683" s="6" t="e">
        <f>IF('Log_working_3-way'!$D683="","",'True_Odds_Calculator_3-way'!#REF!/'True_Odds_Calculator_3-way'!C684-1)</f>
        <v>#REF!</v>
      </c>
      <c r="K683" s="6">
        <f>IF('Log_working_3-way'!$D683="","",1/'True_Odds_Calculator_3-way'!A684+1/'True_Odds_Calculator_3-way'!B684+1/'True_Odds_Calculator_3-way'!C684-1)</f>
        <v>4.0126008894367793E-2</v>
      </c>
    </row>
    <row r="684" spans="4:11" x14ac:dyDescent="0.25">
      <c r="D684">
        <f>solve_for_c('True_Odds_Calculator_3-way'!A685,'True_Odds_Calculator_3-way'!B685,'True_Odds_Calculator_3-way'!C685,'Log_working_3-way'!B$1,'Log_working_3-way'!B$2)</f>
        <v>1.0381223225165701</v>
      </c>
      <c r="F684" s="6" t="e">
        <f>IF('Log_working_3-way'!D684="","",1/'True_Odds_Calculator_3-way'!N685+1/'True_Odds_Calculator_3-way'!O685+1/'True_Odds_Calculator_3-way'!#REF!-1)</f>
        <v>#REF!</v>
      </c>
      <c r="H684" s="6">
        <f>IF('Log_working_3-way'!$D684="","",'True_Odds_Calculator_3-way'!N685/'True_Odds_Calculator_3-way'!A685-1)</f>
        <v>20.195655692047719</v>
      </c>
      <c r="I684" s="6">
        <f>IF('Log_working_3-way'!$D684="","",'True_Odds_Calculator_3-way'!O685/'True_Odds_Calculator_3-way'!B685-1)</f>
        <v>8.1604338429023091</v>
      </c>
      <c r="J684" s="6" t="e">
        <f>IF('Log_working_3-way'!$D684="","",'True_Odds_Calculator_3-way'!#REF!/'True_Odds_Calculator_3-way'!C685-1)</f>
        <v>#REF!</v>
      </c>
      <c r="K684" s="6">
        <f>IF('Log_working_3-way'!$D684="","",1/'True_Odds_Calculator_3-way'!A685+1/'True_Odds_Calculator_3-way'!B685+1/'True_Odds_Calculator_3-way'!C685-1)</f>
        <v>3.9905648095801105E-2</v>
      </c>
    </row>
    <row r="685" spans="4:11" x14ac:dyDescent="0.25">
      <c r="D685">
        <f>solve_for_c('True_Odds_Calculator_3-way'!A686,'True_Odds_Calculator_3-way'!B686,'True_Odds_Calculator_3-way'!C686,'Log_working_3-way'!B$1,'Log_working_3-way'!B$2)</f>
        <v>1.0421725712303758</v>
      </c>
      <c r="F685" s="6" t="e">
        <f>IF('Log_working_3-way'!D685="","",1/'True_Odds_Calculator_3-way'!N686+1/'True_Odds_Calculator_3-way'!O686+1/'True_Odds_Calculator_3-way'!#REF!-1)</f>
        <v>#REF!</v>
      </c>
      <c r="H685" s="6">
        <f>IF('Log_working_3-way'!$D685="","",'True_Odds_Calculator_3-way'!N686/'True_Odds_Calculator_3-way'!A686-1)</f>
        <v>6.5268246447456288</v>
      </c>
      <c r="I685" s="6">
        <f>IF('Log_working_3-way'!$D685="","",'True_Odds_Calculator_3-way'!O686/'True_Odds_Calculator_3-way'!B686-1)</f>
        <v>4.0929424820456246</v>
      </c>
      <c r="J685" s="6" t="e">
        <f>IF('Log_working_3-way'!$D685="","",'True_Odds_Calculator_3-way'!#REF!/'True_Odds_Calculator_3-way'!C686-1)</f>
        <v>#REF!</v>
      </c>
      <c r="K685" s="6">
        <f>IF('Log_working_3-way'!$D685="","",1/'True_Odds_Calculator_3-way'!A686+1/'True_Odds_Calculator_3-way'!B686+1/'True_Odds_Calculator_3-way'!C686-1)</f>
        <v>4.2441684978727245E-2</v>
      </c>
    </row>
    <row r="686" spans="4:11" x14ac:dyDescent="0.25">
      <c r="D686">
        <f>solve_for_c('True_Odds_Calculator_3-way'!A687,'True_Odds_Calculator_3-way'!B687,'True_Odds_Calculator_3-way'!C687,'Log_working_3-way'!B$1,'Log_working_3-way'!B$2)</f>
        <v>1.0520029680542213</v>
      </c>
      <c r="F686" s="6" t="e">
        <f>IF('Log_working_3-way'!D686="","",1/'True_Odds_Calculator_3-way'!N687+1/'True_Odds_Calculator_3-way'!O687+1/'True_Odds_Calculator_3-way'!#REF!-1)</f>
        <v>#REF!</v>
      </c>
      <c r="H686" s="6">
        <f>IF('Log_working_3-way'!$D686="","",'True_Odds_Calculator_3-way'!N687/'True_Odds_Calculator_3-way'!A687-1)</f>
        <v>-0.44361277492809637</v>
      </c>
      <c r="I686" s="6">
        <f>IF('Log_working_3-way'!$D686="","",'True_Odds_Calculator_3-way'!O687/'True_Odds_Calculator_3-way'!B687-1)</f>
        <v>0.41961887802198738</v>
      </c>
      <c r="J686" s="6" t="e">
        <f>IF('Log_working_3-way'!$D686="","",'True_Odds_Calculator_3-way'!#REF!/'True_Odds_Calculator_3-way'!C687-1)</f>
        <v>#REF!</v>
      </c>
      <c r="K686" s="6">
        <f>IF('Log_working_3-way'!$D686="","",1/'True_Odds_Calculator_3-way'!A687+1/'True_Odds_Calculator_3-way'!B687+1/'True_Odds_Calculator_3-way'!C687-1)</f>
        <v>2.995254471454678E-2</v>
      </c>
    </row>
    <row r="687" spans="4:11" x14ac:dyDescent="0.25">
      <c r="D687">
        <f>solve_for_c('True_Odds_Calculator_3-way'!A688,'True_Odds_Calculator_3-way'!B688,'True_Odds_Calculator_3-way'!C688,'Log_working_3-way'!B$1,'Log_working_3-way'!B$2)</f>
        <v>1.0260272369892673</v>
      </c>
      <c r="F687" s="6" t="e">
        <f>IF('Log_working_3-way'!D687="","",1/'True_Odds_Calculator_3-way'!N688+1/'True_Odds_Calculator_3-way'!O688+1/'True_Odds_Calculator_3-way'!#REF!-1)</f>
        <v>#REF!</v>
      </c>
      <c r="H687" s="6">
        <f>IF('Log_working_3-way'!$D687="","",'True_Odds_Calculator_3-way'!N688/'True_Odds_Calculator_3-way'!A688-1)</f>
        <v>28.106024726593287</v>
      </c>
      <c r="I687" s="6">
        <f>IF('Log_working_3-way'!$D687="","",'True_Odds_Calculator_3-way'!O688/'True_Odds_Calculator_3-way'!B688-1)</f>
        <v>6.120026749955314</v>
      </c>
      <c r="J687" s="6" t="e">
        <f>IF('Log_working_3-way'!$D687="","",'True_Odds_Calculator_3-way'!#REF!/'True_Odds_Calculator_3-way'!C688-1)</f>
        <v>#REF!</v>
      </c>
      <c r="K687" s="6">
        <f>IF('Log_working_3-way'!$D687="","",1/'True_Odds_Calculator_3-way'!A688+1/'True_Odds_Calculator_3-way'!B688+1/'True_Odds_Calculator_3-way'!C688-1)</f>
        <v>2.5923378622466187E-2</v>
      </c>
    </row>
    <row r="688" spans="4:11" x14ac:dyDescent="0.25">
      <c r="D688">
        <f>solve_for_c('True_Odds_Calculator_3-way'!A689,'True_Odds_Calculator_3-way'!B689,'True_Odds_Calculator_3-way'!C689,'Log_working_3-way'!B$1,'Log_working_3-way'!B$2)</f>
        <v>1.0257634186119229</v>
      </c>
      <c r="F688" s="6" t="e">
        <f>IF('Log_working_3-way'!D688="","",1/'True_Odds_Calculator_3-way'!N689+1/'True_Odds_Calculator_3-way'!O689+1/'True_Odds_Calculator_3-way'!#REF!-1)</f>
        <v>#REF!</v>
      </c>
      <c r="H688" s="6">
        <f>IF('Log_working_3-way'!$D688="","",'True_Odds_Calculator_3-way'!N689/'True_Odds_Calculator_3-way'!A689-1)</f>
        <v>10.650199192152215</v>
      </c>
      <c r="I688" s="6">
        <f>IF('Log_working_3-way'!$D688="","",'True_Odds_Calculator_3-way'!O689/'True_Odds_Calculator_3-way'!B689-1)</f>
        <v>6.7209782719916324</v>
      </c>
      <c r="J688" s="6" t="e">
        <f>IF('Log_working_3-way'!$D688="","",'True_Odds_Calculator_3-way'!#REF!/'True_Odds_Calculator_3-way'!C689-1)</f>
        <v>#REF!</v>
      </c>
      <c r="K688" s="6">
        <f>IF('Log_working_3-way'!$D688="","",1/'True_Odds_Calculator_3-way'!A689+1/'True_Odds_Calculator_3-way'!B689+1/'True_Odds_Calculator_3-way'!C689-1)</f>
        <v>2.7710902090745115E-2</v>
      </c>
    </row>
    <row r="689" spans="4:11" x14ac:dyDescent="0.25">
      <c r="D689">
        <f>solve_for_c('True_Odds_Calculator_3-way'!A690,'True_Odds_Calculator_3-way'!B690,'True_Odds_Calculator_3-way'!C690,'Log_working_3-way'!B$1,'Log_working_3-way'!B$2)</f>
        <v>1.025717473789338</v>
      </c>
      <c r="F689" s="6" t="e">
        <f>IF('Log_working_3-way'!D689="","",1/'True_Odds_Calculator_3-way'!N690+1/'True_Odds_Calculator_3-way'!O690+1/'True_Odds_Calculator_3-way'!#REF!-1)</f>
        <v>#REF!</v>
      </c>
      <c r="H689" s="6">
        <f>IF('Log_working_3-way'!$D689="","",'True_Odds_Calculator_3-way'!N690/'True_Odds_Calculator_3-way'!A690-1)</f>
        <v>12.446051033489505</v>
      </c>
      <c r="I689" s="6">
        <f>IF('Log_working_3-way'!$D689="","",'True_Odds_Calculator_3-way'!O690/'True_Odds_Calculator_3-way'!B690-1)</f>
        <v>7.3185398826505086</v>
      </c>
      <c r="J689" s="6" t="e">
        <f>IF('Log_working_3-way'!$D689="","",'True_Odds_Calculator_3-way'!#REF!/'True_Odds_Calculator_3-way'!C690-1)</f>
        <v>#REF!</v>
      </c>
      <c r="K689" s="6">
        <f>IF('Log_working_3-way'!$D689="","",1/'True_Odds_Calculator_3-way'!A690+1/'True_Odds_Calculator_3-way'!B690+1/'True_Odds_Calculator_3-way'!C690-1)</f>
        <v>2.7781236350987726E-2</v>
      </c>
    </row>
    <row r="690" spans="4:11" x14ac:dyDescent="0.25">
      <c r="D690">
        <f>solve_for_c('True_Odds_Calculator_3-way'!A691,'True_Odds_Calculator_3-way'!B691,'True_Odds_Calculator_3-way'!C691,'Log_working_3-way'!B$1,'Log_working_3-way'!B$2)</f>
        <v>1.0279857789260844</v>
      </c>
      <c r="F690" s="6" t="e">
        <f>IF('Log_working_3-way'!D690="","",1/'True_Odds_Calculator_3-way'!N691+1/'True_Odds_Calculator_3-way'!O691+1/'True_Odds_Calculator_3-way'!#REF!-1)</f>
        <v>#REF!</v>
      </c>
      <c r="H690" s="6">
        <f>IF('Log_working_3-way'!$D690="","",'True_Odds_Calculator_3-way'!N691/'True_Odds_Calculator_3-way'!A691-1)</f>
        <v>4.8666760893724481</v>
      </c>
      <c r="I690" s="6">
        <f>IF('Log_working_3-way'!$D690="","",'True_Odds_Calculator_3-way'!O691/'True_Odds_Calculator_3-way'!B691-1)</f>
        <v>7.2122855895793077</v>
      </c>
      <c r="J690" s="6" t="e">
        <f>IF('Log_working_3-way'!$D690="","",'True_Odds_Calculator_3-way'!#REF!/'True_Odds_Calculator_3-way'!C691-1)</f>
        <v>#REF!</v>
      </c>
      <c r="K690" s="6">
        <f>IF('Log_working_3-way'!$D690="","",1/'True_Odds_Calculator_3-way'!A691+1/'True_Odds_Calculator_3-way'!B691+1/'True_Odds_Calculator_3-way'!C691-1)</f>
        <v>2.9008757557273945E-2</v>
      </c>
    </row>
    <row r="691" spans="4:11" x14ac:dyDescent="0.25">
      <c r="D691">
        <f>solve_for_c('True_Odds_Calculator_3-way'!A692,'True_Odds_Calculator_3-way'!B692,'True_Odds_Calculator_3-way'!C692,'Log_working_3-way'!B$1,'Log_working_3-way'!B$2)</f>
        <v>1.0257350524086548</v>
      </c>
      <c r="F691" s="6" t="e">
        <f>IF('Log_working_3-way'!D691="","",1/'True_Odds_Calculator_3-way'!N692+1/'True_Odds_Calculator_3-way'!O692+1/'True_Odds_Calculator_3-way'!#REF!-1)</f>
        <v>#REF!</v>
      </c>
      <c r="H691" s="6">
        <f>IF('Log_working_3-way'!$D691="","",'True_Odds_Calculator_3-way'!N692/'True_Odds_Calculator_3-way'!A692-1)</f>
        <v>16.473486855450645</v>
      </c>
      <c r="I691" s="6">
        <f>IF('Log_working_3-way'!$D691="","",'True_Odds_Calculator_3-way'!O692/'True_Odds_Calculator_3-way'!B692-1)</f>
        <v>6.4677398416308884</v>
      </c>
      <c r="J691" s="6" t="e">
        <f>IF('Log_working_3-way'!$D691="","",'True_Odds_Calculator_3-way'!#REF!/'True_Odds_Calculator_3-way'!C692-1)</f>
        <v>#REF!</v>
      </c>
      <c r="K691" s="6">
        <f>IF('Log_working_3-way'!$D691="","",1/'True_Odds_Calculator_3-way'!A692+1/'True_Odds_Calculator_3-way'!B692+1/'True_Odds_Calculator_3-way'!C692-1)</f>
        <v>2.7534509429544496E-2</v>
      </c>
    </row>
    <row r="692" spans="4:11" x14ac:dyDescent="0.25">
      <c r="D692">
        <f>solve_for_c('True_Odds_Calculator_3-way'!A693,'True_Odds_Calculator_3-way'!B693,'True_Odds_Calculator_3-way'!C693,'Log_working_3-way'!B$1,'Log_working_3-way'!B$2)</f>
        <v>1.0256884280977701</v>
      </c>
      <c r="F692" s="6" t="e">
        <f>IF('Log_working_3-way'!D692="","",1/'True_Odds_Calculator_3-way'!N693+1/'True_Odds_Calculator_3-way'!O693+1/'True_Odds_Calculator_3-way'!#REF!-1)</f>
        <v>#REF!</v>
      </c>
      <c r="H692" s="6">
        <f>IF('Log_working_3-way'!$D692="","",'True_Odds_Calculator_3-way'!N693/'True_Odds_Calculator_3-way'!A693-1)</f>
        <v>11.679783656151153</v>
      </c>
      <c r="I692" s="6">
        <f>IF('Log_working_3-way'!$D692="","",'True_Odds_Calculator_3-way'!O693/'True_Odds_Calculator_3-way'!B693-1)</f>
        <v>8.5607071486406578</v>
      </c>
      <c r="J692" s="6" t="e">
        <f>IF('Log_working_3-way'!$D692="","",'True_Odds_Calculator_3-way'!#REF!/'True_Odds_Calculator_3-way'!C693-1)</f>
        <v>#REF!</v>
      </c>
      <c r="K692" s="6">
        <f>IF('Log_working_3-way'!$D692="","",1/'True_Odds_Calculator_3-way'!A693+1/'True_Odds_Calculator_3-way'!B693+1/'True_Odds_Calculator_3-way'!C693-1)</f>
        <v>2.7847344608725288E-2</v>
      </c>
    </row>
    <row r="693" spans="4:11" x14ac:dyDescent="0.25">
      <c r="D693">
        <f>solve_for_c('True_Odds_Calculator_3-way'!A694,'True_Odds_Calculator_3-way'!B694,'True_Odds_Calculator_3-way'!C694,'Log_working_3-way'!B$1,'Log_working_3-way'!B$2)</f>
        <v>1.0255265927816539</v>
      </c>
      <c r="F693" s="6" t="e">
        <f>IF('Log_working_3-way'!D693="","",1/'True_Odds_Calculator_3-way'!N694+1/'True_Odds_Calculator_3-way'!O694+1/'True_Odds_Calculator_3-way'!#REF!-1)</f>
        <v>#REF!</v>
      </c>
      <c r="H693" s="6">
        <f>IF('Log_working_3-way'!$D693="","",'True_Odds_Calculator_3-way'!N694/'True_Odds_Calculator_3-way'!A694-1)</f>
        <v>13.619468064185652</v>
      </c>
      <c r="I693" s="6">
        <f>IF('Log_working_3-way'!$D693="","",'True_Odds_Calculator_3-way'!O694/'True_Odds_Calculator_3-way'!B694-1)</f>
        <v>8.8698757781700444</v>
      </c>
      <c r="J693" s="6" t="e">
        <f>IF('Log_working_3-way'!$D693="","",'True_Odds_Calculator_3-way'!#REF!/'True_Odds_Calculator_3-way'!C694-1)</f>
        <v>#REF!</v>
      </c>
      <c r="K693" s="6">
        <f>IF('Log_working_3-way'!$D693="","",1/'True_Odds_Calculator_3-way'!A694+1/'True_Odds_Calculator_3-way'!B694+1/'True_Odds_Calculator_3-way'!C694-1)</f>
        <v>2.7611645164552723E-2</v>
      </c>
    </row>
    <row r="694" spans="4:11" x14ac:dyDescent="0.25">
      <c r="D694">
        <f>solve_for_c('True_Odds_Calculator_3-way'!A695,'True_Odds_Calculator_3-way'!B695,'True_Odds_Calculator_3-way'!C695,'Log_working_3-way'!B$1,'Log_working_3-way'!B$2)</f>
        <v>1.0193994654001577</v>
      </c>
      <c r="F694" s="6" t="e">
        <f>IF('Log_working_3-way'!D694="","",1/'True_Odds_Calculator_3-way'!N695+1/'True_Odds_Calculator_3-way'!O695+1/'True_Odds_Calculator_3-way'!#REF!-1)</f>
        <v>#REF!</v>
      </c>
      <c r="H694" s="6">
        <f>IF('Log_working_3-way'!$D694="","",'True_Odds_Calculator_3-way'!N695/'True_Odds_Calculator_3-way'!A695-1)</f>
        <v>15.185551714816047</v>
      </c>
      <c r="I694" s="6">
        <f>IF('Log_working_3-way'!$D694="","",'True_Odds_Calculator_3-way'!O695/'True_Odds_Calculator_3-way'!B695-1)</f>
        <v>8.2164256047819642</v>
      </c>
      <c r="J694" s="6" t="e">
        <f>IF('Log_working_3-way'!$D694="","",'True_Odds_Calculator_3-way'!#REF!/'True_Odds_Calculator_3-way'!C695-1)</f>
        <v>#REF!</v>
      </c>
      <c r="K694" s="6">
        <f>IF('Log_working_3-way'!$D694="","",1/'True_Odds_Calculator_3-way'!A695+1/'True_Odds_Calculator_3-way'!B695+1/'True_Odds_Calculator_3-way'!C695-1)</f>
        <v>2.0944838990626824E-2</v>
      </c>
    </row>
    <row r="695" spans="4:11" x14ac:dyDescent="0.25">
      <c r="D695">
        <f>solve_for_c('True_Odds_Calculator_3-way'!A696,'True_Odds_Calculator_3-way'!B696,'True_Odds_Calculator_3-way'!C696,'Log_working_3-way'!B$1,'Log_working_3-way'!B$2)</f>
        <v>1.0214765059000275</v>
      </c>
      <c r="F695" s="6" t="e">
        <f>IF('Log_working_3-way'!D695="","",1/'True_Odds_Calculator_3-way'!N696+1/'True_Odds_Calculator_3-way'!O696+1/'True_Odds_Calculator_3-way'!#REF!-1)</f>
        <v>#REF!</v>
      </c>
      <c r="H695" s="6">
        <f>IF('Log_working_3-way'!$D695="","",'True_Odds_Calculator_3-way'!N696/'True_Odds_Calculator_3-way'!A696-1)</f>
        <v>5.8815229022234607</v>
      </c>
      <c r="I695" s="6">
        <f>IF('Log_working_3-way'!$D695="","",'True_Odds_Calculator_3-way'!O696/'True_Odds_Calculator_3-way'!B696-1)</f>
        <v>6.222235117631425</v>
      </c>
      <c r="J695" s="6" t="e">
        <f>IF('Log_working_3-way'!$D695="","",'True_Odds_Calculator_3-way'!#REF!/'True_Odds_Calculator_3-way'!C696-1)</f>
        <v>#REF!</v>
      </c>
      <c r="K695" s="6">
        <f>IF('Log_working_3-way'!$D695="","",1/'True_Odds_Calculator_3-way'!A696+1/'True_Odds_Calculator_3-way'!B696+1/'True_Odds_Calculator_3-way'!C696-1)</f>
        <v>2.2428013028586546E-2</v>
      </c>
    </row>
    <row r="696" spans="4:11" x14ac:dyDescent="0.25">
      <c r="D696">
        <f>solve_for_c('True_Odds_Calculator_3-way'!A697,'True_Odds_Calculator_3-way'!B697,'True_Odds_Calculator_3-way'!C697,'Log_working_3-way'!B$1,'Log_working_3-way'!B$2)</f>
        <v>1.0217241619355883</v>
      </c>
      <c r="F696" s="6" t="e">
        <f>IF('Log_working_3-way'!D696="","",1/'True_Odds_Calculator_3-way'!N697+1/'True_Odds_Calculator_3-way'!O697+1/'True_Odds_Calculator_3-way'!#REF!-1)</f>
        <v>#REF!</v>
      </c>
      <c r="H696" s="6">
        <f>IF('Log_working_3-way'!$D696="","",'True_Odds_Calculator_3-way'!N697/'True_Odds_Calculator_3-way'!A697-1)</f>
        <v>14.886504662224866</v>
      </c>
      <c r="I696" s="6">
        <f>IF('Log_working_3-way'!$D696="","",'True_Odds_Calculator_3-way'!O697/'True_Odds_Calculator_3-way'!B697-1)</f>
        <v>8.19383099425532</v>
      </c>
      <c r="J696" s="6" t="e">
        <f>IF('Log_working_3-way'!$D696="","",'True_Odds_Calculator_3-way'!#REF!/'True_Odds_Calculator_3-way'!C697-1)</f>
        <v>#REF!</v>
      </c>
      <c r="K696" s="6">
        <f>IF('Log_working_3-way'!$D696="","",1/'True_Odds_Calculator_3-way'!A697+1/'True_Odds_Calculator_3-way'!B697+1/'True_Odds_Calculator_3-way'!C697-1)</f>
        <v>2.3453896533733198E-2</v>
      </c>
    </row>
    <row r="697" spans="4:11" x14ac:dyDescent="0.25">
      <c r="D697">
        <f>solve_for_c('True_Odds_Calculator_3-way'!A698,'True_Odds_Calculator_3-way'!B698,'True_Odds_Calculator_3-way'!C698,'Log_working_3-way'!B$1,'Log_working_3-way'!B$2)</f>
        <v>1.0203110901536394</v>
      </c>
      <c r="F697" s="6" t="e">
        <f>IF('Log_working_3-way'!D697="","",1/'True_Odds_Calculator_3-way'!N698+1/'True_Odds_Calculator_3-way'!O698+1/'True_Odds_Calculator_3-way'!#REF!-1)</f>
        <v>#REF!</v>
      </c>
      <c r="H697" s="6">
        <f>IF('Log_working_3-way'!$D697="","",'True_Odds_Calculator_3-way'!N698/'True_Odds_Calculator_3-way'!A698-1)</f>
        <v>15.437229572776356</v>
      </c>
      <c r="I697" s="6">
        <f>IF('Log_working_3-way'!$D697="","",'True_Odds_Calculator_3-way'!O698/'True_Odds_Calculator_3-way'!B698-1)</f>
        <v>6.7216173766318406</v>
      </c>
      <c r="J697" s="6" t="e">
        <f>IF('Log_working_3-way'!$D697="","",'True_Odds_Calculator_3-way'!#REF!/'True_Odds_Calculator_3-way'!C698-1)</f>
        <v>#REF!</v>
      </c>
      <c r="K697" s="6">
        <f>IF('Log_working_3-way'!$D697="","",1/'True_Odds_Calculator_3-way'!A698+1/'True_Odds_Calculator_3-way'!B698+1/'True_Odds_Calculator_3-way'!C698-1)</f>
        <v>2.1860769792834578E-2</v>
      </c>
    </row>
    <row r="698" spans="4:11" x14ac:dyDescent="0.25">
      <c r="D698">
        <f>solve_for_c('True_Odds_Calculator_3-way'!A699,'True_Odds_Calculator_3-way'!B699,'True_Odds_Calculator_3-way'!C699,'Log_working_3-way'!B$1,'Log_working_3-way'!B$2)</f>
        <v>1.0199390795810617</v>
      </c>
      <c r="F698" s="6" t="e">
        <f>IF('Log_working_3-way'!D698="","",1/'True_Odds_Calculator_3-way'!N699+1/'True_Odds_Calculator_3-way'!O699+1/'True_Odds_Calculator_3-way'!#REF!-1)</f>
        <v>#REF!</v>
      </c>
      <c r="H698" s="6">
        <f>IF('Log_working_3-way'!$D698="","",'True_Odds_Calculator_3-way'!N699/'True_Odds_Calculator_3-way'!A699-1)</f>
        <v>11.13517428421734</v>
      </c>
      <c r="I698" s="6">
        <f>IF('Log_working_3-way'!$D698="","",'True_Odds_Calculator_3-way'!O699/'True_Odds_Calculator_3-way'!B699-1)</f>
        <v>8.8641936716334975</v>
      </c>
      <c r="J698" s="6" t="e">
        <f>IF('Log_working_3-way'!$D698="","",'True_Odds_Calculator_3-way'!#REF!/'True_Odds_Calculator_3-way'!C699-1)</f>
        <v>#REF!</v>
      </c>
      <c r="K698" s="6">
        <f>IF('Log_working_3-way'!$D698="","",1/'True_Odds_Calculator_3-way'!A699+1/'True_Odds_Calculator_3-way'!B699+1/'True_Odds_Calculator_3-way'!C699-1)</f>
        <v>2.1685669572993449E-2</v>
      </c>
    </row>
    <row r="699" spans="4:11" x14ac:dyDescent="0.25">
      <c r="D699">
        <f>solve_for_c('True_Odds_Calculator_3-way'!A700,'True_Odds_Calculator_3-way'!B700,'True_Odds_Calculator_3-way'!C700,'Log_working_3-way'!B$1,'Log_working_3-way'!B$2)</f>
        <v>1.0338737085904854</v>
      </c>
      <c r="F699" s="6" t="e">
        <f>IF('Log_working_3-way'!D699="","",1/'True_Odds_Calculator_3-way'!N700+1/'True_Odds_Calculator_3-way'!O700+1/'True_Odds_Calculator_3-way'!#REF!-1)</f>
        <v>#REF!</v>
      </c>
      <c r="H699" s="6">
        <f>IF('Log_working_3-way'!$D699="","",'True_Odds_Calculator_3-way'!N700/'True_Odds_Calculator_3-way'!A700-1)</f>
        <v>0.53198539581284887</v>
      </c>
      <c r="I699" s="6">
        <f>IF('Log_working_3-way'!$D699="","",'True_Odds_Calculator_3-way'!O700/'True_Odds_Calculator_3-way'!B700-1)</f>
        <v>3.0038465959081666</v>
      </c>
      <c r="J699" s="6" t="e">
        <f>IF('Log_working_3-way'!$D699="","",'True_Odds_Calculator_3-way'!#REF!/'True_Odds_Calculator_3-way'!C700-1)</f>
        <v>#REF!</v>
      </c>
      <c r="K699" s="6">
        <f>IF('Log_working_3-way'!$D699="","",1/'True_Odds_Calculator_3-way'!A700+1/'True_Odds_Calculator_3-way'!B700+1/'True_Odds_Calculator_3-way'!C700-1)</f>
        <v>2.7610970322100581E-2</v>
      </c>
    </row>
    <row r="700" spans="4:11" x14ac:dyDescent="0.25">
      <c r="D700">
        <f>solve_for_c('True_Odds_Calculator_3-way'!A701,'True_Odds_Calculator_3-way'!B701,'True_Odds_Calculator_3-way'!C701,'Log_working_3-way'!B$1,'Log_working_3-way'!B$2)</f>
        <v>1.0696284110684908</v>
      </c>
      <c r="F700" s="6" t="e">
        <f>IF('Log_working_3-way'!D700="","",1/'True_Odds_Calculator_3-way'!N701+1/'True_Odds_Calculator_3-way'!O701+1/'True_Odds_Calculator_3-way'!#REF!-1)</f>
        <v>#REF!</v>
      </c>
      <c r="H700" s="6">
        <f>IF('Log_working_3-way'!$D700="","",'True_Odds_Calculator_3-way'!N701/'True_Odds_Calculator_3-way'!A701-1)</f>
        <v>0.42019279136597487</v>
      </c>
      <c r="I700" s="6">
        <f>IF('Log_working_3-way'!$D700="","",'True_Odds_Calculator_3-way'!O701/'True_Odds_Calculator_3-way'!B701-1)</f>
        <v>4.9102743205486403</v>
      </c>
      <c r="J700" s="6" t="e">
        <f>IF('Log_working_3-way'!$D700="","",'True_Odds_Calculator_3-way'!#REF!/'True_Odds_Calculator_3-way'!C701-1)</f>
        <v>#REF!</v>
      </c>
      <c r="K700" s="6">
        <f>IF('Log_working_3-way'!$D700="","",1/'True_Odds_Calculator_3-way'!A701+1/'True_Odds_Calculator_3-way'!B701+1/'True_Odds_Calculator_3-way'!C701-1)</f>
        <v>5.7480526457158287E-2</v>
      </c>
    </row>
    <row r="701" spans="4:11" x14ac:dyDescent="0.25">
      <c r="D701">
        <f>solve_for_c('True_Odds_Calculator_3-way'!A702,'True_Odds_Calculator_3-way'!B702,'True_Odds_Calculator_3-way'!C702,'Log_working_3-way'!B$1,'Log_working_3-way'!B$2)</f>
        <v>1.0501909857149399</v>
      </c>
      <c r="F701" s="6" t="e">
        <f>IF('Log_working_3-way'!D701="","",1/'True_Odds_Calculator_3-way'!N702+1/'True_Odds_Calculator_3-way'!O702+1/'True_Odds_Calculator_3-way'!#REF!-1)</f>
        <v>#REF!</v>
      </c>
      <c r="H701" s="6">
        <f>IF('Log_working_3-way'!$D701="","",'True_Odds_Calculator_3-way'!N702/'True_Odds_Calculator_3-way'!A702-1)</f>
        <v>22.078503886973806</v>
      </c>
      <c r="I701" s="6">
        <f>IF('Log_working_3-way'!$D701="","",'True_Odds_Calculator_3-way'!O702/'True_Odds_Calculator_3-way'!B702-1)</f>
        <v>9.0253211616451257</v>
      </c>
      <c r="J701" s="6" t="e">
        <f>IF('Log_working_3-way'!$D701="","",'True_Odds_Calculator_3-way'!#REF!/'True_Odds_Calculator_3-way'!C702-1)</f>
        <v>#REF!</v>
      </c>
      <c r="K701" s="6">
        <f>IF('Log_working_3-way'!$D701="","",1/'True_Odds_Calculator_3-way'!A702+1/'True_Odds_Calculator_3-way'!B702+1/'True_Odds_Calculator_3-way'!C702-1)</f>
        <v>5.1478199584474416E-2</v>
      </c>
    </row>
    <row r="702" spans="4:11" x14ac:dyDescent="0.25">
      <c r="D702">
        <f>solve_for_c('True_Odds_Calculator_3-way'!A703,'True_Odds_Calculator_3-way'!B703,'True_Odds_Calculator_3-way'!C703,'Log_working_3-way'!B$1,'Log_working_3-way'!B$2)</f>
        <v>1.0467422243305293</v>
      </c>
      <c r="F702" s="6" t="e">
        <f>IF('Log_working_3-way'!D702="","",1/'True_Odds_Calculator_3-way'!N703+1/'True_Odds_Calculator_3-way'!O703+1/'True_Odds_Calculator_3-way'!#REF!-1)</f>
        <v>#REF!</v>
      </c>
      <c r="H702" s="6">
        <f>IF('Log_working_3-way'!$D702="","",'True_Odds_Calculator_3-way'!N703/'True_Odds_Calculator_3-way'!A703-1)</f>
        <v>17.657213600901237</v>
      </c>
      <c r="I702" s="6">
        <f>IF('Log_working_3-way'!$D702="","",'True_Odds_Calculator_3-way'!O703/'True_Odds_Calculator_3-way'!B703-1)</f>
        <v>8.9803714024741197</v>
      </c>
      <c r="J702" s="6" t="e">
        <f>IF('Log_working_3-way'!$D702="","",'True_Odds_Calculator_3-way'!#REF!/'True_Odds_Calculator_3-way'!C703-1)</f>
        <v>#REF!</v>
      </c>
      <c r="K702" s="6">
        <f>IF('Log_working_3-way'!$D702="","",1/'True_Odds_Calculator_3-way'!A703+1/'True_Odds_Calculator_3-way'!B703+1/'True_Odds_Calculator_3-way'!C703-1)</f>
        <v>4.9388590555620393E-2</v>
      </c>
    </row>
    <row r="703" spans="4:11" x14ac:dyDescent="0.25">
      <c r="D703">
        <f>solve_for_c('True_Odds_Calculator_3-way'!A704,'True_Odds_Calculator_3-way'!B704,'True_Odds_Calculator_3-way'!C704,'Log_working_3-way'!B$1,'Log_working_3-way'!B$2)</f>
        <v>1.0504772571215515</v>
      </c>
      <c r="F703" s="6" t="e">
        <f>IF('Log_working_3-way'!D703="","",1/'True_Odds_Calculator_3-way'!N704+1/'True_Odds_Calculator_3-way'!O704+1/'True_Odds_Calculator_3-way'!#REF!-1)</f>
        <v>#REF!</v>
      </c>
      <c r="H703" s="6">
        <f>IF('Log_working_3-way'!$D703="","",'True_Odds_Calculator_3-way'!N704/'True_Odds_Calculator_3-way'!A704-1)</f>
        <v>22.29487620279442</v>
      </c>
      <c r="I703" s="6">
        <f>IF('Log_working_3-way'!$D703="","",'True_Odds_Calculator_3-way'!O704/'True_Odds_Calculator_3-way'!B704-1)</f>
        <v>6.8941285832356654</v>
      </c>
      <c r="J703" s="6" t="e">
        <f>IF('Log_working_3-way'!$D703="","",'True_Odds_Calculator_3-way'!#REF!/'True_Odds_Calculator_3-way'!C704-1)</f>
        <v>#REF!</v>
      </c>
      <c r="K703" s="6">
        <f>IF('Log_working_3-way'!$D703="","",1/'True_Odds_Calculator_3-way'!A704+1/'True_Odds_Calculator_3-way'!B704+1/'True_Odds_Calculator_3-way'!C704-1)</f>
        <v>5.2051147291916067E-2</v>
      </c>
    </row>
    <row r="704" spans="4:11" x14ac:dyDescent="0.25">
      <c r="D704">
        <f>solve_for_c('True_Odds_Calculator_3-way'!A705,'True_Odds_Calculator_3-way'!B705,'True_Odds_Calculator_3-way'!C705,'Log_working_3-way'!B$1,'Log_working_3-way'!B$2)</f>
        <v>1.0293218567214777</v>
      </c>
      <c r="F704" s="6" t="e">
        <f>IF('Log_working_3-way'!D704="","",1/'True_Odds_Calculator_3-way'!N705+1/'True_Odds_Calculator_3-way'!O705+1/'True_Odds_Calculator_3-way'!#REF!-1)</f>
        <v>#REF!</v>
      </c>
      <c r="H704" s="6">
        <f>IF('Log_working_3-way'!$D704="","",'True_Odds_Calculator_3-way'!N705/'True_Odds_Calculator_3-way'!A705-1)</f>
        <v>46.760597004602644</v>
      </c>
      <c r="I704" s="6">
        <f>IF('Log_working_3-way'!$D704="","",'True_Odds_Calculator_3-way'!O705/'True_Odds_Calculator_3-way'!B705-1)</f>
        <v>2.8910460442273918</v>
      </c>
      <c r="J704" s="6" t="e">
        <f>IF('Log_working_3-way'!$D704="","",'True_Odds_Calculator_3-way'!#REF!/'True_Odds_Calculator_3-way'!C705-1)</f>
        <v>#REF!</v>
      </c>
      <c r="K704" s="6">
        <f>IF('Log_working_3-way'!$D704="","",1/'True_Odds_Calculator_3-way'!A705+1/'True_Odds_Calculator_3-way'!B705+1/'True_Odds_Calculator_3-way'!C705-1)</f>
        <v>2.3901497703892938E-2</v>
      </c>
    </row>
    <row r="705" spans="4:11" x14ac:dyDescent="0.25">
      <c r="D705">
        <f>solve_for_c('True_Odds_Calculator_3-way'!A706,'True_Odds_Calculator_3-way'!B706,'True_Odds_Calculator_3-way'!C706,'Log_working_3-way'!B$1,'Log_working_3-way'!B$2)</f>
        <v>1.0207698279456943</v>
      </c>
      <c r="F705" s="6" t="e">
        <f>IF('Log_working_3-way'!D705="","",1/'True_Odds_Calculator_3-way'!N706+1/'True_Odds_Calculator_3-way'!O706+1/'True_Odds_Calculator_3-way'!#REF!-1)</f>
        <v>#REF!</v>
      </c>
      <c r="H705" s="6">
        <f>IF('Log_working_3-way'!$D705="","",'True_Odds_Calculator_3-way'!N706/'True_Odds_Calculator_3-way'!A706-1)</f>
        <v>17.175299997370665</v>
      </c>
      <c r="I705" s="6">
        <f>IF('Log_working_3-way'!$D705="","",'True_Odds_Calculator_3-way'!O706/'True_Odds_Calculator_3-way'!B706-1)</f>
        <v>6.3833726833902809</v>
      </c>
      <c r="J705" s="6" t="e">
        <f>IF('Log_working_3-way'!$D705="","",'True_Odds_Calculator_3-way'!#REF!/'True_Odds_Calculator_3-way'!C706-1)</f>
        <v>#REF!</v>
      </c>
      <c r="K705" s="6">
        <f>IF('Log_working_3-way'!$D705="","",1/'True_Odds_Calculator_3-way'!A706+1/'True_Odds_Calculator_3-way'!B706+1/'True_Odds_Calculator_3-way'!C706-1)</f>
        <v>2.2215453686426967E-2</v>
      </c>
    </row>
    <row r="706" spans="4:11" x14ac:dyDescent="0.25">
      <c r="D706">
        <f>solve_for_c('True_Odds_Calculator_3-way'!A707,'True_Odds_Calculator_3-way'!B707,'True_Odds_Calculator_3-way'!C707,'Log_working_3-way'!B$1,'Log_working_3-way'!B$2)</f>
        <v>1.0246775975329905</v>
      </c>
      <c r="F706" s="6" t="e">
        <f>IF('Log_working_3-way'!D706="","",1/'True_Odds_Calculator_3-way'!N707+1/'True_Odds_Calculator_3-way'!O707+1/'True_Odds_Calculator_3-way'!#REF!-1)</f>
        <v>#REF!</v>
      </c>
      <c r="H706" s="6">
        <f>IF('Log_working_3-way'!$D706="","",'True_Odds_Calculator_3-way'!N707/'True_Odds_Calculator_3-way'!A707-1)</f>
        <v>2.6259123300296223</v>
      </c>
      <c r="I706" s="6">
        <f>IF('Log_working_3-way'!$D706="","",'True_Odds_Calculator_3-way'!O707/'True_Odds_Calculator_3-way'!B707-1)</f>
        <v>5.2597620325531738</v>
      </c>
      <c r="J706" s="6" t="e">
        <f>IF('Log_working_3-way'!$D706="","",'True_Odds_Calculator_3-way'!#REF!/'True_Odds_Calculator_3-way'!C707-1)</f>
        <v>#REF!</v>
      </c>
      <c r="K706" s="6">
        <f>IF('Log_working_3-way'!$D706="","",1/'True_Odds_Calculator_3-way'!A707+1/'True_Odds_Calculator_3-way'!B707+1/'True_Odds_Calculator_3-way'!C707-1)</f>
        <v>2.3877466403258385E-2</v>
      </c>
    </row>
    <row r="707" spans="4:11" x14ac:dyDescent="0.25">
      <c r="D707">
        <f>solve_for_c('True_Odds_Calculator_3-way'!A708,'True_Odds_Calculator_3-way'!B708,'True_Odds_Calculator_3-way'!C708,'Log_working_3-way'!B$1,'Log_working_3-way'!B$2)</f>
        <v>1.0266035755868559</v>
      </c>
      <c r="F707" s="6" t="e">
        <f>IF('Log_working_3-way'!D707="","",1/'True_Odds_Calculator_3-way'!N708+1/'True_Odds_Calculator_3-way'!O708+1/'True_Odds_Calculator_3-way'!#REF!-1)</f>
        <v>#REF!</v>
      </c>
      <c r="H707" s="6">
        <f>IF('Log_working_3-way'!$D707="","",'True_Odds_Calculator_3-way'!N708/'True_Odds_Calculator_3-way'!A708-1)</f>
        <v>31.955218900813051</v>
      </c>
      <c r="I707" s="6">
        <f>IF('Log_working_3-way'!$D707="","",'True_Odds_Calculator_3-way'!O708/'True_Odds_Calculator_3-way'!B708-1)</f>
        <v>4.8568050507115856</v>
      </c>
      <c r="J707" s="6" t="e">
        <f>IF('Log_working_3-way'!$D707="","",'True_Odds_Calculator_3-way'!#REF!/'True_Odds_Calculator_3-way'!C708-1)</f>
        <v>#REF!</v>
      </c>
      <c r="K707" s="6">
        <f>IF('Log_working_3-way'!$D707="","",1/'True_Odds_Calculator_3-way'!A708+1/'True_Odds_Calculator_3-way'!B708+1/'True_Odds_Calculator_3-way'!C708-1)</f>
        <v>2.5696575303891578E-2</v>
      </c>
    </row>
    <row r="708" spans="4:11" x14ac:dyDescent="0.25">
      <c r="D708">
        <f>solve_for_c('True_Odds_Calculator_3-way'!A709,'True_Odds_Calculator_3-way'!B709,'True_Odds_Calculator_3-way'!C709,'Log_working_3-way'!B$1,'Log_working_3-way'!B$2)</f>
        <v>1.0200951868773016</v>
      </c>
      <c r="F708" s="6" t="e">
        <f>IF('Log_working_3-way'!D708="","",1/'True_Odds_Calculator_3-way'!N709+1/'True_Odds_Calculator_3-way'!O709+1/'True_Odds_Calculator_3-way'!#REF!-1)</f>
        <v>#REF!</v>
      </c>
      <c r="H708" s="6">
        <f>IF('Log_working_3-way'!$D708="","",'True_Odds_Calculator_3-way'!N709/'True_Odds_Calculator_3-way'!A709-1)</f>
        <v>9.2511069252849722</v>
      </c>
      <c r="I708" s="6">
        <f>IF('Log_working_3-way'!$D708="","",'True_Odds_Calculator_3-way'!O709/'True_Odds_Calculator_3-way'!B709-1)</f>
        <v>7.3195432203685051</v>
      </c>
      <c r="J708" s="6" t="e">
        <f>IF('Log_working_3-way'!$D708="","",'True_Odds_Calculator_3-way'!#REF!/'True_Odds_Calculator_3-way'!C709-1)</f>
        <v>#REF!</v>
      </c>
      <c r="K708" s="6">
        <f>IF('Log_working_3-way'!$D708="","",1/'True_Odds_Calculator_3-way'!A709+1/'True_Odds_Calculator_3-way'!B709+1/'True_Odds_Calculator_3-way'!C709-1)</f>
        <v>2.1673850014279239E-2</v>
      </c>
    </row>
    <row r="709" spans="4:11" x14ac:dyDescent="0.25">
      <c r="D709">
        <f>solve_for_c('True_Odds_Calculator_3-way'!A710,'True_Odds_Calculator_3-way'!B710,'True_Odds_Calculator_3-way'!C710,'Log_working_3-way'!B$1,'Log_working_3-way'!B$2)</f>
        <v>1.0280820849065671</v>
      </c>
      <c r="F709" s="6" t="e">
        <f>IF('Log_working_3-way'!D709="","",1/'True_Odds_Calculator_3-way'!N710+1/'True_Odds_Calculator_3-way'!O710+1/'True_Odds_Calculator_3-way'!#REF!-1)</f>
        <v>#REF!</v>
      </c>
      <c r="H709" s="6">
        <f>IF('Log_working_3-way'!$D709="","",'True_Odds_Calculator_3-way'!N710/'True_Odds_Calculator_3-way'!A710-1)</f>
        <v>18.883767809166283</v>
      </c>
      <c r="I709" s="6">
        <f>IF('Log_working_3-way'!$D709="","",'True_Odds_Calculator_3-way'!O710/'True_Odds_Calculator_3-way'!B710-1)</f>
        <v>8.3663738239987868</v>
      </c>
      <c r="J709" s="6" t="e">
        <f>IF('Log_working_3-way'!$D709="","",'True_Odds_Calculator_3-way'!#REF!/'True_Odds_Calculator_3-way'!C710-1)</f>
        <v>#REF!</v>
      </c>
      <c r="K709" s="6">
        <f>IF('Log_working_3-way'!$D709="","",1/'True_Odds_Calculator_3-way'!A710+1/'True_Odds_Calculator_3-way'!B710+1/'True_Odds_Calculator_3-way'!C710-1)</f>
        <v>2.971436066065225E-2</v>
      </c>
    </row>
    <row r="710" spans="4:11" x14ac:dyDescent="0.25">
      <c r="D710">
        <f>solve_for_c('True_Odds_Calculator_3-way'!A711,'True_Odds_Calculator_3-way'!B711,'True_Odds_Calculator_3-way'!C711,'Log_working_3-way'!B$1,'Log_working_3-way'!B$2)</f>
        <v>1.0262803760734105</v>
      </c>
      <c r="F710" s="6" t="e">
        <f>IF('Log_working_3-way'!D710="","",1/'True_Odds_Calculator_3-way'!N711+1/'True_Odds_Calculator_3-way'!O711+1/'True_Odds_Calculator_3-way'!#REF!-1)</f>
        <v>#REF!</v>
      </c>
      <c r="H710" s="6">
        <f>IF('Log_working_3-way'!$D710="","",'True_Odds_Calculator_3-way'!N711/'True_Odds_Calculator_3-way'!A711-1)</f>
        <v>7.1231482701527042</v>
      </c>
      <c r="I710" s="6">
        <f>IF('Log_working_3-way'!$D710="","",'True_Odds_Calculator_3-way'!O711/'True_Odds_Calculator_3-way'!B711-1)</f>
        <v>10.405409297119547</v>
      </c>
      <c r="J710" s="6" t="e">
        <f>IF('Log_working_3-way'!$D710="","",'True_Odds_Calculator_3-way'!#REF!/'True_Odds_Calculator_3-way'!C711-1)</f>
        <v>#REF!</v>
      </c>
      <c r="K710" s="6">
        <f>IF('Log_working_3-way'!$D710="","",1/'True_Odds_Calculator_3-way'!A711+1/'True_Odds_Calculator_3-way'!B711+1/'True_Odds_Calculator_3-way'!C711-1)</f>
        <v>2.8308491290516713E-2</v>
      </c>
    </row>
    <row r="711" spans="4:11" x14ac:dyDescent="0.25">
      <c r="D711">
        <f>solve_for_c('True_Odds_Calculator_3-way'!A712,'True_Odds_Calculator_3-way'!B712,'True_Odds_Calculator_3-way'!C712,'Log_working_3-way'!B$1,'Log_working_3-way'!B$2)</f>
        <v>1.0745273843864196</v>
      </c>
      <c r="F711" s="6" t="e">
        <f>IF('Log_working_3-way'!D711="","",1/'True_Odds_Calculator_3-way'!N712+1/'True_Odds_Calculator_3-way'!O712+1/'True_Odds_Calculator_3-way'!#REF!-1)</f>
        <v>#REF!</v>
      </c>
      <c r="H711" s="6">
        <f>IF('Log_working_3-way'!$D711="","",'True_Odds_Calculator_3-way'!N712/'True_Odds_Calculator_3-way'!A712-1)</f>
        <v>-0.63743437853301832</v>
      </c>
      <c r="I711" s="6">
        <f>IF('Log_working_3-way'!$D711="","",'True_Odds_Calculator_3-way'!O712/'True_Odds_Calculator_3-way'!B712-1)</f>
        <v>0.26686069101351872</v>
      </c>
      <c r="J711" s="6" t="e">
        <f>IF('Log_working_3-way'!$D711="","",'True_Odds_Calculator_3-way'!#REF!/'True_Odds_Calculator_3-way'!C712-1)</f>
        <v>#REF!</v>
      </c>
      <c r="K711" s="6">
        <f>IF('Log_working_3-way'!$D711="","",1/'True_Odds_Calculator_3-way'!A712+1/'True_Odds_Calculator_3-way'!B712+1/'True_Odds_Calculator_3-way'!C712-1)</f>
        <v>3.8097557851344055E-2</v>
      </c>
    </row>
    <row r="712" spans="4:11" x14ac:dyDescent="0.25">
      <c r="D712">
        <f>solve_for_c('True_Odds_Calculator_3-way'!A713,'True_Odds_Calculator_3-way'!B713,'True_Odds_Calculator_3-way'!C713,'Log_working_3-way'!B$1,'Log_working_3-way'!B$2)</f>
        <v>1.0351958530988299</v>
      </c>
      <c r="F712" s="6" t="e">
        <f>IF('Log_working_3-way'!D712="","",1/'True_Odds_Calculator_3-way'!N713+1/'True_Odds_Calculator_3-way'!O713+1/'True_Odds_Calculator_3-way'!#REF!-1)</f>
        <v>#REF!</v>
      </c>
      <c r="H712" s="6">
        <f>IF('Log_working_3-way'!$D712="","",'True_Odds_Calculator_3-way'!N713/'True_Odds_Calculator_3-way'!A713-1)</f>
        <v>36.836686678565627</v>
      </c>
      <c r="I712" s="6">
        <f>IF('Log_working_3-way'!$D712="","",'True_Odds_Calculator_3-way'!O713/'True_Odds_Calculator_3-way'!B713-1)</f>
        <v>3.6787546381899778</v>
      </c>
      <c r="J712" s="6" t="e">
        <f>IF('Log_working_3-way'!$D712="","",'True_Odds_Calculator_3-way'!#REF!/'True_Odds_Calculator_3-way'!C713-1)</f>
        <v>#REF!</v>
      </c>
      <c r="K712" s="6">
        <f>IF('Log_working_3-way'!$D712="","",1/'True_Odds_Calculator_3-way'!A713+1/'True_Odds_Calculator_3-way'!B713+1/'True_Odds_Calculator_3-way'!C713-1)</f>
        <v>3.2397480568212345E-2</v>
      </c>
    </row>
    <row r="713" spans="4:11" x14ac:dyDescent="0.25">
      <c r="D713">
        <f>solve_for_c('True_Odds_Calculator_3-way'!A714,'True_Odds_Calculator_3-way'!B714,'True_Odds_Calculator_3-way'!C714,'Log_working_3-way'!B$1,'Log_working_3-way'!B$2)</f>
        <v>1.0330957930869342</v>
      </c>
      <c r="F713" s="6" t="e">
        <f>IF('Log_working_3-way'!D713="","",1/'True_Odds_Calculator_3-way'!N714+1/'True_Odds_Calculator_3-way'!O714+1/'True_Odds_Calculator_3-way'!#REF!-1)</f>
        <v>#REF!</v>
      </c>
      <c r="H713" s="6">
        <f>IF('Log_working_3-way'!$D713="","",'True_Odds_Calculator_3-way'!N714/'True_Odds_Calculator_3-way'!A714-1)</f>
        <v>34.195898277235507</v>
      </c>
      <c r="I713" s="6">
        <f>IF('Log_working_3-way'!$D713="","",'True_Odds_Calculator_3-way'!O714/'True_Odds_Calculator_3-way'!B714-1)</f>
        <v>5.2794720129460293</v>
      </c>
      <c r="J713" s="6" t="e">
        <f>IF('Log_working_3-way'!$D713="","",'True_Odds_Calculator_3-way'!#REF!/'True_Odds_Calculator_3-way'!C714-1)</f>
        <v>#REF!</v>
      </c>
      <c r="K713" s="6">
        <f>IF('Log_working_3-way'!$D713="","",1/'True_Odds_Calculator_3-way'!A714+1/'True_Odds_Calculator_3-way'!B714+1/'True_Odds_Calculator_3-way'!C714-1)</f>
        <v>3.1078592637432623E-2</v>
      </c>
    </row>
    <row r="714" spans="4:11" x14ac:dyDescent="0.25">
      <c r="D714">
        <f>solve_for_c('True_Odds_Calculator_3-way'!A715,'True_Odds_Calculator_3-way'!B715,'True_Odds_Calculator_3-way'!C715,'Log_working_3-way'!B$1,'Log_working_3-way'!B$2)</f>
        <v>1.0259680082647058</v>
      </c>
      <c r="F714" s="6" t="e">
        <f>IF('Log_working_3-way'!D714="","",1/'True_Odds_Calculator_3-way'!N715+1/'True_Odds_Calculator_3-way'!O715+1/'True_Odds_Calculator_3-way'!#REF!-1)</f>
        <v>#REF!</v>
      </c>
      <c r="H714" s="6">
        <f>IF('Log_working_3-way'!$D714="","",'True_Odds_Calculator_3-way'!N715/'True_Odds_Calculator_3-way'!A715-1)</f>
        <v>15.47680740276315</v>
      </c>
      <c r="I714" s="6">
        <f>IF('Log_working_3-way'!$D714="","",'True_Odds_Calculator_3-way'!O715/'True_Odds_Calculator_3-way'!B715-1)</f>
        <v>6.1069320695818927</v>
      </c>
      <c r="J714" s="6" t="e">
        <f>IF('Log_working_3-way'!$D714="","",'True_Odds_Calculator_3-way'!#REF!/'True_Odds_Calculator_3-way'!C715-1)</f>
        <v>#REF!</v>
      </c>
      <c r="K714" s="6">
        <f>IF('Log_working_3-way'!$D714="","",1/'True_Odds_Calculator_3-way'!A715+1/'True_Odds_Calculator_3-way'!B715+1/'True_Odds_Calculator_3-way'!C715-1)</f>
        <v>2.7813665260800757E-2</v>
      </c>
    </row>
    <row r="715" spans="4:11" x14ac:dyDescent="0.25">
      <c r="D715">
        <f>solve_for_c('True_Odds_Calculator_3-way'!A716,'True_Odds_Calculator_3-way'!B716,'True_Odds_Calculator_3-way'!C716,'Log_working_3-way'!B$1,'Log_working_3-way'!B$2)</f>
        <v>1.0256866082671257</v>
      </c>
      <c r="F715" s="6" t="e">
        <f>IF('Log_working_3-way'!D715="","",1/'True_Odds_Calculator_3-way'!N716+1/'True_Odds_Calculator_3-way'!O716+1/'True_Odds_Calculator_3-way'!#REF!-1)</f>
        <v>#REF!</v>
      </c>
      <c r="H715" s="6">
        <f>IF('Log_working_3-way'!$D715="","",'True_Odds_Calculator_3-way'!N716/'True_Odds_Calculator_3-way'!A716-1)</f>
        <v>9.5971261842683937</v>
      </c>
      <c r="I715" s="6">
        <f>IF('Log_working_3-way'!$D715="","",'True_Odds_Calculator_3-way'!O716/'True_Odds_Calculator_3-way'!B716-1)</f>
        <v>9.2558563612276199</v>
      </c>
      <c r="J715" s="6" t="e">
        <f>IF('Log_working_3-way'!$D715="","",'True_Odds_Calculator_3-way'!#REF!/'True_Odds_Calculator_3-way'!C716-1)</f>
        <v>#REF!</v>
      </c>
      <c r="K715" s="6">
        <f>IF('Log_working_3-way'!$D715="","",1/'True_Odds_Calculator_3-way'!A716+1/'True_Odds_Calculator_3-way'!B716+1/'True_Odds_Calculator_3-way'!C716-1)</f>
        <v>2.7842656333863625E-2</v>
      </c>
    </row>
    <row r="716" spans="4:11" x14ac:dyDescent="0.25">
      <c r="D716">
        <f>solve_for_c('True_Odds_Calculator_3-way'!A717,'True_Odds_Calculator_3-way'!B717,'True_Odds_Calculator_3-way'!C717,'Log_working_3-way'!B$1,'Log_working_3-way'!B$2)</f>
        <v>1.0258431111131678</v>
      </c>
      <c r="F716" s="6" t="e">
        <f>IF('Log_working_3-way'!D716="","",1/'True_Odds_Calculator_3-way'!N717+1/'True_Odds_Calculator_3-way'!O717+1/'True_Odds_Calculator_3-way'!#REF!-1)</f>
        <v>#REF!</v>
      </c>
      <c r="H716" s="6">
        <f>IF('Log_working_3-way'!$D716="","",'True_Odds_Calculator_3-way'!N717/'True_Odds_Calculator_3-way'!A717-1)</f>
        <v>12.052356317011901</v>
      </c>
      <c r="I716" s="6">
        <f>IF('Log_working_3-way'!$D716="","",'True_Odds_Calculator_3-way'!O717/'True_Odds_Calculator_3-way'!B717-1)</f>
        <v>8.097429733286388</v>
      </c>
      <c r="J716" s="6" t="e">
        <f>IF('Log_working_3-way'!$D716="","",'True_Odds_Calculator_3-way'!#REF!/'True_Odds_Calculator_3-way'!C717-1)</f>
        <v>#REF!</v>
      </c>
      <c r="K716" s="6">
        <f>IF('Log_working_3-way'!$D716="","",1/'True_Odds_Calculator_3-way'!A717+1/'True_Odds_Calculator_3-way'!B717+1/'True_Odds_Calculator_3-way'!C717-1)</f>
        <v>2.7982649974879426E-2</v>
      </c>
    </row>
    <row r="717" spans="4:11" x14ac:dyDescent="0.25">
      <c r="D717">
        <f>solve_for_c('True_Odds_Calculator_3-way'!A718,'True_Odds_Calculator_3-way'!B718,'True_Odds_Calculator_3-way'!C718,'Log_working_3-way'!B$1,'Log_working_3-way'!B$2)</f>
        <v>1.0253996475233373</v>
      </c>
      <c r="F717" s="6" t="e">
        <f>IF('Log_working_3-way'!D717="","",1/'True_Odds_Calculator_3-way'!N718+1/'True_Odds_Calculator_3-way'!O718+1/'True_Odds_Calculator_3-way'!#REF!-1)</f>
        <v>#REF!</v>
      </c>
      <c r="H717" s="6">
        <f>IF('Log_working_3-way'!$D717="","",'True_Odds_Calculator_3-way'!N718/'True_Odds_Calculator_3-way'!A718-1)</f>
        <v>7.3227332100946416</v>
      </c>
      <c r="I717" s="6">
        <f>IF('Log_working_3-way'!$D717="","",'True_Odds_Calculator_3-way'!O718/'True_Odds_Calculator_3-way'!B718-1)</f>
        <v>8.7486397130418752</v>
      </c>
      <c r="J717" s="6" t="e">
        <f>IF('Log_working_3-way'!$D717="","",'True_Odds_Calculator_3-way'!#REF!/'True_Odds_Calculator_3-way'!C718-1)</f>
        <v>#REF!</v>
      </c>
      <c r="K717" s="6">
        <f>IF('Log_working_3-way'!$D717="","",1/'True_Odds_Calculator_3-way'!A718+1/'True_Odds_Calculator_3-way'!B718+1/'True_Odds_Calculator_3-way'!C718-1)</f>
        <v>2.7263398862249266E-2</v>
      </c>
    </row>
    <row r="718" spans="4:11" x14ac:dyDescent="0.25">
      <c r="D718">
        <f>solve_for_c('True_Odds_Calculator_3-way'!A719,'True_Odds_Calculator_3-way'!B719,'True_Odds_Calculator_3-way'!C719,'Log_working_3-way'!B$1,'Log_working_3-way'!B$2)</f>
        <v>1.0210740548191433</v>
      </c>
      <c r="F718" s="6" t="e">
        <f>IF('Log_working_3-way'!D718="","",1/'True_Odds_Calculator_3-way'!N719+1/'True_Odds_Calculator_3-way'!O719+1/'True_Odds_Calculator_3-way'!#REF!-1)</f>
        <v>#REF!</v>
      </c>
      <c r="H718" s="6">
        <f>IF('Log_working_3-way'!$D718="","",'True_Odds_Calculator_3-way'!N719/'True_Odds_Calculator_3-way'!A719-1)</f>
        <v>13.68779519690022</v>
      </c>
      <c r="I718" s="6">
        <f>IF('Log_working_3-way'!$D718="","",'True_Odds_Calculator_3-way'!O719/'True_Odds_Calculator_3-way'!B719-1)</f>
        <v>9.3061055773155914</v>
      </c>
      <c r="J718" s="6" t="e">
        <f>IF('Log_working_3-way'!$D718="","",'True_Odds_Calculator_3-way'!#REF!/'True_Odds_Calculator_3-way'!C719-1)</f>
        <v>#REF!</v>
      </c>
      <c r="K718" s="6">
        <f>IF('Log_working_3-way'!$D718="","",1/'True_Odds_Calculator_3-way'!A719+1/'True_Odds_Calculator_3-way'!B719+1/'True_Odds_Calculator_3-way'!C719-1)</f>
        <v>2.2831230111310941E-2</v>
      </c>
    </row>
    <row r="719" spans="4:11" x14ac:dyDescent="0.25">
      <c r="D719">
        <f>solve_for_c('True_Odds_Calculator_3-way'!A720,'True_Odds_Calculator_3-way'!B720,'True_Odds_Calculator_3-way'!C720,'Log_working_3-way'!B$1,'Log_working_3-way'!B$2)</f>
        <v>1.0665283997528001</v>
      </c>
      <c r="F719" s="6" t="e">
        <f>IF('Log_working_3-way'!D719="","",1/'True_Odds_Calculator_3-way'!N720+1/'True_Odds_Calculator_3-way'!O720+1/'True_Odds_Calculator_3-way'!#REF!-1)</f>
        <v>#REF!</v>
      </c>
      <c r="H719" s="6">
        <f>IF('Log_working_3-way'!$D719="","",'True_Odds_Calculator_3-way'!N720/'True_Odds_Calculator_3-way'!A720-1)</f>
        <v>0.37478165232580718</v>
      </c>
      <c r="I719" s="6">
        <f>IF('Log_working_3-way'!$D719="","",'True_Odds_Calculator_3-way'!O720/'True_Odds_Calculator_3-way'!B720-1)</f>
        <v>2.6302828006728349</v>
      </c>
      <c r="J719" s="6" t="e">
        <f>IF('Log_working_3-way'!$D719="","",'True_Odds_Calculator_3-way'!#REF!/'True_Odds_Calculator_3-way'!C720-1)</f>
        <v>#REF!</v>
      </c>
      <c r="K719" s="6">
        <f>IF('Log_working_3-way'!$D719="","",1/'True_Odds_Calculator_3-way'!A720+1/'True_Odds_Calculator_3-way'!B720+1/'True_Odds_Calculator_3-way'!C720-1)</f>
        <v>5.0798925339366363E-2</v>
      </c>
    </row>
    <row r="720" spans="4:11" x14ac:dyDescent="0.25">
      <c r="D720">
        <f>solve_for_c('True_Odds_Calculator_3-way'!A721,'True_Odds_Calculator_3-way'!B721,'True_Odds_Calculator_3-way'!C721,'Log_working_3-way'!B$1,'Log_working_3-way'!B$2)</f>
        <v>1.0209939041261482</v>
      </c>
      <c r="F720" s="6" t="e">
        <f>IF('Log_working_3-way'!D720="","",1/'True_Odds_Calculator_3-way'!N721+1/'True_Odds_Calculator_3-way'!O721+1/'True_Odds_Calculator_3-way'!#REF!-1)</f>
        <v>#REF!</v>
      </c>
      <c r="H720" s="6">
        <f>IF('Log_working_3-way'!$D720="","",'True_Odds_Calculator_3-way'!N721/'True_Odds_Calculator_3-way'!A721-1)</f>
        <v>21.616835205214397</v>
      </c>
      <c r="I720" s="6">
        <f>IF('Log_working_3-way'!$D720="","",'True_Odds_Calculator_3-way'!O721/'True_Odds_Calculator_3-way'!B721-1)</f>
        <v>6.6775397085767301</v>
      </c>
      <c r="J720" s="6" t="e">
        <f>IF('Log_working_3-way'!$D720="","",'True_Odds_Calculator_3-way'!#REF!/'True_Odds_Calculator_3-way'!C721-1)</f>
        <v>#REF!</v>
      </c>
      <c r="K720" s="6">
        <f>IF('Log_working_3-way'!$D720="","",1/'True_Odds_Calculator_3-way'!A721+1/'True_Odds_Calculator_3-way'!B721+1/'True_Odds_Calculator_3-way'!C721-1)</f>
        <v>2.19778813312832E-2</v>
      </c>
    </row>
    <row r="721" spans="4:11" x14ac:dyDescent="0.25">
      <c r="D721">
        <f>solve_for_c('True_Odds_Calculator_3-way'!A722,'True_Odds_Calculator_3-way'!B722,'True_Odds_Calculator_3-way'!C722,'Log_working_3-way'!B$1,'Log_working_3-way'!B$2)</f>
        <v>1.0322158315733614</v>
      </c>
      <c r="F721" s="6" t="e">
        <f>IF('Log_working_3-way'!D721="","",1/'True_Odds_Calculator_3-way'!N722+1/'True_Odds_Calculator_3-way'!O722+1/'True_Odds_Calculator_3-way'!#REF!-1)</f>
        <v>#REF!</v>
      </c>
      <c r="H721" s="6">
        <f>IF('Log_working_3-way'!$D721="","",'True_Odds_Calculator_3-way'!N722/'True_Odds_Calculator_3-way'!A722-1)</f>
        <v>46.657983444304875</v>
      </c>
      <c r="I721" s="6">
        <f>IF('Log_working_3-way'!$D721="","",'True_Odds_Calculator_3-way'!O722/'True_Odds_Calculator_3-way'!B722-1)</f>
        <v>3.3193710956347493</v>
      </c>
      <c r="J721" s="6" t="e">
        <f>IF('Log_working_3-way'!$D721="","",'True_Odds_Calculator_3-way'!#REF!/'True_Odds_Calculator_3-way'!C722-1)</f>
        <v>#REF!</v>
      </c>
      <c r="K721" s="6">
        <f>IF('Log_working_3-way'!$D721="","",1/'True_Odds_Calculator_3-way'!A722+1/'True_Odds_Calculator_3-way'!B722+1/'True_Odds_Calculator_3-way'!C722-1)</f>
        <v>2.6106084857614897E-2</v>
      </c>
    </row>
    <row r="722" spans="4:11" x14ac:dyDescent="0.25">
      <c r="D722">
        <f>solve_for_c('True_Odds_Calculator_3-way'!A723,'True_Odds_Calculator_3-way'!B723,'True_Odds_Calculator_3-way'!C723,'Log_working_3-way'!B$1,'Log_working_3-way'!B$2)</f>
        <v>1.0419373947086767</v>
      </c>
      <c r="F722" s="6" t="e">
        <f>IF('Log_working_3-way'!D722="","",1/'True_Odds_Calculator_3-way'!N723+1/'True_Odds_Calculator_3-way'!O723+1/'True_Odds_Calculator_3-way'!#REF!-1)</f>
        <v>#REF!</v>
      </c>
      <c r="H722" s="6">
        <f>IF('Log_working_3-way'!$D722="","",'True_Odds_Calculator_3-way'!N723/'True_Odds_Calculator_3-way'!A723-1)</f>
        <v>37.606868287578656</v>
      </c>
      <c r="I722" s="6">
        <f>IF('Log_working_3-way'!$D722="","",'True_Odds_Calculator_3-way'!O723/'True_Odds_Calculator_3-way'!B723-1)</f>
        <v>5.502154561856055</v>
      </c>
      <c r="J722" s="6" t="e">
        <f>IF('Log_working_3-way'!$D722="","",'True_Odds_Calculator_3-way'!#REF!/'True_Odds_Calculator_3-way'!C723-1)</f>
        <v>#REF!</v>
      </c>
      <c r="K722" s="6">
        <f>IF('Log_working_3-way'!$D722="","",1/'True_Odds_Calculator_3-way'!A723+1/'True_Odds_Calculator_3-way'!B723+1/'True_Odds_Calculator_3-way'!C723-1)</f>
        <v>3.7579188377206973E-2</v>
      </c>
    </row>
    <row r="723" spans="4:11" x14ac:dyDescent="0.25">
      <c r="D723">
        <f>solve_for_c('True_Odds_Calculator_3-way'!A724,'True_Odds_Calculator_3-way'!B724,'True_Odds_Calculator_3-way'!C724,'Log_working_3-way'!B$1,'Log_working_3-way'!B$2)</f>
        <v>1.0312212149576709</v>
      </c>
      <c r="F723" s="6" t="e">
        <f>IF('Log_working_3-way'!D723="","",1/'True_Odds_Calculator_3-way'!N724+1/'True_Odds_Calculator_3-way'!O724+1/'True_Odds_Calculator_3-way'!#REF!-1)</f>
        <v>#REF!</v>
      </c>
      <c r="H723" s="6">
        <f>IF('Log_working_3-way'!$D723="","",'True_Odds_Calculator_3-way'!N724/'True_Odds_Calculator_3-way'!A724-1)</f>
        <v>6.8095250669164518</v>
      </c>
      <c r="I723" s="6">
        <f>IF('Log_working_3-way'!$D723="","",'True_Odds_Calculator_3-way'!O724/'True_Odds_Calculator_3-way'!B724-1)</f>
        <v>10.044003308656135</v>
      </c>
      <c r="J723" s="6" t="e">
        <f>IF('Log_working_3-way'!$D723="","",'True_Odds_Calculator_3-way'!#REF!/'True_Odds_Calculator_3-way'!C724-1)</f>
        <v>#REF!</v>
      </c>
      <c r="K723" s="6">
        <f>IF('Log_working_3-way'!$D723="","",1/'True_Odds_Calculator_3-way'!A724+1/'True_Odds_Calculator_3-way'!B724+1/'True_Odds_Calculator_3-way'!C724-1)</f>
        <v>3.345138067360276E-2</v>
      </c>
    </row>
    <row r="724" spans="4:11" x14ac:dyDescent="0.25">
      <c r="D724">
        <f>solve_for_c('True_Odds_Calculator_3-way'!A725,'True_Odds_Calculator_3-way'!B725,'True_Odds_Calculator_3-way'!C725,'Log_working_3-way'!B$1,'Log_working_3-way'!B$2)</f>
        <v>1.0307848152435326</v>
      </c>
      <c r="F724" s="6" t="e">
        <f>IF('Log_working_3-way'!D724="","",1/'True_Odds_Calculator_3-way'!N725+1/'True_Odds_Calculator_3-way'!O725+1/'True_Odds_Calculator_3-way'!#REF!-1)</f>
        <v>#REF!</v>
      </c>
      <c r="H724" s="6">
        <f>IF('Log_working_3-way'!$D724="","",'True_Odds_Calculator_3-way'!N725/'True_Odds_Calculator_3-way'!A725-1)</f>
        <v>8.753310195918635</v>
      </c>
      <c r="I724" s="6">
        <f>IF('Log_working_3-way'!$D724="","",'True_Odds_Calculator_3-way'!O725/'True_Odds_Calculator_3-way'!B725-1)</f>
        <v>10.914708577285646</v>
      </c>
      <c r="J724" s="6" t="e">
        <f>IF('Log_working_3-way'!$D724="","",'True_Odds_Calculator_3-way'!#REF!/'True_Odds_Calculator_3-way'!C725-1)</f>
        <v>#REF!</v>
      </c>
      <c r="K724" s="6">
        <f>IF('Log_working_3-way'!$D724="","",1/'True_Odds_Calculator_3-way'!A725+1/'True_Odds_Calculator_3-way'!B725+1/'True_Odds_Calculator_3-way'!C725-1)</f>
        <v>3.3301014092408598E-2</v>
      </c>
    </row>
    <row r="725" spans="4:11" x14ac:dyDescent="0.25">
      <c r="D725">
        <f>solve_for_c('True_Odds_Calculator_3-way'!A726,'True_Odds_Calculator_3-way'!B726,'True_Odds_Calculator_3-way'!C726,'Log_working_3-way'!B$1,'Log_working_3-way'!B$2)</f>
        <v>1.0316884767218997</v>
      </c>
      <c r="F725" s="6" t="e">
        <f>IF('Log_working_3-way'!D725="","",1/'True_Odds_Calculator_3-way'!N726+1/'True_Odds_Calculator_3-way'!O726+1/'True_Odds_Calculator_3-way'!#REF!-1)</f>
        <v>#REF!</v>
      </c>
      <c r="H725" s="6">
        <f>IF('Log_working_3-way'!$D725="","",'True_Odds_Calculator_3-way'!N726/'True_Odds_Calculator_3-way'!A726-1)</f>
        <v>7.3657182732837665</v>
      </c>
      <c r="I725" s="6">
        <f>IF('Log_working_3-way'!$D725="","",'True_Odds_Calculator_3-way'!O726/'True_Odds_Calculator_3-way'!B726-1)</f>
        <v>9.9634734822025326</v>
      </c>
      <c r="J725" s="6" t="e">
        <f>IF('Log_working_3-way'!$D725="","",'True_Odds_Calculator_3-way'!#REF!/'True_Odds_Calculator_3-way'!C726-1)</f>
        <v>#REF!</v>
      </c>
      <c r="K725" s="6">
        <f>IF('Log_working_3-way'!$D725="","",1/'True_Odds_Calculator_3-way'!A726+1/'True_Odds_Calculator_3-way'!B726+1/'True_Odds_Calculator_3-way'!C726-1)</f>
        <v>3.4043790210773084E-2</v>
      </c>
    </row>
    <row r="726" spans="4:11" x14ac:dyDescent="0.25">
      <c r="D726">
        <f>solve_for_c('True_Odds_Calculator_3-way'!A727,'True_Odds_Calculator_3-way'!B727,'True_Odds_Calculator_3-way'!C727,'Log_working_3-way'!B$1,'Log_working_3-way'!B$2)</f>
        <v>1.0377608465171928</v>
      </c>
      <c r="F726" s="6" t="e">
        <f>IF('Log_working_3-way'!D726="","",1/'True_Odds_Calculator_3-way'!N727+1/'True_Odds_Calculator_3-way'!O727+1/'True_Odds_Calculator_3-way'!#REF!-1)</f>
        <v>#REF!</v>
      </c>
      <c r="H726" s="6">
        <f>IF('Log_working_3-way'!$D726="","",'True_Odds_Calculator_3-way'!N727/'True_Odds_Calculator_3-way'!A727-1)</f>
        <v>18.869750132908027</v>
      </c>
      <c r="I726" s="6">
        <f>IF('Log_working_3-way'!$D726="","",'True_Odds_Calculator_3-way'!O727/'True_Odds_Calculator_3-way'!B727-1)</f>
        <v>8.2752585397240512</v>
      </c>
      <c r="J726" s="6" t="e">
        <f>IF('Log_working_3-way'!$D726="","",'True_Odds_Calculator_3-way'!#REF!/'True_Odds_Calculator_3-way'!C727-1)</f>
        <v>#REF!</v>
      </c>
      <c r="K726" s="6">
        <f>IF('Log_working_3-way'!$D726="","",1/'True_Odds_Calculator_3-way'!A727+1/'True_Odds_Calculator_3-way'!B727+1/'True_Odds_Calculator_3-way'!C727-1)</f>
        <v>3.9829735481909267E-2</v>
      </c>
    </row>
    <row r="727" spans="4:11" x14ac:dyDescent="0.25">
      <c r="D727">
        <f>solve_for_c('True_Odds_Calculator_3-way'!A728,'True_Odds_Calculator_3-way'!B728,'True_Odds_Calculator_3-way'!C728,'Log_working_3-way'!B$1,'Log_working_3-way'!B$2)</f>
        <v>1.0368214169795549</v>
      </c>
      <c r="F727" s="6" t="e">
        <f>IF('Log_working_3-way'!D727="","",1/'True_Odds_Calculator_3-way'!N728+1/'True_Odds_Calculator_3-way'!O728+1/'True_Odds_Calculator_3-way'!#REF!-1)</f>
        <v>#REF!</v>
      </c>
      <c r="H727" s="6">
        <f>IF('Log_working_3-way'!$D727="","",'True_Odds_Calculator_3-way'!N728/'True_Odds_Calculator_3-way'!A728-1)</f>
        <v>10.441283966311776</v>
      </c>
      <c r="I727" s="6">
        <f>IF('Log_working_3-way'!$D727="","",'True_Odds_Calculator_3-way'!O728/'True_Odds_Calculator_3-way'!B728-1)</f>
        <v>6.4244751664106499</v>
      </c>
      <c r="J727" s="6" t="e">
        <f>IF('Log_working_3-way'!$D727="","",'True_Odds_Calculator_3-way'!#REF!/'True_Odds_Calculator_3-way'!C728-1)</f>
        <v>#REF!</v>
      </c>
      <c r="K727" s="6">
        <f>IF('Log_working_3-way'!$D727="","",1/'True_Odds_Calculator_3-way'!A728+1/'True_Odds_Calculator_3-way'!B728+1/'True_Odds_Calculator_3-way'!C728-1)</f>
        <v>3.9272030651340994E-2</v>
      </c>
    </row>
    <row r="728" spans="4:11" x14ac:dyDescent="0.25">
      <c r="D728">
        <f>solve_for_c('True_Odds_Calculator_3-way'!A729,'True_Odds_Calculator_3-way'!B729,'True_Odds_Calculator_3-way'!C729,'Log_working_3-way'!B$1,'Log_working_3-way'!B$2)</f>
        <v>1.0418075632664436</v>
      </c>
      <c r="F728" s="6" t="e">
        <f>IF('Log_working_3-way'!D728="","",1/'True_Odds_Calculator_3-way'!N729+1/'True_Odds_Calculator_3-way'!O729+1/'True_Odds_Calculator_3-way'!#REF!-1)</f>
        <v>#REF!</v>
      </c>
      <c r="H728" s="6">
        <f>IF('Log_working_3-way'!$D728="","",'True_Odds_Calculator_3-way'!N729/'True_Odds_Calculator_3-way'!A729-1)</f>
        <v>4.9965934139336046</v>
      </c>
      <c r="I728" s="6">
        <f>IF('Log_working_3-way'!$D728="","",'True_Odds_Calculator_3-way'!O729/'True_Odds_Calculator_3-way'!B729-1)</f>
        <v>5.6444248353834965</v>
      </c>
      <c r="J728" s="6" t="e">
        <f>IF('Log_working_3-way'!$D728="","",'True_Odds_Calculator_3-way'!#REF!/'True_Odds_Calculator_3-way'!C729-1)</f>
        <v>#REF!</v>
      </c>
      <c r="K728" s="6">
        <f>IF('Log_working_3-way'!$D728="","",1/'True_Odds_Calculator_3-way'!A729+1/'True_Odds_Calculator_3-way'!B729+1/'True_Odds_Calculator_3-way'!C729-1)</f>
        <v>4.2258423837371328E-2</v>
      </c>
    </row>
    <row r="729" spans="4:11" x14ac:dyDescent="0.25">
      <c r="D729">
        <f>solve_for_c('True_Odds_Calculator_3-way'!A730,'True_Odds_Calculator_3-way'!B730,'True_Odds_Calculator_3-way'!C730,'Log_working_3-way'!B$1,'Log_working_3-way'!B$2)</f>
        <v>1.0613200526814328</v>
      </c>
      <c r="F729" s="6" t="e">
        <f>IF('Log_working_3-way'!D729="","",1/'True_Odds_Calculator_3-way'!N730+1/'True_Odds_Calculator_3-way'!O730+1/'True_Odds_Calculator_3-way'!#REF!-1)</f>
        <v>#REF!</v>
      </c>
      <c r="H729" s="6">
        <f>IF('Log_working_3-way'!$D729="","",'True_Odds_Calculator_3-way'!N730/'True_Odds_Calculator_3-way'!A730-1)</f>
        <v>49.8711234664542</v>
      </c>
      <c r="I729" s="6">
        <f>IF('Log_working_3-way'!$D729="","",'True_Odds_Calculator_3-way'!O730/'True_Odds_Calculator_3-way'!B730-1)</f>
        <v>2.6422733930277973</v>
      </c>
      <c r="J729" s="6" t="e">
        <f>IF('Log_working_3-way'!$D729="","",'True_Odds_Calculator_3-way'!#REF!/'True_Odds_Calculator_3-way'!C730-1)</f>
        <v>#REF!</v>
      </c>
      <c r="K729" s="6">
        <f>IF('Log_working_3-way'!$D729="","",1/'True_Odds_Calculator_3-way'!A730+1/'True_Odds_Calculator_3-way'!B730+1/'True_Odds_Calculator_3-way'!C730-1)</f>
        <v>4.733962939939218E-2</v>
      </c>
    </row>
    <row r="730" spans="4:11" x14ac:dyDescent="0.25">
      <c r="D730">
        <f>solve_for_c('True_Odds_Calculator_3-way'!A731,'True_Odds_Calculator_3-way'!B731,'True_Odds_Calculator_3-way'!C731,'Log_working_3-way'!B$1,'Log_working_3-way'!B$2)</f>
        <v>1.0367138269468548</v>
      </c>
      <c r="F730" s="6" t="e">
        <f>IF('Log_working_3-way'!D730="","",1/'True_Odds_Calculator_3-way'!N731+1/'True_Odds_Calculator_3-way'!O731+1/'True_Odds_Calculator_3-way'!#REF!-1)</f>
        <v>#REF!</v>
      </c>
      <c r="H730" s="6">
        <f>IF('Log_working_3-way'!$D730="","",'True_Odds_Calculator_3-way'!N731/'True_Odds_Calculator_3-way'!A731-1)</f>
        <v>15.429249047132533</v>
      </c>
      <c r="I730" s="6">
        <f>IF('Log_working_3-way'!$D730="","",'True_Odds_Calculator_3-way'!O731/'True_Odds_Calculator_3-way'!B731-1)</f>
        <v>8.6967754214791597</v>
      </c>
      <c r="J730" s="6" t="e">
        <f>IF('Log_working_3-way'!$D730="","",'True_Odds_Calculator_3-way'!#REF!/'True_Odds_Calculator_3-way'!C731-1)</f>
        <v>#REF!</v>
      </c>
      <c r="K730" s="6">
        <f>IF('Log_working_3-way'!$D730="","",1/'True_Odds_Calculator_3-way'!A731+1/'True_Odds_Calculator_3-way'!B731+1/'True_Odds_Calculator_3-way'!C731-1)</f>
        <v>3.9325433264827181E-2</v>
      </c>
    </row>
    <row r="731" spans="4:11" x14ac:dyDescent="0.25">
      <c r="D731">
        <f>solve_for_c('True_Odds_Calculator_3-way'!A732,'True_Odds_Calculator_3-way'!B732,'True_Odds_Calculator_3-way'!C732,'Log_working_3-way'!B$1,'Log_working_3-way'!B$2)</f>
        <v>1.036216986873981</v>
      </c>
      <c r="F731" s="6" t="e">
        <f>IF('Log_working_3-way'!D731="","",1/'True_Odds_Calculator_3-way'!N732+1/'True_Odds_Calculator_3-way'!O732+1/'True_Odds_Calculator_3-way'!#REF!-1)</f>
        <v>#REF!</v>
      </c>
      <c r="H731" s="6">
        <f>IF('Log_working_3-way'!$D731="","",'True_Odds_Calculator_3-way'!N732/'True_Odds_Calculator_3-way'!A732-1)</f>
        <v>7.3764025732299512</v>
      </c>
      <c r="I731" s="6">
        <f>IF('Log_working_3-way'!$D731="","",'True_Odds_Calculator_3-way'!O732/'True_Odds_Calculator_3-way'!B732-1)</f>
        <v>10.061471532526964</v>
      </c>
      <c r="J731" s="6" t="e">
        <f>IF('Log_working_3-way'!$D731="","",'True_Odds_Calculator_3-way'!#REF!/'True_Odds_Calculator_3-way'!C732-1)</f>
        <v>#REF!</v>
      </c>
      <c r="K731" s="6">
        <f>IF('Log_working_3-way'!$D731="","",1/'True_Odds_Calculator_3-way'!A732+1/'True_Odds_Calculator_3-way'!B732+1/'True_Odds_Calculator_3-way'!C732-1)</f>
        <v>3.8826601180062426E-2</v>
      </c>
    </row>
    <row r="732" spans="4:11" x14ac:dyDescent="0.25">
      <c r="D732">
        <f>solve_for_c('True_Odds_Calculator_3-way'!A733,'True_Odds_Calculator_3-way'!B733,'True_Odds_Calculator_3-way'!C733,'Log_working_3-way'!B$1,'Log_working_3-way'!B$2)</f>
        <v>1.0315209512255987</v>
      </c>
      <c r="F732" s="6" t="e">
        <f>IF('Log_working_3-way'!D732="","",1/'True_Odds_Calculator_3-way'!N733+1/'True_Odds_Calculator_3-way'!O733+1/'True_Odds_Calculator_3-way'!#REF!-1)</f>
        <v>#REF!</v>
      </c>
      <c r="H732" s="6">
        <f>IF('Log_working_3-way'!$D732="","",'True_Odds_Calculator_3-way'!N733/'True_Odds_Calculator_3-way'!A733-1)</f>
        <v>5.4629496902386245</v>
      </c>
      <c r="I732" s="6">
        <f>IF('Log_working_3-way'!$D732="","",'True_Odds_Calculator_3-way'!O733/'True_Odds_Calculator_3-way'!B733-1)</f>
        <v>8.2778567048217511</v>
      </c>
      <c r="J732" s="6" t="e">
        <f>IF('Log_working_3-way'!$D732="","",'True_Odds_Calculator_3-way'!#REF!/'True_Odds_Calculator_3-way'!C733-1)</f>
        <v>#REF!</v>
      </c>
      <c r="K732" s="6">
        <f>IF('Log_working_3-way'!$D732="","",1/'True_Odds_Calculator_3-way'!A733+1/'True_Odds_Calculator_3-way'!B733+1/'True_Odds_Calculator_3-way'!C733-1)</f>
        <v>3.31117351061192E-2</v>
      </c>
    </row>
    <row r="733" spans="4:11" x14ac:dyDescent="0.25">
      <c r="D733">
        <f>solve_for_c('True_Odds_Calculator_3-way'!A734,'True_Odds_Calculator_3-way'!B734,'True_Odds_Calculator_3-way'!C734,'Log_working_3-way'!B$1,'Log_working_3-way'!B$2)</f>
        <v>1.0321094870797316</v>
      </c>
      <c r="F733" s="6" t="e">
        <f>IF('Log_working_3-way'!D733="","",1/'True_Odds_Calculator_3-way'!N734+1/'True_Odds_Calculator_3-way'!O734+1/'True_Odds_Calculator_3-way'!#REF!-1)</f>
        <v>#REF!</v>
      </c>
      <c r="H733" s="6">
        <f>IF('Log_working_3-way'!$D733="","",'True_Odds_Calculator_3-way'!N734/'True_Odds_Calculator_3-way'!A734-1)</f>
        <v>17.440345631589</v>
      </c>
      <c r="I733" s="6">
        <f>IF('Log_working_3-way'!$D733="","",'True_Odds_Calculator_3-way'!O734/'True_Odds_Calculator_3-way'!B734-1)</f>
        <v>9.5330650074193031</v>
      </c>
      <c r="J733" s="6" t="e">
        <f>IF('Log_working_3-way'!$D733="","",'True_Odds_Calculator_3-way'!#REF!/'True_Odds_Calculator_3-way'!C734-1)</f>
        <v>#REF!</v>
      </c>
      <c r="K733" s="6">
        <f>IF('Log_working_3-way'!$D733="","",1/'True_Odds_Calculator_3-way'!A734+1/'True_Odds_Calculator_3-way'!B734+1/'True_Odds_Calculator_3-way'!C734-1)</f>
        <v>3.4093905152138504E-2</v>
      </c>
    </row>
    <row r="734" spans="4:11" x14ac:dyDescent="0.25">
      <c r="D734">
        <f>solve_for_c('True_Odds_Calculator_3-way'!A735,'True_Odds_Calculator_3-way'!B735,'True_Odds_Calculator_3-way'!C735,'Log_working_3-way'!B$1,'Log_working_3-way'!B$2)</f>
        <v>1.0328371147870994</v>
      </c>
      <c r="F734" s="6" t="e">
        <f>IF('Log_working_3-way'!D734="","",1/'True_Odds_Calculator_3-way'!N735+1/'True_Odds_Calculator_3-way'!O735+1/'True_Odds_Calculator_3-way'!#REF!-1)</f>
        <v>#REF!</v>
      </c>
      <c r="H734" s="6">
        <f>IF('Log_working_3-way'!$D734="","",'True_Odds_Calculator_3-way'!N735/'True_Odds_Calculator_3-way'!A735-1)</f>
        <v>22.944705452672725</v>
      </c>
      <c r="I734" s="6">
        <f>IF('Log_working_3-way'!$D734="","",'True_Odds_Calculator_3-way'!O735/'True_Odds_Calculator_3-way'!B735-1)</f>
        <v>8.5064911409423143</v>
      </c>
      <c r="J734" s="6" t="e">
        <f>IF('Log_working_3-way'!$D734="","",'True_Odds_Calculator_3-way'!#REF!/'True_Odds_Calculator_3-way'!C735-1)</f>
        <v>#REF!</v>
      </c>
      <c r="K734" s="6">
        <f>IF('Log_working_3-way'!$D734="","",1/'True_Odds_Calculator_3-way'!A735+1/'True_Odds_Calculator_3-way'!B735+1/'True_Odds_Calculator_3-way'!C735-1)</f>
        <v>3.370921085588674E-2</v>
      </c>
    </row>
    <row r="735" spans="4:11" x14ac:dyDescent="0.25">
      <c r="D735">
        <f>solve_for_c('True_Odds_Calculator_3-way'!A736,'True_Odds_Calculator_3-way'!B736,'True_Odds_Calculator_3-way'!C736,'Log_working_3-way'!B$1,'Log_working_3-way'!B$2)</f>
        <v>1.0779941451972517</v>
      </c>
      <c r="F735" s="6" t="e">
        <f>IF('Log_working_3-way'!D735="","",1/'True_Odds_Calculator_3-way'!N736+1/'True_Odds_Calculator_3-way'!O736+1/'True_Odds_Calculator_3-way'!#REF!-1)</f>
        <v>#REF!</v>
      </c>
      <c r="H735" s="6">
        <f>IF('Log_working_3-way'!$D735="","",'True_Odds_Calculator_3-way'!N736/'True_Odds_Calculator_3-way'!A736-1)</f>
        <v>66.672091902708132</v>
      </c>
      <c r="I735" s="6">
        <f>IF('Log_working_3-way'!$D735="","",'True_Odds_Calculator_3-way'!O736/'True_Odds_Calculator_3-way'!B736-1)</f>
        <v>0.85889404457260921</v>
      </c>
      <c r="J735" s="6" t="e">
        <f>IF('Log_working_3-way'!$D735="","",'True_Odds_Calculator_3-way'!#REF!/'True_Odds_Calculator_3-way'!C736-1)</f>
        <v>#REF!</v>
      </c>
      <c r="K735" s="6">
        <f>IF('Log_working_3-way'!$D735="","",1/'True_Odds_Calculator_3-way'!A736+1/'True_Odds_Calculator_3-way'!B736+1/'True_Odds_Calculator_3-way'!C736-1)</f>
        <v>4.3509664048769325E-2</v>
      </c>
    </row>
    <row r="736" spans="4:11" x14ac:dyDescent="0.25">
      <c r="D736">
        <f>solve_for_c('True_Odds_Calculator_3-way'!A737,'True_Odds_Calculator_3-way'!B737,'True_Odds_Calculator_3-way'!C737,'Log_working_3-way'!B$1,'Log_working_3-way'!B$2)</f>
        <v>1.0491223535344143</v>
      </c>
      <c r="F736" s="6" t="e">
        <f>IF('Log_working_3-way'!D736="","",1/'True_Odds_Calculator_3-way'!N737+1/'True_Odds_Calculator_3-way'!O737+1/'True_Odds_Calculator_3-way'!#REF!-1)</f>
        <v>#REF!</v>
      </c>
      <c r="H736" s="6">
        <f>IF('Log_working_3-way'!$D736="","",'True_Odds_Calculator_3-way'!N737/'True_Odds_Calculator_3-way'!A737-1)</f>
        <v>0.3565258611486688</v>
      </c>
      <c r="I736" s="6">
        <f>IF('Log_working_3-way'!$D736="","",'True_Odds_Calculator_3-way'!O737/'True_Odds_Calculator_3-way'!B737-1)</f>
        <v>3.7282363440858441</v>
      </c>
      <c r="J736" s="6" t="e">
        <f>IF('Log_working_3-way'!$D736="","",'True_Odds_Calculator_3-way'!#REF!/'True_Odds_Calculator_3-way'!C737-1)</f>
        <v>#REF!</v>
      </c>
      <c r="K736" s="6">
        <f>IF('Log_working_3-way'!$D736="","",1/'True_Odds_Calculator_3-way'!A737+1/'True_Odds_Calculator_3-way'!B737+1/'True_Odds_Calculator_3-way'!C737-1)</f>
        <v>3.979503492857317E-2</v>
      </c>
    </row>
    <row r="737" spans="4:11" x14ac:dyDescent="0.25">
      <c r="D737">
        <f>solve_for_c('True_Odds_Calculator_3-way'!A738,'True_Odds_Calculator_3-way'!B738,'True_Odds_Calculator_3-way'!C738,'Log_working_3-way'!B$1,'Log_working_3-way'!B$2)</f>
        <v>1.0213095761805591</v>
      </c>
      <c r="F737" s="6" t="e">
        <f>IF('Log_working_3-way'!D737="","",1/'True_Odds_Calculator_3-way'!N738+1/'True_Odds_Calculator_3-way'!O738+1/'True_Odds_Calculator_3-way'!#REF!-1)</f>
        <v>#REF!</v>
      </c>
      <c r="H737" s="6">
        <f>IF('Log_working_3-way'!$D737="","",'True_Odds_Calculator_3-way'!N738/'True_Odds_Calculator_3-way'!A738-1)</f>
        <v>16.553761769879664</v>
      </c>
      <c r="I737" s="6">
        <f>IF('Log_working_3-way'!$D737="","",'True_Odds_Calculator_3-way'!O738/'True_Odds_Calculator_3-way'!B738-1)</f>
        <v>9.2394645587626627</v>
      </c>
      <c r="J737" s="6" t="e">
        <f>IF('Log_working_3-way'!$D737="","",'True_Odds_Calculator_3-way'!#REF!/'True_Odds_Calculator_3-way'!C738-1)</f>
        <v>#REF!</v>
      </c>
      <c r="K737" s="6">
        <f>IF('Log_working_3-way'!$D737="","",1/'True_Odds_Calculator_3-way'!A738+1/'True_Odds_Calculator_3-way'!B738+1/'True_Odds_Calculator_3-way'!C738-1)</f>
        <v>2.2835502692489573E-2</v>
      </c>
    </row>
    <row r="738" spans="4:11" x14ac:dyDescent="0.25">
      <c r="D738">
        <f>solve_for_c('True_Odds_Calculator_3-way'!A739,'True_Odds_Calculator_3-way'!B739,'True_Odds_Calculator_3-way'!C739,'Log_working_3-way'!B$1,'Log_working_3-way'!B$2)</f>
        <v>1.0306726148896923</v>
      </c>
      <c r="F738" s="6" t="e">
        <f>IF('Log_working_3-way'!D738="","",1/'True_Odds_Calculator_3-way'!N739+1/'True_Odds_Calculator_3-way'!O739+1/'True_Odds_Calculator_3-way'!#REF!-1)</f>
        <v>#REF!</v>
      </c>
      <c r="H738" s="6">
        <f>IF('Log_working_3-way'!$D738="","",'True_Odds_Calculator_3-way'!N739/'True_Odds_Calculator_3-way'!A739-1)</f>
        <v>12.783519272487334</v>
      </c>
      <c r="I738" s="6">
        <f>IF('Log_working_3-way'!$D738="","",'True_Odds_Calculator_3-way'!O739/'True_Odds_Calculator_3-way'!B739-1)</f>
        <v>10.916868463039989</v>
      </c>
      <c r="J738" s="6" t="e">
        <f>IF('Log_working_3-way'!$D738="","",'True_Odds_Calculator_3-way'!#REF!/'True_Odds_Calculator_3-way'!C739-1)</f>
        <v>#REF!</v>
      </c>
      <c r="K738" s="6">
        <f>IF('Log_working_3-way'!$D738="","",1/'True_Odds_Calculator_3-way'!A739+1/'True_Odds_Calculator_3-way'!B739+1/'True_Odds_Calculator_3-way'!C739-1)</f>
        <v>3.3113732328981627E-2</v>
      </c>
    </row>
    <row r="739" spans="4:11" x14ac:dyDescent="0.25">
      <c r="D739">
        <f>solve_for_c('True_Odds_Calculator_3-way'!A740,'True_Odds_Calculator_3-way'!B740,'True_Odds_Calculator_3-way'!C740,'Log_working_3-way'!B$1,'Log_working_3-way'!B$2)</f>
        <v>1.0356753558224985</v>
      </c>
      <c r="F739" s="6" t="e">
        <f>IF('Log_working_3-way'!D739="","",1/'True_Odds_Calculator_3-way'!N740+1/'True_Odds_Calculator_3-way'!O740+1/'True_Odds_Calculator_3-way'!#REF!-1)</f>
        <v>#REF!</v>
      </c>
      <c r="H739" s="6">
        <f>IF('Log_working_3-way'!$D739="","",'True_Odds_Calculator_3-way'!N740/'True_Odds_Calculator_3-way'!A740-1)</f>
        <v>8.3475259091494536</v>
      </c>
      <c r="I739" s="6">
        <f>IF('Log_working_3-way'!$D739="","",'True_Odds_Calculator_3-way'!O740/'True_Odds_Calculator_3-way'!B740-1)</f>
        <v>8.465103695960817</v>
      </c>
      <c r="J739" s="6" t="e">
        <f>IF('Log_working_3-way'!$D739="","",'True_Odds_Calculator_3-way'!#REF!/'True_Odds_Calculator_3-way'!C740-1)</f>
        <v>#REF!</v>
      </c>
      <c r="K739" s="6">
        <f>IF('Log_working_3-way'!$D739="","",1/'True_Odds_Calculator_3-way'!A740+1/'True_Odds_Calculator_3-way'!B740+1/'True_Odds_Calculator_3-way'!C740-1)</f>
        <v>3.8229244071098067E-2</v>
      </c>
    </row>
    <row r="740" spans="4:11" x14ac:dyDescent="0.25">
      <c r="D740">
        <f>solve_for_c('True_Odds_Calculator_3-way'!A741,'True_Odds_Calculator_3-way'!B741,'True_Odds_Calculator_3-way'!C741,'Log_working_3-way'!B$1,'Log_working_3-way'!B$2)</f>
        <v>1.051827999793741</v>
      </c>
      <c r="F740" s="6" t="e">
        <f>IF('Log_working_3-way'!D740="","",1/'True_Odds_Calculator_3-way'!N741+1/'True_Odds_Calculator_3-way'!O741+1/'True_Odds_Calculator_3-way'!#REF!-1)</f>
        <v>#REF!</v>
      </c>
      <c r="H740" s="6">
        <f>IF('Log_working_3-way'!$D740="","",'True_Odds_Calculator_3-way'!N741/'True_Odds_Calculator_3-way'!A741-1)</f>
        <v>42.721505029413869</v>
      </c>
      <c r="I740" s="6">
        <f>IF('Log_working_3-way'!$D740="","",'True_Odds_Calculator_3-way'!O741/'True_Odds_Calculator_3-way'!B741-1)</f>
        <v>3.5854940467240981</v>
      </c>
      <c r="J740" s="6" t="e">
        <f>IF('Log_working_3-way'!$D740="","",'True_Odds_Calculator_3-way'!#REF!/'True_Odds_Calculator_3-way'!C741-1)</f>
        <v>#REF!</v>
      </c>
      <c r="K740" s="6">
        <f>IF('Log_working_3-way'!$D740="","",1/'True_Odds_Calculator_3-way'!A741+1/'True_Odds_Calculator_3-way'!B741+1/'True_Odds_Calculator_3-way'!C741-1)</f>
        <v>4.4194655222053347E-2</v>
      </c>
    </row>
    <row r="741" spans="4:11" x14ac:dyDescent="0.25">
      <c r="D741">
        <f>solve_for_c('True_Odds_Calculator_3-way'!A742,'True_Odds_Calculator_3-way'!B742,'True_Odds_Calculator_3-way'!C742,'Log_working_3-way'!B$1,'Log_working_3-way'!B$2)</f>
        <v>1.0589131952209172</v>
      </c>
      <c r="F741" s="6" t="e">
        <f>IF('Log_working_3-way'!D741="","",1/'True_Odds_Calculator_3-way'!N742+1/'True_Odds_Calculator_3-way'!O742+1/'True_Odds_Calculator_3-way'!#REF!-1)</f>
        <v>#REF!</v>
      </c>
      <c r="H741" s="6">
        <f>IF('Log_working_3-way'!$D741="","",'True_Odds_Calculator_3-way'!N742/'True_Odds_Calculator_3-way'!A742-1)</f>
        <v>51.540103433021976</v>
      </c>
      <c r="I741" s="6">
        <f>IF('Log_working_3-way'!$D741="","",'True_Odds_Calculator_3-way'!O742/'True_Odds_Calculator_3-way'!B742-1)</f>
        <v>2.4740803086324736</v>
      </c>
      <c r="J741" s="6" t="e">
        <f>IF('Log_working_3-way'!$D741="","",'True_Odds_Calculator_3-way'!#REF!/'True_Odds_Calculator_3-way'!C742-1)</f>
        <v>#REF!</v>
      </c>
      <c r="K741" s="6">
        <f>IF('Log_working_3-way'!$D741="","",1/'True_Odds_Calculator_3-way'!A742+1/'True_Odds_Calculator_3-way'!B742+1/'True_Odds_Calculator_3-way'!C742-1)</f>
        <v>4.4339103162632565E-2</v>
      </c>
    </row>
    <row r="742" spans="4:11" x14ac:dyDescent="0.25">
      <c r="D742">
        <f>solve_for_c('True_Odds_Calculator_3-way'!A743,'True_Odds_Calculator_3-way'!B743,'True_Odds_Calculator_3-way'!C743,'Log_working_3-way'!B$1,'Log_working_3-way'!B$2)</f>
        <v>1.0537765176936493</v>
      </c>
      <c r="F742" s="6" t="e">
        <f>IF('Log_working_3-way'!D742="","",1/'True_Odds_Calculator_3-way'!N743+1/'True_Odds_Calculator_3-way'!O743+1/'True_Odds_Calculator_3-way'!#REF!-1)</f>
        <v>#REF!</v>
      </c>
      <c r="H742" s="6">
        <f>IF('Log_working_3-way'!$D742="","",'True_Odds_Calculator_3-way'!N743/'True_Odds_Calculator_3-way'!A743-1)</f>
        <v>51.751438003880466</v>
      </c>
      <c r="I742" s="6">
        <f>IF('Log_working_3-way'!$D742="","",'True_Odds_Calculator_3-way'!O743/'True_Odds_Calculator_3-way'!B743-1)</f>
        <v>2.7254129116061194</v>
      </c>
      <c r="J742" s="6" t="e">
        <f>IF('Log_working_3-way'!$D742="","",'True_Odds_Calculator_3-way'!#REF!/'True_Odds_Calculator_3-way'!C743-1)</f>
        <v>#REF!</v>
      </c>
      <c r="K742" s="6">
        <f>IF('Log_working_3-way'!$D742="","",1/'True_Odds_Calculator_3-way'!A743+1/'True_Odds_Calculator_3-way'!B743+1/'True_Odds_Calculator_3-way'!C743-1)</f>
        <v>4.0155237005630617E-2</v>
      </c>
    </row>
    <row r="743" spans="4:11" x14ac:dyDescent="0.25">
      <c r="D743">
        <f>solve_for_c('True_Odds_Calculator_3-way'!A744,'True_Odds_Calculator_3-way'!B744,'True_Odds_Calculator_3-way'!C744,'Log_working_3-way'!B$1,'Log_working_3-way'!B$2)</f>
        <v>1.0437257512598566</v>
      </c>
      <c r="F743" s="6" t="e">
        <f>IF('Log_working_3-way'!D743="","",1/'True_Odds_Calculator_3-way'!N744+1/'True_Odds_Calculator_3-way'!O744+1/'True_Odds_Calculator_3-way'!#REF!-1)</f>
        <v>#REF!</v>
      </c>
      <c r="H743" s="6">
        <f>IF('Log_working_3-way'!$D743="","",'True_Odds_Calculator_3-way'!N744/'True_Odds_Calculator_3-way'!A744-1)</f>
        <v>1.3787891508676382</v>
      </c>
      <c r="I743" s="6">
        <f>IF('Log_working_3-way'!$D743="","",'True_Odds_Calculator_3-way'!O744/'True_Odds_Calculator_3-way'!B744-1)</f>
        <v>4.7802930145217957</v>
      </c>
      <c r="J743" s="6" t="e">
        <f>IF('Log_working_3-way'!$D743="","",'True_Odds_Calculator_3-way'!#REF!/'True_Odds_Calculator_3-way'!C744-1)</f>
        <v>#REF!</v>
      </c>
      <c r="K743" s="6">
        <f>IF('Log_working_3-way'!$D743="","",1/'True_Odds_Calculator_3-way'!A744+1/'True_Odds_Calculator_3-way'!B744+1/'True_Odds_Calculator_3-way'!C744-1)</f>
        <v>3.927341877743773E-2</v>
      </c>
    </row>
    <row r="744" spans="4:11" x14ac:dyDescent="0.25">
      <c r="D744">
        <f>solve_for_c('True_Odds_Calculator_3-way'!A745,'True_Odds_Calculator_3-way'!B745,'True_Odds_Calculator_3-way'!C745,'Log_working_3-way'!B$1,'Log_working_3-way'!B$2)</f>
        <v>1.030877572421216</v>
      </c>
      <c r="F744" s="6" t="e">
        <f>IF('Log_working_3-way'!D744="","",1/'True_Odds_Calculator_3-way'!N745+1/'True_Odds_Calculator_3-way'!O745+1/'True_Odds_Calculator_3-way'!#REF!-1)</f>
        <v>#REF!</v>
      </c>
      <c r="H744" s="6">
        <f>IF('Log_working_3-way'!$D744="","",'True_Odds_Calculator_3-way'!N745/'True_Odds_Calculator_3-way'!A745-1)</f>
        <v>9.7552268380208691</v>
      </c>
      <c r="I744" s="6">
        <f>IF('Log_working_3-way'!$D744="","",'True_Odds_Calculator_3-way'!O745/'True_Odds_Calculator_3-way'!B745-1)</f>
        <v>6.947146701766636</v>
      </c>
      <c r="J744" s="6" t="e">
        <f>IF('Log_working_3-way'!$D744="","",'True_Odds_Calculator_3-way'!#REF!/'True_Odds_Calculator_3-way'!C745-1)</f>
        <v>#REF!</v>
      </c>
      <c r="K744" s="6">
        <f>IF('Log_working_3-way'!$D744="","",1/'True_Odds_Calculator_3-way'!A745+1/'True_Odds_Calculator_3-way'!B745+1/'True_Odds_Calculator_3-way'!C745-1)</f>
        <v>3.3089425118599358E-2</v>
      </c>
    </row>
    <row r="745" spans="4:11" x14ac:dyDescent="0.25">
      <c r="D745">
        <f>solve_for_c('True_Odds_Calculator_3-way'!A746,'True_Odds_Calculator_3-way'!B746,'True_Odds_Calculator_3-way'!C746,'Log_working_3-way'!B$1,'Log_working_3-way'!B$2)</f>
        <v>1.0377737074964182</v>
      </c>
      <c r="F745" s="6" t="e">
        <f>IF('Log_working_3-way'!D745="","",1/'True_Odds_Calculator_3-way'!N746+1/'True_Odds_Calculator_3-way'!O746+1/'True_Odds_Calculator_3-way'!#REF!-1)</f>
        <v>#REF!</v>
      </c>
      <c r="H745" s="6">
        <f>IF('Log_working_3-way'!$D745="","",'True_Odds_Calculator_3-way'!N746/'True_Odds_Calculator_3-way'!A746-1)</f>
        <v>3.314324147528116</v>
      </c>
      <c r="I745" s="6">
        <f>IF('Log_working_3-way'!$D745="","",'True_Odds_Calculator_3-way'!O746/'True_Odds_Calculator_3-way'!B746-1)</f>
        <v>4.0776419661766576</v>
      </c>
      <c r="J745" s="6" t="e">
        <f>IF('Log_working_3-way'!$D745="","",'True_Odds_Calculator_3-way'!#REF!/'True_Odds_Calculator_3-way'!C746-1)</f>
        <v>#REF!</v>
      </c>
      <c r="K745" s="6">
        <f>IF('Log_working_3-way'!$D745="","",1/'True_Odds_Calculator_3-way'!A746+1/'True_Odds_Calculator_3-way'!B746+1/'True_Odds_Calculator_3-way'!C746-1)</f>
        <v>3.6012383889490795E-2</v>
      </c>
    </row>
    <row r="746" spans="4:11" x14ac:dyDescent="0.25">
      <c r="D746">
        <f>solve_for_c('True_Odds_Calculator_3-way'!A747,'True_Odds_Calculator_3-way'!B747,'True_Odds_Calculator_3-way'!C747,'Log_working_3-way'!B$1,'Log_working_3-way'!B$2)</f>
        <v>1.0388966402512896</v>
      </c>
      <c r="F746" s="6" t="e">
        <f>IF('Log_working_3-way'!D746="","",1/'True_Odds_Calculator_3-way'!N747+1/'True_Odds_Calculator_3-way'!O747+1/'True_Odds_Calculator_3-way'!#REF!-1)</f>
        <v>#REF!</v>
      </c>
      <c r="H746" s="6">
        <f>IF('Log_working_3-way'!$D746="","",'True_Odds_Calculator_3-way'!N747/'True_Odds_Calculator_3-way'!A747-1)</f>
        <v>3.3611371112103967</v>
      </c>
      <c r="I746" s="6">
        <f>IF('Log_working_3-way'!$D746="","",'True_Odds_Calculator_3-way'!O747/'True_Odds_Calculator_3-way'!B747-1)</f>
        <v>5.36643418868747</v>
      </c>
      <c r="J746" s="6" t="e">
        <f>IF('Log_working_3-way'!$D746="","",'True_Odds_Calculator_3-way'!#REF!/'True_Odds_Calculator_3-way'!C747-1)</f>
        <v>#REF!</v>
      </c>
      <c r="K746" s="6">
        <f>IF('Log_working_3-way'!$D746="","",1/'True_Odds_Calculator_3-way'!A747+1/'True_Odds_Calculator_3-way'!B747+1/'True_Odds_Calculator_3-way'!C747-1)</f>
        <v>3.8017184368986712E-2</v>
      </c>
    </row>
    <row r="747" spans="4:11" x14ac:dyDescent="0.25">
      <c r="D747">
        <f>solve_for_c('True_Odds_Calculator_3-way'!A748,'True_Odds_Calculator_3-way'!B748,'True_Odds_Calculator_3-way'!C748,'Log_working_3-way'!B$1,'Log_working_3-way'!B$2)</f>
        <v>1.0264445820112924</v>
      </c>
      <c r="F747" s="6" t="e">
        <f>IF('Log_working_3-way'!D747="","",1/'True_Odds_Calculator_3-way'!N748+1/'True_Odds_Calculator_3-way'!O748+1/'True_Odds_Calculator_3-way'!#REF!-1)</f>
        <v>#REF!</v>
      </c>
      <c r="H747" s="6">
        <f>IF('Log_working_3-way'!$D747="","",'True_Odds_Calculator_3-way'!N748/'True_Odds_Calculator_3-way'!A748-1)</f>
        <v>18.916172103607046</v>
      </c>
      <c r="I747" s="6">
        <f>IF('Log_working_3-way'!$D747="","",'True_Odds_Calculator_3-way'!O748/'True_Odds_Calculator_3-way'!B748-1)</f>
        <v>6.9861886331990002</v>
      </c>
      <c r="J747" s="6" t="e">
        <f>IF('Log_working_3-way'!$D747="","",'True_Odds_Calculator_3-way'!#REF!/'True_Odds_Calculator_3-way'!C748-1)</f>
        <v>#REF!</v>
      </c>
      <c r="K747" s="6">
        <f>IF('Log_working_3-way'!$D747="","",1/'True_Odds_Calculator_3-way'!A748+1/'True_Odds_Calculator_3-way'!B748+1/'True_Odds_Calculator_3-way'!C748-1)</f>
        <v>2.8038980112666145E-2</v>
      </c>
    </row>
    <row r="748" spans="4:11" x14ac:dyDescent="0.25">
      <c r="D748">
        <f>solve_for_c('True_Odds_Calculator_3-way'!A749,'True_Odds_Calculator_3-way'!B749,'True_Odds_Calculator_3-way'!C749,'Log_working_3-way'!B$1,'Log_working_3-way'!B$2)</f>
        <v>1.0268474434993904</v>
      </c>
      <c r="F748" s="6" t="e">
        <f>IF('Log_working_3-way'!D748="","",1/'True_Odds_Calculator_3-way'!N749+1/'True_Odds_Calculator_3-way'!O749+1/'True_Odds_Calculator_3-way'!#REF!-1)</f>
        <v>#REF!</v>
      </c>
      <c r="H748" s="6">
        <f>IF('Log_working_3-way'!$D748="","",'True_Odds_Calculator_3-way'!N749/'True_Odds_Calculator_3-way'!A749-1)</f>
        <v>5.1094769731967444</v>
      </c>
      <c r="I748" s="6">
        <f>IF('Log_working_3-way'!$D748="","",'True_Odds_Calculator_3-way'!O749/'True_Odds_Calculator_3-way'!B749-1)</f>
        <v>8.0960809846710919</v>
      </c>
      <c r="J748" s="6" t="e">
        <f>IF('Log_working_3-way'!$D748="","",'True_Odds_Calculator_3-way'!#REF!/'True_Odds_Calculator_3-way'!C749-1)</f>
        <v>#REF!</v>
      </c>
      <c r="K748" s="6">
        <f>IF('Log_working_3-way'!$D748="","",1/'True_Odds_Calculator_3-way'!A749+1/'True_Odds_Calculator_3-way'!B749+1/'True_Odds_Calculator_3-way'!C749-1)</f>
        <v>2.8135077177104062E-2</v>
      </c>
    </row>
    <row r="749" spans="4:11" x14ac:dyDescent="0.25">
      <c r="D749">
        <f>solve_for_c('True_Odds_Calculator_3-way'!A750,'True_Odds_Calculator_3-way'!B750,'True_Odds_Calculator_3-way'!C750,'Log_working_3-way'!B$1,'Log_working_3-way'!B$2)</f>
        <v>1.0260851148157224</v>
      </c>
      <c r="F749" s="6" t="e">
        <f>IF('Log_working_3-way'!D749="","",1/'True_Odds_Calculator_3-way'!N750+1/'True_Odds_Calculator_3-way'!O750+1/'True_Odds_Calculator_3-way'!#REF!-1)</f>
        <v>#REF!</v>
      </c>
      <c r="H749" s="6">
        <f>IF('Log_working_3-way'!$D749="","",'True_Odds_Calculator_3-way'!N750/'True_Odds_Calculator_3-way'!A750-1)</f>
        <v>9.5243180694033249</v>
      </c>
      <c r="I749" s="6">
        <f>IF('Log_working_3-way'!$D749="","",'True_Odds_Calculator_3-way'!O750/'True_Odds_Calculator_3-way'!B750-1)</f>
        <v>7.9856466468526488</v>
      </c>
      <c r="J749" s="6" t="e">
        <f>IF('Log_working_3-way'!$D749="","",'True_Odds_Calculator_3-way'!#REF!/'True_Odds_Calculator_3-way'!C750-1)</f>
        <v>#REF!</v>
      </c>
      <c r="K749" s="6">
        <f>IF('Log_working_3-way'!$D749="","",1/'True_Odds_Calculator_3-way'!A750+1/'True_Odds_Calculator_3-way'!B750+1/'True_Odds_Calculator_3-way'!C750-1)</f>
        <v>2.8155653198254971E-2</v>
      </c>
    </row>
    <row r="750" spans="4:11" x14ac:dyDescent="0.25">
      <c r="D750">
        <f>solve_for_c('True_Odds_Calculator_3-way'!A751,'True_Odds_Calculator_3-way'!B751,'True_Odds_Calculator_3-way'!C751,'Log_working_3-way'!B$1,'Log_working_3-way'!B$2)</f>
        <v>1.0285231561133716</v>
      </c>
      <c r="F750" s="6" t="e">
        <f>IF('Log_working_3-way'!D750="","",1/'True_Odds_Calculator_3-way'!N751+1/'True_Odds_Calculator_3-way'!O751+1/'True_Odds_Calculator_3-way'!#REF!-1)</f>
        <v>#REF!</v>
      </c>
      <c r="H750" s="6">
        <f>IF('Log_working_3-way'!$D750="","",'True_Odds_Calculator_3-way'!N751/'True_Odds_Calculator_3-way'!A751-1)</f>
        <v>5.1342728216454621</v>
      </c>
      <c r="I750" s="6">
        <f>IF('Log_working_3-way'!$D750="","",'True_Odds_Calculator_3-way'!O751/'True_Odds_Calculator_3-way'!B751-1)</f>
        <v>5.5555294453697259</v>
      </c>
      <c r="J750" s="6" t="e">
        <f>IF('Log_working_3-way'!$D750="","",'True_Odds_Calculator_3-way'!#REF!/'True_Odds_Calculator_3-way'!C751-1)</f>
        <v>#REF!</v>
      </c>
      <c r="K750" s="6">
        <f>IF('Log_working_3-way'!$D750="","",1/'True_Odds_Calculator_3-way'!A751+1/'True_Odds_Calculator_3-way'!B751+1/'True_Odds_Calculator_3-way'!C751-1)</f>
        <v>2.9131256173201781E-2</v>
      </c>
    </row>
    <row r="751" spans="4:11" x14ac:dyDescent="0.25">
      <c r="D751">
        <f>solve_for_c('True_Odds_Calculator_3-way'!A752,'True_Odds_Calculator_3-way'!B752,'True_Odds_Calculator_3-way'!C752,'Log_working_3-way'!B$1,'Log_working_3-way'!B$2)</f>
        <v>1.0209337117281345</v>
      </c>
      <c r="F751" s="6" t="e">
        <f>IF('Log_working_3-way'!D751="","",1/'True_Odds_Calculator_3-way'!N752+1/'True_Odds_Calculator_3-way'!O752+1/'True_Odds_Calculator_3-way'!#REF!-1)</f>
        <v>#REF!</v>
      </c>
      <c r="H751" s="6">
        <f>IF('Log_working_3-way'!$D751="","",'True_Odds_Calculator_3-way'!N752/'True_Odds_Calculator_3-way'!A752-1)</f>
        <v>8.4906947889656017</v>
      </c>
      <c r="I751" s="6">
        <f>IF('Log_working_3-way'!$D751="","",'True_Odds_Calculator_3-way'!O752/'True_Odds_Calculator_3-way'!B752-1)</f>
        <v>7.8722118753611241</v>
      </c>
      <c r="J751" s="6" t="e">
        <f>IF('Log_working_3-way'!$D751="","",'True_Odds_Calculator_3-way'!#REF!/'True_Odds_Calculator_3-way'!C752-1)</f>
        <v>#REF!</v>
      </c>
      <c r="K751" s="6">
        <f>IF('Log_working_3-way'!$D751="","",1/'True_Odds_Calculator_3-way'!A752+1/'True_Odds_Calculator_3-way'!B752+1/'True_Odds_Calculator_3-way'!C752-1)</f>
        <v>2.2567364601657758E-2</v>
      </c>
    </row>
    <row r="752" spans="4:11" x14ac:dyDescent="0.25">
      <c r="D752">
        <f>solve_for_c('True_Odds_Calculator_3-way'!A753,'True_Odds_Calculator_3-way'!B753,'True_Odds_Calculator_3-way'!C753,'Log_working_3-way'!B$1,'Log_working_3-way'!B$2)</f>
        <v>1.0243597076745863</v>
      </c>
      <c r="F752" s="6" t="e">
        <f>IF('Log_working_3-way'!D752="","",1/'True_Odds_Calculator_3-way'!N753+1/'True_Odds_Calculator_3-way'!O753+1/'True_Odds_Calculator_3-way'!#REF!-1)</f>
        <v>#REF!</v>
      </c>
      <c r="H752" s="6">
        <f>IF('Log_working_3-way'!$D752="","",'True_Odds_Calculator_3-way'!N753/'True_Odds_Calculator_3-way'!A753-1)</f>
        <v>5.3490303941238349</v>
      </c>
      <c r="I752" s="6">
        <f>IF('Log_working_3-way'!$D752="","",'True_Odds_Calculator_3-way'!O753/'True_Odds_Calculator_3-way'!B753-1)</f>
        <v>5.4473364997762692</v>
      </c>
      <c r="J752" s="6" t="e">
        <f>IF('Log_working_3-way'!$D752="","",'True_Odds_Calculator_3-way'!#REF!/'True_Odds_Calculator_3-way'!C753-1)</f>
        <v>#REF!</v>
      </c>
      <c r="K752" s="6">
        <f>IF('Log_working_3-way'!$D752="","",1/'True_Odds_Calculator_3-way'!A753+1/'True_Odds_Calculator_3-way'!B753+1/'True_Odds_Calculator_3-way'!C753-1)</f>
        <v>2.4991962377199251E-2</v>
      </c>
    </row>
    <row r="753" spans="4:11" x14ac:dyDescent="0.25">
      <c r="D753">
        <f>solve_for_c('True_Odds_Calculator_3-way'!A754,'True_Odds_Calculator_3-way'!B754,'True_Odds_Calculator_3-way'!C754,'Log_working_3-way'!B$1,'Log_working_3-way'!B$2)</f>
        <v>1.0223555707190262</v>
      </c>
      <c r="F753" s="6" t="e">
        <f>IF('Log_working_3-way'!D753="","",1/'True_Odds_Calculator_3-way'!N754+1/'True_Odds_Calculator_3-way'!O754+1/'True_Odds_Calculator_3-way'!#REF!-1)</f>
        <v>#REF!</v>
      </c>
      <c r="H753" s="6">
        <f>IF('Log_working_3-way'!$D753="","",'True_Odds_Calculator_3-way'!N754/'True_Odds_Calculator_3-way'!A754-1)</f>
        <v>6.5810331176320291</v>
      </c>
      <c r="I753" s="6">
        <f>IF('Log_working_3-way'!$D753="","",'True_Odds_Calculator_3-way'!O754/'True_Odds_Calculator_3-way'!B754-1)</f>
        <v>6.1757047115806545</v>
      </c>
      <c r="J753" s="6" t="e">
        <f>IF('Log_working_3-way'!$D753="","",'True_Odds_Calculator_3-way'!#REF!/'True_Odds_Calculator_3-way'!C754-1)</f>
        <v>#REF!</v>
      </c>
      <c r="K753" s="6">
        <f>IF('Log_working_3-way'!$D753="","",1/'True_Odds_Calculator_3-way'!A754+1/'True_Odds_Calculator_3-way'!B754+1/'True_Odds_Calculator_3-way'!C754-1)</f>
        <v>2.3487891349625922E-2</v>
      </c>
    </row>
    <row r="754" spans="4:11" x14ac:dyDescent="0.25">
      <c r="D754">
        <f>solve_for_c('True_Odds_Calculator_3-way'!A755,'True_Odds_Calculator_3-way'!B755,'True_Odds_Calculator_3-way'!C755,'Log_working_3-way'!B$1,'Log_working_3-way'!B$2)</f>
        <v>1.0474678075690096</v>
      </c>
      <c r="F754" s="6" t="e">
        <f>IF('Log_working_3-way'!D754="","",1/'True_Odds_Calculator_3-way'!N755+1/'True_Odds_Calculator_3-way'!O755+1/'True_Odds_Calculator_3-way'!#REF!-1)</f>
        <v>#REF!</v>
      </c>
      <c r="H754" s="6">
        <f>IF('Log_working_3-way'!$D754="","",'True_Odds_Calculator_3-way'!N755/'True_Odds_Calculator_3-way'!A755-1)</f>
        <v>-0.61116277823401988</v>
      </c>
      <c r="I754" s="6">
        <f>IF('Log_working_3-way'!$D754="","",'True_Odds_Calculator_3-way'!O755/'True_Odds_Calculator_3-way'!B755-1)</f>
        <v>0.8514192570883059</v>
      </c>
      <c r="J754" s="6" t="e">
        <f>IF('Log_working_3-way'!$D754="","",'True_Odds_Calculator_3-way'!#REF!/'True_Odds_Calculator_3-way'!C755-1)</f>
        <v>#REF!</v>
      </c>
      <c r="K754" s="6">
        <f>IF('Log_working_3-way'!$D754="","",1/'True_Odds_Calculator_3-way'!A755+1/'True_Odds_Calculator_3-way'!B755+1/'True_Odds_Calculator_3-way'!C755-1)</f>
        <v>2.7588440632521971E-2</v>
      </c>
    </row>
    <row r="755" spans="4:11" x14ac:dyDescent="0.25">
      <c r="D755">
        <f>solve_for_c('True_Odds_Calculator_3-way'!A756,'True_Odds_Calculator_3-way'!B756,'True_Odds_Calculator_3-way'!C756,'Log_working_3-way'!B$1,'Log_working_3-way'!B$2)</f>
        <v>1.0266398227353288</v>
      </c>
      <c r="F755" s="6" t="e">
        <f>IF('Log_working_3-way'!D755="","",1/'True_Odds_Calculator_3-way'!N756+1/'True_Odds_Calculator_3-way'!O756+1/'True_Odds_Calculator_3-way'!#REF!-1)</f>
        <v>#REF!</v>
      </c>
      <c r="H755" s="6">
        <f>IF('Log_working_3-way'!$D755="","",'True_Odds_Calculator_3-way'!N756/'True_Odds_Calculator_3-way'!A756-1)</f>
        <v>14.678489982770857</v>
      </c>
      <c r="I755" s="6">
        <f>IF('Log_working_3-way'!$D755="","",'True_Odds_Calculator_3-way'!O756/'True_Odds_Calculator_3-way'!B756-1)</f>
        <v>8.2600409371835095</v>
      </c>
      <c r="J755" s="6" t="e">
        <f>IF('Log_working_3-way'!$D755="","",'True_Odds_Calculator_3-way'!#REF!/'True_Odds_Calculator_3-way'!C756-1)</f>
        <v>#REF!</v>
      </c>
      <c r="K755" s="6">
        <f>IF('Log_working_3-way'!$D755="","",1/'True_Odds_Calculator_3-way'!A756+1/'True_Odds_Calculator_3-way'!B756+1/'True_Odds_Calculator_3-way'!C756-1)</f>
        <v>2.8719738591070909E-2</v>
      </c>
    </row>
    <row r="756" spans="4:11" x14ac:dyDescent="0.25">
      <c r="D756">
        <f>solve_for_c('True_Odds_Calculator_3-way'!A757,'True_Odds_Calculator_3-way'!B757,'True_Odds_Calculator_3-way'!C757,'Log_working_3-way'!B$1,'Log_working_3-way'!B$2)</f>
        <v>1.0264340155330931</v>
      </c>
      <c r="F756" s="6" t="e">
        <f>IF('Log_working_3-way'!D756="","",1/'True_Odds_Calculator_3-way'!N757+1/'True_Odds_Calculator_3-way'!O757+1/'True_Odds_Calculator_3-way'!#REF!-1)</f>
        <v>#REF!</v>
      </c>
      <c r="H756" s="6">
        <f>IF('Log_working_3-way'!$D756="","",'True_Odds_Calculator_3-way'!N757/'True_Odds_Calculator_3-way'!A757-1)</f>
        <v>7.313294094807711</v>
      </c>
      <c r="I756" s="6">
        <f>IF('Log_working_3-way'!$D756="","",'True_Odds_Calculator_3-way'!O757/'True_Odds_Calculator_3-way'!B757-1)</f>
        <v>9.4526324160719053</v>
      </c>
      <c r="J756" s="6" t="e">
        <f>IF('Log_working_3-way'!$D756="","",'True_Odds_Calculator_3-way'!#REF!/'True_Odds_Calculator_3-way'!C757-1)</f>
        <v>#REF!</v>
      </c>
      <c r="K756" s="6">
        <f>IF('Log_working_3-way'!$D756="","",1/'True_Odds_Calculator_3-way'!A757+1/'True_Odds_Calculator_3-way'!B757+1/'True_Odds_Calculator_3-way'!C757-1)</f>
        <v>2.8429778583852316E-2</v>
      </c>
    </row>
    <row r="757" spans="4:11" x14ac:dyDescent="0.25">
      <c r="D757">
        <f>solve_for_c('True_Odds_Calculator_3-way'!A758,'True_Odds_Calculator_3-way'!B758,'True_Odds_Calculator_3-way'!C758,'Log_working_3-way'!B$1,'Log_working_3-way'!B$2)</f>
        <v>1.0280734327612626</v>
      </c>
      <c r="F757" s="6" t="e">
        <f>IF('Log_working_3-way'!D757="","",1/'True_Odds_Calculator_3-way'!N758+1/'True_Odds_Calculator_3-way'!O758+1/'True_Odds_Calculator_3-way'!#REF!-1)</f>
        <v>#REF!</v>
      </c>
      <c r="H757" s="6">
        <f>IF('Log_working_3-way'!$D757="","",'True_Odds_Calculator_3-way'!N758/'True_Odds_Calculator_3-way'!A758-1)</f>
        <v>5.2293548928699902</v>
      </c>
      <c r="I757" s="6">
        <f>IF('Log_working_3-way'!$D757="","",'True_Odds_Calculator_3-way'!O758/'True_Odds_Calculator_3-way'!B758-1)</f>
        <v>5.9858555524731738</v>
      </c>
      <c r="J757" s="6" t="e">
        <f>IF('Log_working_3-way'!$D757="","",'True_Odds_Calculator_3-way'!#REF!/'True_Odds_Calculator_3-way'!C758-1)</f>
        <v>#REF!</v>
      </c>
      <c r="K757" s="6">
        <f>IF('Log_working_3-way'!$D757="","",1/'True_Odds_Calculator_3-way'!A758+1/'True_Odds_Calculator_3-way'!B758+1/'True_Odds_Calculator_3-way'!C758-1)</f>
        <v>2.8875284905303111E-2</v>
      </c>
    </row>
    <row r="758" spans="4:11" x14ac:dyDescent="0.25">
      <c r="D758">
        <f>solve_for_c('True_Odds_Calculator_3-way'!A759,'True_Odds_Calculator_3-way'!B759,'True_Odds_Calculator_3-way'!C759,'Log_working_3-way'!B$1,'Log_working_3-way'!B$2)</f>
        <v>1.0264904848416183</v>
      </c>
      <c r="F758" s="6" t="e">
        <f>IF('Log_working_3-way'!D758="","",1/'True_Odds_Calculator_3-way'!N759+1/'True_Odds_Calculator_3-way'!O759+1/'True_Odds_Calculator_3-way'!#REF!-1)</f>
        <v>#REF!</v>
      </c>
      <c r="H758" s="6">
        <f>IF('Log_working_3-way'!$D758="","",'True_Odds_Calculator_3-way'!N759/'True_Odds_Calculator_3-way'!A759-1)</f>
        <v>7.2196513446231059</v>
      </c>
      <c r="I758" s="6">
        <f>IF('Log_working_3-way'!$D758="","",'True_Odds_Calculator_3-way'!O759/'True_Odds_Calculator_3-way'!B759-1)</f>
        <v>6.8950711562188616</v>
      </c>
      <c r="J758" s="6" t="e">
        <f>IF('Log_working_3-way'!$D758="","",'True_Odds_Calculator_3-way'!#REF!/'True_Odds_Calculator_3-way'!C759-1)</f>
        <v>#REF!</v>
      </c>
      <c r="K758" s="6">
        <f>IF('Log_working_3-way'!$D758="","",1/'True_Odds_Calculator_3-way'!A759+1/'True_Odds_Calculator_3-way'!B759+1/'True_Odds_Calculator_3-way'!C759-1)</f>
        <v>2.808664710169495E-2</v>
      </c>
    </row>
    <row r="759" spans="4:11" x14ac:dyDescent="0.25">
      <c r="D759">
        <f>solve_for_c('True_Odds_Calculator_3-way'!A760,'True_Odds_Calculator_3-way'!B760,'True_Odds_Calculator_3-way'!C760,'Log_working_3-way'!B$1,'Log_working_3-way'!B$2)</f>
        <v>1.0313174407256973</v>
      </c>
      <c r="F759" s="6" t="e">
        <f>IF('Log_working_3-way'!D759="","",1/'True_Odds_Calculator_3-way'!N760+1/'True_Odds_Calculator_3-way'!O760+1/'True_Odds_Calculator_3-way'!#REF!-1)</f>
        <v>#REF!</v>
      </c>
      <c r="H759" s="6">
        <f>IF('Log_working_3-way'!$D759="","",'True_Odds_Calculator_3-way'!N760/'True_Odds_Calculator_3-way'!A760-1)</f>
        <v>26.430424027122058</v>
      </c>
      <c r="I759" s="6">
        <f>IF('Log_working_3-way'!$D759="","",'True_Odds_Calculator_3-way'!O760/'True_Odds_Calculator_3-way'!B760-1)</f>
        <v>7.0983402954876702</v>
      </c>
      <c r="J759" s="6" t="e">
        <f>IF('Log_working_3-way'!$D759="","",'True_Odds_Calculator_3-way'!#REF!/'True_Odds_Calculator_3-way'!C760-1)</f>
        <v>#REF!</v>
      </c>
      <c r="K759" s="6">
        <f>IF('Log_working_3-way'!$D759="","",1/'True_Odds_Calculator_3-way'!A760+1/'True_Odds_Calculator_3-way'!B760+1/'True_Odds_Calculator_3-way'!C760-1)</f>
        <v>3.1458550446957334E-2</v>
      </c>
    </row>
    <row r="760" spans="4:11" x14ac:dyDescent="0.25">
      <c r="D760">
        <f>solve_for_c('True_Odds_Calculator_3-way'!A761,'True_Odds_Calculator_3-way'!B761,'True_Odds_Calculator_3-way'!C761,'Log_working_3-way'!B$1,'Log_working_3-way'!B$2)</f>
        <v>1.0249968520928399</v>
      </c>
      <c r="F760" s="6" t="e">
        <f>IF('Log_working_3-way'!D760="","",1/'True_Odds_Calculator_3-way'!N761+1/'True_Odds_Calculator_3-way'!O761+1/'True_Odds_Calculator_3-way'!#REF!-1)</f>
        <v>#REF!</v>
      </c>
      <c r="H760" s="6">
        <f>IF('Log_working_3-way'!$D760="","",'True_Odds_Calculator_3-way'!N761/'True_Odds_Calculator_3-way'!A761-1)</f>
        <v>14.456340937153604</v>
      </c>
      <c r="I760" s="6">
        <f>IF('Log_working_3-way'!$D760="","",'True_Odds_Calculator_3-way'!O761/'True_Odds_Calculator_3-way'!B761-1)</f>
        <v>7.2288140158668064</v>
      </c>
      <c r="J760" s="6" t="e">
        <f>IF('Log_working_3-way'!$D760="","",'True_Odds_Calculator_3-way'!#REF!/'True_Odds_Calculator_3-way'!C761-1)</f>
        <v>#REF!</v>
      </c>
      <c r="K760" s="6">
        <f>IF('Log_working_3-way'!$D760="","",1/'True_Odds_Calculator_3-way'!A761+1/'True_Odds_Calculator_3-way'!B761+1/'True_Odds_Calculator_3-way'!C761-1)</f>
        <v>2.6941886758434563E-2</v>
      </c>
    </row>
    <row r="761" spans="4:11" x14ac:dyDescent="0.25">
      <c r="D761">
        <f>solve_for_c('True_Odds_Calculator_3-way'!A762,'True_Odds_Calculator_3-way'!B762,'True_Odds_Calculator_3-way'!C762,'Log_working_3-way'!B$1,'Log_working_3-way'!B$2)</f>
        <v>1.0345479972814315</v>
      </c>
      <c r="F761" s="6" t="e">
        <f>IF('Log_working_3-way'!D761="","",1/'True_Odds_Calculator_3-way'!N762+1/'True_Odds_Calculator_3-way'!O762+1/'True_Odds_Calculator_3-way'!#REF!-1)</f>
        <v>#REF!</v>
      </c>
      <c r="H761" s="6">
        <f>IF('Log_working_3-way'!$D761="","",'True_Odds_Calculator_3-way'!N762/'True_Odds_Calculator_3-way'!A762-1)</f>
        <v>41.012647453359932</v>
      </c>
      <c r="I761" s="6">
        <f>IF('Log_working_3-way'!$D761="","",'True_Odds_Calculator_3-way'!O762/'True_Odds_Calculator_3-way'!B762-1)</f>
        <v>3.7721506126441264</v>
      </c>
      <c r="J761" s="6" t="e">
        <f>IF('Log_working_3-way'!$D761="","",'True_Odds_Calculator_3-way'!#REF!/'True_Odds_Calculator_3-way'!C762-1)</f>
        <v>#REF!</v>
      </c>
      <c r="K761" s="6">
        <f>IF('Log_working_3-way'!$D761="","",1/'True_Odds_Calculator_3-way'!A762+1/'True_Odds_Calculator_3-way'!B762+1/'True_Odds_Calculator_3-way'!C762-1)</f>
        <v>3.0226636502832527E-2</v>
      </c>
    </row>
    <row r="762" spans="4:11" x14ac:dyDescent="0.25">
      <c r="D762">
        <f>solve_for_c('True_Odds_Calculator_3-way'!A763,'True_Odds_Calculator_3-way'!B763,'True_Odds_Calculator_3-way'!C763,'Log_working_3-way'!B$1,'Log_working_3-way'!B$2)</f>
        <v>1.0267450384601948</v>
      </c>
      <c r="F762" s="6" t="e">
        <f>IF('Log_working_3-way'!D762="","",1/'True_Odds_Calculator_3-way'!N763+1/'True_Odds_Calculator_3-way'!O763+1/'True_Odds_Calculator_3-way'!#REF!-1)</f>
        <v>#REF!</v>
      </c>
      <c r="H762" s="6">
        <f>IF('Log_working_3-way'!$D762="","",'True_Odds_Calculator_3-way'!N763/'True_Odds_Calculator_3-way'!A763-1)</f>
        <v>18.37911171915696</v>
      </c>
      <c r="I762" s="6">
        <f>IF('Log_working_3-way'!$D762="","",'True_Odds_Calculator_3-way'!O763/'True_Odds_Calculator_3-way'!B763-1)</f>
        <v>7.7688256690962998</v>
      </c>
      <c r="J762" s="6" t="e">
        <f>IF('Log_working_3-way'!$D762="","",'True_Odds_Calculator_3-way'!#REF!/'True_Odds_Calculator_3-way'!C763-1)</f>
        <v>#REF!</v>
      </c>
      <c r="K762" s="6">
        <f>IF('Log_working_3-way'!$D762="","",1/'True_Odds_Calculator_3-way'!A763+1/'True_Odds_Calculator_3-way'!B763+1/'True_Odds_Calculator_3-way'!C763-1)</f>
        <v>2.8419012573942082E-2</v>
      </c>
    </row>
    <row r="763" spans="4:11" x14ac:dyDescent="0.25">
      <c r="D763">
        <f>solve_for_c('True_Odds_Calculator_3-way'!A764,'True_Odds_Calculator_3-way'!B764,'True_Odds_Calculator_3-way'!C764,'Log_working_3-way'!B$1,'Log_working_3-way'!B$2)</f>
        <v>1.0299956790813007</v>
      </c>
      <c r="F763" s="6" t="e">
        <f>IF('Log_working_3-way'!D763="","",1/'True_Odds_Calculator_3-way'!N764+1/'True_Odds_Calculator_3-way'!O764+1/'True_Odds_Calculator_3-way'!#REF!-1)</f>
        <v>#REF!</v>
      </c>
      <c r="H763" s="6">
        <f>IF('Log_working_3-way'!$D763="","",'True_Odds_Calculator_3-way'!N764/'True_Odds_Calculator_3-way'!A764-1)</f>
        <v>4.425439665714217</v>
      </c>
      <c r="I763" s="6">
        <f>IF('Log_working_3-way'!$D763="","",'True_Odds_Calculator_3-way'!O764/'True_Odds_Calculator_3-way'!B764-1)</f>
        <v>5.2218778653842612</v>
      </c>
      <c r="J763" s="6" t="e">
        <f>IF('Log_working_3-way'!$D763="","",'True_Odds_Calculator_3-way'!#REF!/'True_Odds_Calculator_3-way'!C764-1)</f>
        <v>#REF!</v>
      </c>
      <c r="K763" s="6">
        <f>IF('Log_working_3-way'!$D763="","",1/'True_Odds_Calculator_3-way'!A764+1/'True_Odds_Calculator_3-way'!B764+1/'True_Odds_Calculator_3-way'!C764-1)</f>
        <v>3.0111716887908369E-2</v>
      </c>
    </row>
    <row r="764" spans="4:11" x14ac:dyDescent="0.25">
      <c r="D764">
        <f>solve_for_c('True_Odds_Calculator_3-way'!A765,'True_Odds_Calculator_3-way'!B765,'True_Odds_Calculator_3-way'!C765,'Log_working_3-way'!B$1,'Log_working_3-way'!B$2)</f>
        <v>1.0260083890721088</v>
      </c>
      <c r="F764" s="6" t="e">
        <f>IF('Log_working_3-way'!D764="","",1/'True_Odds_Calculator_3-way'!N765+1/'True_Odds_Calculator_3-way'!O765+1/'True_Odds_Calculator_3-way'!#REF!-1)</f>
        <v>#REF!</v>
      </c>
      <c r="H764" s="6">
        <f>IF('Log_working_3-way'!$D764="","",'True_Odds_Calculator_3-way'!N765/'True_Odds_Calculator_3-way'!A765-1)</f>
        <v>12.149557592006945</v>
      </c>
      <c r="I764" s="6">
        <f>IF('Log_working_3-way'!$D764="","",'True_Odds_Calculator_3-way'!O765/'True_Odds_Calculator_3-way'!B765-1)</f>
        <v>5.9924808550844331</v>
      </c>
      <c r="J764" s="6" t="e">
        <f>IF('Log_working_3-way'!$D764="","",'True_Odds_Calculator_3-way'!#REF!/'True_Odds_Calculator_3-way'!C765-1)</f>
        <v>#REF!</v>
      </c>
      <c r="K764" s="6">
        <f>IF('Log_working_3-way'!$D764="","",1/'True_Odds_Calculator_3-way'!A765+1/'True_Odds_Calculator_3-way'!B765+1/'True_Odds_Calculator_3-way'!C765-1)</f>
        <v>2.7900436313935906E-2</v>
      </c>
    </row>
    <row r="765" spans="4:11" x14ac:dyDescent="0.25">
      <c r="D765">
        <f>solve_for_c('True_Odds_Calculator_3-way'!A766,'True_Odds_Calculator_3-way'!B766,'True_Odds_Calculator_3-way'!C766,'Log_working_3-way'!B$1,'Log_working_3-way'!B$2)</f>
        <v>1.0286236822484376</v>
      </c>
      <c r="F765" s="6" t="e">
        <f>IF('Log_working_3-way'!D765="","",1/'True_Odds_Calculator_3-way'!N766+1/'True_Odds_Calculator_3-way'!O766+1/'True_Odds_Calculator_3-way'!#REF!-1)</f>
        <v>#REF!</v>
      </c>
      <c r="H765" s="6">
        <f>IF('Log_working_3-way'!$D765="","",'True_Odds_Calculator_3-way'!N766/'True_Odds_Calculator_3-way'!A766-1)</f>
        <v>5.0707851229891938</v>
      </c>
      <c r="I765" s="6">
        <f>IF('Log_working_3-way'!$D765="","",'True_Odds_Calculator_3-way'!O766/'True_Odds_Calculator_3-way'!B766-1)</f>
        <v>6.4533315404138332</v>
      </c>
      <c r="J765" s="6" t="e">
        <f>IF('Log_working_3-way'!$D765="","",'True_Odds_Calculator_3-way'!#REF!/'True_Odds_Calculator_3-way'!C766-1)</f>
        <v>#REF!</v>
      </c>
      <c r="K765" s="6">
        <f>IF('Log_working_3-way'!$D765="","",1/'True_Odds_Calculator_3-way'!A766+1/'True_Odds_Calculator_3-way'!B766+1/'True_Odds_Calculator_3-way'!C766-1)</f>
        <v>2.9520873063377806E-2</v>
      </c>
    </row>
    <row r="766" spans="4:11" x14ac:dyDescent="0.25">
      <c r="D766">
        <f>solve_for_c('True_Odds_Calculator_3-way'!A767,'True_Odds_Calculator_3-way'!B767,'True_Odds_Calculator_3-way'!C767,'Log_working_3-way'!B$1,'Log_working_3-way'!B$2)</f>
        <v>1.0305731843420722</v>
      </c>
      <c r="F766" s="6" t="e">
        <f>IF('Log_working_3-way'!D766="","",1/'True_Odds_Calculator_3-way'!N767+1/'True_Odds_Calculator_3-way'!O767+1/'True_Odds_Calculator_3-way'!#REF!-1)</f>
        <v>#REF!</v>
      </c>
      <c r="H766" s="6">
        <f>IF('Log_working_3-way'!$D766="","",'True_Odds_Calculator_3-way'!N767/'True_Odds_Calculator_3-way'!A767-1)</f>
        <v>29.301693115684021</v>
      </c>
      <c r="I766" s="6">
        <f>IF('Log_working_3-way'!$D766="","",'True_Odds_Calculator_3-way'!O767/'True_Odds_Calculator_3-way'!B767-1)</f>
        <v>6.6179220638814886</v>
      </c>
      <c r="J766" s="6" t="e">
        <f>IF('Log_working_3-way'!$D766="","",'True_Odds_Calculator_3-way'!#REF!/'True_Odds_Calculator_3-way'!C767-1)</f>
        <v>#REF!</v>
      </c>
      <c r="K766" s="6">
        <f>IF('Log_working_3-way'!$D766="","",1/'True_Odds_Calculator_3-way'!A767+1/'True_Odds_Calculator_3-way'!B767+1/'True_Odds_Calculator_3-way'!C767-1)</f>
        <v>2.9975851605156034E-2</v>
      </c>
    </row>
    <row r="767" spans="4:11" x14ac:dyDescent="0.25">
      <c r="D767">
        <f>solve_for_c('True_Odds_Calculator_3-way'!A768,'True_Odds_Calculator_3-way'!B768,'True_Odds_Calculator_3-way'!C768,'Log_working_3-way'!B$1,'Log_working_3-way'!B$2)</f>
        <v>1.0273072001957035</v>
      </c>
      <c r="F767" s="6" t="e">
        <f>IF('Log_working_3-way'!D767="","",1/'True_Odds_Calculator_3-way'!N768+1/'True_Odds_Calculator_3-way'!O768+1/'True_Odds_Calculator_3-way'!#REF!-1)</f>
        <v>#REF!</v>
      </c>
      <c r="H767" s="6">
        <f>IF('Log_working_3-way'!$D767="","",'True_Odds_Calculator_3-way'!N768/'True_Odds_Calculator_3-way'!A768-1)</f>
        <v>5.3907832239394411</v>
      </c>
      <c r="I767" s="6">
        <f>IF('Log_working_3-way'!$D767="","",'True_Odds_Calculator_3-way'!O768/'True_Odds_Calculator_3-way'!B768-1)</f>
        <v>8.4335082963207739</v>
      </c>
      <c r="J767" s="6" t="e">
        <f>IF('Log_working_3-way'!$D767="","",'True_Odds_Calculator_3-way'!#REF!/'True_Odds_Calculator_3-way'!C768-1)</f>
        <v>#REF!</v>
      </c>
      <c r="K767" s="6">
        <f>IF('Log_working_3-way'!$D767="","",1/'True_Odds_Calculator_3-way'!A768+1/'True_Odds_Calculator_3-way'!B768+1/'True_Odds_Calculator_3-way'!C768-1)</f>
        <v>2.8766229248592845E-2</v>
      </c>
    </row>
    <row r="768" spans="4:11" x14ac:dyDescent="0.25">
      <c r="D768">
        <f>solve_for_c('True_Odds_Calculator_3-way'!A769,'True_Odds_Calculator_3-way'!B769,'True_Odds_Calculator_3-way'!C769,'Log_working_3-way'!B$1,'Log_working_3-way'!B$2)</f>
        <v>1.0275629007517202</v>
      </c>
      <c r="F768" s="6" t="e">
        <f>IF('Log_working_3-way'!D768="","",1/'True_Odds_Calculator_3-way'!N769+1/'True_Odds_Calculator_3-way'!O769+1/'True_Odds_Calculator_3-way'!#REF!-1)</f>
        <v>#REF!</v>
      </c>
      <c r="H768" s="6">
        <f>IF('Log_working_3-way'!$D768="","",'True_Odds_Calculator_3-way'!N769/'True_Odds_Calculator_3-way'!A769-1)</f>
        <v>23.553839158103219</v>
      </c>
      <c r="I768" s="6">
        <f>IF('Log_working_3-way'!$D768="","",'True_Odds_Calculator_3-way'!O769/'True_Odds_Calculator_3-way'!B769-1)</f>
        <v>6.5027514236114623</v>
      </c>
      <c r="J768" s="6" t="e">
        <f>IF('Log_working_3-way'!$D768="","",'True_Odds_Calculator_3-way'!#REF!/'True_Odds_Calculator_3-way'!C769-1)</f>
        <v>#REF!</v>
      </c>
      <c r="K768" s="6">
        <f>IF('Log_working_3-way'!$D768="","",1/'True_Odds_Calculator_3-way'!A769+1/'True_Odds_Calculator_3-way'!B769+1/'True_Odds_Calculator_3-way'!C769-1)</f>
        <v>2.8429298408225279E-2</v>
      </c>
    </row>
    <row r="769" spans="4:11" x14ac:dyDescent="0.25">
      <c r="D769">
        <f>solve_for_c('True_Odds_Calculator_3-way'!A770,'True_Odds_Calculator_3-way'!B770,'True_Odds_Calculator_3-way'!C770,'Log_working_3-way'!B$1,'Log_working_3-way'!B$2)</f>
        <v>1.0292413029915082</v>
      </c>
      <c r="F769" s="6" t="e">
        <f>IF('Log_working_3-way'!D769="","",1/'True_Odds_Calculator_3-way'!N770+1/'True_Odds_Calculator_3-way'!O770+1/'True_Odds_Calculator_3-way'!#REF!-1)</f>
        <v>#REF!</v>
      </c>
      <c r="H769" s="6">
        <f>IF('Log_working_3-way'!$D769="","",'True_Odds_Calculator_3-way'!N770/'True_Odds_Calculator_3-way'!A770-1)</f>
        <v>27.69958045144319</v>
      </c>
      <c r="I769" s="6">
        <f>IF('Log_working_3-way'!$D769="","",'True_Odds_Calculator_3-way'!O770/'True_Odds_Calculator_3-way'!B770-1)</f>
        <v>6.333451543926313</v>
      </c>
      <c r="J769" s="6" t="e">
        <f>IF('Log_working_3-way'!$D769="","",'True_Odds_Calculator_3-way'!#REF!/'True_Odds_Calculator_3-way'!C770-1)</f>
        <v>#REF!</v>
      </c>
      <c r="K769" s="6">
        <f>IF('Log_working_3-way'!$D769="","",1/'True_Odds_Calculator_3-way'!A770+1/'True_Odds_Calculator_3-way'!B770+1/'True_Odds_Calculator_3-way'!C770-1)</f>
        <v>2.9173999729860789E-2</v>
      </c>
    </row>
    <row r="770" spans="4:11" x14ac:dyDescent="0.25">
      <c r="D770">
        <f>solve_for_c('True_Odds_Calculator_3-way'!A771,'True_Odds_Calculator_3-way'!B771,'True_Odds_Calculator_3-way'!C771,'Log_working_3-way'!B$1,'Log_working_3-way'!B$2)</f>
        <v>1.0291965348558008</v>
      </c>
      <c r="F770" s="6" t="e">
        <f>IF('Log_working_3-way'!D770="","",1/'True_Odds_Calculator_3-way'!N771+1/'True_Odds_Calculator_3-way'!O771+1/'True_Odds_Calculator_3-way'!#REF!-1)</f>
        <v>#REF!</v>
      </c>
      <c r="H770" s="6">
        <f>IF('Log_working_3-way'!$D770="","",'True_Odds_Calculator_3-way'!N771/'True_Odds_Calculator_3-way'!A771-1)</f>
        <v>24.53773675709596</v>
      </c>
      <c r="I770" s="6">
        <f>IF('Log_working_3-way'!$D770="","",'True_Odds_Calculator_3-way'!O771/'True_Odds_Calculator_3-way'!B771-1)</f>
        <v>7.3510843576213976</v>
      </c>
      <c r="J770" s="6" t="e">
        <f>IF('Log_working_3-way'!$D770="","",'True_Odds_Calculator_3-way'!#REF!/'True_Odds_Calculator_3-way'!C771-1)</f>
        <v>#REF!</v>
      </c>
      <c r="K770" s="6">
        <f>IF('Log_working_3-way'!$D770="","",1/'True_Odds_Calculator_3-way'!A771+1/'True_Odds_Calculator_3-way'!B771+1/'True_Odds_Calculator_3-way'!C771-1)</f>
        <v>2.9789291317760647E-2</v>
      </c>
    </row>
    <row r="771" spans="4:11" x14ac:dyDescent="0.25">
      <c r="D771">
        <f>solve_for_c('True_Odds_Calculator_3-way'!A772,'True_Odds_Calculator_3-way'!B772,'True_Odds_Calculator_3-way'!C772,'Log_working_3-way'!B$1,'Log_working_3-way'!B$2)</f>
        <v>1.0267529918911638</v>
      </c>
      <c r="F771" s="6" t="e">
        <f>IF('Log_working_3-way'!D771="","",1/'True_Odds_Calculator_3-way'!N772+1/'True_Odds_Calculator_3-way'!O772+1/'True_Odds_Calculator_3-way'!#REF!-1)</f>
        <v>#REF!</v>
      </c>
      <c r="H771" s="6">
        <f>IF('Log_working_3-way'!$D771="","",'True_Odds_Calculator_3-way'!N772/'True_Odds_Calculator_3-way'!A772-1)</f>
        <v>20.040519574387659</v>
      </c>
      <c r="I771" s="6">
        <f>IF('Log_working_3-way'!$D771="","",'True_Odds_Calculator_3-way'!O772/'True_Odds_Calculator_3-way'!B772-1)</f>
        <v>7.6665004885370411</v>
      </c>
      <c r="J771" s="6" t="e">
        <f>IF('Log_working_3-way'!$D771="","",'True_Odds_Calculator_3-way'!#REF!/'True_Odds_Calculator_3-way'!C772-1)</f>
        <v>#REF!</v>
      </c>
      <c r="K771" s="6">
        <f>IF('Log_working_3-way'!$D771="","",1/'True_Odds_Calculator_3-way'!A772+1/'True_Odds_Calculator_3-way'!B772+1/'True_Odds_Calculator_3-way'!C772-1)</f>
        <v>2.8174006306599164E-2</v>
      </c>
    </row>
    <row r="772" spans="4:11" x14ac:dyDescent="0.25">
      <c r="D772">
        <f>solve_for_c('True_Odds_Calculator_3-way'!A773,'True_Odds_Calculator_3-way'!B773,'True_Odds_Calculator_3-way'!C773,'Log_working_3-way'!B$1,'Log_working_3-way'!B$2)</f>
        <v>1.0262487269070524</v>
      </c>
      <c r="F772" s="6" t="e">
        <f>IF('Log_working_3-way'!D772="","",1/'True_Odds_Calculator_3-way'!N773+1/'True_Odds_Calculator_3-way'!O773+1/'True_Odds_Calculator_3-way'!#REF!-1)</f>
        <v>#REF!</v>
      </c>
      <c r="H772" s="6">
        <f>IF('Log_working_3-way'!$D772="","",'True_Odds_Calculator_3-way'!N773/'True_Odds_Calculator_3-way'!A773-1)</f>
        <v>7.0332183705527846</v>
      </c>
      <c r="I772" s="6">
        <f>IF('Log_working_3-way'!$D772="","",'True_Odds_Calculator_3-way'!O773/'True_Odds_Calculator_3-way'!B773-1)</f>
        <v>7.4156996327631912</v>
      </c>
      <c r="J772" s="6" t="e">
        <f>IF('Log_working_3-way'!$D772="","",'True_Odds_Calculator_3-way'!#REF!/'True_Odds_Calculator_3-way'!C773-1)</f>
        <v>#REF!</v>
      </c>
      <c r="K772" s="6">
        <f>IF('Log_working_3-way'!$D772="","",1/'True_Odds_Calculator_3-way'!A773+1/'True_Odds_Calculator_3-way'!B773+1/'True_Odds_Calculator_3-way'!C773-1)</f>
        <v>2.7902540326475433E-2</v>
      </c>
    </row>
    <row r="773" spans="4:11" x14ac:dyDescent="0.25">
      <c r="D773">
        <f>solve_for_c('True_Odds_Calculator_3-way'!A774,'True_Odds_Calculator_3-way'!B774,'True_Odds_Calculator_3-way'!C774,'Log_working_3-way'!B$1,'Log_working_3-way'!B$2)</f>
        <v>1.0270283534075628</v>
      </c>
      <c r="F773" s="6" t="e">
        <f>IF('Log_working_3-way'!D773="","",1/'True_Odds_Calculator_3-way'!N774+1/'True_Odds_Calculator_3-way'!O774+1/'True_Odds_Calculator_3-way'!#REF!-1)</f>
        <v>#REF!</v>
      </c>
      <c r="H773" s="6">
        <f>IF('Log_working_3-way'!$D773="","",'True_Odds_Calculator_3-way'!N774/'True_Odds_Calculator_3-way'!A774-1)</f>
        <v>22.144844281405092</v>
      </c>
      <c r="I773" s="6">
        <f>IF('Log_working_3-way'!$D773="","",'True_Odds_Calculator_3-way'!O774/'True_Odds_Calculator_3-way'!B774-1)</f>
        <v>7.2674912742653888</v>
      </c>
      <c r="J773" s="6" t="e">
        <f>IF('Log_working_3-way'!$D773="","",'True_Odds_Calculator_3-way'!#REF!/'True_Odds_Calculator_3-way'!C774-1)</f>
        <v>#REF!</v>
      </c>
      <c r="K773" s="6">
        <f>IF('Log_working_3-way'!$D773="","",1/'True_Odds_Calculator_3-way'!A774+1/'True_Odds_Calculator_3-way'!B774+1/'True_Odds_Calculator_3-way'!C774-1)</f>
        <v>2.8106286458626339E-2</v>
      </c>
    </row>
    <row r="774" spans="4:11" x14ac:dyDescent="0.25">
      <c r="D774">
        <f>solve_for_c('True_Odds_Calculator_3-way'!A775,'True_Odds_Calculator_3-way'!B775,'True_Odds_Calculator_3-way'!C775,'Log_working_3-way'!B$1,'Log_working_3-way'!B$2)</f>
        <v>1.0253297352612365</v>
      </c>
      <c r="F774" s="6" t="e">
        <f>IF('Log_working_3-way'!D774="","",1/'True_Odds_Calculator_3-way'!N775+1/'True_Odds_Calculator_3-way'!O775+1/'True_Odds_Calculator_3-way'!#REF!-1)</f>
        <v>#REF!</v>
      </c>
      <c r="H774" s="6">
        <f>IF('Log_working_3-way'!$D774="","",'True_Odds_Calculator_3-way'!N775/'True_Odds_Calculator_3-way'!A775-1)</f>
        <v>11.066552640799721</v>
      </c>
      <c r="I774" s="6">
        <f>IF('Log_working_3-way'!$D774="","",'True_Odds_Calculator_3-way'!O775/'True_Odds_Calculator_3-way'!B775-1)</f>
        <v>9.3262620271445016</v>
      </c>
      <c r="J774" s="6" t="e">
        <f>IF('Log_working_3-way'!$D774="","",'True_Odds_Calculator_3-way'!#REF!/'True_Odds_Calculator_3-way'!C775-1)</f>
        <v>#REF!</v>
      </c>
      <c r="K774" s="6">
        <f>IF('Log_working_3-way'!$D774="","",1/'True_Odds_Calculator_3-way'!A775+1/'True_Odds_Calculator_3-way'!B775+1/'True_Odds_Calculator_3-way'!C775-1)</f>
        <v>2.749592472948903E-2</v>
      </c>
    </row>
    <row r="775" spans="4:11" x14ac:dyDescent="0.25">
      <c r="D775">
        <f>solve_for_c('True_Odds_Calculator_3-way'!A776,'True_Odds_Calculator_3-way'!B776,'True_Odds_Calculator_3-way'!C776,'Log_working_3-way'!B$1,'Log_working_3-way'!B$2)</f>
        <v>1.0250971631953592</v>
      </c>
      <c r="F775" s="6" t="e">
        <f>IF('Log_working_3-way'!D775="","",1/'True_Odds_Calculator_3-way'!N776+1/'True_Odds_Calculator_3-way'!O776+1/'True_Odds_Calculator_3-way'!#REF!-1)</f>
        <v>#REF!</v>
      </c>
      <c r="H775" s="6">
        <f>IF('Log_working_3-way'!$D775="","",'True_Odds_Calculator_3-way'!N776/'True_Odds_Calculator_3-way'!A776-1)</f>
        <v>6.8159427422830428</v>
      </c>
      <c r="I775" s="6">
        <f>IF('Log_working_3-way'!$D775="","",'True_Odds_Calculator_3-way'!O776/'True_Odds_Calculator_3-way'!B776-1)</f>
        <v>8.0528034761037688</v>
      </c>
      <c r="J775" s="6" t="e">
        <f>IF('Log_working_3-way'!$D775="","",'True_Odds_Calculator_3-way'!#REF!/'True_Odds_Calculator_3-way'!C776-1)</f>
        <v>#REF!</v>
      </c>
      <c r="K775" s="6">
        <f>IF('Log_working_3-way'!$D775="","",1/'True_Odds_Calculator_3-way'!A776+1/'True_Odds_Calculator_3-way'!B776+1/'True_Odds_Calculator_3-way'!C776-1)</f>
        <v>2.6760658988727926E-2</v>
      </c>
    </row>
    <row r="776" spans="4:11" x14ac:dyDescent="0.25">
      <c r="D776">
        <f>solve_for_c('True_Odds_Calculator_3-way'!A777,'True_Odds_Calculator_3-way'!B777,'True_Odds_Calculator_3-way'!C777,'Log_working_3-way'!B$1,'Log_working_3-way'!B$2)</f>
        <v>1.0265264273079526</v>
      </c>
      <c r="F776" s="6" t="e">
        <f>IF('Log_working_3-way'!D776="","",1/'True_Odds_Calculator_3-way'!N777+1/'True_Odds_Calculator_3-way'!O777+1/'True_Odds_Calculator_3-way'!#REF!-1)</f>
        <v>#REF!</v>
      </c>
      <c r="H776" s="6">
        <f>IF('Log_working_3-way'!$D776="","",'True_Odds_Calculator_3-way'!N777/'True_Odds_Calculator_3-way'!A777-1)</f>
        <v>19.658124912415786</v>
      </c>
      <c r="I776" s="6">
        <f>IF('Log_working_3-way'!$D776="","",'True_Odds_Calculator_3-way'!O777/'True_Odds_Calculator_3-way'!B777-1)</f>
        <v>7.8253959573300467</v>
      </c>
      <c r="J776" s="6" t="e">
        <f>IF('Log_working_3-way'!$D776="","",'True_Odds_Calculator_3-way'!#REF!/'True_Odds_Calculator_3-way'!C777-1)</f>
        <v>#REF!</v>
      </c>
      <c r="K776" s="6">
        <f>IF('Log_working_3-way'!$D776="","",1/'True_Odds_Calculator_3-way'!A777+1/'True_Odds_Calculator_3-way'!B777+1/'True_Odds_Calculator_3-way'!C777-1)</f>
        <v>2.7991759173176645E-2</v>
      </c>
    </row>
    <row r="777" spans="4:11" x14ac:dyDescent="0.25">
      <c r="D777">
        <f>solve_for_c('True_Odds_Calculator_3-way'!A778,'True_Odds_Calculator_3-way'!B778,'True_Odds_Calculator_3-way'!C778,'Log_working_3-way'!B$1,'Log_working_3-way'!B$2)</f>
        <v>1.025964526891828</v>
      </c>
      <c r="F777" s="6" t="e">
        <f>IF('Log_working_3-way'!D777="","",1/'True_Odds_Calculator_3-way'!N778+1/'True_Odds_Calculator_3-way'!O778+1/'True_Odds_Calculator_3-way'!#REF!-1)</f>
        <v>#REF!</v>
      </c>
      <c r="H777" s="6">
        <f>IF('Log_working_3-way'!$D777="","",'True_Odds_Calculator_3-way'!N778/'True_Odds_Calculator_3-way'!A778-1)</f>
        <v>14.689730455267837</v>
      </c>
      <c r="I777" s="6">
        <f>IF('Log_working_3-way'!$D777="","",'True_Odds_Calculator_3-way'!O778/'True_Odds_Calculator_3-way'!B778-1)</f>
        <v>7.6681129690983401</v>
      </c>
      <c r="J777" s="6" t="e">
        <f>IF('Log_working_3-way'!$D777="","",'True_Odds_Calculator_3-way'!#REF!/'True_Odds_Calculator_3-way'!C778-1)</f>
        <v>#REF!</v>
      </c>
      <c r="K777" s="6">
        <f>IF('Log_working_3-way'!$D777="","",1/'True_Odds_Calculator_3-way'!A778+1/'True_Odds_Calculator_3-way'!B778+1/'True_Odds_Calculator_3-way'!C778-1)</f>
        <v>2.7982740848394805E-2</v>
      </c>
    </row>
    <row r="778" spans="4:11" x14ac:dyDescent="0.25">
      <c r="D778">
        <f>solve_for_c('True_Odds_Calculator_3-way'!A779,'True_Odds_Calculator_3-way'!B779,'True_Odds_Calculator_3-way'!C779,'Log_working_3-way'!B$1,'Log_working_3-way'!B$2)</f>
        <v>1.054324073535535</v>
      </c>
      <c r="F778" s="6" t="e">
        <f>IF('Log_working_3-way'!D778="","",1/'True_Odds_Calculator_3-way'!N779+1/'True_Odds_Calculator_3-way'!O779+1/'True_Odds_Calculator_3-way'!#REF!-1)</f>
        <v>#REF!</v>
      </c>
      <c r="H778" s="6">
        <f>IF('Log_working_3-way'!$D778="","",'True_Odds_Calculator_3-way'!N779/'True_Odds_Calculator_3-way'!A779-1)</f>
        <v>3.5071514536471895</v>
      </c>
      <c r="I778" s="6">
        <f>IF('Log_working_3-way'!$D778="","",'True_Odds_Calculator_3-way'!O779/'True_Odds_Calculator_3-way'!B779-1)</f>
        <v>5.9362394112917709</v>
      </c>
      <c r="J778" s="6" t="e">
        <f>IF('Log_working_3-way'!$D778="","",'True_Odds_Calculator_3-way'!#REF!/'True_Odds_Calculator_3-way'!C779-1)</f>
        <v>#REF!</v>
      </c>
      <c r="K778" s="6">
        <f>IF('Log_working_3-way'!$D778="","",1/'True_Odds_Calculator_3-way'!A779+1/'True_Odds_Calculator_3-way'!B779+1/'True_Odds_Calculator_3-way'!C779-1)</f>
        <v>5.3106945429976182E-2</v>
      </c>
    </row>
    <row r="779" spans="4:11" x14ac:dyDescent="0.25">
      <c r="D779">
        <f>solve_for_c('True_Odds_Calculator_3-way'!A780,'True_Odds_Calculator_3-way'!B780,'True_Odds_Calculator_3-way'!C780,'Log_working_3-way'!B$1,'Log_working_3-way'!B$2)</f>
        <v>1.0478651172210294</v>
      </c>
      <c r="F779" s="6" t="e">
        <f>IF('Log_working_3-way'!D779="","",1/'True_Odds_Calculator_3-way'!N780+1/'True_Odds_Calculator_3-way'!O780+1/'True_Odds_Calculator_3-way'!#REF!-1)</f>
        <v>#REF!</v>
      </c>
      <c r="H779" s="6">
        <f>IF('Log_working_3-way'!$D779="","",'True_Odds_Calculator_3-way'!N780/'True_Odds_Calculator_3-way'!A780-1)</f>
        <v>18.49164886398394</v>
      </c>
      <c r="I779" s="6">
        <f>IF('Log_working_3-way'!$D779="","",'True_Odds_Calculator_3-way'!O780/'True_Odds_Calculator_3-way'!B780-1)</f>
        <v>7.6368814610778024</v>
      </c>
      <c r="J779" s="6" t="e">
        <f>IF('Log_working_3-way'!$D779="","",'True_Odds_Calculator_3-way'!#REF!/'True_Odds_Calculator_3-way'!C780-1)</f>
        <v>#REF!</v>
      </c>
      <c r="K779" s="6">
        <f>IF('Log_working_3-way'!$D779="","",1/'True_Odds_Calculator_3-way'!A780+1/'True_Odds_Calculator_3-way'!B780+1/'True_Odds_Calculator_3-way'!C780-1)</f>
        <v>5.0429412104424198E-2</v>
      </c>
    </row>
    <row r="780" spans="4:11" x14ac:dyDescent="0.25">
      <c r="D780">
        <f>solve_for_c('True_Odds_Calculator_3-way'!A781,'True_Odds_Calculator_3-way'!B781,'True_Odds_Calculator_3-way'!C781,'Log_working_3-way'!B$1,'Log_working_3-way'!B$2)</f>
        <v>1.0410737334096476</v>
      </c>
      <c r="F780" s="6" t="e">
        <f>IF('Log_working_3-way'!D780="","",1/'True_Odds_Calculator_3-way'!N781+1/'True_Odds_Calculator_3-way'!O781+1/'True_Odds_Calculator_3-way'!#REF!-1)</f>
        <v>#REF!</v>
      </c>
      <c r="H780" s="6">
        <f>IF('Log_working_3-way'!$D780="","",'True_Odds_Calculator_3-way'!N781/'True_Odds_Calculator_3-way'!A781-1)</f>
        <v>11.043654519296625</v>
      </c>
      <c r="I780" s="6">
        <f>IF('Log_working_3-way'!$D780="","",'True_Odds_Calculator_3-way'!O781/'True_Odds_Calculator_3-way'!B781-1)</f>
        <v>7.9024351389848366</v>
      </c>
      <c r="J780" s="6" t="e">
        <f>IF('Log_working_3-way'!$D780="","",'True_Odds_Calculator_3-way'!#REF!/'True_Odds_Calculator_3-way'!C781-1)</f>
        <v>#REF!</v>
      </c>
      <c r="K780" s="6">
        <f>IF('Log_working_3-way'!$D780="","",1/'True_Odds_Calculator_3-way'!A781+1/'True_Odds_Calculator_3-way'!B781+1/'True_Odds_Calculator_3-way'!C781-1)</f>
        <v>4.4103362473886687E-2</v>
      </c>
    </row>
    <row r="781" spans="4:11" x14ac:dyDescent="0.25">
      <c r="D781">
        <f>solve_for_c('True_Odds_Calculator_3-way'!A782,'True_Odds_Calculator_3-way'!B782,'True_Odds_Calculator_3-way'!C782,'Log_working_3-way'!B$1,'Log_working_3-way'!B$2)</f>
        <v>1.0647358242256395</v>
      </c>
      <c r="F781" s="6" t="e">
        <f>IF('Log_working_3-way'!D781="","",1/'True_Odds_Calculator_3-way'!N782+1/'True_Odds_Calculator_3-way'!O782+1/'True_Odds_Calculator_3-way'!#REF!-1)</f>
        <v>#REF!</v>
      </c>
      <c r="H781" s="6">
        <f>IF('Log_working_3-way'!$D781="","",'True_Odds_Calculator_3-way'!N782/'True_Odds_Calculator_3-way'!A782-1)</f>
        <v>42.86509257618836</v>
      </c>
      <c r="I781" s="6">
        <f>IF('Log_working_3-way'!$D781="","",'True_Odds_Calculator_3-way'!O782/'True_Odds_Calculator_3-way'!B782-1)</f>
        <v>3.421725088416955</v>
      </c>
      <c r="J781" s="6" t="e">
        <f>IF('Log_working_3-way'!$D781="","",'True_Odds_Calculator_3-way'!#REF!/'True_Odds_Calculator_3-way'!C782-1)</f>
        <v>#REF!</v>
      </c>
      <c r="K781" s="6">
        <f>IF('Log_working_3-way'!$D781="","",1/'True_Odds_Calculator_3-way'!A782+1/'True_Odds_Calculator_3-way'!B782+1/'True_Odds_Calculator_3-way'!C782-1)</f>
        <v>5.4984988955985692E-2</v>
      </c>
    </row>
    <row r="782" spans="4:11" x14ac:dyDescent="0.25">
      <c r="D782">
        <f>solve_for_c('True_Odds_Calculator_3-way'!A783,'True_Odds_Calculator_3-way'!B783,'True_Odds_Calculator_3-way'!C783,'Log_working_3-way'!B$1,'Log_working_3-way'!B$2)</f>
        <v>1.0564099342553086</v>
      </c>
      <c r="F782" s="6" t="e">
        <f>IF('Log_working_3-way'!D782="","",1/'True_Odds_Calculator_3-way'!N783+1/'True_Odds_Calculator_3-way'!O783+1/'True_Odds_Calculator_3-way'!#REF!-1)</f>
        <v>#REF!</v>
      </c>
      <c r="H782" s="6">
        <f>IF('Log_working_3-way'!$D782="","",'True_Odds_Calculator_3-way'!N783/'True_Odds_Calculator_3-way'!A783-1)</f>
        <v>30.313615921592959</v>
      </c>
      <c r="I782" s="6">
        <f>IF('Log_working_3-way'!$D782="","",'True_Odds_Calculator_3-way'!O783/'True_Odds_Calculator_3-way'!B783-1)</f>
        <v>4.8085667804758625</v>
      </c>
      <c r="J782" s="6" t="e">
        <f>IF('Log_working_3-way'!$D782="","",'True_Odds_Calculator_3-way'!#REF!/'True_Odds_Calculator_3-way'!C783-1)</f>
        <v>#REF!</v>
      </c>
      <c r="K782" s="6">
        <f>IF('Log_working_3-way'!$D782="","",1/'True_Odds_Calculator_3-way'!A783+1/'True_Odds_Calculator_3-way'!B783+1/'True_Odds_Calculator_3-way'!C783-1)</f>
        <v>5.4795535688292096E-2</v>
      </c>
    </row>
    <row r="783" spans="4:11" x14ac:dyDescent="0.25">
      <c r="D783">
        <f>solve_for_c('True_Odds_Calculator_3-way'!A784,'True_Odds_Calculator_3-way'!B784,'True_Odds_Calculator_3-way'!C784,'Log_working_3-way'!B$1,'Log_working_3-way'!B$2)</f>
        <v>1.0470024623775862</v>
      </c>
      <c r="F783" s="6" t="e">
        <f>IF('Log_working_3-way'!D783="","",1/'True_Odds_Calculator_3-way'!N784+1/'True_Odds_Calculator_3-way'!O784+1/'True_Odds_Calculator_3-way'!#REF!-1)</f>
        <v>#REF!</v>
      </c>
      <c r="H783" s="6">
        <f>IF('Log_working_3-way'!$D783="","",'True_Odds_Calculator_3-way'!N784/'True_Odds_Calculator_3-way'!A784-1)</f>
        <v>14.863736451762058</v>
      </c>
      <c r="I783" s="6">
        <f>IF('Log_working_3-way'!$D783="","",'True_Odds_Calculator_3-way'!O784/'True_Odds_Calculator_3-way'!B784-1)</f>
        <v>7.7439924749037452</v>
      </c>
      <c r="J783" s="6" t="e">
        <f>IF('Log_working_3-way'!$D783="","",'True_Odds_Calculator_3-way'!#REF!/'True_Odds_Calculator_3-way'!C784-1)</f>
        <v>#REF!</v>
      </c>
      <c r="K783" s="6">
        <f>IF('Log_working_3-way'!$D783="","",1/'True_Odds_Calculator_3-way'!A784+1/'True_Odds_Calculator_3-way'!B784+1/'True_Odds_Calculator_3-way'!C784-1)</f>
        <v>5.0176619183883053E-2</v>
      </c>
    </row>
    <row r="784" spans="4:11" x14ac:dyDescent="0.25">
      <c r="D784">
        <f>solve_for_c('True_Odds_Calculator_3-way'!A785,'True_Odds_Calculator_3-way'!B785,'True_Odds_Calculator_3-way'!C785,'Log_working_3-way'!B$1,'Log_working_3-way'!B$2)</f>
        <v>1.0471072911868764</v>
      </c>
      <c r="F784" s="6" t="e">
        <f>IF('Log_working_3-way'!D784="","",1/'True_Odds_Calculator_3-way'!N785+1/'True_Odds_Calculator_3-way'!O785+1/'True_Odds_Calculator_3-way'!#REF!-1)</f>
        <v>#REF!</v>
      </c>
      <c r="H784" s="6">
        <f>IF('Log_working_3-way'!$D784="","",'True_Odds_Calculator_3-way'!N785/'True_Odds_Calculator_3-way'!A785-1)</f>
        <v>16.392824564082954</v>
      </c>
      <c r="I784" s="6">
        <f>IF('Log_working_3-way'!$D784="","",'True_Odds_Calculator_3-way'!O785/'True_Odds_Calculator_3-way'!B785-1)</f>
        <v>7.0949391990660864</v>
      </c>
      <c r="J784" s="6" t="e">
        <f>IF('Log_working_3-way'!$D784="","",'True_Odds_Calculator_3-way'!#REF!/'True_Odds_Calculator_3-way'!C785-1)</f>
        <v>#REF!</v>
      </c>
      <c r="K784" s="6">
        <f>IF('Log_working_3-way'!$D784="","",1/'True_Odds_Calculator_3-way'!A785+1/'True_Odds_Calculator_3-way'!B785+1/'True_Odds_Calculator_3-way'!C785-1)</f>
        <v>5.0021444669370085E-2</v>
      </c>
    </row>
    <row r="785" spans="4:11" x14ac:dyDescent="0.25">
      <c r="D785">
        <f>solve_for_c('True_Odds_Calculator_3-way'!A786,'True_Odds_Calculator_3-way'!B786,'True_Odds_Calculator_3-way'!C786,'Log_working_3-way'!B$1,'Log_working_3-way'!B$2)</f>
        <v>1.0465066638846294</v>
      </c>
      <c r="F785" s="6" t="e">
        <f>IF('Log_working_3-way'!D785="","",1/'True_Odds_Calculator_3-way'!N786+1/'True_Odds_Calculator_3-way'!O786+1/'True_Odds_Calculator_3-way'!#REF!-1)</f>
        <v>#REF!</v>
      </c>
      <c r="H785" s="6">
        <f>IF('Log_working_3-way'!$D785="","",'True_Odds_Calculator_3-way'!N786/'True_Odds_Calculator_3-way'!A786-1)</f>
        <v>15.272467977379229</v>
      </c>
      <c r="I785" s="6">
        <f>IF('Log_working_3-way'!$D785="","",'True_Odds_Calculator_3-way'!O786/'True_Odds_Calculator_3-way'!B786-1)</f>
        <v>6.0754168092957643</v>
      </c>
      <c r="J785" s="6" t="e">
        <f>IF('Log_working_3-way'!$D785="","",'True_Odds_Calculator_3-way'!#REF!/'True_Odds_Calculator_3-way'!C786-1)</f>
        <v>#REF!</v>
      </c>
      <c r="K785" s="6">
        <f>IF('Log_working_3-way'!$D785="","",1/'True_Odds_Calculator_3-way'!A786+1/'True_Odds_Calculator_3-way'!B786+1/'True_Odds_Calculator_3-way'!C786-1)</f>
        <v>4.9339068164929056E-2</v>
      </c>
    </row>
    <row r="786" spans="4:11" x14ac:dyDescent="0.25">
      <c r="D786">
        <f>solve_for_c('True_Odds_Calculator_3-way'!A787,'True_Odds_Calculator_3-way'!B787,'True_Odds_Calculator_3-way'!C787,'Log_working_3-way'!B$1,'Log_working_3-way'!B$2)</f>
        <v>1.0463778755239492</v>
      </c>
      <c r="F786" s="6" t="e">
        <f>IF('Log_working_3-way'!D786="","",1/'True_Odds_Calculator_3-way'!N787+1/'True_Odds_Calculator_3-way'!O787+1/'True_Odds_Calculator_3-way'!#REF!-1)</f>
        <v>#REF!</v>
      </c>
      <c r="H786" s="6">
        <f>IF('Log_working_3-way'!$D786="","",'True_Odds_Calculator_3-way'!N787/'True_Odds_Calculator_3-way'!A787-1)</f>
        <v>12.568084156798472</v>
      </c>
      <c r="I786" s="6">
        <f>IF('Log_working_3-way'!$D786="","",'True_Odds_Calculator_3-way'!O787/'True_Odds_Calculator_3-way'!B787-1)</f>
        <v>6.9589921974604287</v>
      </c>
      <c r="J786" s="6" t="e">
        <f>IF('Log_working_3-way'!$D786="","",'True_Odds_Calculator_3-way'!#REF!/'True_Odds_Calculator_3-way'!C787-1)</f>
        <v>#REF!</v>
      </c>
      <c r="K786" s="6">
        <f>IF('Log_working_3-way'!$D786="","",1/'True_Odds_Calculator_3-way'!A787+1/'True_Odds_Calculator_3-way'!B787+1/'True_Odds_Calculator_3-way'!C787-1)</f>
        <v>4.951759405860745E-2</v>
      </c>
    </row>
    <row r="787" spans="4:11" x14ac:dyDescent="0.25">
      <c r="D787">
        <f>solve_for_c('True_Odds_Calculator_3-way'!A788,'True_Odds_Calculator_3-way'!B788,'True_Odds_Calculator_3-way'!C788,'Log_working_3-way'!B$1,'Log_working_3-way'!B$2)</f>
        <v>1.0304303792376195</v>
      </c>
      <c r="F787" s="6" t="e">
        <f>IF('Log_working_3-way'!D787="","",1/'True_Odds_Calculator_3-way'!N788+1/'True_Odds_Calculator_3-way'!O788+1/'True_Odds_Calculator_3-way'!#REF!-1)</f>
        <v>#REF!</v>
      </c>
      <c r="H787" s="6">
        <f>IF('Log_working_3-way'!$D787="","",'True_Odds_Calculator_3-way'!N788/'True_Odds_Calculator_3-way'!A788-1)</f>
        <v>8.0570172730158323</v>
      </c>
      <c r="I787" s="6">
        <f>IF('Log_working_3-way'!$D787="","",'True_Odds_Calculator_3-way'!O788/'True_Odds_Calculator_3-way'!B788-1)</f>
        <v>7.8930927455124866</v>
      </c>
      <c r="J787" s="6" t="e">
        <f>IF('Log_working_3-way'!$D787="","",'True_Odds_Calculator_3-way'!#REF!/'True_Odds_Calculator_3-way'!C788-1)</f>
        <v>#REF!</v>
      </c>
      <c r="K787" s="6">
        <f>IF('Log_working_3-way'!$D787="","",1/'True_Odds_Calculator_3-way'!A788+1/'True_Odds_Calculator_3-way'!B788+1/'True_Odds_Calculator_3-way'!C788-1)</f>
        <v>3.2569514143141909E-2</v>
      </c>
    </row>
    <row r="788" spans="4:11" x14ac:dyDescent="0.25">
      <c r="D788">
        <f>solve_for_c('True_Odds_Calculator_3-way'!A789,'True_Odds_Calculator_3-way'!B789,'True_Odds_Calculator_3-way'!C789,'Log_working_3-way'!B$1,'Log_working_3-way'!B$2)</f>
        <v>1.0427214352535816</v>
      </c>
      <c r="F788" s="6" t="e">
        <f>IF('Log_working_3-way'!D788="","",1/'True_Odds_Calculator_3-way'!N789+1/'True_Odds_Calculator_3-way'!O789+1/'True_Odds_Calculator_3-way'!#REF!-1)</f>
        <v>#REF!</v>
      </c>
      <c r="H788" s="6">
        <f>IF('Log_working_3-way'!$D788="","",'True_Odds_Calculator_3-way'!N789/'True_Odds_Calculator_3-way'!A789-1)</f>
        <v>20.300666688052598</v>
      </c>
      <c r="I788" s="6">
        <f>IF('Log_working_3-way'!$D788="","",'True_Odds_Calculator_3-way'!O789/'True_Odds_Calculator_3-way'!B789-1)</f>
        <v>8.5871771714051821</v>
      </c>
      <c r="J788" s="6" t="e">
        <f>IF('Log_working_3-way'!$D788="","",'True_Odds_Calculator_3-way'!#REF!/'True_Odds_Calculator_3-way'!C789-1)</f>
        <v>#REF!</v>
      </c>
      <c r="K788" s="6">
        <f>IF('Log_working_3-way'!$D788="","",1/'True_Odds_Calculator_3-way'!A789+1/'True_Odds_Calculator_3-way'!B789+1/'True_Odds_Calculator_3-way'!C789-1)</f>
        <v>4.456406582033523E-2</v>
      </c>
    </row>
    <row r="789" spans="4:11" x14ac:dyDescent="0.25">
      <c r="D789">
        <f>solve_for_c('True_Odds_Calculator_3-way'!A790,'True_Odds_Calculator_3-way'!B790,'True_Odds_Calculator_3-way'!C790,'Log_working_3-way'!B$1,'Log_working_3-way'!B$2)</f>
        <v>1.0670014360529203</v>
      </c>
      <c r="F789" s="6" t="e">
        <f>IF('Log_working_3-way'!D789="","",1/'True_Odds_Calculator_3-way'!N790+1/'True_Odds_Calculator_3-way'!O790+1/'True_Odds_Calculator_3-way'!#REF!-1)</f>
        <v>#REF!</v>
      </c>
      <c r="H789" s="6">
        <f>IF('Log_working_3-way'!$D789="","",'True_Odds_Calculator_3-way'!N790/'True_Odds_Calculator_3-way'!A790-1)</f>
        <v>47.474164216368052</v>
      </c>
      <c r="I789" s="6">
        <f>IF('Log_working_3-way'!$D789="","",'True_Odds_Calculator_3-way'!O790/'True_Odds_Calculator_3-way'!B790-1)</f>
        <v>3.975119619628388</v>
      </c>
      <c r="J789" s="6" t="e">
        <f>IF('Log_working_3-way'!$D789="","",'True_Odds_Calculator_3-way'!#REF!/'True_Odds_Calculator_3-way'!C790-1)</f>
        <v>#REF!</v>
      </c>
      <c r="K789" s="6">
        <f>IF('Log_working_3-way'!$D789="","",1/'True_Odds_Calculator_3-way'!A790+1/'True_Odds_Calculator_3-way'!B790+1/'True_Odds_Calculator_3-way'!C790-1)</f>
        <v>5.2527856602785583E-2</v>
      </c>
    </row>
    <row r="790" spans="4:11" x14ac:dyDescent="0.25">
      <c r="D790">
        <f>solve_for_c('True_Odds_Calculator_3-way'!A791,'True_Odds_Calculator_3-way'!B791,'True_Odds_Calculator_3-way'!C791,'Log_working_3-way'!B$1,'Log_working_3-way'!B$2)</f>
        <v>1.024763948953586</v>
      </c>
      <c r="F790" s="6" t="e">
        <f>IF('Log_working_3-way'!D790="","",1/'True_Odds_Calculator_3-way'!N791+1/'True_Odds_Calculator_3-way'!O791+1/'True_Odds_Calculator_3-way'!#REF!-1)</f>
        <v>#REF!</v>
      </c>
      <c r="H790" s="6">
        <f>IF('Log_working_3-way'!$D790="","",'True_Odds_Calculator_3-way'!N791/'True_Odds_Calculator_3-way'!A791-1)</f>
        <v>12.764726777573854</v>
      </c>
      <c r="I790" s="6">
        <f>IF('Log_working_3-way'!$D790="","",'True_Odds_Calculator_3-way'!O791/'True_Odds_Calculator_3-way'!B791-1)</f>
        <v>7.3268100259397393</v>
      </c>
      <c r="J790" s="6" t="e">
        <f>IF('Log_working_3-way'!$D790="","",'True_Odds_Calculator_3-way'!#REF!/'True_Odds_Calculator_3-way'!C791-1)</f>
        <v>#REF!</v>
      </c>
      <c r="K790" s="6">
        <f>IF('Log_working_3-way'!$D790="","",1/'True_Odds_Calculator_3-way'!A791+1/'True_Odds_Calculator_3-way'!B791+1/'True_Odds_Calculator_3-way'!C791-1)</f>
        <v>2.6760449510873974E-2</v>
      </c>
    </row>
    <row r="791" spans="4:11" x14ac:dyDescent="0.25">
      <c r="D791">
        <f>solve_for_c('True_Odds_Calculator_3-way'!A792,'True_Odds_Calculator_3-way'!B792,'True_Odds_Calculator_3-way'!C792,'Log_working_3-way'!B$1,'Log_working_3-way'!B$2)</f>
        <v>1.0385365883177202</v>
      </c>
      <c r="F791" s="6" t="e">
        <f>IF('Log_working_3-way'!D791="","",1/'True_Odds_Calculator_3-way'!N792+1/'True_Odds_Calculator_3-way'!O792+1/'True_Odds_Calculator_3-way'!#REF!-1)</f>
        <v>#REF!</v>
      </c>
      <c r="H791" s="6">
        <f>IF('Log_working_3-way'!$D791="","",'True_Odds_Calculator_3-way'!N792/'True_Odds_Calculator_3-way'!A792-1)</f>
        <v>0.74661716124222255</v>
      </c>
      <c r="I791" s="6">
        <f>IF('Log_working_3-way'!$D791="","",'True_Odds_Calculator_3-way'!O792/'True_Odds_Calculator_3-way'!B792-1)</f>
        <v>2.8012594448327217</v>
      </c>
      <c r="J791" s="6" t="e">
        <f>IF('Log_working_3-way'!$D791="","",'True_Odds_Calculator_3-way'!#REF!/'True_Odds_Calculator_3-way'!C792-1)</f>
        <v>#REF!</v>
      </c>
      <c r="K791" s="6">
        <f>IF('Log_working_3-way'!$D791="","",1/'True_Odds_Calculator_3-way'!A792+1/'True_Odds_Calculator_3-way'!B792+1/'True_Odds_Calculator_3-way'!C792-1)</f>
        <v>3.1548689200360469E-2</v>
      </c>
    </row>
    <row r="792" spans="4:11" x14ac:dyDescent="0.25">
      <c r="D792">
        <f>solve_for_c('True_Odds_Calculator_3-way'!A793,'True_Odds_Calculator_3-way'!B793,'True_Odds_Calculator_3-way'!C793,'Log_working_3-way'!B$1,'Log_working_3-way'!B$2)</f>
        <v>1.0400041138053264</v>
      </c>
      <c r="F792" s="6" t="e">
        <f>IF('Log_working_3-way'!D792="","",1/'True_Odds_Calculator_3-way'!N793+1/'True_Odds_Calculator_3-way'!O793+1/'True_Odds_Calculator_3-way'!#REF!-1)</f>
        <v>#REF!</v>
      </c>
      <c r="H792" s="6">
        <f>IF('Log_working_3-way'!$D792="","",'True_Odds_Calculator_3-way'!N793/'True_Odds_Calculator_3-way'!A793-1)</f>
        <v>45.688582079181906</v>
      </c>
      <c r="I792" s="6">
        <f>IF('Log_working_3-way'!$D792="","",'True_Odds_Calculator_3-way'!O793/'True_Odds_Calculator_3-way'!B793-1)</f>
        <v>3.2195354709660258</v>
      </c>
      <c r="J792" s="6" t="e">
        <f>IF('Log_working_3-way'!$D792="","",'True_Odds_Calculator_3-way'!#REF!/'True_Odds_Calculator_3-way'!C793-1)</f>
        <v>#REF!</v>
      </c>
      <c r="K792" s="6">
        <f>IF('Log_working_3-way'!$D792="","",1/'True_Odds_Calculator_3-way'!A793+1/'True_Odds_Calculator_3-way'!B793+1/'True_Odds_Calculator_3-way'!C793-1)</f>
        <v>3.2914397789746141E-2</v>
      </c>
    </row>
    <row r="793" spans="4:11" x14ac:dyDescent="0.25">
      <c r="D793">
        <f>solve_for_c('True_Odds_Calculator_3-way'!A794,'True_Odds_Calculator_3-way'!B794,'True_Odds_Calculator_3-way'!C794,'Log_working_3-way'!B$1,'Log_working_3-way'!B$2)</f>
        <v>1.0421759349261761</v>
      </c>
      <c r="F793" s="6" t="e">
        <f>IF('Log_working_3-way'!D793="","",1/'True_Odds_Calculator_3-way'!N794+1/'True_Odds_Calculator_3-way'!O794+1/'True_Odds_Calculator_3-way'!#REF!-1)</f>
        <v>#REF!</v>
      </c>
      <c r="H793" s="6">
        <f>IF('Log_working_3-way'!$D793="","",'True_Odds_Calculator_3-way'!N794/'True_Odds_Calculator_3-way'!A794-1)</f>
        <v>46.288275477738722</v>
      </c>
      <c r="I793" s="6">
        <f>IF('Log_working_3-way'!$D793="","",'True_Odds_Calculator_3-way'!O794/'True_Odds_Calculator_3-way'!B794-1)</f>
        <v>3.630129640286901</v>
      </c>
      <c r="J793" s="6" t="e">
        <f>IF('Log_working_3-way'!$D793="","",'True_Odds_Calculator_3-way'!#REF!/'True_Odds_Calculator_3-way'!C794-1)</f>
        <v>#REF!</v>
      </c>
      <c r="K793" s="6">
        <f>IF('Log_working_3-way'!$D793="","",1/'True_Odds_Calculator_3-way'!A794+1/'True_Odds_Calculator_3-way'!B794+1/'True_Odds_Calculator_3-way'!C794-1)</f>
        <v>3.412836078714121E-2</v>
      </c>
    </row>
    <row r="794" spans="4:11" x14ac:dyDescent="0.25">
      <c r="D794">
        <f>solve_for_c('True_Odds_Calculator_3-way'!A795,'True_Odds_Calculator_3-way'!B795,'True_Odds_Calculator_3-way'!C795,'Log_working_3-way'!B$1,'Log_working_3-way'!B$2)</f>
        <v>1.0347047081838143</v>
      </c>
      <c r="F794" s="6" t="e">
        <f>IF('Log_working_3-way'!D794="","",1/'True_Odds_Calculator_3-way'!N795+1/'True_Odds_Calculator_3-way'!O795+1/'True_Odds_Calculator_3-way'!#REF!-1)</f>
        <v>#REF!</v>
      </c>
      <c r="H794" s="6">
        <f>IF('Log_working_3-way'!$D794="","",'True_Odds_Calculator_3-way'!N795/'True_Odds_Calculator_3-way'!A795-1)</f>
        <v>1.1936588689794574</v>
      </c>
      <c r="I794" s="6">
        <f>IF('Log_working_3-way'!$D794="","",'True_Odds_Calculator_3-way'!O795/'True_Odds_Calculator_3-way'!B795-1)</f>
        <v>4.3707448765920596</v>
      </c>
      <c r="J794" s="6" t="e">
        <f>IF('Log_working_3-way'!$D794="","",'True_Odds_Calculator_3-way'!#REF!/'True_Odds_Calculator_3-way'!C795-1)</f>
        <v>#REF!</v>
      </c>
      <c r="K794" s="6">
        <f>IF('Log_working_3-way'!$D794="","",1/'True_Odds_Calculator_3-way'!A795+1/'True_Odds_Calculator_3-way'!B795+1/'True_Odds_Calculator_3-way'!C795-1)</f>
        <v>3.0831347819263444E-2</v>
      </c>
    </row>
    <row r="795" spans="4:11" x14ac:dyDescent="0.25">
      <c r="D795">
        <f>solve_for_c('True_Odds_Calculator_3-way'!A796,'True_Odds_Calculator_3-way'!B796,'True_Odds_Calculator_3-way'!C796,'Log_working_3-way'!B$1,'Log_working_3-way'!B$2)</f>
        <v>1.0359534803150776</v>
      </c>
      <c r="F795" s="6" t="e">
        <f>IF('Log_working_3-way'!D795="","",1/'True_Odds_Calculator_3-way'!N796+1/'True_Odds_Calculator_3-way'!O796+1/'True_Odds_Calculator_3-way'!#REF!-1)</f>
        <v>#REF!</v>
      </c>
      <c r="H795" s="6">
        <f>IF('Log_working_3-way'!$D795="","",'True_Odds_Calculator_3-way'!N796/'True_Odds_Calculator_3-way'!A796-1)</f>
        <v>29.832811304122124</v>
      </c>
      <c r="I795" s="6">
        <f>IF('Log_working_3-way'!$D795="","",'True_Odds_Calculator_3-way'!O796/'True_Odds_Calculator_3-way'!B796-1)</f>
        <v>5.5168571114646099</v>
      </c>
      <c r="J795" s="6" t="e">
        <f>IF('Log_working_3-way'!$D795="","",'True_Odds_Calculator_3-way'!#REF!/'True_Odds_Calculator_3-way'!C796-1)</f>
        <v>#REF!</v>
      </c>
      <c r="K795" s="6">
        <f>IF('Log_working_3-way'!$D795="","",1/'True_Odds_Calculator_3-way'!A796+1/'True_Odds_Calculator_3-way'!B796+1/'True_Odds_Calculator_3-way'!C796-1)</f>
        <v>3.5238326942162779E-2</v>
      </c>
    </row>
    <row r="796" spans="4:11" x14ac:dyDescent="0.25">
      <c r="D796">
        <f>solve_for_c('True_Odds_Calculator_3-way'!A797,'True_Odds_Calculator_3-way'!B797,'True_Odds_Calculator_3-way'!C797,'Log_working_3-way'!B$1,'Log_working_3-way'!B$2)</f>
        <v>1.0377506190542263</v>
      </c>
      <c r="F796" s="6" t="e">
        <f>IF('Log_working_3-way'!D796="","",1/'True_Odds_Calculator_3-way'!N797+1/'True_Odds_Calculator_3-way'!O797+1/'True_Odds_Calculator_3-way'!#REF!-1)</f>
        <v>#REF!</v>
      </c>
      <c r="H796" s="6">
        <f>IF('Log_working_3-way'!$D796="","",'True_Odds_Calculator_3-way'!N797/'True_Odds_Calculator_3-way'!A797-1)</f>
        <v>2.753798347140759</v>
      </c>
      <c r="I796" s="6">
        <f>IF('Log_working_3-way'!$D796="","",'True_Odds_Calculator_3-way'!O797/'True_Odds_Calculator_3-way'!B797-1)</f>
        <v>5.4094889954709933</v>
      </c>
      <c r="J796" s="6" t="e">
        <f>IF('Log_working_3-way'!$D796="","",'True_Odds_Calculator_3-way'!#REF!/'True_Odds_Calculator_3-way'!C797-1)</f>
        <v>#REF!</v>
      </c>
      <c r="K796" s="6">
        <f>IF('Log_working_3-way'!$D796="","",1/'True_Odds_Calculator_3-way'!A797+1/'True_Odds_Calculator_3-way'!B797+1/'True_Odds_Calculator_3-way'!C797-1)</f>
        <v>3.636596637721623E-2</v>
      </c>
    </row>
    <row r="797" spans="4:11" x14ac:dyDescent="0.25">
      <c r="D797">
        <f>solve_for_c('True_Odds_Calculator_3-way'!A798,'True_Odds_Calculator_3-way'!B798,'True_Odds_Calculator_3-way'!C798,'Log_working_3-way'!B$1,'Log_working_3-way'!B$2)</f>
        <v>1.027654333813677</v>
      </c>
      <c r="F797" s="6" t="e">
        <f>IF('Log_working_3-way'!D797="","",1/'True_Odds_Calculator_3-way'!N798+1/'True_Odds_Calculator_3-way'!O798+1/'True_Odds_Calculator_3-way'!#REF!-1)</f>
        <v>#REF!</v>
      </c>
      <c r="H797" s="6">
        <f>IF('Log_working_3-way'!$D797="","",'True_Odds_Calculator_3-way'!N798/'True_Odds_Calculator_3-way'!A798-1)</f>
        <v>21.255512486105694</v>
      </c>
      <c r="I797" s="6">
        <f>IF('Log_working_3-way'!$D797="","",'True_Odds_Calculator_3-way'!O798/'True_Odds_Calculator_3-way'!B798-1)</f>
        <v>9.5192070735108949</v>
      </c>
      <c r="J797" s="6" t="e">
        <f>IF('Log_working_3-way'!$D797="","",'True_Odds_Calculator_3-way'!#REF!/'True_Odds_Calculator_3-way'!C798-1)</f>
        <v>#REF!</v>
      </c>
      <c r="K797" s="6">
        <f>IF('Log_working_3-way'!$D797="","",1/'True_Odds_Calculator_3-way'!A798+1/'True_Odds_Calculator_3-way'!B798+1/'True_Odds_Calculator_3-way'!C798-1)</f>
        <v>2.8655205995681055E-2</v>
      </c>
    </row>
    <row r="798" spans="4:11" x14ac:dyDescent="0.25">
      <c r="D798">
        <f>solve_for_c('True_Odds_Calculator_3-way'!A799,'True_Odds_Calculator_3-way'!B799,'True_Odds_Calculator_3-way'!C799,'Log_working_3-way'!B$1,'Log_working_3-way'!B$2)</f>
        <v>1.0355488750439799</v>
      </c>
      <c r="F798" s="6" t="e">
        <f>IF('Log_working_3-way'!D798="","",1/'True_Odds_Calculator_3-way'!N799+1/'True_Odds_Calculator_3-way'!O799+1/'True_Odds_Calculator_3-way'!#REF!-1)</f>
        <v>#REF!</v>
      </c>
      <c r="H798" s="6">
        <f>IF('Log_working_3-way'!$D798="","",'True_Odds_Calculator_3-way'!N799/'True_Odds_Calculator_3-way'!A799-1)</f>
        <v>16.013448062570554</v>
      </c>
      <c r="I798" s="6">
        <f>IF('Log_working_3-way'!$D798="","",'True_Odds_Calculator_3-way'!O799/'True_Odds_Calculator_3-way'!B799-1)</f>
        <v>5.1454810227033354</v>
      </c>
      <c r="J798" s="6" t="e">
        <f>IF('Log_working_3-way'!$D798="","",'True_Odds_Calculator_3-way'!#REF!/'True_Odds_Calculator_3-way'!C799-1)</f>
        <v>#REF!</v>
      </c>
      <c r="K798" s="6">
        <f>IF('Log_working_3-way'!$D798="","",1/'True_Odds_Calculator_3-way'!A799+1/'True_Odds_Calculator_3-way'!B799+1/'True_Odds_Calculator_3-way'!C799-1)</f>
        <v>3.765682340177845E-2</v>
      </c>
    </row>
    <row r="799" spans="4:11" x14ac:dyDescent="0.25">
      <c r="D799">
        <f>solve_for_c('True_Odds_Calculator_3-way'!A800,'True_Odds_Calculator_3-way'!B800,'True_Odds_Calculator_3-way'!C800,'Log_working_3-way'!B$1,'Log_working_3-way'!B$2)</f>
        <v>1.0491985373771735</v>
      </c>
      <c r="F799" s="6" t="e">
        <f>IF('Log_working_3-way'!D799="","",1/'True_Odds_Calculator_3-way'!N800+1/'True_Odds_Calculator_3-way'!O800+1/'True_Odds_Calculator_3-way'!#REF!-1)</f>
        <v>#REF!</v>
      </c>
      <c r="H799" s="6">
        <f>IF('Log_working_3-way'!$D799="","",'True_Odds_Calculator_3-way'!N800/'True_Odds_Calculator_3-way'!A800-1)</f>
        <v>41.634387338965361</v>
      </c>
      <c r="I799" s="6">
        <f>IF('Log_working_3-way'!$D799="","",'True_Odds_Calculator_3-way'!O800/'True_Odds_Calculator_3-way'!B800-1)</f>
        <v>3.9324803714847238</v>
      </c>
      <c r="J799" s="6" t="e">
        <f>IF('Log_working_3-way'!$D799="","",'True_Odds_Calculator_3-way'!#REF!/'True_Odds_Calculator_3-way'!C800-1)</f>
        <v>#REF!</v>
      </c>
      <c r="K799" s="6">
        <f>IF('Log_working_3-way'!$D799="","",1/'True_Odds_Calculator_3-way'!A800+1/'True_Odds_Calculator_3-way'!B800+1/'True_Odds_Calculator_3-way'!C800-1)</f>
        <v>4.2455332853459149E-2</v>
      </c>
    </row>
    <row r="800" spans="4:11" x14ac:dyDescent="0.25">
      <c r="D800">
        <f>solve_for_c('True_Odds_Calculator_3-way'!A801,'True_Odds_Calculator_3-way'!B801,'True_Odds_Calculator_3-way'!C801,'Log_working_3-way'!B$1,'Log_working_3-way'!B$2)</f>
        <v>1.0408586145175971</v>
      </c>
      <c r="F800" s="6" t="e">
        <f>IF('Log_working_3-way'!D800="","",1/'True_Odds_Calculator_3-way'!N801+1/'True_Odds_Calculator_3-way'!O801+1/'True_Odds_Calculator_3-way'!#REF!-1)</f>
        <v>#REF!</v>
      </c>
      <c r="H800" s="6">
        <f>IF('Log_working_3-way'!$D800="","",'True_Odds_Calculator_3-way'!N801/'True_Odds_Calculator_3-way'!A801-1)</f>
        <v>26.173269987728297</v>
      </c>
      <c r="I800" s="6">
        <f>IF('Log_working_3-way'!$D800="","",'True_Odds_Calculator_3-way'!O801/'True_Odds_Calculator_3-way'!B801-1)</f>
        <v>5.5815907900432338</v>
      </c>
      <c r="J800" s="6" t="e">
        <f>IF('Log_working_3-way'!$D800="","",'True_Odds_Calculator_3-way'!#REF!/'True_Odds_Calculator_3-way'!C801-1)</f>
        <v>#REF!</v>
      </c>
      <c r="K800" s="6">
        <f>IF('Log_working_3-way'!$D800="","",1/'True_Odds_Calculator_3-way'!A801+1/'True_Odds_Calculator_3-way'!B801+1/'True_Odds_Calculator_3-way'!C801-1)</f>
        <v>4.1219750804310618E-2</v>
      </c>
    </row>
    <row r="801" spans="4:11" x14ac:dyDescent="0.25">
      <c r="D801">
        <f>solve_for_c('True_Odds_Calculator_3-way'!A802,'True_Odds_Calculator_3-way'!B802,'True_Odds_Calculator_3-way'!C802,'Log_working_3-way'!B$1,'Log_working_3-way'!B$2)</f>
        <v>1.0481850347685395</v>
      </c>
      <c r="F801" s="6" t="e">
        <f>IF('Log_working_3-way'!D801="","",1/'True_Odds_Calculator_3-way'!N802+1/'True_Odds_Calculator_3-way'!O802+1/'True_Odds_Calculator_3-way'!#REF!-1)</f>
        <v>#REF!</v>
      </c>
      <c r="H801" s="6">
        <f>IF('Log_working_3-way'!$D801="","",'True_Odds_Calculator_3-way'!N802/'True_Odds_Calculator_3-way'!A802-1)</f>
        <v>37.8763194133955</v>
      </c>
      <c r="I801" s="6">
        <f>IF('Log_working_3-way'!$D801="","",'True_Odds_Calculator_3-way'!O802/'True_Odds_Calculator_3-way'!B802-1)</f>
        <v>4.1347222073301699</v>
      </c>
      <c r="J801" s="6" t="e">
        <f>IF('Log_working_3-way'!$D801="","",'True_Odds_Calculator_3-way'!#REF!/'True_Odds_Calculator_3-way'!C802-1)</f>
        <v>#REF!</v>
      </c>
      <c r="K801" s="6">
        <f>IF('Log_working_3-way'!$D801="","",1/'True_Odds_Calculator_3-way'!A802+1/'True_Odds_Calculator_3-way'!B802+1/'True_Odds_Calculator_3-way'!C802-1)</f>
        <v>4.3555505152100604E-2</v>
      </c>
    </row>
    <row r="802" spans="4:11" x14ac:dyDescent="0.25">
      <c r="D802">
        <f>solve_for_c('True_Odds_Calculator_3-way'!A803,'True_Odds_Calculator_3-way'!B803,'True_Odds_Calculator_3-way'!C803,'Log_working_3-way'!B$1,'Log_working_3-way'!B$2)</f>
        <v>1.0293761422386403</v>
      </c>
      <c r="F802" s="6" t="e">
        <f>IF('Log_working_3-way'!D802="","",1/'True_Odds_Calculator_3-way'!N803+1/'True_Odds_Calculator_3-way'!O803+1/'True_Odds_Calculator_3-way'!#REF!-1)</f>
        <v>#REF!</v>
      </c>
      <c r="H802" s="6">
        <f>IF('Log_working_3-way'!$D802="","",'True_Odds_Calculator_3-way'!N803/'True_Odds_Calculator_3-way'!A803-1)</f>
        <v>23.021786289442918</v>
      </c>
      <c r="I802" s="6">
        <f>IF('Log_working_3-way'!$D802="","",'True_Odds_Calculator_3-way'!O803/'True_Odds_Calculator_3-way'!B803-1)</f>
        <v>6.4884582398131414</v>
      </c>
      <c r="J802" s="6" t="e">
        <f>IF('Log_working_3-way'!$D802="","",'True_Odds_Calculator_3-way'!#REF!/'True_Odds_Calculator_3-way'!C803-1)</f>
        <v>#REF!</v>
      </c>
      <c r="K802" s="6">
        <f>IF('Log_working_3-way'!$D802="","",1/'True_Odds_Calculator_3-way'!A803+1/'True_Odds_Calculator_3-way'!B803+1/'True_Odds_Calculator_3-way'!C803-1)</f>
        <v>3.0392256405049611E-2</v>
      </c>
    </row>
    <row r="803" spans="4:11" x14ac:dyDescent="0.25">
      <c r="D803">
        <f>solve_for_c('True_Odds_Calculator_3-way'!A804,'True_Odds_Calculator_3-way'!B804,'True_Odds_Calculator_3-way'!C804,'Log_working_3-way'!B$1,'Log_working_3-way'!B$2)</f>
        <v>1.0242511077024143</v>
      </c>
      <c r="F803" s="6" t="e">
        <f>IF('Log_working_3-way'!D803="","",1/'True_Odds_Calculator_3-way'!N804+1/'True_Odds_Calculator_3-way'!O804+1/'True_Odds_Calculator_3-way'!#REF!-1)</f>
        <v>#REF!</v>
      </c>
      <c r="H803" s="6">
        <f>IF('Log_working_3-way'!$D803="","",'True_Odds_Calculator_3-way'!N804/'True_Odds_Calculator_3-way'!A804-1)</f>
        <v>12.981637537372661</v>
      </c>
      <c r="I803" s="6">
        <f>IF('Log_working_3-way'!$D803="","",'True_Odds_Calculator_3-way'!O804/'True_Odds_Calculator_3-way'!B804-1)</f>
        <v>7.282809116989732</v>
      </c>
      <c r="J803" s="6" t="e">
        <f>IF('Log_working_3-way'!$D803="","",'True_Odds_Calculator_3-way'!#REF!/'True_Odds_Calculator_3-way'!C804-1)</f>
        <v>#REF!</v>
      </c>
      <c r="K803" s="6">
        <f>IF('Log_working_3-way'!$D803="","",1/'True_Odds_Calculator_3-way'!A804+1/'True_Odds_Calculator_3-way'!B804+1/'True_Odds_Calculator_3-way'!C804-1)</f>
        <v>2.6204954413248327E-2</v>
      </c>
    </row>
    <row r="804" spans="4:11" x14ac:dyDescent="0.25">
      <c r="D804">
        <f>solve_for_c('True_Odds_Calculator_3-way'!A805,'True_Odds_Calculator_3-way'!B805,'True_Odds_Calculator_3-way'!C805,'Log_working_3-way'!B$1,'Log_working_3-way'!B$2)</f>
        <v>1.0279746215012817</v>
      </c>
      <c r="F804" s="6" t="e">
        <f>IF('Log_working_3-way'!D804="","",1/'True_Odds_Calculator_3-way'!N805+1/'True_Odds_Calculator_3-way'!O805+1/'True_Odds_Calculator_3-way'!#REF!-1)</f>
        <v>#REF!</v>
      </c>
      <c r="H804" s="6">
        <f>IF('Log_working_3-way'!$D804="","",'True_Odds_Calculator_3-way'!N805/'True_Odds_Calculator_3-way'!A805-1)</f>
        <v>22.12203646578428</v>
      </c>
      <c r="I804" s="6">
        <f>IF('Log_working_3-way'!$D804="","",'True_Odds_Calculator_3-way'!O805/'True_Odds_Calculator_3-way'!B805-1)</f>
        <v>6.667147317846422</v>
      </c>
      <c r="J804" s="6" t="e">
        <f>IF('Log_working_3-way'!$D804="","",'True_Odds_Calculator_3-way'!#REF!/'True_Odds_Calculator_3-way'!C805-1)</f>
        <v>#REF!</v>
      </c>
      <c r="K804" s="6">
        <f>IF('Log_working_3-way'!$D804="","",1/'True_Odds_Calculator_3-way'!A805+1/'True_Odds_Calculator_3-way'!B805+1/'True_Odds_Calculator_3-way'!C805-1)</f>
        <v>2.912042111994162E-2</v>
      </c>
    </row>
    <row r="805" spans="4:11" x14ac:dyDescent="0.25">
      <c r="D805">
        <f>solve_for_c('True_Odds_Calculator_3-way'!A806,'True_Odds_Calculator_3-way'!B806,'True_Odds_Calculator_3-way'!C806,'Log_working_3-way'!B$1,'Log_working_3-way'!B$2)</f>
        <v>1.0254173863129623</v>
      </c>
      <c r="F805" s="6" t="e">
        <f>IF('Log_working_3-way'!D805="","",1/'True_Odds_Calculator_3-way'!N806+1/'True_Odds_Calculator_3-way'!O806+1/'True_Odds_Calculator_3-way'!#REF!-1)</f>
        <v>#REF!</v>
      </c>
      <c r="H805" s="6">
        <f>IF('Log_working_3-way'!$D805="","",'True_Odds_Calculator_3-way'!N806/'True_Odds_Calculator_3-way'!A806-1)</f>
        <v>14.699655194573989</v>
      </c>
      <c r="I805" s="6">
        <f>IF('Log_working_3-way'!$D805="","",'True_Odds_Calculator_3-way'!O806/'True_Odds_Calculator_3-way'!B806-1)</f>
        <v>6.6804879570033915</v>
      </c>
      <c r="J805" s="6" t="e">
        <f>IF('Log_working_3-way'!$D805="","",'True_Odds_Calculator_3-way'!#REF!/'True_Odds_Calculator_3-way'!C806-1)</f>
        <v>#REF!</v>
      </c>
      <c r="K805" s="6">
        <f>IF('Log_working_3-way'!$D805="","",1/'True_Odds_Calculator_3-way'!A806+1/'True_Odds_Calculator_3-way'!B806+1/'True_Odds_Calculator_3-way'!C806-1)</f>
        <v>2.7332888314202108E-2</v>
      </c>
    </row>
    <row r="806" spans="4:11" x14ac:dyDescent="0.25">
      <c r="D806">
        <f>solve_for_c('True_Odds_Calculator_3-way'!A807,'True_Odds_Calculator_3-way'!B807,'True_Odds_Calculator_3-way'!C807,'Log_working_3-way'!B$1,'Log_working_3-way'!B$2)</f>
        <v>1.022572161997936</v>
      </c>
      <c r="F806" s="6" t="e">
        <f>IF('Log_working_3-way'!D806="","",1/'True_Odds_Calculator_3-way'!N807+1/'True_Odds_Calculator_3-way'!O807+1/'True_Odds_Calculator_3-way'!#REF!-1)</f>
        <v>#REF!</v>
      </c>
      <c r="H806" s="6">
        <f>IF('Log_working_3-way'!$D806="","",'True_Odds_Calculator_3-way'!N807/'True_Odds_Calculator_3-way'!A807-1)</f>
        <v>5.0769745390999823</v>
      </c>
      <c r="I806" s="6">
        <f>IF('Log_working_3-way'!$D806="","",'True_Odds_Calculator_3-way'!O807/'True_Odds_Calculator_3-way'!B807-1)</f>
        <v>6.3348364260597965</v>
      </c>
      <c r="J806" s="6" t="e">
        <f>IF('Log_working_3-way'!$D806="","",'True_Odds_Calculator_3-way'!#REF!/'True_Odds_Calculator_3-way'!C807-1)</f>
        <v>#REF!</v>
      </c>
      <c r="K806" s="6">
        <f>IF('Log_working_3-way'!$D806="","",1/'True_Odds_Calculator_3-way'!A807+1/'True_Odds_Calculator_3-way'!B807+1/'True_Odds_Calculator_3-way'!C807-1)</f>
        <v>2.3349161343217295E-2</v>
      </c>
    </row>
    <row r="807" spans="4:11" x14ac:dyDescent="0.25">
      <c r="D807">
        <f>solve_for_c('True_Odds_Calculator_3-way'!A808,'True_Odds_Calculator_3-way'!B808,'True_Odds_Calculator_3-way'!C808,'Log_working_3-way'!B$1,'Log_working_3-way'!B$2)</f>
        <v>1.0261051986254417</v>
      </c>
      <c r="F807" s="6" t="e">
        <f>IF('Log_working_3-way'!D807="","",1/'True_Odds_Calculator_3-way'!N808+1/'True_Odds_Calculator_3-way'!O808+1/'True_Odds_Calculator_3-way'!#REF!-1)</f>
        <v>#REF!</v>
      </c>
      <c r="H807" s="6">
        <f>IF('Log_working_3-way'!$D807="","",'True_Odds_Calculator_3-way'!N808/'True_Odds_Calculator_3-way'!A808-1)</f>
        <v>35.745123831498596</v>
      </c>
      <c r="I807" s="6">
        <f>IF('Log_working_3-way'!$D807="","",'True_Odds_Calculator_3-way'!O808/'True_Odds_Calculator_3-way'!B808-1)</f>
        <v>4.3796711139714679</v>
      </c>
      <c r="J807" s="6" t="e">
        <f>IF('Log_working_3-way'!$D807="","",'True_Odds_Calculator_3-way'!#REF!/'True_Odds_Calculator_3-way'!C808-1)</f>
        <v>#REF!</v>
      </c>
      <c r="K807" s="6">
        <f>IF('Log_working_3-way'!$D807="","",1/'True_Odds_Calculator_3-way'!A808+1/'True_Odds_Calculator_3-way'!B808+1/'True_Odds_Calculator_3-way'!C808-1)</f>
        <v>2.4295054581065179E-2</v>
      </c>
    </row>
    <row r="808" spans="4:11" x14ac:dyDescent="0.25">
      <c r="D808">
        <f>solve_for_c('True_Odds_Calculator_3-way'!A809,'True_Odds_Calculator_3-way'!B809,'True_Odds_Calculator_3-way'!C809,'Log_working_3-way'!B$1,'Log_working_3-way'!B$2)</f>
        <v>1.0227934111432517</v>
      </c>
      <c r="F808" s="6" t="e">
        <f>IF('Log_working_3-way'!D808="","",1/'True_Odds_Calculator_3-way'!N809+1/'True_Odds_Calculator_3-way'!O809+1/'True_Odds_Calculator_3-way'!#REF!-1)</f>
        <v>#REF!</v>
      </c>
      <c r="H808" s="6">
        <f>IF('Log_working_3-way'!$D808="","",'True_Odds_Calculator_3-way'!N809/'True_Odds_Calculator_3-way'!A809-1)</f>
        <v>21.795207870408316</v>
      </c>
      <c r="I808" s="6">
        <f>IF('Log_working_3-way'!$D808="","",'True_Odds_Calculator_3-way'!O809/'True_Odds_Calculator_3-way'!B809-1)</f>
        <v>7.1119506186342036</v>
      </c>
      <c r="J808" s="6" t="e">
        <f>IF('Log_working_3-way'!$D808="","",'True_Odds_Calculator_3-way'!#REF!/'True_Odds_Calculator_3-way'!C809-1)</f>
        <v>#REF!</v>
      </c>
      <c r="K808" s="6">
        <f>IF('Log_working_3-way'!$D808="","",1/'True_Odds_Calculator_3-way'!A809+1/'True_Odds_Calculator_3-way'!B809+1/'True_Odds_Calculator_3-way'!C809-1)</f>
        <v>2.380147800521204E-2</v>
      </c>
    </row>
    <row r="809" spans="4:11" x14ac:dyDescent="0.25">
      <c r="D809">
        <f>solve_for_c('True_Odds_Calculator_3-way'!A810,'True_Odds_Calculator_3-way'!B810,'True_Odds_Calculator_3-way'!C810,'Log_working_3-way'!B$1,'Log_working_3-way'!B$2)</f>
        <v>1.0205937138855532</v>
      </c>
      <c r="F809" s="6" t="e">
        <f>IF('Log_working_3-way'!D809="","",1/'True_Odds_Calculator_3-way'!N810+1/'True_Odds_Calculator_3-way'!O810+1/'True_Odds_Calculator_3-way'!#REF!-1)</f>
        <v>#REF!</v>
      </c>
      <c r="H809" s="6">
        <f>IF('Log_working_3-way'!$D809="","",'True_Odds_Calculator_3-way'!N810/'True_Odds_Calculator_3-way'!A810-1)</f>
        <v>10.471898942244909</v>
      </c>
      <c r="I809" s="6">
        <f>IF('Log_working_3-way'!$D809="","",'True_Odds_Calculator_3-way'!O810/'True_Odds_Calculator_3-way'!B810-1)</f>
        <v>8.2037712316192728</v>
      </c>
      <c r="J809" s="6" t="e">
        <f>IF('Log_working_3-way'!$D809="","",'True_Odds_Calculator_3-way'!#REF!/'True_Odds_Calculator_3-way'!C810-1)</f>
        <v>#REF!</v>
      </c>
      <c r="K809" s="6">
        <f>IF('Log_working_3-way'!$D809="","",1/'True_Odds_Calculator_3-way'!A810+1/'True_Odds_Calculator_3-way'!B810+1/'True_Odds_Calculator_3-way'!C810-1)</f>
        <v>2.234854804053521E-2</v>
      </c>
    </row>
    <row r="810" spans="4:11" x14ac:dyDescent="0.25">
      <c r="D810">
        <f>solve_for_c('True_Odds_Calculator_3-way'!A811,'True_Odds_Calculator_3-way'!B811,'True_Odds_Calculator_3-way'!C811,'Log_working_3-way'!B$1,'Log_working_3-way'!B$2)</f>
        <v>1.0348994636881403</v>
      </c>
      <c r="F810" s="6" t="e">
        <f>IF('Log_working_3-way'!D810="","",1/'True_Odds_Calculator_3-way'!N811+1/'True_Odds_Calculator_3-way'!O811+1/'True_Odds_Calculator_3-way'!#REF!-1)</f>
        <v>#REF!</v>
      </c>
      <c r="H810" s="6">
        <f>IF('Log_working_3-way'!$D810="","",'True_Odds_Calculator_3-way'!N811/'True_Odds_Calculator_3-way'!A811-1)</f>
        <v>57.687350637670974</v>
      </c>
      <c r="I810" s="6">
        <f>IF('Log_working_3-way'!$D810="","",'True_Odds_Calculator_3-way'!O811/'True_Odds_Calculator_3-way'!B811-1)</f>
        <v>1.5324490963395561</v>
      </c>
      <c r="J810" s="6" t="e">
        <f>IF('Log_working_3-way'!$D810="","",'True_Odds_Calculator_3-way'!#REF!/'True_Odds_Calculator_3-way'!C811-1)</f>
        <v>#REF!</v>
      </c>
      <c r="K810" s="6">
        <f>IF('Log_working_3-way'!$D810="","",1/'True_Odds_Calculator_3-way'!A811+1/'True_Odds_Calculator_3-way'!B811+1/'True_Odds_Calculator_3-way'!C811-1)</f>
        <v>2.3943692508430869E-2</v>
      </c>
    </row>
    <row r="811" spans="4:11" x14ac:dyDescent="0.25">
      <c r="D811">
        <f>solve_for_c('True_Odds_Calculator_3-way'!A812,'True_Odds_Calculator_3-way'!B812,'True_Odds_Calculator_3-way'!C812,'Log_working_3-way'!B$1,'Log_working_3-way'!B$2)</f>
        <v>1.0241836780764522</v>
      </c>
      <c r="F811" s="6" t="e">
        <f>IF('Log_working_3-way'!D811="","",1/'True_Odds_Calculator_3-way'!N812+1/'True_Odds_Calculator_3-way'!O812+1/'True_Odds_Calculator_3-way'!#REF!-1)</f>
        <v>#REF!</v>
      </c>
      <c r="H811" s="6">
        <f>IF('Log_working_3-way'!$D811="","",'True_Odds_Calculator_3-way'!N812/'True_Odds_Calculator_3-way'!A812-1)</f>
        <v>13.986805909886275</v>
      </c>
      <c r="I811" s="6">
        <f>IF('Log_working_3-way'!$D811="","",'True_Odds_Calculator_3-way'!O812/'True_Odds_Calculator_3-way'!B812-1)</f>
        <v>9.011064413732278</v>
      </c>
      <c r="J811" s="6" t="e">
        <f>IF('Log_working_3-way'!$D811="","",'True_Odds_Calculator_3-way'!#REF!/'True_Odds_Calculator_3-way'!C812-1)</f>
        <v>#REF!</v>
      </c>
      <c r="K811" s="6">
        <f>IF('Log_working_3-way'!$D811="","",1/'True_Odds_Calculator_3-way'!A812+1/'True_Odds_Calculator_3-way'!B812+1/'True_Odds_Calculator_3-way'!C812-1)</f>
        <v>2.6149307082369955E-2</v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>
        <f>solve_for_c('True_Odds_Calculator_3-way'!A813,'True_Odds_Calculator_3-way'!B813,'True_Odds_Calculator_3-way'!C813,'Log_working_3-way'!B$1,'Log_working_3-way'!B$2)</f>
        <v>1.030122415377061</v>
      </c>
      <c r="F813" s="6" t="e">
        <f>IF('Log_working_3-way'!D813="","",1/'True_Odds_Calculator_3-way'!N813+1/'True_Odds_Calculator_3-way'!O813+1/'True_Odds_Calculator_3-way'!#REF!-1)</f>
        <v>#REF!</v>
      </c>
      <c r="H813" s="6">
        <f>IF('Log_working_3-way'!$D813="","",'True_Odds_Calculator_3-way'!N813/'True_Odds_Calculator_3-way'!A813-1)</f>
        <v>26.757090986725636</v>
      </c>
      <c r="I813" s="6">
        <f>IF('Log_working_3-way'!$D813="","",'True_Odds_Calculator_3-way'!O813/'True_Odds_Calculator_3-way'!B813-1)</f>
        <v>6.6587371758206739</v>
      </c>
      <c r="J813" s="6" t="e">
        <f>IF('Log_working_3-way'!$D813="","",'True_Odds_Calculator_3-way'!#REF!/'True_Odds_Calculator_3-way'!C813-1)</f>
        <v>#REF!</v>
      </c>
      <c r="K813" s="6">
        <f>IF('Log_working_3-way'!$D813="","",1/'True_Odds_Calculator_3-way'!A813+1/'True_Odds_Calculator_3-way'!B813+1/'True_Odds_Calculator_3-way'!C813-1)</f>
        <v>3.0250509371375855E-2</v>
      </c>
    </row>
    <row r="814" spans="4:11" x14ac:dyDescent="0.25">
      <c r="D814">
        <f>solve_for_c('True_Odds_Calculator_3-way'!A814,'True_Odds_Calculator_3-way'!B814,'True_Odds_Calculator_3-way'!C814,'Log_working_3-way'!B$1,'Log_working_3-way'!B$2)</f>
        <v>1.0261412894054083</v>
      </c>
      <c r="F814" s="6" t="e">
        <f>IF('Log_working_3-way'!D814="","",1/'True_Odds_Calculator_3-way'!N814+1/'True_Odds_Calculator_3-way'!O814+1/'True_Odds_Calculator_3-way'!#REF!-1)</f>
        <v>#REF!</v>
      </c>
      <c r="H814" s="6">
        <f>IF('Log_working_3-way'!$D814="","",'True_Odds_Calculator_3-way'!N814/'True_Odds_Calculator_3-way'!A814-1)</f>
        <v>10.099722138783553</v>
      </c>
      <c r="I814" s="6">
        <f>IF('Log_working_3-way'!$D814="","",'True_Odds_Calculator_3-way'!O814/'True_Odds_Calculator_3-way'!B814-1)</f>
        <v>8.0949438871742903</v>
      </c>
      <c r="J814" s="6" t="e">
        <f>IF('Log_working_3-way'!$D814="","",'True_Odds_Calculator_3-way'!#REF!/'True_Odds_Calculator_3-way'!C814-1)</f>
        <v>#REF!</v>
      </c>
      <c r="K814" s="6">
        <f>IF('Log_working_3-way'!$D814="","",1/'True_Odds_Calculator_3-way'!A814+1/'True_Odds_Calculator_3-way'!B814+1/'True_Odds_Calculator_3-way'!C814-1)</f>
        <v>2.826362000673921E-2</v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>
        <f>solve_for_c('True_Odds_Calculator_3-way'!A815,'True_Odds_Calculator_3-way'!B815,'True_Odds_Calculator_3-way'!C815,'Log_working_3-way'!B$1,'Log_working_3-way'!B$2)</f>
        <v>1.0276465156004726</v>
      </c>
      <c r="F817" s="6" t="e">
        <f>IF('Log_working_3-way'!D817="","",1/'True_Odds_Calculator_3-way'!N815+1/'True_Odds_Calculator_3-way'!O815+1/'True_Odds_Calculator_3-way'!#REF!-1)</f>
        <v>#REF!</v>
      </c>
      <c r="H817" s="6">
        <f>IF('Log_working_3-way'!$D817="","",'True_Odds_Calculator_3-way'!N815/'True_Odds_Calculator_3-way'!A815-1)</f>
        <v>19.073464570583671</v>
      </c>
      <c r="I817" s="6">
        <f>IF('Log_working_3-way'!$D817="","",'True_Odds_Calculator_3-way'!O815/'True_Odds_Calculator_3-way'!B815-1)</f>
        <v>6.9310668180918347</v>
      </c>
      <c r="J817" s="6" t="e">
        <f>IF('Log_working_3-way'!$D817="","",'True_Odds_Calculator_3-way'!#REF!/'True_Odds_Calculator_3-way'!C815-1)</f>
        <v>#REF!</v>
      </c>
      <c r="K817" s="6">
        <f>IF('Log_working_3-way'!$D817="","",1/'True_Odds_Calculator_3-way'!A815+1/'True_Odds_Calculator_3-way'!B815+1/'True_Odds_Calculator_3-way'!C815-1)</f>
        <v>2.9277081300202568E-2</v>
      </c>
    </row>
    <row r="818" spans="4:11" x14ac:dyDescent="0.25">
      <c r="D818">
        <f>solve_for_c('True_Odds_Calculator_3-way'!A816,'True_Odds_Calculator_3-way'!B816,'True_Odds_Calculator_3-way'!C816,'Log_working_3-way'!B$1,'Log_working_3-way'!B$2)</f>
        <v>1.0366116351376717</v>
      </c>
      <c r="F818" s="6" t="e">
        <f>IF('Log_working_3-way'!D818="","",1/'True_Odds_Calculator_3-way'!N816+1/'True_Odds_Calculator_3-way'!O816+1/'True_Odds_Calculator_3-way'!#REF!-1)</f>
        <v>#REF!</v>
      </c>
      <c r="H818" s="6">
        <f>IF('Log_working_3-way'!$D818="","",'True_Odds_Calculator_3-way'!N816/'True_Odds_Calculator_3-way'!A816-1)</f>
        <v>14.150731022771851</v>
      </c>
      <c r="I818" s="6">
        <f>IF('Log_working_3-way'!$D818="","",'True_Odds_Calculator_3-way'!O816/'True_Odds_Calculator_3-way'!B816-1)</f>
        <v>9.4797135669716859</v>
      </c>
      <c r="J818" s="6" t="e">
        <f>IF('Log_working_3-way'!$D818="","",'True_Odds_Calculator_3-way'!#REF!/'True_Odds_Calculator_3-way'!C816-1)</f>
        <v>#REF!</v>
      </c>
      <c r="K818" s="6">
        <f>IF('Log_working_3-way'!$D818="","",1/'True_Odds_Calculator_3-way'!A816+1/'True_Odds_Calculator_3-way'!B816+1/'True_Odds_Calculator_3-way'!C816-1)</f>
        <v>3.9358400125726778E-2</v>
      </c>
    </row>
    <row r="819" spans="4:11" x14ac:dyDescent="0.25">
      <c r="D819">
        <f>solve_for_c('True_Odds_Calculator_3-way'!A817,'True_Odds_Calculator_3-way'!B817,'True_Odds_Calculator_3-way'!C817,'Log_working_3-way'!B$1,'Log_working_3-way'!B$2)</f>
        <v>1.0493355594710081</v>
      </c>
      <c r="F819" s="6" t="e">
        <f>IF('Log_working_3-way'!D819="","",1/'True_Odds_Calculator_3-way'!N817+1/'True_Odds_Calculator_3-way'!O817+1/'True_Odds_Calculator_3-way'!#REF!-1)</f>
        <v>#REF!</v>
      </c>
      <c r="H819" s="6">
        <f>IF('Log_working_3-way'!$D819="","",'True_Odds_Calculator_3-way'!N817/'True_Odds_Calculator_3-way'!A817-1)</f>
        <v>4.7986633239434591</v>
      </c>
      <c r="I819" s="6">
        <f>IF('Log_working_3-way'!$D819="","",'True_Odds_Calculator_3-way'!O817/'True_Odds_Calculator_3-way'!B817-1)</f>
        <v>10.231867263138435</v>
      </c>
      <c r="J819" s="6" t="e">
        <f>IF('Log_working_3-way'!$D819="","",'True_Odds_Calculator_3-way'!#REF!/'True_Odds_Calculator_3-way'!C817-1)</f>
        <v>#REF!</v>
      </c>
      <c r="K819" s="6">
        <f>IF('Log_working_3-way'!$D819="","",1/'True_Odds_Calculator_3-way'!A817+1/'True_Odds_Calculator_3-way'!B817+1/'True_Odds_Calculator_3-way'!C817-1)</f>
        <v>5.1385685018320082E-2</v>
      </c>
    </row>
    <row r="820" spans="4:11" x14ac:dyDescent="0.25">
      <c r="D820">
        <f>solve_for_c('True_Odds_Calculator_3-way'!A818,'True_Odds_Calculator_3-way'!B818,'True_Odds_Calculator_3-way'!C818,'Log_working_3-way'!B$1,'Log_working_3-way'!B$2)</f>
        <v>1.0835617699444822</v>
      </c>
      <c r="F820" s="6" t="e">
        <f>IF('Log_working_3-way'!D820="","",1/'True_Odds_Calculator_3-way'!N818+1/'True_Odds_Calculator_3-way'!O818+1/'True_Odds_Calculator_3-way'!#REF!-1)</f>
        <v>#REF!</v>
      </c>
      <c r="H820" s="6">
        <f>IF('Log_working_3-way'!$D820="","",'True_Odds_Calculator_3-way'!N818/'True_Odds_Calculator_3-way'!A818-1)</f>
        <v>56.759782951932657</v>
      </c>
      <c r="I820" s="6">
        <f>IF('Log_working_3-way'!$D820="","",'True_Odds_Calculator_3-way'!O818/'True_Odds_Calculator_3-way'!B818-1)</f>
        <v>2.2573765197161819</v>
      </c>
      <c r="J820" s="6" t="e">
        <f>IF('Log_working_3-way'!$D820="","",'True_Odds_Calculator_3-way'!#REF!/'True_Odds_Calculator_3-way'!C818-1)</f>
        <v>#REF!</v>
      </c>
      <c r="K820" s="6">
        <f>IF('Log_working_3-way'!$D820="","",1/'True_Odds_Calculator_3-way'!A818+1/'True_Odds_Calculator_3-way'!B818+1/'True_Odds_Calculator_3-way'!C818-1)</f>
        <v>5.6706814511285231E-2</v>
      </c>
    </row>
    <row r="821" spans="4:11" x14ac:dyDescent="0.25">
      <c r="D821">
        <f>solve_for_c('True_Odds_Calculator_3-way'!A819,'True_Odds_Calculator_3-way'!B819,'True_Odds_Calculator_3-way'!C819,'Log_working_3-way'!B$1,'Log_working_3-way'!B$2)</f>
        <v>1.0459416605705478</v>
      </c>
      <c r="F821" s="6" t="e">
        <f>IF('Log_working_3-way'!D821="","",1/'True_Odds_Calculator_3-way'!N819+1/'True_Odds_Calculator_3-way'!O819+1/'True_Odds_Calculator_3-way'!#REF!-1)</f>
        <v>#REF!</v>
      </c>
      <c r="H821" s="6">
        <f>IF('Log_working_3-way'!$D821="","",'True_Odds_Calculator_3-way'!N819/'True_Odds_Calculator_3-way'!A819-1)</f>
        <v>16.412216015528436</v>
      </c>
      <c r="I821" s="6">
        <f>IF('Log_working_3-way'!$D821="","",'True_Odds_Calculator_3-way'!O819/'True_Odds_Calculator_3-way'!B819-1)</f>
        <v>7.7550348957417352</v>
      </c>
      <c r="J821" s="6" t="e">
        <f>IF('Log_working_3-way'!$D821="","",'True_Odds_Calculator_3-way'!#REF!/'True_Odds_Calculator_3-way'!C819-1)</f>
        <v>#REF!</v>
      </c>
      <c r="K821" s="6">
        <f>IF('Log_working_3-way'!$D821="","",1/'True_Odds_Calculator_3-way'!A819+1/'True_Odds_Calculator_3-way'!B819+1/'True_Odds_Calculator_3-way'!C819-1)</f>
        <v>4.8852067960348133E-2</v>
      </c>
    </row>
    <row r="822" spans="4:11" x14ac:dyDescent="0.25">
      <c r="D822">
        <f>solve_for_c('True_Odds_Calculator_3-way'!A820,'True_Odds_Calculator_3-way'!B820,'True_Odds_Calculator_3-way'!C820,'Log_working_3-way'!B$1,'Log_working_3-way'!B$2)</f>
        <v>1.0536606487377507</v>
      </c>
      <c r="F822" s="6" t="e">
        <f>IF('Log_working_3-way'!D822="","",1/'True_Odds_Calculator_3-way'!N820+1/'True_Odds_Calculator_3-way'!O820+1/'True_Odds_Calculator_3-way'!#REF!-1)</f>
        <v>#REF!</v>
      </c>
      <c r="H822" s="6">
        <f>IF('Log_working_3-way'!$D822="","",'True_Odds_Calculator_3-way'!N820/'True_Odds_Calculator_3-way'!A820-1)</f>
        <v>27.346452224006551</v>
      </c>
      <c r="I822" s="6">
        <f>IF('Log_working_3-way'!$D822="","",'True_Odds_Calculator_3-way'!O820/'True_Odds_Calculator_3-way'!B820-1)</f>
        <v>5.5395963001753605</v>
      </c>
      <c r="J822" s="6" t="e">
        <f>IF('Log_working_3-way'!$D822="","",'True_Odds_Calculator_3-way'!#REF!/'True_Odds_Calculator_3-way'!C820-1)</f>
        <v>#REF!</v>
      </c>
      <c r="K822" s="6">
        <f>IF('Log_working_3-way'!$D822="","",1/'True_Odds_Calculator_3-way'!A820+1/'True_Odds_Calculator_3-way'!B820+1/'True_Odds_Calculator_3-way'!C820-1)</f>
        <v>5.3414056538856336E-2</v>
      </c>
    </row>
    <row r="823" spans="4:11" x14ac:dyDescent="0.25">
      <c r="D823">
        <f>solve_for_c('True_Odds_Calculator_3-way'!A821,'True_Odds_Calculator_3-way'!B821,'True_Odds_Calculator_3-way'!C821,'Log_working_3-way'!B$1,'Log_working_3-way'!B$2)</f>
        <v>1.0257526616179131</v>
      </c>
      <c r="F823" s="6" t="e">
        <f>IF('Log_working_3-way'!D823="","",1/'True_Odds_Calculator_3-way'!N821+1/'True_Odds_Calculator_3-way'!O821+1/'True_Odds_Calculator_3-way'!#REF!-1)</f>
        <v>#REF!</v>
      </c>
      <c r="H823" s="6">
        <f>IF('Log_working_3-way'!$D823="","",'True_Odds_Calculator_3-way'!N821/'True_Odds_Calculator_3-way'!A821-1)</f>
        <v>14.321443892872463</v>
      </c>
      <c r="I823" s="6">
        <f>IF('Log_working_3-way'!$D823="","",'True_Odds_Calculator_3-way'!O821/'True_Odds_Calculator_3-way'!B821-1)</f>
        <v>9.8108108108108123</v>
      </c>
      <c r="J823" s="6" t="e">
        <f>IF('Log_working_3-way'!$D823="","",'True_Odds_Calculator_3-way'!#REF!/'True_Odds_Calculator_3-way'!C821-1)</f>
        <v>#REF!</v>
      </c>
      <c r="K823" s="6">
        <f>IF('Log_working_3-way'!$D823="","",1/'True_Odds_Calculator_3-way'!A821+1/'True_Odds_Calculator_3-way'!B821+1/'True_Odds_Calculator_3-way'!C821-1)</f>
        <v>2.7777777777777679E-2</v>
      </c>
    </row>
    <row r="824" spans="4:11" x14ac:dyDescent="0.25">
      <c r="D824">
        <f>solve_for_c('True_Odds_Calculator_3-way'!A822,'True_Odds_Calculator_3-way'!B822,'True_Odds_Calculator_3-way'!C822,'Log_working_3-way'!B$1,'Log_working_3-way'!B$2)</f>
        <v>1.0290611550759379</v>
      </c>
      <c r="F824" s="6" t="e">
        <f>IF('Log_working_3-way'!D824="","",1/'True_Odds_Calculator_3-way'!N822+1/'True_Odds_Calculator_3-way'!O822+1/'True_Odds_Calculator_3-way'!#REF!-1)</f>
        <v>#REF!</v>
      </c>
      <c r="H824" s="6">
        <f>IF('Log_working_3-way'!$D824="","",'True_Odds_Calculator_3-way'!N822/'True_Odds_Calculator_3-way'!A822-1)</f>
        <v>26.194363771319821</v>
      </c>
      <c r="I824" s="6">
        <f>IF('Log_working_3-way'!$D824="","",'True_Odds_Calculator_3-way'!O822/'True_Odds_Calculator_3-way'!B822-1)</f>
        <v>5.6222407152227838</v>
      </c>
      <c r="J824" s="6" t="e">
        <f>IF('Log_working_3-way'!$D824="","",'True_Odds_Calculator_3-way'!#REF!/'True_Odds_Calculator_3-way'!C822-1)</f>
        <v>#REF!</v>
      </c>
      <c r="K824" s="6">
        <f>IF('Log_working_3-way'!$D824="","",1/'True_Odds_Calculator_3-way'!A822+1/'True_Odds_Calculator_3-way'!B822+1/'True_Odds_Calculator_3-way'!C822-1)</f>
        <v>2.9431584605420058E-2</v>
      </c>
    </row>
    <row r="825" spans="4:11" x14ac:dyDescent="0.25">
      <c r="D825">
        <f>solve_for_c('True_Odds_Calculator_3-way'!A823,'True_Odds_Calculator_3-way'!B823,'True_Odds_Calculator_3-way'!C823,'Log_working_3-way'!B$1,'Log_working_3-way'!B$2)</f>
        <v>1.0345631824974317</v>
      </c>
      <c r="F825" s="6" t="e">
        <f>IF('Log_working_3-way'!D825="","",1/'True_Odds_Calculator_3-way'!N823+1/'True_Odds_Calculator_3-way'!O823+1/'True_Odds_Calculator_3-way'!#REF!-1)</f>
        <v>#REF!</v>
      </c>
      <c r="H825" s="6">
        <f>IF('Log_working_3-way'!$D825="","",'True_Odds_Calculator_3-way'!N823/'True_Odds_Calculator_3-way'!A823-1)</f>
        <v>1.3703985803128336</v>
      </c>
      <c r="I825" s="6">
        <f>IF('Log_working_3-way'!$D825="","",'True_Odds_Calculator_3-way'!O823/'True_Odds_Calculator_3-way'!B823-1)</f>
        <v>3.1618561462226547</v>
      </c>
      <c r="J825" s="6" t="e">
        <f>IF('Log_working_3-way'!$D825="","",'True_Odds_Calculator_3-way'!#REF!/'True_Odds_Calculator_3-way'!C823-1)</f>
        <v>#REF!</v>
      </c>
      <c r="K825" s="6">
        <f>IF('Log_working_3-way'!$D825="","",1/'True_Odds_Calculator_3-way'!A823+1/'True_Odds_Calculator_3-way'!B823+1/'True_Odds_Calculator_3-way'!C823-1)</f>
        <v>2.9956004140786696E-2</v>
      </c>
    </row>
    <row r="826" spans="4:11" x14ac:dyDescent="0.25">
      <c r="D826">
        <f>solve_for_c('True_Odds_Calculator_3-way'!A824,'True_Odds_Calculator_3-way'!B824,'True_Odds_Calculator_3-way'!C824,'Log_working_3-way'!B$1,'Log_working_3-way'!B$2)</f>
        <v>1.0260072402938556</v>
      </c>
      <c r="F826" s="6" t="e">
        <f>IF('Log_working_3-way'!D826="","",1/'True_Odds_Calculator_3-way'!N824+1/'True_Odds_Calculator_3-way'!O824+1/'True_Odds_Calculator_3-way'!#REF!-1)</f>
        <v>#REF!</v>
      </c>
      <c r="H826" s="6">
        <f>IF('Log_working_3-way'!$D826="","",'True_Odds_Calculator_3-way'!N824/'True_Odds_Calculator_3-way'!A824-1)</f>
        <v>11.678694251059643</v>
      </c>
      <c r="I826" s="6">
        <f>IF('Log_working_3-way'!$D826="","",'True_Odds_Calculator_3-way'!O824/'True_Odds_Calculator_3-way'!B824-1)</f>
        <v>6.2622617216814112</v>
      </c>
      <c r="J826" s="6" t="e">
        <f>IF('Log_working_3-way'!$D826="","",'True_Odds_Calculator_3-way'!#REF!/'True_Odds_Calculator_3-way'!C824-1)</f>
        <v>#REF!</v>
      </c>
      <c r="K826" s="6">
        <f>IF('Log_working_3-way'!$D826="","",1/'True_Odds_Calculator_3-way'!A824+1/'True_Odds_Calculator_3-way'!B824+1/'True_Odds_Calculator_3-way'!C824-1)</f>
        <v>2.7935661442331394E-2</v>
      </c>
    </row>
    <row r="827" spans="4:11" x14ac:dyDescent="0.25">
      <c r="D827">
        <f>solve_for_c('True_Odds_Calculator_3-way'!A825,'True_Odds_Calculator_3-way'!B825,'True_Odds_Calculator_3-way'!C825,'Log_working_3-way'!B$1,'Log_working_3-way'!B$2)</f>
        <v>1.0333876999174036</v>
      </c>
      <c r="F827" s="6" t="e">
        <f>IF('Log_working_3-way'!D827="","",1/'True_Odds_Calculator_3-way'!N825+1/'True_Odds_Calculator_3-way'!O825+1/'True_Odds_Calculator_3-way'!#REF!-1)</f>
        <v>#REF!</v>
      </c>
      <c r="H827" s="6">
        <f>IF('Log_working_3-way'!$D827="","",'True_Odds_Calculator_3-way'!N825/'True_Odds_Calculator_3-way'!A825-1)</f>
        <v>3.538949839169895</v>
      </c>
      <c r="I827" s="6">
        <f>IF('Log_working_3-way'!$D827="","",'True_Odds_Calculator_3-way'!O825/'True_Odds_Calculator_3-way'!B825-1)</f>
        <v>4.1672983986888781</v>
      </c>
      <c r="J827" s="6" t="e">
        <f>IF('Log_working_3-way'!$D827="","",'True_Odds_Calculator_3-way'!#REF!/'True_Odds_Calculator_3-way'!C825-1)</f>
        <v>#REF!</v>
      </c>
      <c r="K827" s="6">
        <f>IF('Log_working_3-way'!$D827="","",1/'True_Odds_Calculator_3-way'!A825+1/'True_Odds_Calculator_3-way'!B825+1/'True_Odds_Calculator_3-way'!C825-1)</f>
        <v>3.219242030473346E-2</v>
      </c>
    </row>
    <row r="828" spans="4:11" x14ac:dyDescent="0.25">
      <c r="D828">
        <f>solve_for_c('True_Odds_Calculator_3-way'!A826,'True_Odds_Calculator_3-way'!B826,'True_Odds_Calculator_3-way'!C826,'Log_working_3-way'!B$1,'Log_working_3-way'!B$2)</f>
        <v>1.0256328790251945</v>
      </c>
      <c r="F828" s="6" t="e">
        <f>IF('Log_working_3-way'!D828="","",1/'True_Odds_Calculator_3-way'!N826+1/'True_Odds_Calculator_3-way'!O826+1/'True_Odds_Calculator_3-way'!#REF!-1)</f>
        <v>#REF!</v>
      </c>
      <c r="H828" s="6">
        <f>IF('Log_working_3-way'!$D828="","",'True_Odds_Calculator_3-way'!N826/'True_Odds_Calculator_3-way'!A826-1)</f>
        <v>9.461480147825263</v>
      </c>
      <c r="I828" s="6">
        <f>IF('Log_working_3-way'!$D828="","",'True_Odds_Calculator_3-way'!O826/'True_Odds_Calculator_3-way'!B826-1)</f>
        <v>7.1762586914635129</v>
      </c>
      <c r="J828" s="6" t="e">
        <f>IF('Log_working_3-way'!$D828="","",'True_Odds_Calculator_3-way'!#REF!/'True_Odds_Calculator_3-way'!C826-1)</f>
        <v>#REF!</v>
      </c>
      <c r="K828" s="6">
        <f>IF('Log_working_3-way'!$D828="","",1/'True_Odds_Calculator_3-way'!A826+1/'True_Odds_Calculator_3-way'!B826+1/'True_Odds_Calculator_3-way'!C826-1)</f>
        <v>2.7559990496555109E-2</v>
      </c>
    </row>
    <row r="829" spans="4:11" x14ac:dyDescent="0.25">
      <c r="D829">
        <f>solve_for_c('True_Odds_Calculator_3-way'!A827,'True_Odds_Calculator_3-way'!B827,'True_Odds_Calculator_3-way'!C827,'Log_working_3-way'!B$1,'Log_working_3-way'!B$2)</f>
        <v>1.0264354027604139</v>
      </c>
      <c r="F829" s="6" t="e">
        <f>IF('Log_working_3-way'!D829="","",1/'True_Odds_Calculator_3-way'!N827+1/'True_Odds_Calculator_3-way'!O827+1/'True_Odds_Calculator_3-way'!#REF!-1)</f>
        <v>#REF!</v>
      </c>
      <c r="H829" s="6">
        <f>IF('Log_working_3-way'!$D829="","",'True_Odds_Calculator_3-way'!N827/'True_Odds_Calculator_3-way'!A827-1)</f>
        <v>7.0322266924026398</v>
      </c>
      <c r="I829" s="6">
        <f>IF('Log_working_3-way'!$D829="","",'True_Odds_Calculator_3-way'!O827/'True_Odds_Calculator_3-way'!B827-1)</f>
        <v>7.0785886549737072</v>
      </c>
      <c r="J829" s="6" t="e">
        <f>IF('Log_working_3-way'!$D829="","",'True_Odds_Calculator_3-way'!#REF!/'True_Odds_Calculator_3-way'!C827-1)</f>
        <v>#REF!</v>
      </c>
      <c r="K829" s="6">
        <f>IF('Log_working_3-way'!$D829="","",1/'True_Odds_Calculator_3-way'!A827+1/'True_Odds_Calculator_3-way'!B827+1/'True_Odds_Calculator_3-way'!C827-1)</f>
        <v>2.8029447662231588E-2</v>
      </c>
    </row>
    <row r="830" spans="4:11" x14ac:dyDescent="0.25">
      <c r="D830">
        <f>solve_for_c('True_Odds_Calculator_3-way'!A828,'True_Odds_Calculator_3-way'!B828,'True_Odds_Calculator_3-way'!C828,'Log_working_3-way'!B$1,'Log_working_3-way'!B$2)</f>
        <v>1.025702655239715</v>
      </c>
      <c r="F830" s="6" t="e">
        <f>IF('Log_working_3-way'!D830="","",1/'True_Odds_Calculator_3-way'!N828+1/'True_Odds_Calculator_3-way'!O828+1/'True_Odds_Calculator_3-way'!#REF!-1)</f>
        <v>#REF!</v>
      </c>
      <c r="H830" s="6">
        <f>IF('Log_working_3-way'!$D830="","",'True_Odds_Calculator_3-way'!N828/'True_Odds_Calculator_3-way'!A828-1)</f>
        <v>11.409857098615227</v>
      </c>
      <c r="I830" s="6">
        <f>IF('Log_working_3-way'!$D830="","",'True_Odds_Calculator_3-way'!O828/'True_Odds_Calculator_3-way'!B828-1)</f>
        <v>7.934185459425473</v>
      </c>
      <c r="J830" s="6" t="e">
        <f>IF('Log_working_3-way'!$D830="","",'True_Odds_Calculator_3-way'!#REF!/'True_Odds_Calculator_3-way'!C828-1)</f>
        <v>#REF!</v>
      </c>
      <c r="K830" s="6">
        <f>IF('Log_working_3-way'!$D830="","",1/'True_Odds_Calculator_3-way'!A828+1/'True_Odds_Calculator_3-way'!B828+1/'True_Odds_Calculator_3-way'!C828-1)</f>
        <v>2.7820218996689627E-2</v>
      </c>
    </row>
    <row r="831" spans="4:11" x14ac:dyDescent="0.25">
      <c r="D831">
        <f>solve_for_c('True_Odds_Calculator_3-way'!A829,'True_Odds_Calculator_3-way'!B829,'True_Odds_Calculator_3-way'!C829,'Log_working_3-way'!B$1,'Log_working_3-way'!B$2)</f>
        <v>1.0890414975742928</v>
      </c>
      <c r="F831" s="6" t="e">
        <f>IF('Log_working_3-way'!D831="","",1/'True_Odds_Calculator_3-way'!N829+1/'True_Odds_Calculator_3-way'!O829+1/'True_Odds_Calculator_3-way'!#REF!-1)</f>
        <v>#REF!</v>
      </c>
      <c r="H831" s="6">
        <f>IF('Log_working_3-way'!$D831="","",'True_Odds_Calculator_3-way'!N829/'True_Odds_Calculator_3-way'!A829-1)</f>
        <v>77.319536186145612</v>
      </c>
      <c r="I831" s="6">
        <f>IF('Log_working_3-way'!$D831="","",'True_Odds_Calculator_3-way'!O829/'True_Odds_Calculator_3-way'!B829-1)</f>
        <v>-0.11803226956785196</v>
      </c>
      <c r="J831" s="6" t="e">
        <f>IF('Log_working_3-way'!$D831="","",'True_Odds_Calculator_3-way'!#REF!/'True_Odds_Calculator_3-way'!C829-1)</f>
        <v>#REF!</v>
      </c>
      <c r="K831" s="6">
        <f>IF('Log_working_3-way'!$D831="","",1/'True_Odds_Calculator_3-way'!A829+1/'True_Odds_Calculator_3-way'!B829+1/'True_Odds_Calculator_3-way'!C829-1)</f>
        <v>3.6296271360742871E-2</v>
      </c>
    </row>
    <row r="832" spans="4:11" x14ac:dyDescent="0.25">
      <c r="D832">
        <f>solve_for_c('True_Odds_Calculator_3-way'!A830,'True_Odds_Calculator_3-way'!B830,'True_Odds_Calculator_3-way'!C830,'Log_working_3-way'!B$1,'Log_working_3-way'!B$2)</f>
        <v>1.0419814876262485</v>
      </c>
      <c r="F832" s="6" t="e">
        <f>IF('Log_working_3-way'!D832="","",1/'True_Odds_Calculator_3-way'!N830+1/'True_Odds_Calculator_3-way'!O830+1/'True_Odds_Calculator_3-way'!#REF!-1)</f>
        <v>#REF!</v>
      </c>
      <c r="H832" s="6">
        <f>IF('Log_working_3-way'!$D832="","",'True_Odds_Calculator_3-way'!N830/'True_Odds_Calculator_3-way'!A830-1)</f>
        <v>0.64697810011002232</v>
      </c>
      <c r="I832" s="6">
        <f>IF('Log_working_3-way'!$D832="","",'True_Odds_Calculator_3-way'!O830/'True_Odds_Calculator_3-way'!B830-1)</f>
        <v>3.4501385276398358</v>
      </c>
      <c r="J832" s="6" t="e">
        <f>IF('Log_working_3-way'!$D832="","",'True_Odds_Calculator_3-way'!#REF!/'True_Odds_Calculator_3-way'!C830-1)</f>
        <v>#REF!</v>
      </c>
      <c r="K832" s="6">
        <f>IF('Log_working_3-way'!$D832="","",1/'True_Odds_Calculator_3-way'!A830+1/'True_Odds_Calculator_3-way'!B830+1/'True_Odds_Calculator_3-way'!C830-1)</f>
        <v>3.4795749963967282E-2</v>
      </c>
    </row>
    <row r="833" spans="4:11" x14ac:dyDescent="0.25">
      <c r="D833">
        <f>solve_for_c('True_Odds_Calculator_3-way'!A831,'True_Odds_Calculator_3-way'!B831,'True_Odds_Calculator_3-way'!C831,'Log_working_3-way'!B$1,'Log_working_3-way'!B$2)</f>
        <v>1.0259663090083746</v>
      </c>
      <c r="F833" s="6" t="e">
        <f>IF('Log_working_3-way'!D833="","",1/'True_Odds_Calculator_3-way'!N831+1/'True_Odds_Calculator_3-way'!O831+1/'True_Odds_Calculator_3-way'!#REF!-1)</f>
        <v>#REF!</v>
      </c>
      <c r="H833" s="6">
        <f>IF('Log_working_3-way'!$D833="","",'True_Odds_Calculator_3-way'!N831/'True_Odds_Calculator_3-way'!A831-1)</f>
        <v>19.479772289246529</v>
      </c>
      <c r="I833" s="6">
        <f>IF('Log_working_3-way'!$D833="","",'True_Odds_Calculator_3-way'!O831/'True_Odds_Calculator_3-way'!B831-1)</f>
        <v>7.3700750619116793</v>
      </c>
      <c r="J833" s="6" t="e">
        <f>IF('Log_working_3-way'!$D833="","",'True_Odds_Calculator_3-way'!#REF!/'True_Odds_Calculator_3-way'!C831-1)</f>
        <v>#REF!</v>
      </c>
      <c r="K833" s="6">
        <f>IF('Log_working_3-way'!$D833="","",1/'True_Odds_Calculator_3-way'!A831+1/'True_Odds_Calculator_3-way'!B831+1/'True_Odds_Calculator_3-way'!C831-1)</f>
        <v>2.7452821958996232E-2</v>
      </c>
    </row>
    <row r="834" spans="4:11" x14ac:dyDescent="0.25">
      <c r="D834">
        <f>solve_for_c('True_Odds_Calculator_3-way'!A832,'True_Odds_Calculator_3-way'!B832,'True_Odds_Calculator_3-way'!C832,'Log_working_3-way'!B$1,'Log_working_3-way'!B$2)</f>
        <v>1.0370881479104108</v>
      </c>
      <c r="F834" s="6" t="e">
        <f>IF('Log_working_3-way'!D834="","",1/'True_Odds_Calculator_3-way'!N832+1/'True_Odds_Calculator_3-way'!O832+1/'True_Odds_Calculator_3-way'!#REF!-1)</f>
        <v>#REF!</v>
      </c>
      <c r="H834" s="6">
        <f>IF('Log_working_3-way'!$D834="","",'True_Odds_Calculator_3-way'!N832/'True_Odds_Calculator_3-way'!A832-1)</f>
        <v>8.3973110715301402</v>
      </c>
      <c r="I834" s="6">
        <f>IF('Log_working_3-way'!$D834="","",'True_Odds_Calculator_3-way'!O832/'True_Odds_Calculator_3-way'!B832-1)</f>
        <v>6.3432179552263834</v>
      </c>
      <c r="J834" s="6" t="e">
        <f>IF('Log_working_3-way'!$D834="","",'True_Odds_Calculator_3-way'!#REF!/'True_Odds_Calculator_3-way'!C832-1)</f>
        <v>#REF!</v>
      </c>
      <c r="K834" s="6">
        <f>IF('Log_working_3-way'!$D834="","",1/'True_Odds_Calculator_3-way'!A832+1/'True_Odds_Calculator_3-way'!B832+1/'True_Odds_Calculator_3-way'!C832-1)</f>
        <v>3.9193544373102185E-2</v>
      </c>
    </row>
    <row r="835" spans="4:11" x14ac:dyDescent="0.25">
      <c r="D835">
        <f>solve_for_c('True_Odds_Calculator_3-way'!A833,'True_Odds_Calculator_3-way'!B833,'True_Odds_Calculator_3-way'!C833,'Log_working_3-way'!B$1,'Log_working_3-way'!B$2)</f>
        <v>1.0598226221665823</v>
      </c>
      <c r="F835" s="6" t="e">
        <f>IF('Log_working_3-way'!D835="","",1/'True_Odds_Calculator_3-way'!N833+1/'True_Odds_Calculator_3-way'!O833+1/'True_Odds_Calculator_3-way'!#REF!-1)</f>
        <v>#REF!</v>
      </c>
      <c r="H835" s="6">
        <f>IF('Log_working_3-way'!$D835="","",'True_Odds_Calculator_3-way'!N833/'True_Odds_Calculator_3-way'!A833-1)</f>
        <v>0.28766819891876438</v>
      </c>
      <c r="I835" s="6">
        <f>IF('Log_working_3-way'!$D835="","",'True_Odds_Calculator_3-way'!O833/'True_Odds_Calculator_3-way'!B833-1)</f>
        <v>3.7139529722995412</v>
      </c>
      <c r="J835" s="6" t="e">
        <f>IF('Log_working_3-way'!$D835="","",'True_Odds_Calculator_3-way'!#REF!/'True_Odds_Calculator_3-way'!C833-1)</f>
        <v>#REF!</v>
      </c>
      <c r="K835" s="6">
        <f>IF('Log_working_3-way'!$D835="","",1/'True_Odds_Calculator_3-way'!A833+1/'True_Odds_Calculator_3-way'!B833+1/'True_Odds_Calculator_3-way'!C833-1)</f>
        <v>4.758609896129351E-2</v>
      </c>
    </row>
    <row r="836" spans="4:11" x14ac:dyDescent="0.25">
      <c r="D836">
        <f>solve_for_c('True_Odds_Calculator_3-way'!A834,'True_Odds_Calculator_3-way'!B834,'True_Odds_Calculator_3-way'!C834,'Log_working_3-way'!B$1,'Log_working_3-way'!B$2)</f>
        <v>1.0355929513997739</v>
      </c>
      <c r="F836" s="6" t="e">
        <f>IF('Log_working_3-way'!D836="","",1/'True_Odds_Calculator_3-way'!N834+1/'True_Odds_Calculator_3-way'!O834+1/'True_Odds_Calculator_3-way'!#REF!-1)</f>
        <v>#REF!</v>
      </c>
      <c r="H836" s="6">
        <f>IF('Log_working_3-way'!$D836="","",'True_Odds_Calculator_3-way'!N834/'True_Odds_Calculator_3-way'!A834-1)</f>
        <v>12.113668254586475</v>
      </c>
      <c r="I836" s="6">
        <f>IF('Log_working_3-way'!$D836="","",'True_Odds_Calculator_3-way'!O834/'True_Odds_Calculator_3-way'!B834-1)</f>
        <v>7.843718184436046</v>
      </c>
      <c r="J836" s="6" t="e">
        <f>IF('Log_working_3-way'!$D836="","",'True_Odds_Calculator_3-way'!#REF!/'True_Odds_Calculator_3-way'!C834-1)</f>
        <v>#REF!</v>
      </c>
      <c r="K836" s="6">
        <f>IF('Log_working_3-way'!$D836="","",1/'True_Odds_Calculator_3-way'!A834+1/'True_Odds_Calculator_3-way'!B834+1/'True_Odds_Calculator_3-way'!C834-1)</f>
        <v>3.8334359367569792E-2</v>
      </c>
    </row>
    <row r="837" spans="4:11" x14ac:dyDescent="0.25">
      <c r="D837">
        <f>solve_for_c('True_Odds_Calculator_3-way'!A835,'True_Odds_Calculator_3-way'!B835,'True_Odds_Calculator_3-way'!C835,'Log_working_3-way'!B$1,'Log_working_3-way'!B$2)</f>
        <v>1.0272272105681977</v>
      </c>
      <c r="F837" s="6" t="e">
        <f>IF('Log_working_3-way'!D837="","",1/'True_Odds_Calculator_3-way'!N835+1/'True_Odds_Calculator_3-way'!O835+1/'True_Odds_Calculator_3-way'!#REF!-1)</f>
        <v>#REF!</v>
      </c>
      <c r="H837" s="6">
        <f>IF('Log_working_3-way'!$D837="","",'True_Odds_Calculator_3-way'!N835/'True_Odds_Calculator_3-way'!A835-1)</f>
        <v>7.1187753996756129</v>
      </c>
      <c r="I837" s="6">
        <f>IF('Log_working_3-way'!$D837="","",'True_Odds_Calculator_3-way'!O835/'True_Odds_Calculator_3-way'!B835-1)</f>
        <v>7.0257243009939021</v>
      </c>
      <c r="J837" s="6" t="e">
        <f>IF('Log_working_3-way'!$D837="","",'True_Odds_Calculator_3-way'!#REF!/'True_Odds_Calculator_3-way'!C835-1)</f>
        <v>#REF!</v>
      </c>
      <c r="K837" s="6">
        <f>IF('Log_working_3-way'!$D837="","",1/'True_Odds_Calculator_3-way'!A835+1/'True_Odds_Calculator_3-way'!B835+1/'True_Odds_Calculator_3-way'!C835-1)</f>
        <v>2.8862350662348213E-2</v>
      </c>
    </row>
    <row r="838" spans="4:11" x14ac:dyDescent="0.25">
      <c r="D838">
        <f>solve_for_c('True_Odds_Calculator_3-way'!A836,'True_Odds_Calculator_3-way'!B836,'True_Odds_Calculator_3-way'!C836,'Log_working_3-way'!B$1,'Log_working_3-way'!B$2)</f>
        <v>1.0204201274532489</v>
      </c>
      <c r="F838" s="6" t="e">
        <f>IF('Log_working_3-way'!D838="","",1/'True_Odds_Calculator_3-way'!N836+1/'True_Odds_Calculator_3-way'!O836+1/'True_Odds_Calculator_3-way'!#REF!-1)</f>
        <v>#REF!</v>
      </c>
      <c r="H838" s="6">
        <f>IF('Log_working_3-way'!$D838="","",'True_Odds_Calculator_3-way'!N836/'True_Odds_Calculator_3-way'!A836-1)</f>
        <v>7.8260338366177429</v>
      </c>
      <c r="I838" s="6">
        <f>IF('Log_working_3-way'!$D838="","",'True_Odds_Calculator_3-way'!O836/'True_Odds_Calculator_3-way'!B836-1)</f>
        <v>6.5099950591900368</v>
      </c>
      <c r="J838" s="6" t="e">
        <f>IF('Log_working_3-way'!$D838="","",'True_Odds_Calculator_3-way'!#REF!/'True_Odds_Calculator_3-way'!C836-1)</f>
        <v>#REF!</v>
      </c>
      <c r="K838" s="6">
        <f>IF('Log_working_3-way'!$D838="","",1/'True_Odds_Calculator_3-way'!A836+1/'True_Odds_Calculator_3-way'!B836+1/'True_Odds_Calculator_3-way'!C836-1)</f>
        <v>2.1753054994052334E-2</v>
      </c>
    </row>
    <row r="839" spans="4:11" x14ac:dyDescent="0.25">
      <c r="D839">
        <f>solve_for_c('True_Odds_Calculator_3-way'!A837,'True_Odds_Calculator_3-way'!B837,'True_Odds_Calculator_3-way'!C837,'Log_working_3-way'!B$1,'Log_working_3-way'!B$2)</f>
        <v>1.0461215138051765</v>
      </c>
      <c r="F839" s="6" t="e">
        <f>IF('Log_working_3-way'!D839="","",1/'True_Odds_Calculator_3-way'!N837+1/'True_Odds_Calculator_3-way'!O837+1/'True_Odds_Calculator_3-way'!#REF!-1)</f>
        <v>#REF!</v>
      </c>
      <c r="H839" s="6">
        <f>IF('Log_working_3-way'!$D839="","",'True_Odds_Calculator_3-way'!N837/'True_Odds_Calculator_3-way'!A837-1)</f>
        <v>8.4821934579328087</v>
      </c>
      <c r="I839" s="6">
        <f>IF('Log_working_3-way'!$D839="","",'True_Odds_Calculator_3-way'!O837/'True_Odds_Calculator_3-way'!B837-1)</f>
        <v>10.731069724767126</v>
      </c>
      <c r="J839" s="6" t="e">
        <f>IF('Log_working_3-way'!$D839="","",'True_Odds_Calculator_3-way'!#REF!/'True_Odds_Calculator_3-way'!C837-1)</f>
        <v>#REF!</v>
      </c>
      <c r="K839" s="6">
        <f>IF('Log_working_3-way'!$D839="","",1/'True_Odds_Calculator_3-way'!A837+1/'True_Odds_Calculator_3-way'!B837+1/'True_Odds_Calculator_3-way'!C837-1)</f>
        <v>4.9476368683774918E-2</v>
      </c>
    </row>
    <row r="840" spans="4:11" x14ac:dyDescent="0.25">
      <c r="D840">
        <f>solve_for_c('True_Odds_Calculator_3-way'!A838,'True_Odds_Calculator_3-way'!B838,'True_Odds_Calculator_3-way'!C838,'Log_working_3-way'!B$1,'Log_working_3-way'!B$2)</f>
        <v>1.0252545547930751</v>
      </c>
      <c r="F840" s="6" t="e">
        <f>IF('Log_working_3-way'!D840="","",1/'True_Odds_Calculator_3-way'!N838+1/'True_Odds_Calculator_3-way'!O838+1/'True_Odds_Calculator_3-way'!#REF!-1)</f>
        <v>#REF!</v>
      </c>
      <c r="H840" s="6">
        <f>IF('Log_working_3-way'!$D840="","",'True_Odds_Calculator_3-way'!N838/'True_Odds_Calculator_3-way'!A838-1)</f>
        <v>16.783467274085485</v>
      </c>
      <c r="I840" s="6">
        <f>IF('Log_working_3-way'!$D840="","",'True_Odds_Calculator_3-way'!O838/'True_Odds_Calculator_3-way'!B838-1)</f>
        <v>5.9615340305686786</v>
      </c>
      <c r="J840" s="6" t="e">
        <f>IF('Log_working_3-way'!$D840="","",'True_Odds_Calculator_3-way'!#REF!/'True_Odds_Calculator_3-way'!C838-1)</f>
        <v>#REF!</v>
      </c>
      <c r="K840" s="6">
        <f>IF('Log_working_3-way'!$D840="","",1/'True_Odds_Calculator_3-way'!A838+1/'True_Odds_Calculator_3-way'!B838+1/'True_Odds_Calculator_3-way'!C838-1)</f>
        <v>2.6956020116074786E-2</v>
      </c>
    </row>
    <row r="841" spans="4:11" x14ac:dyDescent="0.25">
      <c r="D841">
        <f>solve_for_c('True_Odds_Calculator_3-way'!A839,'True_Odds_Calculator_3-way'!B839,'True_Odds_Calculator_3-way'!C839,'Log_working_3-way'!B$1,'Log_working_3-way'!B$2)</f>
        <v>1.0661061558276115</v>
      </c>
      <c r="F841" s="6" t="e">
        <f>IF('Log_working_3-way'!D841="","",1/'True_Odds_Calculator_3-way'!N839+1/'True_Odds_Calculator_3-way'!O839+1/'True_Odds_Calculator_3-way'!#REF!-1)</f>
        <v>#REF!</v>
      </c>
      <c r="H841" s="6">
        <f>IF('Log_working_3-way'!$D841="","",'True_Odds_Calculator_3-way'!N839/'True_Odds_Calculator_3-way'!A839-1)</f>
        <v>75.062947913752311</v>
      </c>
      <c r="I841" s="6">
        <f>IF('Log_working_3-way'!$D841="","",'True_Odds_Calculator_3-way'!O839/'True_Odds_Calculator_3-way'!B839-1)</f>
        <v>-5.7246929640900945E-2</v>
      </c>
      <c r="J841" s="6" t="e">
        <f>IF('Log_working_3-way'!$D841="","",'True_Odds_Calculator_3-way'!#REF!/'True_Odds_Calculator_3-way'!C839-1)</f>
        <v>#REF!</v>
      </c>
      <c r="K841" s="6">
        <f>IF('Log_working_3-way'!$D841="","",1/'True_Odds_Calculator_3-way'!A839+1/'True_Odds_Calculator_3-way'!B839+1/'True_Odds_Calculator_3-way'!C839-1)</f>
        <v>2.9603380954686731E-2</v>
      </c>
    </row>
    <row r="842" spans="4:11" x14ac:dyDescent="0.25">
      <c r="D842" t="str">
        <f>solve_for_c('True_Odds_Calculator_3-way'!A840,'True_Odds_Calculator_3-way'!B840,'True_Odds_Calculator_3-way'!C840,'Log_working_3-way'!B$1,'Log_working_3-way'!B$2)</f>
        <v/>
      </c>
      <c r="F842" s="6" t="str">
        <f>IF('Log_working_3-way'!D842="","",1/'True_Odds_Calculator_3-way'!N840+1/'True_Odds_Calculator_3-way'!O840+1/'True_Odds_Calculator_3-way'!#REF!-1)</f>
        <v/>
      </c>
      <c r="H842" s="6" t="str">
        <f>IF('Log_working_3-way'!$D842="","",'True_Odds_Calculator_3-way'!N840/'True_Odds_Calculator_3-way'!A840-1)</f>
        <v/>
      </c>
      <c r="I842" s="6" t="str">
        <f>IF('Log_working_3-way'!$D842="","",'True_Odds_Calculator_3-way'!O840/'True_Odds_Calculator_3-way'!B840-1)</f>
        <v/>
      </c>
      <c r="J842" s="6" t="str">
        <f>IF('Log_working_3-way'!$D842="","",'True_Odds_Calculator_3-way'!#REF!/'True_Odds_Calculator_3-way'!C840-1)</f>
        <v/>
      </c>
      <c r="K842" s="6" t="str">
        <f>IF('Log_working_3-way'!$D842="","",1/'True_Odds_Calculator_3-way'!A840+1/'True_Odds_Calculator_3-way'!B840+1/'True_Odds_Calculator_3-way'!C840-1)</f>
        <v/>
      </c>
    </row>
    <row r="843" spans="4:11" x14ac:dyDescent="0.25">
      <c r="D843" t="str">
        <f>solve_for_c('True_Odds_Calculator_3-way'!A841,'True_Odds_Calculator_3-way'!B841,'True_Odds_Calculator_3-way'!C841,'Log_working_3-way'!B$1,'Log_working_3-way'!B$2)</f>
        <v/>
      </c>
      <c r="F843" s="6" t="str">
        <f>IF('Log_working_3-way'!D843="","",1/'True_Odds_Calculator_3-way'!N841+1/'True_Odds_Calculator_3-way'!O841+1/'True_Odds_Calculator_3-way'!#REF!-1)</f>
        <v/>
      </c>
      <c r="H843" s="6" t="str">
        <f>IF('Log_working_3-way'!$D843="","",'True_Odds_Calculator_3-way'!N841/'True_Odds_Calculator_3-way'!A841-1)</f>
        <v/>
      </c>
      <c r="I843" s="6" t="str">
        <f>IF('Log_working_3-way'!$D843="","",'True_Odds_Calculator_3-way'!O841/'True_Odds_Calculator_3-way'!B841-1)</f>
        <v/>
      </c>
      <c r="J843" s="6" t="str">
        <f>IF('Log_working_3-way'!$D843="","",'True_Odds_Calculator_3-way'!#REF!/'True_Odds_Calculator_3-way'!C841-1)</f>
        <v/>
      </c>
      <c r="K843" s="6" t="str">
        <f>IF('Log_working_3-way'!$D843="","",1/'True_Odds_Calculator_3-way'!A841+1/'True_Odds_Calculator_3-way'!B841+1/'True_Odds_Calculator_3-way'!C841-1)</f>
        <v/>
      </c>
    </row>
    <row r="844" spans="4:11" x14ac:dyDescent="0.25">
      <c r="D844" t="str">
        <f>solve_for_c('True_Odds_Calculator_3-way'!A842,'True_Odds_Calculator_3-way'!B842,'True_Odds_Calculator_3-way'!C842,'Log_working_3-way'!B$1,'Log_working_3-way'!B$2)</f>
        <v/>
      </c>
      <c r="F844" s="6" t="str">
        <f>IF('Log_working_3-way'!D844="","",1/'True_Odds_Calculator_3-way'!N842+1/'True_Odds_Calculator_3-way'!O842+1/'True_Odds_Calculator_3-way'!#REF!-1)</f>
        <v/>
      </c>
      <c r="H844" s="6" t="str">
        <f>IF('Log_working_3-way'!$D844="","",'True_Odds_Calculator_3-way'!N842/'True_Odds_Calculator_3-way'!A842-1)</f>
        <v/>
      </c>
      <c r="I844" s="6" t="str">
        <f>IF('Log_working_3-way'!$D844="","",'True_Odds_Calculator_3-way'!O842/'True_Odds_Calculator_3-way'!B842-1)</f>
        <v/>
      </c>
      <c r="J844" s="6" t="str">
        <f>IF('Log_working_3-way'!$D844="","",'True_Odds_Calculator_3-way'!#REF!/'True_Odds_Calculator_3-way'!C842-1)</f>
        <v/>
      </c>
      <c r="K844" s="6" t="str">
        <f>IF('Log_working_3-way'!$D844="","",1/'True_Odds_Calculator_3-way'!A842+1/'True_Odds_Calculator_3-way'!B842+1/'True_Odds_Calculator_3-way'!C842-1)</f>
        <v/>
      </c>
    </row>
    <row r="845" spans="4:11" x14ac:dyDescent="0.25">
      <c r="D845" t="str">
        <f>solve_for_c('True_Odds_Calculator_3-way'!A843,'True_Odds_Calculator_3-way'!B843,'True_Odds_Calculator_3-way'!C843,'Log_working_3-way'!B$1,'Log_working_3-way'!B$2)</f>
        <v/>
      </c>
      <c r="F845" s="6" t="str">
        <f>IF('Log_working_3-way'!D845="","",1/'True_Odds_Calculator_3-way'!N843+1/'True_Odds_Calculator_3-way'!O843+1/'True_Odds_Calculator_3-way'!#REF!-1)</f>
        <v/>
      </c>
      <c r="H845" s="6" t="str">
        <f>IF('Log_working_3-way'!$D845="","",'True_Odds_Calculator_3-way'!N843/'True_Odds_Calculator_3-way'!A843-1)</f>
        <v/>
      </c>
      <c r="I845" s="6" t="str">
        <f>IF('Log_working_3-way'!$D845="","",'True_Odds_Calculator_3-way'!O843/'True_Odds_Calculator_3-way'!B843-1)</f>
        <v/>
      </c>
      <c r="J845" s="6" t="str">
        <f>IF('Log_working_3-way'!$D845="","",'True_Odds_Calculator_3-way'!#REF!/'True_Odds_Calculator_3-way'!C843-1)</f>
        <v/>
      </c>
      <c r="K845" s="6" t="str">
        <f>IF('Log_working_3-way'!$D845="","",1/'True_Odds_Calculator_3-way'!A843+1/'True_Odds_Calculator_3-way'!B843+1/'True_Odds_Calculator_3-way'!C843-1)</f>
        <v/>
      </c>
    </row>
    <row r="846" spans="4:11" x14ac:dyDescent="0.25">
      <c r="D846" t="str">
        <f>solve_for_c('True_Odds_Calculator_3-way'!A844,'True_Odds_Calculator_3-way'!B844,'True_Odds_Calculator_3-way'!C844,'Log_working_3-way'!B$1,'Log_working_3-way'!B$2)</f>
        <v/>
      </c>
      <c r="F846" s="6" t="str">
        <f>IF('Log_working_3-way'!D846="","",1/'True_Odds_Calculator_3-way'!N844+1/'True_Odds_Calculator_3-way'!O844+1/'True_Odds_Calculator_3-way'!#REF!-1)</f>
        <v/>
      </c>
      <c r="H846" s="6" t="str">
        <f>IF('Log_working_3-way'!$D846="","",'True_Odds_Calculator_3-way'!N844/'True_Odds_Calculator_3-way'!A844-1)</f>
        <v/>
      </c>
      <c r="I846" s="6" t="str">
        <f>IF('Log_working_3-way'!$D846="","",'True_Odds_Calculator_3-way'!O844/'True_Odds_Calculator_3-way'!B844-1)</f>
        <v/>
      </c>
      <c r="J846" s="6" t="str">
        <f>IF('Log_working_3-way'!$D846="","",'True_Odds_Calculator_3-way'!#REF!/'True_Odds_Calculator_3-way'!C844-1)</f>
        <v/>
      </c>
      <c r="K846" s="6" t="str">
        <f>IF('Log_working_3-way'!$D846="","",1/'True_Odds_Calculator_3-way'!A844+1/'True_Odds_Calculator_3-way'!B844+1/'True_Odds_Calculator_3-way'!C844-1)</f>
        <v/>
      </c>
    </row>
    <row r="847" spans="4:11" x14ac:dyDescent="0.25">
      <c r="D847" t="str">
        <f>solve_for_c('True_Odds_Calculator_3-way'!A845,'True_Odds_Calculator_3-way'!B845,'True_Odds_Calculator_3-way'!C845,'Log_working_3-way'!B$1,'Log_working_3-way'!B$2)</f>
        <v/>
      </c>
      <c r="F847" s="6" t="str">
        <f>IF('Log_working_3-way'!D847="","",1/'True_Odds_Calculator_3-way'!N845+1/'True_Odds_Calculator_3-way'!O845+1/'True_Odds_Calculator_3-way'!#REF!-1)</f>
        <v/>
      </c>
      <c r="H847" s="6" t="str">
        <f>IF('Log_working_3-way'!$D847="","",'True_Odds_Calculator_3-way'!N845/'True_Odds_Calculator_3-way'!A845-1)</f>
        <v/>
      </c>
      <c r="I847" s="6" t="str">
        <f>IF('Log_working_3-way'!$D847="","",'True_Odds_Calculator_3-way'!O845/'True_Odds_Calculator_3-way'!B845-1)</f>
        <v/>
      </c>
      <c r="J847" s="6" t="str">
        <f>IF('Log_working_3-way'!$D847="","",'True_Odds_Calculator_3-way'!#REF!/'True_Odds_Calculator_3-way'!C845-1)</f>
        <v/>
      </c>
      <c r="K847" s="6" t="str">
        <f>IF('Log_working_3-way'!$D847="","",1/'True_Odds_Calculator_3-way'!A845+1/'True_Odds_Calculator_3-way'!B845+1/'True_Odds_Calculator_3-way'!C845-1)</f>
        <v/>
      </c>
    </row>
    <row r="848" spans="4:11" x14ac:dyDescent="0.25">
      <c r="D848" t="str">
        <f>solve_for_c('True_Odds_Calculator_3-way'!A846,'True_Odds_Calculator_3-way'!B846,'True_Odds_Calculator_3-way'!C846,'Log_working_3-way'!B$1,'Log_working_3-way'!B$2)</f>
        <v/>
      </c>
      <c r="F848" s="6" t="str">
        <f>IF('Log_working_3-way'!D848="","",1/'True_Odds_Calculator_3-way'!N846+1/'True_Odds_Calculator_3-way'!O846+1/'True_Odds_Calculator_3-way'!#REF!-1)</f>
        <v/>
      </c>
      <c r="H848" s="6" t="str">
        <f>IF('Log_working_3-way'!$D848="","",'True_Odds_Calculator_3-way'!N846/'True_Odds_Calculator_3-way'!A846-1)</f>
        <v/>
      </c>
      <c r="I848" s="6" t="str">
        <f>IF('Log_working_3-way'!$D848="","",'True_Odds_Calculator_3-way'!O846/'True_Odds_Calculator_3-way'!B846-1)</f>
        <v/>
      </c>
      <c r="J848" s="6" t="str">
        <f>IF('Log_working_3-way'!$D848="","",'True_Odds_Calculator_3-way'!#REF!/'True_Odds_Calculator_3-way'!C846-1)</f>
        <v/>
      </c>
      <c r="K848" s="6" t="str">
        <f>IF('Log_working_3-way'!$D848="","",1/'True_Odds_Calculator_3-way'!A846+1/'True_Odds_Calculator_3-way'!B846+1/'True_Odds_Calculator_3-way'!C846-1)</f>
        <v/>
      </c>
    </row>
    <row r="849" spans="4:11" x14ac:dyDescent="0.25">
      <c r="D849" t="str">
        <f>solve_for_c('True_Odds_Calculator_3-way'!A847,'True_Odds_Calculator_3-way'!B847,'True_Odds_Calculator_3-way'!C847,'Log_working_3-way'!B$1,'Log_working_3-way'!B$2)</f>
        <v/>
      </c>
      <c r="F849" s="6" t="str">
        <f>IF('Log_working_3-way'!D849="","",1/'True_Odds_Calculator_3-way'!N847+1/'True_Odds_Calculator_3-way'!O847+1/'True_Odds_Calculator_3-way'!#REF!-1)</f>
        <v/>
      </c>
      <c r="H849" s="6" t="str">
        <f>IF('Log_working_3-way'!$D849="","",'True_Odds_Calculator_3-way'!N847/'True_Odds_Calculator_3-way'!A847-1)</f>
        <v/>
      </c>
      <c r="I849" s="6" t="str">
        <f>IF('Log_working_3-way'!$D849="","",'True_Odds_Calculator_3-way'!O847/'True_Odds_Calculator_3-way'!B847-1)</f>
        <v/>
      </c>
      <c r="J849" s="6" t="str">
        <f>IF('Log_working_3-way'!$D849="","",'True_Odds_Calculator_3-way'!#REF!/'True_Odds_Calculator_3-way'!C847-1)</f>
        <v/>
      </c>
      <c r="K849" s="6" t="str">
        <f>IF('Log_working_3-way'!$D849="","",1/'True_Odds_Calculator_3-way'!A847+1/'True_Odds_Calculator_3-way'!B847+1/'True_Odds_Calculator_3-way'!C847-1)</f>
        <v/>
      </c>
    </row>
    <row r="850" spans="4:11" x14ac:dyDescent="0.25">
      <c r="D850" t="str">
        <f>solve_for_c('True_Odds_Calculator_3-way'!A848,'True_Odds_Calculator_3-way'!B848,'True_Odds_Calculator_3-way'!C848,'Log_working_3-way'!B$1,'Log_working_3-way'!B$2)</f>
        <v/>
      </c>
      <c r="F850" s="6" t="str">
        <f>IF('Log_working_3-way'!D850="","",1/'True_Odds_Calculator_3-way'!N848+1/'True_Odds_Calculator_3-way'!O848+1/'True_Odds_Calculator_3-way'!#REF!-1)</f>
        <v/>
      </c>
      <c r="H850" s="6" t="str">
        <f>IF('Log_working_3-way'!$D850="","",'True_Odds_Calculator_3-way'!N848/'True_Odds_Calculator_3-way'!A848-1)</f>
        <v/>
      </c>
      <c r="I850" s="6" t="str">
        <f>IF('Log_working_3-way'!$D850="","",'True_Odds_Calculator_3-way'!O848/'True_Odds_Calculator_3-way'!B848-1)</f>
        <v/>
      </c>
      <c r="J850" s="6" t="str">
        <f>IF('Log_working_3-way'!$D850="","",'True_Odds_Calculator_3-way'!#REF!/'True_Odds_Calculator_3-way'!C848-1)</f>
        <v/>
      </c>
      <c r="K850" s="6" t="str">
        <f>IF('Log_working_3-way'!$D850="","",1/'True_Odds_Calculator_3-way'!A848+1/'True_Odds_Calculator_3-way'!B848+1/'True_Odds_Calculator_3-way'!C848-1)</f>
        <v/>
      </c>
    </row>
    <row r="851" spans="4:11" x14ac:dyDescent="0.25">
      <c r="D851" t="str">
        <f>solve_for_c('True_Odds_Calculator_3-way'!A849,'True_Odds_Calculator_3-way'!B849,'True_Odds_Calculator_3-way'!C849,'Log_working_3-way'!B$1,'Log_working_3-way'!B$2)</f>
        <v/>
      </c>
      <c r="F851" s="6" t="str">
        <f>IF('Log_working_3-way'!D851="","",1/'True_Odds_Calculator_3-way'!N849+1/'True_Odds_Calculator_3-way'!O849+1/'True_Odds_Calculator_3-way'!#REF!-1)</f>
        <v/>
      </c>
      <c r="H851" s="6" t="str">
        <f>IF('Log_working_3-way'!$D851="","",'True_Odds_Calculator_3-way'!N849/'True_Odds_Calculator_3-way'!A849-1)</f>
        <v/>
      </c>
      <c r="I851" s="6" t="str">
        <f>IF('Log_working_3-way'!$D851="","",'True_Odds_Calculator_3-way'!O849/'True_Odds_Calculator_3-way'!B849-1)</f>
        <v/>
      </c>
      <c r="J851" s="6" t="str">
        <f>IF('Log_working_3-way'!$D851="","",'True_Odds_Calculator_3-way'!#REF!/'True_Odds_Calculator_3-way'!C849-1)</f>
        <v/>
      </c>
      <c r="K851" s="6" t="str">
        <f>IF('Log_working_3-way'!$D851="","",1/'True_Odds_Calculator_3-way'!A849+1/'True_Odds_Calculator_3-way'!B849+1/'True_Odds_Calculator_3-way'!C849-1)</f>
        <v/>
      </c>
    </row>
    <row r="852" spans="4:11" x14ac:dyDescent="0.25">
      <c r="D852" t="str">
        <f>solve_for_c('True_Odds_Calculator_3-way'!A850,'True_Odds_Calculator_3-way'!B850,'True_Odds_Calculator_3-way'!C850,'Log_working_3-way'!B$1,'Log_working_3-way'!B$2)</f>
        <v/>
      </c>
      <c r="F852" s="6" t="str">
        <f>IF('Log_working_3-way'!D852="","",1/'True_Odds_Calculator_3-way'!N850+1/'True_Odds_Calculator_3-way'!O850+1/'True_Odds_Calculator_3-way'!#REF!-1)</f>
        <v/>
      </c>
      <c r="H852" s="6" t="str">
        <f>IF('Log_working_3-way'!$D852="","",'True_Odds_Calculator_3-way'!N850/'True_Odds_Calculator_3-way'!A850-1)</f>
        <v/>
      </c>
      <c r="I852" s="6" t="str">
        <f>IF('Log_working_3-way'!$D852="","",'True_Odds_Calculator_3-way'!O850/'True_Odds_Calculator_3-way'!B850-1)</f>
        <v/>
      </c>
      <c r="J852" s="6" t="str">
        <f>IF('Log_working_3-way'!$D852="","",'True_Odds_Calculator_3-way'!#REF!/'True_Odds_Calculator_3-way'!C850-1)</f>
        <v/>
      </c>
      <c r="K852" s="6" t="str">
        <f>IF('Log_working_3-way'!$D852="","",1/'True_Odds_Calculator_3-way'!A850+1/'True_Odds_Calculator_3-way'!B850+1/'True_Odds_Calculator_3-way'!C850-1)</f>
        <v/>
      </c>
    </row>
    <row r="853" spans="4:11" x14ac:dyDescent="0.25">
      <c r="D853" t="str">
        <f>solve_for_c('True_Odds_Calculator_3-way'!A851,'True_Odds_Calculator_3-way'!B851,'True_Odds_Calculator_3-way'!C851,'Log_working_3-way'!B$1,'Log_working_3-way'!B$2)</f>
        <v/>
      </c>
      <c r="F853" s="6" t="str">
        <f>IF('Log_working_3-way'!D853="","",1/'True_Odds_Calculator_3-way'!N851+1/'True_Odds_Calculator_3-way'!O851+1/'True_Odds_Calculator_3-way'!#REF!-1)</f>
        <v/>
      </c>
      <c r="H853" s="6" t="str">
        <f>IF('Log_working_3-way'!$D853="","",'True_Odds_Calculator_3-way'!N851/'True_Odds_Calculator_3-way'!A851-1)</f>
        <v/>
      </c>
      <c r="I853" s="6" t="str">
        <f>IF('Log_working_3-way'!$D853="","",'True_Odds_Calculator_3-way'!O851/'True_Odds_Calculator_3-way'!B851-1)</f>
        <v/>
      </c>
      <c r="J853" s="6" t="str">
        <f>IF('Log_working_3-way'!$D853="","",'True_Odds_Calculator_3-way'!#REF!/'True_Odds_Calculator_3-way'!C851-1)</f>
        <v/>
      </c>
      <c r="K853" s="6" t="str">
        <f>IF('Log_working_3-way'!$D853="","",1/'True_Odds_Calculator_3-way'!A851+1/'True_Odds_Calculator_3-way'!B851+1/'True_Odds_Calculator_3-way'!C851-1)</f>
        <v/>
      </c>
    </row>
    <row r="854" spans="4:11" x14ac:dyDescent="0.25">
      <c r="D854" t="str">
        <f>solve_for_c('True_Odds_Calculator_3-way'!A852,'True_Odds_Calculator_3-way'!B852,'True_Odds_Calculator_3-way'!C852,'Log_working_3-way'!B$1,'Log_working_3-way'!B$2)</f>
        <v/>
      </c>
      <c r="F854" s="6" t="str">
        <f>IF('Log_working_3-way'!D854="","",1/'True_Odds_Calculator_3-way'!N852+1/'True_Odds_Calculator_3-way'!O852+1/'True_Odds_Calculator_3-way'!#REF!-1)</f>
        <v/>
      </c>
      <c r="H854" s="6" t="str">
        <f>IF('Log_working_3-way'!$D854="","",'True_Odds_Calculator_3-way'!N852/'True_Odds_Calculator_3-way'!A852-1)</f>
        <v/>
      </c>
      <c r="I854" s="6" t="str">
        <f>IF('Log_working_3-way'!$D854="","",'True_Odds_Calculator_3-way'!O852/'True_Odds_Calculator_3-way'!B852-1)</f>
        <v/>
      </c>
      <c r="J854" s="6" t="str">
        <f>IF('Log_working_3-way'!$D854="","",'True_Odds_Calculator_3-way'!#REF!/'True_Odds_Calculator_3-way'!C852-1)</f>
        <v/>
      </c>
      <c r="K854" s="6" t="str">
        <f>IF('Log_working_3-way'!$D854="","",1/'True_Odds_Calculator_3-way'!A852+1/'True_Odds_Calculator_3-way'!B852+1/'True_Odds_Calculator_3-way'!C852-1)</f>
        <v/>
      </c>
    </row>
    <row r="855" spans="4:11" x14ac:dyDescent="0.25">
      <c r="D855" t="str">
        <f>solve_for_c('True_Odds_Calculator_3-way'!A853,'True_Odds_Calculator_3-way'!B853,'True_Odds_Calculator_3-way'!C853,'Log_working_3-way'!B$1,'Log_working_3-way'!B$2)</f>
        <v/>
      </c>
      <c r="F855" s="6" t="str">
        <f>IF('Log_working_3-way'!D855="","",1/'True_Odds_Calculator_3-way'!N853+1/'True_Odds_Calculator_3-way'!O853+1/'True_Odds_Calculator_3-way'!#REF!-1)</f>
        <v/>
      </c>
      <c r="H855" s="6" t="str">
        <f>IF('Log_working_3-way'!$D855="","",'True_Odds_Calculator_3-way'!N853/'True_Odds_Calculator_3-way'!A853-1)</f>
        <v/>
      </c>
      <c r="I855" s="6" t="str">
        <f>IF('Log_working_3-way'!$D855="","",'True_Odds_Calculator_3-way'!O853/'True_Odds_Calculator_3-way'!B853-1)</f>
        <v/>
      </c>
      <c r="J855" s="6" t="str">
        <f>IF('Log_working_3-way'!$D855="","",'True_Odds_Calculator_3-way'!#REF!/'True_Odds_Calculator_3-way'!C853-1)</f>
        <v/>
      </c>
      <c r="K855" s="6" t="str">
        <f>IF('Log_working_3-way'!$D855="","",1/'True_Odds_Calculator_3-way'!A853+1/'True_Odds_Calculator_3-way'!B853+1/'True_Odds_Calculator_3-way'!C853-1)</f>
        <v/>
      </c>
    </row>
    <row r="856" spans="4:11" x14ac:dyDescent="0.25">
      <c r="D856" t="str">
        <f>solve_for_c('True_Odds_Calculator_3-way'!A854,'True_Odds_Calculator_3-way'!B854,'True_Odds_Calculator_3-way'!C854,'Log_working_3-way'!B$1,'Log_working_3-way'!B$2)</f>
        <v/>
      </c>
      <c r="F856" s="6" t="str">
        <f>IF('Log_working_3-way'!D856="","",1/'True_Odds_Calculator_3-way'!N854+1/'True_Odds_Calculator_3-way'!O854+1/'True_Odds_Calculator_3-way'!#REF!-1)</f>
        <v/>
      </c>
      <c r="H856" s="6" t="str">
        <f>IF('Log_working_3-way'!$D856="","",'True_Odds_Calculator_3-way'!N854/'True_Odds_Calculator_3-way'!A854-1)</f>
        <v/>
      </c>
      <c r="I856" s="6" t="str">
        <f>IF('Log_working_3-way'!$D856="","",'True_Odds_Calculator_3-way'!O854/'True_Odds_Calculator_3-way'!B854-1)</f>
        <v/>
      </c>
      <c r="J856" s="6" t="str">
        <f>IF('Log_working_3-way'!$D856="","",'True_Odds_Calculator_3-way'!#REF!/'True_Odds_Calculator_3-way'!C854-1)</f>
        <v/>
      </c>
      <c r="K856" s="6" t="str">
        <f>IF('Log_working_3-way'!$D856="","",1/'True_Odds_Calculator_3-way'!A854+1/'True_Odds_Calculator_3-way'!B854+1/'True_Odds_Calculator_3-way'!C854-1)</f>
        <v/>
      </c>
    </row>
    <row r="857" spans="4:11" x14ac:dyDescent="0.25">
      <c r="D857" t="str">
        <f>solve_for_c('True_Odds_Calculator_3-way'!A855,'True_Odds_Calculator_3-way'!B855,'True_Odds_Calculator_3-way'!C855,'Log_working_3-way'!B$1,'Log_working_3-way'!B$2)</f>
        <v/>
      </c>
      <c r="F857" s="6" t="str">
        <f>IF('Log_working_3-way'!D857="","",1/'True_Odds_Calculator_3-way'!N855+1/'True_Odds_Calculator_3-way'!O855+1/'True_Odds_Calculator_3-way'!#REF!-1)</f>
        <v/>
      </c>
      <c r="H857" s="6" t="str">
        <f>IF('Log_working_3-way'!$D857="","",'True_Odds_Calculator_3-way'!N855/'True_Odds_Calculator_3-way'!A855-1)</f>
        <v/>
      </c>
      <c r="I857" s="6" t="str">
        <f>IF('Log_working_3-way'!$D857="","",'True_Odds_Calculator_3-way'!O855/'True_Odds_Calculator_3-way'!B855-1)</f>
        <v/>
      </c>
      <c r="J857" s="6" t="str">
        <f>IF('Log_working_3-way'!$D857="","",'True_Odds_Calculator_3-way'!#REF!/'True_Odds_Calculator_3-way'!C855-1)</f>
        <v/>
      </c>
      <c r="K857" s="6" t="str">
        <f>IF('Log_working_3-way'!$D857="","",1/'True_Odds_Calculator_3-way'!A855+1/'True_Odds_Calculator_3-way'!B855+1/'True_Odds_Calculator_3-way'!C855-1)</f>
        <v/>
      </c>
    </row>
    <row r="858" spans="4:11" x14ac:dyDescent="0.25">
      <c r="D858" t="str">
        <f>solve_for_c('True_Odds_Calculator_3-way'!A856,'True_Odds_Calculator_3-way'!B856,'True_Odds_Calculator_3-way'!C856,'Log_working_3-way'!B$1,'Log_working_3-way'!B$2)</f>
        <v/>
      </c>
      <c r="F858" s="6" t="str">
        <f>IF('Log_working_3-way'!D858="","",1/'True_Odds_Calculator_3-way'!N856+1/'True_Odds_Calculator_3-way'!O856+1/'True_Odds_Calculator_3-way'!#REF!-1)</f>
        <v/>
      </c>
      <c r="H858" s="6" t="str">
        <f>IF('Log_working_3-way'!$D858="","",'True_Odds_Calculator_3-way'!N856/'True_Odds_Calculator_3-way'!A856-1)</f>
        <v/>
      </c>
      <c r="I858" s="6" t="str">
        <f>IF('Log_working_3-way'!$D858="","",'True_Odds_Calculator_3-way'!O856/'True_Odds_Calculator_3-way'!B856-1)</f>
        <v/>
      </c>
      <c r="J858" s="6" t="str">
        <f>IF('Log_working_3-way'!$D858="","",'True_Odds_Calculator_3-way'!#REF!/'True_Odds_Calculator_3-way'!C856-1)</f>
        <v/>
      </c>
      <c r="K858" s="6" t="str">
        <f>IF('Log_working_3-way'!$D858="","",1/'True_Odds_Calculator_3-way'!A856+1/'True_Odds_Calculator_3-way'!B856+1/'True_Odds_Calculator_3-way'!C856-1)</f>
        <v/>
      </c>
    </row>
    <row r="859" spans="4:11" x14ac:dyDescent="0.25">
      <c r="D859" t="str">
        <f>solve_for_c('True_Odds_Calculator_3-way'!A857,'True_Odds_Calculator_3-way'!B857,'True_Odds_Calculator_3-way'!C857,'Log_working_3-way'!B$1,'Log_working_3-way'!B$2)</f>
        <v/>
      </c>
      <c r="F859" s="6" t="str">
        <f>IF('Log_working_3-way'!D859="","",1/'True_Odds_Calculator_3-way'!N857+1/'True_Odds_Calculator_3-way'!O857+1/'True_Odds_Calculator_3-way'!#REF!-1)</f>
        <v/>
      </c>
      <c r="H859" s="6" t="str">
        <f>IF('Log_working_3-way'!$D859="","",'True_Odds_Calculator_3-way'!N857/'True_Odds_Calculator_3-way'!A857-1)</f>
        <v/>
      </c>
      <c r="I859" s="6" t="str">
        <f>IF('Log_working_3-way'!$D859="","",'True_Odds_Calculator_3-way'!O857/'True_Odds_Calculator_3-way'!B857-1)</f>
        <v/>
      </c>
      <c r="J859" s="6" t="str">
        <f>IF('Log_working_3-way'!$D859="","",'True_Odds_Calculator_3-way'!#REF!/'True_Odds_Calculator_3-way'!C857-1)</f>
        <v/>
      </c>
      <c r="K859" s="6" t="str">
        <f>IF('Log_working_3-way'!$D859="","",1/'True_Odds_Calculator_3-way'!A857+1/'True_Odds_Calculator_3-way'!B857+1/'True_Odds_Calculator_3-way'!C857-1)</f>
        <v/>
      </c>
    </row>
    <row r="860" spans="4:11" x14ac:dyDescent="0.25">
      <c r="D860" t="str">
        <f>solve_for_c('True_Odds_Calculator_3-way'!A858,'True_Odds_Calculator_3-way'!B858,'True_Odds_Calculator_3-way'!C858,'Log_working_3-way'!B$1,'Log_working_3-way'!B$2)</f>
        <v/>
      </c>
      <c r="F860" s="6" t="str">
        <f>IF('Log_working_3-way'!D860="","",1/'True_Odds_Calculator_3-way'!N858+1/'True_Odds_Calculator_3-way'!O858+1/'True_Odds_Calculator_3-way'!#REF!-1)</f>
        <v/>
      </c>
      <c r="H860" s="6" t="str">
        <f>IF('Log_working_3-way'!$D860="","",'True_Odds_Calculator_3-way'!N858/'True_Odds_Calculator_3-way'!A858-1)</f>
        <v/>
      </c>
      <c r="I860" s="6" t="str">
        <f>IF('Log_working_3-way'!$D860="","",'True_Odds_Calculator_3-way'!O858/'True_Odds_Calculator_3-way'!B858-1)</f>
        <v/>
      </c>
      <c r="J860" s="6" t="str">
        <f>IF('Log_working_3-way'!$D860="","",'True_Odds_Calculator_3-way'!#REF!/'True_Odds_Calculator_3-way'!C858-1)</f>
        <v/>
      </c>
      <c r="K860" s="6" t="str">
        <f>IF('Log_working_3-way'!$D860="","",1/'True_Odds_Calculator_3-way'!A858+1/'True_Odds_Calculator_3-way'!B858+1/'True_Odds_Calculator_3-way'!C858-1)</f>
        <v/>
      </c>
    </row>
    <row r="861" spans="4:11" x14ac:dyDescent="0.25">
      <c r="D861" t="str">
        <f>solve_for_c('True_Odds_Calculator_3-way'!A859,'True_Odds_Calculator_3-way'!B859,'True_Odds_Calculator_3-way'!C859,'Log_working_3-way'!B$1,'Log_working_3-way'!B$2)</f>
        <v/>
      </c>
      <c r="F861" s="6" t="str">
        <f>IF('Log_working_3-way'!D861="","",1/'True_Odds_Calculator_3-way'!N859+1/'True_Odds_Calculator_3-way'!O859+1/'True_Odds_Calculator_3-way'!#REF!-1)</f>
        <v/>
      </c>
      <c r="H861" s="6" t="str">
        <f>IF('Log_working_3-way'!$D861="","",'True_Odds_Calculator_3-way'!N859/'True_Odds_Calculator_3-way'!A859-1)</f>
        <v/>
      </c>
      <c r="I861" s="6" t="str">
        <f>IF('Log_working_3-way'!$D861="","",'True_Odds_Calculator_3-way'!O859/'True_Odds_Calculator_3-way'!B859-1)</f>
        <v/>
      </c>
      <c r="J861" s="6" t="str">
        <f>IF('Log_working_3-way'!$D861="","",'True_Odds_Calculator_3-way'!#REF!/'True_Odds_Calculator_3-way'!C859-1)</f>
        <v/>
      </c>
      <c r="K861" s="6" t="str">
        <f>IF('Log_working_3-way'!$D861="","",1/'True_Odds_Calculator_3-way'!A859+1/'True_Odds_Calculator_3-way'!B859+1/'True_Odds_Calculator_3-way'!C859-1)</f>
        <v/>
      </c>
    </row>
    <row r="862" spans="4:11" x14ac:dyDescent="0.25">
      <c r="D862" t="str">
        <f>solve_for_c('True_Odds_Calculator_3-way'!A860,'True_Odds_Calculator_3-way'!B860,'True_Odds_Calculator_3-way'!C860,'Log_working_3-way'!B$1,'Log_working_3-way'!B$2)</f>
        <v/>
      </c>
      <c r="F862" s="6" t="str">
        <f>IF('Log_working_3-way'!D862="","",1/'True_Odds_Calculator_3-way'!N860+1/'True_Odds_Calculator_3-way'!O860+1/'True_Odds_Calculator_3-way'!#REF!-1)</f>
        <v/>
      </c>
      <c r="H862" s="6" t="str">
        <f>IF('Log_working_3-way'!$D862="","",'True_Odds_Calculator_3-way'!N860/'True_Odds_Calculator_3-way'!A860-1)</f>
        <v/>
      </c>
      <c r="I862" s="6" t="str">
        <f>IF('Log_working_3-way'!$D862="","",'True_Odds_Calculator_3-way'!O860/'True_Odds_Calculator_3-way'!B860-1)</f>
        <v/>
      </c>
      <c r="J862" s="6" t="str">
        <f>IF('Log_working_3-way'!$D862="","",'True_Odds_Calculator_3-way'!#REF!/'True_Odds_Calculator_3-way'!C860-1)</f>
        <v/>
      </c>
      <c r="K862" s="6" t="str">
        <f>IF('Log_working_3-way'!$D862="","",1/'True_Odds_Calculator_3-way'!A860+1/'True_Odds_Calculator_3-way'!B860+1/'True_Odds_Calculator_3-way'!C860-1)</f>
        <v/>
      </c>
    </row>
    <row r="863" spans="4:11" x14ac:dyDescent="0.25">
      <c r="D863" t="str">
        <f>solve_for_c('True_Odds_Calculator_3-way'!A861,'True_Odds_Calculator_3-way'!B861,'True_Odds_Calculator_3-way'!C861,'Log_working_3-way'!B$1,'Log_working_3-way'!B$2)</f>
        <v/>
      </c>
      <c r="F863" s="6" t="str">
        <f>IF('Log_working_3-way'!D863="","",1/'True_Odds_Calculator_3-way'!N861+1/'True_Odds_Calculator_3-way'!O861+1/'True_Odds_Calculator_3-way'!#REF!-1)</f>
        <v/>
      </c>
      <c r="H863" s="6" t="str">
        <f>IF('Log_working_3-way'!$D863="","",'True_Odds_Calculator_3-way'!N861/'True_Odds_Calculator_3-way'!A861-1)</f>
        <v/>
      </c>
      <c r="I863" s="6" t="str">
        <f>IF('Log_working_3-way'!$D863="","",'True_Odds_Calculator_3-way'!O861/'True_Odds_Calculator_3-way'!B861-1)</f>
        <v/>
      </c>
      <c r="J863" s="6" t="str">
        <f>IF('Log_working_3-way'!$D863="","",'True_Odds_Calculator_3-way'!#REF!/'True_Odds_Calculator_3-way'!C861-1)</f>
        <v/>
      </c>
      <c r="K863" s="6" t="str">
        <f>IF('Log_working_3-way'!$D863="","",1/'True_Odds_Calculator_3-way'!A861+1/'True_Odds_Calculator_3-way'!B861+1/'True_Odds_Calculator_3-way'!C861-1)</f>
        <v/>
      </c>
    </row>
    <row r="864" spans="4:11" x14ac:dyDescent="0.25">
      <c r="D864" t="str">
        <f>solve_for_c('True_Odds_Calculator_3-way'!A862,'True_Odds_Calculator_3-way'!B862,'True_Odds_Calculator_3-way'!C862,'Log_working_3-way'!B$1,'Log_working_3-way'!B$2)</f>
        <v/>
      </c>
      <c r="F864" s="6" t="str">
        <f>IF('Log_working_3-way'!D864="","",1/'True_Odds_Calculator_3-way'!N862+1/'True_Odds_Calculator_3-way'!O862+1/'True_Odds_Calculator_3-way'!#REF!-1)</f>
        <v/>
      </c>
      <c r="H864" s="6" t="str">
        <f>IF('Log_working_3-way'!$D864="","",'True_Odds_Calculator_3-way'!N862/'True_Odds_Calculator_3-way'!A862-1)</f>
        <v/>
      </c>
      <c r="I864" s="6" t="str">
        <f>IF('Log_working_3-way'!$D864="","",'True_Odds_Calculator_3-way'!O862/'True_Odds_Calculator_3-way'!B862-1)</f>
        <v/>
      </c>
      <c r="J864" s="6" t="str">
        <f>IF('Log_working_3-way'!$D864="","",'True_Odds_Calculator_3-way'!#REF!/'True_Odds_Calculator_3-way'!C862-1)</f>
        <v/>
      </c>
      <c r="K864" s="6" t="str">
        <f>IF('Log_working_3-way'!$D864="","",1/'True_Odds_Calculator_3-way'!A862+1/'True_Odds_Calculator_3-way'!B862+1/'True_Odds_Calculator_3-way'!C862-1)</f>
        <v/>
      </c>
    </row>
    <row r="865" spans="4:11" x14ac:dyDescent="0.25">
      <c r="D865" t="str">
        <f>solve_for_c('True_Odds_Calculator_3-way'!A863,'True_Odds_Calculator_3-way'!B863,'True_Odds_Calculator_3-way'!C863,'Log_working_3-way'!B$1,'Log_working_3-way'!B$2)</f>
        <v/>
      </c>
      <c r="F865" s="6" t="str">
        <f>IF('Log_working_3-way'!D865="","",1/'True_Odds_Calculator_3-way'!N863+1/'True_Odds_Calculator_3-way'!O863+1/'True_Odds_Calculator_3-way'!#REF!-1)</f>
        <v/>
      </c>
      <c r="H865" s="6" t="str">
        <f>IF('Log_working_3-way'!$D865="","",'True_Odds_Calculator_3-way'!N863/'True_Odds_Calculator_3-way'!A863-1)</f>
        <v/>
      </c>
      <c r="I865" s="6" t="str">
        <f>IF('Log_working_3-way'!$D865="","",'True_Odds_Calculator_3-way'!O863/'True_Odds_Calculator_3-way'!B863-1)</f>
        <v/>
      </c>
      <c r="J865" s="6" t="str">
        <f>IF('Log_working_3-way'!$D865="","",'True_Odds_Calculator_3-way'!#REF!/'True_Odds_Calculator_3-way'!C863-1)</f>
        <v/>
      </c>
      <c r="K865" s="6" t="str">
        <f>IF('Log_working_3-way'!$D865="","",1/'True_Odds_Calculator_3-way'!A863+1/'True_Odds_Calculator_3-way'!B863+1/'True_Odds_Calculator_3-way'!C863-1)</f>
        <v/>
      </c>
    </row>
    <row r="866" spans="4:11" x14ac:dyDescent="0.25">
      <c r="D866" t="str">
        <f>solve_for_c('True_Odds_Calculator_3-way'!A864,'True_Odds_Calculator_3-way'!B864,'True_Odds_Calculator_3-way'!C864,'Log_working_3-way'!B$1,'Log_working_3-way'!B$2)</f>
        <v/>
      </c>
      <c r="F866" s="6" t="str">
        <f>IF('Log_working_3-way'!D866="","",1/'True_Odds_Calculator_3-way'!N864+1/'True_Odds_Calculator_3-way'!O864+1/'True_Odds_Calculator_3-way'!#REF!-1)</f>
        <v/>
      </c>
      <c r="H866" s="6" t="str">
        <f>IF('Log_working_3-way'!$D866="","",'True_Odds_Calculator_3-way'!N864/'True_Odds_Calculator_3-way'!A864-1)</f>
        <v/>
      </c>
      <c r="I866" s="6" t="str">
        <f>IF('Log_working_3-way'!$D866="","",'True_Odds_Calculator_3-way'!O864/'True_Odds_Calculator_3-way'!B864-1)</f>
        <v/>
      </c>
      <c r="J866" s="6" t="str">
        <f>IF('Log_working_3-way'!$D866="","",'True_Odds_Calculator_3-way'!#REF!/'True_Odds_Calculator_3-way'!C864-1)</f>
        <v/>
      </c>
      <c r="K866" s="6" t="str">
        <f>IF('Log_working_3-way'!$D866="","",1/'True_Odds_Calculator_3-way'!A864+1/'True_Odds_Calculator_3-way'!B864+1/'True_Odds_Calculator_3-way'!C864-1)</f>
        <v/>
      </c>
    </row>
    <row r="867" spans="4:11" x14ac:dyDescent="0.25">
      <c r="D867" t="str">
        <f>solve_for_c('True_Odds_Calculator_3-way'!A865,'True_Odds_Calculator_3-way'!B865,'True_Odds_Calculator_3-way'!C865,'Log_working_3-way'!B$1,'Log_working_3-way'!B$2)</f>
        <v/>
      </c>
      <c r="F867" s="6" t="str">
        <f>IF('Log_working_3-way'!D867="","",1/'True_Odds_Calculator_3-way'!N865+1/'True_Odds_Calculator_3-way'!O865+1/'True_Odds_Calculator_3-way'!#REF!-1)</f>
        <v/>
      </c>
      <c r="H867" s="6" t="str">
        <f>IF('Log_working_3-way'!$D867="","",'True_Odds_Calculator_3-way'!N865/'True_Odds_Calculator_3-way'!A865-1)</f>
        <v/>
      </c>
      <c r="I867" s="6" t="str">
        <f>IF('Log_working_3-way'!$D867="","",'True_Odds_Calculator_3-way'!O865/'True_Odds_Calculator_3-way'!B865-1)</f>
        <v/>
      </c>
      <c r="J867" s="6" t="str">
        <f>IF('Log_working_3-way'!$D867="","",'True_Odds_Calculator_3-way'!#REF!/'True_Odds_Calculator_3-way'!C865-1)</f>
        <v/>
      </c>
      <c r="K867" s="6" t="str">
        <f>IF('Log_working_3-way'!$D867="","",1/'True_Odds_Calculator_3-way'!A865+1/'True_Odds_Calculator_3-way'!B865+1/'True_Odds_Calculator_3-way'!C865-1)</f>
        <v/>
      </c>
    </row>
    <row r="868" spans="4:11" x14ac:dyDescent="0.25">
      <c r="D868" t="str">
        <f>solve_for_c('True_Odds_Calculator_3-way'!A866,'True_Odds_Calculator_3-way'!B866,'True_Odds_Calculator_3-way'!C866,'Log_working_3-way'!B$1,'Log_working_3-way'!B$2)</f>
        <v/>
      </c>
      <c r="F868" s="6" t="str">
        <f>IF('Log_working_3-way'!D868="","",1/'True_Odds_Calculator_3-way'!N866+1/'True_Odds_Calculator_3-way'!O866+1/'True_Odds_Calculator_3-way'!#REF!-1)</f>
        <v/>
      </c>
      <c r="H868" s="6" t="str">
        <f>IF('Log_working_3-way'!$D868="","",'True_Odds_Calculator_3-way'!N866/'True_Odds_Calculator_3-way'!A866-1)</f>
        <v/>
      </c>
      <c r="I868" s="6" t="str">
        <f>IF('Log_working_3-way'!$D868="","",'True_Odds_Calculator_3-way'!O866/'True_Odds_Calculator_3-way'!B866-1)</f>
        <v/>
      </c>
      <c r="J868" s="6" t="str">
        <f>IF('Log_working_3-way'!$D868="","",'True_Odds_Calculator_3-way'!#REF!/'True_Odds_Calculator_3-way'!C866-1)</f>
        <v/>
      </c>
      <c r="K868" s="6" t="str">
        <f>IF('Log_working_3-way'!$D868="","",1/'True_Odds_Calculator_3-way'!A866+1/'True_Odds_Calculator_3-way'!B866+1/'True_Odds_Calculator_3-way'!C866-1)</f>
        <v/>
      </c>
    </row>
    <row r="869" spans="4:11" x14ac:dyDescent="0.25">
      <c r="D869" t="str">
        <f>solve_for_c('True_Odds_Calculator_3-way'!A867,'True_Odds_Calculator_3-way'!B867,'True_Odds_Calculator_3-way'!C867,'Log_working_3-way'!B$1,'Log_working_3-way'!B$2)</f>
        <v/>
      </c>
      <c r="F869" s="6" t="str">
        <f>IF('Log_working_3-way'!D869="","",1/'True_Odds_Calculator_3-way'!N867+1/'True_Odds_Calculator_3-way'!O867+1/'True_Odds_Calculator_3-way'!#REF!-1)</f>
        <v/>
      </c>
      <c r="H869" s="6" t="str">
        <f>IF('Log_working_3-way'!$D869="","",'True_Odds_Calculator_3-way'!N867/'True_Odds_Calculator_3-way'!A867-1)</f>
        <v/>
      </c>
      <c r="I869" s="6" t="str">
        <f>IF('Log_working_3-way'!$D869="","",'True_Odds_Calculator_3-way'!O867/'True_Odds_Calculator_3-way'!B867-1)</f>
        <v/>
      </c>
      <c r="J869" s="6" t="str">
        <f>IF('Log_working_3-way'!$D869="","",'True_Odds_Calculator_3-way'!#REF!/'True_Odds_Calculator_3-way'!C867-1)</f>
        <v/>
      </c>
      <c r="K869" s="6" t="str">
        <f>IF('Log_working_3-way'!$D869="","",1/'True_Odds_Calculator_3-way'!A867+1/'True_Odds_Calculator_3-way'!B867+1/'True_Odds_Calculator_3-way'!C867-1)</f>
        <v/>
      </c>
    </row>
    <row r="870" spans="4:11" x14ac:dyDescent="0.25">
      <c r="D870" t="str">
        <f>solve_for_c('True_Odds_Calculator_3-way'!A868,'True_Odds_Calculator_3-way'!B868,'True_Odds_Calculator_3-way'!C868,'Log_working_3-way'!B$1,'Log_working_3-way'!B$2)</f>
        <v/>
      </c>
      <c r="F870" s="6" t="str">
        <f>IF('Log_working_3-way'!D870="","",1/'True_Odds_Calculator_3-way'!N868+1/'True_Odds_Calculator_3-way'!O868+1/'True_Odds_Calculator_3-way'!#REF!-1)</f>
        <v/>
      </c>
      <c r="H870" s="6" t="str">
        <f>IF('Log_working_3-way'!$D870="","",'True_Odds_Calculator_3-way'!N868/'True_Odds_Calculator_3-way'!A868-1)</f>
        <v/>
      </c>
      <c r="I870" s="6" t="str">
        <f>IF('Log_working_3-way'!$D870="","",'True_Odds_Calculator_3-way'!O868/'True_Odds_Calculator_3-way'!B868-1)</f>
        <v/>
      </c>
      <c r="J870" s="6" t="str">
        <f>IF('Log_working_3-way'!$D870="","",'True_Odds_Calculator_3-way'!#REF!/'True_Odds_Calculator_3-way'!C868-1)</f>
        <v/>
      </c>
      <c r="K870" s="6" t="str">
        <f>IF('Log_working_3-way'!$D870="","",1/'True_Odds_Calculator_3-way'!A868+1/'True_Odds_Calculator_3-way'!B868+1/'True_Odds_Calculator_3-way'!C868-1)</f>
        <v/>
      </c>
    </row>
    <row r="871" spans="4:11" x14ac:dyDescent="0.25">
      <c r="D871" t="str">
        <f>solve_for_c('True_Odds_Calculator_3-way'!A869,'True_Odds_Calculator_3-way'!B869,'True_Odds_Calculator_3-way'!C869,'Log_working_3-way'!B$1,'Log_working_3-way'!B$2)</f>
        <v/>
      </c>
      <c r="F871" s="6" t="str">
        <f>IF('Log_working_3-way'!D871="","",1/'True_Odds_Calculator_3-way'!N869+1/'True_Odds_Calculator_3-way'!O869+1/'True_Odds_Calculator_3-way'!#REF!-1)</f>
        <v/>
      </c>
      <c r="H871" s="6" t="str">
        <f>IF('Log_working_3-way'!$D871="","",'True_Odds_Calculator_3-way'!N869/'True_Odds_Calculator_3-way'!A869-1)</f>
        <v/>
      </c>
      <c r="I871" s="6" t="str">
        <f>IF('Log_working_3-way'!$D871="","",'True_Odds_Calculator_3-way'!O869/'True_Odds_Calculator_3-way'!B869-1)</f>
        <v/>
      </c>
      <c r="J871" s="6" t="str">
        <f>IF('Log_working_3-way'!$D871="","",'True_Odds_Calculator_3-way'!#REF!/'True_Odds_Calculator_3-way'!C869-1)</f>
        <v/>
      </c>
      <c r="K871" s="6" t="str">
        <f>IF('Log_working_3-way'!$D871="","",1/'True_Odds_Calculator_3-way'!A869+1/'True_Odds_Calculator_3-way'!B869+1/'True_Odds_Calculator_3-way'!C869-1)</f>
        <v/>
      </c>
    </row>
    <row r="872" spans="4:11" x14ac:dyDescent="0.25">
      <c r="D872" t="str">
        <f>solve_for_c('True_Odds_Calculator_3-way'!A870,'True_Odds_Calculator_3-way'!B870,'True_Odds_Calculator_3-way'!C870,'Log_working_3-way'!B$1,'Log_working_3-way'!B$2)</f>
        <v/>
      </c>
      <c r="F872" s="6" t="str">
        <f>IF('Log_working_3-way'!D872="","",1/'True_Odds_Calculator_3-way'!N870+1/'True_Odds_Calculator_3-way'!O870+1/'True_Odds_Calculator_3-way'!#REF!-1)</f>
        <v/>
      </c>
      <c r="H872" s="6" t="str">
        <f>IF('Log_working_3-way'!$D872="","",'True_Odds_Calculator_3-way'!N870/'True_Odds_Calculator_3-way'!A870-1)</f>
        <v/>
      </c>
      <c r="I872" s="6" t="str">
        <f>IF('Log_working_3-way'!$D872="","",'True_Odds_Calculator_3-way'!O870/'True_Odds_Calculator_3-way'!B870-1)</f>
        <v/>
      </c>
      <c r="J872" s="6" t="str">
        <f>IF('Log_working_3-way'!$D872="","",'True_Odds_Calculator_3-way'!#REF!/'True_Odds_Calculator_3-way'!C870-1)</f>
        <v/>
      </c>
      <c r="K872" s="6" t="str">
        <f>IF('Log_working_3-way'!$D872="","",1/'True_Odds_Calculator_3-way'!A870+1/'True_Odds_Calculator_3-way'!B870+1/'True_Odds_Calculator_3-way'!C870-1)</f>
        <v/>
      </c>
    </row>
    <row r="873" spans="4:11" x14ac:dyDescent="0.25">
      <c r="D873" t="str">
        <f>solve_for_c('True_Odds_Calculator_3-way'!A871,'True_Odds_Calculator_3-way'!B871,'True_Odds_Calculator_3-way'!C871,'Log_working_3-way'!B$1,'Log_working_3-way'!B$2)</f>
        <v/>
      </c>
      <c r="F873" s="6" t="str">
        <f>IF('Log_working_3-way'!D873="","",1/'True_Odds_Calculator_3-way'!N871+1/'True_Odds_Calculator_3-way'!O871+1/'True_Odds_Calculator_3-way'!#REF!-1)</f>
        <v/>
      </c>
      <c r="H873" s="6" t="str">
        <f>IF('Log_working_3-way'!$D873="","",'True_Odds_Calculator_3-way'!N871/'True_Odds_Calculator_3-way'!A871-1)</f>
        <v/>
      </c>
      <c r="I873" s="6" t="str">
        <f>IF('Log_working_3-way'!$D873="","",'True_Odds_Calculator_3-way'!O871/'True_Odds_Calculator_3-way'!B871-1)</f>
        <v/>
      </c>
      <c r="J873" s="6" t="str">
        <f>IF('Log_working_3-way'!$D873="","",'True_Odds_Calculator_3-way'!#REF!/'True_Odds_Calculator_3-way'!C871-1)</f>
        <v/>
      </c>
      <c r="K873" s="6" t="str">
        <f>IF('Log_working_3-way'!$D873="","",1/'True_Odds_Calculator_3-way'!A871+1/'True_Odds_Calculator_3-way'!B871+1/'True_Odds_Calculator_3-way'!C871-1)</f>
        <v/>
      </c>
    </row>
    <row r="874" spans="4:11" x14ac:dyDescent="0.25">
      <c r="D874" t="str">
        <f>solve_for_c('True_Odds_Calculator_3-way'!A872,'True_Odds_Calculator_3-way'!B872,'True_Odds_Calculator_3-way'!C872,'Log_working_3-way'!B$1,'Log_working_3-way'!B$2)</f>
        <v/>
      </c>
      <c r="F874" s="6" t="str">
        <f>IF('Log_working_3-way'!D874="","",1/'True_Odds_Calculator_3-way'!N872+1/'True_Odds_Calculator_3-way'!O872+1/'True_Odds_Calculator_3-way'!#REF!-1)</f>
        <v/>
      </c>
      <c r="H874" s="6" t="str">
        <f>IF('Log_working_3-way'!$D874="","",'True_Odds_Calculator_3-way'!N872/'True_Odds_Calculator_3-way'!A872-1)</f>
        <v/>
      </c>
      <c r="I874" s="6" t="str">
        <f>IF('Log_working_3-way'!$D874="","",'True_Odds_Calculator_3-way'!O872/'True_Odds_Calculator_3-way'!B872-1)</f>
        <v/>
      </c>
      <c r="J874" s="6" t="str">
        <f>IF('Log_working_3-way'!$D874="","",'True_Odds_Calculator_3-way'!#REF!/'True_Odds_Calculator_3-way'!C872-1)</f>
        <v/>
      </c>
      <c r="K874" s="6" t="str">
        <f>IF('Log_working_3-way'!$D874="","",1/'True_Odds_Calculator_3-way'!A872+1/'True_Odds_Calculator_3-way'!B872+1/'True_Odds_Calculator_3-way'!C872-1)</f>
        <v/>
      </c>
    </row>
    <row r="875" spans="4:11" x14ac:dyDescent="0.25">
      <c r="D875" t="str">
        <f>solve_for_c('True_Odds_Calculator_3-way'!A873,'True_Odds_Calculator_3-way'!B873,'True_Odds_Calculator_3-way'!C873,'Log_working_3-way'!B$1,'Log_working_3-way'!B$2)</f>
        <v/>
      </c>
      <c r="F875" s="6" t="str">
        <f>IF('Log_working_3-way'!D875="","",1/'True_Odds_Calculator_3-way'!N873+1/'True_Odds_Calculator_3-way'!O873+1/'True_Odds_Calculator_3-way'!#REF!-1)</f>
        <v/>
      </c>
      <c r="H875" s="6" t="str">
        <f>IF('Log_working_3-way'!$D875="","",'True_Odds_Calculator_3-way'!N873/'True_Odds_Calculator_3-way'!A873-1)</f>
        <v/>
      </c>
      <c r="I875" s="6" t="str">
        <f>IF('Log_working_3-way'!$D875="","",'True_Odds_Calculator_3-way'!O873/'True_Odds_Calculator_3-way'!B873-1)</f>
        <v/>
      </c>
      <c r="J875" s="6" t="str">
        <f>IF('Log_working_3-way'!$D875="","",'True_Odds_Calculator_3-way'!#REF!/'True_Odds_Calculator_3-way'!C873-1)</f>
        <v/>
      </c>
      <c r="K875" s="6" t="str">
        <f>IF('Log_working_3-way'!$D875="","",1/'True_Odds_Calculator_3-way'!A873+1/'True_Odds_Calculator_3-way'!B873+1/'True_Odds_Calculator_3-way'!C873-1)</f>
        <v/>
      </c>
    </row>
    <row r="876" spans="4:11" x14ac:dyDescent="0.25">
      <c r="D876" t="str">
        <f>solve_for_c('True_Odds_Calculator_3-way'!A874,'True_Odds_Calculator_3-way'!B874,'True_Odds_Calculator_3-way'!C874,'Log_working_3-way'!B$1,'Log_working_3-way'!B$2)</f>
        <v/>
      </c>
      <c r="F876" s="6" t="str">
        <f>IF('Log_working_3-way'!D876="","",1/'True_Odds_Calculator_3-way'!N874+1/'True_Odds_Calculator_3-way'!O874+1/'True_Odds_Calculator_3-way'!#REF!-1)</f>
        <v/>
      </c>
      <c r="H876" s="6" t="str">
        <f>IF('Log_working_3-way'!$D876="","",'True_Odds_Calculator_3-way'!N874/'True_Odds_Calculator_3-way'!A874-1)</f>
        <v/>
      </c>
      <c r="I876" s="6" t="str">
        <f>IF('Log_working_3-way'!$D876="","",'True_Odds_Calculator_3-way'!O874/'True_Odds_Calculator_3-way'!B874-1)</f>
        <v/>
      </c>
      <c r="J876" s="6" t="str">
        <f>IF('Log_working_3-way'!$D876="","",'True_Odds_Calculator_3-way'!#REF!/'True_Odds_Calculator_3-way'!C874-1)</f>
        <v/>
      </c>
      <c r="K876" s="6" t="str">
        <f>IF('Log_working_3-way'!$D876="","",1/'True_Odds_Calculator_3-way'!A874+1/'True_Odds_Calculator_3-way'!B874+1/'True_Odds_Calculator_3-way'!C874-1)</f>
        <v/>
      </c>
    </row>
    <row r="877" spans="4:11" x14ac:dyDescent="0.25">
      <c r="D877" t="str">
        <f>solve_for_c('True_Odds_Calculator_3-way'!A875,'True_Odds_Calculator_3-way'!B875,'True_Odds_Calculator_3-way'!C875,'Log_working_3-way'!B$1,'Log_working_3-way'!B$2)</f>
        <v/>
      </c>
      <c r="F877" s="6" t="str">
        <f>IF('Log_working_3-way'!D877="","",1/'True_Odds_Calculator_3-way'!N875+1/'True_Odds_Calculator_3-way'!O875+1/'True_Odds_Calculator_3-way'!#REF!-1)</f>
        <v/>
      </c>
      <c r="H877" s="6" t="str">
        <f>IF('Log_working_3-way'!$D877="","",'True_Odds_Calculator_3-way'!N875/'True_Odds_Calculator_3-way'!A875-1)</f>
        <v/>
      </c>
      <c r="I877" s="6" t="str">
        <f>IF('Log_working_3-way'!$D877="","",'True_Odds_Calculator_3-way'!O875/'True_Odds_Calculator_3-way'!B875-1)</f>
        <v/>
      </c>
      <c r="J877" s="6" t="str">
        <f>IF('Log_working_3-way'!$D877="","",'True_Odds_Calculator_3-way'!#REF!/'True_Odds_Calculator_3-way'!C875-1)</f>
        <v/>
      </c>
      <c r="K877" s="6" t="str">
        <f>IF('Log_working_3-way'!$D877="","",1/'True_Odds_Calculator_3-way'!A875+1/'True_Odds_Calculator_3-way'!B875+1/'True_Odds_Calculator_3-way'!C875-1)</f>
        <v/>
      </c>
    </row>
    <row r="878" spans="4:11" x14ac:dyDescent="0.25">
      <c r="D878" t="str">
        <f>solve_for_c('True_Odds_Calculator_3-way'!A876,'True_Odds_Calculator_3-way'!B876,'True_Odds_Calculator_3-way'!C876,'Log_working_3-way'!B$1,'Log_working_3-way'!B$2)</f>
        <v/>
      </c>
      <c r="F878" s="6" t="str">
        <f>IF('Log_working_3-way'!D878="","",1/'True_Odds_Calculator_3-way'!N876+1/'True_Odds_Calculator_3-way'!O876+1/'True_Odds_Calculator_3-way'!#REF!-1)</f>
        <v/>
      </c>
      <c r="H878" s="6" t="str">
        <f>IF('Log_working_3-way'!$D878="","",'True_Odds_Calculator_3-way'!N876/'True_Odds_Calculator_3-way'!A876-1)</f>
        <v/>
      </c>
      <c r="I878" s="6" t="str">
        <f>IF('Log_working_3-way'!$D878="","",'True_Odds_Calculator_3-way'!O876/'True_Odds_Calculator_3-way'!B876-1)</f>
        <v/>
      </c>
      <c r="J878" s="6" t="str">
        <f>IF('Log_working_3-way'!$D878="","",'True_Odds_Calculator_3-way'!#REF!/'True_Odds_Calculator_3-way'!C876-1)</f>
        <v/>
      </c>
      <c r="K878" s="6" t="str">
        <f>IF('Log_working_3-way'!$D878="","",1/'True_Odds_Calculator_3-way'!A876+1/'True_Odds_Calculator_3-way'!B876+1/'True_Odds_Calculator_3-way'!C876-1)</f>
        <v/>
      </c>
    </row>
    <row r="879" spans="4:11" x14ac:dyDescent="0.25">
      <c r="D879" t="str">
        <f>solve_for_c('True_Odds_Calculator_3-way'!A877,'True_Odds_Calculator_3-way'!B877,'True_Odds_Calculator_3-way'!C877,'Log_working_3-way'!B$1,'Log_working_3-way'!B$2)</f>
        <v/>
      </c>
      <c r="F879" s="6" t="str">
        <f>IF('Log_working_3-way'!D879="","",1/'True_Odds_Calculator_3-way'!N877+1/'True_Odds_Calculator_3-way'!O877+1/'True_Odds_Calculator_3-way'!#REF!-1)</f>
        <v/>
      </c>
      <c r="H879" s="6" t="str">
        <f>IF('Log_working_3-way'!$D879="","",'True_Odds_Calculator_3-way'!N877/'True_Odds_Calculator_3-way'!A877-1)</f>
        <v/>
      </c>
      <c r="I879" s="6" t="str">
        <f>IF('Log_working_3-way'!$D879="","",'True_Odds_Calculator_3-way'!O877/'True_Odds_Calculator_3-way'!B877-1)</f>
        <v/>
      </c>
      <c r="J879" s="6" t="str">
        <f>IF('Log_working_3-way'!$D879="","",'True_Odds_Calculator_3-way'!#REF!/'True_Odds_Calculator_3-way'!C877-1)</f>
        <v/>
      </c>
      <c r="K879" s="6" t="str">
        <f>IF('Log_working_3-way'!$D879="","",1/'True_Odds_Calculator_3-way'!A877+1/'True_Odds_Calculator_3-way'!B877+1/'True_Odds_Calculator_3-way'!C877-1)</f>
        <v/>
      </c>
    </row>
    <row r="880" spans="4:11" x14ac:dyDescent="0.25">
      <c r="D880" t="str">
        <f>solve_for_c('True_Odds_Calculator_3-way'!A878,'True_Odds_Calculator_3-way'!B878,'True_Odds_Calculator_3-way'!C878,'Log_working_3-way'!B$1,'Log_working_3-way'!B$2)</f>
        <v/>
      </c>
      <c r="F880" s="6" t="str">
        <f>IF('Log_working_3-way'!D880="","",1/'True_Odds_Calculator_3-way'!N878+1/'True_Odds_Calculator_3-way'!O878+1/'True_Odds_Calculator_3-way'!#REF!-1)</f>
        <v/>
      </c>
      <c r="H880" s="6" t="str">
        <f>IF('Log_working_3-way'!$D880="","",'True_Odds_Calculator_3-way'!N878/'True_Odds_Calculator_3-way'!A878-1)</f>
        <v/>
      </c>
      <c r="I880" s="6" t="str">
        <f>IF('Log_working_3-way'!$D880="","",'True_Odds_Calculator_3-way'!O878/'True_Odds_Calculator_3-way'!B878-1)</f>
        <v/>
      </c>
      <c r="J880" s="6" t="str">
        <f>IF('Log_working_3-way'!$D880="","",'True_Odds_Calculator_3-way'!#REF!/'True_Odds_Calculator_3-way'!C878-1)</f>
        <v/>
      </c>
      <c r="K880" s="6" t="str">
        <f>IF('Log_working_3-way'!$D880="","",1/'True_Odds_Calculator_3-way'!A878+1/'True_Odds_Calculator_3-way'!B878+1/'True_Odds_Calculator_3-way'!C878-1)</f>
        <v/>
      </c>
    </row>
    <row r="881" spans="4:11" x14ac:dyDescent="0.25">
      <c r="D881" t="str">
        <f>solve_for_c('True_Odds_Calculator_3-way'!A879,'True_Odds_Calculator_3-way'!B879,'True_Odds_Calculator_3-way'!C879,'Log_working_3-way'!B$1,'Log_working_3-way'!B$2)</f>
        <v/>
      </c>
      <c r="F881" s="6" t="str">
        <f>IF('Log_working_3-way'!D881="","",1/'True_Odds_Calculator_3-way'!N879+1/'True_Odds_Calculator_3-way'!O879+1/'True_Odds_Calculator_3-way'!#REF!-1)</f>
        <v/>
      </c>
      <c r="H881" s="6" t="str">
        <f>IF('Log_working_3-way'!$D881="","",'True_Odds_Calculator_3-way'!N879/'True_Odds_Calculator_3-way'!A879-1)</f>
        <v/>
      </c>
      <c r="I881" s="6" t="str">
        <f>IF('Log_working_3-way'!$D881="","",'True_Odds_Calculator_3-way'!O879/'True_Odds_Calculator_3-way'!B879-1)</f>
        <v/>
      </c>
      <c r="J881" s="6" t="str">
        <f>IF('Log_working_3-way'!$D881="","",'True_Odds_Calculator_3-way'!#REF!/'True_Odds_Calculator_3-way'!C879-1)</f>
        <v/>
      </c>
      <c r="K881" s="6" t="str">
        <f>IF('Log_working_3-way'!$D881="","",1/'True_Odds_Calculator_3-way'!A879+1/'True_Odds_Calculator_3-way'!B879+1/'True_Odds_Calculator_3-way'!C879-1)</f>
        <v/>
      </c>
    </row>
    <row r="882" spans="4:11" x14ac:dyDescent="0.25">
      <c r="D882" t="str">
        <f>solve_for_c('True_Odds_Calculator_3-way'!A880,'True_Odds_Calculator_3-way'!B880,'True_Odds_Calculator_3-way'!C880,'Log_working_3-way'!B$1,'Log_working_3-way'!B$2)</f>
        <v/>
      </c>
      <c r="F882" s="6" t="str">
        <f>IF('Log_working_3-way'!D882="","",1/'True_Odds_Calculator_3-way'!N880+1/'True_Odds_Calculator_3-way'!O880+1/'True_Odds_Calculator_3-way'!#REF!-1)</f>
        <v/>
      </c>
      <c r="H882" s="6" t="str">
        <f>IF('Log_working_3-way'!$D882="","",'True_Odds_Calculator_3-way'!N880/'True_Odds_Calculator_3-way'!A880-1)</f>
        <v/>
      </c>
      <c r="I882" s="6" t="str">
        <f>IF('Log_working_3-way'!$D882="","",'True_Odds_Calculator_3-way'!O880/'True_Odds_Calculator_3-way'!B880-1)</f>
        <v/>
      </c>
      <c r="J882" s="6" t="str">
        <f>IF('Log_working_3-way'!$D882="","",'True_Odds_Calculator_3-way'!#REF!/'True_Odds_Calculator_3-way'!C880-1)</f>
        <v/>
      </c>
      <c r="K882" s="6" t="str">
        <f>IF('Log_working_3-way'!$D882="","",1/'True_Odds_Calculator_3-way'!A880+1/'True_Odds_Calculator_3-way'!B880+1/'True_Odds_Calculator_3-way'!C880-1)</f>
        <v/>
      </c>
    </row>
    <row r="883" spans="4:11" x14ac:dyDescent="0.25">
      <c r="D883" t="str">
        <f>solve_for_c('True_Odds_Calculator_3-way'!A881,'True_Odds_Calculator_3-way'!B881,'True_Odds_Calculator_3-way'!C881,'Log_working_3-way'!B$1,'Log_working_3-way'!B$2)</f>
        <v/>
      </c>
      <c r="F883" s="6" t="str">
        <f>IF('Log_working_3-way'!D883="","",1/'True_Odds_Calculator_3-way'!N881+1/'True_Odds_Calculator_3-way'!O881+1/'True_Odds_Calculator_3-way'!#REF!-1)</f>
        <v/>
      </c>
      <c r="H883" s="6" t="str">
        <f>IF('Log_working_3-way'!$D883="","",'True_Odds_Calculator_3-way'!N881/'True_Odds_Calculator_3-way'!A881-1)</f>
        <v/>
      </c>
      <c r="I883" s="6" t="str">
        <f>IF('Log_working_3-way'!$D883="","",'True_Odds_Calculator_3-way'!O881/'True_Odds_Calculator_3-way'!B881-1)</f>
        <v/>
      </c>
      <c r="J883" s="6" t="str">
        <f>IF('Log_working_3-way'!$D883="","",'True_Odds_Calculator_3-way'!#REF!/'True_Odds_Calculator_3-way'!C881-1)</f>
        <v/>
      </c>
      <c r="K883" s="6" t="str">
        <f>IF('Log_working_3-way'!$D883="","",1/'True_Odds_Calculator_3-way'!A881+1/'True_Odds_Calculator_3-way'!B881+1/'True_Odds_Calculator_3-way'!C881-1)</f>
        <v/>
      </c>
    </row>
    <row r="884" spans="4:11" x14ac:dyDescent="0.25">
      <c r="D884" t="str">
        <f>solve_for_c('True_Odds_Calculator_3-way'!A882,'True_Odds_Calculator_3-way'!B882,'True_Odds_Calculator_3-way'!C882,'Log_working_3-way'!B$1,'Log_working_3-way'!B$2)</f>
        <v/>
      </c>
      <c r="F884" s="6" t="str">
        <f>IF('Log_working_3-way'!D884="","",1/'True_Odds_Calculator_3-way'!N882+1/'True_Odds_Calculator_3-way'!O882+1/'True_Odds_Calculator_3-way'!#REF!-1)</f>
        <v/>
      </c>
      <c r="H884" s="6" t="str">
        <f>IF('Log_working_3-way'!$D884="","",'True_Odds_Calculator_3-way'!N882/'True_Odds_Calculator_3-way'!A882-1)</f>
        <v/>
      </c>
      <c r="I884" s="6" t="str">
        <f>IF('Log_working_3-way'!$D884="","",'True_Odds_Calculator_3-way'!O882/'True_Odds_Calculator_3-way'!B882-1)</f>
        <v/>
      </c>
      <c r="J884" s="6" t="str">
        <f>IF('Log_working_3-way'!$D884="","",'True_Odds_Calculator_3-way'!#REF!/'True_Odds_Calculator_3-way'!C882-1)</f>
        <v/>
      </c>
      <c r="K884" s="6" t="str">
        <f>IF('Log_working_3-way'!$D884="","",1/'True_Odds_Calculator_3-way'!A882+1/'True_Odds_Calculator_3-way'!B882+1/'True_Odds_Calculator_3-way'!C882-1)</f>
        <v/>
      </c>
    </row>
    <row r="885" spans="4:11" x14ac:dyDescent="0.25">
      <c r="D885" t="str">
        <f>solve_for_c('True_Odds_Calculator_3-way'!A883,'True_Odds_Calculator_3-way'!B883,'True_Odds_Calculator_3-way'!C883,'Log_working_3-way'!B$1,'Log_working_3-way'!B$2)</f>
        <v/>
      </c>
      <c r="F885" s="6" t="str">
        <f>IF('Log_working_3-way'!D885="","",1/'True_Odds_Calculator_3-way'!N883+1/'True_Odds_Calculator_3-way'!O883+1/'True_Odds_Calculator_3-way'!#REF!-1)</f>
        <v/>
      </c>
      <c r="H885" s="6" t="str">
        <f>IF('Log_working_3-way'!$D885="","",'True_Odds_Calculator_3-way'!N883/'True_Odds_Calculator_3-way'!A883-1)</f>
        <v/>
      </c>
      <c r="I885" s="6" t="str">
        <f>IF('Log_working_3-way'!$D885="","",'True_Odds_Calculator_3-way'!O883/'True_Odds_Calculator_3-way'!B883-1)</f>
        <v/>
      </c>
      <c r="J885" s="6" t="str">
        <f>IF('Log_working_3-way'!$D885="","",'True_Odds_Calculator_3-way'!#REF!/'True_Odds_Calculator_3-way'!C883-1)</f>
        <v/>
      </c>
      <c r="K885" s="6" t="str">
        <f>IF('Log_working_3-way'!$D885="","",1/'True_Odds_Calculator_3-way'!A883+1/'True_Odds_Calculator_3-way'!B883+1/'True_Odds_Calculator_3-way'!C883-1)</f>
        <v/>
      </c>
    </row>
    <row r="886" spans="4:11" x14ac:dyDescent="0.25">
      <c r="D886" t="str">
        <f>solve_for_c('True_Odds_Calculator_3-way'!A884,'True_Odds_Calculator_3-way'!B884,'True_Odds_Calculator_3-way'!C884,'Log_working_3-way'!B$1,'Log_working_3-way'!B$2)</f>
        <v/>
      </c>
      <c r="F886" s="6" t="str">
        <f>IF('Log_working_3-way'!D886="","",1/'True_Odds_Calculator_3-way'!N884+1/'True_Odds_Calculator_3-way'!O884+1/'True_Odds_Calculator_3-way'!#REF!-1)</f>
        <v/>
      </c>
      <c r="H886" s="6" t="str">
        <f>IF('Log_working_3-way'!$D886="","",'True_Odds_Calculator_3-way'!N884/'True_Odds_Calculator_3-way'!A884-1)</f>
        <v/>
      </c>
      <c r="I886" s="6" t="str">
        <f>IF('Log_working_3-way'!$D886="","",'True_Odds_Calculator_3-way'!O884/'True_Odds_Calculator_3-way'!B884-1)</f>
        <v/>
      </c>
      <c r="J886" s="6" t="str">
        <f>IF('Log_working_3-way'!$D886="","",'True_Odds_Calculator_3-way'!#REF!/'True_Odds_Calculator_3-way'!C884-1)</f>
        <v/>
      </c>
      <c r="K886" s="6" t="str">
        <f>IF('Log_working_3-way'!$D886="","",1/'True_Odds_Calculator_3-way'!A884+1/'True_Odds_Calculator_3-way'!B884+1/'True_Odds_Calculator_3-way'!C884-1)</f>
        <v/>
      </c>
    </row>
    <row r="887" spans="4:11" x14ac:dyDescent="0.25">
      <c r="D887" t="str">
        <f>solve_for_c('True_Odds_Calculator_3-way'!A885,'True_Odds_Calculator_3-way'!B885,'True_Odds_Calculator_3-way'!C885,'Log_working_3-way'!B$1,'Log_working_3-way'!B$2)</f>
        <v/>
      </c>
      <c r="F887" s="6" t="str">
        <f>IF('Log_working_3-way'!D887="","",1/'True_Odds_Calculator_3-way'!N885+1/'True_Odds_Calculator_3-way'!O885+1/'True_Odds_Calculator_3-way'!#REF!-1)</f>
        <v/>
      </c>
      <c r="H887" s="6" t="str">
        <f>IF('Log_working_3-way'!$D887="","",'True_Odds_Calculator_3-way'!N885/'True_Odds_Calculator_3-way'!A885-1)</f>
        <v/>
      </c>
      <c r="I887" s="6" t="str">
        <f>IF('Log_working_3-way'!$D887="","",'True_Odds_Calculator_3-way'!O885/'True_Odds_Calculator_3-way'!B885-1)</f>
        <v/>
      </c>
      <c r="J887" s="6" t="str">
        <f>IF('Log_working_3-way'!$D887="","",'True_Odds_Calculator_3-way'!#REF!/'True_Odds_Calculator_3-way'!C885-1)</f>
        <v/>
      </c>
      <c r="K887" s="6" t="str">
        <f>IF('Log_working_3-way'!$D887="","",1/'True_Odds_Calculator_3-way'!A885+1/'True_Odds_Calculator_3-way'!B885+1/'True_Odds_Calculator_3-way'!C885-1)</f>
        <v/>
      </c>
    </row>
    <row r="888" spans="4:11" x14ac:dyDescent="0.25">
      <c r="D888" t="str">
        <f>solve_for_c('True_Odds_Calculator_3-way'!A886,'True_Odds_Calculator_3-way'!B886,'True_Odds_Calculator_3-way'!C886,'Log_working_3-way'!B$1,'Log_working_3-way'!B$2)</f>
        <v/>
      </c>
      <c r="F888" s="6" t="str">
        <f>IF('Log_working_3-way'!D888="","",1/'True_Odds_Calculator_3-way'!N886+1/'True_Odds_Calculator_3-way'!O886+1/'True_Odds_Calculator_3-way'!#REF!-1)</f>
        <v/>
      </c>
      <c r="H888" s="6" t="str">
        <f>IF('Log_working_3-way'!$D888="","",'True_Odds_Calculator_3-way'!N886/'True_Odds_Calculator_3-way'!A886-1)</f>
        <v/>
      </c>
      <c r="I888" s="6" t="str">
        <f>IF('Log_working_3-way'!$D888="","",'True_Odds_Calculator_3-way'!O886/'True_Odds_Calculator_3-way'!B886-1)</f>
        <v/>
      </c>
      <c r="J888" s="6" t="str">
        <f>IF('Log_working_3-way'!$D888="","",'True_Odds_Calculator_3-way'!#REF!/'True_Odds_Calculator_3-way'!C886-1)</f>
        <v/>
      </c>
      <c r="K888" s="6" t="str">
        <f>IF('Log_working_3-way'!$D888="","",1/'True_Odds_Calculator_3-way'!A886+1/'True_Odds_Calculator_3-way'!B886+1/'True_Odds_Calculator_3-way'!C886-1)</f>
        <v/>
      </c>
    </row>
    <row r="889" spans="4:11" x14ac:dyDescent="0.25">
      <c r="D889" t="str">
        <f>solve_for_c('True_Odds_Calculator_3-way'!A887,'True_Odds_Calculator_3-way'!B887,'True_Odds_Calculator_3-way'!C887,'Log_working_3-way'!B$1,'Log_working_3-way'!B$2)</f>
        <v/>
      </c>
      <c r="F889" s="6" t="str">
        <f>IF('Log_working_3-way'!D889="","",1/'True_Odds_Calculator_3-way'!N887+1/'True_Odds_Calculator_3-way'!O887+1/'True_Odds_Calculator_3-way'!#REF!-1)</f>
        <v/>
      </c>
      <c r="H889" s="6" t="str">
        <f>IF('Log_working_3-way'!$D889="","",'True_Odds_Calculator_3-way'!N887/'True_Odds_Calculator_3-way'!A887-1)</f>
        <v/>
      </c>
      <c r="I889" s="6" t="str">
        <f>IF('Log_working_3-way'!$D889="","",'True_Odds_Calculator_3-way'!O887/'True_Odds_Calculator_3-way'!B887-1)</f>
        <v/>
      </c>
      <c r="J889" s="6" t="str">
        <f>IF('Log_working_3-way'!$D889="","",'True_Odds_Calculator_3-way'!#REF!/'True_Odds_Calculator_3-way'!C887-1)</f>
        <v/>
      </c>
      <c r="K889" s="6" t="str">
        <f>IF('Log_working_3-way'!$D889="","",1/'True_Odds_Calculator_3-way'!A887+1/'True_Odds_Calculator_3-way'!B887+1/'True_Odds_Calculator_3-way'!C887-1)</f>
        <v/>
      </c>
    </row>
    <row r="890" spans="4:11" x14ac:dyDescent="0.25">
      <c r="D890" t="str">
        <f>solve_for_c('True_Odds_Calculator_3-way'!A888,'True_Odds_Calculator_3-way'!B888,'True_Odds_Calculator_3-way'!C888,'Log_working_3-way'!B$1,'Log_working_3-way'!B$2)</f>
        <v/>
      </c>
      <c r="F890" s="6" t="str">
        <f>IF('Log_working_3-way'!D890="","",1/'True_Odds_Calculator_3-way'!N888+1/'True_Odds_Calculator_3-way'!O888+1/'True_Odds_Calculator_3-way'!#REF!-1)</f>
        <v/>
      </c>
      <c r="H890" s="6" t="str">
        <f>IF('Log_working_3-way'!$D890="","",'True_Odds_Calculator_3-way'!N888/'True_Odds_Calculator_3-way'!A888-1)</f>
        <v/>
      </c>
      <c r="I890" s="6" t="str">
        <f>IF('Log_working_3-way'!$D890="","",'True_Odds_Calculator_3-way'!O888/'True_Odds_Calculator_3-way'!B888-1)</f>
        <v/>
      </c>
      <c r="J890" s="6" t="str">
        <f>IF('Log_working_3-way'!$D890="","",'True_Odds_Calculator_3-way'!#REF!/'True_Odds_Calculator_3-way'!C888-1)</f>
        <v/>
      </c>
      <c r="K890" s="6" t="str">
        <f>IF('Log_working_3-way'!$D890="","",1/'True_Odds_Calculator_3-way'!A888+1/'True_Odds_Calculator_3-way'!B888+1/'True_Odds_Calculator_3-way'!C888-1)</f>
        <v/>
      </c>
    </row>
    <row r="891" spans="4:11" x14ac:dyDescent="0.25">
      <c r="D891" t="str">
        <f>solve_for_c('True_Odds_Calculator_3-way'!A889,'True_Odds_Calculator_3-way'!B889,'True_Odds_Calculator_3-way'!C889,'Log_working_3-way'!B$1,'Log_working_3-way'!B$2)</f>
        <v/>
      </c>
      <c r="F891" s="6" t="str">
        <f>IF('Log_working_3-way'!D891="","",1/'True_Odds_Calculator_3-way'!N889+1/'True_Odds_Calculator_3-way'!O889+1/'True_Odds_Calculator_3-way'!#REF!-1)</f>
        <v/>
      </c>
      <c r="H891" s="6" t="str">
        <f>IF('Log_working_3-way'!$D891="","",'True_Odds_Calculator_3-way'!N889/'True_Odds_Calculator_3-way'!A889-1)</f>
        <v/>
      </c>
      <c r="I891" s="6" t="str">
        <f>IF('Log_working_3-way'!$D891="","",'True_Odds_Calculator_3-way'!O889/'True_Odds_Calculator_3-way'!B889-1)</f>
        <v/>
      </c>
      <c r="J891" s="6" t="str">
        <f>IF('Log_working_3-way'!$D891="","",'True_Odds_Calculator_3-way'!#REF!/'True_Odds_Calculator_3-way'!C889-1)</f>
        <v/>
      </c>
      <c r="K891" s="6" t="str">
        <f>IF('Log_working_3-way'!$D891="","",1/'True_Odds_Calculator_3-way'!A889+1/'True_Odds_Calculator_3-way'!B889+1/'True_Odds_Calculator_3-way'!C889-1)</f>
        <v/>
      </c>
    </row>
    <row r="892" spans="4:11" x14ac:dyDescent="0.25">
      <c r="D892" t="str">
        <f>solve_for_c('True_Odds_Calculator_3-way'!A890,'True_Odds_Calculator_3-way'!B890,'True_Odds_Calculator_3-way'!C890,'Log_working_3-way'!B$1,'Log_working_3-way'!B$2)</f>
        <v/>
      </c>
      <c r="F892" s="6" t="str">
        <f>IF('Log_working_3-way'!D892="","",1/'True_Odds_Calculator_3-way'!N890+1/'True_Odds_Calculator_3-way'!O890+1/'True_Odds_Calculator_3-way'!#REF!-1)</f>
        <v/>
      </c>
      <c r="H892" s="6" t="str">
        <f>IF('Log_working_3-way'!$D892="","",'True_Odds_Calculator_3-way'!N890/'True_Odds_Calculator_3-way'!A890-1)</f>
        <v/>
      </c>
      <c r="I892" s="6" t="str">
        <f>IF('Log_working_3-way'!$D892="","",'True_Odds_Calculator_3-way'!O890/'True_Odds_Calculator_3-way'!B890-1)</f>
        <v/>
      </c>
      <c r="J892" s="6" t="str">
        <f>IF('Log_working_3-way'!$D892="","",'True_Odds_Calculator_3-way'!#REF!/'True_Odds_Calculator_3-way'!C890-1)</f>
        <v/>
      </c>
      <c r="K892" s="6" t="str">
        <f>IF('Log_working_3-way'!$D892="","",1/'True_Odds_Calculator_3-way'!A890+1/'True_Odds_Calculator_3-way'!B890+1/'True_Odds_Calculator_3-way'!C890-1)</f>
        <v/>
      </c>
    </row>
    <row r="893" spans="4:11" x14ac:dyDescent="0.25">
      <c r="D893" t="str">
        <f>solve_for_c('True_Odds_Calculator_3-way'!A891,'True_Odds_Calculator_3-way'!B891,'True_Odds_Calculator_3-way'!C891,'Log_working_3-way'!B$1,'Log_working_3-way'!B$2)</f>
        <v/>
      </c>
      <c r="F893" s="6" t="str">
        <f>IF('Log_working_3-way'!D893="","",1/'True_Odds_Calculator_3-way'!N891+1/'True_Odds_Calculator_3-way'!O891+1/'True_Odds_Calculator_3-way'!#REF!-1)</f>
        <v/>
      </c>
      <c r="H893" s="6" t="str">
        <f>IF('Log_working_3-way'!$D893="","",'True_Odds_Calculator_3-way'!N891/'True_Odds_Calculator_3-way'!A891-1)</f>
        <v/>
      </c>
      <c r="I893" s="6" t="str">
        <f>IF('Log_working_3-way'!$D893="","",'True_Odds_Calculator_3-way'!O891/'True_Odds_Calculator_3-way'!B891-1)</f>
        <v/>
      </c>
      <c r="J893" s="6" t="str">
        <f>IF('Log_working_3-way'!$D893="","",'True_Odds_Calculator_3-way'!#REF!/'True_Odds_Calculator_3-way'!C891-1)</f>
        <v/>
      </c>
      <c r="K893" s="6" t="str">
        <f>IF('Log_working_3-way'!$D893="","",1/'True_Odds_Calculator_3-way'!A891+1/'True_Odds_Calculator_3-way'!B891+1/'True_Odds_Calculator_3-way'!C891-1)</f>
        <v/>
      </c>
    </row>
    <row r="894" spans="4:11" x14ac:dyDescent="0.25">
      <c r="D894" t="str">
        <f>solve_for_c('True_Odds_Calculator_3-way'!A892,'True_Odds_Calculator_3-way'!B892,'True_Odds_Calculator_3-way'!C892,'Log_working_3-way'!B$1,'Log_working_3-way'!B$2)</f>
        <v/>
      </c>
      <c r="F894" s="6" t="str">
        <f>IF('Log_working_3-way'!D894="","",1/'True_Odds_Calculator_3-way'!N892+1/'True_Odds_Calculator_3-way'!O892+1/'True_Odds_Calculator_3-way'!#REF!-1)</f>
        <v/>
      </c>
      <c r="H894" s="6" t="str">
        <f>IF('Log_working_3-way'!$D894="","",'True_Odds_Calculator_3-way'!N892/'True_Odds_Calculator_3-way'!A892-1)</f>
        <v/>
      </c>
      <c r="I894" s="6" t="str">
        <f>IF('Log_working_3-way'!$D894="","",'True_Odds_Calculator_3-way'!O892/'True_Odds_Calculator_3-way'!B892-1)</f>
        <v/>
      </c>
      <c r="J894" s="6" t="str">
        <f>IF('Log_working_3-way'!$D894="","",'True_Odds_Calculator_3-way'!#REF!/'True_Odds_Calculator_3-way'!C892-1)</f>
        <v/>
      </c>
      <c r="K894" s="6" t="str">
        <f>IF('Log_working_3-way'!$D894="","",1/'True_Odds_Calculator_3-way'!A892+1/'True_Odds_Calculator_3-way'!B892+1/'True_Odds_Calculator_3-way'!C892-1)</f>
        <v/>
      </c>
    </row>
    <row r="895" spans="4:11" x14ac:dyDescent="0.25">
      <c r="D895" t="str">
        <f>solve_for_c('True_Odds_Calculator_3-way'!A893,'True_Odds_Calculator_3-way'!B893,'True_Odds_Calculator_3-way'!C893,'Log_working_3-way'!B$1,'Log_working_3-way'!B$2)</f>
        <v/>
      </c>
      <c r="F895" s="6" t="str">
        <f>IF('Log_working_3-way'!D895="","",1/'True_Odds_Calculator_3-way'!N893+1/'True_Odds_Calculator_3-way'!O893+1/'True_Odds_Calculator_3-way'!#REF!-1)</f>
        <v/>
      </c>
      <c r="H895" s="6" t="str">
        <f>IF('Log_working_3-way'!$D895="","",'True_Odds_Calculator_3-way'!N893/'True_Odds_Calculator_3-way'!A893-1)</f>
        <v/>
      </c>
      <c r="I895" s="6" t="str">
        <f>IF('Log_working_3-way'!$D895="","",'True_Odds_Calculator_3-way'!O893/'True_Odds_Calculator_3-way'!B893-1)</f>
        <v/>
      </c>
      <c r="J895" s="6" t="str">
        <f>IF('Log_working_3-way'!$D895="","",'True_Odds_Calculator_3-way'!#REF!/'True_Odds_Calculator_3-way'!C893-1)</f>
        <v/>
      </c>
      <c r="K895" s="6" t="str">
        <f>IF('Log_working_3-way'!$D895="","",1/'True_Odds_Calculator_3-way'!A893+1/'True_Odds_Calculator_3-way'!B893+1/'True_Odds_Calculator_3-way'!C893-1)</f>
        <v/>
      </c>
    </row>
    <row r="896" spans="4:11" x14ac:dyDescent="0.25">
      <c r="D896" t="str">
        <f>solve_for_c('True_Odds_Calculator_3-way'!A894,'True_Odds_Calculator_3-way'!B894,'True_Odds_Calculator_3-way'!C894,'Log_working_3-way'!B$1,'Log_working_3-way'!B$2)</f>
        <v/>
      </c>
      <c r="F896" s="6" t="str">
        <f>IF('Log_working_3-way'!D896="","",1/'True_Odds_Calculator_3-way'!N894+1/'True_Odds_Calculator_3-way'!O894+1/'True_Odds_Calculator_3-way'!#REF!-1)</f>
        <v/>
      </c>
      <c r="H896" s="6" t="str">
        <f>IF('Log_working_3-way'!$D896="","",'True_Odds_Calculator_3-way'!N894/'True_Odds_Calculator_3-way'!A894-1)</f>
        <v/>
      </c>
      <c r="I896" s="6" t="str">
        <f>IF('Log_working_3-way'!$D896="","",'True_Odds_Calculator_3-way'!O894/'True_Odds_Calculator_3-way'!B894-1)</f>
        <v/>
      </c>
      <c r="J896" s="6" t="str">
        <f>IF('Log_working_3-way'!$D896="","",'True_Odds_Calculator_3-way'!#REF!/'True_Odds_Calculator_3-way'!C894-1)</f>
        <v/>
      </c>
      <c r="K896" s="6" t="str">
        <f>IF('Log_working_3-way'!$D896="","",1/'True_Odds_Calculator_3-way'!A894+1/'True_Odds_Calculator_3-way'!B894+1/'True_Odds_Calculator_3-way'!C894-1)</f>
        <v/>
      </c>
    </row>
    <row r="897" spans="4:11" x14ac:dyDescent="0.25">
      <c r="D897" t="str">
        <f>solve_for_c('True_Odds_Calculator_3-way'!A895,'True_Odds_Calculator_3-way'!B895,'True_Odds_Calculator_3-way'!C895,'Log_working_3-way'!B$1,'Log_working_3-way'!B$2)</f>
        <v/>
      </c>
      <c r="F897" s="6" t="str">
        <f>IF('Log_working_3-way'!D897="","",1/'True_Odds_Calculator_3-way'!N895+1/'True_Odds_Calculator_3-way'!O895+1/'True_Odds_Calculator_3-way'!#REF!-1)</f>
        <v/>
      </c>
      <c r="H897" s="6" t="str">
        <f>IF('Log_working_3-way'!$D897="","",'True_Odds_Calculator_3-way'!N895/'True_Odds_Calculator_3-way'!A895-1)</f>
        <v/>
      </c>
      <c r="I897" s="6" t="str">
        <f>IF('Log_working_3-way'!$D897="","",'True_Odds_Calculator_3-way'!O895/'True_Odds_Calculator_3-way'!B895-1)</f>
        <v/>
      </c>
      <c r="J897" s="6" t="str">
        <f>IF('Log_working_3-way'!$D897="","",'True_Odds_Calculator_3-way'!#REF!/'True_Odds_Calculator_3-way'!C895-1)</f>
        <v/>
      </c>
      <c r="K897" s="6" t="str">
        <f>IF('Log_working_3-way'!$D897="","",1/'True_Odds_Calculator_3-way'!A895+1/'True_Odds_Calculator_3-way'!B895+1/'True_Odds_Calculator_3-way'!C895-1)</f>
        <v/>
      </c>
    </row>
    <row r="898" spans="4:11" x14ac:dyDescent="0.25">
      <c r="D898" t="str">
        <f>solve_for_c('True_Odds_Calculator_3-way'!A896,'True_Odds_Calculator_3-way'!B896,'True_Odds_Calculator_3-way'!C896,'Log_working_3-way'!B$1,'Log_working_3-way'!B$2)</f>
        <v/>
      </c>
      <c r="F898" s="6" t="str">
        <f>IF('Log_working_3-way'!D898="","",1/'True_Odds_Calculator_3-way'!N896+1/'True_Odds_Calculator_3-way'!O896+1/'True_Odds_Calculator_3-way'!#REF!-1)</f>
        <v/>
      </c>
      <c r="H898" s="6" t="str">
        <f>IF('Log_working_3-way'!$D898="","",'True_Odds_Calculator_3-way'!N896/'True_Odds_Calculator_3-way'!A896-1)</f>
        <v/>
      </c>
      <c r="I898" s="6" t="str">
        <f>IF('Log_working_3-way'!$D898="","",'True_Odds_Calculator_3-way'!O896/'True_Odds_Calculator_3-way'!B896-1)</f>
        <v/>
      </c>
      <c r="J898" s="6" t="str">
        <f>IF('Log_working_3-way'!$D898="","",'True_Odds_Calculator_3-way'!#REF!/'True_Odds_Calculator_3-way'!C896-1)</f>
        <v/>
      </c>
      <c r="K898" s="6" t="str">
        <f>IF('Log_working_3-way'!$D898="","",1/'True_Odds_Calculator_3-way'!A896+1/'True_Odds_Calculator_3-way'!B896+1/'True_Odds_Calculator_3-way'!C896-1)</f>
        <v/>
      </c>
    </row>
    <row r="899" spans="4:11" x14ac:dyDescent="0.25">
      <c r="D899" t="str">
        <f>solve_for_c('True_Odds_Calculator_3-way'!A897,'True_Odds_Calculator_3-way'!B897,'True_Odds_Calculator_3-way'!C897,'Log_working_3-way'!B$1,'Log_working_3-way'!B$2)</f>
        <v/>
      </c>
      <c r="F899" s="6" t="str">
        <f>IF('Log_working_3-way'!D899="","",1/'True_Odds_Calculator_3-way'!N897+1/'True_Odds_Calculator_3-way'!O897+1/'True_Odds_Calculator_3-way'!#REF!-1)</f>
        <v/>
      </c>
      <c r="H899" s="6" t="str">
        <f>IF('Log_working_3-way'!$D899="","",'True_Odds_Calculator_3-way'!N897/'True_Odds_Calculator_3-way'!A897-1)</f>
        <v/>
      </c>
      <c r="I899" s="6" t="str">
        <f>IF('Log_working_3-way'!$D899="","",'True_Odds_Calculator_3-way'!O897/'True_Odds_Calculator_3-way'!B897-1)</f>
        <v/>
      </c>
      <c r="J899" s="6" t="str">
        <f>IF('Log_working_3-way'!$D899="","",'True_Odds_Calculator_3-way'!#REF!/'True_Odds_Calculator_3-way'!C897-1)</f>
        <v/>
      </c>
      <c r="K899" s="6" t="str">
        <f>IF('Log_working_3-way'!$D899="","",1/'True_Odds_Calculator_3-way'!A897+1/'True_Odds_Calculator_3-way'!B897+1/'True_Odds_Calculator_3-way'!C897-1)</f>
        <v/>
      </c>
    </row>
    <row r="900" spans="4:11" x14ac:dyDescent="0.25">
      <c r="D900" t="str">
        <f>solve_for_c('True_Odds_Calculator_3-way'!A898,'True_Odds_Calculator_3-way'!B898,'True_Odds_Calculator_3-way'!C898,'Log_working_3-way'!B$1,'Log_working_3-way'!B$2)</f>
        <v/>
      </c>
      <c r="F900" s="6" t="str">
        <f>IF('Log_working_3-way'!D900="","",1/'True_Odds_Calculator_3-way'!N898+1/'True_Odds_Calculator_3-way'!O898+1/'True_Odds_Calculator_3-way'!#REF!-1)</f>
        <v/>
      </c>
      <c r="H900" s="6" t="str">
        <f>IF('Log_working_3-way'!$D900="","",'True_Odds_Calculator_3-way'!N898/'True_Odds_Calculator_3-way'!A898-1)</f>
        <v/>
      </c>
      <c r="I900" s="6" t="str">
        <f>IF('Log_working_3-way'!$D900="","",'True_Odds_Calculator_3-way'!O898/'True_Odds_Calculator_3-way'!B898-1)</f>
        <v/>
      </c>
      <c r="J900" s="6" t="str">
        <f>IF('Log_working_3-way'!$D900="","",'True_Odds_Calculator_3-way'!#REF!/'True_Odds_Calculator_3-way'!C898-1)</f>
        <v/>
      </c>
      <c r="K900" s="6" t="str">
        <f>IF('Log_working_3-way'!$D900="","",1/'True_Odds_Calculator_3-way'!A898+1/'True_Odds_Calculator_3-way'!B898+1/'True_Odds_Calculator_3-way'!C898-1)</f>
        <v/>
      </c>
    </row>
    <row r="901" spans="4:11" x14ac:dyDescent="0.25">
      <c r="D901" t="str">
        <f>solve_for_c('True_Odds_Calculator_3-way'!A899,'True_Odds_Calculator_3-way'!B899,'True_Odds_Calculator_3-way'!C899,'Log_working_3-way'!B$1,'Log_working_3-way'!B$2)</f>
        <v/>
      </c>
      <c r="F901" s="6" t="str">
        <f>IF('Log_working_3-way'!D901="","",1/'True_Odds_Calculator_3-way'!N899+1/'True_Odds_Calculator_3-way'!O899+1/'True_Odds_Calculator_3-way'!#REF!-1)</f>
        <v/>
      </c>
      <c r="H901" s="6" t="str">
        <f>IF('Log_working_3-way'!$D901="","",'True_Odds_Calculator_3-way'!N899/'True_Odds_Calculator_3-way'!A899-1)</f>
        <v/>
      </c>
      <c r="I901" s="6" t="str">
        <f>IF('Log_working_3-way'!$D901="","",'True_Odds_Calculator_3-way'!O899/'True_Odds_Calculator_3-way'!B899-1)</f>
        <v/>
      </c>
      <c r="J901" s="6" t="str">
        <f>IF('Log_working_3-way'!$D901="","",'True_Odds_Calculator_3-way'!#REF!/'True_Odds_Calculator_3-way'!C899-1)</f>
        <v/>
      </c>
      <c r="K901" s="6" t="str">
        <f>IF('Log_working_3-way'!$D901="","",1/'True_Odds_Calculator_3-way'!A899+1/'True_Odds_Calculator_3-way'!B899+1/'True_Odds_Calculator_3-way'!C899-1)</f>
        <v/>
      </c>
    </row>
    <row r="902" spans="4:11" x14ac:dyDescent="0.25">
      <c r="D902" t="str">
        <f>solve_for_c('True_Odds_Calculator_3-way'!A900,'True_Odds_Calculator_3-way'!B900,'True_Odds_Calculator_3-way'!C900,'Log_working_3-way'!B$1,'Log_working_3-way'!B$2)</f>
        <v/>
      </c>
      <c r="F902" s="6" t="str">
        <f>IF('Log_working_3-way'!D902="","",1/'True_Odds_Calculator_3-way'!N900+1/'True_Odds_Calculator_3-way'!O900+1/'True_Odds_Calculator_3-way'!#REF!-1)</f>
        <v/>
      </c>
      <c r="H902" s="6" t="str">
        <f>IF('Log_working_3-way'!$D902="","",'True_Odds_Calculator_3-way'!N900/'True_Odds_Calculator_3-way'!A900-1)</f>
        <v/>
      </c>
      <c r="I902" s="6" t="str">
        <f>IF('Log_working_3-way'!$D902="","",'True_Odds_Calculator_3-way'!O900/'True_Odds_Calculator_3-way'!B900-1)</f>
        <v/>
      </c>
      <c r="J902" s="6" t="str">
        <f>IF('Log_working_3-way'!$D902="","",'True_Odds_Calculator_3-way'!#REF!/'True_Odds_Calculator_3-way'!C900-1)</f>
        <v/>
      </c>
      <c r="K902" s="6" t="str">
        <f>IF('Log_working_3-way'!$D902="","",1/'True_Odds_Calculator_3-way'!A900+1/'True_Odds_Calculator_3-way'!B900+1/'True_Odds_Calculator_3-way'!C900-1)</f>
        <v/>
      </c>
    </row>
    <row r="903" spans="4:11" x14ac:dyDescent="0.25">
      <c r="D903" t="str">
        <f>solve_for_c('True_Odds_Calculator_3-way'!A901,'True_Odds_Calculator_3-way'!B901,'True_Odds_Calculator_3-way'!C901,'Log_working_3-way'!B$1,'Log_working_3-way'!B$2)</f>
        <v/>
      </c>
      <c r="F903" s="6" t="str">
        <f>IF('Log_working_3-way'!D903="","",1/'True_Odds_Calculator_3-way'!N901+1/'True_Odds_Calculator_3-way'!O901+1/'True_Odds_Calculator_3-way'!#REF!-1)</f>
        <v/>
      </c>
      <c r="H903" s="6" t="str">
        <f>IF('Log_working_3-way'!$D903="","",'True_Odds_Calculator_3-way'!N901/'True_Odds_Calculator_3-way'!A901-1)</f>
        <v/>
      </c>
      <c r="I903" s="6" t="str">
        <f>IF('Log_working_3-way'!$D903="","",'True_Odds_Calculator_3-way'!O901/'True_Odds_Calculator_3-way'!B901-1)</f>
        <v/>
      </c>
      <c r="J903" s="6" t="str">
        <f>IF('Log_working_3-way'!$D903="","",'True_Odds_Calculator_3-way'!#REF!/'True_Odds_Calculator_3-way'!C901-1)</f>
        <v/>
      </c>
      <c r="K903" s="6" t="str">
        <f>IF('Log_working_3-way'!$D903="","",1/'True_Odds_Calculator_3-way'!A901+1/'True_Odds_Calculator_3-way'!B901+1/'True_Odds_Calculator_3-way'!C901-1)</f>
        <v/>
      </c>
    </row>
    <row r="904" spans="4:11" x14ac:dyDescent="0.25">
      <c r="D904" t="str">
        <f>solve_for_c('True_Odds_Calculator_3-way'!A902,'True_Odds_Calculator_3-way'!B902,'True_Odds_Calculator_3-way'!C902,'Log_working_3-way'!B$1,'Log_working_3-way'!B$2)</f>
        <v/>
      </c>
      <c r="F904" s="6" t="str">
        <f>IF('Log_working_3-way'!D904="","",1/'True_Odds_Calculator_3-way'!N902+1/'True_Odds_Calculator_3-way'!O902+1/'True_Odds_Calculator_3-way'!#REF!-1)</f>
        <v/>
      </c>
      <c r="H904" s="6" t="str">
        <f>IF('Log_working_3-way'!$D904="","",'True_Odds_Calculator_3-way'!N902/'True_Odds_Calculator_3-way'!A902-1)</f>
        <v/>
      </c>
      <c r="I904" s="6" t="str">
        <f>IF('Log_working_3-way'!$D904="","",'True_Odds_Calculator_3-way'!O902/'True_Odds_Calculator_3-way'!B902-1)</f>
        <v/>
      </c>
      <c r="J904" s="6" t="str">
        <f>IF('Log_working_3-way'!$D904="","",'True_Odds_Calculator_3-way'!#REF!/'True_Odds_Calculator_3-way'!C902-1)</f>
        <v/>
      </c>
      <c r="K904" s="6" t="str">
        <f>IF('Log_working_3-way'!$D904="","",1/'True_Odds_Calculator_3-way'!A902+1/'True_Odds_Calculator_3-way'!B902+1/'True_Odds_Calculator_3-way'!C902-1)</f>
        <v/>
      </c>
    </row>
    <row r="905" spans="4:11" x14ac:dyDescent="0.25">
      <c r="D905" t="str">
        <f>solve_for_c('True_Odds_Calculator_3-way'!A903,'True_Odds_Calculator_3-way'!B903,'True_Odds_Calculator_3-way'!C903,'Log_working_3-way'!B$1,'Log_working_3-way'!B$2)</f>
        <v/>
      </c>
      <c r="F905" s="6" t="str">
        <f>IF('Log_working_3-way'!D905="","",1/'True_Odds_Calculator_3-way'!N903+1/'True_Odds_Calculator_3-way'!O903+1/'True_Odds_Calculator_3-way'!#REF!-1)</f>
        <v/>
      </c>
      <c r="H905" s="6" t="str">
        <f>IF('Log_working_3-way'!$D905="","",'True_Odds_Calculator_3-way'!N903/'True_Odds_Calculator_3-way'!A903-1)</f>
        <v/>
      </c>
      <c r="I905" s="6" t="str">
        <f>IF('Log_working_3-way'!$D905="","",'True_Odds_Calculator_3-way'!O903/'True_Odds_Calculator_3-way'!B903-1)</f>
        <v/>
      </c>
      <c r="J905" s="6" t="str">
        <f>IF('Log_working_3-way'!$D905="","",'True_Odds_Calculator_3-way'!#REF!/'True_Odds_Calculator_3-way'!C903-1)</f>
        <v/>
      </c>
      <c r="K905" s="6" t="str">
        <f>IF('Log_working_3-way'!$D905="","",1/'True_Odds_Calculator_3-way'!A903+1/'True_Odds_Calculator_3-way'!B903+1/'True_Odds_Calculator_3-way'!C903-1)</f>
        <v/>
      </c>
    </row>
    <row r="906" spans="4:11" x14ac:dyDescent="0.25">
      <c r="D906" t="str">
        <f>solve_for_c('True_Odds_Calculator_3-way'!A904,'True_Odds_Calculator_3-way'!B904,'True_Odds_Calculator_3-way'!C904,'Log_working_3-way'!B$1,'Log_working_3-way'!B$2)</f>
        <v/>
      </c>
      <c r="F906" s="6" t="str">
        <f>IF('Log_working_3-way'!D906="","",1/'True_Odds_Calculator_3-way'!N904+1/'True_Odds_Calculator_3-way'!O904+1/'True_Odds_Calculator_3-way'!#REF!-1)</f>
        <v/>
      </c>
      <c r="H906" s="6" t="str">
        <f>IF('Log_working_3-way'!$D906="","",'True_Odds_Calculator_3-way'!N904/'True_Odds_Calculator_3-way'!A904-1)</f>
        <v/>
      </c>
      <c r="I906" s="6" t="str">
        <f>IF('Log_working_3-way'!$D906="","",'True_Odds_Calculator_3-way'!O904/'True_Odds_Calculator_3-way'!B904-1)</f>
        <v/>
      </c>
      <c r="J906" s="6" t="str">
        <f>IF('Log_working_3-way'!$D906="","",'True_Odds_Calculator_3-way'!#REF!/'True_Odds_Calculator_3-way'!C904-1)</f>
        <v/>
      </c>
      <c r="K906" s="6" t="str">
        <f>IF('Log_working_3-way'!$D906="","",1/'True_Odds_Calculator_3-way'!A904+1/'True_Odds_Calculator_3-way'!B904+1/'True_Odds_Calculator_3-way'!C904-1)</f>
        <v/>
      </c>
    </row>
    <row r="907" spans="4:11" x14ac:dyDescent="0.25">
      <c r="D907" t="str">
        <f>solve_for_c('True_Odds_Calculator_3-way'!A905,'True_Odds_Calculator_3-way'!B905,'True_Odds_Calculator_3-way'!C905,'Log_working_3-way'!B$1,'Log_working_3-way'!B$2)</f>
        <v/>
      </c>
      <c r="F907" s="6" t="str">
        <f>IF('Log_working_3-way'!D907="","",1/'True_Odds_Calculator_3-way'!N905+1/'True_Odds_Calculator_3-way'!O905+1/'True_Odds_Calculator_3-way'!#REF!-1)</f>
        <v/>
      </c>
      <c r="H907" s="6" t="str">
        <f>IF('Log_working_3-way'!$D907="","",'True_Odds_Calculator_3-way'!N905/'True_Odds_Calculator_3-way'!A905-1)</f>
        <v/>
      </c>
      <c r="I907" s="6" t="str">
        <f>IF('Log_working_3-way'!$D907="","",'True_Odds_Calculator_3-way'!O905/'True_Odds_Calculator_3-way'!B905-1)</f>
        <v/>
      </c>
      <c r="J907" s="6" t="str">
        <f>IF('Log_working_3-way'!$D907="","",'True_Odds_Calculator_3-way'!#REF!/'True_Odds_Calculator_3-way'!C905-1)</f>
        <v/>
      </c>
      <c r="K907" s="6" t="str">
        <f>IF('Log_working_3-way'!$D907="","",1/'True_Odds_Calculator_3-way'!A905+1/'True_Odds_Calculator_3-way'!B905+1/'True_Odds_Calculator_3-way'!C905-1)</f>
        <v/>
      </c>
    </row>
    <row r="908" spans="4:11" x14ac:dyDescent="0.25">
      <c r="D908" t="str">
        <f>solve_for_c('True_Odds_Calculator_3-way'!A906,'True_Odds_Calculator_3-way'!B906,'True_Odds_Calculator_3-way'!C906,'Log_working_3-way'!B$1,'Log_working_3-way'!B$2)</f>
        <v/>
      </c>
      <c r="F908" s="6" t="str">
        <f>IF('Log_working_3-way'!D908="","",1/'True_Odds_Calculator_3-way'!N906+1/'True_Odds_Calculator_3-way'!O906+1/'True_Odds_Calculator_3-way'!#REF!-1)</f>
        <v/>
      </c>
      <c r="H908" s="6" t="str">
        <f>IF('Log_working_3-way'!$D908="","",'True_Odds_Calculator_3-way'!N906/'True_Odds_Calculator_3-way'!A906-1)</f>
        <v/>
      </c>
      <c r="I908" s="6" t="str">
        <f>IF('Log_working_3-way'!$D908="","",'True_Odds_Calculator_3-way'!O906/'True_Odds_Calculator_3-way'!B906-1)</f>
        <v/>
      </c>
      <c r="J908" s="6" t="str">
        <f>IF('Log_working_3-way'!$D908="","",'True_Odds_Calculator_3-way'!#REF!/'True_Odds_Calculator_3-way'!C906-1)</f>
        <v/>
      </c>
      <c r="K908" s="6" t="str">
        <f>IF('Log_working_3-way'!$D908="","",1/'True_Odds_Calculator_3-way'!A906+1/'True_Odds_Calculator_3-way'!B906+1/'True_Odds_Calculator_3-way'!C906-1)</f>
        <v/>
      </c>
    </row>
    <row r="909" spans="4:11" x14ac:dyDescent="0.25">
      <c r="D909" t="str">
        <f>solve_for_c('True_Odds_Calculator_3-way'!A907,'True_Odds_Calculator_3-way'!B907,'True_Odds_Calculator_3-way'!C907,'Log_working_3-way'!B$1,'Log_working_3-way'!B$2)</f>
        <v/>
      </c>
      <c r="F909" s="6" t="str">
        <f>IF('Log_working_3-way'!D909="","",1/'True_Odds_Calculator_3-way'!N907+1/'True_Odds_Calculator_3-way'!O907+1/'True_Odds_Calculator_3-way'!#REF!-1)</f>
        <v/>
      </c>
      <c r="H909" s="6" t="str">
        <f>IF('Log_working_3-way'!$D909="","",'True_Odds_Calculator_3-way'!N907/'True_Odds_Calculator_3-way'!A907-1)</f>
        <v/>
      </c>
      <c r="I909" s="6" t="str">
        <f>IF('Log_working_3-way'!$D909="","",'True_Odds_Calculator_3-way'!O907/'True_Odds_Calculator_3-way'!B907-1)</f>
        <v/>
      </c>
      <c r="J909" s="6" t="str">
        <f>IF('Log_working_3-way'!$D909="","",'True_Odds_Calculator_3-way'!#REF!/'True_Odds_Calculator_3-way'!C907-1)</f>
        <v/>
      </c>
      <c r="K909" s="6" t="str">
        <f>IF('Log_working_3-way'!$D909="","",1/'True_Odds_Calculator_3-way'!A907+1/'True_Odds_Calculator_3-way'!B907+1/'True_Odds_Calculator_3-way'!C907-1)</f>
        <v/>
      </c>
    </row>
    <row r="910" spans="4:11" x14ac:dyDescent="0.25">
      <c r="D910" t="str">
        <f>solve_for_c('True_Odds_Calculator_3-way'!A908,'True_Odds_Calculator_3-way'!B908,'True_Odds_Calculator_3-way'!C908,'Log_working_3-way'!B$1,'Log_working_3-way'!B$2)</f>
        <v/>
      </c>
      <c r="F910" s="6" t="str">
        <f>IF('Log_working_3-way'!D910="","",1/'True_Odds_Calculator_3-way'!N908+1/'True_Odds_Calculator_3-way'!O908+1/'True_Odds_Calculator_3-way'!#REF!-1)</f>
        <v/>
      </c>
      <c r="H910" s="6" t="str">
        <f>IF('Log_working_3-way'!$D910="","",'True_Odds_Calculator_3-way'!N908/'True_Odds_Calculator_3-way'!A908-1)</f>
        <v/>
      </c>
      <c r="I910" s="6" t="str">
        <f>IF('Log_working_3-way'!$D910="","",'True_Odds_Calculator_3-way'!O908/'True_Odds_Calculator_3-way'!B908-1)</f>
        <v/>
      </c>
      <c r="J910" s="6" t="str">
        <f>IF('Log_working_3-way'!$D910="","",'True_Odds_Calculator_3-way'!#REF!/'True_Odds_Calculator_3-way'!C908-1)</f>
        <v/>
      </c>
      <c r="K910" s="6" t="str">
        <f>IF('Log_working_3-way'!$D910="","",1/'True_Odds_Calculator_3-way'!A908+1/'True_Odds_Calculator_3-way'!B908+1/'True_Odds_Calculator_3-way'!C908-1)</f>
        <v/>
      </c>
    </row>
    <row r="911" spans="4:11" x14ac:dyDescent="0.25">
      <c r="D911" t="str">
        <f>solve_for_c('True_Odds_Calculator_3-way'!A909,'True_Odds_Calculator_3-way'!B909,'True_Odds_Calculator_3-way'!C909,'Log_working_3-way'!B$1,'Log_working_3-way'!B$2)</f>
        <v/>
      </c>
      <c r="F911" s="6" t="str">
        <f>IF('Log_working_3-way'!D911="","",1/'True_Odds_Calculator_3-way'!N909+1/'True_Odds_Calculator_3-way'!O909+1/'True_Odds_Calculator_3-way'!#REF!-1)</f>
        <v/>
      </c>
      <c r="H911" s="6" t="str">
        <f>IF('Log_working_3-way'!$D911="","",'True_Odds_Calculator_3-way'!N909/'True_Odds_Calculator_3-way'!A909-1)</f>
        <v/>
      </c>
      <c r="I911" s="6" t="str">
        <f>IF('Log_working_3-way'!$D911="","",'True_Odds_Calculator_3-way'!O909/'True_Odds_Calculator_3-way'!B909-1)</f>
        <v/>
      </c>
      <c r="J911" s="6" t="str">
        <f>IF('Log_working_3-way'!$D911="","",'True_Odds_Calculator_3-way'!#REF!/'True_Odds_Calculator_3-way'!C909-1)</f>
        <v/>
      </c>
      <c r="K911" s="6" t="str">
        <f>IF('Log_working_3-way'!$D911="","",1/'True_Odds_Calculator_3-way'!A909+1/'True_Odds_Calculator_3-way'!B909+1/'True_Odds_Calculator_3-way'!C909-1)</f>
        <v/>
      </c>
    </row>
    <row r="912" spans="4:11" x14ac:dyDescent="0.25">
      <c r="D912" t="str">
        <f>solve_for_c('True_Odds_Calculator_3-way'!A910,'True_Odds_Calculator_3-way'!B910,'True_Odds_Calculator_3-way'!C910,'Log_working_3-way'!B$1,'Log_working_3-way'!B$2)</f>
        <v/>
      </c>
      <c r="F912" s="6" t="str">
        <f>IF('Log_working_3-way'!D912="","",1/'True_Odds_Calculator_3-way'!N910+1/'True_Odds_Calculator_3-way'!O910+1/'True_Odds_Calculator_3-way'!#REF!-1)</f>
        <v/>
      </c>
      <c r="H912" s="6" t="str">
        <f>IF('Log_working_3-way'!$D912="","",'True_Odds_Calculator_3-way'!N910/'True_Odds_Calculator_3-way'!A910-1)</f>
        <v/>
      </c>
      <c r="I912" s="6" t="str">
        <f>IF('Log_working_3-way'!$D912="","",'True_Odds_Calculator_3-way'!O910/'True_Odds_Calculator_3-way'!B910-1)</f>
        <v/>
      </c>
      <c r="J912" s="6" t="str">
        <f>IF('Log_working_3-way'!$D912="","",'True_Odds_Calculator_3-way'!#REF!/'True_Odds_Calculator_3-way'!C910-1)</f>
        <v/>
      </c>
      <c r="K912" s="6" t="str">
        <f>IF('Log_working_3-way'!$D912="","",1/'True_Odds_Calculator_3-way'!A910+1/'True_Odds_Calculator_3-way'!B910+1/'True_Odds_Calculator_3-way'!C910-1)</f>
        <v/>
      </c>
    </row>
    <row r="913" spans="4:11" x14ac:dyDescent="0.25">
      <c r="D913" t="str">
        <f>solve_for_c('True_Odds_Calculator_3-way'!A911,'True_Odds_Calculator_3-way'!B911,'True_Odds_Calculator_3-way'!C911,'Log_working_3-way'!B$1,'Log_working_3-way'!B$2)</f>
        <v/>
      </c>
      <c r="F913" s="6" t="str">
        <f>IF('Log_working_3-way'!D913="","",1/'True_Odds_Calculator_3-way'!N911+1/'True_Odds_Calculator_3-way'!O911+1/'True_Odds_Calculator_3-way'!#REF!-1)</f>
        <v/>
      </c>
      <c r="H913" s="6" t="str">
        <f>IF('Log_working_3-way'!$D913="","",'True_Odds_Calculator_3-way'!N911/'True_Odds_Calculator_3-way'!A911-1)</f>
        <v/>
      </c>
      <c r="I913" s="6" t="str">
        <f>IF('Log_working_3-way'!$D913="","",'True_Odds_Calculator_3-way'!O911/'True_Odds_Calculator_3-way'!B911-1)</f>
        <v/>
      </c>
      <c r="J913" s="6" t="str">
        <f>IF('Log_working_3-way'!$D913="","",'True_Odds_Calculator_3-way'!#REF!/'True_Odds_Calculator_3-way'!C911-1)</f>
        <v/>
      </c>
      <c r="K913" s="6" t="str">
        <f>IF('Log_working_3-way'!$D913="","",1/'True_Odds_Calculator_3-way'!A911+1/'True_Odds_Calculator_3-way'!B911+1/'True_Odds_Calculator_3-way'!C911-1)</f>
        <v/>
      </c>
    </row>
    <row r="914" spans="4:11" x14ac:dyDescent="0.25">
      <c r="D914" t="str">
        <f>solve_for_c('True_Odds_Calculator_3-way'!A912,'True_Odds_Calculator_3-way'!B912,'True_Odds_Calculator_3-way'!C912,'Log_working_3-way'!B$1,'Log_working_3-way'!B$2)</f>
        <v/>
      </c>
      <c r="F914" s="6" t="str">
        <f>IF('Log_working_3-way'!D914="","",1/'True_Odds_Calculator_3-way'!N912+1/'True_Odds_Calculator_3-way'!O912+1/'True_Odds_Calculator_3-way'!#REF!-1)</f>
        <v/>
      </c>
      <c r="H914" s="6" t="str">
        <f>IF('Log_working_3-way'!$D914="","",'True_Odds_Calculator_3-way'!N912/'True_Odds_Calculator_3-way'!A912-1)</f>
        <v/>
      </c>
      <c r="I914" s="6" t="str">
        <f>IF('Log_working_3-way'!$D914="","",'True_Odds_Calculator_3-way'!O912/'True_Odds_Calculator_3-way'!B912-1)</f>
        <v/>
      </c>
      <c r="J914" s="6" t="str">
        <f>IF('Log_working_3-way'!$D914="","",'True_Odds_Calculator_3-way'!#REF!/'True_Odds_Calculator_3-way'!C912-1)</f>
        <v/>
      </c>
      <c r="K914" s="6" t="str">
        <f>IF('Log_working_3-way'!$D914="","",1/'True_Odds_Calculator_3-way'!A912+1/'True_Odds_Calculator_3-way'!B912+1/'True_Odds_Calculator_3-way'!C912-1)</f>
        <v/>
      </c>
    </row>
    <row r="915" spans="4:11" x14ac:dyDescent="0.25">
      <c r="D915" t="str">
        <f>solve_for_c('True_Odds_Calculator_3-way'!A913,'True_Odds_Calculator_3-way'!B913,'True_Odds_Calculator_3-way'!C913,'Log_working_3-way'!B$1,'Log_working_3-way'!B$2)</f>
        <v/>
      </c>
      <c r="F915" s="6" t="str">
        <f>IF('Log_working_3-way'!D915="","",1/'True_Odds_Calculator_3-way'!N913+1/'True_Odds_Calculator_3-way'!O913+1/'True_Odds_Calculator_3-way'!#REF!-1)</f>
        <v/>
      </c>
      <c r="H915" s="6" t="str">
        <f>IF('Log_working_3-way'!$D915="","",'True_Odds_Calculator_3-way'!N913/'True_Odds_Calculator_3-way'!A913-1)</f>
        <v/>
      </c>
      <c r="I915" s="6" t="str">
        <f>IF('Log_working_3-way'!$D915="","",'True_Odds_Calculator_3-way'!O913/'True_Odds_Calculator_3-way'!B913-1)</f>
        <v/>
      </c>
      <c r="J915" s="6" t="str">
        <f>IF('Log_working_3-way'!$D915="","",'True_Odds_Calculator_3-way'!#REF!/'True_Odds_Calculator_3-way'!C913-1)</f>
        <v/>
      </c>
      <c r="K915" s="6" t="str">
        <f>IF('Log_working_3-way'!$D915="","",1/'True_Odds_Calculator_3-way'!A913+1/'True_Odds_Calculator_3-way'!B913+1/'True_Odds_Calculator_3-way'!C913-1)</f>
        <v/>
      </c>
    </row>
    <row r="916" spans="4:11" x14ac:dyDescent="0.25">
      <c r="D916" t="str">
        <f>solve_for_c('True_Odds_Calculator_3-way'!A914,'True_Odds_Calculator_3-way'!B914,'True_Odds_Calculator_3-way'!C914,'Log_working_3-way'!B$1,'Log_working_3-way'!B$2)</f>
        <v/>
      </c>
      <c r="F916" s="6" t="str">
        <f>IF('Log_working_3-way'!D916="","",1/'True_Odds_Calculator_3-way'!N914+1/'True_Odds_Calculator_3-way'!O914+1/'True_Odds_Calculator_3-way'!#REF!-1)</f>
        <v/>
      </c>
      <c r="H916" s="6" t="str">
        <f>IF('Log_working_3-way'!$D916="","",'True_Odds_Calculator_3-way'!N914/'True_Odds_Calculator_3-way'!A914-1)</f>
        <v/>
      </c>
      <c r="I916" s="6" t="str">
        <f>IF('Log_working_3-way'!$D916="","",'True_Odds_Calculator_3-way'!O914/'True_Odds_Calculator_3-way'!B914-1)</f>
        <v/>
      </c>
      <c r="J916" s="6" t="str">
        <f>IF('Log_working_3-way'!$D916="","",'True_Odds_Calculator_3-way'!#REF!/'True_Odds_Calculator_3-way'!C914-1)</f>
        <v/>
      </c>
      <c r="K916" s="6" t="str">
        <f>IF('Log_working_3-way'!$D916="","",1/'True_Odds_Calculator_3-way'!A914+1/'True_Odds_Calculator_3-way'!B914+1/'True_Odds_Calculator_3-way'!C914-1)</f>
        <v/>
      </c>
    </row>
    <row r="917" spans="4:11" x14ac:dyDescent="0.25">
      <c r="D917" t="str">
        <f>solve_for_c('True_Odds_Calculator_3-way'!A915,'True_Odds_Calculator_3-way'!B915,'True_Odds_Calculator_3-way'!C915,'Log_working_3-way'!B$1,'Log_working_3-way'!B$2)</f>
        <v/>
      </c>
      <c r="F917" s="6" t="str">
        <f>IF('Log_working_3-way'!D917="","",1/'True_Odds_Calculator_3-way'!N915+1/'True_Odds_Calculator_3-way'!O915+1/'True_Odds_Calculator_3-way'!#REF!-1)</f>
        <v/>
      </c>
      <c r="H917" s="6" t="str">
        <f>IF('Log_working_3-way'!$D917="","",'True_Odds_Calculator_3-way'!N915/'True_Odds_Calculator_3-way'!A915-1)</f>
        <v/>
      </c>
      <c r="I917" s="6" t="str">
        <f>IF('Log_working_3-way'!$D917="","",'True_Odds_Calculator_3-way'!O915/'True_Odds_Calculator_3-way'!B915-1)</f>
        <v/>
      </c>
      <c r="J917" s="6" t="str">
        <f>IF('Log_working_3-way'!$D917="","",'True_Odds_Calculator_3-way'!#REF!/'True_Odds_Calculator_3-way'!C915-1)</f>
        <v/>
      </c>
      <c r="K917" s="6" t="str">
        <f>IF('Log_working_3-way'!$D917="","",1/'True_Odds_Calculator_3-way'!A915+1/'True_Odds_Calculator_3-way'!B915+1/'True_Odds_Calculator_3-way'!C915-1)</f>
        <v/>
      </c>
    </row>
    <row r="918" spans="4:11" x14ac:dyDescent="0.25">
      <c r="D918" t="str">
        <f>solve_for_c('True_Odds_Calculator_3-way'!A916,'True_Odds_Calculator_3-way'!B916,'True_Odds_Calculator_3-way'!C916,'Log_working_3-way'!B$1,'Log_working_3-way'!B$2)</f>
        <v/>
      </c>
      <c r="F918" s="6" t="str">
        <f>IF('Log_working_3-way'!D918="","",1/'True_Odds_Calculator_3-way'!N916+1/'True_Odds_Calculator_3-way'!O916+1/'True_Odds_Calculator_3-way'!#REF!-1)</f>
        <v/>
      </c>
      <c r="H918" s="6" t="str">
        <f>IF('Log_working_3-way'!$D918="","",'True_Odds_Calculator_3-way'!N916/'True_Odds_Calculator_3-way'!A916-1)</f>
        <v/>
      </c>
      <c r="I918" s="6" t="str">
        <f>IF('Log_working_3-way'!$D918="","",'True_Odds_Calculator_3-way'!O916/'True_Odds_Calculator_3-way'!B916-1)</f>
        <v/>
      </c>
      <c r="J918" s="6" t="str">
        <f>IF('Log_working_3-way'!$D918="","",'True_Odds_Calculator_3-way'!#REF!/'True_Odds_Calculator_3-way'!C916-1)</f>
        <v/>
      </c>
      <c r="K918" s="6" t="str">
        <f>IF('Log_working_3-way'!$D918="","",1/'True_Odds_Calculator_3-way'!A916+1/'True_Odds_Calculator_3-way'!B916+1/'True_Odds_Calculator_3-way'!C916-1)</f>
        <v/>
      </c>
    </row>
    <row r="919" spans="4:11" x14ac:dyDescent="0.25">
      <c r="D919" t="str">
        <f>solve_for_c('True_Odds_Calculator_3-way'!A917,'True_Odds_Calculator_3-way'!B917,'True_Odds_Calculator_3-way'!C917,'Log_working_3-way'!B$1,'Log_working_3-way'!B$2)</f>
        <v/>
      </c>
      <c r="F919" s="6" t="str">
        <f>IF('Log_working_3-way'!D919="","",1/'True_Odds_Calculator_3-way'!N917+1/'True_Odds_Calculator_3-way'!O917+1/'True_Odds_Calculator_3-way'!#REF!-1)</f>
        <v/>
      </c>
      <c r="H919" s="6" t="str">
        <f>IF('Log_working_3-way'!$D919="","",'True_Odds_Calculator_3-way'!N917/'True_Odds_Calculator_3-way'!A917-1)</f>
        <v/>
      </c>
      <c r="I919" s="6" t="str">
        <f>IF('Log_working_3-way'!$D919="","",'True_Odds_Calculator_3-way'!O917/'True_Odds_Calculator_3-way'!B917-1)</f>
        <v/>
      </c>
      <c r="J919" s="6" t="str">
        <f>IF('Log_working_3-way'!$D919="","",'True_Odds_Calculator_3-way'!#REF!/'True_Odds_Calculator_3-way'!C917-1)</f>
        <v/>
      </c>
      <c r="K919" s="6" t="str">
        <f>IF('Log_working_3-way'!$D919="","",1/'True_Odds_Calculator_3-way'!A917+1/'True_Odds_Calculator_3-way'!B917+1/'True_Odds_Calculator_3-way'!C917-1)</f>
        <v/>
      </c>
    </row>
    <row r="920" spans="4:11" x14ac:dyDescent="0.25">
      <c r="D920" t="str">
        <f>solve_for_c('True_Odds_Calculator_3-way'!A918,'True_Odds_Calculator_3-way'!B918,'True_Odds_Calculator_3-way'!C918,'Log_working_3-way'!B$1,'Log_working_3-way'!B$2)</f>
        <v/>
      </c>
      <c r="F920" s="6" t="str">
        <f>IF('Log_working_3-way'!D920="","",1/'True_Odds_Calculator_3-way'!N918+1/'True_Odds_Calculator_3-way'!O918+1/'True_Odds_Calculator_3-way'!#REF!-1)</f>
        <v/>
      </c>
      <c r="H920" s="6" t="str">
        <f>IF('Log_working_3-way'!$D920="","",'True_Odds_Calculator_3-way'!N918/'True_Odds_Calculator_3-way'!A918-1)</f>
        <v/>
      </c>
      <c r="I920" s="6" t="str">
        <f>IF('Log_working_3-way'!$D920="","",'True_Odds_Calculator_3-way'!O918/'True_Odds_Calculator_3-way'!B918-1)</f>
        <v/>
      </c>
      <c r="J920" s="6" t="str">
        <f>IF('Log_working_3-way'!$D920="","",'True_Odds_Calculator_3-way'!#REF!/'True_Odds_Calculator_3-way'!C918-1)</f>
        <v/>
      </c>
      <c r="K920" s="6" t="str">
        <f>IF('Log_working_3-way'!$D920="","",1/'True_Odds_Calculator_3-way'!A918+1/'True_Odds_Calculator_3-way'!B918+1/'True_Odds_Calculator_3-way'!C918-1)</f>
        <v/>
      </c>
    </row>
    <row r="921" spans="4:11" x14ac:dyDescent="0.25">
      <c r="D921" t="str">
        <f>solve_for_c('True_Odds_Calculator_3-way'!A919,'True_Odds_Calculator_3-way'!B919,'True_Odds_Calculator_3-way'!C919,'Log_working_3-way'!B$1,'Log_working_3-way'!B$2)</f>
        <v/>
      </c>
      <c r="F921" s="6" t="str">
        <f>IF('Log_working_3-way'!D921="","",1/'True_Odds_Calculator_3-way'!N919+1/'True_Odds_Calculator_3-way'!O919+1/'True_Odds_Calculator_3-way'!#REF!-1)</f>
        <v/>
      </c>
      <c r="H921" s="6" t="str">
        <f>IF('Log_working_3-way'!$D921="","",'True_Odds_Calculator_3-way'!N919/'True_Odds_Calculator_3-way'!A919-1)</f>
        <v/>
      </c>
      <c r="I921" s="6" t="str">
        <f>IF('Log_working_3-way'!$D921="","",'True_Odds_Calculator_3-way'!O919/'True_Odds_Calculator_3-way'!B919-1)</f>
        <v/>
      </c>
      <c r="J921" s="6" t="str">
        <f>IF('Log_working_3-way'!$D921="","",'True_Odds_Calculator_3-way'!#REF!/'True_Odds_Calculator_3-way'!C919-1)</f>
        <v/>
      </c>
      <c r="K921" s="6" t="str">
        <f>IF('Log_working_3-way'!$D921="","",1/'True_Odds_Calculator_3-way'!A919+1/'True_Odds_Calculator_3-way'!B919+1/'True_Odds_Calculator_3-way'!C919-1)</f>
        <v/>
      </c>
    </row>
    <row r="922" spans="4:11" x14ac:dyDescent="0.25">
      <c r="D922" t="str">
        <f>solve_for_c('True_Odds_Calculator_3-way'!A920,'True_Odds_Calculator_3-way'!B920,'True_Odds_Calculator_3-way'!C920,'Log_working_3-way'!B$1,'Log_working_3-way'!B$2)</f>
        <v/>
      </c>
      <c r="F922" s="6" t="str">
        <f>IF('Log_working_3-way'!D922="","",1/'True_Odds_Calculator_3-way'!N920+1/'True_Odds_Calculator_3-way'!O920+1/'True_Odds_Calculator_3-way'!#REF!-1)</f>
        <v/>
      </c>
      <c r="H922" s="6" t="str">
        <f>IF('Log_working_3-way'!$D922="","",'True_Odds_Calculator_3-way'!N920/'True_Odds_Calculator_3-way'!A920-1)</f>
        <v/>
      </c>
      <c r="I922" s="6" t="str">
        <f>IF('Log_working_3-way'!$D922="","",'True_Odds_Calculator_3-way'!O920/'True_Odds_Calculator_3-way'!B920-1)</f>
        <v/>
      </c>
      <c r="J922" s="6" t="str">
        <f>IF('Log_working_3-way'!$D922="","",'True_Odds_Calculator_3-way'!#REF!/'True_Odds_Calculator_3-way'!C920-1)</f>
        <v/>
      </c>
      <c r="K922" s="6" t="str">
        <f>IF('Log_working_3-way'!$D922="","",1/'True_Odds_Calculator_3-way'!A920+1/'True_Odds_Calculator_3-way'!B920+1/'True_Odds_Calculator_3-way'!C920-1)</f>
        <v/>
      </c>
    </row>
    <row r="923" spans="4:11" x14ac:dyDescent="0.25">
      <c r="D923" t="str">
        <f>solve_for_c('True_Odds_Calculator_3-way'!A921,'True_Odds_Calculator_3-way'!B921,'True_Odds_Calculator_3-way'!C921,'Log_working_3-way'!B$1,'Log_working_3-way'!B$2)</f>
        <v/>
      </c>
      <c r="F923" s="6" t="str">
        <f>IF('Log_working_3-way'!D923="","",1/'True_Odds_Calculator_3-way'!N921+1/'True_Odds_Calculator_3-way'!O921+1/'True_Odds_Calculator_3-way'!#REF!-1)</f>
        <v/>
      </c>
      <c r="H923" s="6" t="str">
        <f>IF('Log_working_3-way'!$D923="","",'True_Odds_Calculator_3-way'!N921/'True_Odds_Calculator_3-way'!A921-1)</f>
        <v/>
      </c>
      <c r="I923" s="6" t="str">
        <f>IF('Log_working_3-way'!$D923="","",'True_Odds_Calculator_3-way'!O921/'True_Odds_Calculator_3-way'!B921-1)</f>
        <v/>
      </c>
      <c r="J923" s="6" t="str">
        <f>IF('Log_working_3-way'!$D923="","",'True_Odds_Calculator_3-way'!#REF!/'True_Odds_Calculator_3-way'!C921-1)</f>
        <v/>
      </c>
      <c r="K923" s="6" t="str">
        <f>IF('Log_working_3-way'!$D923="","",1/'True_Odds_Calculator_3-way'!A921+1/'True_Odds_Calculator_3-way'!B921+1/'True_Odds_Calculator_3-way'!C921-1)</f>
        <v/>
      </c>
    </row>
    <row r="924" spans="4:11" x14ac:dyDescent="0.25">
      <c r="D924" t="str">
        <f>solve_for_c('True_Odds_Calculator_3-way'!A922,'True_Odds_Calculator_3-way'!B922,'True_Odds_Calculator_3-way'!C922,'Log_working_3-way'!B$1,'Log_working_3-way'!B$2)</f>
        <v/>
      </c>
      <c r="F924" s="6" t="str">
        <f>IF('Log_working_3-way'!D924="","",1/'True_Odds_Calculator_3-way'!N922+1/'True_Odds_Calculator_3-way'!O922+1/'True_Odds_Calculator_3-way'!#REF!-1)</f>
        <v/>
      </c>
      <c r="H924" s="6" t="str">
        <f>IF('Log_working_3-way'!$D924="","",'True_Odds_Calculator_3-way'!N922/'True_Odds_Calculator_3-way'!A922-1)</f>
        <v/>
      </c>
      <c r="I924" s="6" t="str">
        <f>IF('Log_working_3-way'!$D924="","",'True_Odds_Calculator_3-way'!O922/'True_Odds_Calculator_3-way'!B922-1)</f>
        <v/>
      </c>
      <c r="J924" s="6" t="str">
        <f>IF('Log_working_3-way'!$D924="","",'True_Odds_Calculator_3-way'!#REF!/'True_Odds_Calculator_3-way'!C922-1)</f>
        <v/>
      </c>
      <c r="K924" s="6" t="str">
        <f>IF('Log_working_3-way'!$D924="","",1/'True_Odds_Calculator_3-way'!A922+1/'True_Odds_Calculator_3-way'!B922+1/'True_Odds_Calculator_3-way'!C922-1)</f>
        <v/>
      </c>
    </row>
    <row r="925" spans="4:11" x14ac:dyDescent="0.25">
      <c r="D925" t="str">
        <f>solve_for_c('True_Odds_Calculator_3-way'!A923,'True_Odds_Calculator_3-way'!B923,'True_Odds_Calculator_3-way'!C923,'Log_working_3-way'!B$1,'Log_working_3-way'!B$2)</f>
        <v/>
      </c>
      <c r="F925" s="6" t="str">
        <f>IF('Log_working_3-way'!D925="","",1/'True_Odds_Calculator_3-way'!N923+1/'True_Odds_Calculator_3-way'!O923+1/'True_Odds_Calculator_3-way'!#REF!-1)</f>
        <v/>
      </c>
      <c r="H925" s="6" t="str">
        <f>IF('Log_working_3-way'!$D925="","",'True_Odds_Calculator_3-way'!N923/'True_Odds_Calculator_3-way'!A923-1)</f>
        <v/>
      </c>
      <c r="I925" s="6" t="str">
        <f>IF('Log_working_3-way'!$D925="","",'True_Odds_Calculator_3-way'!O923/'True_Odds_Calculator_3-way'!B923-1)</f>
        <v/>
      </c>
      <c r="J925" s="6" t="str">
        <f>IF('Log_working_3-way'!$D925="","",'True_Odds_Calculator_3-way'!#REF!/'True_Odds_Calculator_3-way'!C923-1)</f>
        <v/>
      </c>
      <c r="K925" s="6" t="str">
        <f>IF('Log_working_3-way'!$D925="","",1/'True_Odds_Calculator_3-way'!A923+1/'True_Odds_Calculator_3-way'!B923+1/'True_Odds_Calculator_3-way'!C923-1)</f>
        <v/>
      </c>
    </row>
    <row r="926" spans="4:11" x14ac:dyDescent="0.25">
      <c r="D926" t="str">
        <f>solve_for_c('True_Odds_Calculator_3-way'!A924,'True_Odds_Calculator_3-way'!B924,'True_Odds_Calculator_3-way'!C924,'Log_working_3-way'!B$1,'Log_working_3-way'!B$2)</f>
        <v/>
      </c>
      <c r="F926" s="6" t="str">
        <f>IF('Log_working_3-way'!D926="","",1/'True_Odds_Calculator_3-way'!N924+1/'True_Odds_Calculator_3-way'!O924+1/'True_Odds_Calculator_3-way'!#REF!-1)</f>
        <v/>
      </c>
      <c r="H926" s="6" t="str">
        <f>IF('Log_working_3-way'!$D926="","",'True_Odds_Calculator_3-way'!N924/'True_Odds_Calculator_3-way'!A924-1)</f>
        <v/>
      </c>
      <c r="I926" s="6" t="str">
        <f>IF('Log_working_3-way'!$D926="","",'True_Odds_Calculator_3-way'!O924/'True_Odds_Calculator_3-way'!B924-1)</f>
        <v/>
      </c>
      <c r="J926" s="6" t="str">
        <f>IF('Log_working_3-way'!$D926="","",'True_Odds_Calculator_3-way'!#REF!/'True_Odds_Calculator_3-way'!C924-1)</f>
        <v/>
      </c>
      <c r="K926" s="6" t="str">
        <f>IF('Log_working_3-way'!$D926="","",1/'True_Odds_Calculator_3-way'!A924+1/'True_Odds_Calculator_3-way'!B924+1/'True_Odds_Calculator_3-way'!C924-1)</f>
        <v/>
      </c>
    </row>
    <row r="927" spans="4:11" x14ac:dyDescent="0.25">
      <c r="D927" t="str">
        <f>solve_for_c('True_Odds_Calculator_3-way'!A925,'True_Odds_Calculator_3-way'!B925,'True_Odds_Calculator_3-way'!C925,'Log_working_3-way'!B$1,'Log_working_3-way'!B$2)</f>
        <v/>
      </c>
      <c r="F927" s="6" t="str">
        <f>IF('Log_working_3-way'!D927="","",1/'True_Odds_Calculator_3-way'!N925+1/'True_Odds_Calculator_3-way'!O925+1/'True_Odds_Calculator_3-way'!#REF!-1)</f>
        <v/>
      </c>
      <c r="H927" s="6" t="str">
        <f>IF('Log_working_3-way'!$D927="","",'True_Odds_Calculator_3-way'!N925/'True_Odds_Calculator_3-way'!A925-1)</f>
        <v/>
      </c>
      <c r="I927" s="6" t="str">
        <f>IF('Log_working_3-way'!$D927="","",'True_Odds_Calculator_3-way'!O925/'True_Odds_Calculator_3-way'!B925-1)</f>
        <v/>
      </c>
      <c r="J927" s="6" t="str">
        <f>IF('Log_working_3-way'!$D927="","",'True_Odds_Calculator_3-way'!#REF!/'True_Odds_Calculator_3-way'!C925-1)</f>
        <v/>
      </c>
      <c r="K927" s="6" t="str">
        <f>IF('Log_working_3-way'!$D927="","",1/'True_Odds_Calculator_3-way'!A925+1/'True_Odds_Calculator_3-way'!B925+1/'True_Odds_Calculator_3-way'!C925-1)</f>
        <v/>
      </c>
    </row>
    <row r="928" spans="4:11" x14ac:dyDescent="0.25">
      <c r="D928" t="str">
        <f>solve_for_c('True_Odds_Calculator_3-way'!A926,'True_Odds_Calculator_3-way'!B926,'True_Odds_Calculator_3-way'!C926,'Log_working_3-way'!B$1,'Log_working_3-way'!B$2)</f>
        <v/>
      </c>
      <c r="F928" s="6" t="str">
        <f>IF('Log_working_3-way'!D928="","",1/'True_Odds_Calculator_3-way'!N926+1/'True_Odds_Calculator_3-way'!O926+1/'True_Odds_Calculator_3-way'!#REF!-1)</f>
        <v/>
      </c>
      <c r="H928" s="6" t="str">
        <f>IF('Log_working_3-way'!$D928="","",'True_Odds_Calculator_3-way'!N926/'True_Odds_Calculator_3-way'!A926-1)</f>
        <v/>
      </c>
      <c r="I928" s="6" t="str">
        <f>IF('Log_working_3-way'!$D928="","",'True_Odds_Calculator_3-way'!O926/'True_Odds_Calculator_3-way'!B926-1)</f>
        <v/>
      </c>
      <c r="J928" s="6" t="str">
        <f>IF('Log_working_3-way'!$D928="","",'True_Odds_Calculator_3-way'!#REF!/'True_Odds_Calculator_3-way'!C926-1)</f>
        <v/>
      </c>
      <c r="K928" s="6" t="str">
        <f>IF('Log_working_3-way'!$D928="","",1/'True_Odds_Calculator_3-way'!A926+1/'True_Odds_Calculator_3-way'!B926+1/'True_Odds_Calculator_3-way'!C926-1)</f>
        <v/>
      </c>
    </row>
    <row r="929" spans="4:11" x14ac:dyDescent="0.25">
      <c r="D929" t="str">
        <f>solve_for_c('True_Odds_Calculator_3-way'!A927,'True_Odds_Calculator_3-way'!B927,'True_Odds_Calculator_3-way'!C927,'Log_working_3-way'!B$1,'Log_working_3-way'!B$2)</f>
        <v/>
      </c>
      <c r="F929" s="6" t="str">
        <f>IF('Log_working_3-way'!D929="","",1/'True_Odds_Calculator_3-way'!N927+1/'True_Odds_Calculator_3-way'!O927+1/'True_Odds_Calculator_3-way'!#REF!-1)</f>
        <v/>
      </c>
      <c r="H929" s="6" t="str">
        <f>IF('Log_working_3-way'!$D929="","",'True_Odds_Calculator_3-way'!N927/'True_Odds_Calculator_3-way'!A927-1)</f>
        <v/>
      </c>
      <c r="I929" s="6" t="str">
        <f>IF('Log_working_3-way'!$D929="","",'True_Odds_Calculator_3-way'!O927/'True_Odds_Calculator_3-way'!B927-1)</f>
        <v/>
      </c>
      <c r="J929" s="6" t="str">
        <f>IF('Log_working_3-way'!$D929="","",'True_Odds_Calculator_3-way'!#REF!/'True_Odds_Calculator_3-way'!C927-1)</f>
        <v/>
      </c>
      <c r="K929" s="6" t="str">
        <f>IF('Log_working_3-way'!$D929="","",1/'True_Odds_Calculator_3-way'!A927+1/'True_Odds_Calculator_3-way'!B927+1/'True_Odds_Calculator_3-way'!C927-1)</f>
        <v/>
      </c>
    </row>
    <row r="930" spans="4:11" x14ac:dyDescent="0.25">
      <c r="D930" t="str">
        <f>solve_for_c('True_Odds_Calculator_3-way'!A928,'True_Odds_Calculator_3-way'!B928,'True_Odds_Calculator_3-way'!C928,'Log_working_3-way'!B$1,'Log_working_3-way'!B$2)</f>
        <v/>
      </c>
      <c r="F930" s="6" t="str">
        <f>IF('Log_working_3-way'!D930="","",1/'True_Odds_Calculator_3-way'!N928+1/'True_Odds_Calculator_3-way'!O928+1/'True_Odds_Calculator_3-way'!#REF!-1)</f>
        <v/>
      </c>
      <c r="H930" s="6" t="str">
        <f>IF('Log_working_3-way'!$D930="","",'True_Odds_Calculator_3-way'!N928/'True_Odds_Calculator_3-way'!A928-1)</f>
        <v/>
      </c>
      <c r="I930" s="6" t="str">
        <f>IF('Log_working_3-way'!$D930="","",'True_Odds_Calculator_3-way'!O928/'True_Odds_Calculator_3-way'!B928-1)</f>
        <v/>
      </c>
      <c r="J930" s="6" t="str">
        <f>IF('Log_working_3-way'!$D930="","",'True_Odds_Calculator_3-way'!#REF!/'True_Odds_Calculator_3-way'!C928-1)</f>
        <v/>
      </c>
      <c r="K930" s="6" t="str">
        <f>IF('Log_working_3-way'!$D930="","",1/'True_Odds_Calculator_3-way'!A928+1/'True_Odds_Calculator_3-way'!B928+1/'True_Odds_Calculator_3-way'!C928-1)</f>
        <v/>
      </c>
    </row>
    <row r="931" spans="4:11" x14ac:dyDescent="0.25">
      <c r="D931" t="str">
        <f>solve_for_c('True_Odds_Calculator_3-way'!A929,'True_Odds_Calculator_3-way'!B929,'True_Odds_Calculator_3-way'!C929,'Log_working_3-way'!B$1,'Log_working_3-way'!B$2)</f>
        <v/>
      </c>
      <c r="F931" s="6" t="str">
        <f>IF('Log_working_3-way'!D931="","",1/'True_Odds_Calculator_3-way'!N929+1/'True_Odds_Calculator_3-way'!O929+1/'True_Odds_Calculator_3-way'!#REF!-1)</f>
        <v/>
      </c>
      <c r="H931" s="6" t="str">
        <f>IF('Log_working_3-way'!$D931="","",'True_Odds_Calculator_3-way'!N929/'True_Odds_Calculator_3-way'!A929-1)</f>
        <v/>
      </c>
      <c r="I931" s="6" t="str">
        <f>IF('Log_working_3-way'!$D931="","",'True_Odds_Calculator_3-way'!O929/'True_Odds_Calculator_3-way'!B929-1)</f>
        <v/>
      </c>
      <c r="J931" s="6" t="str">
        <f>IF('Log_working_3-way'!$D931="","",'True_Odds_Calculator_3-way'!#REF!/'True_Odds_Calculator_3-way'!C929-1)</f>
        <v/>
      </c>
      <c r="K931" s="6" t="str">
        <f>IF('Log_working_3-way'!$D931="","",1/'True_Odds_Calculator_3-way'!A929+1/'True_Odds_Calculator_3-way'!B929+1/'True_Odds_Calculator_3-way'!C929-1)</f>
        <v/>
      </c>
    </row>
    <row r="932" spans="4:11" x14ac:dyDescent="0.25">
      <c r="D932" t="str">
        <f>solve_for_c('True_Odds_Calculator_3-way'!A930,'True_Odds_Calculator_3-way'!B930,'True_Odds_Calculator_3-way'!C930,'Log_working_3-way'!B$1,'Log_working_3-way'!B$2)</f>
        <v/>
      </c>
      <c r="F932" s="6" t="str">
        <f>IF('Log_working_3-way'!D932="","",1/'True_Odds_Calculator_3-way'!N930+1/'True_Odds_Calculator_3-way'!O930+1/'True_Odds_Calculator_3-way'!#REF!-1)</f>
        <v/>
      </c>
      <c r="H932" s="6" t="str">
        <f>IF('Log_working_3-way'!$D932="","",'True_Odds_Calculator_3-way'!N930/'True_Odds_Calculator_3-way'!A930-1)</f>
        <v/>
      </c>
      <c r="I932" s="6" t="str">
        <f>IF('Log_working_3-way'!$D932="","",'True_Odds_Calculator_3-way'!O930/'True_Odds_Calculator_3-way'!B930-1)</f>
        <v/>
      </c>
      <c r="J932" s="6" t="str">
        <f>IF('Log_working_3-way'!$D932="","",'True_Odds_Calculator_3-way'!#REF!/'True_Odds_Calculator_3-way'!C930-1)</f>
        <v/>
      </c>
      <c r="K932" s="6" t="str">
        <f>IF('Log_working_3-way'!$D932="","",1/'True_Odds_Calculator_3-way'!A930+1/'True_Odds_Calculator_3-way'!B930+1/'True_Odds_Calculator_3-way'!C930-1)</f>
        <v/>
      </c>
    </row>
    <row r="933" spans="4:11" x14ac:dyDescent="0.25">
      <c r="D933" t="str">
        <f>solve_for_c('True_Odds_Calculator_3-way'!A931,'True_Odds_Calculator_3-way'!B931,'True_Odds_Calculator_3-way'!C931,'Log_working_3-way'!B$1,'Log_working_3-way'!B$2)</f>
        <v/>
      </c>
      <c r="F933" s="6" t="str">
        <f>IF('Log_working_3-way'!D933="","",1/'True_Odds_Calculator_3-way'!N931+1/'True_Odds_Calculator_3-way'!O931+1/'True_Odds_Calculator_3-way'!#REF!-1)</f>
        <v/>
      </c>
      <c r="H933" s="6" t="str">
        <f>IF('Log_working_3-way'!$D933="","",'True_Odds_Calculator_3-way'!N931/'True_Odds_Calculator_3-way'!A931-1)</f>
        <v/>
      </c>
      <c r="I933" s="6" t="str">
        <f>IF('Log_working_3-way'!$D933="","",'True_Odds_Calculator_3-way'!O931/'True_Odds_Calculator_3-way'!B931-1)</f>
        <v/>
      </c>
      <c r="J933" s="6" t="str">
        <f>IF('Log_working_3-way'!$D933="","",'True_Odds_Calculator_3-way'!#REF!/'True_Odds_Calculator_3-way'!C931-1)</f>
        <v/>
      </c>
      <c r="K933" s="6" t="str">
        <f>IF('Log_working_3-way'!$D933="","",1/'True_Odds_Calculator_3-way'!A931+1/'True_Odds_Calculator_3-way'!B931+1/'True_Odds_Calculator_3-way'!C931-1)</f>
        <v/>
      </c>
    </row>
    <row r="934" spans="4:11" x14ac:dyDescent="0.25">
      <c r="D934" t="str">
        <f>solve_for_c('True_Odds_Calculator_3-way'!A932,'True_Odds_Calculator_3-way'!B932,'True_Odds_Calculator_3-way'!C932,'Log_working_3-way'!B$1,'Log_working_3-way'!B$2)</f>
        <v/>
      </c>
      <c r="F934" s="6" t="str">
        <f>IF('Log_working_3-way'!D934="","",1/'True_Odds_Calculator_3-way'!N932+1/'True_Odds_Calculator_3-way'!O932+1/'True_Odds_Calculator_3-way'!#REF!-1)</f>
        <v/>
      </c>
      <c r="H934" s="6" t="str">
        <f>IF('Log_working_3-way'!$D934="","",'True_Odds_Calculator_3-way'!N932/'True_Odds_Calculator_3-way'!A932-1)</f>
        <v/>
      </c>
      <c r="I934" s="6" t="str">
        <f>IF('Log_working_3-way'!$D934="","",'True_Odds_Calculator_3-way'!O932/'True_Odds_Calculator_3-way'!B932-1)</f>
        <v/>
      </c>
      <c r="J934" s="6" t="str">
        <f>IF('Log_working_3-way'!$D934="","",'True_Odds_Calculator_3-way'!#REF!/'True_Odds_Calculator_3-way'!C932-1)</f>
        <v/>
      </c>
      <c r="K934" s="6" t="str">
        <f>IF('Log_working_3-way'!$D934="","",1/'True_Odds_Calculator_3-way'!A932+1/'True_Odds_Calculator_3-way'!B932+1/'True_Odds_Calculator_3-way'!C932-1)</f>
        <v/>
      </c>
    </row>
    <row r="935" spans="4:11" x14ac:dyDescent="0.25">
      <c r="D935" t="str">
        <f>solve_for_c('True_Odds_Calculator_3-way'!A933,'True_Odds_Calculator_3-way'!B933,'True_Odds_Calculator_3-way'!C933,'Log_working_3-way'!B$1,'Log_working_3-way'!B$2)</f>
        <v/>
      </c>
      <c r="F935" s="6" t="str">
        <f>IF('Log_working_3-way'!D935="","",1/'True_Odds_Calculator_3-way'!N933+1/'True_Odds_Calculator_3-way'!O933+1/'True_Odds_Calculator_3-way'!#REF!-1)</f>
        <v/>
      </c>
      <c r="H935" s="6" t="str">
        <f>IF('Log_working_3-way'!$D935="","",'True_Odds_Calculator_3-way'!N933/'True_Odds_Calculator_3-way'!A933-1)</f>
        <v/>
      </c>
      <c r="I935" s="6" t="str">
        <f>IF('Log_working_3-way'!$D935="","",'True_Odds_Calculator_3-way'!O933/'True_Odds_Calculator_3-way'!B933-1)</f>
        <v/>
      </c>
      <c r="J935" s="6" t="str">
        <f>IF('Log_working_3-way'!$D935="","",'True_Odds_Calculator_3-way'!#REF!/'True_Odds_Calculator_3-way'!C933-1)</f>
        <v/>
      </c>
      <c r="K935" s="6" t="str">
        <f>IF('Log_working_3-way'!$D935="","",1/'True_Odds_Calculator_3-way'!A933+1/'True_Odds_Calculator_3-way'!B933+1/'True_Odds_Calculator_3-way'!C933-1)</f>
        <v/>
      </c>
    </row>
    <row r="936" spans="4:11" x14ac:dyDescent="0.25">
      <c r="D936" t="str">
        <f>solve_for_c('True_Odds_Calculator_3-way'!A934,'True_Odds_Calculator_3-way'!B934,'True_Odds_Calculator_3-way'!C934,'Log_working_3-way'!B$1,'Log_working_3-way'!B$2)</f>
        <v/>
      </c>
      <c r="F936" s="6" t="str">
        <f>IF('Log_working_3-way'!D936="","",1/'True_Odds_Calculator_3-way'!N934+1/'True_Odds_Calculator_3-way'!O934+1/'True_Odds_Calculator_3-way'!#REF!-1)</f>
        <v/>
      </c>
      <c r="H936" s="6" t="str">
        <f>IF('Log_working_3-way'!$D936="","",'True_Odds_Calculator_3-way'!N934/'True_Odds_Calculator_3-way'!A934-1)</f>
        <v/>
      </c>
      <c r="I936" s="6" t="str">
        <f>IF('Log_working_3-way'!$D936="","",'True_Odds_Calculator_3-way'!O934/'True_Odds_Calculator_3-way'!B934-1)</f>
        <v/>
      </c>
      <c r="J936" s="6" t="str">
        <f>IF('Log_working_3-way'!$D936="","",'True_Odds_Calculator_3-way'!#REF!/'True_Odds_Calculator_3-way'!C934-1)</f>
        <v/>
      </c>
      <c r="K936" s="6" t="str">
        <f>IF('Log_working_3-way'!$D936="","",1/'True_Odds_Calculator_3-way'!A934+1/'True_Odds_Calculator_3-way'!B934+1/'True_Odds_Calculator_3-way'!C934-1)</f>
        <v/>
      </c>
    </row>
    <row r="937" spans="4:11" x14ac:dyDescent="0.25">
      <c r="D937" t="str">
        <f>solve_for_c('True_Odds_Calculator_3-way'!A935,'True_Odds_Calculator_3-way'!B935,'True_Odds_Calculator_3-way'!C935,'Log_working_3-way'!B$1,'Log_working_3-way'!B$2)</f>
        <v/>
      </c>
      <c r="F937" s="6" t="str">
        <f>IF('Log_working_3-way'!D937="","",1/'True_Odds_Calculator_3-way'!N935+1/'True_Odds_Calculator_3-way'!O935+1/'True_Odds_Calculator_3-way'!#REF!-1)</f>
        <v/>
      </c>
      <c r="H937" s="6" t="str">
        <f>IF('Log_working_3-way'!$D937="","",'True_Odds_Calculator_3-way'!N935/'True_Odds_Calculator_3-way'!A935-1)</f>
        <v/>
      </c>
      <c r="I937" s="6" t="str">
        <f>IF('Log_working_3-way'!$D937="","",'True_Odds_Calculator_3-way'!O935/'True_Odds_Calculator_3-way'!B935-1)</f>
        <v/>
      </c>
      <c r="J937" s="6" t="str">
        <f>IF('Log_working_3-way'!$D937="","",'True_Odds_Calculator_3-way'!#REF!/'True_Odds_Calculator_3-way'!C935-1)</f>
        <v/>
      </c>
      <c r="K937" s="6" t="str">
        <f>IF('Log_working_3-way'!$D937="","",1/'True_Odds_Calculator_3-way'!A935+1/'True_Odds_Calculator_3-way'!B935+1/'True_Odds_Calculator_3-way'!C935-1)</f>
        <v/>
      </c>
    </row>
    <row r="938" spans="4:11" x14ac:dyDescent="0.25">
      <c r="D938" t="str">
        <f>solve_for_c('True_Odds_Calculator_3-way'!A936,'True_Odds_Calculator_3-way'!B936,'True_Odds_Calculator_3-way'!C936,'Log_working_3-way'!B$1,'Log_working_3-way'!B$2)</f>
        <v/>
      </c>
      <c r="F938" s="6" t="str">
        <f>IF('Log_working_3-way'!D938="","",1/'True_Odds_Calculator_3-way'!N936+1/'True_Odds_Calculator_3-way'!O936+1/'True_Odds_Calculator_3-way'!#REF!-1)</f>
        <v/>
      </c>
      <c r="H938" s="6" t="str">
        <f>IF('Log_working_3-way'!$D938="","",'True_Odds_Calculator_3-way'!N936/'True_Odds_Calculator_3-way'!A936-1)</f>
        <v/>
      </c>
      <c r="I938" s="6" t="str">
        <f>IF('Log_working_3-way'!$D938="","",'True_Odds_Calculator_3-way'!O936/'True_Odds_Calculator_3-way'!B936-1)</f>
        <v/>
      </c>
      <c r="J938" s="6" t="str">
        <f>IF('Log_working_3-way'!$D938="","",'True_Odds_Calculator_3-way'!#REF!/'True_Odds_Calculator_3-way'!C936-1)</f>
        <v/>
      </c>
      <c r="K938" s="6" t="str">
        <f>IF('Log_working_3-way'!$D938="","",1/'True_Odds_Calculator_3-way'!A936+1/'True_Odds_Calculator_3-way'!B936+1/'True_Odds_Calculator_3-way'!C936-1)</f>
        <v/>
      </c>
    </row>
    <row r="939" spans="4:11" x14ac:dyDescent="0.25">
      <c r="D939" t="str">
        <f>solve_for_c('True_Odds_Calculator_3-way'!A937,'True_Odds_Calculator_3-way'!B937,'True_Odds_Calculator_3-way'!C937,'Log_working_3-way'!B$1,'Log_working_3-way'!B$2)</f>
        <v/>
      </c>
      <c r="F939" s="6" t="str">
        <f>IF('Log_working_3-way'!D939="","",1/'True_Odds_Calculator_3-way'!N937+1/'True_Odds_Calculator_3-way'!O937+1/'True_Odds_Calculator_3-way'!#REF!-1)</f>
        <v/>
      </c>
      <c r="H939" s="6" t="str">
        <f>IF('Log_working_3-way'!$D939="","",'True_Odds_Calculator_3-way'!N937/'True_Odds_Calculator_3-way'!A937-1)</f>
        <v/>
      </c>
      <c r="I939" s="6" t="str">
        <f>IF('Log_working_3-way'!$D939="","",'True_Odds_Calculator_3-way'!O937/'True_Odds_Calculator_3-way'!B937-1)</f>
        <v/>
      </c>
      <c r="J939" s="6" t="str">
        <f>IF('Log_working_3-way'!$D939="","",'True_Odds_Calculator_3-way'!#REF!/'True_Odds_Calculator_3-way'!C937-1)</f>
        <v/>
      </c>
      <c r="K939" s="6" t="str">
        <f>IF('Log_working_3-way'!$D939="","",1/'True_Odds_Calculator_3-way'!A937+1/'True_Odds_Calculator_3-way'!B937+1/'True_Odds_Calculator_3-way'!C937-1)</f>
        <v/>
      </c>
    </row>
    <row r="940" spans="4:11" x14ac:dyDescent="0.25">
      <c r="D940" t="str">
        <f>solve_for_c('True_Odds_Calculator_3-way'!A938,'True_Odds_Calculator_3-way'!B938,'True_Odds_Calculator_3-way'!C938,'Log_working_3-way'!B$1,'Log_working_3-way'!B$2)</f>
        <v/>
      </c>
      <c r="F940" s="6" t="str">
        <f>IF('Log_working_3-way'!D940="","",1/'True_Odds_Calculator_3-way'!N938+1/'True_Odds_Calculator_3-way'!O938+1/'True_Odds_Calculator_3-way'!#REF!-1)</f>
        <v/>
      </c>
      <c r="H940" s="6" t="str">
        <f>IF('Log_working_3-way'!$D940="","",'True_Odds_Calculator_3-way'!N938/'True_Odds_Calculator_3-way'!A938-1)</f>
        <v/>
      </c>
      <c r="I940" s="6" t="str">
        <f>IF('Log_working_3-way'!$D940="","",'True_Odds_Calculator_3-way'!O938/'True_Odds_Calculator_3-way'!B938-1)</f>
        <v/>
      </c>
      <c r="J940" s="6" t="str">
        <f>IF('Log_working_3-way'!$D940="","",'True_Odds_Calculator_3-way'!#REF!/'True_Odds_Calculator_3-way'!C938-1)</f>
        <v/>
      </c>
      <c r="K940" s="6" t="str">
        <f>IF('Log_working_3-way'!$D940="","",1/'True_Odds_Calculator_3-way'!A938+1/'True_Odds_Calculator_3-way'!B938+1/'True_Odds_Calculator_3-way'!C938-1)</f>
        <v/>
      </c>
    </row>
    <row r="941" spans="4:11" x14ac:dyDescent="0.25">
      <c r="D941" t="str">
        <f>solve_for_c('True_Odds_Calculator_3-way'!A939,'True_Odds_Calculator_3-way'!B939,'True_Odds_Calculator_3-way'!C939,'Log_working_3-way'!B$1,'Log_working_3-way'!B$2)</f>
        <v/>
      </c>
      <c r="F941" s="6" t="str">
        <f>IF('Log_working_3-way'!D941="","",1/'True_Odds_Calculator_3-way'!N939+1/'True_Odds_Calculator_3-way'!O939+1/'True_Odds_Calculator_3-way'!#REF!-1)</f>
        <v/>
      </c>
      <c r="H941" s="6" t="str">
        <f>IF('Log_working_3-way'!$D941="","",'True_Odds_Calculator_3-way'!N939/'True_Odds_Calculator_3-way'!A939-1)</f>
        <v/>
      </c>
      <c r="I941" s="6" t="str">
        <f>IF('Log_working_3-way'!$D941="","",'True_Odds_Calculator_3-way'!O939/'True_Odds_Calculator_3-way'!B939-1)</f>
        <v/>
      </c>
      <c r="J941" s="6" t="str">
        <f>IF('Log_working_3-way'!$D941="","",'True_Odds_Calculator_3-way'!#REF!/'True_Odds_Calculator_3-way'!C939-1)</f>
        <v/>
      </c>
      <c r="K941" s="6" t="str">
        <f>IF('Log_working_3-way'!$D941="","",1/'True_Odds_Calculator_3-way'!A939+1/'True_Odds_Calculator_3-way'!B939+1/'True_Odds_Calculator_3-way'!C939-1)</f>
        <v/>
      </c>
    </row>
    <row r="942" spans="4:11" x14ac:dyDescent="0.25">
      <c r="D942" t="str">
        <f>solve_for_c('True_Odds_Calculator_3-way'!A940,'True_Odds_Calculator_3-way'!B940,'True_Odds_Calculator_3-way'!C940,'Log_working_3-way'!B$1,'Log_working_3-way'!B$2)</f>
        <v/>
      </c>
      <c r="F942" s="6" t="str">
        <f>IF('Log_working_3-way'!D942="","",1/'True_Odds_Calculator_3-way'!N940+1/'True_Odds_Calculator_3-way'!O940+1/'True_Odds_Calculator_3-way'!#REF!-1)</f>
        <v/>
      </c>
      <c r="H942" s="6" t="str">
        <f>IF('Log_working_3-way'!$D942="","",'True_Odds_Calculator_3-way'!N940/'True_Odds_Calculator_3-way'!A940-1)</f>
        <v/>
      </c>
      <c r="I942" s="6" t="str">
        <f>IF('Log_working_3-way'!$D942="","",'True_Odds_Calculator_3-way'!O940/'True_Odds_Calculator_3-way'!B940-1)</f>
        <v/>
      </c>
      <c r="J942" s="6" t="str">
        <f>IF('Log_working_3-way'!$D942="","",'True_Odds_Calculator_3-way'!#REF!/'True_Odds_Calculator_3-way'!C940-1)</f>
        <v/>
      </c>
      <c r="K942" s="6" t="str">
        <f>IF('Log_working_3-way'!$D942="","",1/'True_Odds_Calculator_3-way'!A940+1/'True_Odds_Calculator_3-way'!B940+1/'True_Odds_Calculator_3-way'!C940-1)</f>
        <v/>
      </c>
    </row>
    <row r="943" spans="4:11" x14ac:dyDescent="0.25">
      <c r="D943" t="str">
        <f>solve_for_c('True_Odds_Calculator_3-way'!A941,'True_Odds_Calculator_3-way'!B941,'True_Odds_Calculator_3-way'!C941,'Log_working_3-way'!B$1,'Log_working_3-way'!B$2)</f>
        <v/>
      </c>
      <c r="F943" s="6" t="str">
        <f>IF('Log_working_3-way'!D943="","",1/'True_Odds_Calculator_3-way'!N941+1/'True_Odds_Calculator_3-way'!O941+1/'True_Odds_Calculator_3-way'!#REF!-1)</f>
        <v/>
      </c>
      <c r="H943" s="6" t="str">
        <f>IF('Log_working_3-way'!$D943="","",'True_Odds_Calculator_3-way'!N941/'True_Odds_Calculator_3-way'!A941-1)</f>
        <v/>
      </c>
      <c r="I943" s="6" t="str">
        <f>IF('Log_working_3-way'!$D943="","",'True_Odds_Calculator_3-way'!O941/'True_Odds_Calculator_3-way'!B941-1)</f>
        <v/>
      </c>
      <c r="J943" s="6" t="str">
        <f>IF('Log_working_3-way'!$D943="","",'True_Odds_Calculator_3-way'!#REF!/'True_Odds_Calculator_3-way'!C941-1)</f>
        <v/>
      </c>
      <c r="K943" s="6" t="str">
        <f>IF('Log_working_3-way'!$D943="","",1/'True_Odds_Calculator_3-way'!A941+1/'True_Odds_Calculator_3-way'!B941+1/'True_Odds_Calculator_3-way'!C941-1)</f>
        <v/>
      </c>
    </row>
    <row r="944" spans="4:11" x14ac:dyDescent="0.25">
      <c r="D944" t="str">
        <f>solve_for_c('True_Odds_Calculator_3-way'!A942,'True_Odds_Calculator_3-way'!B942,'True_Odds_Calculator_3-way'!C942,'Log_working_3-way'!B$1,'Log_working_3-way'!B$2)</f>
        <v/>
      </c>
      <c r="F944" s="6" t="str">
        <f>IF('Log_working_3-way'!D944="","",1/'True_Odds_Calculator_3-way'!N942+1/'True_Odds_Calculator_3-way'!O942+1/'True_Odds_Calculator_3-way'!#REF!-1)</f>
        <v/>
      </c>
      <c r="H944" s="6" t="str">
        <f>IF('Log_working_3-way'!$D944="","",'True_Odds_Calculator_3-way'!N942/'True_Odds_Calculator_3-way'!A942-1)</f>
        <v/>
      </c>
      <c r="I944" s="6" t="str">
        <f>IF('Log_working_3-way'!$D944="","",'True_Odds_Calculator_3-way'!O942/'True_Odds_Calculator_3-way'!B942-1)</f>
        <v/>
      </c>
      <c r="J944" s="6" t="str">
        <f>IF('Log_working_3-way'!$D944="","",'True_Odds_Calculator_3-way'!#REF!/'True_Odds_Calculator_3-way'!C942-1)</f>
        <v/>
      </c>
      <c r="K944" s="6" t="str">
        <f>IF('Log_working_3-way'!$D944="","",1/'True_Odds_Calculator_3-way'!A942+1/'True_Odds_Calculator_3-way'!B942+1/'True_Odds_Calculator_3-way'!C942-1)</f>
        <v/>
      </c>
    </row>
    <row r="945" spans="4:11" x14ac:dyDescent="0.25">
      <c r="D945" t="str">
        <f>solve_for_c('True_Odds_Calculator_3-way'!A943,'True_Odds_Calculator_3-way'!B943,'True_Odds_Calculator_3-way'!C943,'Log_working_3-way'!B$1,'Log_working_3-way'!B$2)</f>
        <v/>
      </c>
      <c r="F945" s="6" t="str">
        <f>IF('Log_working_3-way'!D945="","",1/'True_Odds_Calculator_3-way'!N943+1/'True_Odds_Calculator_3-way'!O943+1/'True_Odds_Calculator_3-way'!#REF!-1)</f>
        <v/>
      </c>
      <c r="H945" s="6" t="str">
        <f>IF('Log_working_3-way'!$D945="","",'True_Odds_Calculator_3-way'!N943/'True_Odds_Calculator_3-way'!A943-1)</f>
        <v/>
      </c>
      <c r="I945" s="6" t="str">
        <f>IF('Log_working_3-way'!$D945="","",'True_Odds_Calculator_3-way'!O943/'True_Odds_Calculator_3-way'!B943-1)</f>
        <v/>
      </c>
      <c r="J945" s="6" t="str">
        <f>IF('Log_working_3-way'!$D945="","",'True_Odds_Calculator_3-way'!#REF!/'True_Odds_Calculator_3-way'!C943-1)</f>
        <v/>
      </c>
      <c r="K945" s="6" t="str">
        <f>IF('Log_working_3-way'!$D945="","",1/'True_Odds_Calculator_3-way'!A943+1/'True_Odds_Calculator_3-way'!B943+1/'True_Odds_Calculator_3-way'!C943-1)</f>
        <v/>
      </c>
    </row>
    <row r="946" spans="4:11" x14ac:dyDescent="0.25">
      <c r="D946" t="str">
        <f>solve_for_c('True_Odds_Calculator_3-way'!A944,'True_Odds_Calculator_3-way'!B944,'True_Odds_Calculator_3-way'!C944,'Log_working_3-way'!B$1,'Log_working_3-way'!B$2)</f>
        <v/>
      </c>
      <c r="F946" s="6" t="str">
        <f>IF('Log_working_3-way'!D946="","",1/'True_Odds_Calculator_3-way'!N944+1/'True_Odds_Calculator_3-way'!O944+1/'True_Odds_Calculator_3-way'!#REF!-1)</f>
        <v/>
      </c>
      <c r="H946" s="6" t="str">
        <f>IF('Log_working_3-way'!$D946="","",'True_Odds_Calculator_3-way'!N944/'True_Odds_Calculator_3-way'!A944-1)</f>
        <v/>
      </c>
      <c r="I946" s="6" t="str">
        <f>IF('Log_working_3-way'!$D946="","",'True_Odds_Calculator_3-way'!O944/'True_Odds_Calculator_3-way'!B944-1)</f>
        <v/>
      </c>
      <c r="J946" s="6" t="str">
        <f>IF('Log_working_3-way'!$D946="","",'True_Odds_Calculator_3-way'!#REF!/'True_Odds_Calculator_3-way'!C944-1)</f>
        <v/>
      </c>
      <c r="K946" s="6" t="str">
        <f>IF('Log_working_3-way'!$D946="","",1/'True_Odds_Calculator_3-way'!A944+1/'True_Odds_Calculator_3-way'!B944+1/'True_Odds_Calculator_3-way'!C944-1)</f>
        <v/>
      </c>
    </row>
    <row r="947" spans="4:11" x14ac:dyDescent="0.25">
      <c r="D947" t="str">
        <f>solve_for_c('True_Odds_Calculator_3-way'!A945,'True_Odds_Calculator_3-way'!B945,'True_Odds_Calculator_3-way'!C945,'Log_working_3-way'!B$1,'Log_working_3-way'!B$2)</f>
        <v/>
      </c>
      <c r="F947" s="6" t="str">
        <f>IF('Log_working_3-way'!D947="","",1/'True_Odds_Calculator_3-way'!N945+1/'True_Odds_Calculator_3-way'!O945+1/'True_Odds_Calculator_3-way'!#REF!-1)</f>
        <v/>
      </c>
      <c r="H947" s="6" t="str">
        <f>IF('Log_working_3-way'!$D947="","",'True_Odds_Calculator_3-way'!N945/'True_Odds_Calculator_3-way'!A945-1)</f>
        <v/>
      </c>
      <c r="I947" s="6" t="str">
        <f>IF('Log_working_3-way'!$D947="","",'True_Odds_Calculator_3-way'!O945/'True_Odds_Calculator_3-way'!B945-1)</f>
        <v/>
      </c>
      <c r="J947" s="6" t="str">
        <f>IF('Log_working_3-way'!$D947="","",'True_Odds_Calculator_3-way'!#REF!/'True_Odds_Calculator_3-way'!C945-1)</f>
        <v/>
      </c>
      <c r="K947" s="6" t="str">
        <f>IF('Log_working_3-way'!$D947="","",1/'True_Odds_Calculator_3-way'!A945+1/'True_Odds_Calculator_3-way'!B945+1/'True_Odds_Calculator_3-way'!C945-1)</f>
        <v/>
      </c>
    </row>
    <row r="948" spans="4:11" x14ac:dyDescent="0.25">
      <c r="D948" t="str">
        <f>solve_for_c('True_Odds_Calculator_3-way'!A946,'True_Odds_Calculator_3-way'!B946,'True_Odds_Calculator_3-way'!C946,'Log_working_3-way'!B$1,'Log_working_3-way'!B$2)</f>
        <v/>
      </c>
      <c r="F948" s="6" t="str">
        <f>IF('Log_working_3-way'!D948="","",1/'True_Odds_Calculator_3-way'!N946+1/'True_Odds_Calculator_3-way'!O946+1/'True_Odds_Calculator_3-way'!#REF!-1)</f>
        <v/>
      </c>
      <c r="H948" s="6" t="str">
        <f>IF('Log_working_3-way'!$D948="","",'True_Odds_Calculator_3-way'!N946/'True_Odds_Calculator_3-way'!A946-1)</f>
        <v/>
      </c>
      <c r="I948" s="6" t="str">
        <f>IF('Log_working_3-way'!$D948="","",'True_Odds_Calculator_3-way'!O946/'True_Odds_Calculator_3-way'!B946-1)</f>
        <v/>
      </c>
      <c r="J948" s="6" t="str">
        <f>IF('Log_working_3-way'!$D948="","",'True_Odds_Calculator_3-way'!#REF!/'True_Odds_Calculator_3-way'!C946-1)</f>
        <v/>
      </c>
      <c r="K948" s="6" t="str">
        <f>IF('Log_working_3-way'!$D948="","",1/'True_Odds_Calculator_3-way'!A946+1/'True_Odds_Calculator_3-way'!B946+1/'True_Odds_Calculator_3-way'!C946-1)</f>
        <v/>
      </c>
    </row>
    <row r="949" spans="4:11" x14ac:dyDescent="0.25">
      <c r="D949" t="str">
        <f>solve_for_c('True_Odds_Calculator_3-way'!A947,'True_Odds_Calculator_3-way'!B947,'True_Odds_Calculator_3-way'!C947,'Log_working_3-way'!B$1,'Log_working_3-way'!B$2)</f>
        <v/>
      </c>
      <c r="F949" s="6" t="str">
        <f>IF('Log_working_3-way'!D949="","",1/'True_Odds_Calculator_3-way'!N947+1/'True_Odds_Calculator_3-way'!O947+1/'True_Odds_Calculator_3-way'!#REF!-1)</f>
        <v/>
      </c>
      <c r="H949" s="6" t="str">
        <f>IF('Log_working_3-way'!$D949="","",'True_Odds_Calculator_3-way'!N947/'True_Odds_Calculator_3-way'!A947-1)</f>
        <v/>
      </c>
      <c r="I949" s="6" t="str">
        <f>IF('Log_working_3-way'!$D949="","",'True_Odds_Calculator_3-way'!O947/'True_Odds_Calculator_3-way'!B947-1)</f>
        <v/>
      </c>
      <c r="J949" s="6" t="str">
        <f>IF('Log_working_3-way'!$D949="","",'True_Odds_Calculator_3-way'!#REF!/'True_Odds_Calculator_3-way'!C947-1)</f>
        <v/>
      </c>
      <c r="K949" s="6" t="str">
        <f>IF('Log_working_3-way'!$D949="","",1/'True_Odds_Calculator_3-way'!A947+1/'True_Odds_Calculator_3-way'!B947+1/'True_Odds_Calculator_3-way'!C947-1)</f>
        <v/>
      </c>
    </row>
    <row r="950" spans="4:11" x14ac:dyDescent="0.25">
      <c r="D950" t="str">
        <f>solve_for_c('True_Odds_Calculator_3-way'!A948,'True_Odds_Calculator_3-way'!B948,'True_Odds_Calculator_3-way'!C948,'Log_working_3-way'!B$1,'Log_working_3-way'!B$2)</f>
        <v/>
      </c>
      <c r="F950" s="6" t="str">
        <f>IF('Log_working_3-way'!D950="","",1/'True_Odds_Calculator_3-way'!N948+1/'True_Odds_Calculator_3-way'!O948+1/'True_Odds_Calculator_3-way'!#REF!-1)</f>
        <v/>
      </c>
      <c r="H950" s="6" t="str">
        <f>IF('Log_working_3-way'!$D950="","",'True_Odds_Calculator_3-way'!N948/'True_Odds_Calculator_3-way'!A948-1)</f>
        <v/>
      </c>
      <c r="I950" s="6" t="str">
        <f>IF('Log_working_3-way'!$D950="","",'True_Odds_Calculator_3-way'!O948/'True_Odds_Calculator_3-way'!B948-1)</f>
        <v/>
      </c>
      <c r="J950" s="6" t="str">
        <f>IF('Log_working_3-way'!$D950="","",'True_Odds_Calculator_3-way'!#REF!/'True_Odds_Calculator_3-way'!C948-1)</f>
        <v/>
      </c>
      <c r="K950" s="6" t="str">
        <f>IF('Log_working_3-way'!$D950="","",1/'True_Odds_Calculator_3-way'!A948+1/'True_Odds_Calculator_3-way'!B948+1/'True_Odds_Calculator_3-way'!C948-1)</f>
        <v/>
      </c>
    </row>
    <row r="951" spans="4:11" x14ac:dyDescent="0.25">
      <c r="D951" t="str">
        <f>solve_for_c('True_Odds_Calculator_3-way'!A949,'True_Odds_Calculator_3-way'!B949,'True_Odds_Calculator_3-way'!C949,'Log_working_3-way'!B$1,'Log_working_3-way'!B$2)</f>
        <v/>
      </c>
      <c r="F951" s="6" t="str">
        <f>IF('Log_working_3-way'!D951="","",1/'True_Odds_Calculator_3-way'!N949+1/'True_Odds_Calculator_3-way'!O949+1/'True_Odds_Calculator_3-way'!#REF!-1)</f>
        <v/>
      </c>
      <c r="H951" s="6" t="str">
        <f>IF('Log_working_3-way'!$D951="","",'True_Odds_Calculator_3-way'!N949/'True_Odds_Calculator_3-way'!A949-1)</f>
        <v/>
      </c>
      <c r="I951" s="6" t="str">
        <f>IF('Log_working_3-way'!$D951="","",'True_Odds_Calculator_3-way'!O949/'True_Odds_Calculator_3-way'!B949-1)</f>
        <v/>
      </c>
      <c r="J951" s="6" t="str">
        <f>IF('Log_working_3-way'!$D951="","",'True_Odds_Calculator_3-way'!#REF!/'True_Odds_Calculator_3-way'!C949-1)</f>
        <v/>
      </c>
      <c r="K951" s="6" t="str">
        <f>IF('Log_working_3-way'!$D951="","",1/'True_Odds_Calculator_3-way'!A949+1/'True_Odds_Calculator_3-way'!B949+1/'True_Odds_Calculator_3-way'!C949-1)</f>
        <v/>
      </c>
    </row>
    <row r="952" spans="4:11" x14ac:dyDescent="0.25">
      <c r="D952" t="str">
        <f>solve_for_c('True_Odds_Calculator_3-way'!A950,'True_Odds_Calculator_3-way'!B950,'True_Odds_Calculator_3-way'!C950,'Log_working_3-way'!B$1,'Log_working_3-way'!B$2)</f>
        <v/>
      </c>
      <c r="F952" s="6" t="str">
        <f>IF('Log_working_3-way'!D952="","",1/'True_Odds_Calculator_3-way'!N950+1/'True_Odds_Calculator_3-way'!O950+1/'True_Odds_Calculator_3-way'!#REF!-1)</f>
        <v/>
      </c>
      <c r="H952" s="6" t="str">
        <f>IF('Log_working_3-way'!$D952="","",'True_Odds_Calculator_3-way'!N950/'True_Odds_Calculator_3-way'!A950-1)</f>
        <v/>
      </c>
      <c r="I952" s="6" t="str">
        <f>IF('Log_working_3-way'!$D952="","",'True_Odds_Calculator_3-way'!O950/'True_Odds_Calculator_3-way'!B950-1)</f>
        <v/>
      </c>
      <c r="J952" s="6" t="str">
        <f>IF('Log_working_3-way'!$D952="","",'True_Odds_Calculator_3-way'!#REF!/'True_Odds_Calculator_3-way'!C950-1)</f>
        <v/>
      </c>
      <c r="K952" s="6" t="str">
        <f>IF('Log_working_3-way'!$D952="","",1/'True_Odds_Calculator_3-way'!A950+1/'True_Odds_Calculator_3-way'!B950+1/'True_Odds_Calculator_3-way'!C950-1)</f>
        <v/>
      </c>
    </row>
    <row r="953" spans="4:11" x14ac:dyDescent="0.25">
      <c r="D953" t="str">
        <f>solve_for_c('True_Odds_Calculator_3-way'!A951,'True_Odds_Calculator_3-way'!B951,'True_Odds_Calculator_3-way'!C951,'Log_working_3-way'!B$1,'Log_working_3-way'!B$2)</f>
        <v/>
      </c>
      <c r="F953" s="6" t="str">
        <f>IF('Log_working_3-way'!D953="","",1/'True_Odds_Calculator_3-way'!N951+1/'True_Odds_Calculator_3-way'!O951+1/'True_Odds_Calculator_3-way'!#REF!-1)</f>
        <v/>
      </c>
      <c r="H953" s="6" t="str">
        <f>IF('Log_working_3-way'!$D953="","",'True_Odds_Calculator_3-way'!N951/'True_Odds_Calculator_3-way'!A951-1)</f>
        <v/>
      </c>
      <c r="I953" s="6" t="str">
        <f>IF('Log_working_3-way'!$D953="","",'True_Odds_Calculator_3-way'!O951/'True_Odds_Calculator_3-way'!B951-1)</f>
        <v/>
      </c>
      <c r="J953" s="6" t="str">
        <f>IF('Log_working_3-way'!$D953="","",'True_Odds_Calculator_3-way'!#REF!/'True_Odds_Calculator_3-way'!C951-1)</f>
        <v/>
      </c>
      <c r="K953" s="6" t="str">
        <f>IF('Log_working_3-way'!$D953="","",1/'True_Odds_Calculator_3-way'!A951+1/'True_Odds_Calculator_3-way'!B951+1/'True_Odds_Calculator_3-way'!C951-1)</f>
        <v/>
      </c>
    </row>
    <row r="954" spans="4:11" x14ac:dyDescent="0.25">
      <c r="D954" t="str">
        <f>solve_for_c('True_Odds_Calculator_3-way'!A952,'True_Odds_Calculator_3-way'!B952,'True_Odds_Calculator_3-way'!C952,'Log_working_3-way'!B$1,'Log_working_3-way'!B$2)</f>
        <v/>
      </c>
      <c r="F954" s="6" t="str">
        <f>IF('Log_working_3-way'!D954="","",1/'True_Odds_Calculator_3-way'!N952+1/'True_Odds_Calculator_3-way'!O952+1/'True_Odds_Calculator_3-way'!#REF!-1)</f>
        <v/>
      </c>
      <c r="H954" s="6" t="str">
        <f>IF('Log_working_3-way'!$D954="","",'True_Odds_Calculator_3-way'!N952/'True_Odds_Calculator_3-way'!A952-1)</f>
        <v/>
      </c>
      <c r="I954" s="6" t="str">
        <f>IF('Log_working_3-way'!$D954="","",'True_Odds_Calculator_3-way'!O952/'True_Odds_Calculator_3-way'!B952-1)</f>
        <v/>
      </c>
      <c r="J954" s="6" t="str">
        <f>IF('Log_working_3-way'!$D954="","",'True_Odds_Calculator_3-way'!#REF!/'True_Odds_Calculator_3-way'!C952-1)</f>
        <v/>
      </c>
      <c r="K954" s="6" t="str">
        <f>IF('Log_working_3-way'!$D954="","",1/'True_Odds_Calculator_3-way'!A952+1/'True_Odds_Calculator_3-way'!B952+1/'True_Odds_Calculator_3-way'!C952-1)</f>
        <v/>
      </c>
    </row>
    <row r="955" spans="4:11" x14ac:dyDescent="0.25">
      <c r="D955" t="str">
        <f>solve_for_c('True_Odds_Calculator_3-way'!A953,'True_Odds_Calculator_3-way'!B953,'True_Odds_Calculator_3-way'!C953,'Log_working_3-way'!B$1,'Log_working_3-way'!B$2)</f>
        <v/>
      </c>
      <c r="F955" s="6" t="str">
        <f>IF('Log_working_3-way'!D955="","",1/'True_Odds_Calculator_3-way'!N953+1/'True_Odds_Calculator_3-way'!O953+1/'True_Odds_Calculator_3-way'!#REF!-1)</f>
        <v/>
      </c>
      <c r="H955" s="6" t="str">
        <f>IF('Log_working_3-way'!$D955="","",'True_Odds_Calculator_3-way'!N953/'True_Odds_Calculator_3-way'!A953-1)</f>
        <v/>
      </c>
      <c r="I955" s="6" t="str">
        <f>IF('Log_working_3-way'!$D955="","",'True_Odds_Calculator_3-way'!O953/'True_Odds_Calculator_3-way'!B953-1)</f>
        <v/>
      </c>
      <c r="J955" s="6" t="str">
        <f>IF('Log_working_3-way'!$D955="","",'True_Odds_Calculator_3-way'!#REF!/'True_Odds_Calculator_3-way'!C953-1)</f>
        <v/>
      </c>
      <c r="K955" s="6" t="str">
        <f>IF('Log_working_3-way'!$D955="","",1/'True_Odds_Calculator_3-way'!A953+1/'True_Odds_Calculator_3-way'!B953+1/'True_Odds_Calculator_3-way'!C953-1)</f>
        <v/>
      </c>
    </row>
    <row r="956" spans="4:11" x14ac:dyDescent="0.25">
      <c r="D956" t="str">
        <f>solve_for_c('True_Odds_Calculator_3-way'!A954,'True_Odds_Calculator_3-way'!B954,'True_Odds_Calculator_3-way'!C954,'Log_working_3-way'!B$1,'Log_working_3-way'!B$2)</f>
        <v/>
      </c>
      <c r="F956" s="6" t="str">
        <f>IF('Log_working_3-way'!D956="","",1/'True_Odds_Calculator_3-way'!N954+1/'True_Odds_Calculator_3-way'!O954+1/'True_Odds_Calculator_3-way'!#REF!-1)</f>
        <v/>
      </c>
      <c r="H956" s="6" t="str">
        <f>IF('Log_working_3-way'!$D956="","",'True_Odds_Calculator_3-way'!N954/'True_Odds_Calculator_3-way'!A954-1)</f>
        <v/>
      </c>
      <c r="I956" s="6" t="str">
        <f>IF('Log_working_3-way'!$D956="","",'True_Odds_Calculator_3-way'!O954/'True_Odds_Calculator_3-way'!B954-1)</f>
        <v/>
      </c>
      <c r="J956" s="6" t="str">
        <f>IF('Log_working_3-way'!$D956="","",'True_Odds_Calculator_3-way'!#REF!/'True_Odds_Calculator_3-way'!C954-1)</f>
        <v/>
      </c>
      <c r="K956" s="6" t="str">
        <f>IF('Log_working_3-way'!$D956="","",1/'True_Odds_Calculator_3-way'!A954+1/'True_Odds_Calculator_3-way'!B954+1/'True_Odds_Calculator_3-way'!C954-1)</f>
        <v/>
      </c>
    </row>
    <row r="957" spans="4:11" x14ac:dyDescent="0.25">
      <c r="D957" t="str">
        <f>solve_for_c('True_Odds_Calculator_3-way'!A955,'True_Odds_Calculator_3-way'!B955,'True_Odds_Calculator_3-way'!C955,'Log_working_3-way'!B$1,'Log_working_3-way'!B$2)</f>
        <v/>
      </c>
      <c r="F957" s="6" t="str">
        <f>IF('Log_working_3-way'!D957="","",1/'True_Odds_Calculator_3-way'!N955+1/'True_Odds_Calculator_3-way'!O955+1/'True_Odds_Calculator_3-way'!#REF!-1)</f>
        <v/>
      </c>
      <c r="H957" s="6" t="str">
        <f>IF('Log_working_3-way'!$D957="","",'True_Odds_Calculator_3-way'!N955/'True_Odds_Calculator_3-way'!A955-1)</f>
        <v/>
      </c>
      <c r="I957" s="6" t="str">
        <f>IF('Log_working_3-way'!$D957="","",'True_Odds_Calculator_3-way'!O955/'True_Odds_Calculator_3-way'!B955-1)</f>
        <v/>
      </c>
      <c r="J957" s="6" t="str">
        <f>IF('Log_working_3-way'!$D957="","",'True_Odds_Calculator_3-way'!#REF!/'True_Odds_Calculator_3-way'!C955-1)</f>
        <v/>
      </c>
      <c r="K957" s="6" t="str">
        <f>IF('Log_working_3-way'!$D957="","",1/'True_Odds_Calculator_3-way'!A955+1/'True_Odds_Calculator_3-way'!B955+1/'True_Odds_Calculator_3-way'!C955-1)</f>
        <v/>
      </c>
    </row>
    <row r="958" spans="4:11" x14ac:dyDescent="0.25">
      <c r="D958" t="str">
        <f>solve_for_c('True_Odds_Calculator_3-way'!A956,'True_Odds_Calculator_3-way'!B956,'True_Odds_Calculator_3-way'!C956,'Log_working_3-way'!B$1,'Log_working_3-way'!B$2)</f>
        <v/>
      </c>
      <c r="F958" s="6" t="str">
        <f>IF('Log_working_3-way'!D958="","",1/'True_Odds_Calculator_3-way'!N956+1/'True_Odds_Calculator_3-way'!O956+1/'True_Odds_Calculator_3-way'!#REF!-1)</f>
        <v/>
      </c>
      <c r="H958" s="6" t="str">
        <f>IF('Log_working_3-way'!$D958="","",'True_Odds_Calculator_3-way'!N956/'True_Odds_Calculator_3-way'!A956-1)</f>
        <v/>
      </c>
      <c r="I958" s="6" t="str">
        <f>IF('Log_working_3-way'!$D958="","",'True_Odds_Calculator_3-way'!O956/'True_Odds_Calculator_3-way'!B956-1)</f>
        <v/>
      </c>
      <c r="J958" s="6" t="str">
        <f>IF('Log_working_3-way'!$D958="","",'True_Odds_Calculator_3-way'!#REF!/'True_Odds_Calculator_3-way'!C956-1)</f>
        <v/>
      </c>
      <c r="K958" s="6" t="str">
        <f>IF('Log_working_3-way'!$D958="","",1/'True_Odds_Calculator_3-way'!A956+1/'True_Odds_Calculator_3-way'!B956+1/'True_Odds_Calculator_3-way'!C956-1)</f>
        <v/>
      </c>
    </row>
    <row r="959" spans="4:11" x14ac:dyDescent="0.25">
      <c r="D959" t="str">
        <f>solve_for_c('True_Odds_Calculator_3-way'!A957,'True_Odds_Calculator_3-way'!B957,'True_Odds_Calculator_3-way'!C957,'Log_working_3-way'!B$1,'Log_working_3-way'!B$2)</f>
        <v/>
      </c>
      <c r="F959" s="6" t="str">
        <f>IF('Log_working_3-way'!D959="","",1/'True_Odds_Calculator_3-way'!N957+1/'True_Odds_Calculator_3-way'!O957+1/'True_Odds_Calculator_3-way'!#REF!-1)</f>
        <v/>
      </c>
      <c r="H959" s="6" t="str">
        <f>IF('Log_working_3-way'!$D959="","",'True_Odds_Calculator_3-way'!N957/'True_Odds_Calculator_3-way'!A957-1)</f>
        <v/>
      </c>
      <c r="I959" s="6" t="str">
        <f>IF('Log_working_3-way'!$D959="","",'True_Odds_Calculator_3-way'!O957/'True_Odds_Calculator_3-way'!B957-1)</f>
        <v/>
      </c>
      <c r="J959" s="6" t="str">
        <f>IF('Log_working_3-way'!$D959="","",'True_Odds_Calculator_3-way'!#REF!/'True_Odds_Calculator_3-way'!C957-1)</f>
        <v/>
      </c>
      <c r="K959" s="6" t="str">
        <f>IF('Log_working_3-way'!$D959="","",1/'True_Odds_Calculator_3-way'!A957+1/'True_Odds_Calculator_3-way'!B957+1/'True_Odds_Calculator_3-way'!C957-1)</f>
        <v/>
      </c>
    </row>
    <row r="960" spans="4:11" x14ac:dyDescent="0.25">
      <c r="D960" t="str">
        <f>solve_for_c('True_Odds_Calculator_3-way'!A958,'True_Odds_Calculator_3-way'!B958,'True_Odds_Calculator_3-way'!C958,'Log_working_3-way'!B$1,'Log_working_3-way'!B$2)</f>
        <v/>
      </c>
      <c r="F960" s="6" t="str">
        <f>IF('Log_working_3-way'!D960="","",1/'True_Odds_Calculator_3-way'!N958+1/'True_Odds_Calculator_3-way'!O958+1/'True_Odds_Calculator_3-way'!#REF!-1)</f>
        <v/>
      </c>
      <c r="H960" s="6" t="str">
        <f>IF('Log_working_3-way'!$D960="","",'True_Odds_Calculator_3-way'!N958/'True_Odds_Calculator_3-way'!A958-1)</f>
        <v/>
      </c>
      <c r="I960" s="6" t="str">
        <f>IF('Log_working_3-way'!$D960="","",'True_Odds_Calculator_3-way'!O958/'True_Odds_Calculator_3-way'!B958-1)</f>
        <v/>
      </c>
      <c r="J960" s="6" t="str">
        <f>IF('Log_working_3-way'!$D960="","",'True_Odds_Calculator_3-way'!#REF!/'True_Odds_Calculator_3-way'!C958-1)</f>
        <v/>
      </c>
      <c r="K960" s="6" t="str">
        <f>IF('Log_working_3-way'!$D960="","",1/'True_Odds_Calculator_3-way'!A958+1/'True_Odds_Calculator_3-way'!B958+1/'True_Odds_Calculator_3-way'!C958-1)</f>
        <v/>
      </c>
    </row>
    <row r="961" spans="4:11" x14ac:dyDescent="0.25">
      <c r="D961" t="str">
        <f>solve_for_c('True_Odds_Calculator_3-way'!A959,'True_Odds_Calculator_3-way'!B959,'True_Odds_Calculator_3-way'!C959,'Log_working_3-way'!B$1,'Log_working_3-way'!B$2)</f>
        <v/>
      </c>
      <c r="F961" s="6" t="str">
        <f>IF('Log_working_3-way'!D961="","",1/'True_Odds_Calculator_3-way'!N959+1/'True_Odds_Calculator_3-way'!O959+1/'True_Odds_Calculator_3-way'!#REF!-1)</f>
        <v/>
      </c>
      <c r="H961" s="6" t="str">
        <f>IF('Log_working_3-way'!$D961="","",'True_Odds_Calculator_3-way'!N959/'True_Odds_Calculator_3-way'!A959-1)</f>
        <v/>
      </c>
      <c r="I961" s="6" t="str">
        <f>IF('Log_working_3-way'!$D961="","",'True_Odds_Calculator_3-way'!O959/'True_Odds_Calculator_3-way'!B959-1)</f>
        <v/>
      </c>
      <c r="J961" s="6" t="str">
        <f>IF('Log_working_3-way'!$D961="","",'True_Odds_Calculator_3-way'!#REF!/'True_Odds_Calculator_3-way'!C959-1)</f>
        <v/>
      </c>
      <c r="K961" s="6" t="str">
        <f>IF('Log_working_3-way'!$D961="","",1/'True_Odds_Calculator_3-way'!A959+1/'True_Odds_Calculator_3-way'!B959+1/'True_Odds_Calculator_3-way'!C959-1)</f>
        <v/>
      </c>
    </row>
    <row r="962" spans="4:11" x14ac:dyDescent="0.25">
      <c r="D962" t="str">
        <f>solve_for_c('True_Odds_Calculator_3-way'!A960,'True_Odds_Calculator_3-way'!B960,'True_Odds_Calculator_3-way'!C960,'Log_working_3-way'!B$1,'Log_working_3-way'!B$2)</f>
        <v/>
      </c>
      <c r="F962" s="6" t="str">
        <f>IF('Log_working_3-way'!D962="","",1/'True_Odds_Calculator_3-way'!N960+1/'True_Odds_Calculator_3-way'!O960+1/'True_Odds_Calculator_3-way'!#REF!-1)</f>
        <v/>
      </c>
      <c r="H962" s="6" t="str">
        <f>IF('Log_working_3-way'!$D962="","",'True_Odds_Calculator_3-way'!N960/'True_Odds_Calculator_3-way'!A960-1)</f>
        <v/>
      </c>
      <c r="I962" s="6" t="str">
        <f>IF('Log_working_3-way'!$D962="","",'True_Odds_Calculator_3-way'!O960/'True_Odds_Calculator_3-way'!B960-1)</f>
        <v/>
      </c>
      <c r="J962" s="6" t="str">
        <f>IF('Log_working_3-way'!$D962="","",'True_Odds_Calculator_3-way'!#REF!/'True_Odds_Calculator_3-way'!C960-1)</f>
        <v/>
      </c>
      <c r="K962" s="6" t="str">
        <f>IF('Log_working_3-way'!$D962="","",1/'True_Odds_Calculator_3-way'!A960+1/'True_Odds_Calculator_3-way'!B960+1/'True_Odds_Calculator_3-way'!C960-1)</f>
        <v/>
      </c>
    </row>
    <row r="963" spans="4:11" x14ac:dyDescent="0.25">
      <c r="D963" t="str">
        <f>solve_for_c('True_Odds_Calculator_3-way'!A961,'True_Odds_Calculator_3-way'!B961,'True_Odds_Calculator_3-way'!C961,'Log_working_3-way'!B$1,'Log_working_3-way'!B$2)</f>
        <v/>
      </c>
      <c r="F963" s="6" t="str">
        <f>IF('Log_working_3-way'!D963="","",1/'True_Odds_Calculator_3-way'!N961+1/'True_Odds_Calculator_3-way'!O961+1/'True_Odds_Calculator_3-way'!#REF!-1)</f>
        <v/>
      </c>
      <c r="H963" s="6" t="str">
        <f>IF('Log_working_3-way'!$D963="","",'True_Odds_Calculator_3-way'!N961/'True_Odds_Calculator_3-way'!A961-1)</f>
        <v/>
      </c>
      <c r="I963" s="6" t="str">
        <f>IF('Log_working_3-way'!$D963="","",'True_Odds_Calculator_3-way'!O961/'True_Odds_Calculator_3-way'!B961-1)</f>
        <v/>
      </c>
      <c r="J963" s="6" t="str">
        <f>IF('Log_working_3-way'!$D963="","",'True_Odds_Calculator_3-way'!#REF!/'True_Odds_Calculator_3-way'!C961-1)</f>
        <v/>
      </c>
      <c r="K963" s="6" t="str">
        <f>IF('Log_working_3-way'!$D963="","",1/'True_Odds_Calculator_3-way'!A961+1/'True_Odds_Calculator_3-way'!B961+1/'True_Odds_Calculator_3-way'!C961-1)</f>
        <v/>
      </c>
    </row>
    <row r="964" spans="4:11" x14ac:dyDescent="0.25">
      <c r="D964" t="str">
        <f>solve_for_c('True_Odds_Calculator_3-way'!A962,'True_Odds_Calculator_3-way'!B962,'True_Odds_Calculator_3-way'!C962,'Log_working_3-way'!B$1,'Log_working_3-way'!B$2)</f>
        <v/>
      </c>
      <c r="F964" s="6" t="str">
        <f>IF('Log_working_3-way'!D964="","",1/'True_Odds_Calculator_3-way'!N962+1/'True_Odds_Calculator_3-way'!O962+1/'True_Odds_Calculator_3-way'!#REF!-1)</f>
        <v/>
      </c>
      <c r="H964" s="6" t="str">
        <f>IF('Log_working_3-way'!$D964="","",'True_Odds_Calculator_3-way'!N962/'True_Odds_Calculator_3-way'!A962-1)</f>
        <v/>
      </c>
      <c r="I964" s="6" t="str">
        <f>IF('Log_working_3-way'!$D964="","",'True_Odds_Calculator_3-way'!O962/'True_Odds_Calculator_3-way'!B962-1)</f>
        <v/>
      </c>
      <c r="J964" s="6" t="str">
        <f>IF('Log_working_3-way'!$D964="","",'True_Odds_Calculator_3-way'!#REF!/'True_Odds_Calculator_3-way'!C962-1)</f>
        <v/>
      </c>
      <c r="K964" s="6" t="str">
        <f>IF('Log_working_3-way'!$D964="","",1/'True_Odds_Calculator_3-way'!A962+1/'True_Odds_Calculator_3-way'!B962+1/'True_Odds_Calculator_3-way'!C962-1)</f>
        <v/>
      </c>
    </row>
    <row r="965" spans="4:11" x14ac:dyDescent="0.25">
      <c r="D965" t="str">
        <f>solve_for_c('True_Odds_Calculator_3-way'!A963,'True_Odds_Calculator_3-way'!B963,'True_Odds_Calculator_3-way'!C963,'Log_working_3-way'!B$1,'Log_working_3-way'!B$2)</f>
        <v/>
      </c>
      <c r="F965" s="6" t="str">
        <f>IF('Log_working_3-way'!D965="","",1/'True_Odds_Calculator_3-way'!N963+1/'True_Odds_Calculator_3-way'!O963+1/'True_Odds_Calculator_3-way'!#REF!-1)</f>
        <v/>
      </c>
      <c r="H965" s="6" t="str">
        <f>IF('Log_working_3-way'!$D965="","",'True_Odds_Calculator_3-way'!N963/'True_Odds_Calculator_3-way'!A963-1)</f>
        <v/>
      </c>
      <c r="I965" s="6" t="str">
        <f>IF('Log_working_3-way'!$D965="","",'True_Odds_Calculator_3-way'!O963/'True_Odds_Calculator_3-way'!B963-1)</f>
        <v/>
      </c>
      <c r="J965" s="6" t="str">
        <f>IF('Log_working_3-way'!$D965="","",'True_Odds_Calculator_3-way'!#REF!/'True_Odds_Calculator_3-way'!C963-1)</f>
        <v/>
      </c>
      <c r="K965" s="6" t="str">
        <f>IF('Log_working_3-way'!$D965="","",1/'True_Odds_Calculator_3-way'!A963+1/'True_Odds_Calculator_3-way'!B963+1/'True_Odds_Calculator_3-way'!C963-1)</f>
        <v/>
      </c>
    </row>
    <row r="966" spans="4:11" x14ac:dyDescent="0.25">
      <c r="D966" t="str">
        <f>solve_for_c('True_Odds_Calculator_3-way'!A964,'True_Odds_Calculator_3-way'!B964,'True_Odds_Calculator_3-way'!C964,'Log_working_3-way'!B$1,'Log_working_3-way'!B$2)</f>
        <v/>
      </c>
      <c r="F966" s="6" t="str">
        <f>IF('Log_working_3-way'!D966="","",1/'True_Odds_Calculator_3-way'!N964+1/'True_Odds_Calculator_3-way'!O964+1/'True_Odds_Calculator_3-way'!#REF!-1)</f>
        <v/>
      </c>
      <c r="H966" s="6" t="str">
        <f>IF('Log_working_3-way'!$D966="","",'True_Odds_Calculator_3-way'!N964/'True_Odds_Calculator_3-way'!A964-1)</f>
        <v/>
      </c>
      <c r="I966" s="6" t="str">
        <f>IF('Log_working_3-way'!$D966="","",'True_Odds_Calculator_3-way'!O964/'True_Odds_Calculator_3-way'!B964-1)</f>
        <v/>
      </c>
      <c r="J966" s="6" t="str">
        <f>IF('Log_working_3-way'!$D966="","",'True_Odds_Calculator_3-way'!#REF!/'True_Odds_Calculator_3-way'!C964-1)</f>
        <v/>
      </c>
      <c r="K966" s="6" t="str">
        <f>IF('Log_working_3-way'!$D966="","",1/'True_Odds_Calculator_3-way'!A964+1/'True_Odds_Calculator_3-way'!B964+1/'True_Odds_Calculator_3-way'!C964-1)</f>
        <v/>
      </c>
    </row>
    <row r="967" spans="4:11" x14ac:dyDescent="0.25">
      <c r="D967" t="str">
        <f>solve_for_c('True_Odds_Calculator_3-way'!A965,'True_Odds_Calculator_3-way'!B965,'True_Odds_Calculator_3-way'!C965,'Log_working_3-way'!B$1,'Log_working_3-way'!B$2)</f>
        <v/>
      </c>
      <c r="F967" s="6" t="str">
        <f>IF('Log_working_3-way'!D967="","",1/'True_Odds_Calculator_3-way'!N965+1/'True_Odds_Calculator_3-way'!O965+1/'True_Odds_Calculator_3-way'!#REF!-1)</f>
        <v/>
      </c>
      <c r="H967" s="6" t="str">
        <f>IF('Log_working_3-way'!$D967="","",'True_Odds_Calculator_3-way'!N965/'True_Odds_Calculator_3-way'!A965-1)</f>
        <v/>
      </c>
      <c r="I967" s="6" t="str">
        <f>IF('Log_working_3-way'!$D967="","",'True_Odds_Calculator_3-way'!O965/'True_Odds_Calculator_3-way'!B965-1)</f>
        <v/>
      </c>
      <c r="J967" s="6" t="str">
        <f>IF('Log_working_3-way'!$D967="","",'True_Odds_Calculator_3-way'!#REF!/'True_Odds_Calculator_3-way'!C965-1)</f>
        <v/>
      </c>
      <c r="K967" s="6" t="str">
        <f>IF('Log_working_3-way'!$D967="","",1/'True_Odds_Calculator_3-way'!A965+1/'True_Odds_Calculator_3-way'!B965+1/'True_Odds_Calculator_3-way'!C965-1)</f>
        <v/>
      </c>
    </row>
    <row r="968" spans="4:11" x14ac:dyDescent="0.25">
      <c r="D968" t="str">
        <f>solve_for_c('True_Odds_Calculator_3-way'!A966,'True_Odds_Calculator_3-way'!B966,'True_Odds_Calculator_3-way'!C966,'Log_working_3-way'!B$1,'Log_working_3-way'!B$2)</f>
        <v/>
      </c>
      <c r="F968" s="6" t="str">
        <f>IF('Log_working_3-way'!D968="","",1/'True_Odds_Calculator_3-way'!N966+1/'True_Odds_Calculator_3-way'!O966+1/'True_Odds_Calculator_3-way'!#REF!-1)</f>
        <v/>
      </c>
      <c r="H968" s="6" t="str">
        <f>IF('Log_working_3-way'!$D968="","",'True_Odds_Calculator_3-way'!N966/'True_Odds_Calculator_3-way'!A966-1)</f>
        <v/>
      </c>
      <c r="I968" s="6" t="str">
        <f>IF('Log_working_3-way'!$D968="","",'True_Odds_Calculator_3-way'!O966/'True_Odds_Calculator_3-way'!B966-1)</f>
        <v/>
      </c>
      <c r="J968" s="6" t="str">
        <f>IF('Log_working_3-way'!$D968="","",'True_Odds_Calculator_3-way'!#REF!/'True_Odds_Calculator_3-way'!C966-1)</f>
        <v/>
      </c>
      <c r="K968" s="6" t="str">
        <f>IF('Log_working_3-way'!$D968="","",1/'True_Odds_Calculator_3-way'!A966+1/'True_Odds_Calculator_3-way'!B966+1/'True_Odds_Calculator_3-way'!C966-1)</f>
        <v/>
      </c>
    </row>
    <row r="969" spans="4:11" x14ac:dyDescent="0.25">
      <c r="D969" t="str">
        <f>solve_for_c('True_Odds_Calculator_3-way'!A967,'True_Odds_Calculator_3-way'!B967,'True_Odds_Calculator_3-way'!C967,'Log_working_3-way'!B$1,'Log_working_3-way'!B$2)</f>
        <v/>
      </c>
      <c r="F969" s="6" t="str">
        <f>IF('Log_working_3-way'!D969="","",1/'True_Odds_Calculator_3-way'!N967+1/'True_Odds_Calculator_3-way'!O967+1/'True_Odds_Calculator_3-way'!#REF!-1)</f>
        <v/>
      </c>
      <c r="H969" s="6" t="str">
        <f>IF('Log_working_3-way'!$D969="","",'True_Odds_Calculator_3-way'!N967/'True_Odds_Calculator_3-way'!A967-1)</f>
        <v/>
      </c>
      <c r="I969" s="6" t="str">
        <f>IF('Log_working_3-way'!$D969="","",'True_Odds_Calculator_3-way'!O967/'True_Odds_Calculator_3-way'!B967-1)</f>
        <v/>
      </c>
      <c r="J969" s="6" t="str">
        <f>IF('Log_working_3-way'!$D969="","",'True_Odds_Calculator_3-way'!#REF!/'True_Odds_Calculator_3-way'!C967-1)</f>
        <v/>
      </c>
      <c r="K969" s="6" t="str">
        <f>IF('Log_working_3-way'!$D969="","",1/'True_Odds_Calculator_3-way'!A967+1/'True_Odds_Calculator_3-way'!B967+1/'True_Odds_Calculator_3-way'!C967-1)</f>
        <v/>
      </c>
    </row>
    <row r="970" spans="4:11" x14ac:dyDescent="0.25">
      <c r="D970" t="str">
        <f>solve_for_c('True_Odds_Calculator_3-way'!A968,'True_Odds_Calculator_3-way'!B968,'True_Odds_Calculator_3-way'!C968,'Log_working_3-way'!B$1,'Log_working_3-way'!B$2)</f>
        <v/>
      </c>
      <c r="F970" s="6" t="str">
        <f>IF('Log_working_3-way'!D970="","",1/'True_Odds_Calculator_3-way'!N968+1/'True_Odds_Calculator_3-way'!O968+1/'True_Odds_Calculator_3-way'!#REF!-1)</f>
        <v/>
      </c>
      <c r="H970" s="6" t="str">
        <f>IF('Log_working_3-way'!$D970="","",'True_Odds_Calculator_3-way'!N968/'True_Odds_Calculator_3-way'!A968-1)</f>
        <v/>
      </c>
      <c r="I970" s="6" t="str">
        <f>IF('Log_working_3-way'!$D970="","",'True_Odds_Calculator_3-way'!O968/'True_Odds_Calculator_3-way'!B968-1)</f>
        <v/>
      </c>
      <c r="J970" s="6" t="str">
        <f>IF('Log_working_3-way'!$D970="","",'True_Odds_Calculator_3-way'!#REF!/'True_Odds_Calculator_3-way'!C968-1)</f>
        <v/>
      </c>
      <c r="K970" s="6" t="str">
        <f>IF('Log_working_3-way'!$D970="","",1/'True_Odds_Calculator_3-way'!A968+1/'True_Odds_Calculator_3-way'!B968+1/'True_Odds_Calculator_3-way'!C968-1)</f>
        <v/>
      </c>
    </row>
    <row r="971" spans="4:11" x14ac:dyDescent="0.25">
      <c r="D971" t="str">
        <f>solve_for_c('True_Odds_Calculator_3-way'!A969,'True_Odds_Calculator_3-way'!B969,'True_Odds_Calculator_3-way'!C969,'Log_working_3-way'!B$1,'Log_working_3-way'!B$2)</f>
        <v/>
      </c>
      <c r="F971" s="6" t="str">
        <f>IF('Log_working_3-way'!D971="","",1/'True_Odds_Calculator_3-way'!N969+1/'True_Odds_Calculator_3-way'!O969+1/'True_Odds_Calculator_3-way'!#REF!-1)</f>
        <v/>
      </c>
      <c r="H971" s="6" t="str">
        <f>IF('Log_working_3-way'!$D971="","",'True_Odds_Calculator_3-way'!N969/'True_Odds_Calculator_3-way'!A969-1)</f>
        <v/>
      </c>
      <c r="I971" s="6" t="str">
        <f>IF('Log_working_3-way'!$D971="","",'True_Odds_Calculator_3-way'!O969/'True_Odds_Calculator_3-way'!B969-1)</f>
        <v/>
      </c>
      <c r="J971" s="6" t="str">
        <f>IF('Log_working_3-way'!$D971="","",'True_Odds_Calculator_3-way'!#REF!/'True_Odds_Calculator_3-way'!C969-1)</f>
        <v/>
      </c>
      <c r="K971" s="6" t="str">
        <f>IF('Log_working_3-way'!$D971="","",1/'True_Odds_Calculator_3-way'!A969+1/'True_Odds_Calculator_3-way'!B969+1/'True_Odds_Calculator_3-way'!C969-1)</f>
        <v/>
      </c>
    </row>
    <row r="972" spans="4:11" x14ac:dyDescent="0.25">
      <c r="D972" t="str">
        <f>solve_for_c('True_Odds_Calculator_3-way'!A970,'True_Odds_Calculator_3-way'!B970,'True_Odds_Calculator_3-way'!C970,'Log_working_3-way'!B$1,'Log_working_3-way'!B$2)</f>
        <v/>
      </c>
      <c r="F972" s="6" t="str">
        <f>IF('Log_working_3-way'!D972="","",1/'True_Odds_Calculator_3-way'!N970+1/'True_Odds_Calculator_3-way'!O970+1/'True_Odds_Calculator_3-way'!#REF!-1)</f>
        <v/>
      </c>
      <c r="H972" s="6" t="str">
        <f>IF('Log_working_3-way'!$D972="","",'True_Odds_Calculator_3-way'!N970/'True_Odds_Calculator_3-way'!A970-1)</f>
        <v/>
      </c>
      <c r="I972" s="6" t="str">
        <f>IF('Log_working_3-way'!$D972="","",'True_Odds_Calculator_3-way'!O970/'True_Odds_Calculator_3-way'!B970-1)</f>
        <v/>
      </c>
      <c r="J972" s="6" t="str">
        <f>IF('Log_working_3-way'!$D972="","",'True_Odds_Calculator_3-way'!#REF!/'True_Odds_Calculator_3-way'!C970-1)</f>
        <v/>
      </c>
      <c r="K972" s="6" t="str">
        <f>IF('Log_working_3-way'!$D972="","",1/'True_Odds_Calculator_3-way'!A970+1/'True_Odds_Calculator_3-way'!B970+1/'True_Odds_Calculator_3-way'!C970-1)</f>
        <v/>
      </c>
    </row>
    <row r="973" spans="4:11" x14ac:dyDescent="0.25">
      <c r="D973" t="str">
        <f>solve_for_c('True_Odds_Calculator_3-way'!A971,'True_Odds_Calculator_3-way'!B971,'True_Odds_Calculator_3-way'!C971,'Log_working_3-way'!B$1,'Log_working_3-way'!B$2)</f>
        <v/>
      </c>
      <c r="F973" s="6" t="str">
        <f>IF('Log_working_3-way'!D973="","",1/'True_Odds_Calculator_3-way'!N971+1/'True_Odds_Calculator_3-way'!O971+1/'True_Odds_Calculator_3-way'!#REF!-1)</f>
        <v/>
      </c>
      <c r="H973" s="6" t="str">
        <f>IF('Log_working_3-way'!$D973="","",'True_Odds_Calculator_3-way'!N971/'True_Odds_Calculator_3-way'!A971-1)</f>
        <v/>
      </c>
      <c r="I973" s="6" t="str">
        <f>IF('Log_working_3-way'!$D973="","",'True_Odds_Calculator_3-way'!O971/'True_Odds_Calculator_3-way'!B971-1)</f>
        <v/>
      </c>
      <c r="J973" s="6" t="str">
        <f>IF('Log_working_3-way'!$D973="","",'True_Odds_Calculator_3-way'!#REF!/'True_Odds_Calculator_3-way'!C971-1)</f>
        <v/>
      </c>
      <c r="K973" s="6" t="str">
        <f>IF('Log_working_3-way'!$D973="","",1/'True_Odds_Calculator_3-way'!A971+1/'True_Odds_Calculator_3-way'!B971+1/'True_Odds_Calculator_3-way'!C971-1)</f>
        <v/>
      </c>
    </row>
    <row r="974" spans="4:11" x14ac:dyDescent="0.25">
      <c r="D974" t="str">
        <f>solve_for_c('True_Odds_Calculator_3-way'!A972,'True_Odds_Calculator_3-way'!B972,'True_Odds_Calculator_3-way'!C972,'Log_working_3-way'!B$1,'Log_working_3-way'!B$2)</f>
        <v/>
      </c>
      <c r="F974" s="6" t="str">
        <f>IF('Log_working_3-way'!D974="","",1/'True_Odds_Calculator_3-way'!N972+1/'True_Odds_Calculator_3-way'!O972+1/'True_Odds_Calculator_3-way'!#REF!-1)</f>
        <v/>
      </c>
      <c r="H974" s="6" t="str">
        <f>IF('Log_working_3-way'!$D974="","",'True_Odds_Calculator_3-way'!N972/'True_Odds_Calculator_3-way'!A972-1)</f>
        <v/>
      </c>
      <c r="I974" s="6" t="str">
        <f>IF('Log_working_3-way'!$D974="","",'True_Odds_Calculator_3-way'!O972/'True_Odds_Calculator_3-way'!B972-1)</f>
        <v/>
      </c>
      <c r="J974" s="6" t="str">
        <f>IF('Log_working_3-way'!$D974="","",'True_Odds_Calculator_3-way'!#REF!/'True_Odds_Calculator_3-way'!C972-1)</f>
        <v/>
      </c>
      <c r="K974" s="6" t="str">
        <f>IF('Log_working_3-way'!$D974="","",1/'True_Odds_Calculator_3-way'!A972+1/'True_Odds_Calculator_3-way'!B972+1/'True_Odds_Calculator_3-way'!C972-1)</f>
        <v/>
      </c>
    </row>
    <row r="975" spans="4:11" x14ac:dyDescent="0.25">
      <c r="D975" t="str">
        <f>solve_for_c('True_Odds_Calculator_3-way'!A973,'True_Odds_Calculator_3-way'!B973,'True_Odds_Calculator_3-way'!C973,'Log_working_3-way'!B$1,'Log_working_3-way'!B$2)</f>
        <v/>
      </c>
      <c r="F975" s="6" t="str">
        <f>IF('Log_working_3-way'!D975="","",1/'True_Odds_Calculator_3-way'!N973+1/'True_Odds_Calculator_3-way'!O973+1/'True_Odds_Calculator_3-way'!#REF!-1)</f>
        <v/>
      </c>
      <c r="H975" s="6" t="str">
        <f>IF('Log_working_3-way'!$D975="","",'True_Odds_Calculator_3-way'!N973/'True_Odds_Calculator_3-way'!A973-1)</f>
        <v/>
      </c>
      <c r="I975" s="6" t="str">
        <f>IF('Log_working_3-way'!$D975="","",'True_Odds_Calculator_3-way'!O973/'True_Odds_Calculator_3-way'!B973-1)</f>
        <v/>
      </c>
      <c r="J975" s="6" t="str">
        <f>IF('Log_working_3-way'!$D975="","",'True_Odds_Calculator_3-way'!#REF!/'True_Odds_Calculator_3-way'!C973-1)</f>
        <v/>
      </c>
      <c r="K975" s="6" t="str">
        <f>IF('Log_working_3-way'!$D975="","",1/'True_Odds_Calculator_3-way'!A973+1/'True_Odds_Calculator_3-way'!B973+1/'True_Odds_Calculator_3-way'!C973-1)</f>
        <v/>
      </c>
    </row>
    <row r="976" spans="4:11" x14ac:dyDescent="0.25">
      <c r="D976" t="str">
        <f>solve_for_c('True_Odds_Calculator_3-way'!A974,'True_Odds_Calculator_3-way'!B974,'True_Odds_Calculator_3-way'!C974,'Log_working_3-way'!B$1,'Log_working_3-way'!B$2)</f>
        <v/>
      </c>
      <c r="F976" s="6" t="str">
        <f>IF('Log_working_3-way'!D976="","",1/'True_Odds_Calculator_3-way'!N974+1/'True_Odds_Calculator_3-way'!O974+1/'True_Odds_Calculator_3-way'!#REF!-1)</f>
        <v/>
      </c>
      <c r="H976" s="6" t="str">
        <f>IF('Log_working_3-way'!$D976="","",'True_Odds_Calculator_3-way'!N974/'True_Odds_Calculator_3-way'!A974-1)</f>
        <v/>
      </c>
      <c r="I976" s="6" t="str">
        <f>IF('Log_working_3-way'!$D976="","",'True_Odds_Calculator_3-way'!O974/'True_Odds_Calculator_3-way'!B974-1)</f>
        <v/>
      </c>
      <c r="J976" s="6" t="str">
        <f>IF('Log_working_3-way'!$D976="","",'True_Odds_Calculator_3-way'!#REF!/'True_Odds_Calculator_3-way'!C974-1)</f>
        <v/>
      </c>
      <c r="K976" s="6" t="str">
        <f>IF('Log_working_3-way'!$D976="","",1/'True_Odds_Calculator_3-way'!A974+1/'True_Odds_Calculator_3-way'!B974+1/'True_Odds_Calculator_3-way'!C974-1)</f>
        <v/>
      </c>
    </row>
    <row r="977" spans="4:11" x14ac:dyDescent="0.25">
      <c r="D977" t="str">
        <f>solve_for_c('True_Odds_Calculator_3-way'!A975,'True_Odds_Calculator_3-way'!B975,'True_Odds_Calculator_3-way'!C975,'Log_working_3-way'!B$1,'Log_working_3-way'!B$2)</f>
        <v/>
      </c>
      <c r="F977" s="6" t="str">
        <f>IF('Log_working_3-way'!D977="","",1/'True_Odds_Calculator_3-way'!N975+1/'True_Odds_Calculator_3-way'!O975+1/'True_Odds_Calculator_3-way'!#REF!-1)</f>
        <v/>
      </c>
      <c r="H977" s="6" t="str">
        <f>IF('Log_working_3-way'!$D977="","",'True_Odds_Calculator_3-way'!N975/'True_Odds_Calculator_3-way'!A975-1)</f>
        <v/>
      </c>
      <c r="I977" s="6" t="str">
        <f>IF('Log_working_3-way'!$D977="","",'True_Odds_Calculator_3-way'!O975/'True_Odds_Calculator_3-way'!B975-1)</f>
        <v/>
      </c>
      <c r="J977" s="6" t="str">
        <f>IF('Log_working_3-way'!$D977="","",'True_Odds_Calculator_3-way'!#REF!/'True_Odds_Calculator_3-way'!C975-1)</f>
        <v/>
      </c>
      <c r="K977" s="6" t="str">
        <f>IF('Log_working_3-way'!$D977="","",1/'True_Odds_Calculator_3-way'!A975+1/'True_Odds_Calculator_3-way'!B975+1/'True_Odds_Calculator_3-way'!C975-1)</f>
        <v/>
      </c>
    </row>
    <row r="978" spans="4:11" x14ac:dyDescent="0.25">
      <c r="D978" t="str">
        <f>solve_for_c('True_Odds_Calculator_3-way'!A976,'True_Odds_Calculator_3-way'!B976,'True_Odds_Calculator_3-way'!C976,'Log_working_3-way'!B$1,'Log_working_3-way'!B$2)</f>
        <v/>
      </c>
      <c r="F978" s="6" t="str">
        <f>IF('Log_working_3-way'!D978="","",1/'True_Odds_Calculator_3-way'!N976+1/'True_Odds_Calculator_3-way'!O976+1/'True_Odds_Calculator_3-way'!#REF!-1)</f>
        <v/>
      </c>
      <c r="H978" s="6" t="str">
        <f>IF('Log_working_3-way'!$D978="","",'True_Odds_Calculator_3-way'!N976/'True_Odds_Calculator_3-way'!A976-1)</f>
        <v/>
      </c>
      <c r="I978" s="6" t="str">
        <f>IF('Log_working_3-way'!$D978="","",'True_Odds_Calculator_3-way'!O976/'True_Odds_Calculator_3-way'!B976-1)</f>
        <v/>
      </c>
      <c r="J978" s="6" t="str">
        <f>IF('Log_working_3-way'!$D978="","",'True_Odds_Calculator_3-way'!#REF!/'True_Odds_Calculator_3-way'!C976-1)</f>
        <v/>
      </c>
      <c r="K978" s="6" t="str">
        <f>IF('Log_working_3-way'!$D978="","",1/'True_Odds_Calculator_3-way'!A976+1/'True_Odds_Calculator_3-way'!B976+1/'True_Odds_Calculator_3-way'!C976-1)</f>
        <v/>
      </c>
    </row>
    <row r="979" spans="4:11" x14ac:dyDescent="0.25">
      <c r="D979" t="str">
        <f>solve_for_c('True_Odds_Calculator_3-way'!A977,'True_Odds_Calculator_3-way'!B977,'True_Odds_Calculator_3-way'!C977,'Log_working_3-way'!B$1,'Log_working_3-way'!B$2)</f>
        <v/>
      </c>
      <c r="F979" s="6" t="str">
        <f>IF('Log_working_3-way'!D979="","",1/'True_Odds_Calculator_3-way'!N977+1/'True_Odds_Calculator_3-way'!O977+1/'True_Odds_Calculator_3-way'!#REF!-1)</f>
        <v/>
      </c>
      <c r="H979" s="6" t="str">
        <f>IF('Log_working_3-way'!$D979="","",'True_Odds_Calculator_3-way'!N977/'True_Odds_Calculator_3-way'!A977-1)</f>
        <v/>
      </c>
      <c r="I979" s="6" t="str">
        <f>IF('Log_working_3-way'!$D979="","",'True_Odds_Calculator_3-way'!O977/'True_Odds_Calculator_3-way'!B977-1)</f>
        <v/>
      </c>
      <c r="J979" s="6" t="str">
        <f>IF('Log_working_3-way'!$D979="","",'True_Odds_Calculator_3-way'!#REF!/'True_Odds_Calculator_3-way'!C977-1)</f>
        <v/>
      </c>
      <c r="K979" s="6" t="str">
        <f>IF('Log_working_3-way'!$D979="","",1/'True_Odds_Calculator_3-way'!A977+1/'True_Odds_Calculator_3-way'!B977+1/'True_Odds_Calculator_3-way'!C977-1)</f>
        <v/>
      </c>
    </row>
    <row r="980" spans="4:11" x14ac:dyDescent="0.25">
      <c r="D980" t="str">
        <f>solve_for_c('True_Odds_Calculator_3-way'!A978,'True_Odds_Calculator_3-way'!B978,'True_Odds_Calculator_3-way'!C978,'Log_working_3-way'!B$1,'Log_working_3-way'!B$2)</f>
        <v/>
      </c>
      <c r="F980" s="6" t="str">
        <f>IF('Log_working_3-way'!D980="","",1/'True_Odds_Calculator_3-way'!N978+1/'True_Odds_Calculator_3-way'!O978+1/'True_Odds_Calculator_3-way'!#REF!-1)</f>
        <v/>
      </c>
      <c r="H980" s="6" t="str">
        <f>IF('Log_working_3-way'!$D980="","",'True_Odds_Calculator_3-way'!N978/'True_Odds_Calculator_3-way'!A978-1)</f>
        <v/>
      </c>
      <c r="I980" s="6" t="str">
        <f>IF('Log_working_3-way'!$D980="","",'True_Odds_Calculator_3-way'!O978/'True_Odds_Calculator_3-way'!B978-1)</f>
        <v/>
      </c>
      <c r="J980" s="6" t="str">
        <f>IF('Log_working_3-way'!$D980="","",'True_Odds_Calculator_3-way'!#REF!/'True_Odds_Calculator_3-way'!C978-1)</f>
        <v/>
      </c>
      <c r="K980" s="6" t="str">
        <f>IF('Log_working_3-way'!$D980="","",1/'True_Odds_Calculator_3-way'!A978+1/'True_Odds_Calculator_3-way'!B978+1/'True_Odds_Calculator_3-way'!C978-1)</f>
        <v/>
      </c>
    </row>
    <row r="981" spans="4:11" x14ac:dyDescent="0.25">
      <c r="D981" t="str">
        <f>solve_for_c('True_Odds_Calculator_3-way'!A979,'True_Odds_Calculator_3-way'!B979,'True_Odds_Calculator_3-way'!C979,'Log_working_3-way'!B$1,'Log_working_3-way'!B$2)</f>
        <v/>
      </c>
      <c r="F981" s="6" t="str">
        <f>IF('Log_working_3-way'!D981="","",1/'True_Odds_Calculator_3-way'!N979+1/'True_Odds_Calculator_3-way'!O979+1/'True_Odds_Calculator_3-way'!#REF!-1)</f>
        <v/>
      </c>
      <c r="H981" s="6" t="str">
        <f>IF('Log_working_3-way'!$D981="","",'True_Odds_Calculator_3-way'!N979/'True_Odds_Calculator_3-way'!A979-1)</f>
        <v/>
      </c>
      <c r="I981" s="6" t="str">
        <f>IF('Log_working_3-way'!$D981="","",'True_Odds_Calculator_3-way'!O979/'True_Odds_Calculator_3-way'!B979-1)</f>
        <v/>
      </c>
      <c r="J981" s="6" t="str">
        <f>IF('Log_working_3-way'!$D981="","",'True_Odds_Calculator_3-way'!#REF!/'True_Odds_Calculator_3-way'!C979-1)</f>
        <v/>
      </c>
      <c r="K981" s="6" t="str">
        <f>IF('Log_working_3-way'!$D981="","",1/'True_Odds_Calculator_3-way'!A979+1/'True_Odds_Calculator_3-way'!B979+1/'True_Odds_Calculator_3-way'!C979-1)</f>
        <v/>
      </c>
    </row>
    <row r="982" spans="4:11" x14ac:dyDescent="0.25">
      <c r="D982" t="str">
        <f>solve_for_c('True_Odds_Calculator_3-way'!A980,'True_Odds_Calculator_3-way'!B980,'True_Odds_Calculator_3-way'!C980,'Log_working_3-way'!B$1,'Log_working_3-way'!B$2)</f>
        <v/>
      </c>
      <c r="F982" s="6" t="str">
        <f>IF('Log_working_3-way'!D982="","",1/'True_Odds_Calculator_3-way'!N980+1/'True_Odds_Calculator_3-way'!O980+1/'True_Odds_Calculator_3-way'!#REF!-1)</f>
        <v/>
      </c>
      <c r="H982" s="6" t="str">
        <f>IF('Log_working_3-way'!$D982="","",'True_Odds_Calculator_3-way'!N980/'True_Odds_Calculator_3-way'!A980-1)</f>
        <v/>
      </c>
      <c r="I982" s="6" t="str">
        <f>IF('Log_working_3-way'!$D982="","",'True_Odds_Calculator_3-way'!O980/'True_Odds_Calculator_3-way'!B980-1)</f>
        <v/>
      </c>
      <c r="J982" s="6" t="str">
        <f>IF('Log_working_3-way'!$D982="","",'True_Odds_Calculator_3-way'!#REF!/'True_Odds_Calculator_3-way'!C980-1)</f>
        <v/>
      </c>
      <c r="K982" s="6" t="str">
        <f>IF('Log_working_3-way'!$D982="","",1/'True_Odds_Calculator_3-way'!A980+1/'True_Odds_Calculator_3-way'!B980+1/'True_Odds_Calculator_3-way'!C980-1)</f>
        <v/>
      </c>
    </row>
    <row r="983" spans="4:11" x14ac:dyDescent="0.25">
      <c r="D983" t="str">
        <f>solve_for_c('True_Odds_Calculator_3-way'!A981,'True_Odds_Calculator_3-way'!B981,'True_Odds_Calculator_3-way'!C981,'Log_working_3-way'!B$1,'Log_working_3-way'!B$2)</f>
        <v/>
      </c>
      <c r="F983" s="6" t="str">
        <f>IF('Log_working_3-way'!D983="","",1/'True_Odds_Calculator_3-way'!N981+1/'True_Odds_Calculator_3-way'!O981+1/'True_Odds_Calculator_3-way'!#REF!-1)</f>
        <v/>
      </c>
      <c r="H983" s="6" t="str">
        <f>IF('Log_working_3-way'!$D983="","",'True_Odds_Calculator_3-way'!N981/'True_Odds_Calculator_3-way'!A981-1)</f>
        <v/>
      </c>
      <c r="I983" s="6" t="str">
        <f>IF('Log_working_3-way'!$D983="","",'True_Odds_Calculator_3-way'!O981/'True_Odds_Calculator_3-way'!B981-1)</f>
        <v/>
      </c>
      <c r="J983" s="6" t="str">
        <f>IF('Log_working_3-way'!$D983="","",'True_Odds_Calculator_3-way'!#REF!/'True_Odds_Calculator_3-way'!C981-1)</f>
        <v/>
      </c>
      <c r="K983" s="6" t="str">
        <f>IF('Log_working_3-way'!$D983="","",1/'True_Odds_Calculator_3-way'!A981+1/'True_Odds_Calculator_3-way'!B981+1/'True_Odds_Calculator_3-way'!C981-1)</f>
        <v/>
      </c>
    </row>
    <row r="984" spans="4:11" x14ac:dyDescent="0.25">
      <c r="D984" t="str">
        <f>solve_for_c('True_Odds_Calculator_3-way'!A982,'True_Odds_Calculator_3-way'!B982,'True_Odds_Calculator_3-way'!C982,'Log_working_3-way'!B$1,'Log_working_3-way'!B$2)</f>
        <v/>
      </c>
      <c r="F984" s="6" t="str">
        <f>IF('Log_working_3-way'!D984="","",1/'True_Odds_Calculator_3-way'!N982+1/'True_Odds_Calculator_3-way'!O982+1/'True_Odds_Calculator_3-way'!#REF!-1)</f>
        <v/>
      </c>
      <c r="H984" s="6" t="str">
        <f>IF('Log_working_3-way'!$D984="","",'True_Odds_Calculator_3-way'!N982/'True_Odds_Calculator_3-way'!A982-1)</f>
        <v/>
      </c>
      <c r="I984" s="6" t="str">
        <f>IF('Log_working_3-way'!$D984="","",'True_Odds_Calculator_3-way'!O982/'True_Odds_Calculator_3-way'!B982-1)</f>
        <v/>
      </c>
      <c r="J984" s="6" t="str">
        <f>IF('Log_working_3-way'!$D984="","",'True_Odds_Calculator_3-way'!#REF!/'True_Odds_Calculator_3-way'!C982-1)</f>
        <v/>
      </c>
      <c r="K984" s="6" t="str">
        <f>IF('Log_working_3-way'!$D984="","",1/'True_Odds_Calculator_3-way'!A982+1/'True_Odds_Calculator_3-way'!B982+1/'True_Odds_Calculator_3-way'!C982-1)</f>
        <v/>
      </c>
    </row>
    <row r="985" spans="4:11" x14ac:dyDescent="0.25">
      <c r="D985" t="str">
        <f>solve_for_c('True_Odds_Calculator_3-way'!A983,'True_Odds_Calculator_3-way'!B983,'True_Odds_Calculator_3-way'!C983,'Log_working_3-way'!B$1,'Log_working_3-way'!B$2)</f>
        <v/>
      </c>
      <c r="F985" s="6" t="str">
        <f>IF('Log_working_3-way'!D985="","",1/'True_Odds_Calculator_3-way'!N983+1/'True_Odds_Calculator_3-way'!O983+1/'True_Odds_Calculator_3-way'!#REF!-1)</f>
        <v/>
      </c>
      <c r="H985" s="6" t="str">
        <f>IF('Log_working_3-way'!$D985="","",'True_Odds_Calculator_3-way'!N983/'True_Odds_Calculator_3-way'!A983-1)</f>
        <v/>
      </c>
      <c r="I985" s="6" t="str">
        <f>IF('Log_working_3-way'!$D985="","",'True_Odds_Calculator_3-way'!O983/'True_Odds_Calculator_3-way'!B983-1)</f>
        <v/>
      </c>
      <c r="J985" s="6" t="str">
        <f>IF('Log_working_3-way'!$D985="","",'True_Odds_Calculator_3-way'!#REF!/'True_Odds_Calculator_3-way'!C983-1)</f>
        <v/>
      </c>
      <c r="K985" s="6" t="str">
        <f>IF('Log_working_3-way'!$D985="","",1/'True_Odds_Calculator_3-way'!A983+1/'True_Odds_Calculator_3-way'!B983+1/'True_Odds_Calculator_3-way'!C983-1)</f>
        <v/>
      </c>
    </row>
    <row r="986" spans="4:11" x14ac:dyDescent="0.25">
      <c r="D986" t="str">
        <f>solve_for_c('True_Odds_Calculator_3-way'!A984,'True_Odds_Calculator_3-way'!B984,'True_Odds_Calculator_3-way'!C984,'Log_working_3-way'!B$1,'Log_working_3-way'!B$2)</f>
        <v/>
      </c>
      <c r="F986" s="6" t="str">
        <f>IF('Log_working_3-way'!D986="","",1/'True_Odds_Calculator_3-way'!N984+1/'True_Odds_Calculator_3-way'!O984+1/'True_Odds_Calculator_3-way'!#REF!-1)</f>
        <v/>
      </c>
      <c r="H986" s="6" t="str">
        <f>IF('Log_working_3-way'!$D986="","",'True_Odds_Calculator_3-way'!N984/'True_Odds_Calculator_3-way'!A984-1)</f>
        <v/>
      </c>
      <c r="I986" s="6" t="str">
        <f>IF('Log_working_3-way'!$D986="","",'True_Odds_Calculator_3-way'!O984/'True_Odds_Calculator_3-way'!B984-1)</f>
        <v/>
      </c>
      <c r="J986" s="6" t="str">
        <f>IF('Log_working_3-way'!$D986="","",'True_Odds_Calculator_3-way'!#REF!/'True_Odds_Calculator_3-way'!C984-1)</f>
        <v/>
      </c>
      <c r="K986" s="6" t="str">
        <f>IF('Log_working_3-way'!$D986="","",1/'True_Odds_Calculator_3-way'!A984+1/'True_Odds_Calculator_3-way'!B984+1/'True_Odds_Calculator_3-way'!C984-1)</f>
        <v/>
      </c>
    </row>
    <row r="987" spans="4:11" x14ac:dyDescent="0.25">
      <c r="D987" t="str">
        <f>solve_for_c('True_Odds_Calculator_3-way'!A985,'True_Odds_Calculator_3-way'!B985,'True_Odds_Calculator_3-way'!C985,'Log_working_3-way'!B$1,'Log_working_3-way'!B$2)</f>
        <v/>
      </c>
      <c r="F987" s="6" t="str">
        <f>IF('Log_working_3-way'!D987="","",1/'True_Odds_Calculator_3-way'!N985+1/'True_Odds_Calculator_3-way'!O985+1/'True_Odds_Calculator_3-way'!#REF!-1)</f>
        <v/>
      </c>
      <c r="H987" s="6" t="str">
        <f>IF('Log_working_3-way'!$D987="","",'True_Odds_Calculator_3-way'!N985/'True_Odds_Calculator_3-way'!A985-1)</f>
        <v/>
      </c>
      <c r="I987" s="6" t="str">
        <f>IF('Log_working_3-way'!$D987="","",'True_Odds_Calculator_3-way'!O985/'True_Odds_Calculator_3-way'!B985-1)</f>
        <v/>
      </c>
      <c r="J987" s="6" t="str">
        <f>IF('Log_working_3-way'!$D987="","",'True_Odds_Calculator_3-way'!#REF!/'True_Odds_Calculator_3-way'!C985-1)</f>
        <v/>
      </c>
      <c r="K987" s="6" t="str">
        <f>IF('Log_working_3-way'!$D987="","",1/'True_Odds_Calculator_3-way'!A985+1/'True_Odds_Calculator_3-way'!B985+1/'True_Odds_Calculator_3-way'!C985-1)</f>
        <v/>
      </c>
    </row>
    <row r="988" spans="4:11" x14ac:dyDescent="0.25">
      <c r="D988" t="str">
        <f>solve_for_c('True_Odds_Calculator_3-way'!A986,'True_Odds_Calculator_3-way'!B986,'True_Odds_Calculator_3-way'!C986,'Log_working_3-way'!B$1,'Log_working_3-way'!B$2)</f>
        <v/>
      </c>
      <c r="F988" s="6" t="str">
        <f>IF('Log_working_3-way'!D988="","",1/'True_Odds_Calculator_3-way'!N986+1/'True_Odds_Calculator_3-way'!O986+1/'True_Odds_Calculator_3-way'!#REF!-1)</f>
        <v/>
      </c>
      <c r="H988" s="6" t="str">
        <f>IF('Log_working_3-way'!$D988="","",'True_Odds_Calculator_3-way'!N986/'True_Odds_Calculator_3-way'!A986-1)</f>
        <v/>
      </c>
      <c r="I988" s="6" t="str">
        <f>IF('Log_working_3-way'!$D988="","",'True_Odds_Calculator_3-way'!O986/'True_Odds_Calculator_3-way'!B986-1)</f>
        <v/>
      </c>
      <c r="J988" s="6" t="str">
        <f>IF('Log_working_3-way'!$D988="","",'True_Odds_Calculator_3-way'!#REF!/'True_Odds_Calculator_3-way'!C986-1)</f>
        <v/>
      </c>
      <c r="K988" s="6" t="str">
        <f>IF('Log_working_3-way'!$D988="","",1/'True_Odds_Calculator_3-way'!A986+1/'True_Odds_Calculator_3-way'!B986+1/'True_Odds_Calculator_3-way'!C986-1)</f>
        <v/>
      </c>
    </row>
    <row r="989" spans="4:11" x14ac:dyDescent="0.25">
      <c r="D989" t="str">
        <f>solve_for_c('True_Odds_Calculator_3-way'!A987,'True_Odds_Calculator_3-way'!B987,'True_Odds_Calculator_3-way'!C987,'Log_working_3-way'!B$1,'Log_working_3-way'!B$2)</f>
        <v/>
      </c>
      <c r="F989" s="6" t="str">
        <f>IF('Log_working_3-way'!D989="","",1/'True_Odds_Calculator_3-way'!N987+1/'True_Odds_Calculator_3-way'!O987+1/'True_Odds_Calculator_3-way'!#REF!-1)</f>
        <v/>
      </c>
      <c r="H989" s="6" t="str">
        <f>IF('Log_working_3-way'!$D989="","",'True_Odds_Calculator_3-way'!N987/'True_Odds_Calculator_3-way'!A987-1)</f>
        <v/>
      </c>
      <c r="I989" s="6" t="str">
        <f>IF('Log_working_3-way'!$D989="","",'True_Odds_Calculator_3-way'!O987/'True_Odds_Calculator_3-way'!B987-1)</f>
        <v/>
      </c>
      <c r="J989" s="6" t="str">
        <f>IF('Log_working_3-way'!$D989="","",'True_Odds_Calculator_3-way'!#REF!/'True_Odds_Calculator_3-way'!C987-1)</f>
        <v/>
      </c>
      <c r="K989" s="6" t="str">
        <f>IF('Log_working_3-way'!$D989="","",1/'True_Odds_Calculator_3-way'!A987+1/'True_Odds_Calculator_3-way'!B987+1/'True_Odds_Calculator_3-way'!C987-1)</f>
        <v/>
      </c>
    </row>
    <row r="990" spans="4:11" x14ac:dyDescent="0.25">
      <c r="D990" t="str">
        <f>solve_for_c('True_Odds_Calculator_3-way'!A988,'True_Odds_Calculator_3-way'!B988,'True_Odds_Calculator_3-way'!C988,'Log_working_3-way'!B$1,'Log_working_3-way'!B$2)</f>
        <v/>
      </c>
      <c r="F990" s="6" t="str">
        <f>IF('Log_working_3-way'!D990="","",1/'True_Odds_Calculator_3-way'!N988+1/'True_Odds_Calculator_3-way'!O988+1/'True_Odds_Calculator_3-way'!#REF!-1)</f>
        <v/>
      </c>
      <c r="H990" s="6" t="str">
        <f>IF('Log_working_3-way'!$D990="","",'True_Odds_Calculator_3-way'!N988/'True_Odds_Calculator_3-way'!A988-1)</f>
        <v/>
      </c>
      <c r="I990" s="6" t="str">
        <f>IF('Log_working_3-way'!$D990="","",'True_Odds_Calculator_3-way'!O988/'True_Odds_Calculator_3-way'!B988-1)</f>
        <v/>
      </c>
      <c r="J990" s="6" t="str">
        <f>IF('Log_working_3-way'!$D990="","",'True_Odds_Calculator_3-way'!#REF!/'True_Odds_Calculator_3-way'!C988-1)</f>
        <v/>
      </c>
      <c r="K990" s="6" t="str">
        <f>IF('Log_working_3-way'!$D990="","",1/'True_Odds_Calculator_3-way'!A988+1/'True_Odds_Calculator_3-way'!B988+1/'True_Odds_Calculator_3-way'!C988-1)</f>
        <v/>
      </c>
    </row>
    <row r="991" spans="4:11" x14ac:dyDescent="0.25">
      <c r="D991" t="str">
        <f>solve_for_c('True_Odds_Calculator_3-way'!A989,'True_Odds_Calculator_3-way'!B989,'True_Odds_Calculator_3-way'!C989,'Log_working_3-way'!B$1,'Log_working_3-way'!B$2)</f>
        <v/>
      </c>
      <c r="F991" s="6" t="str">
        <f>IF('Log_working_3-way'!D991="","",1/'True_Odds_Calculator_3-way'!N989+1/'True_Odds_Calculator_3-way'!O989+1/'True_Odds_Calculator_3-way'!#REF!-1)</f>
        <v/>
      </c>
      <c r="H991" s="6" t="str">
        <f>IF('Log_working_3-way'!$D991="","",'True_Odds_Calculator_3-way'!N989/'True_Odds_Calculator_3-way'!A989-1)</f>
        <v/>
      </c>
      <c r="I991" s="6" t="str">
        <f>IF('Log_working_3-way'!$D991="","",'True_Odds_Calculator_3-way'!O989/'True_Odds_Calculator_3-way'!B989-1)</f>
        <v/>
      </c>
      <c r="J991" s="6" t="str">
        <f>IF('Log_working_3-way'!$D991="","",'True_Odds_Calculator_3-way'!#REF!/'True_Odds_Calculator_3-way'!C989-1)</f>
        <v/>
      </c>
      <c r="K991" s="6" t="str">
        <f>IF('Log_working_3-way'!$D991="","",1/'True_Odds_Calculator_3-way'!A989+1/'True_Odds_Calculator_3-way'!B989+1/'True_Odds_Calculator_3-way'!C989-1)</f>
        <v/>
      </c>
    </row>
    <row r="992" spans="4:11" x14ac:dyDescent="0.25">
      <c r="D992" t="str">
        <f>solve_for_c('True_Odds_Calculator_3-way'!A990,'True_Odds_Calculator_3-way'!B990,'True_Odds_Calculator_3-way'!C990,'Log_working_3-way'!B$1,'Log_working_3-way'!B$2)</f>
        <v/>
      </c>
      <c r="F992" s="6" t="str">
        <f>IF('Log_working_3-way'!D992="","",1/'True_Odds_Calculator_3-way'!N990+1/'True_Odds_Calculator_3-way'!O990+1/'True_Odds_Calculator_3-way'!#REF!-1)</f>
        <v/>
      </c>
      <c r="H992" s="6" t="str">
        <f>IF('Log_working_3-way'!$D992="","",'True_Odds_Calculator_3-way'!N990/'True_Odds_Calculator_3-way'!A990-1)</f>
        <v/>
      </c>
      <c r="I992" s="6" t="str">
        <f>IF('Log_working_3-way'!$D992="","",'True_Odds_Calculator_3-way'!O990/'True_Odds_Calculator_3-way'!B990-1)</f>
        <v/>
      </c>
      <c r="J992" s="6" t="str">
        <f>IF('Log_working_3-way'!$D992="","",'True_Odds_Calculator_3-way'!#REF!/'True_Odds_Calculator_3-way'!C990-1)</f>
        <v/>
      </c>
      <c r="K992" s="6" t="str">
        <f>IF('Log_working_3-way'!$D992="","",1/'True_Odds_Calculator_3-way'!A990+1/'True_Odds_Calculator_3-way'!B990+1/'True_Odds_Calculator_3-way'!C990-1)</f>
        <v/>
      </c>
    </row>
    <row r="993" spans="4:11" x14ac:dyDescent="0.25">
      <c r="D993" t="str">
        <f>solve_for_c('True_Odds_Calculator_3-way'!A991,'True_Odds_Calculator_3-way'!B991,'True_Odds_Calculator_3-way'!C991,'Log_working_3-way'!B$1,'Log_working_3-way'!B$2)</f>
        <v/>
      </c>
      <c r="F993" s="6" t="str">
        <f>IF('Log_working_3-way'!D993="","",1/'True_Odds_Calculator_3-way'!N991+1/'True_Odds_Calculator_3-way'!O991+1/'True_Odds_Calculator_3-way'!#REF!-1)</f>
        <v/>
      </c>
      <c r="H993" s="6" t="str">
        <f>IF('Log_working_3-way'!$D993="","",'True_Odds_Calculator_3-way'!N991/'True_Odds_Calculator_3-way'!A991-1)</f>
        <v/>
      </c>
      <c r="I993" s="6" t="str">
        <f>IF('Log_working_3-way'!$D993="","",'True_Odds_Calculator_3-way'!O991/'True_Odds_Calculator_3-way'!B991-1)</f>
        <v/>
      </c>
      <c r="J993" s="6" t="str">
        <f>IF('Log_working_3-way'!$D993="","",'True_Odds_Calculator_3-way'!#REF!/'True_Odds_Calculator_3-way'!C991-1)</f>
        <v/>
      </c>
      <c r="K993" s="6" t="str">
        <f>IF('Log_working_3-way'!$D993="","",1/'True_Odds_Calculator_3-way'!A991+1/'True_Odds_Calculator_3-way'!B991+1/'True_Odds_Calculator_3-way'!C991-1)</f>
        <v/>
      </c>
    </row>
    <row r="994" spans="4:11" x14ac:dyDescent="0.25">
      <c r="D994" t="str">
        <f>solve_for_c('True_Odds_Calculator_3-way'!A992,'True_Odds_Calculator_3-way'!B992,'True_Odds_Calculator_3-way'!C992,'Log_working_3-way'!B$1,'Log_working_3-way'!B$2)</f>
        <v/>
      </c>
      <c r="F994" s="6" t="str">
        <f>IF('Log_working_3-way'!D994="","",1/'True_Odds_Calculator_3-way'!N992+1/'True_Odds_Calculator_3-way'!O992+1/'True_Odds_Calculator_3-way'!#REF!-1)</f>
        <v/>
      </c>
      <c r="H994" s="6" t="str">
        <f>IF('Log_working_3-way'!$D994="","",'True_Odds_Calculator_3-way'!N992/'True_Odds_Calculator_3-way'!A992-1)</f>
        <v/>
      </c>
      <c r="I994" s="6" t="str">
        <f>IF('Log_working_3-way'!$D994="","",'True_Odds_Calculator_3-way'!O992/'True_Odds_Calculator_3-way'!B992-1)</f>
        <v/>
      </c>
      <c r="J994" s="6" t="str">
        <f>IF('Log_working_3-way'!$D994="","",'True_Odds_Calculator_3-way'!#REF!/'True_Odds_Calculator_3-way'!C992-1)</f>
        <v/>
      </c>
      <c r="K994" s="6" t="str">
        <f>IF('Log_working_3-way'!$D994="","",1/'True_Odds_Calculator_3-way'!A992+1/'True_Odds_Calculator_3-way'!B992+1/'True_Odds_Calculator_3-way'!C992-1)</f>
        <v/>
      </c>
    </row>
    <row r="995" spans="4:11" x14ac:dyDescent="0.25">
      <c r="D995" t="str">
        <f>solve_for_c('True_Odds_Calculator_3-way'!A993,'True_Odds_Calculator_3-way'!B993,'True_Odds_Calculator_3-way'!C993,'Log_working_3-way'!B$1,'Log_working_3-way'!B$2)</f>
        <v/>
      </c>
      <c r="F995" s="6" t="str">
        <f>IF('Log_working_3-way'!D995="","",1/'True_Odds_Calculator_3-way'!N993+1/'True_Odds_Calculator_3-way'!O993+1/'True_Odds_Calculator_3-way'!#REF!-1)</f>
        <v/>
      </c>
      <c r="H995" s="6" t="str">
        <f>IF('Log_working_3-way'!$D995="","",'True_Odds_Calculator_3-way'!N993/'True_Odds_Calculator_3-way'!A993-1)</f>
        <v/>
      </c>
      <c r="I995" s="6" t="str">
        <f>IF('Log_working_3-way'!$D995="","",'True_Odds_Calculator_3-way'!O993/'True_Odds_Calculator_3-way'!B993-1)</f>
        <v/>
      </c>
      <c r="J995" s="6" t="str">
        <f>IF('Log_working_3-way'!$D995="","",'True_Odds_Calculator_3-way'!#REF!/'True_Odds_Calculator_3-way'!C993-1)</f>
        <v/>
      </c>
      <c r="K995" s="6" t="str">
        <f>IF('Log_working_3-way'!$D995="","",1/'True_Odds_Calculator_3-way'!A993+1/'True_Odds_Calculator_3-way'!B993+1/'True_Odds_Calculator_3-way'!C993-1)</f>
        <v/>
      </c>
    </row>
    <row r="996" spans="4:11" x14ac:dyDescent="0.25">
      <c r="D996" t="str">
        <f>solve_for_c('True_Odds_Calculator_3-way'!A994,'True_Odds_Calculator_3-way'!B994,'True_Odds_Calculator_3-way'!C994,'Log_working_3-way'!B$1,'Log_working_3-way'!B$2)</f>
        <v/>
      </c>
      <c r="F996" s="6" t="str">
        <f>IF('Log_working_3-way'!D996="","",1/'True_Odds_Calculator_3-way'!N994+1/'True_Odds_Calculator_3-way'!O994+1/'True_Odds_Calculator_3-way'!#REF!-1)</f>
        <v/>
      </c>
      <c r="H996" s="6" t="str">
        <f>IF('Log_working_3-way'!$D996="","",'True_Odds_Calculator_3-way'!N994/'True_Odds_Calculator_3-way'!A994-1)</f>
        <v/>
      </c>
      <c r="I996" s="6" t="str">
        <f>IF('Log_working_3-way'!$D996="","",'True_Odds_Calculator_3-way'!O994/'True_Odds_Calculator_3-way'!B994-1)</f>
        <v/>
      </c>
      <c r="J996" s="6" t="str">
        <f>IF('Log_working_3-way'!$D996="","",'True_Odds_Calculator_3-way'!#REF!/'True_Odds_Calculator_3-way'!C994-1)</f>
        <v/>
      </c>
      <c r="K996" s="6" t="str">
        <f>IF('Log_working_3-way'!$D996="","",1/'True_Odds_Calculator_3-way'!A994+1/'True_Odds_Calculator_3-way'!B994+1/'True_Odds_Calculator_3-way'!C994-1)</f>
        <v/>
      </c>
    </row>
    <row r="997" spans="4:11" x14ac:dyDescent="0.25">
      <c r="D997" t="str">
        <f>solve_for_c('True_Odds_Calculator_3-way'!A995,'True_Odds_Calculator_3-way'!B995,'True_Odds_Calculator_3-way'!C995,'Log_working_3-way'!B$1,'Log_working_3-way'!B$2)</f>
        <v/>
      </c>
      <c r="F997" s="6" t="str">
        <f>IF('Log_working_3-way'!D997="","",1/'True_Odds_Calculator_3-way'!N995+1/'True_Odds_Calculator_3-way'!O995+1/'True_Odds_Calculator_3-way'!#REF!-1)</f>
        <v/>
      </c>
      <c r="H997" s="6" t="str">
        <f>IF('Log_working_3-way'!$D997="","",'True_Odds_Calculator_3-way'!N995/'True_Odds_Calculator_3-way'!A995-1)</f>
        <v/>
      </c>
      <c r="I997" s="6" t="str">
        <f>IF('Log_working_3-way'!$D997="","",'True_Odds_Calculator_3-way'!O995/'True_Odds_Calculator_3-way'!B995-1)</f>
        <v/>
      </c>
      <c r="J997" s="6" t="str">
        <f>IF('Log_working_3-way'!$D997="","",'True_Odds_Calculator_3-way'!#REF!/'True_Odds_Calculator_3-way'!C995-1)</f>
        <v/>
      </c>
      <c r="K997" s="6" t="str">
        <f>IF('Log_working_3-way'!$D997="","",1/'True_Odds_Calculator_3-way'!A995+1/'True_Odds_Calculator_3-way'!B995+1/'True_Odds_Calculator_3-way'!C995-1)</f>
        <v/>
      </c>
    </row>
    <row r="998" spans="4:11" x14ac:dyDescent="0.25">
      <c r="D998" t="str">
        <f>solve_for_c('True_Odds_Calculator_3-way'!A996,'True_Odds_Calculator_3-way'!B996,'True_Odds_Calculator_3-way'!C996,'Log_working_3-way'!B$1,'Log_working_3-way'!B$2)</f>
        <v/>
      </c>
      <c r="F998" s="6" t="str">
        <f>IF('Log_working_3-way'!D998="","",1/'True_Odds_Calculator_3-way'!N996+1/'True_Odds_Calculator_3-way'!O996+1/'True_Odds_Calculator_3-way'!#REF!-1)</f>
        <v/>
      </c>
      <c r="H998" s="6" t="str">
        <f>IF('Log_working_3-way'!$D998="","",'True_Odds_Calculator_3-way'!N996/'True_Odds_Calculator_3-way'!A996-1)</f>
        <v/>
      </c>
      <c r="I998" s="6" t="str">
        <f>IF('Log_working_3-way'!$D998="","",'True_Odds_Calculator_3-way'!O996/'True_Odds_Calculator_3-way'!B996-1)</f>
        <v/>
      </c>
      <c r="J998" s="6" t="str">
        <f>IF('Log_working_3-way'!$D998="","",'True_Odds_Calculator_3-way'!#REF!/'True_Odds_Calculator_3-way'!C996-1)</f>
        <v/>
      </c>
      <c r="K998" s="6" t="str">
        <f>IF('Log_working_3-way'!$D998="","",1/'True_Odds_Calculator_3-way'!A996+1/'True_Odds_Calculator_3-way'!B996+1/'True_Odds_Calculator_3-way'!C996-1)</f>
        <v/>
      </c>
    </row>
    <row r="999" spans="4:11" x14ac:dyDescent="0.25">
      <c r="D999" t="str">
        <f>solve_for_c('True_Odds_Calculator_3-way'!A997,'True_Odds_Calculator_3-way'!B997,'True_Odds_Calculator_3-way'!C997,'Log_working_3-way'!B$1,'Log_working_3-way'!B$2)</f>
        <v/>
      </c>
      <c r="F999" s="6" t="str">
        <f>IF('Log_working_3-way'!D999="","",1/'True_Odds_Calculator_3-way'!N997+1/'True_Odds_Calculator_3-way'!O997+1/'True_Odds_Calculator_3-way'!#REF!-1)</f>
        <v/>
      </c>
      <c r="H999" s="6" t="str">
        <f>IF('Log_working_3-way'!$D999="","",'True_Odds_Calculator_3-way'!N997/'True_Odds_Calculator_3-way'!A997-1)</f>
        <v/>
      </c>
      <c r="I999" s="6" t="str">
        <f>IF('Log_working_3-way'!$D999="","",'True_Odds_Calculator_3-way'!O997/'True_Odds_Calculator_3-way'!B997-1)</f>
        <v/>
      </c>
      <c r="J999" s="6" t="str">
        <f>IF('Log_working_3-way'!$D999="","",'True_Odds_Calculator_3-way'!#REF!/'True_Odds_Calculator_3-way'!C997-1)</f>
        <v/>
      </c>
      <c r="K999" s="6" t="str">
        <f>IF('Log_working_3-way'!$D999="","",1/'True_Odds_Calculator_3-way'!A997+1/'True_Odds_Calculator_3-way'!B997+1/'True_Odds_Calculator_3-way'!C997-1)</f>
        <v/>
      </c>
    </row>
    <row r="1000" spans="4:11" x14ac:dyDescent="0.25">
      <c r="D1000" t="str">
        <f>solve_for_c('True_Odds_Calculator_3-way'!A998,'True_Odds_Calculator_3-way'!B998,'True_Odds_Calculator_3-way'!C998,'Log_working_3-way'!B$1,'Log_working_3-way'!B$2)</f>
        <v/>
      </c>
      <c r="F1000" s="6" t="str">
        <f>IF('Log_working_3-way'!D1000="","",1/'True_Odds_Calculator_3-way'!N998+1/'True_Odds_Calculator_3-way'!O998+1/'True_Odds_Calculator_3-way'!#REF!-1)</f>
        <v/>
      </c>
      <c r="H1000" s="6" t="str">
        <f>IF('Log_working_3-way'!$D1000="","",'True_Odds_Calculator_3-way'!N998/'True_Odds_Calculator_3-way'!A998-1)</f>
        <v/>
      </c>
      <c r="I1000" s="6" t="str">
        <f>IF('Log_working_3-way'!$D1000="","",'True_Odds_Calculator_3-way'!O998/'True_Odds_Calculator_3-way'!B998-1)</f>
        <v/>
      </c>
      <c r="J1000" s="6" t="str">
        <f>IF('Log_working_3-way'!$D1000="","",'True_Odds_Calculator_3-way'!#REF!/'True_Odds_Calculator_3-way'!C998-1)</f>
        <v/>
      </c>
      <c r="K1000" s="6" t="str">
        <f>IF('Log_working_3-way'!$D1000="","",1/'True_Odds_Calculator_3-way'!A998+1/'True_Odds_Calculator_3-way'!B998+1/'True_Odds_Calculator_3-way'!C998-1)</f>
        <v/>
      </c>
    </row>
    <row r="1001" spans="4:11" x14ac:dyDescent="0.25">
      <c r="D1001" t="str">
        <f>solve_for_c('True_Odds_Calculator_3-way'!A999,'True_Odds_Calculator_3-way'!B999,'True_Odds_Calculator_3-way'!C999,'Log_working_3-way'!B$1,'Log_working_3-way'!B$2)</f>
        <v/>
      </c>
      <c r="F1001" s="6" t="str">
        <f>IF('Log_working_3-way'!D1001="","",1/'True_Odds_Calculator_3-way'!N999+1/'True_Odds_Calculator_3-way'!O999+1/'True_Odds_Calculator_3-way'!#REF!-1)</f>
        <v/>
      </c>
      <c r="H1001" s="6" t="str">
        <f>IF('Log_working_3-way'!$D1001="","",'True_Odds_Calculator_3-way'!N999/'True_Odds_Calculator_3-way'!A999-1)</f>
        <v/>
      </c>
      <c r="I1001" s="6" t="str">
        <f>IF('Log_working_3-way'!$D1001="","",'True_Odds_Calculator_3-way'!O999/'True_Odds_Calculator_3-way'!B999-1)</f>
        <v/>
      </c>
      <c r="J1001" s="6" t="str">
        <f>IF('Log_working_3-way'!$D1001="","",'True_Odds_Calculator_3-way'!#REF!/'True_Odds_Calculator_3-way'!C999-1)</f>
        <v/>
      </c>
      <c r="K1001" s="6" t="str">
        <f>IF('Log_working_3-way'!$D1001="","",1/'True_Odds_Calculator_3-way'!A999+1/'True_Odds_Calculator_3-way'!B999+1/'True_Odds_Calculator_3-way'!C999-1)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9">
        <f t="shared" si="39"/>
        <v>0.3230203336055954</v>
      </c>
      <c r="E185" s="9">
        <f t="shared" si="40"/>
        <v>0.30073657251252672</v>
      </c>
      <c r="F185" s="9">
        <f t="shared" si="41"/>
        <v>0.37624309388187788</v>
      </c>
      <c r="G185" s="9">
        <f t="shared" si="42"/>
        <v>1.0426767888474702</v>
      </c>
      <c r="H185" s="9">
        <f t="shared" si="43"/>
        <v>3.0957803455834147</v>
      </c>
      <c r="I185" s="9">
        <f t="shared" si="44"/>
        <v>3.3251692391298584</v>
      </c>
      <c r="J185" s="9">
        <f t="shared" si="45"/>
        <v>2.657856094267478</v>
      </c>
      <c r="K185" s="11">
        <f t="shared" si="46"/>
        <v>0.33222591362126247</v>
      </c>
      <c r="L185" s="11">
        <f t="shared" si="47"/>
        <v>0.30959752321981426</v>
      </c>
      <c r="M185" s="11">
        <f t="shared" si="48"/>
        <v>0.38610038610038611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-0.28302790897033003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0.23152600217697983</v>
      </c>
      <c r="Q185" s="11">
        <f>2*'OddsRatio_working_3-way'!K185*'OddsRatio_working_3-way'!L185*'OddsRatio_working_3-way'!M185</f>
        <v>7.9425729734812989E-2</v>
      </c>
      <c r="R185" s="11">
        <f t="shared" si="49"/>
        <v>0</v>
      </c>
      <c r="S185" s="11">
        <f t="shared" si="50"/>
        <v>-0.81803240895671114</v>
      </c>
      <c r="T185" s="11">
        <f t="shared" si="51"/>
        <v>-0.2806286137072766</v>
      </c>
      <c r="U185" s="11">
        <f>'OddsRatio_working_3-way'!S185-'OddsRatio_working_3-way'!R185^2/3</f>
        <v>-0.81803240895671114</v>
      </c>
      <c r="V185" s="11">
        <f>'OddsRatio_working_3-way'!S185*'OddsRatio_working_3-way'!R185/3-2*'OddsRatio_working_3-way'!R185^3/27-'OddsRatio_working_3-way'!T185</f>
        <v>0.2806286137072766</v>
      </c>
      <c r="W185" s="11">
        <f>'OddsRatio_working_3-way'!V185^2+4*'OddsRatio_working_3-way'!U185^3/27</f>
        <v>-2.3451354516685341E-3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0.14238816162425197</v>
      </c>
      <c r="Y185" s="11">
        <f>IF('OddsRatio_working_3-way'!W185&gt;=0,IF('OddsRatio_working_3-way'!V185+SQRT('OddsRatio_working_3-way'!W185)&gt;0,0,PI()),ACOS('OddsRatio_working_3-way'!V185/(2*'OddsRatio_working_3-way'!X185)))</f>
        <v>0.17088177920708647</v>
      </c>
      <c r="Z185" s="11">
        <f>'OddsRatio_working_3-way'!X185^(1/3)*COS('OddsRatio_working_3-way'!Y185/3)</f>
        <v>0.52133839442373509</v>
      </c>
      <c r="AA185" s="11">
        <f>'OddsRatio_working_3-way'!X185^(1/3)*COS(('OddsRatio_working_3-way'!Y185+2*PI())/3)</f>
        <v>-0.28641431546638896</v>
      </c>
      <c r="AB185" s="11">
        <f>'OddsRatio_working_3-way'!X185^(1/3)*COS(('OddsRatio_working_3-way'!Y185+4*PI())/3)</f>
        <v>-0.23492407895734632</v>
      </c>
      <c r="AC185" s="11">
        <f>'OddsRatio_working_3-way'!X185^(1/3)*SIN('OddsRatio_working_3-way'!Y185/3)</f>
        <v>2.9727901909133506E-2</v>
      </c>
      <c r="AD185" s="11">
        <f>'OddsRatio_working_3-way'!X185^(1/3)*SIN(('OddsRatio_working_3-way'!Y185+2*PI())/3)</f>
        <v>0.43662834258457955</v>
      </c>
      <c r="AE185" s="11">
        <f>'OddsRatio_working_3-way'!X185^(1/3)*SIN(('OddsRatio_working_3-way'!Y185+4*PI())/3)</f>
        <v>-0.46635624449371277</v>
      </c>
      <c r="AF185" s="11">
        <f>-'OddsRatio_working_3-way'!U185/(3*'OddsRatio_working_3-way'!X185^(1/3))*COS(('OddsRatio_working_3-way'!Y185)/3)</f>
        <v>0.52133839442373497</v>
      </c>
      <c r="AG185" s="11">
        <f>-'OddsRatio_working_3-way'!U185/(3*'OddsRatio_working_3-way'!X185^(1/3))*COS(('OddsRatio_working_3-way'!Y185+2*PI())/3)</f>
        <v>-0.2864143154663889</v>
      </c>
      <c r="AH185" s="11">
        <f>-'OddsRatio_working_3-way'!U185/(3*'OddsRatio_working_3-way'!X185^(1/3))*COS(('OddsRatio_working_3-way'!Y185+4*PI())/3)</f>
        <v>-0.23492407895734629</v>
      </c>
      <c r="AI185" s="11">
        <f>'OddsRatio_working_3-way'!U185/(3*'OddsRatio_working_3-way'!X185^(1/3))*SIN(('OddsRatio_working_3-way'!Y185)/3)</f>
        <v>-2.9727901909133499E-2</v>
      </c>
      <c r="AJ185" s="11">
        <f>'OddsRatio_working_3-way'!U185/(3*'OddsRatio_working_3-way'!X185^(1/3))*SIN(('OddsRatio_working_3-way'!Y185+2*PI())/3)</f>
        <v>-0.43662834258457944</v>
      </c>
      <c r="AK185" s="11">
        <f>'OddsRatio_working_3-way'!U185/(3*'OddsRatio_working_3-way'!X185^(1/3))*SIN(('OddsRatio_working_3-way'!Y185+4*PI())/3)</f>
        <v>0.46635624449371266</v>
      </c>
      <c r="AL185" s="11">
        <f>'OddsRatio_working_3-way'!Z185+'OddsRatio_working_3-way'!AF185</f>
        <v>1.0426767888474702</v>
      </c>
      <c r="AM185" s="11">
        <f>'OddsRatio_working_3-way'!AA185+'OddsRatio_working_3-way'!AG185</f>
        <v>-0.57282863093277792</v>
      </c>
      <c r="AN185" s="11">
        <f>'OddsRatio_working_3-way'!AB185+'OddsRatio_working_3-way'!AH185</f>
        <v>-0.46984815791469259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1.0426767888474702</v>
      </c>
      <c r="AS185" s="11">
        <f>IF(('OddsRatio_working_3-way'!X185=0),IF(Q185&gt;0,-Q185^(1/3),(-Q185)^(1/3)),'OddsRatio_working_3-way'!AM185-'OddsRatio_working_3-way'!R185/3)</f>
        <v>-0.57282863093277792</v>
      </c>
      <c r="AT185" s="11">
        <f>IF(('OddsRatio_working_3-way'!X185=0),IF(Q185&gt;0,-Q185^(1/3),(-Q185)^(1/3)),'OddsRatio_working_3-way'!AN185-'OddsRatio_working_3-way'!R185/3)</f>
        <v>-0.46984815791469259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5.1100000000000003</v>
      </c>
      <c r="B186" s="4">
        <f>IF('True_Odds_Calculator_3-way'!B187="","",'True_Odds_Calculator_3-way'!B187)</f>
        <v>4.91</v>
      </c>
      <c r="C186" s="4">
        <f>IF('True_Odds_Calculator_3-way'!C187="","",'True_Odds_Calculator_3-way'!C187)</f>
        <v>1.6</v>
      </c>
      <c r="D186" s="9">
        <f t="shared" si="39"/>
        <v>0.1888291615360852</v>
      </c>
      <c r="E186" s="9">
        <f t="shared" si="40"/>
        <v>0.19658913088564231</v>
      </c>
      <c r="F186" s="9">
        <f t="shared" si="41"/>
        <v>0.61458170757827246</v>
      </c>
      <c r="G186" s="9">
        <f t="shared" si="42"/>
        <v>1.0452049138170425</v>
      </c>
      <c r="H186" s="9">
        <f t="shared" si="43"/>
        <v>5.2957921957880449</v>
      </c>
      <c r="I186" s="9">
        <f t="shared" si="44"/>
        <v>5.0867512130246366</v>
      </c>
      <c r="J186" s="9">
        <f t="shared" si="45"/>
        <v>1.6271229482902256</v>
      </c>
      <c r="K186" s="11">
        <f t="shared" si="46"/>
        <v>0.19569471624266144</v>
      </c>
      <c r="L186" s="11">
        <f t="shared" si="47"/>
        <v>0.20366598778004072</v>
      </c>
      <c r="M186" s="11">
        <f t="shared" si="48"/>
        <v>0.625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-0.24018587012407289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0.21472612703815444</v>
      </c>
      <c r="Q186" s="11">
        <f>2*'OddsRatio_working_3-way'!K186*'OddsRatio_working_3-way'!L186*'OddsRatio_working_3-way'!M186</f>
        <v>4.9820447108620533E-2</v>
      </c>
      <c r="R186" s="11">
        <f t="shared" si="49"/>
        <v>0</v>
      </c>
      <c r="S186" s="11">
        <f t="shared" si="50"/>
        <v>-0.89399982991186489</v>
      </c>
      <c r="T186" s="11">
        <f t="shared" si="51"/>
        <v>-0.20742455450391303</v>
      </c>
      <c r="U186" s="11">
        <f>'OddsRatio_working_3-way'!S186-'OddsRatio_working_3-way'!R186^2/3</f>
        <v>-0.89399982991186489</v>
      </c>
      <c r="V186" s="11">
        <f>'OddsRatio_working_3-way'!S186*'OddsRatio_working_3-way'!R186/3-2*'OddsRatio_working_3-way'!R186^3/27-'OddsRatio_working_3-way'!T186</f>
        <v>0.20742455450391303</v>
      </c>
      <c r="W186" s="11">
        <f>'OddsRatio_working_3-way'!V186^2+4*'OddsRatio_working_3-way'!U186^3/27</f>
        <v>-6.2829361770837699E-2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0.16267629481733387</v>
      </c>
      <c r="Y186" s="11">
        <f>IF('OddsRatio_working_3-way'!W186&gt;=0,IF('OddsRatio_working_3-way'!V186+SQRT('OddsRatio_working_3-way'!W186)&gt;0,0,PI()),ACOS('OddsRatio_working_3-way'!V186/(2*'OddsRatio_working_3-way'!X186)))</f>
        <v>0.87949830556919861</v>
      </c>
      <c r="Z186" s="11">
        <f>'OddsRatio_working_3-way'!X186^(1/3)*COS('OddsRatio_working_3-way'!Y186/3)</f>
        <v>0.52260245690852114</v>
      </c>
      <c r="AA186" s="11">
        <f>'OddsRatio_working_3-way'!X186^(1/3)*COS(('OddsRatio_working_3-way'!Y186+2*PI())/3)</f>
        <v>-0.39792099826393762</v>
      </c>
      <c r="AB186" s="11">
        <f>'OddsRatio_working_3-way'!X186^(1/3)*COS(('OddsRatio_working_3-way'!Y186+4*PI())/3)</f>
        <v>-0.12468145864458344</v>
      </c>
      <c r="AC186" s="11">
        <f>'OddsRatio_working_3-way'!X186^(1/3)*SIN('OddsRatio_working_3-way'!Y186/3)</f>
        <v>0.1577549217524836</v>
      </c>
      <c r="AD186" s="11">
        <f>'OddsRatio_working_3-way'!X186^(1/3)*SIN(('OddsRatio_working_3-way'!Y186+2*PI())/3)</f>
        <v>0.3737095428867</v>
      </c>
      <c r="AE186" s="11">
        <f>'OddsRatio_working_3-way'!X186^(1/3)*SIN(('OddsRatio_working_3-way'!Y186+4*PI())/3)</f>
        <v>-0.53146446463918351</v>
      </c>
      <c r="AF186" s="11">
        <f>-'OddsRatio_working_3-way'!U186/(3*'OddsRatio_working_3-way'!X186^(1/3))*COS(('OddsRatio_working_3-way'!Y186)/3)</f>
        <v>0.52260245690852125</v>
      </c>
      <c r="AG186" s="11">
        <f>-'OddsRatio_working_3-way'!U186/(3*'OddsRatio_working_3-way'!X186^(1/3))*COS(('OddsRatio_working_3-way'!Y186+2*PI())/3)</f>
        <v>-0.39792099826393773</v>
      </c>
      <c r="AH186" s="11">
        <f>-'OddsRatio_working_3-way'!U186/(3*'OddsRatio_working_3-way'!X186^(1/3))*COS(('OddsRatio_working_3-way'!Y186+4*PI())/3)</f>
        <v>-0.12468145864458345</v>
      </c>
      <c r="AI186" s="11">
        <f>'OddsRatio_working_3-way'!U186/(3*'OddsRatio_working_3-way'!X186^(1/3))*SIN(('OddsRatio_working_3-way'!Y186)/3)</f>
        <v>-0.15775492175248362</v>
      </c>
      <c r="AJ186" s="11">
        <f>'OddsRatio_working_3-way'!U186/(3*'OddsRatio_working_3-way'!X186^(1/3))*SIN(('OddsRatio_working_3-way'!Y186+2*PI())/3)</f>
        <v>-0.37370954288670005</v>
      </c>
      <c r="AK186" s="11">
        <f>'OddsRatio_working_3-way'!U186/(3*'OddsRatio_working_3-way'!X186^(1/3))*SIN(('OddsRatio_working_3-way'!Y186+4*PI())/3)</f>
        <v>0.53146446463918362</v>
      </c>
      <c r="AL186" s="11">
        <f>'OddsRatio_working_3-way'!Z186+'OddsRatio_working_3-way'!AF186</f>
        <v>1.0452049138170425</v>
      </c>
      <c r="AM186" s="11">
        <f>'OddsRatio_working_3-way'!AA186+'OddsRatio_working_3-way'!AG186</f>
        <v>-0.79584199652787535</v>
      </c>
      <c r="AN186" s="11">
        <f>'OddsRatio_working_3-way'!AB186+'OddsRatio_working_3-way'!AH186</f>
        <v>-0.24936291728916687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1.0452049138170425</v>
      </c>
      <c r="AS186" s="11">
        <f>IF(('OddsRatio_working_3-way'!X186=0),IF(Q186&gt;0,-Q186^(1/3),(-Q186)^(1/3)),'OddsRatio_working_3-way'!AM186-'OddsRatio_working_3-way'!R186/3)</f>
        <v>-0.79584199652787535</v>
      </c>
      <c r="AT186" s="11">
        <f>IF(('OddsRatio_working_3-way'!X186=0),IF(Q186&gt;0,-Q186^(1/3),(-Q186)^(1/3)),'OddsRatio_working_3-way'!AN186-'OddsRatio_working_3-way'!R186/3)</f>
        <v>-0.24936291728916687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3.17</v>
      </c>
      <c r="B187" s="4">
        <f>IF('True_Odds_Calculator_3-way'!B188="","",'True_Odds_Calculator_3-way'!B188)</f>
        <v>3.44</v>
      </c>
      <c r="C187" s="4">
        <f>IF('True_Odds_Calculator_3-way'!C188="","",'True_Odds_Calculator_3-way'!C188)</f>
        <v>2.37</v>
      </c>
      <c r="D187" s="9">
        <f t="shared" si="39"/>
        <v>0.30636022298785043</v>
      </c>
      <c r="E187" s="9">
        <f t="shared" si="40"/>
        <v>0.28202034175244278</v>
      </c>
      <c r="F187" s="9">
        <f t="shared" si="41"/>
        <v>0.41161943525970662</v>
      </c>
      <c r="G187" s="9">
        <f t="shared" si="42"/>
        <v>1.0433784898979914</v>
      </c>
      <c r="H187" s="9">
        <f t="shared" si="43"/>
        <v>3.264131323078642</v>
      </c>
      <c r="I187" s="9">
        <f t="shared" si="44"/>
        <v>3.5458435153510988</v>
      </c>
      <c r="J187" s="9">
        <f t="shared" si="45"/>
        <v>2.4294285311602484</v>
      </c>
      <c r="K187" s="11">
        <f t="shared" si="46"/>
        <v>0.31545741324921134</v>
      </c>
      <c r="L187" s="11">
        <f t="shared" si="47"/>
        <v>0.29069767441860467</v>
      </c>
      <c r="M187" s="11">
        <f t="shared" si="48"/>
        <v>0.42194092827004215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-0.2806752231123707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0.23138496359904376</v>
      </c>
      <c r="Q187" s="11">
        <f>2*'OddsRatio_working_3-way'!K187*'OddsRatio_working_3-way'!L187*'OddsRatio_working_3-way'!M187</f>
        <v>7.7386275451185205E-2</v>
      </c>
      <c r="R187" s="11">
        <f t="shared" si="49"/>
        <v>0</v>
      </c>
      <c r="S187" s="11">
        <f t="shared" si="50"/>
        <v>-0.82438685193957018</v>
      </c>
      <c r="T187" s="11">
        <f t="shared" si="51"/>
        <v>-0.27571466620052515</v>
      </c>
      <c r="U187" s="11">
        <f>'OddsRatio_working_3-way'!S187-'OddsRatio_working_3-way'!R187^2/3</f>
        <v>-0.82438685193957018</v>
      </c>
      <c r="V187" s="11">
        <f>'OddsRatio_working_3-way'!S187*'OddsRatio_working_3-way'!R187/3-2*'OddsRatio_working_3-way'!R187^3/27-'OddsRatio_working_3-way'!T187</f>
        <v>0.27571466620052515</v>
      </c>
      <c r="W187" s="11">
        <f>'OddsRatio_working_3-way'!V187^2+4*'OddsRatio_working_3-way'!U187^3/27</f>
        <v>-6.9835833680356452E-3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0.14405047772057428</v>
      </c>
      <c r="Y187" s="11">
        <f>IF('OddsRatio_working_3-way'!W187&gt;=0,IF('OddsRatio_working_3-way'!V187+SQRT('OddsRatio_working_3-way'!W187)&gt;0,0,PI()),ACOS('OddsRatio_working_3-way'!V187/(2*'OddsRatio_working_3-way'!X187)))</f>
        <v>0.29429415247068658</v>
      </c>
      <c r="Z187" s="11">
        <f>'OddsRatio_working_3-way'!X187^(1/3)*COS('OddsRatio_working_3-way'!Y187/3)</f>
        <v>0.52168924494899571</v>
      </c>
      <c r="AA187" s="11">
        <f>'OddsRatio_working_3-way'!X187^(1/3)*COS(('OddsRatio_working_3-way'!Y187+2*PI())/3)</f>
        <v>-0.30530766064445009</v>
      </c>
      <c r="AB187" s="11">
        <f>'OddsRatio_working_3-way'!X187^(1/3)*COS(('OddsRatio_working_3-way'!Y187+4*PI())/3)</f>
        <v>-0.21638158430454571</v>
      </c>
      <c r="AC187" s="11">
        <f>'OddsRatio_working_3-way'!X187^(1/3)*SIN('OddsRatio_working_3-way'!Y187/3)</f>
        <v>5.1341494112821046E-2</v>
      </c>
      <c r="AD187" s="11">
        <f>'OddsRatio_working_3-way'!X187^(1/3)*SIN(('OddsRatio_working_3-way'!Y187+2*PI())/3)</f>
        <v>0.42612539195054239</v>
      </c>
      <c r="AE187" s="11">
        <f>'OddsRatio_working_3-way'!X187^(1/3)*SIN(('OddsRatio_working_3-way'!Y187+4*PI())/3)</f>
        <v>-0.4774668860633634</v>
      </c>
      <c r="AF187" s="11">
        <f>-'OddsRatio_working_3-way'!U187/(3*'OddsRatio_working_3-way'!X187^(1/3))*COS(('OddsRatio_working_3-way'!Y187)/3)</f>
        <v>0.52168924494899571</v>
      </c>
      <c r="AG187" s="11">
        <f>-'OddsRatio_working_3-way'!U187/(3*'OddsRatio_working_3-way'!X187^(1/3))*COS(('OddsRatio_working_3-way'!Y187+2*PI())/3)</f>
        <v>-0.30530766064445009</v>
      </c>
      <c r="AH187" s="11">
        <f>-'OddsRatio_working_3-way'!U187/(3*'OddsRatio_working_3-way'!X187^(1/3))*COS(('OddsRatio_working_3-way'!Y187+4*PI())/3)</f>
        <v>-0.21638158430454571</v>
      </c>
      <c r="AI187" s="11">
        <f>'OddsRatio_working_3-way'!U187/(3*'OddsRatio_working_3-way'!X187^(1/3))*SIN(('OddsRatio_working_3-way'!Y187)/3)</f>
        <v>-5.1341494112821046E-2</v>
      </c>
      <c r="AJ187" s="11">
        <f>'OddsRatio_working_3-way'!U187/(3*'OddsRatio_working_3-way'!X187^(1/3))*SIN(('OddsRatio_working_3-way'!Y187+2*PI())/3)</f>
        <v>-0.42612539195054239</v>
      </c>
      <c r="AK187" s="11">
        <f>'OddsRatio_working_3-way'!U187/(3*'OddsRatio_working_3-way'!X187^(1/3))*SIN(('OddsRatio_working_3-way'!Y187+4*PI())/3)</f>
        <v>0.4774668860633634</v>
      </c>
      <c r="AL187" s="11">
        <f>'OddsRatio_working_3-way'!Z187+'OddsRatio_working_3-way'!AF187</f>
        <v>1.0433784898979914</v>
      </c>
      <c r="AM187" s="11">
        <f>'OddsRatio_working_3-way'!AA187+'OddsRatio_working_3-way'!AG187</f>
        <v>-0.61061532128890017</v>
      </c>
      <c r="AN187" s="11">
        <f>'OddsRatio_working_3-way'!AB187+'OddsRatio_working_3-way'!AH187</f>
        <v>-0.43276316860909142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1.0433784898979914</v>
      </c>
      <c r="AS187" s="11">
        <f>IF(('OddsRatio_working_3-way'!X187=0),IF(Q187&gt;0,-Q187^(1/3),(-Q187)^(1/3)),'OddsRatio_working_3-way'!AM187-'OddsRatio_working_3-way'!R187/3)</f>
        <v>-0.61061532128890017</v>
      </c>
      <c r="AT187" s="11">
        <f>IF(('OddsRatio_working_3-way'!X187=0),IF(Q187&gt;0,-Q187^(1/3),(-Q187)^(1/3)),'OddsRatio_working_3-way'!AN187-'OddsRatio_working_3-way'!R187/3)</f>
        <v>-0.43276316860909142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3.82</v>
      </c>
      <c r="B188" s="4">
        <f>IF('True_Odds_Calculator_3-way'!B189="","",'True_Odds_Calculator_3-way'!B189)</f>
        <v>3.52</v>
      </c>
      <c r="C188" s="4">
        <f>IF('True_Odds_Calculator_3-way'!C189="","",'True_Odds_Calculator_3-way'!C189)</f>
        <v>2.0699999999999998</v>
      </c>
      <c r="D188" s="9">
        <f t="shared" si="39"/>
        <v>0.25315647504643535</v>
      </c>
      <c r="E188" s="9">
        <f t="shared" si="40"/>
        <v>0.2750061058411315</v>
      </c>
      <c r="F188" s="9">
        <f t="shared" si="41"/>
        <v>0.47183741911243304</v>
      </c>
      <c r="G188" s="9">
        <f t="shared" si="42"/>
        <v>1.0461440078417099</v>
      </c>
      <c r="H188" s="9">
        <f t="shared" si="43"/>
        <v>3.9501261021136216</v>
      </c>
      <c r="I188" s="9">
        <f t="shared" si="44"/>
        <v>3.6362828997611087</v>
      </c>
      <c r="J188" s="9">
        <f t="shared" si="45"/>
        <v>2.1193740883906291</v>
      </c>
      <c r="K188" s="11">
        <f t="shared" si="46"/>
        <v>0.26178010471204188</v>
      </c>
      <c r="L188" s="11">
        <f t="shared" si="47"/>
        <v>0.28409090909090912</v>
      </c>
      <c r="M188" s="11">
        <f t="shared" si="48"/>
        <v>0.48309178743961356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-0.27318512923452587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0.23029348803307378</v>
      </c>
      <c r="Q188" s="11">
        <f>2*'OddsRatio_working_3-way'!K188*'OddsRatio_working_3-way'!L188*'OddsRatio_working_3-way'!M188</f>
        <v>7.1854442444016786E-2</v>
      </c>
      <c r="R188" s="11">
        <f t="shared" si="49"/>
        <v>0</v>
      </c>
      <c r="S188" s="11">
        <f t="shared" si="50"/>
        <v>-0.84299423134181595</v>
      </c>
      <c r="T188" s="11">
        <f t="shared" si="51"/>
        <v>-0.26302472116749331</v>
      </c>
      <c r="U188" s="11">
        <f>'OddsRatio_working_3-way'!S188-'OddsRatio_working_3-way'!R188^2/3</f>
        <v>-0.84299423134181595</v>
      </c>
      <c r="V188" s="11">
        <f>'OddsRatio_working_3-way'!S188*'OddsRatio_working_3-way'!R188/3-2*'OddsRatio_working_3-way'!R188^3/27-'OddsRatio_working_3-way'!T188</f>
        <v>0.26302472116749331</v>
      </c>
      <c r="W188" s="11">
        <f>'OddsRatio_working_3-way'!V188^2+4*'OddsRatio_working_3-way'!U188^3/27</f>
        <v>-1.9568338071154837E-2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0.14895497811116656</v>
      </c>
      <c r="Y188" s="11">
        <f>IF('OddsRatio_working_3-way'!W188&gt;=0,IF('OddsRatio_working_3-way'!V188+SQRT('OddsRatio_working_3-way'!W188)&gt;0,0,PI()),ACOS('OddsRatio_working_3-way'!V188/(2*'OddsRatio_working_3-way'!X188)))</f>
        <v>0.4887934074522402</v>
      </c>
      <c r="Z188" s="11">
        <f>'OddsRatio_working_3-way'!X188^(1/3)*COS('OddsRatio_working_3-way'!Y188/3)</f>
        <v>0.52307200392085507</v>
      </c>
      <c r="AA188" s="11">
        <f>'OddsRatio_working_3-way'!X188^(1/3)*COS(('OddsRatio_working_3-way'!Y188+2*PI())/3)</f>
        <v>-0.3360028863528865</v>
      </c>
      <c r="AB188" s="11">
        <f>'OddsRatio_working_3-way'!X188^(1/3)*COS(('OddsRatio_working_3-way'!Y188+4*PI())/3)</f>
        <v>-0.18706911756796862</v>
      </c>
      <c r="AC188" s="11">
        <f>'OddsRatio_working_3-way'!X188^(1/3)*SIN('OddsRatio_working_3-way'!Y188/3)</f>
        <v>8.5986951499397821E-2</v>
      </c>
      <c r="AD188" s="11">
        <f>'OddsRatio_working_3-way'!X188^(1/3)*SIN(('OddsRatio_working_3-way'!Y188+2*PI())/3)</f>
        <v>0.410000167654195</v>
      </c>
      <c r="AE188" s="11">
        <f>'OddsRatio_working_3-way'!X188^(1/3)*SIN(('OddsRatio_working_3-way'!Y188+4*PI())/3)</f>
        <v>-0.49598711915359284</v>
      </c>
      <c r="AF188" s="11">
        <f>-'OddsRatio_working_3-way'!U188/(3*'OddsRatio_working_3-way'!X188^(1/3))*COS(('OddsRatio_working_3-way'!Y188)/3)</f>
        <v>0.52307200392085484</v>
      </c>
      <c r="AG188" s="11">
        <f>-'OddsRatio_working_3-way'!U188/(3*'OddsRatio_working_3-way'!X188^(1/3))*COS(('OddsRatio_working_3-way'!Y188+2*PI())/3)</f>
        <v>-0.33600288635288633</v>
      </c>
      <c r="AH188" s="11">
        <f>-'OddsRatio_working_3-way'!U188/(3*'OddsRatio_working_3-way'!X188^(1/3))*COS(('OddsRatio_working_3-way'!Y188+4*PI())/3)</f>
        <v>-0.18706911756796854</v>
      </c>
      <c r="AI188" s="11">
        <f>'OddsRatio_working_3-way'!U188/(3*'OddsRatio_working_3-way'!X188^(1/3))*SIN(('OddsRatio_working_3-way'!Y188)/3)</f>
        <v>-8.5986951499397779E-2</v>
      </c>
      <c r="AJ188" s="11">
        <f>'OddsRatio_working_3-way'!U188/(3*'OddsRatio_working_3-way'!X188^(1/3))*SIN(('OddsRatio_working_3-way'!Y188+2*PI())/3)</f>
        <v>-0.41000016765419484</v>
      </c>
      <c r="AK188" s="11">
        <f>'OddsRatio_working_3-way'!U188/(3*'OddsRatio_working_3-way'!X188^(1/3))*SIN(('OddsRatio_working_3-way'!Y188+4*PI())/3)</f>
        <v>0.49598711915359261</v>
      </c>
      <c r="AL188" s="11">
        <f>'OddsRatio_working_3-way'!Z188+'OddsRatio_working_3-way'!AF188</f>
        <v>1.0461440078417099</v>
      </c>
      <c r="AM188" s="11">
        <f>'OddsRatio_working_3-way'!AA188+'OddsRatio_working_3-way'!AG188</f>
        <v>-0.67200577270577289</v>
      </c>
      <c r="AN188" s="11">
        <f>'OddsRatio_working_3-way'!AB188+'OddsRatio_working_3-way'!AH188</f>
        <v>-0.37413823513593714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1.0461440078417099</v>
      </c>
      <c r="AS188" s="11">
        <f>IF(('OddsRatio_working_3-way'!X188=0),IF(Q188&gt;0,-Q188^(1/3),(-Q188)^(1/3)),'OddsRatio_working_3-way'!AM188-'OddsRatio_working_3-way'!R188/3)</f>
        <v>-0.67200577270577289</v>
      </c>
      <c r="AT188" s="11">
        <f>IF(('OddsRatio_working_3-way'!X188=0),IF(Q188&gt;0,-Q188^(1/3),(-Q188)^(1/3)),'OddsRatio_working_3-way'!AN188-'OddsRatio_working_3-way'!R188/3)</f>
        <v>-0.37413823513593714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2.44</v>
      </c>
      <c r="B189" s="4">
        <f>IF('True_Odds_Calculator_3-way'!B190="","",'True_Odds_Calculator_3-way'!B190)</f>
        <v>3.44</v>
      </c>
      <c r="C189" s="4">
        <f>IF('True_Odds_Calculator_3-way'!C190="","",'True_Odds_Calculator_3-way'!C190)</f>
        <v>3.05</v>
      </c>
      <c r="D189" s="9">
        <f t="shared" si="39"/>
        <v>0.39953080804318486</v>
      </c>
      <c r="E189" s="9">
        <f t="shared" si="40"/>
        <v>0.28195689787918266</v>
      </c>
      <c r="F189" s="9">
        <f t="shared" si="41"/>
        <v>0.31851229407763249</v>
      </c>
      <c r="G189" s="9">
        <f t="shared" si="42"/>
        <v>1.0437054815792397</v>
      </c>
      <c r="H189" s="9">
        <f t="shared" si="43"/>
        <v>2.5029358934741048</v>
      </c>
      <c r="I189" s="9">
        <f t="shared" si="44"/>
        <v>3.546641375053345</v>
      </c>
      <c r="J189" s="9">
        <f t="shared" si="45"/>
        <v>3.1395962372374404</v>
      </c>
      <c r="K189" s="11">
        <f t="shared" si="46"/>
        <v>0.4098360655737705</v>
      </c>
      <c r="L189" s="11">
        <f t="shared" si="47"/>
        <v>0.29069767441860467</v>
      </c>
      <c r="M189" s="11">
        <f t="shared" si="48"/>
        <v>0.32786885245901642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-0.2813572245520396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0.23163628181971591</v>
      </c>
      <c r="Q189" s="11">
        <f>2*'OddsRatio_working_3-way'!K189*'OddsRatio_working_3-way'!L189*'OddsRatio_working_3-way'!M189</f>
        <v>7.8123535183715315E-2</v>
      </c>
      <c r="R189" s="11">
        <f t="shared" si="49"/>
        <v>0</v>
      </c>
      <c r="S189" s="11">
        <f t="shared" si="50"/>
        <v>-0.82328179839175464</v>
      </c>
      <c r="T189" s="11">
        <f t="shared" si="51"/>
        <v>-0.27766671109334051</v>
      </c>
      <c r="U189" s="11">
        <f>'OddsRatio_working_3-way'!S189-'OddsRatio_working_3-way'!R189^2/3</f>
        <v>-0.82328179839175464</v>
      </c>
      <c r="V189" s="11">
        <f>'OddsRatio_working_3-way'!S189*'OddsRatio_working_3-way'!R189/3-2*'OddsRatio_working_3-way'!R189^3/27-'OddsRatio_working_3-way'!T189</f>
        <v>0.27766671109334051</v>
      </c>
      <c r="W189" s="11">
        <f>'OddsRatio_working_3-way'!V189^2+4*'OddsRatio_working_3-way'!U189^3/27</f>
        <v>-5.5700232921122028E-3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0.14376093501148429</v>
      </c>
      <c r="Y189" s="11">
        <f>IF('OddsRatio_working_3-way'!W189&gt;=0,IF('OddsRatio_working_3-way'!V189+SQRT('OddsRatio_working_3-way'!W189)&gt;0,0,PI()),ACOS('OddsRatio_working_3-way'!V189/(2*'OddsRatio_working_3-way'!X189)))</f>
        <v>0.26257884810006726</v>
      </c>
      <c r="Z189" s="11">
        <f>'OddsRatio_working_3-way'!X189^(1/3)*COS('OddsRatio_working_3-way'!Y189/3)</f>
        <v>0.52185274078961985</v>
      </c>
      <c r="AA189" s="11">
        <f>'OddsRatio_working_3-way'!X189^(1/3)*COS(('OddsRatio_working_3-way'!Y189+2*PI())/3)</f>
        <v>-0.30058412242023436</v>
      </c>
      <c r="AB189" s="11">
        <f>'OddsRatio_working_3-way'!X189^(1/3)*COS(('OddsRatio_working_3-way'!Y189+4*PI())/3)</f>
        <v>-0.22126861836938538</v>
      </c>
      <c r="AC189" s="11">
        <f>'OddsRatio_working_3-way'!X189^(1/3)*SIN('OddsRatio_working_3-way'!Y189/3)</f>
        <v>4.5792827614668533E-2</v>
      </c>
      <c r="AD189" s="11">
        <f>'OddsRatio_working_3-way'!X189^(1/3)*SIN(('OddsRatio_working_3-way'!Y189+2*PI())/3)</f>
        <v>0.42904131675101226</v>
      </c>
      <c r="AE189" s="11">
        <f>'OddsRatio_working_3-way'!X189^(1/3)*SIN(('OddsRatio_working_3-way'!Y189+4*PI())/3)</f>
        <v>-0.47483414436568078</v>
      </c>
      <c r="AF189" s="11">
        <f>-'OddsRatio_working_3-way'!U189/(3*'OddsRatio_working_3-way'!X189^(1/3))*COS(('OddsRatio_working_3-way'!Y189)/3)</f>
        <v>0.52185274078961985</v>
      </c>
      <c r="AG189" s="11">
        <f>-'OddsRatio_working_3-way'!U189/(3*'OddsRatio_working_3-way'!X189^(1/3))*COS(('OddsRatio_working_3-way'!Y189+2*PI())/3)</f>
        <v>-0.30058412242023436</v>
      </c>
      <c r="AH189" s="11">
        <f>-'OddsRatio_working_3-way'!U189/(3*'OddsRatio_working_3-way'!X189^(1/3))*COS(('OddsRatio_working_3-way'!Y189+4*PI())/3)</f>
        <v>-0.22126861836938538</v>
      </c>
      <c r="AI189" s="11">
        <f>'OddsRatio_working_3-way'!U189/(3*'OddsRatio_working_3-way'!X189^(1/3))*SIN(('OddsRatio_working_3-way'!Y189)/3)</f>
        <v>-4.5792827614668533E-2</v>
      </c>
      <c r="AJ189" s="11">
        <f>'OddsRatio_working_3-way'!U189/(3*'OddsRatio_working_3-way'!X189^(1/3))*SIN(('OddsRatio_working_3-way'!Y189+2*PI())/3)</f>
        <v>-0.42904131675101226</v>
      </c>
      <c r="AK189" s="11">
        <f>'OddsRatio_working_3-way'!U189/(3*'OddsRatio_working_3-way'!X189^(1/3))*SIN(('OddsRatio_working_3-way'!Y189+4*PI())/3)</f>
        <v>0.47483414436568078</v>
      </c>
      <c r="AL189" s="11">
        <f>'OddsRatio_working_3-way'!Z189+'OddsRatio_working_3-way'!AF189</f>
        <v>1.0437054815792397</v>
      </c>
      <c r="AM189" s="11">
        <f>'OddsRatio_working_3-way'!AA189+'OddsRatio_working_3-way'!AG189</f>
        <v>-0.60116824484046871</v>
      </c>
      <c r="AN189" s="11">
        <f>'OddsRatio_working_3-way'!AB189+'OddsRatio_working_3-way'!AH189</f>
        <v>-0.44253723673877077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1.0437054815792397</v>
      </c>
      <c r="AS189" s="11">
        <f>IF(('OddsRatio_working_3-way'!X189=0),IF(Q189&gt;0,-Q189^(1/3),(-Q189)^(1/3)),'OddsRatio_working_3-way'!AM189-'OddsRatio_working_3-way'!R189/3)</f>
        <v>-0.60116824484046871</v>
      </c>
      <c r="AT189" s="11">
        <f>IF(('OddsRatio_working_3-way'!X189=0),IF(Q189&gt;0,-Q189^(1/3),(-Q189)^(1/3)),'OddsRatio_working_3-way'!AN189-'OddsRatio_working_3-way'!R189/3)</f>
        <v>-0.44253723673877077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3.29</v>
      </c>
      <c r="B190" s="4">
        <f>IF('True_Odds_Calculator_3-way'!B191="","",'True_Odds_Calculator_3-way'!B191)</f>
        <v>3.15</v>
      </c>
      <c r="C190" s="4">
        <f>IF('True_Odds_Calculator_3-way'!C191="","",'True_Odds_Calculator_3-way'!C191)</f>
        <v>2.4300000000000002</v>
      </c>
      <c r="D190" s="9">
        <f t="shared" si="39"/>
        <v>0.29358027880438864</v>
      </c>
      <c r="E190" s="9">
        <f t="shared" si="40"/>
        <v>0.30683148112264969</v>
      </c>
      <c r="F190" s="9">
        <f t="shared" si="41"/>
        <v>0.39958824007296173</v>
      </c>
      <c r="G190" s="9">
        <f t="shared" si="42"/>
        <v>1.0507525534502131</v>
      </c>
      <c r="H190" s="9">
        <f t="shared" si="43"/>
        <v>3.4062233474009882</v>
      </c>
      <c r="I190" s="9">
        <f t="shared" si="44"/>
        <v>3.2591179899179581</v>
      </c>
      <c r="J190" s="9">
        <f t="shared" si="45"/>
        <v>2.5025761514338054</v>
      </c>
      <c r="K190" s="11">
        <f t="shared" si="46"/>
        <v>0.303951367781155</v>
      </c>
      <c r="L190" s="11">
        <f t="shared" si="47"/>
        <v>0.31746031746031744</v>
      </c>
      <c r="M190" s="11">
        <f t="shared" si="48"/>
        <v>0.41152263374485593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-0.27957430527883464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0.23309093067808215</v>
      </c>
      <c r="Q190" s="11">
        <f>2*'OddsRatio_working_3-way'!K190*'OddsRatio_working_3-way'!L190*'OddsRatio_working_3-way'!M190</f>
        <v>7.9417693587080798E-2</v>
      </c>
      <c r="R190" s="11">
        <f t="shared" si="49"/>
        <v>0</v>
      </c>
      <c r="S190" s="11">
        <f t="shared" si="50"/>
        <v>-0.8337351690657262</v>
      </c>
      <c r="T190" s="11">
        <f t="shared" si="51"/>
        <v>-0.28406649712631216</v>
      </c>
      <c r="U190" s="11">
        <f>'OddsRatio_working_3-way'!S190-'OddsRatio_working_3-way'!R190^2/3</f>
        <v>-0.8337351690657262</v>
      </c>
      <c r="V190" s="11">
        <f>'OddsRatio_working_3-way'!S190*'OddsRatio_working_3-way'!R190/3-2*'OddsRatio_working_3-way'!R190^3/27-'OddsRatio_working_3-way'!T190</f>
        <v>0.28406649712631216</v>
      </c>
      <c r="W190" s="11">
        <f>'OddsRatio_working_3-way'!V190^2+4*'OddsRatio_working_3-way'!U190^3/27</f>
        <v>-5.1641904288012574E-3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0.14650764930406737</v>
      </c>
      <c r="Y190" s="11">
        <f>IF('OddsRatio_working_3-way'!W190&gt;=0,IF('OddsRatio_working_3-way'!V190+SQRT('OddsRatio_working_3-way'!W190)&gt;0,0,PI()),ACOS('OddsRatio_working_3-way'!V190/(2*'OddsRatio_working_3-way'!X190)))</f>
        <v>0.24777861533882306</v>
      </c>
      <c r="Z190" s="11">
        <f>'OddsRatio_working_3-way'!X190^(1/3)*COS('OddsRatio_working_3-way'!Y190/3)</f>
        <v>0.52537627672510656</v>
      </c>
      <c r="AA190" s="11">
        <f>'OddsRatio_working_3-way'!X190^(1/3)*COS(('OddsRatio_working_3-way'!Y190+2*PI())/3)</f>
        <v>-0.30035268611345206</v>
      </c>
      <c r="AB190" s="11">
        <f>'OddsRatio_working_3-way'!X190^(1/3)*COS(('OddsRatio_working_3-way'!Y190+4*PI())/3)</f>
        <v>-0.22502359061165422</v>
      </c>
      <c r="AC190" s="11">
        <f>'OddsRatio_working_3-way'!X190^(1/3)*SIN('OddsRatio_working_3-way'!Y190/3)</f>
        <v>4.3491273565774001E-2</v>
      </c>
      <c r="AD190" s="11">
        <f>'OddsRatio_working_3-way'!X190^(1/3)*SIN(('OddsRatio_working_3-way'!Y190+2*PI())/3)</f>
        <v>0.43324356540673853</v>
      </c>
      <c r="AE190" s="11">
        <f>'OddsRatio_working_3-way'!X190^(1/3)*SIN(('OddsRatio_working_3-way'!Y190+4*PI())/3)</f>
        <v>-0.47673483897251251</v>
      </c>
      <c r="AF190" s="11">
        <f>-'OddsRatio_working_3-way'!U190/(3*'OddsRatio_working_3-way'!X190^(1/3))*COS(('OddsRatio_working_3-way'!Y190)/3)</f>
        <v>0.52537627672510656</v>
      </c>
      <c r="AG190" s="11">
        <f>-'OddsRatio_working_3-way'!U190/(3*'OddsRatio_working_3-way'!X190^(1/3))*COS(('OddsRatio_working_3-way'!Y190+2*PI())/3)</f>
        <v>-0.30035268611345206</v>
      </c>
      <c r="AH190" s="11">
        <f>-'OddsRatio_working_3-way'!U190/(3*'OddsRatio_working_3-way'!X190^(1/3))*COS(('OddsRatio_working_3-way'!Y190+4*PI())/3)</f>
        <v>-0.22502359061165422</v>
      </c>
      <c r="AI190" s="11">
        <f>'OddsRatio_working_3-way'!U190/(3*'OddsRatio_working_3-way'!X190^(1/3))*SIN(('OddsRatio_working_3-way'!Y190)/3)</f>
        <v>-4.3491273565774001E-2</v>
      </c>
      <c r="AJ190" s="11">
        <f>'OddsRatio_working_3-way'!U190/(3*'OddsRatio_working_3-way'!X190^(1/3))*SIN(('OddsRatio_working_3-way'!Y190+2*PI())/3)</f>
        <v>-0.43324356540673853</v>
      </c>
      <c r="AK190" s="11">
        <f>'OddsRatio_working_3-way'!U190/(3*'OddsRatio_working_3-way'!X190^(1/3))*SIN(('OddsRatio_working_3-way'!Y190+4*PI())/3)</f>
        <v>0.47673483897251251</v>
      </c>
      <c r="AL190" s="11">
        <f>'OddsRatio_working_3-way'!Z190+'OddsRatio_working_3-way'!AF190</f>
        <v>1.0507525534502131</v>
      </c>
      <c r="AM190" s="11">
        <f>'OddsRatio_working_3-way'!AA190+'OddsRatio_working_3-way'!AG190</f>
        <v>-0.60070537222690412</v>
      </c>
      <c r="AN190" s="11">
        <f>'OddsRatio_working_3-way'!AB190+'OddsRatio_working_3-way'!AH190</f>
        <v>-0.45004718122330845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1.0507525534502131</v>
      </c>
      <c r="AS190" s="11">
        <f>IF(('OddsRatio_working_3-way'!X190=0),IF(Q190&gt;0,-Q190^(1/3),(-Q190)^(1/3)),'OddsRatio_working_3-way'!AM190-'OddsRatio_working_3-way'!R190/3)</f>
        <v>-0.60070537222690412</v>
      </c>
      <c r="AT190" s="11">
        <f>IF(('OddsRatio_working_3-way'!X190=0),IF(Q190&gt;0,-Q190^(1/3),(-Q190)^(1/3)),'OddsRatio_working_3-way'!AN190-'OddsRatio_working_3-way'!R190/3)</f>
        <v>-0.45004718122330845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6.02</v>
      </c>
      <c r="B191" s="4">
        <f>IF('True_Odds_Calculator_3-way'!B192="","",'True_Odds_Calculator_3-way'!B192)</f>
        <v>3.86</v>
      </c>
      <c r="C191" s="4">
        <f>IF('True_Odds_Calculator_3-way'!C192="","",'True_Odds_Calculator_3-way'!C192)</f>
        <v>1.63</v>
      </c>
      <c r="D191" s="9">
        <f t="shared" si="39"/>
        <v>0.15681386164997432</v>
      </c>
      <c r="E191" s="9">
        <f t="shared" si="40"/>
        <v>0.24610034393855434</v>
      </c>
      <c r="F191" s="9">
        <f t="shared" si="41"/>
        <v>0.59708579441147136</v>
      </c>
      <c r="G191" s="9">
        <f t="shared" si="42"/>
        <v>1.0711130026253768</v>
      </c>
      <c r="H191" s="9">
        <f t="shared" si="43"/>
        <v>6.3769872731793908</v>
      </c>
      <c r="I191" s="9">
        <f t="shared" si="44"/>
        <v>4.0633831875085766</v>
      </c>
      <c r="J191" s="9">
        <f t="shared" si="45"/>
        <v>1.6748011916539876</v>
      </c>
      <c r="K191" s="11">
        <f t="shared" si="46"/>
        <v>0.16611295681063123</v>
      </c>
      <c r="L191" s="11">
        <f t="shared" si="47"/>
        <v>0.2590673575129534</v>
      </c>
      <c r="M191" s="11">
        <f t="shared" si="48"/>
        <v>0.61349693251533743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-0.23880251667545138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0.22467676379708063</v>
      </c>
      <c r="Q191" s="11">
        <f>2*'OddsRatio_working_3-way'!K191*'OddsRatio_working_3-way'!L191*'OddsRatio_working_3-way'!M191</f>
        <v>5.2802999717292749E-2</v>
      </c>
      <c r="R191" s="11">
        <f t="shared" si="49"/>
        <v>0</v>
      </c>
      <c r="S191" s="11">
        <f t="shared" si="50"/>
        <v>-0.94084755439337098</v>
      </c>
      <c r="T191" s="11">
        <f t="shared" si="51"/>
        <v>-0.22111575896436453</v>
      </c>
      <c r="U191" s="11">
        <f>'OddsRatio_working_3-way'!S191-'OddsRatio_working_3-way'!R191^2/3</f>
        <v>-0.94084755439337098</v>
      </c>
      <c r="V191" s="11">
        <f>'OddsRatio_working_3-way'!S191*'OddsRatio_working_3-way'!R191/3-2*'OddsRatio_working_3-way'!R191^3/27-'OddsRatio_working_3-way'!T191</f>
        <v>0.22111575896436453</v>
      </c>
      <c r="W191" s="11">
        <f>'OddsRatio_working_3-way'!V191^2+4*'OddsRatio_working_3-way'!U191^3/27</f>
        <v>-7.4490446846859765E-2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0.1756293153984029</v>
      </c>
      <c r="Y191" s="11">
        <f>IF('OddsRatio_working_3-way'!W191&gt;=0,IF('OddsRatio_working_3-way'!V191+SQRT('OddsRatio_working_3-way'!W191)&gt;0,0,PI()),ACOS('OddsRatio_working_3-way'!V191/(2*'OddsRatio_working_3-way'!X191)))</f>
        <v>0.88989245927124438</v>
      </c>
      <c r="Z191" s="11">
        <f>'OddsRatio_working_3-way'!X191^(1/3)*COS('OddsRatio_working_3-way'!Y191/3)</f>
        <v>0.53555650131268839</v>
      </c>
      <c r="AA191" s="11">
        <f>'OddsRatio_working_3-way'!X191^(1/3)*COS(('OddsRatio_working_3-way'!Y191+2*PI())/3)</f>
        <v>-0.40953971941505551</v>
      </c>
      <c r="AB191" s="11">
        <f>'OddsRatio_working_3-way'!X191^(1/3)*COS(('OddsRatio_working_3-way'!Y191+4*PI())/3)</f>
        <v>-0.1260167818976328</v>
      </c>
      <c r="AC191" s="11">
        <f>'OddsRatio_working_3-way'!X191^(1/3)*SIN('OddsRatio_working_3-way'!Y191/3)</f>
        <v>0.16369204429711737</v>
      </c>
      <c r="AD191" s="11">
        <f>'OddsRatio_working_3-way'!X191^(1/3)*SIN(('OddsRatio_working_3-way'!Y191+2*PI())/3)</f>
        <v>0.38195951315014354</v>
      </c>
      <c r="AE191" s="11">
        <f>'OddsRatio_working_3-way'!X191^(1/3)*SIN(('OddsRatio_working_3-way'!Y191+4*PI())/3)</f>
        <v>-0.5456515574472609</v>
      </c>
      <c r="AF191" s="11">
        <f>-'OddsRatio_working_3-way'!U191/(3*'OddsRatio_working_3-way'!X191^(1/3))*COS(('OddsRatio_working_3-way'!Y191)/3)</f>
        <v>0.53555650131268828</v>
      </c>
      <c r="AG191" s="11">
        <f>-'OddsRatio_working_3-way'!U191/(3*'OddsRatio_working_3-way'!X191^(1/3))*COS(('OddsRatio_working_3-way'!Y191+2*PI())/3)</f>
        <v>-0.4095397194150554</v>
      </c>
      <c r="AH191" s="11">
        <f>-'OddsRatio_working_3-way'!U191/(3*'OddsRatio_working_3-way'!X191^(1/3))*COS(('OddsRatio_working_3-way'!Y191+4*PI())/3)</f>
        <v>-0.12601678189763277</v>
      </c>
      <c r="AI191" s="11">
        <f>'OddsRatio_working_3-way'!U191/(3*'OddsRatio_working_3-way'!X191^(1/3))*SIN(('OddsRatio_working_3-way'!Y191)/3)</f>
        <v>-0.16369204429711734</v>
      </c>
      <c r="AJ191" s="11">
        <f>'OddsRatio_working_3-way'!U191/(3*'OddsRatio_working_3-way'!X191^(1/3))*SIN(('OddsRatio_working_3-way'!Y191+2*PI())/3)</f>
        <v>-0.38195951315014348</v>
      </c>
      <c r="AK191" s="11">
        <f>'OddsRatio_working_3-way'!U191/(3*'OddsRatio_working_3-way'!X191^(1/3))*SIN(('OddsRatio_working_3-way'!Y191+4*PI())/3)</f>
        <v>0.54565155744726079</v>
      </c>
      <c r="AL191" s="11">
        <f>'OddsRatio_working_3-way'!Z191+'OddsRatio_working_3-way'!AF191</f>
        <v>1.0711130026253768</v>
      </c>
      <c r="AM191" s="11">
        <f>'OddsRatio_working_3-way'!AA191+'OddsRatio_working_3-way'!AG191</f>
        <v>-0.81907943883011092</v>
      </c>
      <c r="AN191" s="11">
        <f>'OddsRatio_working_3-way'!AB191+'OddsRatio_working_3-way'!AH191</f>
        <v>-0.25203356379526554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1.0711130026253768</v>
      </c>
      <c r="AS191" s="11">
        <f>IF(('OddsRatio_working_3-way'!X191=0),IF(Q191&gt;0,-Q191^(1/3),(-Q191)^(1/3)),'OddsRatio_working_3-way'!AM191-'OddsRatio_working_3-way'!R191/3)</f>
        <v>-0.81907943883011092</v>
      </c>
      <c r="AT191" s="11">
        <f>IF(('OddsRatio_working_3-way'!X191=0),IF(Q191&gt;0,-Q191^(1/3),(-Q191)^(1/3)),'OddsRatio_working_3-way'!AN191-'OddsRatio_working_3-way'!R191/3)</f>
        <v>-0.25203356379526554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2.27</v>
      </c>
      <c r="B192" s="4">
        <f>IF('True_Odds_Calculator_3-way'!B193="","",'True_Odds_Calculator_3-way'!B193)</f>
        <v>3.14</v>
      </c>
      <c r="C192" s="4">
        <f>IF('True_Odds_Calculator_3-way'!C193="","",'True_Odds_Calculator_3-way'!C193)</f>
        <v>3.62</v>
      </c>
      <c r="D192" s="9">
        <f t="shared" si="39"/>
        <v>0.42737384206735407</v>
      </c>
      <c r="E192" s="9">
        <f t="shared" si="40"/>
        <v>0.3069615757932499</v>
      </c>
      <c r="F192" s="9">
        <f t="shared" si="41"/>
        <v>0.26566458213939609</v>
      </c>
      <c r="G192" s="9">
        <f t="shared" si="42"/>
        <v>1.0550171633073011</v>
      </c>
      <c r="H192" s="9">
        <f t="shared" si="43"/>
        <v>2.3398717974002725</v>
      </c>
      <c r="I192" s="9">
        <f t="shared" si="44"/>
        <v>3.2577367294776249</v>
      </c>
      <c r="J192" s="9">
        <f t="shared" si="45"/>
        <v>3.7641449678651289</v>
      </c>
      <c r="K192" s="11">
        <f t="shared" si="46"/>
        <v>0.44052863436123346</v>
      </c>
      <c r="L192" s="11">
        <f t="shared" si="47"/>
        <v>0.31847133757961782</v>
      </c>
      <c r="M192" s="11">
        <f t="shared" si="48"/>
        <v>0.27624309392265195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-0.27596544787129507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0.23369705327781237</v>
      </c>
      <c r="Q192" s="11">
        <f>2*'OddsRatio_working_3-way'!K192*'OddsRatio_working_3-way'!L192*'OddsRatio_working_3-way'!M192</f>
        <v>7.7511460456985856E-2</v>
      </c>
      <c r="R192" s="11">
        <f t="shared" si="49"/>
        <v>0</v>
      </c>
      <c r="S192" s="11">
        <f t="shared" si="50"/>
        <v>-0.84683446815705765</v>
      </c>
      <c r="T192" s="11">
        <f t="shared" si="51"/>
        <v>-0.28087378711676869</v>
      </c>
      <c r="U192" s="11">
        <f>'OddsRatio_working_3-way'!S192-'OddsRatio_working_3-way'!R192^2/3</f>
        <v>-0.84683446815705765</v>
      </c>
      <c r="V192" s="11">
        <f>'OddsRatio_working_3-way'!S192*'OddsRatio_working_3-way'!R192/3-2*'OddsRatio_working_3-way'!R192^3/27-'OddsRatio_working_3-way'!T192</f>
        <v>0.28087378711676869</v>
      </c>
      <c r="W192" s="11">
        <f>'OddsRatio_working_3-way'!V192^2+4*'OddsRatio_working_3-way'!U192^3/27</f>
        <v>-1.1078690602407668E-2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0.14997397681908317</v>
      </c>
      <c r="Y192" s="11">
        <f>IF('OddsRatio_working_3-way'!W192&gt;=0,IF('OddsRatio_working_3-way'!V192+SQRT('OddsRatio_working_3-way'!W192)&gt;0,0,PI()),ACOS('OddsRatio_working_3-way'!V192/(2*'OddsRatio_working_3-way'!X192)))</f>
        <v>0.35854494097879663</v>
      </c>
      <c r="Z192" s="11">
        <f>'OddsRatio_working_3-way'!X192^(1/3)*COS('OddsRatio_working_3-way'!Y192/3)</f>
        <v>0.52750858165365067</v>
      </c>
      <c r="AA192" s="11">
        <f>'OddsRatio_working_3-way'!X192^(1/3)*COS(('OddsRatio_working_3-way'!Y192+2*PI())/3)</f>
        <v>-0.31861446992405196</v>
      </c>
      <c r="AB192" s="11">
        <f>'OddsRatio_working_3-way'!X192^(1/3)*COS(('OddsRatio_working_3-way'!Y192+4*PI())/3)</f>
        <v>-0.2088941117295986</v>
      </c>
      <c r="AC192" s="11">
        <f>'OddsRatio_working_3-way'!X192^(1/3)*SIN('OddsRatio_working_3-way'!Y192/3)</f>
        <v>6.3347078339149834E-2</v>
      </c>
      <c r="AD192" s="11">
        <f>'OddsRatio_working_3-way'!X192^(1/3)*SIN(('OddsRatio_working_3-way'!Y192+2*PI())/3)</f>
        <v>0.42516229325678451</v>
      </c>
      <c r="AE192" s="11">
        <f>'OddsRatio_working_3-way'!X192^(1/3)*SIN(('OddsRatio_working_3-way'!Y192+4*PI())/3)</f>
        <v>-0.48850937159593427</v>
      </c>
      <c r="AF192" s="11">
        <f>-'OddsRatio_working_3-way'!U192/(3*'OddsRatio_working_3-way'!X192^(1/3))*COS(('OddsRatio_working_3-way'!Y192)/3)</f>
        <v>0.52750858165365044</v>
      </c>
      <c r="AG192" s="11">
        <f>-'OddsRatio_working_3-way'!U192/(3*'OddsRatio_working_3-way'!X192^(1/3))*COS(('OddsRatio_working_3-way'!Y192+2*PI())/3)</f>
        <v>-0.31861446992405185</v>
      </c>
      <c r="AH192" s="11">
        <f>-'OddsRatio_working_3-way'!U192/(3*'OddsRatio_working_3-way'!X192^(1/3))*COS(('OddsRatio_working_3-way'!Y192+4*PI())/3)</f>
        <v>-0.20889411172959851</v>
      </c>
      <c r="AI192" s="11">
        <f>'OddsRatio_working_3-way'!U192/(3*'OddsRatio_working_3-way'!X192^(1/3))*SIN(('OddsRatio_working_3-way'!Y192)/3)</f>
        <v>-6.3347078339149807E-2</v>
      </c>
      <c r="AJ192" s="11">
        <f>'OddsRatio_working_3-way'!U192/(3*'OddsRatio_working_3-way'!X192^(1/3))*SIN(('OddsRatio_working_3-way'!Y192+2*PI())/3)</f>
        <v>-0.42516229325678428</v>
      </c>
      <c r="AK192" s="11">
        <f>'OddsRatio_working_3-way'!U192/(3*'OddsRatio_working_3-way'!X192^(1/3))*SIN(('OddsRatio_working_3-way'!Y192+4*PI())/3)</f>
        <v>0.48850937159593411</v>
      </c>
      <c r="AL192" s="11">
        <f>'OddsRatio_working_3-way'!Z192+'OddsRatio_working_3-way'!AF192</f>
        <v>1.0550171633073011</v>
      </c>
      <c r="AM192" s="11">
        <f>'OddsRatio_working_3-way'!AA192+'OddsRatio_working_3-way'!AG192</f>
        <v>-0.6372289398481038</v>
      </c>
      <c r="AN192" s="11">
        <f>'OddsRatio_working_3-way'!AB192+'OddsRatio_working_3-way'!AH192</f>
        <v>-0.41778822345919708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1.0550171633073011</v>
      </c>
      <c r="AS192" s="11">
        <f>IF(('OddsRatio_working_3-way'!X192=0),IF(Q192&gt;0,-Q192^(1/3),(-Q192)^(1/3)),'OddsRatio_working_3-way'!AM192-'OddsRatio_working_3-way'!R192/3)</f>
        <v>-0.6372289398481038</v>
      </c>
      <c r="AT192" s="11">
        <f>IF(('OddsRatio_working_3-way'!X192=0),IF(Q192&gt;0,-Q192^(1/3),(-Q192)^(1/3)),'OddsRatio_working_3-way'!AN192-'OddsRatio_working_3-way'!R192/3)</f>
        <v>-0.41778822345919708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2.3199999999999998</v>
      </c>
      <c r="B193" s="4">
        <f>IF('True_Odds_Calculator_3-way'!B194="","",'True_Odds_Calculator_3-way'!B194)</f>
        <v>2.98</v>
      </c>
      <c r="C193" s="4">
        <f>IF('True_Odds_Calculator_3-way'!C194="","",'True_Odds_Calculator_3-way'!C194)</f>
        <v>3.73</v>
      </c>
      <c r="D193" s="9">
        <f t="shared" si="39"/>
        <v>0.41817229651642612</v>
      </c>
      <c r="E193" s="9">
        <f t="shared" si="40"/>
        <v>0.32393509137127957</v>
      </c>
      <c r="F193" s="9">
        <f t="shared" si="41"/>
        <v>0.25789261211229453</v>
      </c>
      <c r="G193" s="9">
        <f t="shared" si="42"/>
        <v>1.054059694812465</v>
      </c>
      <c r="H193" s="9">
        <f t="shared" si="43"/>
        <v>2.3913587971524537</v>
      </c>
      <c r="I193" s="9">
        <f t="shared" si="44"/>
        <v>3.0870381957286801</v>
      </c>
      <c r="J193" s="9">
        <f t="shared" si="45"/>
        <v>3.8775829668380291</v>
      </c>
      <c r="K193" s="11">
        <f t="shared" si="46"/>
        <v>0.43103448275862072</v>
      </c>
      <c r="L193" s="11">
        <f t="shared" si="47"/>
        <v>0.33557046979865773</v>
      </c>
      <c r="M193" s="11">
        <f t="shared" si="48"/>
        <v>0.26809651474530832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-0.27668695745511207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0.23383215458143503</v>
      </c>
      <c r="Q193" s="11">
        <f>2*'OddsRatio_working_3-way'!K193*'OddsRatio_working_3-way'!L193*'OddsRatio_working_3-way'!M193</f>
        <v>7.7556270176263695E-2</v>
      </c>
      <c r="R193" s="11">
        <f t="shared" si="49"/>
        <v>0</v>
      </c>
      <c r="S193" s="11">
        <f t="shared" si="50"/>
        <v>-0.84511448147811763</v>
      </c>
      <c r="T193" s="11">
        <f t="shared" si="51"/>
        <v>-0.28030331060634084</v>
      </c>
      <c r="U193" s="11">
        <f>'OddsRatio_working_3-way'!S193-'OddsRatio_working_3-way'!R193^2/3</f>
        <v>-0.84511448147811763</v>
      </c>
      <c r="V193" s="11">
        <f>'OddsRatio_working_3-way'!S193*'OddsRatio_working_3-way'!R193/3-2*'OddsRatio_working_3-way'!R193^3/27-'OddsRatio_working_3-way'!T193</f>
        <v>0.28030331060634084</v>
      </c>
      <c r="W193" s="11">
        <f>'OddsRatio_working_3-way'!V193^2+4*'OddsRatio_working_3-way'!U193^3/27</f>
        <v>-1.0851740898306206E-2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0.14951729568446337</v>
      </c>
      <c r="Y193" s="11">
        <f>IF('OddsRatio_working_3-way'!W193&gt;=0,IF('OddsRatio_working_3-way'!V193+SQRT('OddsRatio_working_3-way'!W193)&gt;0,0,PI()),ACOS('OddsRatio_working_3-way'!V193/(2*'OddsRatio_working_3-way'!X193)))</f>
        <v>0.35582093791439884</v>
      </c>
      <c r="Z193" s="11">
        <f>'OddsRatio_working_3-way'!X193^(1/3)*COS('OddsRatio_working_3-way'!Y193/3)</f>
        <v>0.52702984740623249</v>
      </c>
      <c r="AA193" s="11">
        <f>'OddsRatio_working_3-way'!X193^(1/3)*COS(('OddsRatio_working_3-way'!Y193+2*PI())/3)</f>
        <v>-0.31790495336620656</v>
      </c>
      <c r="AB193" s="11">
        <f>'OddsRatio_working_3-way'!X193^(1/3)*COS(('OddsRatio_working_3-way'!Y193+4*PI())/3)</f>
        <v>-0.20912489404002607</v>
      </c>
      <c r="AC193" s="11">
        <f>'OddsRatio_working_3-way'!X193^(1/3)*SIN('OddsRatio_working_3-way'!Y193/3)</f>
        <v>6.2804196534433906E-2</v>
      </c>
      <c r="AD193" s="11">
        <f>'OddsRatio_working_3-way'!X193^(1/3)*SIN(('OddsRatio_working_3-way'!Y193+2*PI())/3)</f>
        <v>0.42501913813921671</v>
      </c>
      <c r="AE193" s="11">
        <f>'OddsRatio_working_3-way'!X193^(1/3)*SIN(('OddsRatio_working_3-way'!Y193+4*PI())/3)</f>
        <v>-0.48782333467365047</v>
      </c>
      <c r="AF193" s="11">
        <f>-'OddsRatio_working_3-way'!U193/(3*'OddsRatio_working_3-way'!X193^(1/3))*COS(('OddsRatio_working_3-way'!Y193)/3)</f>
        <v>0.52702984740623249</v>
      </c>
      <c r="AG193" s="11">
        <f>-'OddsRatio_working_3-way'!U193/(3*'OddsRatio_working_3-way'!X193^(1/3))*COS(('OddsRatio_working_3-way'!Y193+2*PI())/3)</f>
        <v>-0.31790495336620656</v>
      </c>
      <c r="AH193" s="11">
        <f>-'OddsRatio_working_3-way'!U193/(3*'OddsRatio_working_3-way'!X193^(1/3))*COS(('OddsRatio_working_3-way'!Y193+4*PI())/3)</f>
        <v>-0.20912489404002607</v>
      </c>
      <c r="AI193" s="11">
        <f>'OddsRatio_working_3-way'!U193/(3*'OddsRatio_working_3-way'!X193^(1/3))*SIN(('OddsRatio_working_3-way'!Y193)/3)</f>
        <v>-6.2804196534433906E-2</v>
      </c>
      <c r="AJ193" s="11">
        <f>'OddsRatio_working_3-way'!U193/(3*'OddsRatio_working_3-way'!X193^(1/3))*SIN(('OddsRatio_working_3-way'!Y193+2*PI())/3)</f>
        <v>-0.42501913813921671</v>
      </c>
      <c r="AK193" s="11">
        <f>'OddsRatio_working_3-way'!U193/(3*'OddsRatio_working_3-way'!X193^(1/3))*SIN(('OddsRatio_working_3-way'!Y193+4*PI())/3)</f>
        <v>0.48782333467365047</v>
      </c>
      <c r="AL193" s="11">
        <f>'OddsRatio_working_3-way'!Z193+'OddsRatio_working_3-way'!AF193</f>
        <v>1.054059694812465</v>
      </c>
      <c r="AM193" s="11">
        <f>'OddsRatio_working_3-way'!AA193+'OddsRatio_working_3-way'!AG193</f>
        <v>-0.63580990673241311</v>
      </c>
      <c r="AN193" s="11">
        <f>'OddsRatio_working_3-way'!AB193+'OddsRatio_working_3-way'!AH193</f>
        <v>-0.41824978808005214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1.054059694812465</v>
      </c>
      <c r="AS193" s="11">
        <f>IF(('OddsRatio_working_3-way'!X193=0),IF(Q193&gt;0,-Q193^(1/3),(-Q193)^(1/3)),'OddsRatio_working_3-way'!AM193-'OddsRatio_working_3-way'!R193/3)</f>
        <v>-0.63580990673241311</v>
      </c>
      <c r="AT193" s="11">
        <f>IF(('OddsRatio_working_3-way'!X193=0),IF(Q193&gt;0,-Q193^(1/3),(-Q193)^(1/3)),'OddsRatio_working_3-way'!AN193-'OddsRatio_working_3-way'!R193/3)</f>
        <v>-0.41824978808005214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3.19</v>
      </c>
      <c r="B194" s="4">
        <f>IF('True_Odds_Calculator_3-way'!B195="","",'True_Odds_Calculator_3-way'!B195)</f>
        <v>3.14</v>
      </c>
      <c r="C194" s="4">
        <f>IF('True_Odds_Calculator_3-way'!C195="","",'True_Odds_Calculator_3-way'!C195)</f>
        <v>2.4900000000000002</v>
      </c>
      <c r="D194" s="9">
        <f t="shared" si="39"/>
        <v>0.30275971874927204</v>
      </c>
      <c r="E194" s="9">
        <f t="shared" si="40"/>
        <v>0.30765723048238525</v>
      </c>
      <c r="F194" s="9">
        <f t="shared" si="41"/>
        <v>0.38958305076834282</v>
      </c>
      <c r="G194" s="9">
        <f t="shared" si="42"/>
        <v>1.0515750211552863</v>
      </c>
      <c r="H194" s="9">
        <f t="shared" si="43"/>
        <v>3.3029492963300764</v>
      </c>
      <c r="I194" s="9">
        <f t="shared" si="44"/>
        <v>3.2503705452723124</v>
      </c>
      <c r="J194" s="9">
        <f t="shared" si="45"/>
        <v>2.5668467815213769</v>
      </c>
      <c r="K194" s="11">
        <f t="shared" si="46"/>
        <v>0.31347962382445144</v>
      </c>
      <c r="L194" s="11">
        <f t="shared" si="47"/>
        <v>0.31847133757961782</v>
      </c>
      <c r="M194" s="11">
        <f t="shared" si="48"/>
        <v>0.40160642570281119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-0.27997836843851265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0.23334758277163525</v>
      </c>
      <c r="Q194" s="11">
        <f>2*'OddsRatio_working_3-way'!K194*'OddsRatio_working_3-way'!L194*'OddsRatio_working_3-way'!M194</f>
        <v>8.018817277375781E-2</v>
      </c>
      <c r="R194" s="11">
        <f t="shared" si="49"/>
        <v>0</v>
      </c>
      <c r="S194" s="11">
        <f t="shared" si="50"/>
        <v>-0.83344861273767223</v>
      </c>
      <c r="T194" s="11">
        <f t="shared" si="51"/>
        <v>-0.28640845798545433</v>
      </c>
      <c r="U194" s="11">
        <f>'OddsRatio_working_3-way'!S194-'OddsRatio_working_3-way'!R194^2/3</f>
        <v>-0.83344861273767223</v>
      </c>
      <c r="V194" s="11">
        <f>'OddsRatio_working_3-way'!S194*'OddsRatio_working_3-way'!R194/3-2*'OddsRatio_working_3-way'!R194^3/27-'OddsRatio_working_3-way'!T194</f>
        <v>0.28640845798545433</v>
      </c>
      <c r="W194" s="11">
        <f>'OddsRatio_working_3-way'!V194^2+4*'OddsRatio_working_3-way'!U194^3/27</f>
        <v>-3.739662209845257E-3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0.1464321233673225</v>
      </c>
      <c r="Y194" s="11">
        <f>IF('OddsRatio_working_3-way'!W194&gt;=0,IF('OddsRatio_working_3-way'!V194+SQRT('OddsRatio_working_3-way'!W194)&gt;0,0,PI()),ACOS('OddsRatio_working_3-way'!V194/(2*'OddsRatio_working_3-way'!X194)))</f>
        <v>0.21035725959694651</v>
      </c>
      <c r="Z194" s="11">
        <f>'OddsRatio_working_3-way'!X194^(1/3)*COS('OddsRatio_working_3-way'!Y194/3)</f>
        <v>0.52578751057764317</v>
      </c>
      <c r="AA194" s="11">
        <f>'OddsRatio_working_3-way'!X194^(1/3)*COS(('OddsRatio_working_3-way'!Y194+2*PI())/3)</f>
        <v>-0.29487458509108971</v>
      </c>
      <c r="AB194" s="11">
        <f>'OddsRatio_working_3-way'!X194^(1/3)*COS(('OddsRatio_working_3-way'!Y194+4*PI())/3)</f>
        <v>-0.23091292548655357</v>
      </c>
      <c r="AC194" s="11">
        <f>'OddsRatio_working_3-way'!X194^(1/3)*SIN('OddsRatio_working_3-way'!Y194/3)</f>
        <v>3.692828139049429E-2</v>
      </c>
      <c r="AD194" s="11">
        <f>'OddsRatio_working_3-way'!X194^(1/3)*SIN(('OddsRatio_working_3-way'!Y194+2*PI())/3)</f>
        <v>0.43688120045757112</v>
      </c>
      <c r="AE194" s="11">
        <f>'OddsRatio_working_3-way'!X194^(1/3)*SIN(('OddsRatio_working_3-way'!Y194+4*PI())/3)</f>
        <v>-0.47380948184806526</v>
      </c>
      <c r="AF194" s="11">
        <f>-'OddsRatio_working_3-way'!U194/(3*'OddsRatio_working_3-way'!X194^(1/3))*COS(('OddsRatio_working_3-way'!Y194)/3)</f>
        <v>0.52578751057764317</v>
      </c>
      <c r="AG194" s="11">
        <f>-'OddsRatio_working_3-way'!U194/(3*'OddsRatio_working_3-way'!X194^(1/3))*COS(('OddsRatio_working_3-way'!Y194+2*PI())/3)</f>
        <v>-0.29487458509108971</v>
      </c>
      <c r="AH194" s="11">
        <f>-'OddsRatio_working_3-way'!U194/(3*'OddsRatio_working_3-way'!X194^(1/3))*COS(('OddsRatio_working_3-way'!Y194+4*PI())/3)</f>
        <v>-0.23091292548655357</v>
      </c>
      <c r="AI194" s="11">
        <f>'OddsRatio_working_3-way'!U194/(3*'OddsRatio_working_3-way'!X194^(1/3))*SIN(('OddsRatio_working_3-way'!Y194)/3)</f>
        <v>-3.692828139049429E-2</v>
      </c>
      <c r="AJ194" s="11">
        <f>'OddsRatio_working_3-way'!U194/(3*'OddsRatio_working_3-way'!X194^(1/3))*SIN(('OddsRatio_working_3-way'!Y194+2*PI())/3)</f>
        <v>-0.43688120045757112</v>
      </c>
      <c r="AK194" s="11">
        <f>'OddsRatio_working_3-way'!U194/(3*'OddsRatio_working_3-way'!X194^(1/3))*SIN(('OddsRatio_working_3-way'!Y194+4*PI())/3)</f>
        <v>0.47380948184806526</v>
      </c>
      <c r="AL194" s="11">
        <f>'OddsRatio_working_3-way'!Z194+'OddsRatio_working_3-way'!AF194</f>
        <v>1.0515750211552863</v>
      </c>
      <c r="AM194" s="11">
        <f>'OddsRatio_working_3-way'!AA194+'OddsRatio_working_3-way'!AG194</f>
        <v>-0.58974917018217943</v>
      </c>
      <c r="AN194" s="11">
        <f>'OddsRatio_working_3-way'!AB194+'OddsRatio_working_3-way'!AH194</f>
        <v>-0.46182585097310713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1.0515750211552863</v>
      </c>
      <c r="AS194" s="11">
        <f>IF(('OddsRatio_working_3-way'!X194=0),IF(Q194&gt;0,-Q194^(1/3),(-Q194)^(1/3)),'OddsRatio_working_3-way'!AM194-'OddsRatio_working_3-way'!R194/3)</f>
        <v>-0.58974917018217943</v>
      </c>
      <c r="AT194" s="11">
        <f>IF(('OddsRatio_working_3-way'!X194=0),IF(Q194&gt;0,-Q194^(1/3),(-Q194)^(1/3)),'OddsRatio_working_3-way'!AN194-'OddsRatio_working_3-way'!R194/3)</f>
        <v>-0.46182585097310713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2.23</v>
      </c>
      <c r="B195" s="4">
        <f>IF('True_Odds_Calculator_3-way'!B196="","",'True_Odds_Calculator_3-way'!B196)</f>
        <v>3.12</v>
      </c>
      <c r="C195" s="4">
        <f>IF('True_Odds_Calculator_3-way'!C196="","",'True_Odds_Calculator_3-way'!C196)</f>
        <v>3.79</v>
      </c>
      <c r="D195" s="9">
        <f t="shared" si="39"/>
        <v>0.43606891391860703</v>
      </c>
      <c r="E195" s="9">
        <f t="shared" si="40"/>
        <v>0.30969754435402719</v>
      </c>
      <c r="F195" s="9">
        <f t="shared" si="41"/>
        <v>0.25423354172736579</v>
      </c>
      <c r="G195" s="9">
        <f t="shared" si="42"/>
        <v>1.0513947294929777</v>
      </c>
      <c r="H195" s="9">
        <f t="shared" si="43"/>
        <v>2.2932155172763626</v>
      </c>
      <c r="I195" s="9">
        <f t="shared" si="44"/>
        <v>3.228956826525113</v>
      </c>
      <c r="J195" s="9">
        <f t="shared" si="45"/>
        <v>3.9333912952854075</v>
      </c>
      <c r="K195" s="11">
        <f t="shared" si="46"/>
        <v>0.44843049327354262</v>
      </c>
      <c r="L195" s="11">
        <f t="shared" si="47"/>
        <v>0.32051282051282048</v>
      </c>
      <c r="M195" s="11">
        <f t="shared" si="48"/>
        <v>0.26385224274406333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-0.27589670171044334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0.23284649454532438</v>
      </c>
      <c r="Q195" s="11">
        <f>2*'OddsRatio_working_3-way'!K195*'OddsRatio_working_3-way'!L195*'OddsRatio_working_3-way'!M195</f>
        <v>7.5845763695545396E-2</v>
      </c>
      <c r="R195" s="11">
        <f t="shared" si="49"/>
        <v>0</v>
      </c>
      <c r="S195" s="11">
        <f t="shared" si="50"/>
        <v>-0.84396258854047257</v>
      </c>
      <c r="T195" s="11">
        <f t="shared" si="51"/>
        <v>-0.27490638063207573</v>
      </c>
      <c r="U195" s="11">
        <f>'OddsRatio_working_3-way'!S195-'OddsRatio_working_3-way'!R195^2/3</f>
        <v>-0.84396258854047257</v>
      </c>
      <c r="V195" s="11">
        <f>'OddsRatio_working_3-way'!S195*'OddsRatio_working_3-way'!R195/3-2*'OddsRatio_working_3-way'!R195^3/27-'OddsRatio_working_3-way'!T195</f>
        <v>0.27490638063207573</v>
      </c>
      <c r="W195" s="11">
        <f>'OddsRatio_working_3-way'!V195^2+4*'OddsRatio_working_3-way'!U195^3/27</f>
        <v>-1.3483020992287376E-2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0.14921171125661944</v>
      </c>
      <c r="Y195" s="11">
        <f>IF('OddsRatio_working_3-way'!W195&gt;=0,IF('OddsRatio_working_3-way'!V195+SQRT('OddsRatio_working_3-way'!W195)&gt;0,0,PI()),ACOS('OddsRatio_working_3-way'!V195/(2*'OddsRatio_working_3-way'!X195)))</f>
        <v>0.39965388189291184</v>
      </c>
      <c r="Z195" s="11">
        <f>'OddsRatio_working_3-way'!X195^(1/3)*COS('OddsRatio_working_3-way'!Y195/3)</f>
        <v>0.52569736474648887</v>
      </c>
      <c r="AA195" s="11">
        <f>'OddsRatio_working_3-way'!X195^(1/3)*COS(('OddsRatio_working_3-way'!Y195+2*PI())/3)</f>
        <v>-0.32385980971134504</v>
      </c>
      <c r="AB195" s="11">
        <f>'OddsRatio_working_3-way'!X195^(1/3)*COS(('OddsRatio_working_3-way'!Y195+4*PI())/3)</f>
        <v>-0.20183755503514392</v>
      </c>
      <c r="AC195" s="11">
        <f>'OddsRatio_working_3-way'!X195^(1/3)*SIN('OddsRatio_working_3-way'!Y195/3)</f>
        <v>7.0449581584430057E-2</v>
      </c>
      <c r="AD195" s="11">
        <f>'OddsRatio_working_3-way'!X195^(1/3)*SIN(('OddsRatio_working_3-way'!Y195+2*PI())/3)</f>
        <v>0.42004248178077841</v>
      </c>
      <c r="AE195" s="11">
        <f>'OddsRatio_working_3-way'!X195^(1/3)*SIN(('OddsRatio_working_3-way'!Y195+4*PI())/3)</f>
        <v>-0.49049206336520823</v>
      </c>
      <c r="AF195" s="11">
        <f>-'OddsRatio_working_3-way'!U195/(3*'OddsRatio_working_3-way'!X195^(1/3))*COS(('OddsRatio_working_3-way'!Y195)/3)</f>
        <v>0.52569736474648887</v>
      </c>
      <c r="AG195" s="11">
        <f>-'OddsRatio_working_3-way'!U195/(3*'OddsRatio_working_3-way'!X195^(1/3))*COS(('OddsRatio_working_3-way'!Y195+2*PI())/3)</f>
        <v>-0.32385980971134504</v>
      </c>
      <c r="AH195" s="11">
        <f>-'OddsRatio_working_3-way'!U195/(3*'OddsRatio_working_3-way'!X195^(1/3))*COS(('OddsRatio_working_3-way'!Y195+4*PI())/3)</f>
        <v>-0.20183755503514392</v>
      </c>
      <c r="AI195" s="11">
        <f>'OddsRatio_working_3-way'!U195/(3*'OddsRatio_working_3-way'!X195^(1/3))*SIN(('OddsRatio_working_3-way'!Y195)/3)</f>
        <v>-7.0449581584430057E-2</v>
      </c>
      <c r="AJ195" s="11">
        <f>'OddsRatio_working_3-way'!U195/(3*'OddsRatio_working_3-way'!X195^(1/3))*SIN(('OddsRatio_working_3-way'!Y195+2*PI())/3)</f>
        <v>-0.42004248178077841</v>
      </c>
      <c r="AK195" s="11">
        <f>'OddsRatio_working_3-way'!U195/(3*'OddsRatio_working_3-way'!X195^(1/3))*SIN(('OddsRatio_working_3-way'!Y195+4*PI())/3)</f>
        <v>0.49049206336520823</v>
      </c>
      <c r="AL195" s="11">
        <f>'OddsRatio_working_3-way'!Z195+'OddsRatio_working_3-way'!AF195</f>
        <v>1.0513947294929777</v>
      </c>
      <c r="AM195" s="11">
        <f>'OddsRatio_working_3-way'!AA195+'OddsRatio_working_3-way'!AG195</f>
        <v>-0.64771961942269007</v>
      </c>
      <c r="AN195" s="11">
        <f>'OddsRatio_working_3-way'!AB195+'OddsRatio_working_3-way'!AH195</f>
        <v>-0.40367511007028783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1.0513947294929777</v>
      </c>
      <c r="AS195" s="11">
        <f>IF(('OddsRatio_working_3-way'!X195=0),IF(Q195&gt;0,-Q195^(1/3),(-Q195)^(1/3)),'OddsRatio_working_3-way'!AM195-'OddsRatio_working_3-way'!R195/3)</f>
        <v>-0.64771961942269007</v>
      </c>
      <c r="AT195" s="11">
        <f>IF(('OddsRatio_working_3-way'!X195=0),IF(Q195&gt;0,-Q195^(1/3),(-Q195)^(1/3)),'OddsRatio_working_3-way'!AN195-'OddsRatio_working_3-way'!R195/3)</f>
        <v>-0.40367511007028783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2.75</v>
      </c>
      <c r="B196" s="4">
        <f>IF('True_Odds_Calculator_3-way'!B197="","",'True_Odds_Calculator_3-way'!B197)</f>
        <v>2.94</v>
      </c>
      <c r="C196" s="4">
        <f>IF('True_Odds_Calculator_3-way'!C197="","",'True_Odds_Calculator_3-way'!C197)</f>
        <v>3.04</v>
      </c>
      <c r="D196" s="9">
        <f t="shared" ref="D196:D259" si="52">(K196/(AR196+K196-(AR196*K196)))</f>
        <v>0.35243529962274378</v>
      </c>
      <c r="E196" s="9">
        <f t="shared" ref="E196:E259" si="53">(L196/(AR196+L196-(AR196*L196)))</f>
        <v>0.32928430022252586</v>
      </c>
      <c r="F196" s="9">
        <f t="shared" ref="F196:F259" si="54">(M196/(AR196+M196-(AR196*M196)))</f>
        <v>0.31828040015473025</v>
      </c>
      <c r="G196" s="9">
        <f t="shared" ref="G196:G259" si="55">AR196</f>
        <v>1.0499429882314395</v>
      </c>
      <c r="H196" s="9">
        <f t="shared" ref="H196:H259" si="56">IF(A196="","",1/D196)</f>
        <v>2.8374002294050196</v>
      </c>
      <c r="I196" s="9">
        <f t="shared" ref="I196:I259" si="57">IF(B196="","",1/E196)</f>
        <v>3.0368893971689923</v>
      </c>
      <c r="J196" s="9">
        <f t="shared" ref="J196:J259" si="58">IF(C196="","",1/F196)</f>
        <v>3.1418836959921363</v>
      </c>
      <c r="K196" s="11">
        <f t="shared" ref="K196:K259" si="59">1/A196</f>
        <v>0.36363636363636365</v>
      </c>
      <c r="L196" s="11">
        <f t="shared" ref="L196:L259" si="60">1/B196</f>
        <v>0.3401360544217687</v>
      </c>
      <c r="M196" s="11">
        <f t="shared" ref="M196:M259" si="61">1/C196</f>
        <v>0.32894736842105265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-0.28178400546821591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0.23313153012401133</v>
      </c>
      <c r="Q196" s="11">
        <f>2*'OddsRatio_working_3-way'!K196*'OddsRatio_working_3-way'!L196*'OddsRatio_working_3-way'!M196</f>
        <v>8.1372261823389649E-2</v>
      </c>
      <c r="R196" s="11">
        <f t="shared" ref="R196:R259" si="62">O196/N196</f>
        <v>0</v>
      </c>
      <c r="S196" s="11">
        <f t="shared" ref="S196:S259" si="63">P196/N196</f>
        <v>-0.82734124577666146</v>
      </c>
      <c r="T196" s="11">
        <f t="shared" ref="T196:T259" si="64">Q196/N196</f>
        <v>-0.28877530393600748</v>
      </c>
      <c r="U196" s="11">
        <f>'OddsRatio_working_3-way'!S196-'OddsRatio_working_3-way'!R196^2/3</f>
        <v>-0.82734124577666146</v>
      </c>
      <c r="V196" s="11">
        <f>'OddsRatio_working_3-way'!S196*'OddsRatio_working_3-way'!R196/3-2*'OddsRatio_working_3-way'!R196^3/27-'OddsRatio_working_3-way'!T196</f>
        <v>0.28877530393600748</v>
      </c>
      <c r="W196" s="11">
        <f>'OddsRatio_working_3-way'!V196^2+4*'OddsRatio_working_3-way'!U196^3/27</f>
        <v>-5.065624436697419E-4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0.14482553176754026</v>
      </c>
      <c r="Y196" s="11">
        <f>IF('OddsRatio_working_3-way'!W196&gt;=0,IF('OddsRatio_working_3-way'!V196+SQRT('OddsRatio_working_3-way'!W196)&gt;0,0,PI()),ACOS('OddsRatio_working_3-way'!V196/(2*'OddsRatio_working_3-way'!X196)))</f>
        <v>7.7782047653436548E-2</v>
      </c>
      <c r="Z196" s="11">
        <f>'OddsRatio_working_3-way'!X196^(1/3)*COS('OddsRatio_working_3-way'!Y196/3)</f>
        <v>0.52497149411571975</v>
      </c>
      <c r="AA196" s="11">
        <f>'OddsRatio_working_3-way'!X196^(1/3)*COS(('OddsRatio_working_3-way'!Y196+2*PI())/3)</f>
        <v>-0.27427596412952604</v>
      </c>
      <c r="AB196" s="11">
        <f>'OddsRatio_working_3-way'!X196^(1/3)*COS(('OddsRatio_working_3-way'!Y196+4*PI())/3)</f>
        <v>-0.25069552998619388</v>
      </c>
      <c r="AC196" s="11">
        <f>'OddsRatio_working_3-way'!X196^(1/3)*SIN('OddsRatio_working_3-way'!Y196/3)</f>
        <v>1.3614170000261216E-2</v>
      </c>
      <c r="AD196" s="11">
        <f>'OddsRatio_working_3-way'!X196^(1/3)*SIN(('OddsRatio_working_3-way'!Y196+2*PI())/3)</f>
        <v>0.44783156516675571</v>
      </c>
      <c r="AE196" s="11">
        <f>'OddsRatio_working_3-way'!X196^(1/3)*SIN(('OddsRatio_working_3-way'!Y196+4*PI())/3)</f>
        <v>-0.46144573516701676</v>
      </c>
      <c r="AF196" s="11">
        <f>-'OddsRatio_working_3-way'!U196/(3*'OddsRatio_working_3-way'!X196^(1/3))*COS(('OddsRatio_working_3-way'!Y196)/3)</f>
        <v>0.52497149411571964</v>
      </c>
      <c r="AG196" s="11">
        <f>-'OddsRatio_working_3-way'!U196/(3*'OddsRatio_working_3-way'!X196^(1/3))*COS(('OddsRatio_working_3-way'!Y196+2*PI())/3)</f>
        <v>-0.27427596412952598</v>
      </c>
      <c r="AH196" s="11">
        <f>-'OddsRatio_working_3-way'!U196/(3*'OddsRatio_working_3-way'!X196^(1/3))*COS(('OddsRatio_working_3-way'!Y196+4*PI())/3)</f>
        <v>-0.25069552998619382</v>
      </c>
      <c r="AI196" s="11">
        <f>'OddsRatio_working_3-way'!U196/(3*'OddsRatio_working_3-way'!X196^(1/3))*SIN(('OddsRatio_working_3-way'!Y196)/3)</f>
        <v>-1.3614170000261215E-2</v>
      </c>
      <c r="AJ196" s="11">
        <f>'OddsRatio_working_3-way'!U196/(3*'OddsRatio_working_3-way'!X196^(1/3))*SIN(('OddsRatio_working_3-way'!Y196+2*PI())/3)</f>
        <v>-0.44783156516675565</v>
      </c>
      <c r="AK196" s="11">
        <f>'OddsRatio_working_3-way'!U196/(3*'OddsRatio_working_3-way'!X196^(1/3))*SIN(('OddsRatio_working_3-way'!Y196+4*PI())/3)</f>
        <v>0.4614457351670167</v>
      </c>
      <c r="AL196" s="11">
        <f>'OddsRatio_working_3-way'!Z196+'OddsRatio_working_3-way'!AF196</f>
        <v>1.0499429882314395</v>
      </c>
      <c r="AM196" s="11">
        <f>'OddsRatio_working_3-way'!AA196+'OddsRatio_working_3-way'!AG196</f>
        <v>-0.54855192825905208</v>
      </c>
      <c r="AN196" s="11">
        <f>'OddsRatio_working_3-way'!AB196+'OddsRatio_working_3-way'!AH196</f>
        <v>-0.50139105997238764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1.0499429882314395</v>
      </c>
      <c r="AS196" s="11">
        <f>IF(('OddsRatio_working_3-way'!X196=0),IF(Q196&gt;0,-Q196^(1/3),(-Q196)^(1/3)),'OddsRatio_working_3-way'!AM196-'OddsRatio_working_3-way'!R196/3)</f>
        <v>-0.54855192825905208</v>
      </c>
      <c r="AT196" s="11">
        <f>IF(('OddsRatio_working_3-way'!X196=0),IF(Q196&gt;0,-Q196^(1/3),(-Q196)^(1/3)),'OddsRatio_working_3-way'!AN196-'OddsRatio_working_3-way'!R196/3)</f>
        <v>-0.50139105997238764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3.52</v>
      </c>
      <c r="B197" s="4">
        <f>IF('True_Odds_Calculator_3-way'!B198="","",'True_Odds_Calculator_3-way'!B198)</f>
        <v>2.95</v>
      </c>
      <c r="C197" s="4">
        <f>IF('True_Odds_Calculator_3-way'!C198="","",'True_Odds_Calculator_3-way'!C198)</f>
        <v>2.44</v>
      </c>
      <c r="D197" s="9">
        <f t="shared" si="52"/>
        <v>0.27412213952269132</v>
      </c>
      <c r="E197" s="9">
        <f t="shared" si="53"/>
        <v>0.32797052409771155</v>
      </c>
      <c r="F197" s="9">
        <f t="shared" si="54"/>
        <v>0.39790733637959697</v>
      </c>
      <c r="G197" s="9">
        <f t="shared" si="55"/>
        <v>1.0507971757853367</v>
      </c>
      <c r="H197" s="9">
        <f t="shared" si="56"/>
        <v>3.6480088829790485</v>
      </c>
      <c r="I197" s="9">
        <f t="shared" si="57"/>
        <v>3.0490544927814067</v>
      </c>
      <c r="J197" s="9">
        <f t="shared" si="58"/>
        <v>2.513147933130885</v>
      </c>
      <c r="K197" s="11">
        <f t="shared" si="59"/>
        <v>0.28409090909090912</v>
      </c>
      <c r="L197" s="11">
        <f t="shared" si="60"/>
        <v>0.33898305084745761</v>
      </c>
      <c r="M197" s="11">
        <f t="shared" si="61"/>
        <v>0.4098360655737705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-0.27928212382227391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0.23325608123468641</v>
      </c>
      <c r="Q197" s="11">
        <f>2*'OddsRatio_working_3-way'!K197*'OddsRatio_working_3-way'!L197*'OddsRatio_working_3-way'!M197</f>
        <v>7.8936068099724671E-2</v>
      </c>
      <c r="R197" s="11">
        <f t="shared" si="62"/>
        <v>0</v>
      </c>
      <c r="S197" s="11">
        <f t="shared" si="63"/>
        <v>-0.83519875186541848</v>
      </c>
      <c r="T197" s="11">
        <f t="shared" si="64"/>
        <v>-0.2826391715280604</v>
      </c>
      <c r="U197" s="11">
        <f>'OddsRatio_working_3-way'!S197-'OddsRatio_working_3-way'!R197^2/3</f>
        <v>-0.83519875186541848</v>
      </c>
      <c r="V197" s="11">
        <f>'OddsRatio_working_3-way'!S197*'OddsRatio_working_3-way'!R197/3-2*'OddsRatio_working_3-way'!R197^3/27-'OddsRatio_working_3-way'!T197</f>
        <v>0.2826391715280604</v>
      </c>
      <c r="W197" s="11">
        <f>'OddsRatio_working_3-way'!V197^2+4*'OddsRatio_working_3-way'!U197^3/27</f>
        <v>-6.4260169800386124E-3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0.1468935994709325</v>
      </c>
      <c r="Y197" s="11">
        <f>IF('OddsRatio_working_3-way'!W197&gt;=0,IF('OddsRatio_working_3-way'!V197+SQRT('OddsRatio_working_3-way'!W197)&gt;0,0,PI()),ACOS('OddsRatio_working_3-way'!V197/(2*'OddsRatio_working_3-way'!X197)))</f>
        <v>0.27636340913738522</v>
      </c>
      <c r="Z197" s="11">
        <f>'OddsRatio_working_3-way'!X197^(1/3)*COS('OddsRatio_working_3-way'!Y197/3)</f>
        <v>0.52539858789266836</v>
      </c>
      <c r="AA197" s="11">
        <f>'OddsRatio_working_3-way'!X197^(1/3)*COS(('OddsRatio_working_3-way'!Y197+2*PI())/3)</f>
        <v>-0.30473417049720841</v>
      </c>
      <c r="AB197" s="11">
        <f>'OddsRatio_working_3-way'!X197^(1/3)*COS(('OddsRatio_working_3-way'!Y197+4*PI())/3)</f>
        <v>-0.22066441739545975</v>
      </c>
      <c r="AC197" s="11">
        <f>'OddsRatio_working_3-way'!X197^(1/3)*SIN('OddsRatio_working_3-way'!Y197/3)</f>
        <v>4.8537694583999966E-2</v>
      </c>
      <c r="AD197" s="11">
        <f>'OddsRatio_working_3-way'!X197^(1/3)*SIN(('OddsRatio_working_3-way'!Y197+2*PI())/3)</f>
        <v>0.43073967693552201</v>
      </c>
      <c r="AE197" s="11">
        <f>'OddsRatio_working_3-way'!X197^(1/3)*SIN(('OddsRatio_working_3-way'!Y197+4*PI())/3)</f>
        <v>-0.47927737151952199</v>
      </c>
      <c r="AF197" s="11">
        <f>-'OddsRatio_working_3-way'!U197/(3*'OddsRatio_working_3-way'!X197^(1/3))*COS(('OddsRatio_working_3-way'!Y197)/3)</f>
        <v>0.52539858789266825</v>
      </c>
      <c r="AG197" s="11">
        <f>-'OddsRatio_working_3-way'!U197/(3*'OddsRatio_working_3-way'!X197^(1/3))*COS(('OddsRatio_working_3-way'!Y197+2*PI())/3)</f>
        <v>-0.30473417049720836</v>
      </c>
      <c r="AH197" s="11">
        <f>-'OddsRatio_working_3-way'!U197/(3*'OddsRatio_working_3-way'!X197^(1/3))*COS(('OddsRatio_working_3-way'!Y197+4*PI())/3)</f>
        <v>-0.22066441739545972</v>
      </c>
      <c r="AI197" s="11">
        <f>'OddsRatio_working_3-way'!U197/(3*'OddsRatio_working_3-way'!X197^(1/3))*SIN(('OddsRatio_working_3-way'!Y197)/3)</f>
        <v>-4.8537694583999952E-2</v>
      </c>
      <c r="AJ197" s="11">
        <f>'OddsRatio_working_3-way'!U197/(3*'OddsRatio_working_3-way'!X197^(1/3))*SIN(('OddsRatio_working_3-way'!Y197+2*PI())/3)</f>
        <v>-0.4307396769355219</v>
      </c>
      <c r="AK197" s="11">
        <f>'OddsRatio_working_3-way'!U197/(3*'OddsRatio_working_3-way'!X197^(1/3))*SIN(('OddsRatio_working_3-way'!Y197+4*PI())/3)</f>
        <v>0.47927737151952188</v>
      </c>
      <c r="AL197" s="11">
        <f>'OddsRatio_working_3-way'!Z197+'OddsRatio_working_3-way'!AF197</f>
        <v>1.0507971757853367</v>
      </c>
      <c r="AM197" s="11">
        <f>'OddsRatio_working_3-way'!AA197+'OddsRatio_working_3-way'!AG197</f>
        <v>-0.60946834099441682</v>
      </c>
      <c r="AN197" s="11">
        <f>'OddsRatio_working_3-way'!AB197+'OddsRatio_working_3-way'!AH197</f>
        <v>-0.44132883479091944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1.0507971757853367</v>
      </c>
      <c r="AS197" s="11">
        <f>IF(('OddsRatio_working_3-way'!X197=0),IF(Q197&gt;0,-Q197^(1/3),(-Q197)^(1/3)),'OddsRatio_working_3-way'!AM197-'OddsRatio_working_3-way'!R197/3)</f>
        <v>-0.60946834099441682</v>
      </c>
      <c r="AT197" s="11">
        <f>IF(('OddsRatio_working_3-way'!X197=0),IF(Q197&gt;0,-Q197^(1/3),(-Q197)^(1/3)),'OddsRatio_working_3-way'!AN197-'OddsRatio_working_3-way'!R197/3)</f>
        <v>-0.44132883479091944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8.02</v>
      </c>
      <c r="B198" s="4">
        <f>IF('True_Odds_Calculator_3-way'!B199="","",'True_Odds_Calculator_3-way'!B199)</f>
        <v>4.5999999999999996</v>
      </c>
      <c r="C198" s="4">
        <f>IF('True_Odds_Calculator_3-way'!C199="","",'True_Odds_Calculator_3-way'!C199)</f>
        <v>1.45</v>
      </c>
      <c r="D198" s="9">
        <f t="shared" si="52"/>
        <v>0.11779190870342383</v>
      </c>
      <c r="E198" s="9">
        <f t="shared" si="53"/>
        <v>0.20657769952517532</v>
      </c>
      <c r="F198" s="9">
        <f t="shared" si="54"/>
        <v>0.67563039177140061</v>
      </c>
      <c r="G198" s="9">
        <f t="shared" si="55"/>
        <v>1.0668871033602048</v>
      </c>
      <c r="H198" s="9">
        <f t="shared" si="56"/>
        <v>8.4895474655886378</v>
      </c>
      <c r="I198" s="9">
        <f t="shared" si="57"/>
        <v>4.8407935720967377</v>
      </c>
      <c r="J198" s="9">
        <f t="shared" si="58"/>
        <v>1.480099196512092</v>
      </c>
      <c r="K198" s="11">
        <f t="shared" si="59"/>
        <v>0.12468827930174564</v>
      </c>
      <c r="L198" s="11">
        <f t="shared" si="60"/>
        <v>0.21739130434782611</v>
      </c>
      <c r="M198" s="11">
        <f t="shared" si="61"/>
        <v>0.68965517241379315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-0.21259445090422346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0.20694141707201266</v>
      </c>
      <c r="Q198" s="11">
        <f>2*'OddsRatio_working_3-way'!K198*'OddsRatio_working_3-way'!L198*'OddsRatio_working_3-way'!M198</f>
        <v>3.738778989557591E-2</v>
      </c>
      <c r="R198" s="11">
        <f t="shared" si="62"/>
        <v>0</v>
      </c>
      <c r="S198" s="11">
        <f t="shared" si="63"/>
        <v>-0.97340930674264137</v>
      </c>
      <c r="T198" s="11">
        <f t="shared" si="64"/>
        <v>-0.17586437339523781</v>
      </c>
      <c r="U198" s="11">
        <f>'OddsRatio_working_3-way'!S198-'OddsRatio_working_3-way'!R198^2/3</f>
        <v>-0.97340930674264137</v>
      </c>
      <c r="V198" s="11">
        <f>'OddsRatio_working_3-way'!S198*'OddsRatio_working_3-way'!R198/3-2*'OddsRatio_working_3-way'!R198^3/27-'OddsRatio_working_3-way'!T198</f>
        <v>0.17586437339523781</v>
      </c>
      <c r="W198" s="11">
        <f>'OddsRatio_working_3-way'!V198^2+4*'OddsRatio_working_3-way'!U198^3/27</f>
        <v>-0.10571325013829599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0.18482527422405981</v>
      </c>
      <c r="Y198" s="11">
        <f>IF('OddsRatio_working_3-way'!W198&gt;=0,IF('OddsRatio_working_3-way'!V198+SQRT('OddsRatio_working_3-way'!W198)&gt;0,0,PI()),ACOS('OddsRatio_working_3-way'!V198/(2*'OddsRatio_working_3-way'!X198)))</f>
        <v>1.0749702010971061</v>
      </c>
      <c r="Z198" s="11">
        <f>'OddsRatio_working_3-way'!X198^(1/3)*COS('OddsRatio_working_3-way'!Y198/3)</f>
        <v>0.53344355168010249</v>
      </c>
      <c r="AA198" s="11">
        <f>'OddsRatio_working_3-way'!X198^(1/3)*COS(('OddsRatio_working_3-way'!Y198+2*PI())/3)</f>
        <v>-0.43972700571432038</v>
      </c>
      <c r="AB198" s="11">
        <f>'OddsRatio_working_3-way'!X198^(1/3)*COS(('OddsRatio_working_3-way'!Y198+4*PI())/3)</f>
        <v>-9.3716545965782272E-2</v>
      </c>
      <c r="AC198" s="11">
        <f>'OddsRatio_working_3-way'!X198^(1/3)*SIN('OddsRatio_working_3-way'!Y198/3)</f>
        <v>0.19976923207824493</v>
      </c>
      <c r="AD198" s="11">
        <f>'OddsRatio_working_3-way'!X198^(1/3)*SIN(('OddsRatio_working_3-way'!Y198+2*PI())/3)</f>
        <v>0.36209105120084351</v>
      </c>
      <c r="AE198" s="11">
        <f>'OddsRatio_working_3-way'!X198^(1/3)*SIN(('OddsRatio_working_3-way'!Y198+4*PI())/3)</f>
        <v>-0.56186028327908821</v>
      </c>
      <c r="AF198" s="11">
        <f>-'OddsRatio_working_3-way'!U198/(3*'OddsRatio_working_3-way'!X198^(1/3))*COS(('OddsRatio_working_3-way'!Y198)/3)</f>
        <v>0.53344355168010238</v>
      </c>
      <c r="AG198" s="11">
        <f>-'OddsRatio_working_3-way'!U198/(3*'OddsRatio_working_3-way'!X198^(1/3))*COS(('OddsRatio_working_3-way'!Y198+2*PI())/3)</f>
        <v>-0.43972700571432033</v>
      </c>
      <c r="AH198" s="11">
        <f>-'OddsRatio_working_3-way'!U198/(3*'OddsRatio_working_3-way'!X198^(1/3))*COS(('OddsRatio_working_3-way'!Y198+4*PI())/3)</f>
        <v>-9.3716545965782258E-2</v>
      </c>
      <c r="AI198" s="11">
        <f>'OddsRatio_working_3-way'!U198/(3*'OddsRatio_working_3-way'!X198^(1/3))*SIN(('OddsRatio_working_3-way'!Y198)/3)</f>
        <v>-0.1997692320782449</v>
      </c>
      <c r="AJ198" s="11">
        <f>'OddsRatio_working_3-way'!U198/(3*'OddsRatio_working_3-way'!X198^(1/3))*SIN(('OddsRatio_working_3-way'!Y198+2*PI())/3)</f>
        <v>-0.36209105120084345</v>
      </c>
      <c r="AK198" s="11">
        <f>'OddsRatio_working_3-way'!U198/(3*'OddsRatio_working_3-way'!X198^(1/3))*SIN(('OddsRatio_working_3-way'!Y198+4*PI())/3)</f>
        <v>0.5618602832790881</v>
      </c>
      <c r="AL198" s="11">
        <f>'OddsRatio_working_3-way'!Z198+'OddsRatio_working_3-way'!AF198</f>
        <v>1.0668871033602048</v>
      </c>
      <c r="AM198" s="11">
        <f>'OddsRatio_working_3-way'!AA198+'OddsRatio_working_3-way'!AG198</f>
        <v>-0.87945401142864066</v>
      </c>
      <c r="AN198" s="11">
        <f>'OddsRatio_working_3-way'!AB198+'OddsRatio_working_3-way'!AH198</f>
        <v>-0.18743309193156454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1.0668871033602048</v>
      </c>
      <c r="AS198" s="11">
        <f>IF(('OddsRatio_working_3-way'!X198=0),IF(Q198&gt;0,-Q198^(1/3),(-Q198)^(1/3)),'OddsRatio_working_3-way'!AM198-'OddsRatio_working_3-way'!R198/3)</f>
        <v>-0.87945401142864066</v>
      </c>
      <c r="AT198" s="11">
        <f>IF(('OddsRatio_working_3-way'!X198=0),IF(Q198&gt;0,-Q198^(1/3),(-Q198)^(1/3)),'OddsRatio_working_3-way'!AN198-'OddsRatio_working_3-way'!R198/3)</f>
        <v>-0.18743309193156454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1.1200000000000001</v>
      </c>
      <c r="B199" s="4">
        <f>IF('True_Odds_Calculator_3-way'!B200="","",'True_Odds_Calculator_3-way'!B200)</f>
        <v>9.94</v>
      </c>
      <c r="C199" s="4">
        <f>IF('True_Odds_Calculator_3-way'!C200="","",'True_Odds_Calculator_3-way'!C200)</f>
        <v>23.83</v>
      </c>
      <c r="D199" s="9">
        <f t="shared" si="52"/>
        <v>0.87677191076846228</v>
      </c>
      <c r="E199" s="9">
        <f t="shared" si="53"/>
        <v>8.7177970278795064E-2</v>
      </c>
      <c r="F199" s="9">
        <f t="shared" si="54"/>
        <v>3.6050118952742433E-2</v>
      </c>
      <c r="G199" s="9">
        <f t="shared" si="55"/>
        <v>1.1712290630936173</v>
      </c>
      <c r="H199" s="9">
        <f t="shared" si="56"/>
        <v>1.1405474875712343</v>
      </c>
      <c r="I199" s="9">
        <f t="shared" si="57"/>
        <v>11.470787824056938</v>
      </c>
      <c r="J199" s="9">
        <f t="shared" si="58"/>
        <v>27.739159510427282</v>
      </c>
      <c r="K199" s="11">
        <f t="shared" si="59"/>
        <v>0.89285714285714279</v>
      </c>
      <c r="L199" s="11">
        <f t="shared" si="60"/>
        <v>0.1006036217303823</v>
      </c>
      <c r="M199" s="11">
        <f t="shared" si="61"/>
        <v>4.1963911036508608E-2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-9.2320091642716373E-2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0.12020597899488536</v>
      </c>
      <c r="Q199" s="11">
        <f>2*'OddsRatio_working_3-way'!K199*'OddsRatio_working_3-way'!L199*'OddsRatio_working_3-way'!M199</f>
        <v>7.5387882718648694E-3</v>
      </c>
      <c r="R199" s="11">
        <f t="shared" si="62"/>
        <v>0</v>
      </c>
      <c r="S199" s="11">
        <f t="shared" si="63"/>
        <v>-1.3020565388960925</v>
      </c>
      <c r="T199" s="11">
        <f t="shared" si="64"/>
        <v>-8.1659237309256338E-2</v>
      </c>
      <c r="U199" s="11">
        <f>'OddsRatio_working_3-way'!S199-'OddsRatio_working_3-way'!R199^2/3</f>
        <v>-1.3020565388960925</v>
      </c>
      <c r="V199" s="11">
        <f>'OddsRatio_working_3-way'!S199*'OddsRatio_working_3-way'!R199/3-2*'OddsRatio_working_3-way'!R199^3/27-'OddsRatio_working_3-way'!T199</f>
        <v>8.1659237309256338E-2</v>
      </c>
      <c r="W199" s="11">
        <f>'OddsRatio_working_3-way'!V199^2+4*'OddsRatio_working_3-way'!U199^3/27</f>
        <v>-0.32036038457313987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0.28593207917749863</v>
      </c>
      <c r="Y199" s="11">
        <f>IF('OddsRatio_working_3-way'!W199&gt;=0,IF('OddsRatio_working_3-way'!V199+SQRT('OddsRatio_working_3-way'!W199)&gt;0,0,PI()),ACOS('OddsRatio_working_3-way'!V199/(2*'OddsRatio_working_3-way'!X199)))</f>
        <v>1.4275117302813467</v>
      </c>
      <c r="Z199" s="11">
        <f>'OddsRatio_working_3-way'!X199^(1/3)*COS('OddsRatio_working_3-way'!Y199/3)</f>
        <v>0.58561453154680854</v>
      </c>
      <c r="AA199" s="11">
        <f>'OddsRatio_working_3-way'!X199^(1/3)*COS(('OddsRatio_working_3-way'!Y199+2*PI())/3)</f>
        <v>-0.55416114474774059</v>
      </c>
      <c r="AB199" s="11">
        <f>'OddsRatio_working_3-way'!X199^(1/3)*COS(('OddsRatio_working_3-way'!Y199+4*PI())/3)</f>
        <v>-3.1453386799067846E-2</v>
      </c>
      <c r="AC199" s="11">
        <f>'OddsRatio_working_3-way'!X199^(1/3)*SIN('OddsRatio_working_3-way'!Y199/3)</f>
        <v>0.30178546475917201</v>
      </c>
      <c r="AD199" s="11">
        <f>'OddsRatio_working_3-way'!X199^(1/3)*SIN(('OddsRatio_working_3-way'!Y199+2*PI())/3)</f>
        <v>0.35626432876527386</v>
      </c>
      <c r="AE199" s="11">
        <f>'OddsRatio_working_3-way'!X199^(1/3)*SIN(('OddsRatio_working_3-way'!Y199+4*PI())/3)</f>
        <v>-0.65804979352444581</v>
      </c>
      <c r="AF199" s="11">
        <f>-'OddsRatio_working_3-way'!U199/(3*'OddsRatio_working_3-way'!X199^(1/3))*COS(('OddsRatio_working_3-way'!Y199)/3)</f>
        <v>0.58561453154680865</v>
      </c>
      <c r="AG199" s="11">
        <f>-'OddsRatio_working_3-way'!U199/(3*'OddsRatio_working_3-way'!X199^(1/3))*COS(('OddsRatio_working_3-way'!Y199+2*PI())/3)</f>
        <v>-0.5541611447477407</v>
      </c>
      <c r="AH199" s="11">
        <f>-'OddsRatio_working_3-way'!U199/(3*'OddsRatio_working_3-way'!X199^(1/3))*COS(('OddsRatio_working_3-way'!Y199+4*PI())/3)</f>
        <v>-3.1453386799067853E-2</v>
      </c>
      <c r="AI199" s="11">
        <f>'OddsRatio_working_3-way'!U199/(3*'OddsRatio_working_3-way'!X199^(1/3))*SIN(('OddsRatio_working_3-way'!Y199)/3)</f>
        <v>-0.30178546475917206</v>
      </c>
      <c r="AJ199" s="11">
        <f>'OddsRatio_working_3-way'!U199/(3*'OddsRatio_working_3-way'!X199^(1/3))*SIN(('OddsRatio_working_3-way'!Y199+2*PI())/3)</f>
        <v>-0.35626432876527392</v>
      </c>
      <c r="AK199" s="11">
        <f>'OddsRatio_working_3-way'!U199/(3*'OddsRatio_working_3-way'!X199^(1/3))*SIN(('OddsRatio_working_3-way'!Y199+4*PI())/3)</f>
        <v>0.65804979352444593</v>
      </c>
      <c r="AL199" s="11">
        <f>'OddsRatio_working_3-way'!Z199+'OddsRatio_working_3-way'!AF199</f>
        <v>1.1712290630936173</v>
      </c>
      <c r="AM199" s="11">
        <f>'OddsRatio_working_3-way'!AA199+'OddsRatio_working_3-way'!AG199</f>
        <v>-1.1083222894954812</v>
      </c>
      <c r="AN199" s="11">
        <f>'OddsRatio_working_3-way'!AB199+'OddsRatio_working_3-way'!AH199</f>
        <v>-6.2906773598135707E-2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1.1712290630936173</v>
      </c>
      <c r="AS199" s="11">
        <f>IF(('OddsRatio_working_3-way'!X199=0),IF(Q199&gt;0,-Q199^(1/3),(-Q199)^(1/3)),'OddsRatio_working_3-way'!AM199-'OddsRatio_working_3-way'!R199/3)</f>
        <v>-1.1083222894954812</v>
      </c>
      <c r="AT199" s="11">
        <f>IF(('OddsRatio_working_3-way'!X199=0),IF(Q199&gt;0,-Q199^(1/3),(-Q199)^(1/3)),'OddsRatio_working_3-way'!AN199-'OddsRatio_working_3-way'!R199/3)</f>
        <v>-6.2906773598135707E-2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2.14</v>
      </c>
      <c r="B200" s="4">
        <f>IF('True_Odds_Calculator_3-way'!B201="","",'True_Odds_Calculator_3-way'!B201)</f>
        <v>3.09</v>
      </c>
      <c r="C200" s="4">
        <f>IF('True_Odds_Calculator_3-way'!C201="","",'True_Odds_Calculator_3-way'!C201)</f>
        <v>4.21</v>
      </c>
      <c r="D200" s="9">
        <f t="shared" si="52"/>
        <v>0.45632467593125492</v>
      </c>
      <c r="E200" s="9">
        <f t="shared" si="53"/>
        <v>0.31404333338831902</v>
      </c>
      <c r="F200" s="9">
        <f t="shared" si="54"/>
        <v>0.22963199068042625</v>
      </c>
      <c r="G200" s="9">
        <f t="shared" si="55"/>
        <v>1.0451071444567617</v>
      </c>
      <c r="H200" s="9">
        <f t="shared" si="56"/>
        <v>2.1914221446807085</v>
      </c>
      <c r="I200" s="9">
        <f t="shared" si="57"/>
        <v>3.1842739319146314</v>
      </c>
      <c r="J200" s="9">
        <f t="shared" si="58"/>
        <v>4.3547939337062047</v>
      </c>
      <c r="K200" s="11">
        <f t="shared" si="59"/>
        <v>0.46728971962616822</v>
      </c>
      <c r="L200" s="11">
        <f t="shared" si="60"/>
        <v>0.3236245954692557</v>
      </c>
      <c r="M200" s="11">
        <f t="shared" si="61"/>
        <v>0.23752969121140144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-0.27472730207780838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0.23132976611339337</v>
      </c>
      <c r="Q200" s="11">
        <f>2*'OddsRatio_working_3-way'!K200*'OddsRatio_working_3-way'!L200*'OddsRatio_working_3-way'!M200</f>
        <v>7.1841542271240205E-2</v>
      </c>
      <c r="R200" s="11">
        <f t="shared" si="62"/>
        <v>0</v>
      </c>
      <c r="S200" s="11">
        <f t="shared" si="63"/>
        <v>-0.84203413480861855</v>
      </c>
      <c r="T200" s="11">
        <f t="shared" si="64"/>
        <v>-0.26150128410205553</v>
      </c>
      <c r="U200" s="11">
        <f>'OddsRatio_working_3-way'!S200-'OddsRatio_working_3-way'!R200^2/3</f>
        <v>-0.84203413480861855</v>
      </c>
      <c r="V200" s="11">
        <f>'OddsRatio_working_3-way'!S200*'OddsRatio_working_3-way'!R200/3-2*'OddsRatio_working_3-way'!R200^3/27-'OddsRatio_working_3-way'!T200</f>
        <v>0.26150128410205553</v>
      </c>
      <c r="W200" s="11">
        <f>'OddsRatio_working_3-way'!V200^2+4*'OddsRatio_working_3-way'!U200^3/27</f>
        <v>-2.0064529078853047E-2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0.14870058058551502</v>
      </c>
      <c r="Y200" s="11">
        <f>IF('OddsRatio_working_3-way'!W200&gt;=0,IF('OddsRatio_working_3-way'!V200+SQRT('OddsRatio_working_3-way'!W200)&gt;0,0,PI()),ACOS('OddsRatio_working_3-way'!V200/(2*'OddsRatio_working_3-way'!X200)))</f>
        <v>0.49643099744903663</v>
      </c>
      <c r="Z200" s="11">
        <f>'OddsRatio_working_3-way'!X200^(1/3)*COS('OddsRatio_working_3-way'!Y200/3)</f>
        <v>0.52255357222838084</v>
      </c>
      <c r="AA200" s="11">
        <f>'OddsRatio_working_3-way'!X200^(1/3)*COS(('OddsRatio_working_3-way'!Y200+2*PI())/3)</f>
        <v>-0.33685361335424702</v>
      </c>
      <c r="AB200" s="11">
        <f>'OddsRatio_working_3-way'!X200^(1/3)*COS(('OddsRatio_working_3-way'!Y200+4*PI())/3)</f>
        <v>-0.18569995887413376</v>
      </c>
      <c r="AC200" s="11">
        <f>'OddsRatio_working_3-way'!X200^(1/3)*SIN('OddsRatio_working_3-way'!Y200/3)</f>
        <v>8.7268603103089093E-2</v>
      </c>
      <c r="AD200" s="11">
        <f>'OddsRatio_working_3-way'!X200^(1/3)*SIN(('OddsRatio_working_3-way'!Y200+2*PI())/3)</f>
        <v>0.40891036683653986</v>
      </c>
      <c r="AE200" s="11">
        <f>'OddsRatio_working_3-way'!X200^(1/3)*SIN(('OddsRatio_working_3-way'!Y200+4*PI())/3)</f>
        <v>-0.49617896993962896</v>
      </c>
      <c r="AF200" s="11">
        <f>-'OddsRatio_working_3-way'!U200/(3*'OddsRatio_working_3-way'!X200^(1/3))*COS(('OddsRatio_working_3-way'!Y200)/3)</f>
        <v>0.52255357222838084</v>
      </c>
      <c r="AG200" s="11">
        <f>-'OddsRatio_working_3-way'!U200/(3*'OddsRatio_working_3-way'!X200^(1/3))*COS(('OddsRatio_working_3-way'!Y200+2*PI())/3)</f>
        <v>-0.33685361335424702</v>
      </c>
      <c r="AH200" s="11">
        <f>-'OddsRatio_working_3-way'!U200/(3*'OddsRatio_working_3-way'!X200^(1/3))*COS(('OddsRatio_working_3-way'!Y200+4*PI())/3)</f>
        <v>-0.18569995887413376</v>
      </c>
      <c r="AI200" s="11">
        <f>'OddsRatio_working_3-way'!U200/(3*'OddsRatio_working_3-way'!X200^(1/3))*SIN(('OddsRatio_working_3-way'!Y200)/3)</f>
        <v>-8.7268603103089093E-2</v>
      </c>
      <c r="AJ200" s="11">
        <f>'OddsRatio_working_3-way'!U200/(3*'OddsRatio_working_3-way'!X200^(1/3))*SIN(('OddsRatio_working_3-way'!Y200+2*PI())/3)</f>
        <v>-0.40891036683653986</v>
      </c>
      <c r="AK200" s="11">
        <f>'OddsRatio_working_3-way'!U200/(3*'OddsRatio_working_3-way'!X200^(1/3))*SIN(('OddsRatio_working_3-way'!Y200+4*PI())/3)</f>
        <v>0.49617896993962896</v>
      </c>
      <c r="AL200" s="11">
        <f>'OddsRatio_working_3-way'!Z200+'OddsRatio_working_3-way'!AF200</f>
        <v>1.0451071444567617</v>
      </c>
      <c r="AM200" s="11">
        <f>'OddsRatio_working_3-way'!AA200+'OddsRatio_working_3-way'!AG200</f>
        <v>-0.67370722670849403</v>
      </c>
      <c r="AN200" s="11">
        <f>'OddsRatio_working_3-way'!AB200+'OddsRatio_working_3-way'!AH200</f>
        <v>-0.37139991774826753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1.0451071444567617</v>
      </c>
      <c r="AS200" s="11">
        <f>IF(('OddsRatio_working_3-way'!X200=0),IF(Q200&gt;0,-Q200^(1/3),(-Q200)^(1/3)),'OddsRatio_working_3-way'!AM200-'OddsRatio_working_3-way'!R200/3)</f>
        <v>-0.67370722670849403</v>
      </c>
      <c r="AT200" s="11">
        <f>IF(('OddsRatio_working_3-way'!X200=0),IF(Q200&gt;0,-Q200^(1/3),(-Q200)^(1/3)),'OddsRatio_working_3-way'!AN200-'OddsRatio_working_3-way'!R200/3)</f>
        <v>-0.37139991774826753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8.8699999999999992</v>
      </c>
      <c r="B201" s="4">
        <f>IF('True_Odds_Calculator_3-way'!B202="","",'True_Odds_Calculator_3-way'!B202)</f>
        <v>5.22</v>
      </c>
      <c r="C201" s="4">
        <f>IF('True_Odds_Calculator_3-way'!C202="","",'True_Odds_Calculator_3-way'!C202)</f>
        <v>1.37</v>
      </c>
      <c r="D201" s="9">
        <f t="shared" si="52"/>
        <v>0.10533284858170117</v>
      </c>
      <c r="E201" s="9">
        <f t="shared" si="53"/>
        <v>0.18003601652385426</v>
      </c>
      <c r="F201" s="9">
        <f t="shared" si="54"/>
        <v>0.71463113489444485</v>
      </c>
      <c r="G201" s="9">
        <f t="shared" si="55"/>
        <v>1.0792521698650979</v>
      </c>
      <c r="H201" s="9">
        <f t="shared" si="56"/>
        <v>9.49371457683832</v>
      </c>
      <c r="I201" s="9">
        <f t="shared" si="57"/>
        <v>5.554444156830713</v>
      </c>
      <c r="J201" s="9">
        <f t="shared" si="58"/>
        <v>1.3993233028500862</v>
      </c>
      <c r="K201" s="11">
        <f t="shared" si="59"/>
        <v>0.11273957158962797</v>
      </c>
      <c r="L201" s="11">
        <f t="shared" si="60"/>
        <v>0.19157088122605365</v>
      </c>
      <c r="M201" s="11">
        <f t="shared" si="61"/>
        <v>0.72992700729927007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-0.19371989161841818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0.19642798081589119</v>
      </c>
      <c r="Q201" s="11">
        <f>2*'OddsRatio_working_3-way'!K201*'OddsRatio_working_3-way'!L201*'OddsRatio_working_3-way'!M201</f>
        <v>3.1529370917478532E-2</v>
      </c>
      <c r="R201" s="11">
        <f t="shared" si="62"/>
        <v>0</v>
      </c>
      <c r="S201" s="11">
        <f t="shared" si="63"/>
        <v>-1.0139794069408592</v>
      </c>
      <c r="T201" s="11">
        <f t="shared" si="64"/>
        <v>-0.16275752920399028</v>
      </c>
      <c r="U201" s="11">
        <f>'OddsRatio_working_3-way'!S201-'OddsRatio_working_3-way'!R201^2/3</f>
        <v>-1.0139794069408592</v>
      </c>
      <c r="V201" s="11">
        <f>'OddsRatio_working_3-way'!S201*'OddsRatio_working_3-way'!R201/3-2*'OddsRatio_working_3-way'!R201^3/27-'OddsRatio_working_3-way'!T201</f>
        <v>0.16275752920399028</v>
      </c>
      <c r="W201" s="11">
        <f>'OddsRatio_working_3-way'!V201^2+4*'OddsRatio_working_3-way'!U201^3/27</f>
        <v>-0.12795846434473307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0.19649966772066105</v>
      </c>
      <c r="Y201" s="11">
        <f>IF('OddsRatio_working_3-way'!W201&gt;=0,IF('OddsRatio_working_3-way'!V201+SQRT('OddsRatio_working_3-way'!W201)&gt;0,0,PI()),ACOS('OddsRatio_working_3-way'!V201/(2*'OddsRatio_working_3-way'!X201)))</f>
        <v>1.1437963678395109</v>
      </c>
      <c r="Z201" s="11">
        <f>'OddsRatio_working_3-way'!X201^(1/3)*COS('OddsRatio_working_3-way'!Y201/3)</f>
        <v>0.53962608493254893</v>
      </c>
      <c r="AA201" s="11">
        <f>'OddsRatio_working_3-way'!X201^(1/3)*COS(('OddsRatio_working_3-way'!Y201+2*PI())/3)</f>
        <v>-0.45715662543748753</v>
      </c>
      <c r="AB201" s="11">
        <f>'OddsRatio_working_3-way'!X201^(1/3)*COS(('OddsRatio_working_3-way'!Y201+4*PI())/3)</f>
        <v>-8.2469459495061653E-2</v>
      </c>
      <c r="AC201" s="11">
        <f>'OddsRatio_working_3-way'!X201^(1/3)*SIN('OddsRatio_working_3-way'!Y201/3)</f>
        <v>0.21632573611875777</v>
      </c>
      <c r="AD201" s="11">
        <f>'OddsRatio_working_3-way'!X201^(1/3)*SIN(('OddsRatio_working_3-way'!Y201+2*PI())/3)</f>
        <v>0.35916703003694778</v>
      </c>
      <c r="AE201" s="11">
        <f>'OddsRatio_working_3-way'!X201^(1/3)*SIN(('OddsRatio_working_3-way'!Y201+4*PI())/3)</f>
        <v>-0.57549276615570533</v>
      </c>
      <c r="AF201" s="11">
        <f>-'OddsRatio_working_3-way'!U201/(3*'OddsRatio_working_3-way'!X201^(1/3))*COS(('OddsRatio_working_3-way'!Y201)/3)</f>
        <v>0.53962608493254904</v>
      </c>
      <c r="AG201" s="11">
        <f>-'OddsRatio_working_3-way'!U201/(3*'OddsRatio_working_3-way'!X201^(1/3))*COS(('OddsRatio_working_3-way'!Y201+2*PI())/3)</f>
        <v>-0.45715662543748764</v>
      </c>
      <c r="AH201" s="11">
        <f>-'OddsRatio_working_3-way'!U201/(3*'OddsRatio_working_3-way'!X201^(1/3))*COS(('OddsRatio_working_3-way'!Y201+4*PI())/3)</f>
        <v>-8.2469459495061667E-2</v>
      </c>
      <c r="AI201" s="11">
        <f>'OddsRatio_working_3-way'!U201/(3*'OddsRatio_working_3-way'!X201^(1/3))*SIN(('OddsRatio_working_3-way'!Y201)/3)</f>
        <v>-0.2163257361187578</v>
      </c>
      <c r="AJ201" s="11">
        <f>'OddsRatio_working_3-way'!U201/(3*'OddsRatio_working_3-way'!X201^(1/3))*SIN(('OddsRatio_working_3-way'!Y201+2*PI())/3)</f>
        <v>-0.35916703003694783</v>
      </c>
      <c r="AK201" s="11">
        <f>'OddsRatio_working_3-way'!U201/(3*'OddsRatio_working_3-way'!X201^(1/3))*SIN(('OddsRatio_working_3-way'!Y201+4*PI())/3)</f>
        <v>0.57549276615570544</v>
      </c>
      <c r="AL201" s="11">
        <f>'OddsRatio_working_3-way'!Z201+'OddsRatio_working_3-way'!AF201</f>
        <v>1.0792521698650979</v>
      </c>
      <c r="AM201" s="11">
        <f>'OddsRatio_working_3-way'!AA201+'OddsRatio_working_3-way'!AG201</f>
        <v>-0.91431325087497517</v>
      </c>
      <c r="AN201" s="11">
        <f>'OddsRatio_working_3-way'!AB201+'OddsRatio_working_3-way'!AH201</f>
        <v>-0.16493891899012331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1.0792521698650979</v>
      </c>
      <c r="AS201" s="11">
        <f>IF(('OddsRatio_working_3-way'!X201=0),IF(Q201&gt;0,-Q201^(1/3),(-Q201)^(1/3)),'OddsRatio_working_3-way'!AM201-'OddsRatio_working_3-way'!R201/3)</f>
        <v>-0.91431325087497517</v>
      </c>
      <c r="AT201" s="11">
        <f>IF(('OddsRatio_working_3-way'!X201=0),IF(Q201&gt;0,-Q201^(1/3),(-Q201)^(1/3)),'OddsRatio_working_3-way'!AN201-'OddsRatio_working_3-way'!R201/3)</f>
        <v>-0.16493891899012331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3.55</v>
      </c>
      <c r="B202" s="4">
        <f>IF('True_Odds_Calculator_3-way'!B203="","",'True_Odds_Calculator_3-way'!B203)</f>
        <v>3.33</v>
      </c>
      <c r="C202" s="4">
        <f>IF('True_Odds_Calculator_3-way'!C203="","",'True_Odds_Calculator_3-way'!C203)</f>
        <v>2.27</v>
      </c>
      <c r="D202" s="9">
        <f t="shared" si="52"/>
        <v>0.27479048810671541</v>
      </c>
      <c r="E202" s="9">
        <f t="shared" si="53"/>
        <v>0.29313083281288105</v>
      </c>
      <c r="F202" s="9">
        <f t="shared" si="54"/>
        <v>0.43207867908040376</v>
      </c>
      <c r="G202" s="9">
        <f t="shared" si="55"/>
        <v>1.0349553544463617</v>
      </c>
      <c r="H202" s="9">
        <f t="shared" si="56"/>
        <v>3.6391361538382219</v>
      </c>
      <c r="I202" s="9">
        <f t="shared" si="57"/>
        <v>3.4114459758600222</v>
      </c>
      <c r="J202" s="9">
        <f t="shared" si="58"/>
        <v>2.3143933001468793</v>
      </c>
      <c r="K202" s="11">
        <f t="shared" si="59"/>
        <v>0.28169014084507044</v>
      </c>
      <c r="L202" s="11">
        <f t="shared" si="60"/>
        <v>0.3003003003003003</v>
      </c>
      <c r="M202" s="11">
        <f t="shared" si="61"/>
        <v>0.44052863436123346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-0.28119097567506091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0.22917997727205391</v>
      </c>
      <c r="Q202" s="11">
        <f>2*'OddsRatio_working_3-way'!K202*'OddsRatio_working_3-way'!L202*'OddsRatio_working_3-way'!M202</f>
        <v>7.4530073909611042E-2</v>
      </c>
      <c r="R202" s="11">
        <f t="shared" si="62"/>
        <v>0</v>
      </c>
      <c r="S202" s="11">
        <f t="shared" si="63"/>
        <v>-0.81503318775382771</v>
      </c>
      <c r="T202" s="11">
        <f t="shared" si="64"/>
        <v>-0.26505144317197654</v>
      </c>
      <c r="U202" s="11">
        <f>'OddsRatio_working_3-way'!S202-'OddsRatio_working_3-way'!R202^2/3</f>
        <v>-0.81503318775382771</v>
      </c>
      <c r="V202" s="11">
        <f>'OddsRatio_working_3-way'!S202*'OddsRatio_working_3-way'!R202/3-2*'OddsRatio_working_3-way'!R202^3/27-'OddsRatio_working_3-way'!T202</f>
        <v>0.26505144317197654</v>
      </c>
      <c r="W202" s="11">
        <f>'OddsRatio_working_3-way'!V202^2+4*'OddsRatio_working_3-way'!U202^3/27</f>
        <v>-9.9565487836205113E-3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0.14160580524043498</v>
      </c>
      <c r="Y202" s="11">
        <f>IF('OddsRatio_working_3-way'!W202&gt;=0,IF('OddsRatio_working_3-way'!V202+SQRT('OddsRatio_working_3-way'!W202)&gt;0,0,PI()),ACOS('OddsRatio_working_3-way'!V202/(2*'OddsRatio_working_3-way'!X202)))</f>
        <v>0.36005415673164554</v>
      </c>
      <c r="Z202" s="11">
        <f>'OddsRatio_working_3-way'!X202^(1/3)*COS('OddsRatio_working_3-way'!Y202/3)</f>
        <v>0.51747767722318072</v>
      </c>
      <c r="AA202" s="11">
        <f>'OddsRatio_working_3-way'!X202^(1/3)*COS(('OddsRatio_working_3-way'!Y202+2*PI())/3)</f>
        <v>-0.31278453335440071</v>
      </c>
      <c r="AB202" s="11">
        <f>'OddsRatio_working_3-way'!X202^(1/3)*COS(('OddsRatio_working_3-way'!Y202+4*PI())/3)</f>
        <v>-0.20469314386878018</v>
      </c>
      <c r="AC202" s="11">
        <f>'OddsRatio_working_3-way'!X202^(1/3)*SIN('OddsRatio_working_3-way'!Y202/3)</f>
        <v>6.2406592816603754E-2</v>
      </c>
      <c r="AD202" s="11">
        <f>'OddsRatio_working_3-way'!X202^(1/3)*SIN(('OddsRatio_working_3-way'!Y202+2*PI())/3)</f>
        <v>0.41694551795833668</v>
      </c>
      <c r="AE202" s="11">
        <f>'OddsRatio_working_3-way'!X202^(1/3)*SIN(('OddsRatio_working_3-way'!Y202+4*PI())/3)</f>
        <v>-0.47935211077494033</v>
      </c>
      <c r="AF202" s="11">
        <f>-'OddsRatio_working_3-way'!U202/(3*'OddsRatio_working_3-way'!X202^(1/3))*COS(('OddsRatio_working_3-way'!Y202)/3)</f>
        <v>0.51747767722318083</v>
      </c>
      <c r="AG202" s="11">
        <f>-'OddsRatio_working_3-way'!U202/(3*'OddsRatio_working_3-way'!X202^(1/3))*COS(('OddsRatio_working_3-way'!Y202+2*PI())/3)</f>
        <v>-0.31278453335440076</v>
      </c>
      <c r="AH202" s="11">
        <f>-'OddsRatio_working_3-way'!U202/(3*'OddsRatio_working_3-way'!X202^(1/3))*COS(('OddsRatio_working_3-way'!Y202+4*PI())/3)</f>
        <v>-0.20469314386878024</v>
      </c>
      <c r="AI202" s="11">
        <f>'OddsRatio_working_3-way'!U202/(3*'OddsRatio_working_3-way'!X202^(1/3))*SIN(('OddsRatio_working_3-way'!Y202)/3)</f>
        <v>-6.2406592816603761E-2</v>
      </c>
      <c r="AJ202" s="11">
        <f>'OddsRatio_working_3-way'!U202/(3*'OddsRatio_working_3-way'!X202^(1/3))*SIN(('OddsRatio_working_3-way'!Y202+2*PI())/3)</f>
        <v>-0.41694551795833673</v>
      </c>
      <c r="AK202" s="11">
        <f>'OddsRatio_working_3-way'!U202/(3*'OddsRatio_working_3-way'!X202^(1/3))*SIN(('OddsRatio_working_3-way'!Y202+4*PI())/3)</f>
        <v>0.47935211077494044</v>
      </c>
      <c r="AL202" s="11">
        <f>'OddsRatio_working_3-way'!Z202+'OddsRatio_working_3-way'!AF202</f>
        <v>1.0349553544463617</v>
      </c>
      <c r="AM202" s="11">
        <f>'OddsRatio_working_3-way'!AA202+'OddsRatio_working_3-way'!AG202</f>
        <v>-0.62556906670880141</v>
      </c>
      <c r="AN202" s="11">
        <f>'OddsRatio_working_3-way'!AB202+'OddsRatio_working_3-way'!AH202</f>
        <v>-0.40938628773756042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1.0349553544463617</v>
      </c>
      <c r="AS202" s="11">
        <f>IF(('OddsRatio_working_3-way'!X202=0),IF(Q202&gt;0,-Q202^(1/3),(-Q202)^(1/3)),'OddsRatio_working_3-way'!AM202-'OddsRatio_working_3-way'!R202/3)</f>
        <v>-0.62556906670880141</v>
      </c>
      <c r="AT202" s="11">
        <f>IF(('OddsRatio_working_3-way'!X202=0),IF(Q202&gt;0,-Q202^(1/3),(-Q202)^(1/3)),'OddsRatio_working_3-way'!AN202-'OddsRatio_working_3-way'!R202/3)</f>
        <v>-0.40938628773756042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2.0499999999999998</v>
      </c>
      <c r="B203" s="4">
        <f>IF('True_Odds_Calculator_3-way'!B204="","",'True_Odds_Calculator_3-way'!B204)</f>
        <v>3.19</v>
      </c>
      <c r="C203" s="4">
        <f>IF('True_Odds_Calculator_3-way'!C204="","",'True_Odds_Calculator_3-way'!C204)</f>
        <v>4.37</v>
      </c>
      <c r="D203" s="9">
        <f t="shared" si="52"/>
        <v>0.4760037268252435</v>
      </c>
      <c r="E203" s="9">
        <f t="shared" si="53"/>
        <v>0.30339768003111456</v>
      </c>
      <c r="F203" s="9">
        <f t="shared" si="54"/>
        <v>0.22059859314364189</v>
      </c>
      <c r="G203" s="9">
        <f t="shared" si="55"/>
        <v>1.0484037026740753</v>
      </c>
      <c r="H203" s="9">
        <f t="shared" si="56"/>
        <v>2.100823887807779</v>
      </c>
      <c r="I203" s="9">
        <f t="shared" si="57"/>
        <v>3.2960041088562257</v>
      </c>
      <c r="J203" s="9">
        <f t="shared" si="58"/>
        <v>4.533120478011635</v>
      </c>
      <c r="K203" s="11">
        <f t="shared" si="59"/>
        <v>0.48780487804878053</v>
      </c>
      <c r="L203" s="11">
        <f t="shared" si="60"/>
        <v>0.31347962382445144</v>
      </c>
      <c r="M203" s="11">
        <f t="shared" si="61"/>
        <v>0.22883295194508008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-0.2711673104980945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0.23129991778530157</v>
      </c>
      <c r="Q203" s="11">
        <f>2*'OddsRatio_working_3-way'!K203*'OddsRatio_working_3-way'!L203*'OddsRatio_working_3-way'!M203</f>
        <v>6.9984846531104858E-2</v>
      </c>
      <c r="R203" s="11">
        <f t="shared" si="62"/>
        <v>0</v>
      </c>
      <c r="S203" s="11">
        <f t="shared" si="63"/>
        <v>-0.85297861811011666</v>
      </c>
      <c r="T203" s="11">
        <f t="shared" si="64"/>
        <v>-0.25808732771864346</v>
      </c>
      <c r="U203" s="11">
        <f>'OddsRatio_working_3-way'!S203-'OddsRatio_working_3-way'!R203^2/3</f>
        <v>-0.85297861811011666</v>
      </c>
      <c r="V203" s="11">
        <f>'OddsRatio_working_3-way'!S203*'OddsRatio_working_3-way'!R203/3-2*'OddsRatio_working_3-way'!R203^3/27-'OddsRatio_working_3-way'!T203</f>
        <v>0.25808732771864346</v>
      </c>
      <c r="W203" s="11">
        <f>'OddsRatio_working_3-way'!V203^2+4*'OddsRatio_working_3-way'!U203^3/27</f>
        <v>-2.5332235745624168E-2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0.15160912280810696</v>
      </c>
      <c r="Y203" s="11">
        <f>IF('OddsRatio_working_3-way'!W203&gt;=0,IF('OddsRatio_working_3-way'!V203+SQRT('OddsRatio_working_3-way'!W203)&gt;0,0,PI()),ACOS('OddsRatio_working_3-way'!V203/(2*'OddsRatio_working_3-way'!X203)))</f>
        <v>0.55260451961886559</v>
      </c>
      <c r="Z203" s="11">
        <f>'OddsRatio_working_3-way'!X203^(1/3)*COS('OddsRatio_working_3-way'!Y203/3)</f>
        <v>0.52420185133703756</v>
      </c>
      <c r="AA203" s="11">
        <f>'OddsRatio_working_3-way'!X203^(1/3)*COS(('OddsRatio_working_3-way'!Y203+2*PI())/3)</f>
        <v>-0.34668206315582084</v>
      </c>
      <c r="AB203" s="11">
        <f>'OddsRatio_working_3-way'!X203^(1/3)*COS(('OddsRatio_working_3-way'!Y203+4*PI())/3)</f>
        <v>-0.17751978818121658</v>
      </c>
      <c r="AC203" s="11">
        <f>'OddsRatio_working_3-way'!X203^(1/3)*SIN('OddsRatio_working_3-way'!Y203/3)</f>
        <v>9.7665884993317229E-2</v>
      </c>
      <c r="AD203" s="11">
        <f>'OddsRatio_working_3-way'!X203^(1/3)*SIN(('OddsRatio_working_3-way'!Y203+2*PI())/3)</f>
        <v>0.40513917747204958</v>
      </c>
      <c r="AE203" s="11">
        <f>'OddsRatio_working_3-way'!X203^(1/3)*SIN(('OddsRatio_working_3-way'!Y203+4*PI())/3)</f>
        <v>-0.50280506246536694</v>
      </c>
      <c r="AF203" s="11">
        <f>-'OddsRatio_working_3-way'!U203/(3*'OddsRatio_working_3-way'!X203^(1/3))*COS(('OddsRatio_working_3-way'!Y203)/3)</f>
        <v>0.52420185133703767</v>
      </c>
      <c r="AG203" s="11">
        <f>-'OddsRatio_working_3-way'!U203/(3*'OddsRatio_working_3-way'!X203^(1/3))*COS(('OddsRatio_working_3-way'!Y203+2*PI())/3)</f>
        <v>-0.34668206315582095</v>
      </c>
      <c r="AH203" s="11">
        <f>-'OddsRatio_working_3-way'!U203/(3*'OddsRatio_working_3-way'!X203^(1/3))*COS(('OddsRatio_working_3-way'!Y203+4*PI())/3)</f>
        <v>-0.17751978818121664</v>
      </c>
      <c r="AI203" s="11">
        <f>'OddsRatio_working_3-way'!U203/(3*'OddsRatio_working_3-way'!X203^(1/3))*SIN(('OddsRatio_working_3-way'!Y203)/3)</f>
        <v>-9.7665884993317256E-2</v>
      </c>
      <c r="AJ203" s="11">
        <f>'OddsRatio_working_3-way'!U203/(3*'OddsRatio_working_3-way'!X203^(1/3))*SIN(('OddsRatio_working_3-way'!Y203+2*PI())/3)</f>
        <v>-0.40513917747204969</v>
      </c>
      <c r="AK203" s="11">
        <f>'OddsRatio_working_3-way'!U203/(3*'OddsRatio_working_3-way'!X203^(1/3))*SIN(('OddsRatio_working_3-way'!Y203+4*PI())/3)</f>
        <v>0.50280506246536705</v>
      </c>
      <c r="AL203" s="11">
        <f>'OddsRatio_working_3-way'!Z203+'OddsRatio_working_3-way'!AF203</f>
        <v>1.0484037026740753</v>
      </c>
      <c r="AM203" s="11">
        <f>'OddsRatio_working_3-way'!AA203+'OddsRatio_working_3-way'!AG203</f>
        <v>-0.69336412631164179</v>
      </c>
      <c r="AN203" s="11">
        <f>'OddsRatio_working_3-way'!AB203+'OddsRatio_working_3-way'!AH203</f>
        <v>-0.35503957636243322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1.0484037026740753</v>
      </c>
      <c r="AS203" s="11">
        <f>IF(('OddsRatio_working_3-way'!X203=0),IF(Q203&gt;0,-Q203^(1/3),(-Q203)^(1/3)),'OddsRatio_working_3-way'!AM203-'OddsRatio_working_3-way'!R203/3)</f>
        <v>-0.69336412631164179</v>
      </c>
      <c r="AT203" s="11">
        <f>IF(('OddsRatio_working_3-way'!X203=0),IF(Q203&gt;0,-Q203^(1/3),(-Q203)^(1/3)),'OddsRatio_working_3-way'!AN203-'OddsRatio_working_3-way'!R203/3)</f>
        <v>-0.35503957636243322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1.95</v>
      </c>
      <c r="B204" s="4">
        <f>IF('True_Odds_Calculator_3-way'!B205="","",'True_Odds_Calculator_3-way'!B205)</f>
        <v>3.5</v>
      </c>
      <c r="C204" s="4">
        <f>IF('True_Odds_Calculator_3-way'!C205="","",'True_Odds_Calculator_3-way'!C205)</f>
        <v>4.1100000000000003</v>
      </c>
      <c r="D204" s="9">
        <f t="shared" si="52"/>
        <v>0.49627334041245164</v>
      </c>
      <c r="E204" s="9">
        <f t="shared" si="53"/>
        <v>0.27239780629121357</v>
      </c>
      <c r="F204" s="9">
        <f t="shared" si="54"/>
        <v>0.23132885329633504</v>
      </c>
      <c r="G204" s="9">
        <f t="shared" si="55"/>
        <v>1.0684406069422239</v>
      </c>
      <c r="H204" s="9">
        <f t="shared" si="56"/>
        <v>2.0150185765951125</v>
      </c>
      <c r="I204" s="9">
        <f t="shared" si="57"/>
        <v>3.6711015173555599</v>
      </c>
      <c r="J204" s="9">
        <f t="shared" si="58"/>
        <v>4.3228502875903159</v>
      </c>
      <c r="K204" s="11">
        <f t="shared" si="59"/>
        <v>0.51282051282051289</v>
      </c>
      <c r="L204" s="11">
        <f t="shared" si="60"/>
        <v>0.2857142857142857</v>
      </c>
      <c r="M204" s="11">
        <f t="shared" si="61"/>
        <v>0.24330900243309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-0.26331738010570138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0.23386183970125574</v>
      </c>
      <c r="Q204" s="11">
        <f>2*'OddsRatio_working_3-way'!K204*'OddsRatio_working_3-way'!L204*'OddsRatio_working_3-way'!M204</f>
        <v>7.1299341372334069E-2</v>
      </c>
      <c r="R204" s="11">
        <f t="shared" si="62"/>
        <v>0</v>
      </c>
      <c r="S204" s="11">
        <f t="shared" si="63"/>
        <v>-0.88813674056523906</v>
      </c>
      <c r="T204" s="11">
        <f t="shared" si="64"/>
        <v>-0.2707733965137924</v>
      </c>
      <c r="U204" s="11">
        <f>'OddsRatio_working_3-way'!S204-'OddsRatio_working_3-way'!R204^2/3</f>
        <v>-0.88813674056523906</v>
      </c>
      <c r="V204" s="11">
        <f>'OddsRatio_working_3-way'!S204*'OddsRatio_working_3-way'!R204/3-2*'OddsRatio_working_3-way'!R204^3/27-'OddsRatio_working_3-way'!T204</f>
        <v>0.2707733965137924</v>
      </c>
      <c r="W204" s="11">
        <f>'OddsRatio_working_3-way'!V204^2+4*'OddsRatio_working_3-way'!U204^3/27</f>
        <v>-3.0467041765689581E-2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0.16107860971068211</v>
      </c>
      <c r="Y204" s="11">
        <f>IF('OddsRatio_working_3-way'!W204&gt;=0,IF('OddsRatio_working_3-way'!V204+SQRT('OddsRatio_working_3-way'!W204)&gt;0,0,PI()),ACOS('OddsRatio_working_3-way'!V204/(2*'OddsRatio_working_3-way'!X204)))</f>
        <v>0.57258948096171658</v>
      </c>
      <c r="Z204" s="11">
        <f>'OddsRatio_working_3-way'!X204^(1/3)*COS('OddsRatio_working_3-way'!Y204/3)</f>
        <v>0.53422030347111193</v>
      </c>
      <c r="AA204" s="11">
        <f>'OddsRatio_working_3-way'!X204^(1/3)*COS(('OddsRatio_working_3-way'!Y204+2*PI())/3)</f>
        <v>-0.35650078693150083</v>
      </c>
      <c r="AB204" s="11">
        <f>'OddsRatio_working_3-way'!X204^(1/3)*COS(('OddsRatio_working_3-way'!Y204+4*PI())/3)</f>
        <v>-0.17771951653961082</v>
      </c>
      <c r="AC204" s="11">
        <f>'OddsRatio_working_3-way'!X204^(1/3)*SIN('OddsRatio_working_3-way'!Y204/3)</f>
        <v>0.10321941458682088</v>
      </c>
      <c r="AD204" s="11">
        <f>'OddsRatio_working_3-way'!X204^(1/3)*SIN(('OddsRatio_working_3-way'!Y204+2*PI())/3)</f>
        <v>0.41103864673000473</v>
      </c>
      <c r="AE204" s="11">
        <f>'OddsRatio_working_3-way'!X204^(1/3)*SIN(('OddsRatio_working_3-way'!Y204+4*PI())/3)</f>
        <v>-0.51425806131682561</v>
      </c>
      <c r="AF204" s="11">
        <f>-'OddsRatio_working_3-way'!U204/(3*'OddsRatio_working_3-way'!X204^(1/3))*COS(('OddsRatio_working_3-way'!Y204)/3)</f>
        <v>0.53422030347111205</v>
      </c>
      <c r="AG204" s="11">
        <f>-'OddsRatio_working_3-way'!U204/(3*'OddsRatio_working_3-way'!X204^(1/3))*COS(('OddsRatio_working_3-way'!Y204+2*PI())/3)</f>
        <v>-0.35650078693150089</v>
      </c>
      <c r="AH204" s="11">
        <f>-'OddsRatio_working_3-way'!U204/(3*'OddsRatio_working_3-way'!X204^(1/3))*COS(('OddsRatio_working_3-way'!Y204+4*PI())/3)</f>
        <v>-0.17771951653961085</v>
      </c>
      <c r="AI204" s="11">
        <f>'OddsRatio_working_3-way'!U204/(3*'OddsRatio_working_3-way'!X204^(1/3))*SIN(('OddsRatio_working_3-way'!Y204)/3)</f>
        <v>-0.10321941458682091</v>
      </c>
      <c r="AJ204" s="11">
        <f>'OddsRatio_working_3-way'!U204/(3*'OddsRatio_working_3-way'!X204^(1/3))*SIN(('OddsRatio_working_3-way'!Y204+2*PI())/3)</f>
        <v>-0.41103864673000479</v>
      </c>
      <c r="AK204" s="11">
        <f>'OddsRatio_working_3-way'!U204/(3*'OddsRatio_working_3-way'!X204^(1/3))*SIN(('OddsRatio_working_3-way'!Y204+4*PI())/3)</f>
        <v>0.51425806131682572</v>
      </c>
      <c r="AL204" s="11">
        <f>'OddsRatio_working_3-way'!Z204+'OddsRatio_working_3-way'!AF204</f>
        <v>1.0684406069422239</v>
      </c>
      <c r="AM204" s="11">
        <f>'OddsRatio_working_3-way'!AA204+'OddsRatio_working_3-way'!AG204</f>
        <v>-0.71300157386300178</v>
      </c>
      <c r="AN204" s="11">
        <f>'OddsRatio_working_3-way'!AB204+'OddsRatio_working_3-way'!AH204</f>
        <v>-0.35543903307922164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1.0684406069422239</v>
      </c>
      <c r="AS204" s="11">
        <f>IF(('OddsRatio_working_3-way'!X204=0),IF(Q204&gt;0,-Q204^(1/3),(-Q204)^(1/3)),'OddsRatio_working_3-way'!AM204-'OddsRatio_working_3-way'!R204/3)</f>
        <v>-0.71300157386300178</v>
      </c>
      <c r="AT204" s="11">
        <f>IF(('OddsRatio_working_3-way'!X204=0),IF(Q204&gt;0,-Q204^(1/3),(-Q204)^(1/3)),'OddsRatio_working_3-way'!AN204-'OddsRatio_working_3-way'!R204/3)</f>
        <v>-0.35543903307922164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2.59</v>
      </c>
      <c r="B205" s="4">
        <f>IF('True_Odds_Calculator_3-way'!B206="","",'True_Odds_Calculator_3-way'!B206)</f>
        <v>3.35</v>
      </c>
      <c r="C205" s="4">
        <f>IF('True_Odds_Calculator_3-way'!C206="","",'True_Odds_Calculator_3-way'!C206)</f>
        <v>2.82</v>
      </c>
      <c r="D205" s="9">
        <f t="shared" si="52"/>
        <v>0.3723046752139415</v>
      </c>
      <c r="E205" s="9">
        <f t="shared" si="53"/>
        <v>0.28638149942536456</v>
      </c>
      <c r="F205" s="9">
        <f t="shared" si="54"/>
        <v>0.3413138253606941</v>
      </c>
      <c r="G205" s="9">
        <f t="shared" si="55"/>
        <v>1.0603598614517933</v>
      </c>
      <c r="H205" s="9">
        <f t="shared" si="56"/>
        <v>2.6859721797083504</v>
      </c>
      <c r="I205" s="9">
        <f t="shared" si="57"/>
        <v>3.4918456744117141</v>
      </c>
      <c r="J205" s="9">
        <f t="shared" si="58"/>
        <v>2.929854947842264</v>
      </c>
      <c r="K205" s="11">
        <f t="shared" si="59"/>
        <v>0.38610038610038611</v>
      </c>
      <c r="L205" s="11">
        <f t="shared" si="60"/>
        <v>0.29850746268656714</v>
      </c>
      <c r="M205" s="11">
        <f t="shared" si="61"/>
        <v>0.3546099290780142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-0.27793465106897952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0.23541211219839359</v>
      </c>
      <c r="Q205" s="11">
        <f>2*'OddsRatio_working_3-way'!K205*'OddsRatio_working_3-way'!L205*'OddsRatio_working_3-way'!M205</f>
        <v>8.174031673555332E-2</v>
      </c>
      <c r="R205" s="11">
        <f t="shared" si="62"/>
        <v>0</v>
      </c>
      <c r="S205" s="11">
        <f t="shared" si="63"/>
        <v>-0.84700526290249278</v>
      </c>
      <c r="T205" s="11">
        <f t="shared" si="64"/>
        <v>-0.29409904961892108</v>
      </c>
      <c r="U205" s="11">
        <f>'OddsRatio_working_3-way'!S205-'OddsRatio_working_3-way'!R205^2/3</f>
        <v>-0.84700526290249278</v>
      </c>
      <c r="V205" s="11">
        <f>'OddsRatio_working_3-way'!S205*'OddsRatio_working_3-way'!R205/3-2*'OddsRatio_working_3-way'!R205^3/27-'OddsRatio_working_3-way'!T205</f>
        <v>0.29409904961892108</v>
      </c>
      <c r="W205" s="11">
        <f>'OddsRatio_working_3-way'!V205^2+4*'OddsRatio_working_3-way'!U205^3/27</f>
        <v>-3.5289712400954631E-3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0.15001935060755334</v>
      </c>
      <c r="Y205" s="11">
        <f>IF('OddsRatio_working_3-way'!W205&gt;=0,IF('OddsRatio_working_3-way'!V205+SQRT('OddsRatio_working_3-way'!W205)&gt;0,0,PI()),ACOS('OddsRatio_working_3-way'!V205/(2*'OddsRatio_working_3-way'!X205)))</f>
        <v>0.19930854144242161</v>
      </c>
      <c r="Z205" s="11">
        <f>'OddsRatio_working_3-way'!X205^(1/3)*COS('OddsRatio_working_3-way'!Y205/3)</f>
        <v>0.53017993072589664</v>
      </c>
      <c r="AA205" s="11">
        <f>'OddsRatio_working_3-way'!X205^(1/3)*COS(('OddsRatio_working_3-way'!Y205+2*PI())/3)</f>
        <v>-0.29563904910102085</v>
      </c>
      <c r="AB205" s="11">
        <f>'OddsRatio_working_3-way'!X205^(1/3)*COS(('OddsRatio_working_3-way'!Y205+4*PI())/3)</f>
        <v>-0.23454088162487588</v>
      </c>
      <c r="AC205" s="11">
        <f>'OddsRatio_working_3-way'!X205^(1/3)*SIN('OddsRatio_working_3-way'!Y205/3)</f>
        <v>3.5275043439345122E-2</v>
      </c>
      <c r="AD205" s="11">
        <f>'OddsRatio_working_3-way'!X205^(1/3)*SIN(('OddsRatio_working_3-way'!Y205+2*PI())/3)</f>
        <v>0.44151176686562771</v>
      </c>
      <c r="AE205" s="11">
        <f>'OddsRatio_working_3-way'!X205^(1/3)*SIN(('OddsRatio_working_3-way'!Y205+4*PI())/3)</f>
        <v>-0.47678681030497289</v>
      </c>
      <c r="AF205" s="11">
        <f>-'OddsRatio_working_3-way'!U205/(3*'OddsRatio_working_3-way'!X205^(1/3))*COS(('OddsRatio_working_3-way'!Y205)/3)</f>
        <v>0.53017993072589664</v>
      </c>
      <c r="AG205" s="11">
        <f>-'OddsRatio_working_3-way'!U205/(3*'OddsRatio_working_3-way'!X205^(1/3))*COS(('OddsRatio_working_3-way'!Y205+2*PI())/3)</f>
        <v>-0.29563904910102085</v>
      </c>
      <c r="AH205" s="11">
        <f>-'OddsRatio_working_3-way'!U205/(3*'OddsRatio_working_3-way'!X205^(1/3))*COS(('OddsRatio_working_3-way'!Y205+4*PI())/3)</f>
        <v>-0.23454088162487588</v>
      </c>
      <c r="AI205" s="11">
        <f>'OddsRatio_working_3-way'!U205/(3*'OddsRatio_working_3-way'!X205^(1/3))*SIN(('OddsRatio_working_3-way'!Y205)/3)</f>
        <v>-3.5275043439345122E-2</v>
      </c>
      <c r="AJ205" s="11">
        <f>'OddsRatio_working_3-way'!U205/(3*'OddsRatio_working_3-way'!X205^(1/3))*SIN(('OddsRatio_working_3-way'!Y205+2*PI())/3)</f>
        <v>-0.44151176686562771</v>
      </c>
      <c r="AK205" s="11">
        <f>'OddsRatio_working_3-way'!U205/(3*'OddsRatio_working_3-way'!X205^(1/3))*SIN(('OddsRatio_working_3-way'!Y205+4*PI())/3)</f>
        <v>0.47678681030497289</v>
      </c>
      <c r="AL205" s="11">
        <f>'OddsRatio_working_3-way'!Z205+'OddsRatio_working_3-way'!AF205</f>
        <v>1.0603598614517933</v>
      </c>
      <c r="AM205" s="11">
        <f>'OddsRatio_working_3-way'!AA205+'OddsRatio_working_3-way'!AG205</f>
        <v>-0.59127809820204169</v>
      </c>
      <c r="AN205" s="11">
        <f>'OddsRatio_working_3-way'!AB205+'OddsRatio_working_3-way'!AH205</f>
        <v>-0.46908176324975176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1.0603598614517933</v>
      </c>
      <c r="AS205" s="11">
        <f>IF(('OddsRatio_working_3-way'!X205=0),IF(Q205&gt;0,-Q205^(1/3),(-Q205)^(1/3)),'OddsRatio_working_3-way'!AM205-'OddsRatio_working_3-way'!R205/3)</f>
        <v>-0.59127809820204169</v>
      </c>
      <c r="AT205" s="11">
        <f>IF(('OddsRatio_working_3-way'!X205=0),IF(Q205&gt;0,-Q205^(1/3),(-Q205)^(1/3)),'OddsRatio_working_3-way'!AN205-'OddsRatio_working_3-way'!R205/3)</f>
        <v>-0.46908176324975176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3.39</v>
      </c>
      <c r="B206" s="4">
        <f>IF('True_Odds_Calculator_3-way'!B207="","",'True_Odds_Calculator_3-way'!B207)</f>
        <v>3.38</v>
      </c>
      <c r="C206" s="4">
        <f>IF('True_Odds_Calculator_3-way'!C207="","",'True_Odds_Calculator_3-way'!C207)</f>
        <v>2.23</v>
      </c>
      <c r="D206" s="9">
        <f t="shared" si="52"/>
        <v>0.28271966461422654</v>
      </c>
      <c r="E206" s="9">
        <f t="shared" si="53"/>
        <v>0.28357070935695938</v>
      </c>
      <c r="F206" s="9">
        <f t="shared" si="54"/>
        <v>0.43370962602881402</v>
      </c>
      <c r="G206" s="9">
        <f t="shared" si="55"/>
        <v>1.0615366835200644</v>
      </c>
      <c r="H206" s="9">
        <f t="shared" si="56"/>
        <v>3.5370726736129541</v>
      </c>
      <c r="I206" s="9">
        <f t="shared" si="57"/>
        <v>3.5264573067777532</v>
      </c>
      <c r="J206" s="9">
        <f t="shared" si="58"/>
        <v>2.3056901207296785</v>
      </c>
      <c r="K206" s="11">
        <f t="shared" si="59"/>
        <v>0.29498525073746312</v>
      </c>
      <c r="L206" s="11">
        <f t="shared" si="60"/>
        <v>0.29585798816568049</v>
      </c>
      <c r="M206" s="11">
        <f t="shared" si="61"/>
        <v>0.44843049327354262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-0.27381592817034384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0.23481724526027262</v>
      </c>
      <c r="Q206" s="11">
        <f>2*'OddsRatio_working_3-way'!K206*'OddsRatio_working_3-way'!L206*'OddsRatio_working_3-way'!M206</f>
        <v>7.8272415086757544E-2</v>
      </c>
      <c r="R206" s="11">
        <f t="shared" si="62"/>
        <v>0</v>
      </c>
      <c r="S206" s="11">
        <f t="shared" si="63"/>
        <v>-0.85757335896905995</v>
      </c>
      <c r="T206" s="11">
        <f t="shared" si="64"/>
        <v>-0.28585778632302</v>
      </c>
      <c r="U206" s="11">
        <f>'OddsRatio_working_3-way'!S206-'OddsRatio_working_3-way'!R206^2/3</f>
        <v>-0.85757335896905995</v>
      </c>
      <c r="V206" s="11">
        <f>'OddsRatio_working_3-way'!S206*'OddsRatio_working_3-way'!R206/3-2*'OddsRatio_working_3-way'!R206^3/27-'OddsRatio_working_3-way'!T206</f>
        <v>0.28585778632302</v>
      </c>
      <c r="W206" s="11">
        <f>'OddsRatio_working_3-way'!V206^2+4*'OddsRatio_working_3-way'!U206^3/27</f>
        <v>-1.1720429279203706E-2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0.15283578056258706</v>
      </c>
      <c r="Y206" s="11">
        <f>IF('OddsRatio_working_3-way'!W206&gt;=0,IF('OddsRatio_working_3-way'!V206+SQRT('OddsRatio_working_3-way'!W206)&gt;0,0,PI()),ACOS('OddsRatio_working_3-way'!V206/(2*'OddsRatio_working_3-way'!X206)))</f>
        <v>0.36203070837710238</v>
      </c>
      <c r="Z206" s="11">
        <f>'OddsRatio_working_3-way'!X206^(1/3)*COS('OddsRatio_working_3-way'!Y206/3)</f>
        <v>0.53076834176003218</v>
      </c>
      <c r="AA206" s="11">
        <f>'OddsRatio_working_3-way'!X206^(1/3)*COS(('OddsRatio_working_3-way'!Y206+2*PI())/3)</f>
        <v>-0.32112522649653835</v>
      </c>
      <c r="AB206" s="11">
        <f>'OddsRatio_working_3-way'!X206^(1/3)*COS(('OddsRatio_working_3-way'!Y206+4*PI())/3)</f>
        <v>-0.20964311526349394</v>
      </c>
      <c r="AC206" s="11">
        <f>'OddsRatio_working_3-way'!X206^(1/3)*SIN('OddsRatio_working_3-way'!Y206/3)</f>
        <v>6.4364226930226157E-2</v>
      </c>
      <c r="AD206" s="11">
        <f>'OddsRatio_working_3-way'!X206^(1/3)*SIN(('OddsRatio_working_3-way'!Y206+2*PI())/3)</f>
        <v>0.42747675402361585</v>
      </c>
      <c r="AE206" s="11">
        <f>'OddsRatio_working_3-way'!X206^(1/3)*SIN(('OddsRatio_working_3-way'!Y206+4*PI())/3)</f>
        <v>-0.49184098095384182</v>
      </c>
      <c r="AF206" s="11">
        <f>-'OddsRatio_working_3-way'!U206/(3*'OddsRatio_working_3-way'!X206^(1/3))*COS(('OddsRatio_working_3-way'!Y206)/3)</f>
        <v>0.53076834176003207</v>
      </c>
      <c r="AG206" s="11">
        <f>-'OddsRatio_working_3-way'!U206/(3*'OddsRatio_working_3-way'!X206^(1/3))*COS(('OddsRatio_working_3-way'!Y206+2*PI())/3)</f>
        <v>-0.3211252264965383</v>
      </c>
      <c r="AH206" s="11">
        <f>-'OddsRatio_working_3-way'!U206/(3*'OddsRatio_working_3-way'!X206^(1/3))*COS(('OddsRatio_working_3-way'!Y206+4*PI())/3)</f>
        <v>-0.20964311526349391</v>
      </c>
      <c r="AI206" s="11">
        <f>'OddsRatio_working_3-way'!U206/(3*'OddsRatio_working_3-way'!X206^(1/3))*SIN(('OddsRatio_working_3-way'!Y206)/3)</f>
        <v>-6.4364226930226143E-2</v>
      </c>
      <c r="AJ206" s="11">
        <f>'OddsRatio_working_3-way'!U206/(3*'OddsRatio_working_3-way'!X206^(1/3))*SIN(('OddsRatio_working_3-way'!Y206+2*PI())/3)</f>
        <v>-0.42747675402361573</v>
      </c>
      <c r="AK206" s="11">
        <f>'OddsRatio_working_3-way'!U206/(3*'OddsRatio_working_3-way'!X206^(1/3))*SIN(('OddsRatio_working_3-way'!Y206+4*PI())/3)</f>
        <v>0.49184098095384171</v>
      </c>
      <c r="AL206" s="11">
        <f>'OddsRatio_working_3-way'!Z206+'OddsRatio_working_3-way'!AF206</f>
        <v>1.0615366835200644</v>
      </c>
      <c r="AM206" s="11">
        <f>'OddsRatio_working_3-way'!AA206+'OddsRatio_working_3-way'!AG206</f>
        <v>-0.64225045299307659</v>
      </c>
      <c r="AN206" s="11">
        <f>'OddsRatio_working_3-way'!AB206+'OddsRatio_working_3-way'!AH206</f>
        <v>-0.41928623052698788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1.0615366835200644</v>
      </c>
      <c r="AS206" s="11">
        <f>IF(('OddsRatio_working_3-way'!X206=0),IF(Q206&gt;0,-Q206^(1/3),(-Q206)^(1/3)),'OddsRatio_working_3-way'!AM206-'OddsRatio_working_3-way'!R206/3)</f>
        <v>-0.64225045299307659</v>
      </c>
      <c r="AT206" s="11">
        <f>IF(('OddsRatio_working_3-way'!X206=0),IF(Q206&gt;0,-Q206^(1/3),(-Q206)^(1/3)),'OddsRatio_working_3-way'!AN206-'OddsRatio_working_3-way'!R206/3)</f>
        <v>-0.41928623052698788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2.77</v>
      </c>
      <c r="B207" s="4">
        <f>IF('True_Odds_Calculator_3-way'!B208="","",'True_Odds_Calculator_3-way'!B208)</f>
        <v>3.41</v>
      </c>
      <c r="C207" s="4">
        <f>IF('True_Odds_Calculator_3-way'!C208="","",'True_Odds_Calculator_3-way'!C208)</f>
        <v>2.6</v>
      </c>
      <c r="D207" s="9">
        <f t="shared" si="52"/>
        <v>0.34770615187375958</v>
      </c>
      <c r="E207" s="9">
        <f t="shared" si="53"/>
        <v>0.28134805681622449</v>
      </c>
      <c r="F207" s="9">
        <f t="shared" si="54"/>
        <v>0.37094579131001565</v>
      </c>
      <c r="G207" s="9">
        <f t="shared" si="55"/>
        <v>1.0598823052898854</v>
      </c>
      <c r="H207" s="9">
        <f t="shared" si="56"/>
        <v>2.8759916803630969</v>
      </c>
      <c r="I207" s="9">
        <f t="shared" si="57"/>
        <v>3.5543163557486244</v>
      </c>
      <c r="J207" s="9">
        <f t="shared" si="58"/>
        <v>2.695811688463817</v>
      </c>
      <c r="K207" s="11">
        <f t="shared" si="59"/>
        <v>0.36101083032490977</v>
      </c>
      <c r="L207" s="11">
        <f t="shared" si="60"/>
        <v>0.29325513196480935</v>
      </c>
      <c r="M207" s="11">
        <f t="shared" si="61"/>
        <v>0.38461538461538458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-0.27790911778334626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0.23535332723640634</v>
      </c>
      <c r="Q207" s="11">
        <f>2*'OddsRatio_working_3-way'!K207*'OddsRatio_working_3-way'!L207*'OddsRatio_working_3-way'!M207</f>
        <v>8.1437137452043701E-2</v>
      </c>
      <c r="R207" s="11">
        <f t="shared" si="62"/>
        <v>0</v>
      </c>
      <c r="S207" s="11">
        <f t="shared" si="63"/>
        <v>-0.84687155683709603</v>
      </c>
      <c r="T207" s="11">
        <f t="shared" si="64"/>
        <v>-0.2930351407740816</v>
      </c>
      <c r="U207" s="11">
        <f>'OddsRatio_working_3-way'!S207-'OddsRatio_working_3-way'!R207^2/3</f>
        <v>-0.84687155683709603</v>
      </c>
      <c r="V207" s="11">
        <f>'OddsRatio_working_3-way'!S207*'OddsRatio_working_3-way'!R207/3-2*'OddsRatio_working_3-way'!R207^3/27-'OddsRatio_working_3-way'!T207</f>
        <v>0.2930351407740816</v>
      </c>
      <c r="W207" s="11">
        <f>'OddsRatio_working_3-way'!V207^2+4*'OddsRatio_working_3-way'!U207^3/27</f>
        <v>-4.1110027271041572E-3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0.14998382950804229</v>
      </c>
      <c r="Y207" s="11">
        <f>IF('OddsRatio_working_3-way'!W207&gt;=0,IF('OddsRatio_working_3-way'!V207+SQRT('OddsRatio_working_3-way'!W207)&gt;0,0,PI()),ACOS('OddsRatio_working_3-way'!V207/(2*'OddsRatio_working_3-way'!X207)))</f>
        <v>0.21540871445473853</v>
      </c>
      <c r="Z207" s="11">
        <f>'OddsRatio_working_3-way'!X207^(1/3)*COS('OddsRatio_working_3-way'!Y207/3)</f>
        <v>0.52994115264494268</v>
      </c>
      <c r="AA207" s="11">
        <f>'OddsRatio_working_3-way'!X207^(1/3)*COS(('OddsRatio_working_3-way'!Y207+2*PI())/3)</f>
        <v>-0.29798073020406157</v>
      </c>
      <c r="AB207" s="11">
        <f>'OddsRatio_working_3-way'!X207^(1/3)*COS(('OddsRatio_working_3-way'!Y207+4*PI())/3)</f>
        <v>-0.23196042244088094</v>
      </c>
      <c r="AC207" s="11">
        <f>'OddsRatio_working_3-way'!X207^(1/3)*SIN('OddsRatio_working_3-way'!Y207/3)</f>
        <v>3.8116842459054161E-2</v>
      </c>
      <c r="AD207" s="11">
        <f>'OddsRatio_working_3-way'!X207^(1/3)*SIN(('OddsRatio_working_3-way'!Y207+2*PI())/3)</f>
        <v>0.43988407947180014</v>
      </c>
      <c r="AE207" s="11">
        <f>'OddsRatio_working_3-way'!X207^(1/3)*SIN(('OddsRatio_working_3-way'!Y207+4*PI())/3)</f>
        <v>-0.47800092193085436</v>
      </c>
      <c r="AF207" s="11">
        <f>-'OddsRatio_working_3-way'!U207/(3*'OddsRatio_working_3-way'!X207^(1/3))*COS(('OddsRatio_working_3-way'!Y207)/3)</f>
        <v>0.52994115264494257</v>
      </c>
      <c r="AG207" s="11">
        <f>-'OddsRatio_working_3-way'!U207/(3*'OddsRatio_working_3-way'!X207^(1/3))*COS(('OddsRatio_working_3-way'!Y207+2*PI())/3)</f>
        <v>-0.29798073020406152</v>
      </c>
      <c r="AH207" s="11">
        <f>-'OddsRatio_working_3-way'!U207/(3*'OddsRatio_working_3-way'!X207^(1/3))*COS(('OddsRatio_working_3-way'!Y207+4*PI())/3)</f>
        <v>-0.23196042244088091</v>
      </c>
      <c r="AI207" s="11">
        <f>'OddsRatio_working_3-way'!U207/(3*'OddsRatio_working_3-way'!X207^(1/3))*SIN(('OddsRatio_working_3-way'!Y207)/3)</f>
        <v>-3.8116842459054154E-2</v>
      </c>
      <c r="AJ207" s="11">
        <f>'OddsRatio_working_3-way'!U207/(3*'OddsRatio_working_3-way'!X207^(1/3))*SIN(('OddsRatio_working_3-way'!Y207+2*PI())/3)</f>
        <v>-0.43988407947180003</v>
      </c>
      <c r="AK207" s="11">
        <f>'OddsRatio_working_3-way'!U207/(3*'OddsRatio_working_3-way'!X207^(1/3))*SIN(('OddsRatio_working_3-way'!Y207+4*PI())/3)</f>
        <v>0.47800092193085431</v>
      </c>
      <c r="AL207" s="11">
        <f>'OddsRatio_working_3-way'!Z207+'OddsRatio_working_3-way'!AF207</f>
        <v>1.0598823052898854</v>
      </c>
      <c r="AM207" s="11">
        <f>'OddsRatio_working_3-way'!AA207+'OddsRatio_working_3-way'!AG207</f>
        <v>-0.59596146040812314</v>
      </c>
      <c r="AN207" s="11">
        <f>'OddsRatio_working_3-way'!AB207+'OddsRatio_working_3-way'!AH207</f>
        <v>-0.46392084488176188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1.0598823052898854</v>
      </c>
      <c r="AS207" s="11">
        <f>IF(('OddsRatio_working_3-way'!X207=0),IF(Q207&gt;0,-Q207^(1/3),(-Q207)^(1/3)),'OddsRatio_working_3-way'!AM207-'OddsRatio_working_3-way'!R207/3)</f>
        <v>-0.59596146040812314</v>
      </c>
      <c r="AT207" s="11">
        <f>IF(('OddsRatio_working_3-way'!X207=0),IF(Q207&gt;0,-Q207^(1/3),(-Q207)^(1/3)),'OddsRatio_working_3-way'!AN207-'OddsRatio_working_3-way'!R207/3)</f>
        <v>-0.46392084488176188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1.98</v>
      </c>
      <c r="B208" s="4">
        <f>IF('True_Odds_Calculator_3-way'!B209="","",'True_Odds_Calculator_3-way'!B209)</f>
        <v>3.72</v>
      </c>
      <c r="C208" s="4">
        <f>IF('True_Odds_Calculator_3-way'!C209="","",'True_Odds_Calculator_3-way'!C209)</f>
        <v>4.03</v>
      </c>
      <c r="D208" s="9">
        <f t="shared" si="52"/>
        <v>0.4963161800689217</v>
      </c>
      <c r="E208" s="9">
        <f t="shared" si="53"/>
        <v>0.26200564349374789</v>
      </c>
      <c r="F208" s="9">
        <f t="shared" si="54"/>
        <v>0.24167817643733019</v>
      </c>
      <c r="G208" s="9">
        <f t="shared" si="55"/>
        <v>1.0355557650587826</v>
      </c>
      <c r="H208" s="9">
        <f t="shared" si="56"/>
        <v>2.0148446497576069</v>
      </c>
      <c r="I208" s="9">
        <f t="shared" si="57"/>
        <v>3.8167116809598896</v>
      </c>
      <c r="J208" s="9">
        <f t="shared" si="58"/>
        <v>4.1377339681281109</v>
      </c>
      <c r="K208" s="11">
        <f t="shared" si="59"/>
        <v>0.50505050505050508</v>
      </c>
      <c r="L208" s="11">
        <f t="shared" si="60"/>
        <v>0.26881720430107525</v>
      </c>
      <c r="M208" s="11">
        <f t="shared" si="61"/>
        <v>0.24813895781637715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-0.27209742506308576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0.22672629332358785</v>
      </c>
      <c r="Q208" s="11">
        <f>2*'OddsRatio_working_3-way'!K208*'OddsRatio_working_3-way'!L208*'OddsRatio_working_3-way'!M208</f>
        <v>6.7377798907455502E-2</v>
      </c>
      <c r="R208" s="11">
        <f t="shared" si="62"/>
        <v>0</v>
      </c>
      <c r="S208" s="11">
        <f t="shared" si="63"/>
        <v>-0.8332540937166949</v>
      </c>
      <c r="T208" s="11">
        <f t="shared" si="64"/>
        <v>-0.24762380199604597</v>
      </c>
      <c r="U208" s="11">
        <f>'OddsRatio_working_3-way'!S208-'OddsRatio_working_3-way'!R208^2/3</f>
        <v>-0.8332540937166949</v>
      </c>
      <c r="V208" s="11">
        <f>'OddsRatio_working_3-way'!S208*'OddsRatio_working_3-way'!R208/3-2*'OddsRatio_working_3-way'!R208^3/27-'OddsRatio_working_3-way'!T208</f>
        <v>0.24762380199604597</v>
      </c>
      <c r="W208" s="11">
        <f>'OddsRatio_working_3-way'!V208^2+4*'OddsRatio_working_3-way'!U208^3/27</f>
        <v>-2.439188036885042E-2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0.1463808625502557</v>
      </c>
      <c r="Y208" s="11">
        <f>IF('OddsRatio_working_3-way'!W208&gt;=0,IF('OddsRatio_working_3-way'!V208+SQRT('OddsRatio_working_3-way'!W208)&gt;0,0,PI()),ACOS('OddsRatio_working_3-way'!V208/(2*'OddsRatio_working_3-way'!X208)))</f>
        <v>0.56269540675267171</v>
      </c>
      <c r="Z208" s="11">
        <f>'OddsRatio_working_3-way'!X208^(1/3)*COS('OddsRatio_working_3-way'!Y208/3)</f>
        <v>0.51777788252939139</v>
      </c>
      <c r="AA208" s="11">
        <f>'OddsRatio_working_3-way'!X208^(1/3)*COS(('OddsRatio_working_3-way'!Y208+2*PI())/3)</f>
        <v>-0.34399517900147175</v>
      </c>
      <c r="AB208" s="11">
        <f>'OddsRatio_working_3-way'!X208^(1/3)*COS(('OddsRatio_working_3-way'!Y208+4*PI())/3)</f>
        <v>-0.17378270352791966</v>
      </c>
      <c r="AC208" s="11">
        <f>'OddsRatio_working_3-way'!X208^(1/3)*SIN('OddsRatio_working_3-way'!Y208/3)</f>
        <v>9.8272218534088018E-2</v>
      </c>
      <c r="AD208" s="11">
        <f>'OddsRatio_working_3-way'!X208^(1/3)*SIN(('OddsRatio_working_3-way'!Y208+2*PI())/3)</f>
        <v>0.3992726905211238</v>
      </c>
      <c r="AE208" s="11">
        <f>'OddsRatio_working_3-way'!X208^(1/3)*SIN(('OddsRatio_working_3-way'!Y208+4*PI())/3)</f>
        <v>-0.4975449090552117</v>
      </c>
      <c r="AF208" s="11">
        <f>-'OddsRatio_working_3-way'!U208/(3*'OddsRatio_working_3-way'!X208^(1/3))*COS(('OddsRatio_working_3-way'!Y208)/3)</f>
        <v>0.51777788252939116</v>
      </c>
      <c r="AG208" s="11">
        <f>-'OddsRatio_working_3-way'!U208/(3*'OddsRatio_working_3-way'!X208^(1/3))*COS(('OddsRatio_working_3-way'!Y208+2*PI())/3)</f>
        <v>-0.34399517900147164</v>
      </c>
      <c r="AH208" s="11">
        <f>-'OddsRatio_working_3-way'!U208/(3*'OddsRatio_working_3-way'!X208^(1/3))*COS(('OddsRatio_working_3-way'!Y208+4*PI())/3)</f>
        <v>-0.17378270352791961</v>
      </c>
      <c r="AI208" s="11">
        <f>'OddsRatio_working_3-way'!U208/(3*'OddsRatio_working_3-way'!X208^(1/3))*SIN(('OddsRatio_working_3-way'!Y208)/3)</f>
        <v>-9.8272218534087977E-2</v>
      </c>
      <c r="AJ208" s="11">
        <f>'OddsRatio_working_3-way'!U208/(3*'OddsRatio_working_3-way'!X208^(1/3))*SIN(('OddsRatio_working_3-way'!Y208+2*PI())/3)</f>
        <v>-0.39927269052112363</v>
      </c>
      <c r="AK208" s="11">
        <f>'OddsRatio_working_3-way'!U208/(3*'OddsRatio_working_3-way'!X208^(1/3))*SIN(('OddsRatio_working_3-way'!Y208+4*PI())/3)</f>
        <v>0.49754490905521154</v>
      </c>
      <c r="AL208" s="11">
        <f>'OddsRatio_working_3-way'!Z208+'OddsRatio_working_3-way'!AF208</f>
        <v>1.0355557650587826</v>
      </c>
      <c r="AM208" s="11">
        <f>'OddsRatio_working_3-way'!AA208+'OddsRatio_working_3-way'!AG208</f>
        <v>-0.68799035800294339</v>
      </c>
      <c r="AN208" s="11">
        <f>'OddsRatio_working_3-way'!AB208+'OddsRatio_working_3-way'!AH208</f>
        <v>-0.34756540705583927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1.0355557650587826</v>
      </c>
      <c r="AS208" s="11">
        <f>IF(('OddsRatio_working_3-way'!X208=0),IF(Q208&gt;0,-Q208^(1/3),(-Q208)^(1/3)),'OddsRatio_working_3-way'!AM208-'OddsRatio_working_3-way'!R208/3)</f>
        <v>-0.68799035800294339</v>
      </c>
      <c r="AT208" s="11">
        <f>IF(('OddsRatio_working_3-way'!X208=0),IF(Q208&gt;0,-Q208^(1/3),(-Q208)^(1/3)),'OddsRatio_working_3-way'!AN208-'OddsRatio_working_3-way'!R208/3)</f>
        <v>-0.34756540705583927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1.48</v>
      </c>
      <c r="B209" s="4">
        <f>IF('True_Odds_Calculator_3-way'!B210="","",'True_Odds_Calculator_3-way'!B210)</f>
        <v>4.7</v>
      </c>
      <c r="C209" s="4">
        <f>IF('True_Odds_Calculator_3-way'!C210="","",'True_Odds_Calculator_3-way'!C210)</f>
        <v>7.33</v>
      </c>
      <c r="D209" s="9">
        <f t="shared" si="52"/>
        <v>0.66472369456346969</v>
      </c>
      <c r="E209" s="9">
        <f t="shared" si="53"/>
        <v>0.20458417535924325</v>
      </c>
      <c r="F209" s="9">
        <f t="shared" si="54"/>
        <v>0.13069213007728697</v>
      </c>
      <c r="G209" s="9">
        <f t="shared" si="55"/>
        <v>1.0508009699450802</v>
      </c>
      <c r="H209" s="9">
        <f t="shared" si="56"/>
        <v>1.5043844655736387</v>
      </c>
      <c r="I209" s="9">
        <f t="shared" si="57"/>
        <v>4.8879635887967972</v>
      </c>
      <c r="J209" s="9">
        <f t="shared" si="58"/>
        <v>7.6515701397523577</v>
      </c>
      <c r="K209" s="11">
        <f t="shared" si="59"/>
        <v>0.67567567567567566</v>
      </c>
      <c r="L209" s="11">
        <f t="shared" si="60"/>
        <v>0.21276595744680851</v>
      </c>
      <c r="M209" s="11">
        <f t="shared" si="61"/>
        <v>0.13642564802182811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-0.22048706859017164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0.20612903402953039</v>
      </c>
      <c r="Q209" s="11">
        <f>2*'OddsRatio_working_3-way'!K209*'OddsRatio_working_3-way'!L209*'OddsRatio_working_3-way'!M209</f>
        <v>3.9225315704953446E-2</v>
      </c>
      <c r="R209" s="11">
        <f t="shared" si="62"/>
        <v>0</v>
      </c>
      <c r="S209" s="11">
        <f t="shared" si="63"/>
        <v>-0.93488037800833979</v>
      </c>
      <c r="T209" s="11">
        <f t="shared" si="64"/>
        <v>-0.17790302150491713</v>
      </c>
      <c r="U209" s="11">
        <f>'OddsRatio_working_3-way'!S209-'OddsRatio_working_3-way'!R209^2/3</f>
        <v>-0.93488037800833979</v>
      </c>
      <c r="V209" s="11">
        <f>'OddsRatio_working_3-way'!S209*'OddsRatio_working_3-way'!R209/3-2*'OddsRatio_working_3-way'!R209^3/27-'OddsRatio_working_3-way'!T209</f>
        <v>0.17790302150491713</v>
      </c>
      <c r="W209" s="11">
        <f>'OddsRatio_working_3-way'!V209^2+4*'OddsRatio_working_3-way'!U209^3/27</f>
        <v>-8.940039427708564E-2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0.17396111586908197</v>
      </c>
      <c r="Y209" s="11">
        <f>IF('OddsRatio_working_3-way'!W209&gt;=0,IF('OddsRatio_working_3-way'!V209+SQRT('OddsRatio_working_3-way'!W209)&gt;0,0,PI()),ACOS('OddsRatio_working_3-way'!V209/(2*'OddsRatio_working_3-way'!X209)))</f>
        <v>1.0340648065381752</v>
      </c>
      <c r="Z209" s="11">
        <f>'OddsRatio_working_3-way'!X209^(1/3)*COS('OddsRatio_working_3-way'!Y209/3)</f>
        <v>0.5254004849725401</v>
      </c>
      <c r="AA209" s="11">
        <f>'OddsRatio_working_3-way'!X209^(1/3)*COS(('OddsRatio_working_3-way'!Y209+2*PI())/3)</f>
        <v>-0.42605826125195462</v>
      </c>
      <c r="AB209" s="11">
        <f>'OddsRatio_working_3-way'!X209^(1/3)*COS(('OddsRatio_working_3-way'!Y209+4*PI())/3)</f>
        <v>-9.9342223720585571E-2</v>
      </c>
      <c r="AC209" s="11">
        <f>'OddsRatio_working_3-way'!X209^(1/3)*SIN('OddsRatio_working_3-way'!Y209/3)</f>
        <v>0.18862959221730374</v>
      </c>
      <c r="AD209" s="11">
        <f>'OddsRatio_working_3-way'!X209^(1/3)*SIN(('OddsRatio_working_3-way'!Y209+2*PI())/3)</f>
        <v>0.36069537103823196</v>
      </c>
      <c r="AE209" s="11">
        <f>'OddsRatio_working_3-way'!X209^(1/3)*SIN(('OddsRatio_working_3-way'!Y209+4*PI())/3)</f>
        <v>-0.54932496325553581</v>
      </c>
      <c r="AF209" s="11">
        <f>-'OddsRatio_working_3-way'!U209/(3*'OddsRatio_working_3-way'!X209^(1/3))*COS(('OddsRatio_working_3-way'!Y209)/3)</f>
        <v>0.5254004849725401</v>
      </c>
      <c r="AG209" s="11">
        <f>-'OddsRatio_working_3-way'!U209/(3*'OddsRatio_working_3-way'!X209^(1/3))*COS(('OddsRatio_working_3-way'!Y209+2*PI())/3)</f>
        <v>-0.42605826125195462</v>
      </c>
      <c r="AH209" s="11">
        <f>-'OddsRatio_working_3-way'!U209/(3*'OddsRatio_working_3-way'!X209^(1/3))*COS(('OddsRatio_working_3-way'!Y209+4*PI())/3)</f>
        <v>-9.9342223720585571E-2</v>
      </c>
      <c r="AI209" s="11">
        <f>'OddsRatio_working_3-way'!U209/(3*'OddsRatio_working_3-way'!X209^(1/3))*SIN(('OddsRatio_working_3-way'!Y209)/3)</f>
        <v>-0.18862959221730374</v>
      </c>
      <c r="AJ209" s="11">
        <f>'OddsRatio_working_3-way'!U209/(3*'OddsRatio_working_3-way'!X209^(1/3))*SIN(('OddsRatio_working_3-way'!Y209+2*PI())/3)</f>
        <v>-0.36069537103823196</v>
      </c>
      <c r="AK209" s="11">
        <f>'OddsRatio_working_3-way'!U209/(3*'OddsRatio_working_3-way'!X209^(1/3))*SIN(('OddsRatio_working_3-way'!Y209+4*PI())/3)</f>
        <v>0.54932496325553581</v>
      </c>
      <c r="AL209" s="11">
        <f>'OddsRatio_working_3-way'!Z209+'OddsRatio_working_3-way'!AF209</f>
        <v>1.0508009699450802</v>
      </c>
      <c r="AM209" s="11">
        <f>'OddsRatio_working_3-way'!AA209+'OddsRatio_working_3-way'!AG209</f>
        <v>-0.85211652250390924</v>
      </c>
      <c r="AN209" s="11">
        <f>'OddsRatio_working_3-way'!AB209+'OddsRatio_working_3-way'!AH209</f>
        <v>-0.19868444744117114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1.0508009699450802</v>
      </c>
      <c r="AS209" s="11">
        <f>IF(('OddsRatio_working_3-way'!X209=0),IF(Q209&gt;0,-Q209^(1/3),(-Q209)^(1/3)),'OddsRatio_working_3-way'!AM209-'OddsRatio_working_3-way'!R209/3)</f>
        <v>-0.85211652250390924</v>
      </c>
      <c r="AT209" s="11">
        <f>IF(('OddsRatio_working_3-way'!X209=0),IF(Q209&gt;0,-Q209^(1/3),(-Q209)^(1/3)),'OddsRatio_working_3-way'!AN209-'OddsRatio_working_3-way'!R209/3)</f>
        <v>-0.19868444744117114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3.61</v>
      </c>
      <c r="B210" s="4">
        <f>IF('True_Odds_Calculator_3-way'!B211="","",'True_Odds_Calculator_3-way'!B211)</f>
        <v>4.08</v>
      </c>
      <c r="C210" s="4">
        <f>IF('True_Odds_Calculator_3-way'!C211="","",'True_Odds_Calculator_3-way'!C211)</f>
        <v>2</v>
      </c>
      <c r="D210" s="9">
        <f t="shared" si="52"/>
        <v>0.27005849504352003</v>
      </c>
      <c r="E210" s="9">
        <f t="shared" si="53"/>
        <v>0.2386845125929479</v>
      </c>
      <c r="F210" s="9">
        <f t="shared" si="54"/>
        <v>0.49125699236353193</v>
      </c>
      <c r="G210" s="9">
        <f t="shared" si="55"/>
        <v>1.0355944353866753</v>
      </c>
      <c r="H210" s="9">
        <f t="shared" si="56"/>
        <v>3.7029014763592221</v>
      </c>
      <c r="I210" s="9">
        <f t="shared" si="57"/>
        <v>4.1896308609909605</v>
      </c>
      <c r="J210" s="9">
        <f t="shared" si="58"/>
        <v>2.0355944353866753</v>
      </c>
      <c r="K210" s="11">
        <f t="shared" si="59"/>
        <v>0.2770083102493075</v>
      </c>
      <c r="L210" s="11">
        <f t="shared" si="60"/>
        <v>0.24509803921568626</v>
      </c>
      <c r="M210" s="11">
        <f t="shared" si="61"/>
        <v>0.5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-0.27289392211178098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0.22710607788821902</v>
      </c>
      <c r="Q210" s="11">
        <f>2*'OddsRatio_working_3-way'!K210*'OddsRatio_working_3-way'!L210*'OddsRatio_working_3-way'!M210</f>
        <v>6.789419368855576E-2</v>
      </c>
      <c r="R210" s="11">
        <f t="shared" si="62"/>
        <v>0</v>
      </c>
      <c r="S210" s="11">
        <f t="shared" si="63"/>
        <v>-0.83221376324824614</v>
      </c>
      <c r="T210" s="11">
        <f t="shared" si="64"/>
        <v>-0.24879335224162813</v>
      </c>
      <c r="U210" s="11">
        <f>'OddsRatio_working_3-way'!S210-'OddsRatio_working_3-way'!R210^2/3</f>
        <v>-0.83221376324824614</v>
      </c>
      <c r="V210" s="11">
        <f>'OddsRatio_working_3-way'!S210*'OddsRatio_working_3-way'!R210/3-2*'OddsRatio_working_3-way'!R210^3/27-'OddsRatio_working_3-way'!T210</f>
        <v>0.24879335224162813</v>
      </c>
      <c r="W210" s="11">
        <f>'OddsRatio_working_3-way'!V210^2+4*'OddsRatio_working_3-way'!U210^3/27</f>
        <v>-2.3490667616086709E-2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0.1461068100190008</v>
      </c>
      <c r="Y210" s="11">
        <f>IF('OddsRatio_working_3-way'!W210&gt;=0,IF('OddsRatio_working_3-way'!V210+SQRT('OddsRatio_working_3-way'!W210)&gt;0,0,PI()),ACOS('OddsRatio_working_3-way'!V210/(2*'OddsRatio_working_3-way'!X210)))</f>
        <v>0.55213020405587843</v>
      </c>
      <c r="Z210" s="11">
        <f>'OddsRatio_working_3-way'!X210^(1/3)*COS('OddsRatio_working_3-way'!Y210/3)</f>
        <v>0.51779721769333764</v>
      </c>
      <c r="AA210" s="11">
        <f>'OddsRatio_working_3-way'!X210^(1/3)*COS(('OddsRatio_working_3-way'!Y210+2*PI())/3)</f>
        <v>-0.34237298709437025</v>
      </c>
      <c r="AB210" s="11">
        <f>'OddsRatio_working_3-way'!X210^(1/3)*COS(('OddsRatio_working_3-way'!Y210+4*PI())/3)</f>
        <v>-0.17542423059896745</v>
      </c>
      <c r="AC210" s="11">
        <f>'OddsRatio_working_3-way'!X210^(1/3)*SIN('OddsRatio_working_3-way'!Y210/3)</f>
        <v>9.6387909503494212E-2</v>
      </c>
      <c r="AD210" s="11">
        <f>'OddsRatio_working_3-way'!X210^(1/3)*SIN(('OddsRatio_working_3-way'!Y210+2*PI())/3)</f>
        <v>0.40023158977958451</v>
      </c>
      <c r="AE210" s="11">
        <f>'OddsRatio_working_3-way'!X210^(1/3)*SIN(('OddsRatio_working_3-way'!Y210+4*PI())/3)</f>
        <v>-0.49661949928307864</v>
      </c>
      <c r="AF210" s="11">
        <f>-'OddsRatio_working_3-way'!U210/(3*'OddsRatio_working_3-way'!X210^(1/3))*COS(('OddsRatio_working_3-way'!Y210)/3)</f>
        <v>0.51779721769333753</v>
      </c>
      <c r="AG210" s="11">
        <f>-'OddsRatio_working_3-way'!U210/(3*'OddsRatio_working_3-way'!X210^(1/3))*COS(('OddsRatio_working_3-way'!Y210+2*PI())/3)</f>
        <v>-0.3423729870943702</v>
      </c>
      <c r="AH210" s="11">
        <f>-'OddsRatio_working_3-way'!U210/(3*'OddsRatio_working_3-way'!X210^(1/3))*COS(('OddsRatio_working_3-way'!Y210+4*PI())/3)</f>
        <v>-0.17542423059896742</v>
      </c>
      <c r="AI210" s="11">
        <f>'OddsRatio_working_3-way'!U210/(3*'OddsRatio_working_3-way'!X210^(1/3))*SIN(('OddsRatio_working_3-way'!Y210)/3)</f>
        <v>-9.6387909503494199E-2</v>
      </c>
      <c r="AJ210" s="11">
        <f>'OddsRatio_working_3-way'!U210/(3*'OddsRatio_working_3-way'!X210^(1/3))*SIN(('OddsRatio_working_3-way'!Y210+2*PI())/3)</f>
        <v>-0.40023158977958445</v>
      </c>
      <c r="AK210" s="11">
        <f>'OddsRatio_working_3-way'!U210/(3*'OddsRatio_working_3-way'!X210^(1/3))*SIN(('OddsRatio_working_3-way'!Y210+4*PI())/3)</f>
        <v>0.49661949928307852</v>
      </c>
      <c r="AL210" s="11">
        <f>'OddsRatio_working_3-way'!Z210+'OddsRatio_working_3-way'!AF210</f>
        <v>1.0355944353866753</v>
      </c>
      <c r="AM210" s="11">
        <f>'OddsRatio_working_3-way'!AA210+'OddsRatio_working_3-way'!AG210</f>
        <v>-0.6847459741887405</v>
      </c>
      <c r="AN210" s="11">
        <f>'OddsRatio_working_3-way'!AB210+'OddsRatio_working_3-way'!AH210</f>
        <v>-0.35084846119793489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1.0355944353866753</v>
      </c>
      <c r="AS210" s="11">
        <f>IF(('OddsRatio_working_3-way'!X210=0),IF(Q210&gt;0,-Q210^(1/3),(-Q210)^(1/3)),'OddsRatio_working_3-way'!AM210-'OddsRatio_working_3-way'!R210/3)</f>
        <v>-0.6847459741887405</v>
      </c>
      <c r="AT210" s="11">
        <f>IF(('OddsRatio_working_3-way'!X210=0),IF(Q210&gt;0,-Q210^(1/3),(-Q210)^(1/3)),'OddsRatio_working_3-way'!AN210-'OddsRatio_working_3-way'!R210/3)</f>
        <v>-0.35084846119793489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4.6500000000000004</v>
      </c>
      <c r="B211" s="4">
        <f>IF('True_Odds_Calculator_3-way'!B212="","",'True_Odds_Calculator_3-way'!B212)</f>
        <v>4.26</v>
      </c>
      <c r="C211" s="4">
        <f>IF('True_Odds_Calculator_3-way'!C212="","",'True_Odds_Calculator_3-way'!C212)</f>
        <v>1.74</v>
      </c>
      <c r="D211" s="9">
        <f t="shared" si="52"/>
        <v>0.20812010361006708</v>
      </c>
      <c r="E211" s="9">
        <f t="shared" si="53"/>
        <v>0.2273572121540629</v>
      </c>
      <c r="F211" s="9">
        <f t="shared" si="54"/>
        <v>0.56452268423586993</v>
      </c>
      <c r="G211" s="9">
        <f t="shared" si="55"/>
        <v>1.0424432455487214</v>
      </c>
      <c r="H211" s="9">
        <f t="shared" si="56"/>
        <v>4.8049178462528328</v>
      </c>
      <c r="I211" s="9">
        <f t="shared" si="57"/>
        <v>4.3983649804888314</v>
      </c>
      <c r="J211" s="9">
        <f t="shared" si="58"/>
        <v>1.7714080017060538</v>
      </c>
      <c r="K211" s="11">
        <f t="shared" si="59"/>
        <v>0.21505376344086019</v>
      </c>
      <c r="L211" s="11">
        <f t="shared" si="60"/>
        <v>0.23474178403755869</v>
      </c>
      <c r="M211" s="11">
        <f t="shared" si="61"/>
        <v>0.57471264367816088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-0.25546439764115103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0.22194718179301987</v>
      </c>
      <c r="Q211" s="11">
        <f>2*'OddsRatio_working_3-way'!K211*'OddsRatio_working_3-way'!L211*'OddsRatio_working_3-way'!M211</f>
        <v>5.8025407004711073E-2</v>
      </c>
      <c r="R211" s="11">
        <f t="shared" si="62"/>
        <v>0</v>
      </c>
      <c r="S211" s="11">
        <f t="shared" si="63"/>
        <v>-0.86879887703486358</v>
      </c>
      <c r="T211" s="11">
        <f t="shared" si="64"/>
        <v>-0.22713696131630418</v>
      </c>
      <c r="U211" s="11">
        <f>'OddsRatio_working_3-way'!S211-'OddsRatio_working_3-way'!R211^2/3</f>
        <v>-0.86879887703486358</v>
      </c>
      <c r="V211" s="11">
        <f>'OddsRatio_working_3-way'!S211*'OddsRatio_working_3-way'!R211/3-2*'OddsRatio_working_3-way'!R211^3/27-'OddsRatio_working_3-way'!T211</f>
        <v>0.22713696131630418</v>
      </c>
      <c r="W211" s="11">
        <f>'OddsRatio_working_3-way'!V211^2+4*'OddsRatio_working_3-way'!U211^3/27</f>
        <v>-4.5561300624403722E-2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0.15584647880238423</v>
      </c>
      <c r="Y211" s="11">
        <f>IF('OddsRatio_working_3-way'!W211&gt;=0,IF('OddsRatio_working_3-way'!V211+SQRT('OddsRatio_working_3-way'!W211)&gt;0,0,PI()),ACOS('OddsRatio_working_3-way'!V211/(2*'OddsRatio_working_3-way'!X211)))</f>
        <v>0.75434504209867703</v>
      </c>
      <c r="Z211" s="11">
        <f>'OddsRatio_working_3-way'!X211^(1/3)*COS('OddsRatio_working_3-way'!Y211/3)</f>
        <v>0.52122162277436068</v>
      </c>
      <c r="AA211" s="11">
        <f>'OddsRatio_working_3-way'!X211^(1/3)*COS(('OddsRatio_working_3-way'!Y211+2*PI())/3)</f>
        <v>-0.37656655390587762</v>
      </c>
      <c r="AB211" s="11">
        <f>'OddsRatio_working_3-way'!X211^(1/3)*COS(('OddsRatio_working_3-way'!Y211+4*PI())/3)</f>
        <v>-0.14465506886848298</v>
      </c>
      <c r="AC211" s="11">
        <f>'OddsRatio_working_3-way'!X211^(1/3)*SIN('OddsRatio_working_3-way'!Y211/3)</f>
        <v>0.1338941583145056</v>
      </c>
      <c r="AD211" s="11">
        <f>'OddsRatio_working_3-way'!X211^(1/3)*SIN(('OddsRatio_working_3-way'!Y211+2*PI())/3)</f>
        <v>0.38444408716709333</v>
      </c>
      <c r="AE211" s="11">
        <f>'OddsRatio_working_3-way'!X211^(1/3)*SIN(('OddsRatio_working_3-way'!Y211+4*PI())/3)</f>
        <v>-0.5183382454815989</v>
      </c>
      <c r="AF211" s="11">
        <f>-'OddsRatio_working_3-way'!U211/(3*'OddsRatio_working_3-way'!X211^(1/3))*COS(('OddsRatio_working_3-way'!Y211)/3)</f>
        <v>0.52122162277436068</v>
      </c>
      <c r="AG211" s="11">
        <f>-'OddsRatio_working_3-way'!U211/(3*'OddsRatio_working_3-way'!X211^(1/3))*COS(('OddsRatio_working_3-way'!Y211+2*PI())/3)</f>
        <v>-0.37656655390587762</v>
      </c>
      <c r="AH211" s="11">
        <f>-'OddsRatio_working_3-way'!U211/(3*'OddsRatio_working_3-way'!X211^(1/3))*COS(('OddsRatio_working_3-way'!Y211+4*PI())/3)</f>
        <v>-0.14465506886848298</v>
      </c>
      <c r="AI211" s="11">
        <f>'OddsRatio_working_3-way'!U211/(3*'OddsRatio_working_3-way'!X211^(1/3))*SIN(('OddsRatio_working_3-way'!Y211)/3)</f>
        <v>-0.1338941583145056</v>
      </c>
      <c r="AJ211" s="11">
        <f>'OddsRatio_working_3-way'!U211/(3*'OddsRatio_working_3-way'!X211^(1/3))*SIN(('OddsRatio_working_3-way'!Y211+2*PI())/3)</f>
        <v>-0.38444408716709333</v>
      </c>
      <c r="AK211" s="11">
        <f>'OddsRatio_working_3-way'!U211/(3*'OddsRatio_working_3-way'!X211^(1/3))*SIN(('OddsRatio_working_3-way'!Y211+4*PI())/3)</f>
        <v>0.5183382454815989</v>
      </c>
      <c r="AL211" s="11">
        <f>'OddsRatio_working_3-way'!Z211+'OddsRatio_working_3-way'!AF211</f>
        <v>1.0424432455487214</v>
      </c>
      <c r="AM211" s="11">
        <f>'OddsRatio_working_3-way'!AA211+'OddsRatio_working_3-way'!AG211</f>
        <v>-0.75313310781175524</v>
      </c>
      <c r="AN211" s="11">
        <f>'OddsRatio_working_3-way'!AB211+'OddsRatio_working_3-way'!AH211</f>
        <v>-0.28931013773696596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1.0424432455487214</v>
      </c>
      <c r="AS211" s="11">
        <f>IF(('OddsRatio_working_3-way'!X211=0),IF(Q211&gt;0,-Q211^(1/3),(-Q211)^(1/3)),'OddsRatio_working_3-way'!AM211-'OddsRatio_working_3-way'!R211/3)</f>
        <v>-0.75313310781175524</v>
      </c>
      <c r="AT211" s="11">
        <f>IF(('OddsRatio_working_3-way'!X211=0),IF(Q211&gt;0,-Q211^(1/3),(-Q211)^(1/3)),'OddsRatio_working_3-way'!AN211-'OddsRatio_working_3-way'!R211/3)</f>
        <v>-0.28931013773696596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3</v>
      </c>
      <c r="B212" s="4">
        <f>IF('True_Odds_Calculator_3-way'!B213="","",'True_Odds_Calculator_3-way'!B213)</f>
        <v>3.32</v>
      </c>
      <c r="C212" s="4">
        <f>IF('True_Odds_Calculator_3-way'!C213="","",'True_Odds_Calculator_3-way'!C213)</f>
        <v>2.58</v>
      </c>
      <c r="D212" s="9">
        <f t="shared" si="52"/>
        <v>0.32599466231154367</v>
      </c>
      <c r="E212" s="9">
        <f t="shared" si="53"/>
        <v>0.2942612750970735</v>
      </c>
      <c r="F212" s="9">
        <f t="shared" si="54"/>
        <v>0.37974406259138282</v>
      </c>
      <c r="G212" s="9">
        <f t="shared" si="55"/>
        <v>1.0337674440882851</v>
      </c>
      <c r="H212" s="9">
        <f t="shared" si="56"/>
        <v>3.0675348881765707</v>
      </c>
      <c r="I212" s="9">
        <f t="shared" si="57"/>
        <v>3.3983404702848214</v>
      </c>
      <c r="J212" s="9">
        <f t="shared" si="58"/>
        <v>2.6333525616594908</v>
      </c>
      <c r="K212" s="11">
        <f t="shared" si="59"/>
        <v>0.33333333333333331</v>
      </c>
      <c r="L212" s="11">
        <f t="shared" si="60"/>
        <v>0.30120481927710846</v>
      </c>
      <c r="M212" s="11">
        <f t="shared" si="61"/>
        <v>0.38759689922480617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-0.28529622365430729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0.22960057283397156</v>
      </c>
      <c r="Q212" s="11">
        <f>2*'OddsRatio_working_3-way'!K212*'OddsRatio_working_3-way'!L212*'OddsRatio_working_3-way'!M212</f>
        <v>7.7830702655583561E-2</v>
      </c>
      <c r="R212" s="11">
        <f t="shared" si="62"/>
        <v>0</v>
      </c>
      <c r="S212" s="11">
        <f t="shared" si="63"/>
        <v>-0.80477957223919649</v>
      </c>
      <c r="T212" s="11">
        <f t="shared" si="64"/>
        <v>-0.27280663465735466</v>
      </c>
      <c r="U212" s="11">
        <f>'OddsRatio_working_3-way'!S212-'OddsRatio_working_3-way'!R212^2/3</f>
        <v>-0.80477957223919649</v>
      </c>
      <c r="V212" s="11">
        <f>'OddsRatio_working_3-way'!S212*'OddsRatio_working_3-way'!R212/3-2*'OddsRatio_working_3-way'!R212^3/27-'OddsRatio_working_3-way'!T212</f>
        <v>0.27280663465735466</v>
      </c>
      <c r="W212" s="11">
        <f>'OddsRatio_working_3-way'!V212^2+4*'OddsRatio_working_3-way'!U212^3/27</f>
        <v>-2.7960533063636078E-3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0.13894199618854894</v>
      </c>
      <c r="Y212" s="11">
        <f>IF('OddsRatio_working_3-way'!W212&gt;=0,IF('OddsRatio_working_3-way'!V212+SQRT('OddsRatio_working_3-way'!W212)&gt;0,0,PI()),ACOS('OddsRatio_working_3-way'!V212/(2*'OddsRatio_working_3-way'!X212)))</f>
        <v>0.19145451299351923</v>
      </c>
      <c r="Z212" s="11">
        <f>'OddsRatio_working_3-way'!X212^(1/3)*COS('OddsRatio_working_3-way'!Y212/3)</f>
        <v>0.51688372204414257</v>
      </c>
      <c r="AA212" s="11">
        <f>'OddsRatio_working_3-way'!X212^(1/3)*COS(('OddsRatio_working_3-way'!Y212+2*PI())/3)</f>
        <v>-0.28704791762105636</v>
      </c>
      <c r="AB212" s="11">
        <f>'OddsRatio_working_3-way'!X212^(1/3)*COS(('OddsRatio_working_3-way'!Y212+4*PI())/3)</f>
        <v>-0.22983580442308615</v>
      </c>
      <c r="AC212" s="11">
        <f>'OddsRatio_working_3-way'!X212^(1/3)*SIN('OddsRatio_working_3-way'!Y212/3)</f>
        <v>3.3031428955755449E-2</v>
      </c>
      <c r="AD212" s="11">
        <f>'OddsRatio_working_3-way'!X212^(1/3)*SIN(('OddsRatio_working_3-way'!Y212+2*PI())/3)</f>
        <v>0.43111871961500442</v>
      </c>
      <c r="AE212" s="11">
        <f>'OddsRatio_working_3-way'!X212^(1/3)*SIN(('OddsRatio_working_3-way'!Y212+4*PI())/3)</f>
        <v>-0.46415014857075987</v>
      </c>
      <c r="AF212" s="11">
        <f>-'OddsRatio_working_3-way'!U212/(3*'OddsRatio_working_3-way'!X212^(1/3))*COS(('OddsRatio_working_3-way'!Y212)/3)</f>
        <v>0.51688372204414257</v>
      </c>
      <c r="AG212" s="11">
        <f>-'OddsRatio_working_3-way'!U212/(3*'OddsRatio_working_3-way'!X212^(1/3))*COS(('OddsRatio_working_3-way'!Y212+2*PI())/3)</f>
        <v>-0.28704791762105636</v>
      </c>
      <c r="AH212" s="11">
        <f>-'OddsRatio_working_3-way'!U212/(3*'OddsRatio_working_3-way'!X212^(1/3))*COS(('OddsRatio_working_3-way'!Y212+4*PI())/3)</f>
        <v>-0.22983580442308615</v>
      </c>
      <c r="AI212" s="11">
        <f>'OddsRatio_working_3-way'!U212/(3*'OddsRatio_working_3-way'!X212^(1/3))*SIN(('OddsRatio_working_3-way'!Y212)/3)</f>
        <v>-3.3031428955755449E-2</v>
      </c>
      <c r="AJ212" s="11">
        <f>'OddsRatio_working_3-way'!U212/(3*'OddsRatio_working_3-way'!X212^(1/3))*SIN(('OddsRatio_working_3-way'!Y212+2*PI())/3)</f>
        <v>-0.43111871961500442</v>
      </c>
      <c r="AK212" s="11">
        <f>'OddsRatio_working_3-way'!U212/(3*'OddsRatio_working_3-way'!X212^(1/3))*SIN(('OddsRatio_working_3-way'!Y212+4*PI())/3)</f>
        <v>0.46415014857075987</v>
      </c>
      <c r="AL212" s="11">
        <f>'OddsRatio_working_3-way'!Z212+'OddsRatio_working_3-way'!AF212</f>
        <v>1.0337674440882851</v>
      </c>
      <c r="AM212" s="11">
        <f>'OddsRatio_working_3-way'!AA212+'OddsRatio_working_3-way'!AG212</f>
        <v>-0.57409583524211272</v>
      </c>
      <c r="AN212" s="11">
        <f>'OddsRatio_working_3-way'!AB212+'OddsRatio_working_3-way'!AH212</f>
        <v>-0.45967160884617231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1.0337674440882851</v>
      </c>
      <c r="AS212" s="11">
        <f>IF(('OddsRatio_working_3-way'!X212=0),IF(Q212&gt;0,-Q212^(1/3),(-Q212)^(1/3)),'OddsRatio_working_3-way'!AM212-'OddsRatio_working_3-way'!R212/3)</f>
        <v>-0.57409583524211272</v>
      </c>
      <c r="AT212" s="11">
        <f>IF(('OddsRatio_working_3-way'!X212=0),IF(Q212&gt;0,-Q212^(1/3),(-Q212)^(1/3)),'OddsRatio_working_3-way'!AN212-'OddsRatio_working_3-way'!R212/3)</f>
        <v>-0.45967160884617231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2.3199999999999998</v>
      </c>
      <c r="B213" s="4">
        <f>IF('True_Odds_Calculator_3-way'!B214="","",'True_Odds_Calculator_3-way'!B214)</f>
        <v>3.63</v>
      </c>
      <c r="C213" s="4">
        <f>IF('True_Odds_Calculator_3-way'!C214="","",'True_Odds_Calculator_3-way'!C214)</f>
        <v>3.17</v>
      </c>
      <c r="D213" s="9">
        <f t="shared" si="52"/>
        <v>0.42285597717058887</v>
      </c>
      <c r="E213" s="9">
        <f t="shared" si="53"/>
        <v>0.26886036409091851</v>
      </c>
      <c r="F213" s="9">
        <f t="shared" si="54"/>
        <v>0.30828365873849228</v>
      </c>
      <c r="G213" s="9">
        <f t="shared" si="55"/>
        <v>1.0339934727916207</v>
      </c>
      <c r="H213" s="9">
        <f t="shared" si="56"/>
        <v>2.3648713840849394</v>
      </c>
      <c r="I213" s="9">
        <f t="shared" si="57"/>
        <v>3.7194028334419627</v>
      </c>
      <c r="J213" s="9">
        <f t="shared" si="58"/>
        <v>3.2437658359578179</v>
      </c>
      <c r="K213" s="11">
        <f t="shared" si="59"/>
        <v>0.43103448275862072</v>
      </c>
      <c r="L213" s="11">
        <f t="shared" si="60"/>
        <v>0.27548209366391185</v>
      </c>
      <c r="M213" s="11">
        <f t="shared" si="61"/>
        <v>0.31545741324921134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-0.28218605065118707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0.2292437742335392</v>
      </c>
      <c r="Q213" s="11">
        <f>2*'OddsRatio_working_3-way'!K213*'OddsRatio_working_3-way'!L213*'OddsRatio_working_3-way'!M213</f>
        <v>7.4916266089391892E-2</v>
      </c>
      <c r="R213" s="11">
        <f t="shared" si="62"/>
        <v>0</v>
      </c>
      <c r="S213" s="11">
        <f t="shared" si="63"/>
        <v>-0.8123852107661752</v>
      </c>
      <c r="T213" s="11">
        <f t="shared" si="64"/>
        <v>-0.26548536299548209</v>
      </c>
      <c r="U213" s="11">
        <f>'OddsRatio_working_3-way'!S213-'OddsRatio_working_3-way'!R213^2/3</f>
        <v>-0.8123852107661752</v>
      </c>
      <c r="V213" s="11">
        <f>'OddsRatio_working_3-way'!S213*'OddsRatio_working_3-way'!R213/3-2*'OddsRatio_working_3-way'!R213^3/27-'OddsRatio_working_3-way'!T213</f>
        <v>0.26548536299548209</v>
      </c>
      <c r="W213" s="11">
        <f>'OddsRatio_working_3-way'!V213^2+4*'OddsRatio_working_3-way'!U213^3/27</f>
        <v>-8.9470996278898651E-3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0.14091626732986928</v>
      </c>
      <c r="Y213" s="11">
        <f>IF('OddsRatio_working_3-way'!W213&gt;=0,IF('OddsRatio_working_3-way'!V213+SQRT('OddsRatio_working_3-way'!W213)&gt;0,0,PI()),ACOS('OddsRatio_working_3-way'!V213/(2*'OddsRatio_working_3-way'!X213)))</f>
        <v>0.34226511493508371</v>
      </c>
      <c r="Z213" s="11">
        <f>'OddsRatio_working_3-way'!X213^(1/3)*COS('OddsRatio_working_3-way'!Y213/3)</f>
        <v>0.51699673639581034</v>
      </c>
      <c r="AA213" s="11">
        <f>'OddsRatio_working_3-way'!X213^(1/3)*COS(('OddsRatio_working_3-way'!Y213+2*PI())/3)</f>
        <v>-0.30980220439564593</v>
      </c>
      <c r="AB213" s="11">
        <f>'OddsRatio_working_3-way'!X213^(1/3)*COS(('OddsRatio_working_3-way'!Y213+4*PI())/3)</f>
        <v>-0.20719453200016441</v>
      </c>
      <c r="AC213" s="11">
        <f>'OddsRatio_working_3-way'!X213^(1/3)*SIN('OddsRatio_working_3-way'!Y213/3)</f>
        <v>5.92405672784522E-2</v>
      </c>
      <c r="AD213" s="11">
        <f>'OddsRatio_working_3-way'!X213^(1/3)*SIN(('OddsRatio_working_3-way'!Y213+2*PI())/3)</f>
        <v>0.4181120237531924</v>
      </c>
      <c r="AE213" s="11">
        <f>'OddsRatio_working_3-way'!X213^(1/3)*SIN(('OddsRatio_working_3-way'!Y213+4*PI())/3)</f>
        <v>-0.47735259103164468</v>
      </c>
      <c r="AF213" s="11">
        <f>-'OddsRatio_working_3-way'!U213/(3*'OddsRatio_working_3-way'!X213^(1/3))*COS(('OddsRatio_working_3-way'!Y213)/3)</f>
        <v>0.51699673639581034</v>
      </c>
      <c r="AG213" s="11">
        <f>-'OddsRatio_working_3-way'!U213/(3*'OddsRatio_working_3-way'!X213^(1/3))*COS(('OddsRatio_working_3-way'!Y213+2*PI())/3)</f>
        <v>-0.30980220439564593</v>
      </c>
      <c r="AH213" s="11">
        <f>-'OddsRatio_working_3-way'!U213/(3*'OddsRatio_working_3-way'!X213^(1/3))*COS(('OddsRatio_working_3-way'!Y213+4*PI())/3)</f>
        <v>-0.20719453200016441</v>
      </c>
      <c r="AI213" s="11">
        <f>'OddsRatio_working_3-way'!U213/(3*'OddsRatio_working_3-way'!X213^(1/3))*SIN(('OddsRatio_working_3-way'!Y213)/3)</f>
        <v>-5.92405672784522E-2</v>
      </c>
      <c r="AJ213" s="11">
        <f>'OddsRatio_working_3-way'!U213/(3*'OddsRatio_working_3-way'!X213^(1/3))*SIN(('OddsRatio_working_3-way'!Y213+2*PI())/3)</f>
        <v>-0.4181120237531924</v>
      </c>
      <c r="AK213" s="11">
        <f>'OddsRatio_working_3-way'!U213/(3*'OddsRatio_working_3-way'!X213^(1/3))*SIN(('OddsRatio_working_3-way'!Y213+4*PI())/3)</f>
        <v>0.47735259103164468</v>
      </c>
      <c r="AL213" s="11">
        <f>'OddsRatio_working_3-way'!Z213+'OddsRatio_working_3-way'!AF213</f>
        <v>1.0339934727916207</v>
      </c>
      <c r="AM213" s="11">
        <f>'OddsRatio_working_3-way'!AA213+'OddsRatio_working_3-way'!AG213</f>
        <v>-0.61960440879129186</v>
      </c>
      <c r="AN213" s="11">
        <f>'OddsRatio_working_3-way'!AB213+'OddsRatio_working_3-way'!AH213</f>
        <v>-0.41438906400032882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1.0339934727916207</v>
      </c>
      <c r="AS213" s="11">
        <f>IF(('OddsRatio_working_3-way'!X213=0),IF(Q213&gt;0,-Q213^(1/3),(-Q213)^(1/3)),'OddsRatio_working_3-way'!AM213-'OddsRatio_working_3-way'!R213/3)</f>
        <v>-0.61960440879129186</v>
      </c>
      <c r="AT213" s="11">
        <f>IF(('OddsRatio_working_3-way'!X213=0),IF(Q213&gt;0,-Q213^(1/3),(-Q213)^(1/3)),'OddsRatio_working_3-way'!AN213-'OddsRatio_working_3-way'!R213/3)</f>
        <v>-0.41438906400032882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3.69</v>
      </c>
      <c r="B214" s="4">
        <f>IF('True_Odds_Calculator_3-way'!B215="","",'True_Odds_Calculator_3-way'!B215)</f>
        <v>3.6</v>
      </c>
      <c r="C214" s="4">
        <f>IF('True_Odds_Calculator_3-way'!C215="","",'True_Odds_Calculator_3-way'!C215)</f>
        <v>2.09</v>
      </c>
      <c r="D214" s="9">
        <f t="shared" si="52"/>
        <v>0.26272005892772293</v>
      </c>
      <c r="E214" s="9">
        <f t="shared" si="53"/>
        <v>0.26936457141111519</v>
      </c>
      <c r="F214" s="9">
        <f t="shared" si="54"/>
        <v>0.46791536966116182</v>
      </c>
      <c r="G214" s="9">
        <f t="shared" si="55"/>
        <v>1.0432464258688494</v>
      </c>
      <c r="H214" s="9">
        <f t="shared" si="56"/>
        <v>3.8063328855872043</v>
      </c>
      <c r="I214" s="9">
        <f t="shared" si="57"/>
        <v>3.7124407072590078</v>
      </c>
      <c r="J214" s="9">
        <f t="shared" si="58"/>
        <v>2.1371386041970455</v>
      </c>
      <c r="K214" s="11">
        <f t="shared" si="59"/>
        <v>0.2710027100271003</v>
      </c>
      <c r="L214" s="11">
        <f t="shared" si="60"/>
        <v>0.27777777777777779</v>
      </c>
      <c r="M214" s="11">
        <f t="shared" si="61"/>
        <v>0.47846889952153115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-0.27458510363944677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0.22979761961362311</v>
      </c>
      <c r="Q214" s="11">
        <f>2*'OddsRatio_working_3-way'!K214*'OddsRatio_working_3-way'!L214*'OddsRatio_working_3-way'!M214</f>
        <v>7.2036871352232953E-2</v>
      </c>
      <c r="R214" s="11">
        <f t="shared" si="62"/>
        <v>0</v>
      </c>
      <c r="S214" s="11">
        <f t="shared" si="63"/>
        <v>-0.83689033588423145</v>
      </c>
      <c r="T214" s="11">
        <f t="shared" si="64"/>
        <v>-0.26234806767530766</v>
      </c>
      <c r="U214" s="11">
        <f>'OddsRatio_working_3-way'!S214-'OddsRatio_working_3-way'!R214^2/3</f>
        <v>-0.83689033588423145</v>
      </c>
      <c r="V214" s="11">
        <f>'OddsRatio_working_3-way'!S214*'OddsRatio_working_3-way'!R214/3-2*'OddsRatio_working_3-way'!R214^3/27-'OddsRatio_working_3-way'!T214</f>
        <v>0.26234806767530766</v>
      </c>
      <c r="W214" s="11">
        <f>'OddsRatio_working_3-way'!V214^2+4*'OddsRatio_working_3-way'!U214^3/27</f>
        <v>-1.8009906402847858E-2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0.1473400955407384</v>
      </c>
      <c r="Y214" s="11">
        <f>IF('OddsRatio_working_3-way'!W214&gt;=0,IF('OddsRatio_working_3-way'!V214+SQRT('OddsRatio_working_3-way'!W214)&gt;0,0,PI()),ACOS('OddsRatio_working_3-way'!V214/(2*'OddsRatio_working_3-way'!X214)))</f>
        <v>0.47283530588613076</v>
      </c>
      <c r="Z214" s="11">
        <f>'OddsRatio_working_3-way'!X214^(1/3)*COS('OddsRatio_working_3-way'!Y214/3)</f>
        <v>0.52162321293442471</v>
      </c>
      <c r="AA214" s="11">
        <f>'OddsRatio_working_3-way'!X214^(1/3)*COS(('OddsRatio_working_3-way'!Y214+2*PI())/3)</f>
        <v>-0.33260646538506072</v>
      </c>
      <c r="AB214" s="11">
        <f>'OddsRatio_working_3-way'!X214^(1/3)*COS(('OddsRatio_working_3-way'!Y214+4*PI())/3)</f>
        <v>-0.18901674754936412</v>
      </c>
      <c r="AC214" s="11">
        <f>'OddsRatio_working_3-way'!X214^(1/3)*SIN('OddsRatio_working_3-way'!Y214/3)</f>
        <v>8.2901562245302068E-2</v>
      </c>
      <c r="AD214" s="11">
        <f>'OddsRatio_working_3-way'!X214^(1/3)*SIN(('OddsRatio_working_3-way'!Y214+2*PI())/3)</f>
        <v>0.41028817248222044</v>
      </c>
      <c r="AE214" s="11">
        <f>'OddsRatio_working_3-way'!X214^(1/3)*SIN(('OddsRatio_working_3-way'!Y214+4*PI())/3)</f>
        <v>-0.49318973472752226</v>
      </c>
      <c r="AF214" s="11">
        <f>-'OddsRatio_working_3-way'!U214/(3*'OddsRatio_working_3-way'!X214^(1/3))*COS(('OddsRatio_working_3-way'!Y214)/3)</f>
        <v>0.52162321293442471</v>
      </c>
      <c r="AG214" s="11">
        <f>-'OddsRatio_working_3-way'!U214/(3*'OddsRatio_working_3-way'!X214^(1/3))*COS(('OddsRatio_working_3-way'!Y214+2*PI())/3)</f>
        <v>-0.33260646538506072</v>
      </c>
      <c r="AH214" s="11">
        <f>-'OddsRatio_working_3-way'!U214/(3*'OddsRatio_working_3-way'!X214^(1/3))*COS(('OddsRatio_working_3-way'!Y214+4*PI())/3)</f>
        <v>-0.18901674754936412</v>
      </c>
      <c r="AI214" s="11">
        <f>'OddsRatio_working_3-way'!U214/(3*'OddsRatio_working_3-way'!X214^(1/3))*SIN(('OddsRatio_working_3-way'!Y214)/3)</f>
        <v>-8.2901562245302068E-2</v>
      </c>
      <c r="AJ214" s="11">
        <f>'OddsRatio_working_3-way'!U214/(3*'OddsRatio_working_3-way'!X214^(1/3))*SIN(('OddsRatio_working_3-way'!Y214+2*PI())/3)</f>
        <v>-0.41028817248222044</v>
      </c>
      <c r="AK214" s="11">
        <f>'OddsRatio_working_3-way'!U214/(3*'OddsRatio_working_3-way'!X214^(1/3))*SIN(('OddsRatio_working_3-way'!Y214+4*PI())/3)</f>
        <v>0.49318973472752226</v>
      </c>
      <c r="AL214" s="11">
        <f>'OddsRatio_working_3-way'!Z214+'OddsRatio_working_3-way'!AF214</f>
        <v>1.0432464258688494</v>
      </c>
      <c r="AM214" s="11">
        <f>'OddsRatio_working_3-way'!AA214+'OddsRatio_working_3-way'!AG214</f>
        <v>-0.66521293077012145</v>
      </c>
      <c r="AN214" s="11">
        <f>'OddsRatio_working_3-way'!AB214+'OddsRatio_working_3-way'!AH214</f>
        <v>-0.37803349509872824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1.0432464258688494</v>
      </c>
      <c r="AS214" s="11">
        <f>IF(('OddsRatio_working_3-way'!X214=0),IF(Q214&gt;0,-Q214^(1/3),(-Q214)^(1/3)),'OddsRatio_working_3-way'!AM214-'OddsRatio_working_3-way'!R214/3)</f>
        <v>-0.66521293077012145</v>
      </c>
      <c r="AT214" s="11">
        <f>IF(('OddsRatio_working_3-way'!X214=0),IF(Q214&gt;0,-Q214^(1/3),(-Q214)^(1/3)),'OddsRatio_working_3-way'!AN214-'OddsRatio_working_3-way'!R214/3)</f>
        <v>-0.37803349509872824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1.84</v>
      </c>
      <c r="B215" s="4">
        <f>IF('True_Odds_Calculator_3-way'!B216="","",'True_Odds_Calculator_3-way'!B216)</f>
        <v>3.9</v>
      </c>
      <c r="C215" s="4">
        <f>IF('True_Odds_Calculator_3-way'!C216="","",'True_Odds_Calculator_3-way'!C216)</f>
        <v>4.34</v>
      </c>
      <c r="D215" s="9">
        <f t="shared" si="52"/>
        <v>0.53116707343086289</v>
      </c>
      <c r="E215" s="9">
        <f t="shared" si="53"/>
        <v>0.24708238582825892</v>
      </c>
      <c r="F215" s="9">
        <f t="shared" si="54"/>
        <v>0.22175054074087858</v>
      </c>
      <c r="G215" s="9">
        <f t="shared" si="55"/>
        <v>1.050770020036788</v>
      </c>
      <c r="H215" s="9">
        <f t="shared" si="56"/>
        <v>1.8826468168309021</v>
      </c>
      <c r="I215" s="9">
        <f t="shared" si="57"/>
        <v>4.0472330581066842</v>
      </c>
      <c r="J215" s="9">
        <f t="shared" si="58"/>
        <v>4.5095718669228715</v>
      </c>
      <c r="K215" s="11">
        <f t="shared" si="59"/>
        <v>0.54347826086956519</v>
      </c>
      <c r="L215" s="11">
        <f t="shared" si="60"/>
        <v>0.25641025641025644</v>
      </c>
      <c r="M215" s="11">
        <f t="shared" si="61"/>
        <v>0.2304147465437788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-0.26124716797928604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0.22733227501810949</v>
      </c>
      <c r="Q215" s="11">
        <f>2*'OddsRatio_working_3-way'!K215*'OddsRatio_working_3-way'!L215*'OddsRatio_working_3-way'!M215</f>
        <v>6.42181567847767E-2</v>
      </c>
      <c r="R215" s="11">
        <f t="shared" si="62"/>
        <v>0</v>
      </c>
      <c r="S215" s="11">
        <f t="shared" si="63"/>
        <v>-0.87018082062475932</v>
      </c>
      <c r="T215" s="11">
        <f t="shared" si="64"/>
        <v>-0.24581379113693771</v>
      </c>
      <c r="U215" s="11">
        <f>'OddsRatio_working_3-way'!S215-'OddsRatio_working_3-way'!R215^2/3</f>
        <v>-0.87018082062475932</v>
      </c>
      <c r="V215" s="11">
        <f>'OddsRatio_working_3-way'!S215*'OddsRatio_working_3-way'!R215/3-2*'OddsRatio_working_3-way'!R215^3/27-'OddsRatio_working_3-way'!T215</f>
        <v>0.24581379113693771</v>
      </c>
      <c r="W215" s="11">
        <f>'OddsRatio_working_3-way'!V215^2+4*'OddsRatio_working_3-way'!U215^3/27</f>
        <v>-3.719242078842222E-2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0.15621846937985298</v>
      </c>
      <c r="Y215" s="11">
        <f>IF('OddsRatio_working_3-way'!W215&gt;=0,IF('OddsRatio_working_3-way'!V215+SQRT('OddsRatio_working_3-way'!W215)&gt;0,0,PI()),ACOS('OddsRatio_working_3-way'!V215/(2*'OddsRatio_working_3-way'!X215)))</f>
        <v>0.66524934959897275</v>
      </c>
      <c r="Z215" s="11">
        <f>'OddsRatio_working_3-way'!X215^(1/3)*COS('OddsRatio_working_3-way'!Y215/3)</f>
        <v>0.52538501001839399</v>
      </c>
      <c r="AA215" s="11">
        <f>'OddsRatio_working_3-way'!X215^(1/3)*COS(('OddsRatio_working_3-way'!Y215+2*PI())/3)</f>
        <v>-0.36527490404611201</v>
      </c>
      <c r="AB215" s="11">
        <f>'OddsRatio_working_3-way'!X215^(1/3)*COS(('OddsRatio_working_3-way'!Y215+4*PI())/3)</f>
        <v>-0.16011010597228209</v>
      </c>
      <c r="AC215" s="11">
        <f>'OddsRatio_working_3-way'!X215^(1/3)*SIN('OddsRatio_working_3-way'!Y215/3)</f>
        <v>0.11845195139616091</v>
      </c>
      <c r="AD215" s="11">
        <f>'OddsRatio_working_3-way'!X215^(1/3)*SIN(('OddsRatio_working_3-way'!Y215+2*PI())/3)</f>
        <v>0.39577078974539048</v>
      </c>
      <c r="AE215" s="11">
        <f>'OddsRatio_working_3-way'!X215^(1/3)*SIN(('OddsRatio_working_3-way'!Y215+4*PI())/3)</f>
        <v>-0.51422274114155153</v>
      </c>
      <c r="AF215" s="11">
        <f>-'OddsRatio_working_3-way'!U215/(3*'OddsRatio_working_3-way'!X215^(1/3))*COS(('OddsRatio_working_3-way'!Y215)/3)</f>
        <v>0.52538501001839399</v>
      </c>
      <c r="AG215" s="11">
        <f>-'OddsRatio_working_3-way'!U215/(3*'OddsRatio_working_3-way'!X215^(1/3))*COS(('OddsRatio_working_3-way'!Y215+2*PI())/3)</f>
        <v>-0.36527490404611201</v>
      </c>
      <c r="AH215" s="11">
        <f>-'OddsRatio_working_3-way'!U215/(3*'OddsRatio_working_3-way'!X215^(1/3))*COS(('OddsRatio_working_3-way'!Y215+4*PI())/3)</f>
        <v>-0.16011010597228209</v>
      </c>
      <c r="AI215" s="11">
        <f>'OddsRatio_working_3-way'!U215/(3*'OddsRatio_working_3-way'!X215^(1/3))*SIN(('OddsRatio_working_3-way'!Y215)/3)</f>
        <v>-0.11845195139616091</v>
      </c>
      <c r="AJ215" s="11">
        <f>'OddsRatio_working_3-way'!U215/(3*'OddsRatio_working_3-way'!X215^(1/3))*SIN(('OddsRatio_working_3-way'!Y215+2*PI())/3)</f>
        <v>-0.39577078974539048</v>
      </c>
      <c r="AK215" s="11">
        <f>'OddsRatio_working_3-way'!U215/(3*'OddsRatio_working_3-way'!X215^(1/3))*SIN(('OddsRatio_working_3-way'!Y215+4*PI())/3)</f>
        <v>0.51422274114155153</v>
      </c>
      <c r="AL215" s="11">
        <f>'OddsRatio_working_3-way'!Z215+'OddsRatio_working_3-way'!AF215</f>
        <v>1.050770020036788</v>
      </c>
      <c r="AM215" s="11">
        <f>'OddsRatio_working_3-way'!AA215+'OddsRatio_working_3-way'!AG215</f>
        <v>-0.73054980809222403</v>
      </c>
      <c r="AN215" s="11">
        <f>'OddsRatio_working_3-way'!AB215+'OddsRatio_working_3-way'!AH215</f>
        <v>-0.32022021194456418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1.050770020036788</v>
      </c>
      <c r="AS215" s="11">
        <f>IF(('OddsRatio_working_3-way'!X215=0),IF(Q215&gt;0,-Q215^(1/3),(-Q215)^(1/3)),'OddsRatio_working_3-way'!AM215-'OddsRatio_working_3-way'!R215/3)</f>
        <v>-0.73054980809222403</v>
      </c>
      <c r="AT215" s="11">
        <f>IF(('OddsRatio_working_3-way'!X215=0),IF(Q215&gt;0,-Q215^(1/3),(-Q215)^(1/3)),'OddsRatio_working_3-way'!AN215-'OddsRatio_working_3-way'!R215/3)</f>
        <v>-0.32022021194456418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3.84</v>
      </c>
      <c r="B216" s="4">
        <f>IF('True_Odds_Calculator_3-way'!B217="","",'True_Odds_Calculator_3-way'!B217)</f>
        <v>3.86</v>
      </c>
      <c r="C216" s="4">
        <f>IF('True_Odds_Calculator_3-way'!C217="","",'True_Odds_Calculator_3-way'!C217)</f>
        <v>1.96</v>
      </c>
      <c r="D216" s="9">
        <f t="shared" si="52"/>
        <v>0.251445640410069</v>
      </c>
      <c r="E216" s="9">
        <f t="shared" si="53"/>
        <v>0.25012709304422537</v>
      </c>
      <c r="F216" s="9">
        <f t="shared" si="54"/>
        <v>0.49842726654570529</v>
      </c>
      <c r="G216" s="9">
        <f t="shared" si="55"/>
        <v>1.0482404001874839</v>
      </c>
      <c r="H216" s="9">
        <f t="shared" si="56"/>
        <v>3.9770027365324547</v>
      </c>
      <c r="I216" s="9">
        <f t="shared" si="57"/>
        <v>3.9979675445362028</v>
      </c>
      <c r="J216" s="9">
        <f t="shared" si="58"/>
        <v>2.0063107841799841</v>
      </c>
      <c r="K216" s="11">
        <f t="shared" si="59"/>
        <v>0.26041666666666669</v>
      </c>
      <c r="L216" s="11">
        <f t="shared" si="60"/>
        <v>0.2590673575129534</v>
      </c>
      <c r="M216" s="11">
        <f t="shared" si="61"/>
        <v>0.51020408163265307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-0.26839906947234826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0.22924487152373907</v>
      </c>
      <c r="Q216" s="11">
        <f>2*'OddsRatio_working_3-way'!K216*'OddsRatio_working_3-way'!L216*'OddsRatio_working_3-way'!M216</f>
        <v>6.8842303760882601E-2</v>
      </c>
      <c r="R216" s="11">
        <f t="shared" si="62"/>
        <v>0</v>
      </c>
      <c r="S216" s="11">
        <f t="shared" si="63"/>
        <v>-0.8541194720772195</v>
      </c>
      <c r="T216" s="11">
        <f t="shared" si="64"/>
        <v>-0.25649233395712295</v>
      </c>
      <c r="U216" s="11">
        <f>'OddsRatio_working_3-way'!S216-'OddsRatio_working_3-way'!R216^2/3</f>
        <v>-0.8541194720772195</v>
      </c>
      <c r="V216" s="11">
        <f>'OddsRatio_working_3-way'!S216*'OddsRatio_working_3-way'!R216/3-2*'OddsRatio_working_3-way'!R216^3/27-'OddsRatio_working_3-way'!T216</f>
        <v>0.25649233395712295</v>
      </c>
      <c r="W216" s="11">
        <f>'OddsRatio_working_3-way'!V216^2+4*'OddsRatio_working_3-way'!U216^3/27</f>
        <v>-2.6522393623156365E-2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0.15191338897701598</v>
      </c>
      <c r="Y216" s="11">
        <f>IF('OddsRatio_working_3-way'!W216&gt;=0,IF('OddsRatio_working_3-way'!V216+SQRT('OddsRatio_working_3-way'!W216)&gt;0,0,PI()),ACOS('OddsRatio_working_3-way'!V216/(2*'OddsRatio_working_3-way'!X216)))</f>
        <v>0.56571452077749407</v>
      </c>
      <c r="Z216" s="11">
        <f>'OddsRatio_working_3-way'!X216^(1/3)*COS('OddsRatio_working_3-way'!Y216/3)</f>
        <v>0.52412020009374183</v>
      </c>
      <c r="AA216" s="11">
        <f>'OddsRatio_working_3-way'!X216^(1/3)*COS(('OddsRatio_working_3-way'!Y216+2*PI())/3)</f>
        <v>-0.34868215214434145</v>
      </c>
      <c r="AB216" s="11">
        <f>'OddsRatio_working_3-way'!X216^(1/3)*COS(('OddsRatio_working_3-way'!Y216+4*PI())/3)</f>
        <v>-0.17543804794940049</v>
      </c>
      <c r="AC216" s="11">
        <f>'OddsRatio_working_3-way'!X216^(1/3)*SIN('OddsRatio_working_3-way'!Y216/3)</f>
        <v>0.10002253019246478</v>
      </c>
      <c r="AD216" s="11">
        <f>'OddsRatio_working_3-way'!X216^(1/3)*SIN(('OddsRatio_working_3-way'!Y216+2*PI())/3)</f>
        <v>0.40389014282153113</v>
      </c>
      <c r="AE216" s="11">
        <f>'OddsRatio_working_3-way'!X216^(1/3)*SIN(('OddsRatio_working_3-way'!Y216+4*PI())/3)</f>
        <v>-0.50391267301399589</v>
      </c>
      <c r="AF216" s="11">
        <f>-'OddsRatio_working_3-way'!U216/(3*'OddsRatio_working_3-way'!X216^(1/3))*COS(('OddsRatio_working_3-way'!Y216)/3)</f>
        <v>0.52412020009374194</v>
      </c>
      <c r="AG216" s="11">
        <f>-'OddsRatio_working_3-way'!U216/(3*'OddsRatio_working_3-way'!X216^(1/3))*COS(('OddsRatio_working_3-way'!Y216+2*PI())/3)</f>
        <v>-0.34868215214434151</v>
      </c>
      <c r="AH216" s="11">
        <f>-'OddsRatio_working_3-way'!U216/(3*'OddsRatio_working_3-way'!X216^(1/3))*COS(('OddsRatio_working_3-way'!Y216+4*PI())/3)</f>
        <v>-0.17543804794940052</v>
      </c>
      <c r="AI216" s="11">
        <f>'OddsRatio_working_3-way'!U216/(3*'OddsRatio_working_3-way'!X216^(1/3))*SIN(('OddsRatio_working_3-way'!Y216)/3)</f>
        <v>-0.10002253019246479</v>
      </c>
      <c r="AJ216" s="11">
        <f>'OddsRatio_working_3-way'!U216/(3*'OddsRatio_working_3-way'!X216^(1/3))*SIN(('OddsRatio_working_3-way'!Y216+2*PI())/3)</f>
        <v>-0.40389014282153124</v>
      </c>
      <c r="AK216" s="11">
        <f>'OddsRatio_working_3-way'!U216/(3*'OddsRatio_working_3-way'!X216^(1/3))*SIN(('OddsRatio_working_3-way'!Y216+4*PI())/3)</f>
        <v>0.503912673013996</v>
      </c>
      <c r="AL216" s="11">
        <f>'OddsRatio_working_3-way'!Z216+'OddsRatio_working_3-way'!AF216</f>
        <v>1.0482404001874839</v>
      </c>
      <c r="AM216" s="11">
        <f>'OddsRatio_working_3-way'!AA216+'OddsRatio_working_3-way'!AG216</f>
        <v>-0.69736430428868301</v>
      </c>
      <c r="AN216" s="11">
        <f>'OddsRatio_working_3-way'!AB216+'OddsRatio_working_3-way'!AH216</f>
        <v>-0.35087609589880098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1.0482404001874839</v>
      </c>
      <c r="AS216" s="11">
        <f>IF(('OddsRatio_working_3-way'!X216=0),IF(Q216&gt;0,-Q216^(1/3),(-Q216)^(1/3)),'OddsRatio_working_3-way'!AM216-'OddsRatio_working_3-way'!R216/3)</f>
        <v>-0.69736430428868301</v>
      </c>
      <c r="AT216" s="11">
        <f>IF(('OddsRatio_working_3-way'!X216=0),IF(Q216&gt;0,-Q216^(1/3),(-Q216)^(1/3)),'OddsRatio_working_3-way'!AN216-'OddsRatio_working_3-way'!R216/3)</f>
        <v>-0.35087609589880098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2.4500000000000002</v>
      </c>
      <c r="B217" s="4">
        <f>IF('True_Odds_Calculator_3-way'!B218="","",'True_Odds_Calculator_3-way'!B218)</f>
        <v>3.58</v>
      </c>
      <c r="C217" s="4">
        <f>IF('True_Odds_Calculator_3-way'!C218="","",'True_Odds_Calculator_3-way'!C218)</f>
        <v>2.89</v>
      </c>
      <c r="D217" s="9">
        <f t="shared" si="52"/>
        <v>0.39602865532502229</v>
      </c>
      <c r="E217" s="9">
        <f t="shared" si="53"/>
        <v>0.26928247787932086</v>
      </c>
      <c r="F217" s="9">
        <f t="shared" si="54"/>
        <v>0.33468886679565707</v>
      </c>
      <c r="G217" s="9">
        <f t="shared" si="55"/>
        <v>1.0517722802229112</v>
      </c>
      <c r="H217" s="9">
        <f t="shared" si="56"/>
        <v>2.5250698063232218</v>
      </c>
      <c r="I217" s="9">
        <f t="shared" si="57"/>
        <v>3.7135724829751111</v>
      </c>
      <c r="J217" s="9">
        <f t="shared" si="58"/>
        <v>2.9878496096213021</v>
      </c>
      <c r="K217" s="11">
        <f t="shared" si="59"/>
        <v>0.4081632653061224</v>
      </c>
      <c r="L217" s="11">
        <f t="shared" si="60"/>
        <v>0.27932960893854747</v>
      </c>
      <c r="M217" s="11">
        <f t="shared" si="61"/>
        <v>0.34602076124567471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-0.2789347089476607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0.23354724735770085</v>
      </c>
      <c r="Q217" s="11">
        <f>2*'OddsRatio_working_3-way'!K217*'OddsRatio_working_3-way'!L217*'OddsRatio_working_3-way'!M217</f>
        <v>7.8901097080304336E-2</v>
      </c>
      <c r="R217" s="11">
        <f t="shared" si="62"/>
        <v>0</v>
      </c>
      <c r="S217" s="11">
        <f t="shared" si="63"/>
        <v>-0.8372828474405587</v>
      </c>
      <c r="T217" s="11">
        <f t="shared" si="64"/>
        <v>-0.28286582683802658</v>
      </c>
      <c r="U217" s="11">
        <f>'OddsRatio_working_3-way'!S217-'OddsRatio_working_3-way'!R217^2/3</f>
        <v>-0.8372828474405587</v>
      </c>
      <c r="V217" s="11">
        <f>'OddsRatio_working_3-way'!S217*'OddsRatio_working_3-way'!R217/3-2*'OddsRatio_working_3-way'!R217^3/27-'OddsRatio_working_3-way'!T217</f>
        <v>0.28286582683802658</v>
      </c>
      <c r="W217" s="11">
        <f>'OddsRatio_working_3-way'!V217^2+4*'OddsRatio_working_3-way'!U217^3/27</f>
        <v>-6.9455782820690148E-3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0.14744376408891413</v>
      </c>
      <c r="Y217" s="11">
        <f>IF('OddsRatio_working_3-way'!W217&gt;=0,IF('OddsRatio_working_3-way'!V217+SQRT('OddsRatio_working_3-way'!W217)&gt;0,0,PI()),ACOS('OddsRatio_working_3-way'!V217/(2*'OddsRatio_working_3-way'!X217)))</f>
        <v>0.28652091194886919</v>
      </c>
      <c r="Z217" s="11">
        <f>'OddsRatio_working_3-way'!X217^(1/3)*COS('OddsRatio_working_3-way'!Y217/3)</f>
        <v>0.52588614011145574</v>
      </c>
      <c r="AA217" s="11">
        <f>'OddsRatio_working_3-way'!X217^(1/3)*COS(('OddsRatio_working_3-way'!Y217+2*PI())/3)</f>
        <v>-0.30657261955082871</v>
      </c>
      <c r="AB217" s="11">
        <f>'OddsRatio_working_3-way'!X217^(1/3)*COS(('OddsRatio_working_3-way'!Y217+4*PI())/3)</f>
        <v>-0.21931352056062711</v>
      </c>
      <c r="AC217" s="11">
        <f>'OddsRatio_working_3-way'!X217^(1/3)*SIN('OddsRatio_working_3-way'!Y217/3)</f>
        <v>5.0379064291237216E-2</v>
      </c>
      <c r="AD217" s="11">
        <f>'OddsRatio_working_3-way'!X217^(1/3)*SIN(('OddsRatio_working_3-way'!Y217+2*PI())/3)</f>
        <v>0.43024122468904474</v>
      </c>
      <c r="AE217" s="11">
        <f>'OddsRatio_working_3-way'!X217^(1/3)*SIN(('OddsRatio_working_3-way'!Y217+4*PI())/3)</f>
        <v>-0.48062028898028186</v>
      </c>
      <c r="AF217" s="11">
        <f>-'OddsRatio_working_3-way'!U217/(3*'OddsRatio_working_3-way'!X217^(1/3))*COS(('OddsRatio_working_3-way'!Y217)/3)</f>
        <v>0.52588614011145562</v>
      </c>
      <c r="AG217" s="11">
        <f>-'OddsRatio_working_3-way'!U217/(3*'OddsRatio_working_3-way'!X217^(1/3))*COS(('OddsRatio_working_3-way'!Y217+2*PI())/3)</f>
        <v>-0.30657261955082865</v>
      </c>
      <c r="AH217" s="11">
        <f>-'OddsRatio_working_3-way'!U217/(3*'OddsRatio_working_3-way'!X217^(1/3))*COS(('OddsRatio_working_3-way'!Y217+4*PI())/3)</f>
        <v>-0.21931352056062706</v>
      </c>
      <c r="AI217" s="11">
        <f>'OddsRatio_working_3-way'!U217/(3*'OddsRatio_working_3-way'!X217^(1/3))*SIN(('OddsRatio_working_3-way'!Y217)/3)</f>
        <v>-5.0379064291237202E-2</v>
      </c>
      <c r="AJ217" s="11">
        <f>'OddsRatio_working_3-way'!U217/(3*'OddsRatio_working_3-way'!X217^(1/3))*SIN(('OddsRatio_working_3-way'!Y217+2*PI())/3)</f>
        <v>-0.43024122468904469</v>
      </c>
      <c r="AK217" s="11">
        <f>'OddsRatio_working_3-way'!U217/(3*'OddsRatio_working_3-way'!X217^(1/3))*SIN(('OddsRatio_working_3-way'!Y217+4*PI())/3)</f>
        <v>0.48062028898028175</v>
      </c>
      <c r="AL217" s="11">
        <f>'OddsRatio_working_3-way'!Z217+'OddsRatio_working_3-way'!AF217</f>
        <v>1.0517722802229112</v>
      </c>
      <c r="AM217" s="11">
        <f>'OddsRatio_working_3-way'!AA217+'OddsRatio_working_3-way'!AG217</f>
        <v>-0.61314523910165741</v>
      </c>
      <c r="AN217" s="11">
        <f>'OddsRatio_working_3-way'!AB217+'OddsRatio_working_3-way'!AH217</f>
        <v>-0.43862704112125417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1.0517722802229112</v>
      </c>
      <c r="AS217" s="11">
        <f>IF(('OddsRatio_working_3-way'!X217=0),IF(Q217&gt;0,-Q217^(1/3),(-Q217)^(1/3)),'OddsRatio_working_3-way'!AM217-'OddsRatio_working_3-way'!R217/3)</f>
        <v>-0.61314523910165741</v>
      </c>
      <c r="AT217" s="11">
        <f>IF(('OddsRatio_working_3-way'!X217=0),IF(Q217&gt;0,-Q217^(1/3),(-Q217)^(1/3)),'OddsRatio_working_3-way'!AN217-'OddsRatio_working_3-way'!R217/3)</f>
        <v>-0.43862704112125417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2.2400000000000002</v>
      </c>
      <c r="B218" s="4">
        <f>IF('True_Odds_Calculator_3-way'!B219="","",'True_Odds_Calculator_3-way'!B219)</f>
        <v>3.6</v>
      </c>
      <c r="C218" s="4">
        <f>IF('True_Odds_Calculator_3-way'!C219="","",'True_Odds_Calculator_3-way'!C219)</f>
        <v>3.23</v>
      </c>
      <c r="D218" s="9">
        <f t="shared" si="52"/>
        <v>0.43373799871310886</v>
      </c>
      <c r="E218" s="9">
        <f t="shared" si="53"/>
        <v>0.26756417655271408</v>
      </c>
      <c r="F218" s="9">
        <f t="shared" si="54"/>
        <v>0.29869782473417683</v>
      </c>
      <c r="G218" s="9">
        <f t="shared" si="55"/>
        <v>1.0528542705931474</v>
      </c>
      <c r="H218" s="9">
        <f t="shared" si="56"/>
        <v>2.3055392955355032</v>
      </c>
      <c r="I218" s="9">
        <f t="shared" si="57"/>
        <v>3.7374211035421823</v>
      </c>
      <c r="J218" s="9">
        <f t="shared" si="58"/>
        <v>3.3478650234227185</v>
      </c>
      <c r="K218" s="11">
        <f t="shared" si="59"/>
        <v>0.4464285714285714</v>
      </c>
      <c r="L218" s="11">
        <f t="shared" si="60"/>
        <v>0.27777777777777779</v>
      </c>
      <c r="M218" s="11">
        <f t="shared" si="61"/>
        <v>0.30959752321981426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-0.2760240060936654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0.23304277851491473</v>
      </c>
      <c r="Q218" s="11">
        <f>2*'OddsRatio_working_3-way'!K218*'OddsRatio_working_3-way'!L218*'OddsRatio_working_3-way'!M218</f>
        <v>7.6785100004914258E-2</v>
      </c>
      <c r="R218" s="11">
        <f t="shared" si="62"/>
        <v>0</v>
      </c>
      <c r="S218" s="11">
        <f t="shared" si="63"/>
        <v>-0.84428445848957967</v>
      </c>
      <c r="T218" s="11">
        <f t="shared" si="64"/>
        <v>-0.27818268813495217</v>
      </c>
      <c r="U218" s="11">
        <f>'OddsRatio_working_3-way'!S218-'OddsRatio_working_3-way'!R218^2/3</f>
        <v>-0.84428445848957967</v>
      </c>
      <c r="V218" s="11">
        <f>'OddsRatio_working_3-way'!S218*'OddsRatio_working_3-way'!R218/3-2*'OddsRatio_working_3-way'!R218^3/27-'OddsRatio_working_3-way'!T218</f>
        <v>0.27818268813495217</v>
      </c>
      <c r="W218" s="11">
        <f>'OddsRatio_working_3-way'!V218^2+4*'OddsRatio_working_3-way'!U218^3/27</f>
        <v>-1.1772862980801588E-2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0.14929707880496998</v>
      </c>
      <c r="Y218" s="11">
        <f>IF('OddsRatio_working_3-way'!W218&gt;=0,IF('OddsRatio_working_3-way'!V218+SQRT('OddsRatio_working_3-way'!W218)&gt;0,0,PI()),ACOS('OddsRatio_working_3-way'!V218/(2*'OddsRatio_working_3-way'!X218)))</f>
        <v>0.37189219375693128</v>
      </c>
      <c r="Z218" s="11">
        <f>'OddsRatio_working_3-way'!X218^(1/3)*COS('OddsRatio_working_3-way'!Y218/3)</f>
        <v>0.5264271352965737</v>
      </c>
      <c r="AA218" s="11">
        <f>'OddsRatio_working_3-way'!X218^(1/3)*COS(('OddsRatio_working_3-way'!Y218+2*PI())/3)</f>
        <v>-0.32001997608938731</v>
      </c>
      <c r="AB218" s="11">
        <f>'OddsRatio_working_3-way'!X218^(1/3)*COS(('OddsRatio_working_3-way'!Y218+4*PI())/3)</f>
        <v>-0.20640715920718627</v>
      </c>
      <c r="AC218" s="11">
        <f>'OddsRatio_working_3-way'!X218^(1/3)*SIN('OddsRatio_working_3-way'!Y218/3)</f>
        <v>6.5594390410330383E-2</v>
      </c>
      <c r="AD218" s="11">
        <f>'OddsRatio_working_3-way'!X218^(1/3)*SIN(('OddsRatio_working_3-way'!Y218+2*PI())/3)</f>
        <v>0.42310207720313536</v>
      </c>
      <c r="AE218" s="11">
        <f>'OddsRatio_working_3-way'!X218^(1/3)*SIN(('OddsRatio_working_3-way'!Y218+4*PI())/3)</f>
        <v>-0.48869646761346575</v>
      </c>
      <c r="AF218" s="11">
        <f>-'OddsRatio_working_3-way'!U218/(3*'OddsRatio_working_3-way'!X218^(1/3))*COS(('OddsRatio_working_3-way'!Y218)/3)</f>
        <v>0.52642713529657359</v>
      </c>
      <c r="AG218" s="11">
        <f>-'OddsRatio_working_3-way'!U218/(3*'OddsRatio_working_3-way'!X218^(1/3))*COS(('OddsRatio_working_3-way'!Y218+2*PI())/3)</f>
        <v>-0.32001997608938726</v>
      </c>
      <c r="AH218" s="11">
        <f>-'OddsRatio_working_3-way'!U218/(3*'OddsRatio_working_3-way'!X218^(1/3))*COS(('OddsRatio_working_3-way'!Y218+4*PI())/3)</f>
        <v>-0.20640715920718625</v>
      </c>
      <c r="AI218" s="11">
        <f>'OddsRatio_working_3-way'!U218/(3*'OddsRatio_working_3-way'!X218^(1/3))*SIN(('OddsRatio_working_3-way'!Y218)/3)</f>
        <v>-6.5594390410330369E-2</v>
      </c>
      <c r="AJ218" s="11">
        <f>'OddsRatio_working_3-way'!U218/(3*'OddsRatio_working_3-way'!X218^(1/3))*SIN(('OddsRatio_working_3-way'!Y218+2*PI())/3)</f>
        <v>-0.42310207720313525</v>
      </c>
      <c r="AK218" s="11">
        <f>'OddsRatio_working_3-way'!U218/(3*'OddsRatio_working_3-way'!X218^(1/3))*SIN(('OddsRatio_working_3-way'!Y218+4*PI())/3)</f>
        <v>0.48869646761346563</v>
      </c>
      <c r="AL218" s="11">
        <f>'OddsRatio_working_3-way'!Z218+'OddsRatio_working_3-way'!AF218</f>
        <v>1.0528542705931474</v>
      </c>
      <c r="AM218" s="11">
        <f>'OddsRatio_working_3-way'!AA218+'OddsRatio_working_3-way'!AG218</f>
        <v>-0.64003995217877452</v>
      </c>
      <c r="AN218" s="11">
        <f>'OddsRatio_working_3-way'!AB218+'OddsRatio_working_3-way'!AH218</f>
        <v>-0.41281431841437255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1.0528542705931474</v>
      </c>
      <c r="AS218" s="11">
        <f>IF(('OddsRatio_working_3-way'!X218=0),IF(Q218&gt;0,-Q218^(1/3),(-Q218)^(1/3)),'OddsRatio_working_3-way'!AM218-'OddsRatio_working_3-way'!R218/3)</f>
        <v>-0.64003995217877452</v>
      </c>
      <c r="AT218" s="11">
        <f>IF(('OddsRatio_working_3-way'!X218=0),IF(Q218&gt;0,-Q218^(1/3),(-Q218)^(1/3)),'OddsRatio_working_3-way'!AN218-'OddsRatio_working_3-way'!R218/3)</f>
        <v>-0.41281431841437255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3.84</v>
      </c>
      <c r="B219" s="4">
        <f>IF('True_Odds_Calculator_3-way'!B220="","",'True_Odds_Calculator_3-way'!B220)</f>
        <v>3.59</v>
      </c>
      <c r="C219" s="4">
        <f>IF('True_Odds_Calculator_3-way'!C220="","",'True_Odds_Calculator_3-way'!C220)</f>
        <v>2.02</v>
      </c>
      <c r="D219" s="9">
        <f t="shared" si="52"/>
        <v>0.25028789518663663</v>
      </c>
      <c r="E219" s="9">
        <f t="shared" si="53"/>
        <v>0.26797298220437954</v>
      </c>
      <c r="F219" s="9">
        <f t="shared" si="54"/>
        <v>0.48173912260898383</v>
      </c>
      <c r="G219" s="9">
        <f t="shared" si="55"/>
        <v>1.0547179491074237</v>
      </c>
      <c r="H219" s="9">
        <f t="shared" si="56"/>
        <v>3.9953989754650827</v>
      </c>
      <c r="I219" s="9">
        <f t="shared" si="57"/>
        <v>3.7317194881882267</v>
      </c>
      <c r="J219" s="9">
        <f t="shared" si="58"/>
        <v>2.0758123080895721</v>
      </c>
      <c r="K219" s="11">
        <f t="shared" si="59"/>
        <v>0.26041666666666669</v>
      </c>
      <c r="L219" s="11">
        <f t="shared" si="60"/>
        <v>0.2785515320334262</v>
      </c>
      <c r="M219" s="11">
        <f t="shared" si="61"/>
        <v>0.49504950495049505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-0.26942707327835835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0.23162352795168101</v>
      </c>
      <c r="Q219" s="11">
        <f>2*'OddsRatio_working_3-way'!K219*'OddsRatio_working_3-way'!L219*'OddsRatio_working_3-way'!M219</f>
        <v>7.1821248977265426E-2</v>
      </c>
      <c r="R219" s="11">
        <f t="shared" si="62"/>
        <v>0</v>
      </c>
      <c r="S219" s="11">
        <f t="shared" si="63"/>
        <v>-0.85968913640827538</v>
      </c>
      <c r="T219" s="11">
        <f t="shared" si="64"/>
        <v>-0.26657027485527918</v>
      </c>
      <c r="U219" s="11">
        <f>'OddsRatio_working_3-way'!S219-'OddsRatio_working_3-way'!R219^2/3</f>
        <v>-0.85968913640827538</v>
      </c>
      <c r="V219" s="11">
        <f>'OddsRatio_working_3-way'!S219*'OddsRatio_working_3-way'!R219/3-2*'OddsRatio_working_3-way'!R219^3/27-'OddsRatio_working_3-way'!T219</f>
        <v>0.26657027485527918</v>
      </c>
      <c r="W219" s="11">
        <f>'OddsRatio_working_3-way'!V219^2+4*'OddsRatio_working_3-way'!U219^3/27</f>
        <v>-2.3068659697501839E-2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0.15340173657257022</v>
      </c>
      <c r="Y219" s="11">
        <f>IF('OddsRatio_working_3-way'!W219&gt;=0,IF('OddsRatio_working_3-way'!V219+SQRT('OddsRatio_working_3-way'!W219)&gt;0,0,PI()),ACOS('OddsRatio_working_3-way'!V219/(2*'OddsRatio_working_3-way'!X219)))</f>
        <v>0.51789479719339671</v>
      </c>
      <c r="Z219" s="11">
        <f>'OddsRatio_working_3-way'!X219^(1/3)*COS('OddsRatio_working_3-way'!Y219/3)</f>
        <v>0.52735897455371183</v>
      </c>
      <c r="AA219" s="11">
        <f>'OddsRatio_working_3-way'!X219^(1/3)*COS(('OddsRatio_working_3-way'!Y219+2*PI())/3)</f>
        <v>-0.34331407819256238</v>
      </c>
      <c r="AB219" s="11">
        <f>'OddsRatio_working_3-way'!X219^(1/3)*COS(('OddsRatio_working_3-way'!Y219+4*PI())/3)</f>
        <v>-0.18404489636114962</v>
      </c>
      <c r="AC219" s="11">
        <f>'OddsRatio_working_3-way'!X219^(1/3)*SIN('OddsRatio_working_3-way'!Y219/3)</f>
        <v>9.1954105003977785E-2</v>
      </c>
      <c r="AD219" s="11">
        <f>'OddsRatio_working_3-way'!X219^(1/3)*SIN(('OddsRatio_working_3-way'!Y219+2*PI())/3)</f>
        <v>0.41072921637523702</v>
      </c>
      <c r="AE219" s="11">
        <f>'OddsRatio_working_3-way'!X219^(1/3)*SIN(('OddsRatio_working_3-way'!Y219+4*PI())/3)</f>
        <v>-0.50268332137921468</v>
      </c>
      <c r="AF219" s="11">
        <f>-'OddsRatio_working_3-way'!U219/(3*'OddsRatio_working_3-way'!X219^(1/3))*COS(('OddsRatio_working_3-way'!Y219)/3)</f>
        <v>0.52735897455371183</v>
      </c>
      <c r="AG219" s="11">
        <f>-'OddsRatio_working_3-way'!U219/(3*'OddsRatio_working_3-way'!X219^(1/3))*COS(('OddsRatio_working_3-way'!Y219+2*PI())/3)</f>
        <v>-0.34331407819256238</v>
      </c>
      <c r="AH219" s="11">
        <f>-'OddsRatio_working_3-way'!U219/(3*'OddsRatio_working_3-way'!X219^(1/3))*COS(('OddsRatio_working_3-way'!Y219+4*PI())/3)</f>
        <v>-0.18404489636114962</v>
      </c>
      <c r="AI219" s="11">
        <f>'OddsRatio_working_3-way'!U219/(3*'OddsRatio_working_3-way'!X219^(1/3))*SIN(('OddsRatio_working_3-way'!Y219)/3)</f>
        <v>-9.1954105003977785E-2</v>
      </c>
      <c r="AJ219" s="11">
        <f>'OddsRatio_working_3-way'!U219/(3*'OddsRatio_working_3-way'!X219^(1/3))*SIN(('OddsRatio_working_3-way'!Y219+2*PI())/3)</f>
        <v>-0.41072921637523702</v>
      </c>
      <c r="AK219" s="11">
        <f>'OddsRatio_working_3-way'!U219/(3*'OddsRatio_working_3-way'!X219^(1/3))*SIN(('OddsRatio_working_3-way'!Y219+4*PI())/3)</f>
        <v>0.50268332137921468</v>
      </c>
      <c r="AL219" s="11">
        <f>'OddsRatio_working_3-way'!Z219+'OddsRatio_working_3-way'!AF219</f>
        <v>1.0547179491074237</v>
      </c>
      <c r="AM219" s="11">
        <f>'OddsRatio_working_3-way'!AA219+'OddsRatio_working_3-way'!AG219</f>
        <v>-0.68662815638512475</v>
      </c>
      <c r="AN219" s="11">
        <f>'OddsRatio_working_3-way'!AB219+'OddsRatio_working_3-way'!AH219</f>
        <v>-0.36808979272229925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1.0547179491074237</v>
      </c>
      <c r="AS219" s="11">
        <f>IF(('OddsRatio_working_3-way'!X219=0),IF(Q219&gt;0,-Q219^(1/3),(-Q219)^(1/3)),'OddsRatio_working_3-way'!AM219-'OddsRatio_working_3-way'!R219/3)</f>
        <v>-0.68662815638512475</v>
      </c>
      <c r="AT219" s="11">
        <f>IF(('OddsRatio_working_3-way'!X219=0),IF(Q219&gt;0,-Q219^(1/3),(-Q219)^(1/3)),'OddsRatio_working_3-way'!AN219-'OddsRatio_working_3-way'!R219/3)</f>
        <v>-0.36808979272229925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1.92</v>
      </c>
      <c r="B220" s="4">
        <f>IF('True_Odds_Calculator_3-way'!B221="","",'True_Odds_Calculator_3-way'!B221)</f>
        <v>3.72</v>
      </c>
      <c r="C220" s="4">
        <f>IF('True_Odds_Calculator_3-way'!C221="","",'True_Odds_Calculator_3-way'!C221)</f>
        <v>4.08</v>
      </c>
      <c r="D220" s="9">
        <f t="shared" si="52"/>
        <v>0.50697225875017882</v>
      </c>
      <c r="E220" s="9">
        <f t="shared" si="53"/>
        <v>0.25805111898924377</v>
      </c>
      <c r="F220" s="9">
        <f t="shared" si="54"/>
        <v>0.23497662226057753</v>
      </c>
      <c r="G220" s="9">
        <f t="shared" si="55"/>
        <v>1.0570592562025793</v>
      </c>
      <c r="H220" s="9">
        <f t="shared" si="56"/>
        <v>1.9724945157063731</v>
      </c>
      <c r="I220" s="9">
        <f t="shared" si="57"/>
        <v>3.8752011768710157</v>
      </c>
      <c r="J220" s="9">
        <f t="shared" si="58"/>
        <v>4.2557425091039445</v>
      </c>
      <c r="K220" s="11">
        <f t="shared" si="59"/>
        <v>0.52083333333333337</v>
      </c>
      <c r="L220" s="11">
        <f t="shared" si="60"/>
        <v>0.26881720430107525</v>
      </c>
      <c r="M220" s="11">
        <f t="shared" si="61"/>
        <v>0.24509803921568626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-0.26448626045400236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0.2306029938857263</v>
      </c>
      <c r="Q220" s="11">
        <f>2*'OddsRatio_working_3-way'!K220*'OddsRatio_working_3-way'!L220*'OddsRatio_working_3-way'!M220</f>
        <v>6.8631843418370933E-2</v>
      </c>
      <c r="R220" s="11">
        <f t="shared" si="62"/>
        <v>0</v>
      </c>
      <c r="S220" s="11">
        <f t="shared" si="63"/>
        <v>-0.87189025807951637</v>
      </c>
      <c r="T220" s="11">
        <f t="shared" si="64"/>
        <v>-0.25949114823795133</v>
      </c>
      <c r="U220" s="11">
        <f>'OddsRatio_working_3-way'!S220-'OddsRatio_working_3-way'!R220^2/3</f>
        <v>-0.87189025807951637</v>
      </c>
      <c r="V220" s="11">
        <f>'OddsRatio_working_3-way'!S220*'OddsRatio_working_3-way'!R220/3-2*'OddsRatio_working_3-way'!R220^3/27-'OddsRatio_working_3-way'!T220</f>
        <v>0.25949114823795133</v>
      </c>
      <c r="W220" s="11">
        <f>'OddsRatio_working_3-way'!V220^2+4*'OddsRatio_working_3-way'!U220^3/27</f>
        <v>-3.0857609393931423E-2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0.15667902333096623</v>
      </c>
      <c r="Y220" s="11">
        <f>IF('OddsRatio_working_3-way'!W220&gt;=0,IF('OddsRatio_working_3-way'!V220+SQRT('OddsRatio_working_3-way'!W220)&gt;0,0,PI()),ACOS('OddsRatio_working_3-way'!V220/(2*'OddsRatio_working_3-way'!X220)))</f>
        <v>0.59509022235657272</v>
      </c>
      <c r="Z220" s="11">
        <f>'OddsRatio_working_3-way'!X220^(1/3)*COS('OddsRatio_working_3-way'!Y220/3)</f>
        <v>0.52852962810128978</v>
      </c>
      <c r="AA220" s="11">
        <f>'OddsRatio_working_3-way'!X220^(1/3)*COS(('OddsRatio_working_3-way'!Y220+2*PI())/3)</f>
        <v>-0.35626964372938147</v>
      </c>
      <c r="AB220" s="11">
        <f>'OddsRatio_working_3-way'!X220^(1/3)*COS(('OddsRatio_working_3-way'!Y220+4*PI())/3)</f>
        <v>-0.17225998437190823</v>
      </c>
      <c r="AC220" s="11">
        <f>'OddsRatio_working_3-way'!X220^(1/3)*SIN('OddsRatio_working_3-way'!Y220/3)</f>
        <v>0.10623802636352844</v>
      </c>
      <c r="AD220" s="11">
        <f>'OddsRatio_working_3-way'!X220^(1/3)*SIN(('OddsRatio_working_3-way'!Y220+2*PI())/3)</f>
        <v>0.40460107140669449</v>
      </c>
      <c r="AE220" s="11">
        <f>'OddsRatio_working_3-way'!X220^(1/3)*SIN(('OddsRatio_working_3-way'!Y220+4*PI())/3)</f>
        <v>-0.51083909777022296</v>
      </c>
      <c r="AF220" s="11">
        <f>-'OddsRatio_working_3-way'!U220/(3*'OddsRatio_working_3-way'!X220^(1/3))*COS(('OddsRatio_working_3-way'!Y220)/3)</f>
        <v>0.52852962810128967</v>
      </c>
      <c r="AG220" s="11">
        <f>-'OddsRatio_working_3-way'!U220/(3*'OddsRatio_working_3-way'!X220^(1/3))*COS(('OddsRatio_working_3-way'!Y220+2*PI())/3)</f>
        <v>-0.35626964372938136</v>
      </c>
      <c r="AH220" s="11">
        <f>-'OddsRatio_working_3-way'!U220/(3*'OddsRatio_working_3-way'!X220^(1/3))*COS(('OddsRatio_working_3-way'!Y220+4*PI())/3)</f>
        <v>-0.1722599843719082</v>
      </c>
      <c r="AI220" s="11">
        <f>'OddsRatio_working_3-way'!U220/(3*'OddsRatio_working_3-way'!X220^(1/3))*SIN(('OddsRatio_working_3-way'!Y220)/3)</f>
        <v>-0.10623802636352841</v>
      </c>
      <c r="AJ220" s="11">
        <f>'OddsRatio_working_3-way'!U220/(3*'OddsRatio_working_3-way'!X220^(1/3))*SIN(('OddsRatio_working_3-way'!Y220+2*PI())/3)</f>
        <v>-0.40460107140669438</v>
      </c>
      <c r="AK220" s="11">
        <f>'OddsRatio_working_3-way'!U220/(3*'OddsRatio_working_3-way'!X220^(1/3))*SIN(('OddsRatio_working_3-way'!Y220+4*PI())/3)</f>
        <v>0.51083909777022285</v>
      </c>
      <c r="AL220" s="11">
        <f>'OddsRatio_working_3-way'!Z220+'OddsRatio_working_3-way'!AF220</f>
        <v>1.0570592562025793</v>
      </c>
      <c r="AM220" s="11">
        <f>'OddsRatio_working_3-way'!AA220+'OddsRatio_working_3-way'!AG220</f>
        <v>-0.71253928745876283</v>
      </c>
      <c r="AN220" s="11">
        <f>'OddsRatio_working_3-way'!AB220+'OddsRatio_working_3-way'!AH220</f>
        <v>-0.34451996874381641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1.0570592562025793</v>
      </c>
      <c r="AS220" s="11">
        <f>IF(('OddsRatio_working_3-way'!X220=0),IF(Q220&gt;0,-Q220^(1/3),(-Q220)^(1/3)),'OddsRatio_working_3-way'!AM220-'OddsRatio_working_3-way'!R220/3)</f>
        <v>-0.71253928745876283</v>
      </c>
      <c r="AT220" s="11">
        <f>IF(('OddsRatio_working_3-way'!X220=0),IF(Q220&gt;0,-Q220^(1/3),(-Q220)^(1/3)),'OddsRatio_working_3-way'!AN220-'OddsRatio_working_3-way'!R220/3)</f>
        <v>-0.34451996874381641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2.36</v>
      </c>
      <c r="B221" s="4">
        <f>IF('True_Odds_Calculator_3-way'!B222="","",'True_Odds_Calculator_3-way'!B222)</f>
        <v>3.4</v>
      </c>
      <c r="C221" s="4">
        <f>IF('True_Odds_Calculator_3-way'!C222="","",'True_Odds_Calculator_3-way'!C222)</f>
        <v>3.17</v>
      </c>
      <c r="D221" s="9">
        <f t="shared" si="52"/>
        <v>0.41150424447793804</v>
      </c>
      <c r="E221" s="9">
        <f t="shared" si="53"/>
        <v>0.28379090952314373</v>
      </c>
      <c r="F221" s="9">
        <f t="shared" si="54"/>
        <v>0.30470484599891806</v>
      </c>
      <c r="G221" s="9">
        <f t="shared" si="55"/>
        <v>1.0515504350255447</v>
      </c>
      <c r="H221" s="9">
        <f t="shared" si="56"/>
        <v>2.4301085916347405</v>
      </c>
      <c r="I221" s="9">
        <f t="shared" si="57"/>
        <v>3.5237210440613072</v>
      </c>
      <c r="J221" s="9">
        <f t="shared" si="58"/>
        <v>3.2818644440054321</v>
      </c>
      <c r="K221" s="11">
        <f t="shared" si="59"/>
        <v>0.42372881355932207</v>
      </c>
      <c r="L221" s="11">
        <f t="shared" si="60"/>
        <v>0.29411764705882354</v>
      </c>
      <c r="M221" s="11">
        <f t="shared" si="61"/>
        <v>0.31545741324921134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-0.27845800139015131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0.23313340734893118</v>
      </c>
      <c r="Q221" s="11">
        <f>2*'OddsRatio_working_3-way'!K221*'OddsRatio_working_3-way'!L221*'OddsRatio_working_3-way'!M221</f>
        <v>7.862846790857711E-2</v>
      </c>
      <c r="R221" s="11">
        <f t="shared" si="62"/>
        <v>0</v>
      </c>
      <c r="S221" s="11">
        <f t="shared" si="63"/>
        <v>-0.83723005331164746</v>
      </c>
      <c r="T221" s="11">
        <f t="shared" si="64"/>
        <v>-0.28237101292129757</v>
      </c>
      <c r="U221" s="11">
        <f>'OddsRatio_working_3-way'!S221-'OddsRatio_working_3-way'!R221^2/3</f>
        <v>-0.83723005331164746</v>
      </c>
      <c r="V221" s="11">
        <f>'OddsRatio_working_3-way'!S221*'OddsRatio_working_3-way'!R221/3-2*'OddsRatio_working_3-way'!R221^3/27-'OddsRatio_working_3-way'!T221</f>
        <v>0.28237101292129757</v>
      </c>
      <c r="W221" s="11">
        <f>'OddsRatio_working_3-way'!V221^2+4*'OddsRatio_working_3-way'!U221^3/27</f>
        <v>-7.2088170708557164E-3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0.14742981890467013</v>
      </c>
      <c r="Y221" s="11">
        <f>IF('OddsRatio_working_3-way'!W221&gt;=0,IF('OddsRatio_working_3-way'!V221+SQRT('OddsRatio_working_3-way'!W221)&gt;0,0,PI()),ACOS('OddsRatio_working_3-way'!V221/(2*'OddsRatio_working_3-way'!X221)))</f>
        <v>0.29208519721962345</v>
      </c>
      <c r="Z221" s="11">
        <f>'OddsRatio_working_3-way'!X221^(1/3)*COS('OddsRatio_working_3-way'!Y221/3)</f>
        <v>0.52577521751277234</v>
      </c>
      <c r="AA221" s="11">
        <f>'OddsRatio_working_3-way'!X221^(1/3)*COS(('OddsRatio_working_3-way'!Y221+2*PI())/3)</f>
        <v>-0.30736039610954913</v>
      </c>
      <c r="AB221" s="11">
        <f>'OddsRatio_working_3-way'!X221^(1/3)*COS(('OddsRatio_working_3-way'!Y221+4*PI())/3)</f>
        <v>-0.2184148214032231</v>
      </c>
      <c r="AC221" s="11">
        <f>'OddsRatio_working_3-way'!X221^(1/3)*SIN('OddsRatio_working_3-way'!Y221/3)</f>
        <v>5.1352751499923223E-2</v>
      </c>
      <c r="AD221" s="11">
        <f>'OddsRatio_working_3-way'!X221^(1/3)*SIN(('OddsRatio_working_3-way'!Y221+2*PI())/3)</f>
        <v>0.42965831929638809</v>
      </c>
      <c r="AE221" s="11">
        <f>'OddsRatio_working_3-way'!X221^(1/3)*SIN(('OddsRatio_working_3-way'!Y221+4*PI())/3)</f>
        <v>-0.48101107079631139</v>
      </c>
      <c r="AF221" s="11">
        <f>-'OddsRatio_working_3-way'!U221/(3*'OddsRatio_working_3-way'!X221^(1/3))*COS(('OddsRatio_working_3-way'!Y221)/3)</f>
        <v>0.52577521751277223</v>
      </c>
      <c r="AG221" s="11">
        <f>-'OddsRatio_working_3-way'!U221/(3*'OddsRatio_working_3-way'!X221^(1/3))*COS(('OddsRatio_working_3-way'!Y221+2*PI())/3)</f>
        <v>-0.30736039610954907</v>
      </c>
      <c r="AH221" s="11">
        <f>-'OddsRatio_working_3-way'!U221/(3*'OddsRatio_working_3-way'!X221^(1/3))*COS(('OddsRatio_working_3-way'!Y221+4*PI())/3)</f>
        <v>-0.21841482140322305</v>
      </c>
      <c r="AI221" s="11">
        <f>'OddsRatio_working_3-way'!U221/(3*'OddsRatio_working_3-way'!X221^(1/3))*SIN(('OddsRatio_working_3-way'!Y221)/3)</f>
        <v>-5.1352751499923209E-2</v>
      </c>
      <c r="AJ221" s="11">
        <f>'OddsRatio_working_3-way'!U221/(3*'OddsRatio_working_3-way'!X221^(1/3))*SIN(('OddsRatio_working_3-way'!Y221+2*PI())/3)</f>
        <v>-0.42965831929638798</v>
      </c>
      <c r="AK221" s="11">
        <f>'OddsRatio_working_3-way'!U221/(3*'OddsRatio_working_3-way'!X221^(1/3))*SIN(('OddsRatio_working_3-way'!Y221+4*PI())/3)</f>
        <v>0.48101107079631134</v>
      </c>
      <c r="AL221" s="11">
        <f>'OddsRatio_working_3-way'!Z221+'OddsRatio_working_3-way'!AF221</f>
        <v>1.0515504350255447</v>
      </c>
      <c r="AM221" s="11">
        <f>'OddsRatio_working_3-way'!AA221+'OddsRatio_working_3-way'!AG221</f>
        <v>-0.61472079221909826</v>
      </c>
      <c r="AN221" s="11">
        <f>'OddsRatio_working_3-way'!AB221+'OddsRatio_working_3-way'!AH221</f>
        <v>-0.43682964280644615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1.0515504350255447</v>
      </c>
      <c r="AS221" s="11">
        <f>IF(('OddsRatio_working_3-way'!X221=0),IF(Q221&gt;0,-Q221^(1/3),(-Q221)^(1/3)),'OddsRatio_working_3-way'!AM221-'OddsRatio_working_3-way'!R221/3)</f>
        <v>-0.61472079221909826</v>
      </c>
      <c r="AT221" s="11">
        <f>IF(('OddsRatio_working_3-way'!X221=0),IF(Q221&gt;0,-Q221^(1/3),(-Q221)^(1/3)),'OddsRatio_working_3-way'!AN221-'OddsRatio_working_3-way'!R221/3)</f>
        <v>-0.43682964280644615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2.39</v>
      </c>
      <c r="B222" s="4">
        <f>IF('True_Odds_Calculator_3-way'!B223="","",'True_Odds_Calculator_3-way'!B223)</f>
        <v>3.32</v>
      </c>
      <c r="C222" s="4">
        <f>IF('True_Odds_Calculator_3-way'!C223="","",'True_Odds_Calculator_3-way'!C223)</f>
        <v>3.18</v>
      </c>
      <c r="D222" s="9">
        <f t="shared" si="52"/>
        <v>0.40597662291187447</v>
      </c>
      <c r="E222" s="9">
        <f t="shared" si="53"/>
        <v>0.29051450760447628</v>
      </c>
      <c r="F222" s="9">
        <f t="shared" si="54"/>
        <v>0.30350886948364963</v>
      </c>
      <c r="G222" s="9">
        <f t="shared" si="55"/>
        <v>1.0526590040584187</v>
      </c>
      <c r="H222" s="9">
        <f t="shared" si="56"/>
        <v>2.4631960156412021</v>
      </c>
      <c r="I222" s="9">
        <f t="shared" si="57"/>
        <v>3.4421688894155311</v>
      </c>
      <c r="J222" s="9">
        <f t="shared" si="58"/>
        <v>3.2947966288473527</v>
      </c>
      <c r="K222" s="11">
        <f t="shared" si="59"/>
        <v>0.41841004184100417</v>
      </c>
      <c r="L222" s="11">
        <f t="shared" si="60"/>
        <v>0.30120481927710846</v>
      </c>
      <c r="M222" s="11">
        <f t="shared" si="61"/>
        <v>0.31446540880503143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-0.27860966245973895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0.2334275921083877</v>
      </c>
      <c r="Q222" s="11">
        <f>2*'OddsRatio_working_3-way'!K222*'OddsRatio_working_3-way'!L222*'OddsRatio_working_3-way'!M222</f>
        <v>7.9262340274494997E-2</v>
      </c>
      <c r="R222" s="11">
        <f t="shared" si="62"/>
        <v>0</v>
      </c>
      <c r="S222" s="11">
        <f t="shared" si="63"/>
        <v>-0.83783021036508243</v>
      </c>
      <c r="T222" s="11">
        <f t="shared" si="64"/>
        <v>-0.28449243136335572</v>
      </c>
      <c r="U222" s="11">
        <f>'OddsRatio_working_3-way'!S222-'OddsRatio_working_3-way'!R222^2/3</f>
        <v>-0.83783021036508243</v>
      </c>
      <c r="V222" s="11">
        <f>'OddsRatio_working_3-way'!S222*'OddsRatio_working_3-way'!R222/3-2*'OddsRatio_working_3-way'!R222^3/27-'OddsRatio_working_3-way'!T222</f>
        <v>0.28449243136335572</v>
      </c>
      <c r="W222" s="11">
        <f>'OddsRatio_working_3-way'!V222^2+4*'OddsRatio_working_3-way'!U222^3/27</f>
        <v>-6.1933666025745654E-3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0.14758837192137481</v>
      </c>
      <c r="Y222" s="11">
        <f>IF('OddsRatio_working_3-way'!W222&gt;=0,IF('OddsRatio_working_3-way'!V222+SQRT('OddsRatio_working_3-way'!W222)&gt;0,0,PI()),ACOS('OddsRatio_working_3-way'!V222/(2*'OddsRatio_working_3-way'!X222)))</f>
        <v>0.26987707157910856</v>
      </c>
      <c r="Z222" s="11">
        <f>'OddsRatio_working_3-way'!X222^(1/3)*COS('OddsRatio_working_3-way'!Y222/3)</f>
        <v>0.52632950202920936</v>
      </c>
      <c r="AA222" s="11">
        <f>'OddsRatio_working_3-way'!X222^(1/3)*COS(('OddsRatio_working_3-way'!Y222+2*PI())/3)</f>
        <v>-0.30428036923364571</v>
      </c>
      <c r="AB222" s="11">
        <f>'OddsRatio_working_3-way'!X222^(1/3)*COS(('OddsRatio_working_3-way'!Y222+4*PI())/3)</f>
        <v>-0.22204913279556376</v>
      </c>
      <c r="AC222" s="11">
        <f>'OddsRatio_working_3-way'!X222^(1/3)*SIN('OddsRatio_working_3-way'!Y222/3)</f>
        <v>4.747622649332247E-2</v>
      </c>
      <c r="AD222" s="11">
        <f>'OddsRatio_working_3-way'!X222^(1/3)*SIN(('OddsRatio_working_3-way'!Y222+2*PI())/3)</f>
        <v>0.43207660627184735</v>
      </c>
      <c r="AE222" s="11">
        <f>'OddsRatio_working_3-way'!X222^(1/3)*SIN(('OddsRatio_working_3-way'!Y222+4*PI())/3)</f>
        <v>-0.47955283276516975</v>
      </c>
      <c r="AF222" s="11">
        <f>-'OddsRatio_working_3-way'!U222/(3*'OddsRatio_working_3-way'!X222^(1/3))*COS(('OddsRatio_working_3-way'!Y222)/3)</f>
        <v>0.52632950202920947</v>
      </c>
      <c r="AG222" s="11">
        <f>-'OddsRatio_working_3-way'!U222/(3*'OddsRatio_working_3-way'!X222^(1/3))*COS(('OddsRatio_working_3-way'!Y222+2*PI())/3)</f>
        <v>-0.30428036923364576</v>
      </c>
      <c r="AH222" s="11">
        <f>-'OddsRatio_working_3-way'!U222/(3*'OddsRatio_working_3-way'!X222^(1/3))*COS(('OddsRatio_working_3-way'!Y222+4*PI())/3)</f>
        <v>-0.22204913279556382</v>
      </c>
      <c r="AI222" s="11">
        <f>'OddsRatio_working_3-way'!U222/(3*'OddsRatio_working_3-way'!X222^(1/3))*SIN(('OddsRatio_working_3-way'!Y222)/3)</f>
        <v>-4.7476226493322483E-2</v>
      </c>
      <c r="AJ222" s="11">
        <f>'OddsRatio_working_3-way'!U222/(3*'OddsRatio_working_3-way'!X222^(1/3))*SIN(('OddsRatio_working_3-way'!Y222+2*PI())/3)</f>
        <v>-0.43207660627184741</v>
      </c>
      <c r="AK222" s="11">
        <f>'OddsRatio_working_3-way'!U222/(3*'OddsRatio_working_3-way'!X222^(1/3))*SIN(('OddsRatio_working_3-way'!Y222+4*PI())/3)</f>
        <v>0.47955283276516986</v>
      </c>
      <c r="AL222" s="11">
        <f>'OddsRatio_working_3-way'!Z222+'OddsRatio_working_3-way'!AF222</f>
        <v>1.0526590040584187</v>
      </c>
      <c r="AM222" s="11">
        <f>'OddsRatio_working_3-way'!AA222+'OddsRatio_working_3-way'!AG222</f>
        <v>-0.60856073846729153</v>
      </c>
      <c r="AN222" s="11">
        <f>'OddsRatio_working_3-way'!AB222+'OddsRatio_working_3-way'!AH222</f>
        <v>-0.44409826559112758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1.0526590040584187</v>
      </c>
      <c r="AS222" s="11">
        <f>IF(('OddsRatio_working_3-way'!X222=0),IF(Q222&gt;0,-Q222^(1/3),(-Q222)^(1/3)),'OddsRatio_working_3-way'!AM222-'OddsRatio_working_3-way'!R222/3)</f>
        <v>-0.60856073846729153</v>
      </c>
      <c r="AT222" s="11">
        <f>IF(('OddsRatio_working_3-way'!X222=0),IF(Q222&gt;0,-Q222^(1/3),(-Q222)^(1/3)),'OddsRatio_working_3-way'!AN222-'OddsRatio_working_3-way'!R222/3)</f>
        <v>-0.44409826559112758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2.06</v>
      </c>
      <c r="B223" s="4">
        <f>IF('True_Odds_Calculator_3-way'!B224="","",'True_Odds_Calculator_3-way'!B224)</f>
        <v>3.75</v>
      </c>
      <c r="C223" s="4">
        <f>IF('True_Odds_Calculator_3-way'!C224="","",'True_Odds_Calculator_3-way'!C224)</f>
        <v>3.54</v>
      </c>
      <c r="D223" s="9">
        <f t="shared" si="52"/>
        <v>0.47201177410175749</v>
      </c>
      <c r="E223" s="9">
        <f t="shared" si="53"/>
        <v>0.25627846871224103</v>
      </c>
      <c r="F223" s="9">
        <f t="shared" si="54"/>
        <v>0.2717097571860016</v>
      </c>
      <c r="G223" s="9">
        <f t="shared" si="55"/>
        <v>1.0552747351523064</v>
      </c>
      <c r="H223" s="9">
        <f t="shared" si="56"/>
        <v>2.1185912192614449</v>
      </c>
      <c r="I223" s="9">
        <f t="shared" si="57"/>
        <v>3.9020055216688418</v>
      </c>
      <c r="J223" s="9">
        <f t="shared" si="58"/>
        <v>3.6803978272868578</v>
      </c>
      <c r="K223" s="11">
        <f t="shared" si="59"/>
        <v>0.4854368932038835</v>
      </c>
      <c r="L223" s="11">
        <f t="shared" si="60"/>
        <v>0.26666666666666666</v>
      </c>
      <c r="M223" s="11">
        <f t="shared" si="61"/>
        <v>0.2824858757062147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-0.27075128444225038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0.23220521821805351</v>
      </c>
      <c r="Q223" s="11">
        <f>2*'OddsRatio_working_3-way'!K223*'OddsRatio_working_3-way'!L223*'OddsRatio_working_3-way'!M223</f>
        <v>7.3135501800961733E-2</v>
      </c>
      <c r="R223" s="11">
        <f t="shared" si="62"/>
        <v>0</v>
      </c>
      <c r="S223" s="11">
        <f t="shared" si="63"/>
        <v>-0.85763293310463129</v>
      </c>
      <c r="T223" s="11">
        <f t="shared" si="64"/>
        <v>-0.27012060885185235</v>
      </c>
      <c r="U223" s="11">
        <f>'OddsRatio_working_3-way'!S223-'OddsRatio_working_3-way'!R223^2/3</f>
        <v>-0.85763293310463129</v>
      </c>
      <c r="V223" s="11">
        <f>'OddsRatio_working_3-way'!S223*'OddsRatio_working_3-way'!R223/3-2*'OddsRatio_working_3-way'!R223^3/27-'OddsRatio_working_3-way'!T223</f>
        <v>0.27012060885185235</v>
      </c>
      <c r="W223" s="11">
        <f>'OddsRatio_working_3-way'!V223^2+4*'OddsRatio_working_3-way'!U223^3/27</f>
        <v>-2.0489433631214138E-2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0.15285170669451939</v>
      </c>
      <c r="Y223" s="11">
        <f>IF('OddsRatio_working_3-way'!W223&gt;=0,IF('OddsRatio_working_3-way'!V223+SQRT('OddsRatio_working_3-way'!W223)&gt;0,0,PI()),ACOS('OddsRatio_working_3-way'!V223/(2*'OddsRatio_working_3-way'!X223)))</f>
        <v>0.48729321209819898</v>
      </c>
      <c r="Z223" s="11">
        <f>'OddsRatio_working_3-way'!X223^(1/3)*COS('OddsRatio_working_3-way'!Y223/3)</f>
        <v>0.52763736757615309</v>
      </c>
      <c r="AA223" s="11">
        <f>'OddsRatio_working_3-way'!X223^(1/3)*COS(('OddsRatio_working_3-way'!Y223+2*PI())/3)</f>
        <v>-0.33870085475779638</v>
      </c>
      <c r="AB223" s="11">
        <f>'OddsRatio_working_3-way'!X223^(1/3)*COS(('OddsRatio_working_3-way'!Y223+4*PI())/3)</f>
        <v>-0.18893651281835691</v>
      </c>
      <c r="AC223" s="11">
        <f>'OddsRatio_working_3-way'!X223^(1/3)*SIN('OddsRatio_working_3-way'!Y223/3)</f>
        <v>8.6466483133742611E-2</v>
      </c>
      <c r="AD223" s="11">
        <f>'OddsRatio_working_3-way'!X223^(1/3)*SIN(('OddsRatio_working_3-way'!Y223+2*PI())/3)</f>
        <v>0.413714122740025</v>
      </c>
      <c r="AE223" s="11">
        <f>'OddsRatio_working_3-way'!X223^(1/3)*SIN(('OddsRatio_working_3-way'!Y223+4*PI())/3)</f>
        <v>-0.50018060587376756</v>
      </c>
      <c r="AF223" s="11">
        <f>-'OddsRatio_working_3-way'!U223/(3*'OddsRatio_working_3-way'!X223^(1/3))*COS(('OddsRatio_working_3-way'!Y223)/3)</f>
        <v>0.52763736757615332</v>
      </c>
      <c r="AG223" s="11">
        <f>-'OddsRatio_working_3-way'!U223/(3*'OddsRatio_working_3-way'!X223^(1/3))*COS(('OddsRatio_working_3-way'!Y223+2*PI())/3)</f>
        <v>-0.33870085475779654</v>
      </c>
      <c r="AH223" s="11">
        <f>-'OddsRatio_working_3-way'!U223/(3*'OddsRatio_working_3-way'!X223^(1/3))*COS(('OddsRatio_working_3-way'!Y223+4*PI())/3)</f>
        <v>-0.18893651281835699</v>
      </c>
      <c r="AI223" s="11">
        <f>'OddsRatio_working_3-way'!U223/(3*'OddsRatio_working_3-way'!X223^(1/3))*SIN(('OddsRatio_working_3-way'!Y223)/3)</f>
        <v>-8.6466483133742639E-2</v>
      </c>
      <c r="AJ223" s="11">
        <f>'OddsRatio_working_3-way'!U223/(3*'OddsRatio_working_3-way'!X223^(1/3))*SIN(('OddsRatio_working_3-way'!Y223+2*PI())/3)</f>
        <v>-0.41371412274002523</v>
      </c>
      <c r="AK223" s="11">
        <f>'OddsRatio_working_3-way'!U223/(3*'OddsRatio_working_3-way'!X223^(1/3))*SIN(('OddsRatio_working_3-way'!Y223+4*PI())/3)</f>
        <v>0.50018060587376778</v>
      </c>
      <c r="AL223" s="11">
        <f>'OddsRatio_working_3-way'!Z223+'OddsRatio_working_3-way'!AF223</f>
        <v>1.0552747351523064</v>
      </c>
      <c r="AM223" s="11">
        <f>'OddsRatio_working_3-way'!AA223+'OddsRatio_working_3-way'!AG223</f>
        <v>-0.67740170951559286</v>
      </c>
      <c r="AN223" s="11">
        <f>'OddsRatio_working_3-way'!AB223+'OddsRatio_working_3-way'!AH223</f>
        <v>-0.37787302563671388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1.0552747351523064</v>
      </c>
      <c r="AS223" s="11">
        <f>IF(('OddsRatio_working_3-way'!X223=0),IF(Q223&gt;0,-Q223^(1/3),(-Q223)^(1/3)),'OddsRatio_working_3-way'!AM223-'OddsRatio_working_3-way'!R223/3)</f>
        <v>-0.67740170951559286</v>
      </c>
      <c r="AT223" s="11">
        <f>IF(('OddsRatio_working_3-way'!X223=0),IF(Q223&gt;0,-Q223^(1/3),(-Q223)^(1/3)),'OddsRatio_working_3-way'!AN223-'OddsRatio_working_3-way'!R223/3)</f>
        <v>-0.37787302563671388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2.9</v>
      </c>
      <c r="B224" s="4">
        <f>IF('True_Odds_Calculator_3-way'!B225="","",'True_Odds_Calculator_3-way'!B225)</f>
        <v>3.34</v>
      </c>
      <c r="C224" s="4">
        <f>IF('True_Odds_Calculator_3-way'!C225="","",'True_Odds_Calculator_3-way'!C225)</f>
        <v>2.57</v>
      </c>
      <c r="D224" s="9">
        <f t="shared" si="52"/>
        <v>0.33364487795691478</v>
      </c>
      <c r="E224" s="9">
        <f t="shared" si="53"/>
        <v>0.28904174309480291</v>
      </c>
      <c r="F224" s="9">
        <f t="shared" si="54"/>
        <v>0.37731337894828243</v>
      </c>
      <c r="G224" s="9">
        <f t="shared" si="55"/>
        <v>1.0511572192432368</v>
      </c>
      <c r="H224" s="9">
        <f t="shared" si="56"/>
        <v>2.9971987165621496</v>
      </c>
      <c r="I224" s="9">
        <f t="shared" si="57"/>
        <v>3.4597078930291727</v>
      </c>
      <c r="J224" s="9">
        <f t="shared" si="58"/>
        <v>2.6503168342118819</v>
      </c>
      <c r="K224" s="11">
        <f t="shared" si="59"/>
        <v>0.34482758620689657</v>
      </c>
      <c r="L224" s="11">
        <f t="shared" si="60"/>
        <v>0.29940119760479045</v>
      </c>
      <c r="M224" s="11">
        <f t="shared" si="61"/>
        <v>0.38910505836575876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-0.28040872501608882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0.2333987599736794</v>
      </c>
      <c r="Q224" s="11">
        <f>2*'OddsRatio_working_3-way'!K224*'OddsRatio_working_3-way'!L224*'OddsRatio_working_3-way'!M224</f>
        <v>8.0343807219855221E-2</v>
      </c>
      <c r="R224" s="11">
        <f t="shared" si="62"/>
        <v>0</v>
      </c>
      <c r="S224" s="11">
        <f t="shared" si="63"/>
        <v>-0.83235198890579398</v>
      </c>
      <c r="T224" s="11">
        <f t="shared" si="64"/>
        <v>-0.28652392044949881</v>
      </c>
      <c r="U224" s="11">
        <f>'OddsRatio_working_3-way'!S224-'OddsRatio_working_3-way'!R224^2/3</f>
        <v>-0.83235198890579398</v>
      </c>
      <c r="V224" s="11">
        <f>'OddsRatio_working_3-way'!S224*'OddsRatio_working_3-way'!R224/3-2*'OddsRatio_working_3-way'!R224^3/27-'OddsRatio_working_3-way'!T224</f>
        <v>0.28652392044949881</v>
      </c>
      <c r="W224" s="11">
        <f>'OddsRatio_working_3-way'!V224^2+4*'OddsRatio_working_3-way'!U224^3/27</f>
        <v>-3.3353974981711887E-3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0.1461432127126692</v>
      </c>
      <c r="Y224" s="11">
        <f>IF('OddsRatio_working_3-way'!W224&gt;=0,IF('OddsRatio_working_3-way'!V224+SQRT('OddsRatio_working_3-way'!W224)&gt;0,0,PI()),ACOS('OddsRatio_working_3-way'!V224/(2*'OddsRatio_working_3-way'!X224)))</f>
        <v>0.19889892869209191</v>
      </c>
      <c r="Z224" s="11">
        <f>'OddsRatio_working_3-way'!X224^(1/3)*COS('OddsRatio_working_3-way'!Y224/3)</f>
        <v>0.5255786096216184</v>
      </c>
      <c r="AA224" s="11">
        <f>'OddsRatio_working_3-way'!X224^(1/3)*COS(('OddsRatio_working_3-way'!Y224+2*PI())/3)</f>
        <v>-0.29301083782293985</v>
      </c>
      <c r="AB224" s="11">
        <f>'OddsRatio_working_3-way'!X224^(1/3)*COS(('OddsRatio_working_3-way'!Y224+4*PI())/3)</f>
        <v>-0.23256777179867846</v>
      </c>
      <c r="AC224" s="11">
        <f>'OddsRatio_working_3-way'!X224^(1/3)*SIN('OddsRatio_working_3-way'!Y224/3)</f>
        <v>3.4896820439753624E-2</v>
      </c>
      <c r="AD224" s="11">
        <f>'OddsRatio_working_3-way'!X224^(1/3)*SIN(('OddsRatio_working_3-way'!Y224+2*PI())/3)</f>
        <v>0.43771601739814914</v>
      </c>
      <c r="AE224" s="11">
        <f>'OddsRatio_working_3-way'!X224^(1/3)*SIN(('OddsRatio_working_3-way'!Y224+4*PI())/3)</f>
        <v>-0.47261283783790281</v>
      </c>
      <c r="AF224" s="11">
        <f>-'OddsRatio_working_3-way'!U224/(3*'OddsRatio_working_3-way'!X224^(1/3))*COS(('OddsRatio_working_3-way'!Y224)/3)</f>
        <v>0.52557860962161851</v>
      </c>
      <c r="AG224" s="11">
        <f>-'OddsRatio_working_3-way'!U224/(3*'OddsRatio_working_3-way'!X224^(1/3))*COS(('OddsRatio_working_3-way'!Y224+2*PI())/3)</f>
        <v>-0.29301083782293991</v>
      </c>
      <c r="AH224" s="11">
        <f>-'OddsRatio_working_3-way'!U224/(3*'OddsRatio_working_3-way'!X224^(1/3))*COS(('OddsRatio_working_3-way'!Y224+4*PI())/3)</f>
        <v>-0.23256777179867849</v>
      </c>
      <c r="AI224" s="11">
        <f>'OddsRatio_working_3-way'!U224/(3*'OddsRatio_working_3-way'!X224^(1/3))*SIN(('OddsRatio_working_3-way'!Y224)/3)</f>
        <v>-3.4896820439753631E-2</v>
      </c>
      <c r="AJ224" s="11">
        <f>'OddsRatio_working_3-way'!U224/(3*'OddsRatio_working_3-way'!X224^(1/3))*SIN(('OddsRatio_working_3-way'!Y224+2*PI())/3)</f>
        <v>-0.43771601739814919</v>
      </c>
      <c r="AK224" s="11">
        <f>'OddsRatio_working_3-way'!U224/(3*'OddsRatio_working_3-way'!X224^(1/3))*SIN(('OddsRatio_working_3-way'!Y224+4*PI())/3)</f>
        <v>0.47261283783790287</v>
      </c>
      <c r="AL224" s="11">
        <f>'OddsRatio_working_3-way'!Z224+'OddsRatio_working_3-way'!AF224</f>
        <v>1.0511572192432368</v>
      </c>
      <c r="AM224" s="11">
        <f>'OddsRatio_working_3-way'!AA224+'OddsRatio_working_3-way'!AG224</f>
        <v>-0.58602167564587981</v>
      </c>
      <c r="AN224" s="11">
        <f>'OddsRatio_working_3-way'!AB224+'OddsRatio_working_3-way'!AH224</f>
        <v>-0.46513554359735698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1.0511572192432368</v>
      </c>
      <c r="AS224" s="11">
        <f>IF(('OddsRatio_working_3-way'!X224=0),IF(Q224&gt;0,-Q224^(1/3),(-Q224)^(1/3)),'OddsRatio_working_3-way'!AM224-'OddsRatio_working_3-way'!R224/3)</f>
        <v>-0.58602167564587981</v>
      </c>
      <c r="AT224" s="11">
        <f>IF(('OddsRatio_working_3-way'!X224=0),IF(Q224&gt;0,-Q224^(1/3),(-Q224)^(1/3)),'OddsRatio_working_3-way'!AN224-'OddsRatio_working_3-way'!R224/3)</f>
        <v>-0.46513554359735698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3.4</v>
      </c>
      <c r="B225" s="4">
        <f>IF('True_Odds_Calculator_3-way'!B226="","",'True_Odds_Calculator_3-way'!B226)</f>
        <v>3.48</v>
      </c>
      <c r="C225" s="4">
        <f>IF('True_Odds_Calculator_3-way'!C226="","",'True_Odds_Calculator_3-way'!C226)</f>
        <v>2.21</v>
      </c>
      <c r="D225" s="9">
        <f t="shared" si="52"/>
        <v>0.28346802547973521</v>
      </c>
      <c r="E225" s="9">
        <f t="shared" si="53"/>
        <v>0.27685549825241534</v>
      </c>
      <c r="F225" s="9">
        <f t="shared" si="54"/>
        <v>0.4396764762678495</v>
      </c>
      <c r="G225" s="9">
        <f t="shared" si="55"/>
        <v>1.0532228066222835</v>
      </c>
      <c r="H225" s="9">
        <f t="shared" si="56"/>
        <v>3.5277347358934801</v>
      </c>
      <c r="I225" s="9">
        <f t="shared" si="57"/>
        <v>3.6119925604232632</v>
      </c>
      <c r="J225" s="9">
        <f t="shared" si="58"/>
        <v>2.2743995960129628</v>
      </c>
      <c r="K225" s="11">
        <f t="shared" si="59"/>
        <v>0.29411764705882354</v>
      </c>
      <c r="L225" s="11">
        <f t="shared" si="60"/>
        <v>0.28735632183908044</v>
      </c>
      <c r="M225" s="11">
        <f t="shared" si="61"/>
        <v>0.45248868778280543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-0.27542151202812226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0.23289858929997337</v>
      </c>
      <c r="Q225" s="11">
        <f>2*'OddsRatio_working_3-way'!K225*'OddsRatio_working_3-way'!L225*'OddsRatio_working_3-way'!M225</f>
        <v>7.6485579408858251E-2</v>
      </c>
      <c r="R225" s="11">
        <f t="shared" si="62"/>
        <v>0</v>
      </c>
      <c r="S225" s="11">
        <f t="shared" si="63"/>
        <v>-0.84560783790989047</v>
      </c>
      <c r="T225" s="11">
        <f t="shared" si="64"/>
        <v>-0.277703723451524</v>
      </c>
      <c r="U225" s="11">
        <f>'OddsRatio_working_3-way'!S225-'OddsRatio_working_3-way'!R225^2/3</f>
        <v>-0.84560783790989047</v>
      </c>
      <c r="V225" s="11">
        <f>'OddsRatio_working_3-way'!S225*'OddsRatio_working_3-way'!R225/3-2*'OddsRatio_working_3-way'!R225^3/27-'OddsRatio_working_3-way'!T225</f>
        <v>0.277703723451524</v>
      </c>
      <c r="W225" s="11">
        <f>'OddsRatio_working_3-way'!V225^2+4*'OddsRatio_working_3-way'!U225^3/27</f>
        <v>-1.2459026605464468E-2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0.14964824140656063</v>
      </c>
      <c r="Y225" s="11">
        <f>IF('OddsRatio_working_3-way'!W225&gt;=0,IF('OddsRatio_working_3-way'!V225+SQRT('OddsRatio_working_3-way'!W225)&gt;0,0,PI()),ACOS('OddsRatio_working_3-way'!V225/(2*'OddsRatio_working_3-way'!X225)))</f>
        <v>0.38217697463664613</v>
      </c>
      <c r="Z225" s="11">
        <f>'OddsRatio_working_3-way'!X225^(1/3)*COS('OddsRatio_working_3-way'!Y225/3)</f>
        <v>0.52661140331114176</v>
      </c>
      <c r="AA225" s="11">
        <f>'OddsRatio_working_3-way'!X225^(1/3)*COS(('OddsRatio_working_3-way'!Y225+2*PI())/3)</f>
        <v>-0.32172044212811896</v>
      </c>
      <c r="AB225" s="11">
        <f>'OddsRatio_working_3-way'!X225^(1/3)*COS(('OddsRatio_working_3-way'!Y225+4*PI())/3)</f>
        <v>-0.20489096118302294</v>
      </c>
      <c r="AC225" s="11">
        <f>'OddsRatio_working_3-way'!X225^(1/3)*SIN('OddsRatio_working_3-way'!Y225/3)</f>
        <v>6.7451532272935433E-2</v>
      </c>
      <c r="AD225" s="11">
        <f>'OddsRatio_working_3-way'!X225^(1/3)*SIN(('OddsRatio_working_3-way'!Y225+2*PI())/3)</f>
        <v>0.42233308705355366</v>
      </c>
      <c r="AE225" s="11">
        <f>'OddsRatio_working_3-way'!X225^(1/3)*SIN(('OddsRatio_working_3-way'!Y225+4*PI())/3)</f>
        <v>-0.48978461932648915</v>
      </c>
      <c r="AF225" s="11">
        <f>-'OddsRatio_working_3-way'!U225/(3*'OddsRatio_working_3-way'!X225^(1/3))*COS(('OddsRatio_working_3-way'!Y225)/3)</f>
        <v>0.52661140331114176</v>
      </c>
      <c r="AG225" s="11">
        <f>-'OddsRatio_working_3-way'!U225/(3*'OddsRatio_working_3-way'!X225^(1/3))*COS(('OddsRatio_working_3-way'!Y225+2*PI())/3)</f>
        <v>-0.32172044212811896</v>
      </c>
      <c r="AH225" s="11">
        <f>-'OddsRatio_working_3-way'!U225/(3*'OddsRatio_working_3-way'!X225^(1/3))*COS(('OddsRatio_working_3-way'!Y225+4*PI())/3)</f>
        <v>-0.20489096118302294</v>
      </c>
      <c r="AI225" s="11">
        <f>'OddsRatio_working_3-way'!U225/(3*'OddsRatio_working_3-way'!X225^(1/3))*SIN(('OddsRatio_working_3-way'!Y225)/3)</f>
        <v>-6.7451532272935433E-2</v>
      </c>
      <c r="AJ225" s="11">
        <f>'OddsRatio_working_3-way'!U225/(3*'OddsRatio_working_3-way'!X225^(1/3))*SIN(('OddsRatio_working_3-way'!Y225+2*PI())/3)</f>
        <v>-0.42233308705355366</v>
      </c>
      <c r="AK225" s="11">
        <f>'OddsRatio_working_3-way'!U225/(3*'OddsRatio_working_3-way'!X225^(1/3))*SIN(('OddsRatio_working_3-way'!Y225+4*PI())/3)</f>
        <v>0.48978461932648915</v>
      </c>
      <c r="AL225" s="11">
        <f>'OddsRatio_working_3-way'!Z225+'OddsRatio_working_3-way'!AF225</f>
        <v>1.0532228066222835</v>
      </c>
      <c r="AM225" s="11">
        <f>'OddsRatio_working_3-way'!AA225+'OddsRatio_working_3-way'!AG225</f>
        <v>-0.64344088425623791</v>
      </c>
      <c r="AN225" s="11">
        <f>'OddsRatio_working_3-way'!AB225+'OddsRatio_working_3-way'!AH225</f>
        <v>-0.40978192236604588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1.0532228066222835</v>
      </c>
      <c r="AS225" s="11">
        <f>IF(('OddsRatio_working_3-way'!X225=0),IF(Q225&gt;0,-Q225^(1/3),(-Q225)^(1/3)),'OddsRatio_working_3-way'!AM225-'OddsRatio_working_3-way'!R225/3)</f>
        <v>-0.64344088425623791</v>
      </c>
      <c r="AT225" s="11">
        <f>IF(('OddsRatio_working_3-way'!X225=0),IF(Q225&gt;0,-Q225^(1/3),(-Q225)^(1/3)),'OddsRatio_working_3-way'!AN225-'OddsRatio_working_3-way'!R225/3)</f>
        <v>-0.40978192236604588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2.36</v>
      </c>
      <c r="B226" s="4">
        <f>IF('True_Odds_Calculator_3-way'!B227="","",'True_Odds_Calculator_3-way'!B227)</f>
        <v>3.87</v>
      </c>
      <c r="C226" s="4">
        <f>IF('True_Odds_Calculator_3-way'!C227="","",'True_Odds_Calculator_3-way'!C227)</f>
        <v>2.8</v>
      </c>
      <c r="D226" s="9">
        <f t="shared" si="52"/>
        <v>0.40925799953201741</v>
      </c>
      <c r="E226" s="9">
        <f t="shared" si="53"/>
        <v>0.24715179056364536</v>
      </c>
      <c r="F226" s="9">
        <f t="shared" si="54"/>
        <v>0.34359020990433714</v>
      </c>
      <c r="G226" s="9">
        <f t="shared" si="55"/>
        <v>1.0613576728808252</v>
      </c>
      <c r="H226" s="9">
        <f t="shared" si="56"/>
        <v>2.4434464351179215</v>
      </c>
      <c r="I226" s="9">
        <f t="shared" si="57"/>
        <v>4.0460965211679687</v>
      </c>
      <c r="J226" s="9">
        <f t="shared" si="58"/>
        <v>2.9104438111854858</v>
      </c>
      <c r="K226" s="11">
        <f t="shared" si="59"/>
        <v>0.42372881355932207</v>
      </c>
      <c r="L226" s="11">
        <f t="shared" si="60"/>
        <v>0.25839793281653745</v>
      </c>
      <c r="M226" s="11">
        <f t="shared" si="61"/>
        <v>0.35714285714285715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-0.2747339377217185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0.23579593445576894</v>
      </c>
      <c r="Q226" s="11">
        <f>2*'OddsRatio_working_3-way'!K226*'OddsRatio_working_3-way'!L226*'OddsRatio_working_3-way'!M226</f>
        <v>7.8207606784666303E-2</v>
      </c>
      <c r="R226" s="11">
        <f t="shared" si="62"/>
        <v>0</v>
      </c>
      <c r="S226" s="11">
        <f t="shared" si="63"/>
        <v>-0.85827013732322233</v>
      </c>
      <c r="T226" s="11">
        <f t="shared" si="64"/>
        <v>-0.28466671221334067</v>
      </c>
      <c r="U226" s="11">
        <f>'OddsRatio_working_3-way'!S226-'OddsRatio_working_3-way'!R226^2/3</f>
        <v>-0.85827013732322233</v>
      </c>
      <c r="V226" s="11">
        <f>'OddsRatio_working_3-way'!S226*'OddsRatio_working_3-way'!R226/3-2*'OddsRatio_working_3-way'!R226^3/27-'OddsRatio_working_3-way'!T226</f>
        <v>0.28466671221334067</v>
      </c>
      <c r="W226" s="11">
        <f>'OddsRatio_working_3-way'!V226^2+4*'OddsRatio_working_3-way'!U226^3/27</f>
        <v>-1.2627899398013481E-2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0.15302208700083658</v>
      </c>
      <c r="Y226" s="11">
        <f>IF('OddsRatio_working_3-way'!W226&gt;=0,IF('OddsRatio_working_3-way'!V226+SQRT('OddsRatio_working_3-way'!W226)&gt;0,0,PI()),ACOS('OddsRatio_working_3-way'!V226/(2*'OddsRatio_working_3-way'!X226)))</f>
        <v>0.37597763240160398</v>
      </c>
      <c r="Z226" s="11">
        <f>'OddsRatio_working_3-way'!X226^(1/3)*COS('OddsRatio_working_3-way'!Y226/3)</f>
        <v>0.53067883644041258</v>
      </c>
      <c r="AA226" s="11">
        <f>'OddsRatio_working_3-way'!X226^(1/3)*COS(('OddsRatio_working_3-way'!Y226+2*PI())/3)</f>
        <v>-0.32324031412426735</v>
      </c>
      <c r="AB226" s="11">
        <f>'OddsRatio_working_3-way'!X226^(1/3)*COS(('OddsRatio_working_3-way'!Y226+4*PI())/3)</f>
        <v>-0.20743852231614537</v>
      </c>
      <c r="AC226" s="11">
        <f>'OddsRatio_working_3-way'!X226^(1/3)*SIN('OddsRatio_working_3-way'!Y226/3)</f>
        <v>6.6858195673060464E-2</v>
      </c>
      <c r="AD226" s="11">
        <f>'OddsRatio_working_3-way'!X226^(1/3)*SIN(('OddsRatio_working_3-way'!Y226+2*PI())/3)</f>
        <v>0.42615225577163429</v>
      </c>
      <c r="AE226" s="11">
        <f>'OddsRatio_working_3-way'!X226^(1/3)*SIN(('OddsRatio_working_3-way'!Y226+4*PI())/3)</f>
        <v>-0.49301045144469458</v>
      </c>
      <c r="AF226" s="11">
        <f>-'OddsRatio_working_3-way'!U226/(3*'OddsRatio_working_3-way'!X226^(1/3))*COS(('OddsRatio_working_3-way'!Y226)/3)</f>
        <v>0.53067883644041258</v>
      </c>
      <c r="AG226" s="11">
        <f>-'OddsRatio_working_3-way'!U226/(3*'OddsRatio_working_3-way'!X226^(1/3))*COS(('OddsRatio_working_3-way'!Y226+2*PI())/3)</f>
        <v>-0.32324031412426735</v>
      </c>
      <c r="AH226" s="11">
        <f>-'OddsRatio_working_3-way'!U226/(3*'OddsRatio_working_3-way'!X226^(1/3))*COS(('OddsRatio_working_3-way'!Y226+4*PI())/3)</f>
        <v>-0.20743852231614537</v>
      </c>
      <c r="AI226" s="11">
        <f>'OddsRatio_working_3-way'!U226/(3*'OddsRatio_working_3-way'!X226^(1/3))*SIN(('OddsRatio_working_3-way'!Y226)/3)</f>
        <v>-6.6858195673060464E-2</v>
      </c>
      <c r="AJ226" s="11">
        <f>'OddsRatio_working_3-way'!U226/(3*'OddsRatio_working_3-way'!X226^(1/3))*SIN(('OddsRatio_working_3-way'!Y226+2*PI())/3)</f>
        <v>-0.42615225577163429</v>
      </c>
      <c r="AK226" s="11">
        <f>'OddsRatio_working_3-way'!U226/(3*'OddsRatio_working_3-way'!X226^(1/3))*SIN(('OddsRatio_working_3-way'!Y226+4*PI())/3)</f>
        <v>0.49301045144469458</v>
      </c>
      <c r="AL226" s="11">
        <f>'OddsRatio_working_3-way'!Z226+'OddsRatio_working_3-way'!AF226</f>
        <v>1.0613576728808252</v>
      </c>
      <c r="AM226" s="11">
        <f>'OddsRatio_working_3-way'!AA226+'OddsRatio_working_3-way'!AG226</f>
        <v>-0.64648062824853469</v>
      </c>
      <c r="AN226" s="11">
        <f>'OddsRatio_working_3-way'!AB226+'OddsRatio_working_3-way'!AH226</f>
        <v>-0.41487704463229075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1.0613576728808252</v>
      </c>
      <c r="AS226" s="11">
        <f>IF(('OddsRatio_working_3-way'!X226=0),IF(Q226&gt;0,-Q226^(1/3),(-Q226)^(1/3)),'OddsRatio_working_3-way'!AM226-'OddsRatio_working_3-way'!R226/3)</f>
        <v>-0.64648062824853469</v>
      </c>
      <c r="AT226" s="11">
        <f>IF(('OddsRatio_working_3-way'!X226=0),IF(Q226&gt;0,-Q226^(1/3),(-Q226)^(1/3)),'OddsRatio_working_3-way'!AN226-'OddsRatio_working_3-way'!R226/3)</f>
        <v>-0.41487704463229075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1.67</v>
      </c>
      <c r="B227" s="4">
        <f>IF('True_Odds_Calculator_3-way'!B228="","",'True_Odds_Calculator_3-way'!B228)</f>
        <v>4.05</v>
      </c>
      <c r="C227" s="4">
        <f>IF('True_Odds_Calculator_3-way'!C228="","",'True_Odds_Calculator_3-way'!C228)</f>
        <v>5.0599999999999996</v>
      </c>
      <c r="D227" s="9">
        <f t="shared" si="52"/>
        <v>0.58070236569810862</v>
      </c>
      <c r="E227" s="9">
        <f t="shared" si="53"/>
        <v>0.23326576374623212</v>
      </c>
      <c r="F227" s="9">
        <f t="shared" si="54"/>
        <v>0.18603187055565942</v>
      </c>
      <c r="G227" s="9">
        <f t="shared" si="55"/>
        <v>1.0776903997581337</v>
      </c>
      <c r="H227" s="9">
        <f t="shared" si="56"/>
        <v>1.7220525678379495</v>
      </c>
      <c r="I227" s="9">
        <f t="shared" si="57"/>
        <v>4.2869557192623073</v>
      </c>
      <c r="J227" s="9">
        <f t="shared" si="58"/>
        <v>5.3754230230180209</v>
      </c>
      <c r="K227" s="11">
        <f t="shared" si="59"/>
        <v>0.5988023952095809</v>
      </c>
      <c r="L227" s="11">
        <f t="shared" si="60"/>
        <v>0.24691358024691359</v>
      </c>
      <c r="M227" s="11">
        <f t="shared" si="61"/>
        <v>0.19762845849802374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-0.24242570341676484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0.22733043647736004</v>
      </c>
      <c r="Q227" s="11">
        <f>2*'OddsRatio_working_3-way'!K227*'OddsRatio_working_3-way'!L227*'OddsRatio_working_3-way'!M227</f>
        <v>5.8439700893922898E-2</v>
      </c>
      <c r="R227" s="11">
        <f t="shared" si="62"/>
        <v>0</v>
      </c>
      <c r="S227" s="11">
        <f t="shared" si="63"/>
        <v>-0.93773239913651463</v>
      </c>
      <c r="T227" s="11">
        <f t="shared" si="64"/>
        <v>-0.24106231340270301</v>
      </c>
      <c r="U227" s="11">
        <f>'OddsRatio_working_3-way'!S227-'OddsRatio_working_3-way'!R227^2/3</f>
        <v>-0.93773239913651463</v>
      </c>
      <c r="V227" s="11">
        <f>'OddsRatio_working_3-way'!S227*'OddsRatio_working_3-way'!R227/3-2*'OddsRatio_working_3-way'!R227^3/27-'OddsRatio_working_3-way'!T227</f>
        <v>0.24106231340270301</v>
      </c>
      <c r="W227" s="11">
        <f>'OddsRatio_working_3-way'!V227^2+4*'OddsRatio_working_3-way'!U227^3/27</f>
        <v>-6.4050076975396983E-2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0.17475777230101955</v>
      </c>
      <c r="Y227" s="11">
        <f>IF('OddsRatio_working_3-way'!W227&gt;=0,IF('OddsRatio_working_3-way'!V227+SQRT('OddsRatio_working_3-way'!W227)&gt;0,0,PI()),ACOS('OddsRatio_working_3-way'!V227/(2*'OddsRatio_working_3-way'!X227)))</f>
        <v>0.80971596707337667</v>
      </c>
      <c r="Z227" s="11">
        <f>'OddsRatio_working_3-way'!X227^(1/3)*COS('OddsRatio_working_3-way'!Y227/3)</f>
        <v>0.53884519987906687</v>
      </c>
      <c r="AA227" s="11">
        <f>'OddsRatio_working_3-way'!X227^(1/3)*COS(('OddsRatio_working_3-way'!Y227+2*PI())/3)</f>
        <v>-0.3985252246595406</v>
      </c>
      <c r="AB227" s="11">
        <f>'OddsRatio_working_3-way'!X227^(1/3)*COS(('OddsRatio_working_3-way'!Y227+4*PI())/3)</f>
        <v>-0.14031997521952644</v>
      </c>
      <c r="AC227" s="11">
        <f>'OddsRatio_working_3-way'!X227^(1/3)*SIN('OddsRatio_working_3-way'!Y227/3)</f>
        <v>0.14907487027036667</v>
      </c>
      <c r="AD227" s="11">
        <f>'OddsRatio_working_3-way'!X227^(1/3)*SIN(('OddsRatio_working_3-way'!Y227+2*PI())/3)</f>
        <v>0.39211619666739211</v>
      </c>
      <c r="AE227" s="11">
        <f>'OddsRatio_working_3-way'!X227^(1/3)*SIN(('OddsRatio_working_3-way'!Y227+4*PI())/3)</f>
        <v>-0.54119106693775876</v>
      </c>
      <c r="AF227" s="11">
        <f>-'OddsRatio_working_3-way'!U227/(3*'OddsRatio_working_3-way'!X227^(1/3))*COS(('OddsRatio_working_3-way'!Y227)/3)</f>
        <v>0.53884519987906687</v>
      </c>
      <c r="AG227" s="11">
        <f>-'OddsRatio_working_3-way'!U227/(3*'OddsRatio_working_3-way'!X227^(1/3))*COS(('OddsRatio_working_3-way'!Y227+2*PI())/3)</f>
        <v>-0.3985252246595406</v>
      </c>
      <c r="AH227" s="11">
        <f>-'OddsRatio_working_3-way'!U227/(3*'OddsRatio_working_3-way'!X227^(1/3))*COS(('OddsRatio_working_3-way'!Y227+4*PI())/3)</f>
        <v>-0.14031997521952644</v>
      </c>
      <c r="AI227" s="11">
        <f>'OddsRatio_working_3-way'!U227/(3*'OddsRatio_working_3-way'!X227^(1/3))*SIN(('OddsRatio_working_3-way'!Y227)/3)</f>
        <v>-0.14907487027036667</v>
      </c>
      <c r="AJ227" s="11">
        <f>'OddsRatio_working_3-way'!U227/(3*'OddsRatio_working_3-way'!X227^(1/3))*SIN(('OddsRatio_working_3-way'!Y227+2*PI())/3)</f>
        <v>-0.39211619666739211</v>
      </c>
      <c r="AK227" s="11">
        <f>'OddsRatio_working_3-way'!U227/(3*'OddsRatio_working_3-way'!X227^(1/3))*SIN(('OddsRatio_working_3-way'!Y227+4*PI())/3)</f>
        <v>0.54119106693775876</v>
      </c>
      <c r="AL227" s="11">
        <f>'OddsRatio_working_3-way'!Z227+'OddsRatio_working_3-way'!AF227</f>
        <v>1.0776903997581337</v>
      </c>
      <c r="AM227" s="11">
        <f>'OddsRatio_working_3-way'!AA227+'OddsRatio_working_3-way'!AG227</f>
        <v>-0.7970504493190812</v>
      </c>
      <c r="AN227" s="11">
        <f>'OddsRatio_working_3-way'!AB227+'OddsRatio_working_3-way'!AH227</f>
        <v>-0.28063995043905288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1.0776903997581337</v>
      </c>
      <c r="AS227" s="11">
        <f>IF(('OddsRatio_working_3-way'!X227=0),IF(Q227&gt;0,-Q227^(1/3),(-Q227)^(1/3)),'OddsRatio_working_3-way'!AM227-'OddsRatio_working_3-way'!R227/3)</f>
        <v>-0.7970504493190812</v>
      </c>
      <c r="AT227" s="11">
        <f>IF(('OddsRatio_working_3-way'!X227=0),IF(Q227&gt;0,-Q227^(1/3),(-Q227)^(1/3)),'OddsRatio_working_3-way'!AN227-'OddsRatio_working_3-way'!R227/3)</f>
        <v>-0.28063995043905288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2.96</v>
      </c>
      <c r="B228" s="4">
        <f>IF('True_Odds_Calculator_3-way'!B229="","",'True_Odds_Calculator_3-way'!B229)</f>
        <v>3.8</v>
      </c>
      <c r="C228" s="4">
        <f>IF('True_Odds_Calculator_3-way'!C229="","",'True_Odds_Calculator_3-way'!C229)</f>
        <v>2.2799999999999998</v>
      </c>
      <c r="D228" s="9">
        <f t="shared" si="52"/>
        <v>0.32450848418465128</v>
      </c>
      <c r="E228" s="9">
        <f t="shared" si="53"/>
        <v>0.2516552145970738</v>
      </c>
      <c r="F228" s="9">
        <f t="shared" si="54"/>
        <v>0.42383630121827487</v>
      </c>
      <c r="G228" s="9">
        <f t="shared" si="55"/>
        <v>1.062032412937201</v>
      </c>
      <c r="H228" s="9">
        <f t="shared" si="56"/>
        <v>3.081583529356914</v>
      </c>
      <c r="I228" s="9">
        <f t="shared" si="57"/>
        <v>3.9736907562241623</v>
      </c>
      <c r="J228" s="9">
        <f t="shared" si="58"/>
        <v>2.3594014885596173</v>
      </c>
      <c r="K228" s="11">
        <f t="shared" si="59"/>
        <v>0.33783783783783783</v>
      </c>
      <c r="L228" s="11">
        <f t="shared" si="60"/>
        <v>0.26315789473684209</v>
      </c>
      <c r="M228" s="11">
        <f t="shared" si="61"/>
        <v>0.43859649122807021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-0.27391380299967549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0.23551945297097651</v>
      </c>
      <c r="Q228" s="11">
        <f>2*'OddsRatio_working_3-way'!K228*'OddsRatio_working_3-way'!L228*'OddsRatio_working_3-way'!M228</f>
        <v>7.7986573831449177E-2</v>
      </c>
      <c r="R228" s="11">
        <f t="shared" si="62"/>
        <v>0</v>
      </c>
      <c r="S228" s="11">
        <f t="shared" si="63"/>
        <v>-0.85983053935860088</v>
      </c>
      <c r="T228" s="11">
        <f t="shared" si="64"/>
        <v>-0.28471209912536449</v>
      </c>
      <c r="U228" s="11">
        <f>'OddsRatio_working_3-way'!S228-'OddsRatio_working_3-way'!R228^2/3</f>
        <v>-0.85983053935860088</v>
      </c>
      <c r="V228" s="11">
        <f>'OddsRatio_working_3-way'!S228*'OddsRatio_working_3-way'!R228/3-2*'OddsRatio_working_3-way'!R228^3/27-'OddsRatio_working_3-way'!T228</f>
        <v>0.28471209912536449</v>
      </c>
      <c r="W228" s="11">
        <f>'OddsRatio_working_3-way'!V228^2+4*'OddsRatio_working_3-way'!U228^3/27</f>
        <v>-1.3113846509943058E-2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0.15343958574819802</v>
      </c>
      <c r="Y228" s="11">
        <f>IF('OddsRatio_working_3-way'!W228&gt;=0,IF('OddsRatio_working_3-way'!V228+SQRT('OddsRatio_working_3-way'!W228)&gt;0,0,PI()),ACOS('OddsRatio_working_3-way'!V228/(2*'OddsRatio_working_3-way'!X228)))</f>
        <v>0.38241508726892848</v>
      </c>
      <c r="Z228" s="11">
        <f>'OddsRatio_working_3-way'!X228^(1/3)*COS('OddsRatio_working_3-way'!Y228/3)</f>
        <v>0.53101620646860048</v>
      </c>
      <c r="AA228" s="11">
        <f>'OddsRatio_working_3-way'!X228^(1/3)*COS(('OddsRatio_working_3-way'!Y228+2*PI())/3)</f>
        <v>-0.32444854936785694</v>
      </c>
      <c r="AB228" s="11">
        <f>'OddsRatio_working_3-way'!X228^(1/3)*COS(('OddsRatio_working_3-way'!Y228+4*PI())/3)</f>
        <v>-0.20656765710074365</v>
      </c>
      <c r="AC228" s="11">
        <f>'OddsRatio_working_3-way'!X228^(1/3)*SIN('OddsRatio_working_3-way'!Y228/3)</f>
        <v>6.805856488273139E-2</v>
      </c>
      <c r="AD228" s="11">
        <f>'OddsRatio_working_3-way'!X228^(1/3)*SIN(('OddsRatio_working_3-way'!Y228+2*PI())/3)</f>
        <v>0.42584424218168498</v>
      </c>
      <c r="AE228" s="11">
        <f>'OddsRatio_working_3-way'!X228^(1/3)*SIN(('OddsRatio_working_3-way'!Y228+4*PI())/3)</f>
        <v>-0.49390280706441614</v>
      </c>
      <c r="AF228" s="11">
        <f>-'OddsRatio_working_3-way'!U228/(3*'OddsRatio_working_3-way'!X228^(1/3))*COS(('OddsRatio_working_3-way'!Y228)/3)</f>
        <v>0.53101620646860048</v>
      </c>
      <c r="AG228" s="11">
        <f>-'OddsRatio_working_3-way'!U228/(3*'OddsRatio_working_3-way'!X228^(1/3))*COS(('OddsRatio_working_3-way'!Y228+2*PI())/3)</f>
        <v>-0.32444854936785694</v>
      </c>
      <c r="AH228" s="11">
        <f>-'OddsRatio_working_3-way'!U228/(3*'OddsRatio_working_3-way'!X228^(1/3))*COS(('OddsRatio_working_3-way'!Y228+4*PI())/3)</f>
        <v>-0.20656765710074365</v>
      </c>
      <c r="AI228" s="11">
        <f>'OddsRatio_working_3-way'!U228/(3*'OddsRatio_working_3-way'!X228^(1/3))*SIN(('OddsRatio_working_3-way'!Y228)/3)</f>
        <v>-6.805856488273139E-2</v>
      </c>
      <c r="AJ228" s="11">
        <f>'OddsRatio_working_3-way'!U228/(3*'OddsRatio_working_3-way'!X228^(1/3))*SIN(('OddsRatio_working_3-way'!Y228+2*PI())/3)</f>
        <v>-0.42584424218168498</v>
      </c>
      <c r="AK228" s="11">
        <f>'OddsRatio_working_3-way'!U228/(3*'OddsRatio_working_3-way'!X228^(1/3))*SIN(('OddsRatio_working_3-way'!Y228+4*PI())/3)</f>
        <v>0.49390280706441614</v>
      </c>
      <c r="AL228" s="11">
        <f>'OddsRatio_working_3-way'!Z228+'OddsRatio_working_3-way'!AF228</f>
        <v>1.062032412937201</v>
      </c>
      <c r="AM228" s="11">
        <f>'OddsRatio_working_3-way'!AA228+'OddsRatio_working_3-way'!AG228</f>
        <v>-0.64889709873571388</v>
      </c>
      <c r="AN228" s="11">
        <f>'OddsRatio_working_3-way'!AB228+'OddsRatio_working_3-way'!AH228</f>
        <v>-0.4131353142014873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1.062032412937201</v>
      </c>
      <c r="AS228" s="11">
        <f>IF(('OddsRatio_working_3-way'!X228=0),IF(Q228&gt;0,-Q228^(1/3),(-Q228)^(1/3)),'OddsRatio_working_3-way'!AM228-'OddsRatio_working_3-way'!R228/3)</f>
        <v>-0.64889709873571388</v>
      </c>
      <c r="AT228" s="11">
        <f>IF(('OddsRatio_working_3-way'!X228=0),IF(Q228&gt;0,-Q228^(1/3),(-Q228)^(1/3)),'OddsRatio_working_3-way'!AN228-'OddsRatio_working_3-way'!R228/3)</f>
        <v>-0.4131353142014873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1.76</v>
      </c>
      <c r="B229" s="4">
        <f>IF('True_Odds_Calculator_3-way'!B230="","",'True_Odds_Calculator_3-way'!B230)</f>
        <v>3.61</v>
      </c>
      <c r="C229" s="4">
        <f>IF('True_Odds_Calculator_3-way'!C230="","",'True_Odds_Calculator_3-way'!C230)</f>
        <v>4.8099999999999996</v>
      </c>
      <c r="D229" s="9">
        <f t="shared" si="52"/>
        <v>0.54647901609477456</v>
      </c>
      <c r="E229" s="9">
        <f t="shared" si="53"/>
        <v>0.25973762514052207</v>
      </c>
      <c r="F229" s="9">
        <f t="shared" si="54"/>
        <v>0.1937833587647034</v>
      </c>
      <c r="G229" s="9">
        <f t="shared" si="55"/>
        <v>1.0919689853451042</v>
      </c>
      <c r="H229" s="9">
        <f t="shared" si="56"/>
        <v>1.8298964288622792</v>
      </c>
      <c r="I229" s="9">
        <f t="shared" si="57"/>
        <v>3.8500390517507217</v>
      </c>
      <c r="J229" s="9">
        <f t="shared" si="58"/>
        <v>5.1604018341648468</v>
      </c>
      <c r="K229" s="11">
        <f t="shared" si="59"/>
        <v>0.56818181818181823</v>
      </c>
      <c r="L229" s="11">
        <f t="shared" si="60"/>
        <v>0.2770083102493075</v>
      </c>
      <c r="M229" s="11">
        <f t="shared" si="61"/>
        <v>0.20790020790020791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-0.24729431308378691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0.23494137067544274</v>
      </c>
      <c r="Q229" s="11">
        <f>2*'OddsRatio_working_3-way'!K229*'OddsRatio_working_3-way'!L229*'OddsRatio_working_3-way'!M229</f>
        <v>6.5443278739677646E-2</v>
      </c>
      <c r="R229" s="11">
        <f t="shared" si="62"/>
        <v>0</v>
      </c>
      <c r="S229" s="11">
        <f t="shared" si="63"/>
        <v>-0.9500476082352981</v>
      </c>
      <c r="T229" s="11">
        <f t="shared" si="64"/>
        <v>-0.26463721677863455</v>
      </c>
      <c r="U229" s="11">
        <f>'OddsRatio_working_3-way'!S229-'OddsRatio_working_3-way'!R229^2/3</f>
        <v>-0.9500476082352981</v>
      </c>
      <c r="V229" s="11">
        <f>'OddsRatio_working_3-way'!S229*'OddsRatio_working_3-way'!R229/3-2*'OddsRatio_working_3-way'!R229^3/27-'OddsRatio_working_3-way'!T229</f>
        <v>0.26463721677863455</v>
      </c>
      <c r="W229" s="11">
        <f>'OddsRatio_working_3-way'!V229^2+4*'OddsRatio_working_3-way'!U229^3/27</f>
        <v>-5.7004759163336222E-2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0.17821168288560535</v>
      </c>
      <c r="Y229" s="11">
        <f>IF('OddsRatio_working_3-way'!W229&gt;=0,IF('OddsRatio_working_3-way'!V229+SQRT('OddsRatio_working_3-way'!W229)&gt;0,0,PI()),ACOS('OddsRatio_working_3-way'!V229/(2*'OddsRatio_working_3-way'!X229)))</f>
        <v>0.73403132058667186</v>
      </c>
      <c r="Z229" s="11">
        <f>'OddsRatio_working_3-way'!X229^(1/3)*COS('OddsRatio_working_3-way'!Y229/3)</f>
        <v>0.54598449267255211</v>
      </c>
      <c r="AA229" s="11">
        <f>'OddsRatio_working_3-way'!X229^(1/3)*COS(('OddsRatio_working_3-way'!Y229+2*PI())/3)</f>
        <v>-0.39104986946856901</v>
      </c>
      <c r="AB229" s="11">
        <f>'OddsRatio_working_3-way'!X229^(1/3)*COS(('OddsRatio_working_3-way'!Y229+4*PI())/3)</f>
        <v>-0.15493462320398318</v>
      </c>
      <c r="AC229" s="11">
        <f>'OddsRatio_working_3-way'!X229^(1/3)*SIN('OddsRatio_working_3-way'!Y229/3)</f>
        <v>0.13632120099063347</v>
      </c>
      <c r="AD229" s="11">
        <f>'OddsRatio_working_3-way'!X229^(1/3)*SIN(('OddsRatio_working_3-way'!Y229+2*PI())/3)</f>
        <v>0.40467584023147202</v>
      </c>
      <c r="AE229" s="11">
        <f>'OddsRatio_working_3-way'!X229^(1/3)*SIN(('OddsRatio_working_3-way'!Y229+4*PI())/3)</f>
        <v>-0.54099704122210546</v>
      </c>
      <c r="AF229" s="11">
        <f>-'OddsRatio_working_3-way'!U229/(3*'OddsRatio_working_3-way'!X229^(1/3))*COS(('OddsRatio_working_3-way'!Y229)/3)</f>
        <v>0.545984492672552</v>
      </c>
      <c r="AG229" s="11">
        <f>-'OddsRatio_working_3-way'!U229/(3*'OddsRatio_working_3-way'!X229^(1/3))*COS(('OddsRatio_working_3-way'!Y229+2*PI())/3)</f>
        <v>-0.39104986946856896</v>
      </c>
      <c r="AH229" s="11">
        <f>-'OddsRatio_working_3-way'!U229/(3*'OddsRatio_working_3-way'!X229^(1/3))*COS(('OddsRatio_working_3-way'!Y229+4*PI())/3)</f>
        <v>-0.15493462320398316</v>
      </c>
      <c r="AI229" s="11">
        <f>'OddsRatio_working_3-way'!U229/(3*'OddsRatio_working_3-way'!X229^(1/3))*SIN(('OddsRatio_working_3-way'!Y229)/3)</f>
        <v>-0.13632120099063344</v>
      </c>
      <c r="AJ229" s="11">
        <f>'OddsRatio_working_3-way'!U229/(3*'OddsRatio_working_3-way'!X229^(1/3))*SIN(('OddsRatio_working_3-way'!Y229+2*PI())/3)</f>
        <v>-0.40467584023147196</v>
      </c>
      <c r="AK229" s="11">
        <f>'OddsRatio_working_3-way'!U229/(3*'OddsRatio_working_3-way'!X229^(1/3))*SIN(('OddsRatio_working_3-way'!Y229+4*PI())/3)</f>
        <v>0.54099704122210535</v>
      </c>
      <c r="AL229" s="11">
        <f>'OddsRatio_working_3-way'!Z229+'OddsRatio_working_3-way'!AF229</f>
        <v>1.0919689853451042</v>
      </c>
      <c r="AM229" s="11">
        <f>'OddsRatio_working_3-way'!AA229+'OddsRatio_working_3-way'!AG229</f>
        <v>-0.78209973893713802</v>
      </c>
      <c r="AN229" s="11">
        <f>'OddsRatio_working_3-way'!AB229+'OddsRatio_working_3-way'!AH229</f>
        <v>-0.30986924640796631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1.0919689853451042</v>
      </c>
      <c r="AS229" s="11">
        <f>IF(('OddsRatio_working_3-way'!X229=0),IF(Q229&gt;0,-Q229^(1/3),(-Q229)^(1/3)),'OddsRatio_working_3-way'!AM229-'OddsRatio_working_3-way'!R229/3)</f>
        <v>-0.78209973893713802</v>
      </c>
      <c r="AT229" s="11">
        <f>IF(('OddsRatio_working_3-way'!X229=0),IF(Q229&gt;0,-Q229^(1/3),(-Q229)^(1/3)),'OddsRatio_working_3-way'!AN229-'OddsRatio_working_3-way'!R229/3)</f>
        <v>-0.30986924640796631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2</v>
      </c>
      <c r="B230" s="4">
        <f>IF('True_Odds_Calculator_3-way'!B231="","",'True_Odds_Calculator_3-way'!B231)</f>
        <v>3.5</v>
      </c>
      <c r="C230" s="4">
        <f>IF('True_Odds_Calculator_3-way'!C231="","",'True_Odds_Calculator_3-way'!C231)</f>
        <v>3.84</v>
      </c>
      <c r="D230" s="9">
        <f t="shared" si="52"/>
        <v>0.48198884116655111</v>
      </c>
      <c r="E230" s="9">
        <f t="shared" si="53"/>
        <v>0.27123483464830223</v>
      </c>
      <c r="F230" s="9">
        <f t="shared" si="54"/>
        <v>0.24677632418514672</v>
      </c>
      <c r="G230" s="9">
        <f t="shared" si="55"/>
        <v>1.0747368291342876</v>
      </c>
      <c r="H230" s="9">
        <f t="shared" si="56"/>
        <v>2.0747368291342876</v>
      </c>
      <c r="I230" s="9">
        <f t="shared" si="57"/>
        <v>3.6868420728357187</v>
      </c>
      <c r="J230" s="9">
        <f t="shared" si="58"/>
        <v>4.0522525947413772</v>
      </c>
      <c r="K230" s="11">
        <f t="shared" si="59"/>
        <v>0.5</v>
      </c>
      <c r="L230" s="11">
        <f t="shared" si="60"/>
        <v>0.2857142857142857</v>
      </c>
      <c r="M230" s="11">
        <f t="shared" si="61"/>
        <v>0.26041666666666669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-0.26413690476190477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0.23586309523809523</v>
      </c>
      <c r="Q230" s="11">
        <f>2*'OddsRatio_working_3-way'!K230*'OddsRatio_working_3-way'!L230*'OddsRatio_working_3-way'!M230</f>
        <v>7.4404761904761904E-2</v>
      </c>
      <c r="R230" s="11">
        <f t="shared" si="62"/>
        <v>0</v>
      </c>
      <c r="S230" s="11">
        <f t="shared" si="63"/>
        <v>-0.89295774647887316</v>
      </c>
      <c r="T230" s="11">
        <f t="shared" si="64"/>
        <v>-0.28169014084507044</v>
      </c>
      <c r="U230" s="11">
        <f>'OddsRatio_working_3-way'!S230-'OddsRatio_working_3-way'!R230^2/3</f>
        <v>-0.89295774647887316</v>
      </c>
      <c r="V230" s="11">
        <f>'OddsRatio_working_3-way'!S230*'OddsRatio_working_3-way'!R230/3-2*'OddsRatio_working_3-way'!R230^3/27-'OddsRatio_working_3-way'!T230</f>
        <v>0.28169014084507044</v>
      </c>
      <c r="W230" s="11">
        <f>'OddsRatio_working_3-way'!V230^2+4*'OddsRatio_working_3-way'!U230^3/27</f>
        <v>-2.6135238876372799E-2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0.1623919443242863</v>
      </c>
      <c r="Y230" s="11">
        <f>IF('OddsRatio_working_3-way'!W230&gt;=0,IF('OddsRatio_working_3-way'!V230+SQRT('OddsRatio_working_3-way'!W230)&gt;0,0,PI()),ACOS('OddsRatio_working_3-way'!V230/(2*'OddsRatio_working_3-way'!X230)))</f>
        <v>0.52101254103383954</v>
      </c>
      <c r="Z230" s="11">
        <f>'OddsRatio_working_3-way'!X230^(1/3)*COS('OddsRatio_working_3-way'!Y230/3)</f>
        <v>0.53736841456714379</v>
      </c>
      <c r="AA230" s="11">
        <f>'OddsRatio_working_3-way'!X230^(1/3)*COS(('OddsRatio_working_3-way'!Y230+2*PI())/3)</f>
        <v>-0.35032872264690779</v>
      </c>
      <c r="AB230" s="11">
        <f>'OddsRatio_working_3-way'!X230^(1/3)*COS(('OddsRatio_working_3-way'!Y230+4*PI())/3)</f>
        <v>-0.18703969192023606</v>
      </c>
      <c r="AC230" s="11">
        <f>'OddsRatio_working_3-way'!X230^(1/3)*SIN('OddsRatio_working_3-way'!Y230/3)</f>
        <v>9.4274965845756981E-2</v>
      </c>
      <c r="AD230" s="11">
        <f>'OddsRatio_working_3-way'!X230^(1/3)*SIN(('OddsRatio_working_3-way'!Y230+2*PI())/3)</f>
        <v>0.41823721528363578</v>
      </c>
      <c r="AE230" s="11">
        <f>'OddsRatio_working_3-way'!X230^(1/3)*SIN(('OddsRatio_working_3-way'!Y230+4*PI())/3)</f>
        <v>-0.51251218112939279</v>
      </c>
      <c r="AF230" s="11">
        <f>-'OddsRatio_working_3-way'!U230/(3*'OddsRatio_working_3-way'!X230^(1/3))*COS(('OddsRatio_working_3-way'!Y230)/3)</f>
        <v>0.5373684145671439</v>
      </c>
      <c r="AG230" s="11">
        <f>-'OddsRatio_working_3-way'!U230/(3*'OddsRatio_working_3-way'!X230^(1/3))*COS(('OddsRatio_working_3-way'!Y230+2*PI())/3)</f>
        <v>-0.35032872264690784</v>
      </c>
      <c r="AH230" s="11">
        <f>-'OddsRatio_working_3-way'!U230/(3*'OddsRatio_working_3-way'!X230^(1/3))*COS(('OddsRatio_working_3-way'!Y230+4*PI())/3)</f>
        <v>-0.18703969192023609</v>
      </c>
      <c r="AI230" s="11">
        <f>'OddsRatio_working_3-way'!U230/(3*'OddsRatio_working_3-way'!X230^(1/3))*SIN(('OddsRatio_working_3-way'!Y230)/3)</f>
        <v>-9.4274965845757008E-2</v>
      </c>
      <c r="AJ230" s="11">
        <f>'OddsRatio_working_3-way'!U230/(3*'OddsRatio_working_3-way'!X230^(1/3))*SIN(('OddsRatio_working_3-way'!Y230+2*PI())/3)</f>
        <v>-0.41823721528363583</v>
      </c>
      <c r="AK230" s="11">
        <f>'OddsRatio_working_3-way'!U230/(3*'OddsRatio_working_3-way'!X230^(1/3))*SIN(('OddsRatio_working_3-way'!Y230+4*PI())/3)</f>
        <v>0.5125121811293929</v>
      </c>
      <c r="AL230" s="11">
        <f>'OddsRatio_working_3-way'!Z230+'OddsRatio_working_3-way'!AF230</f>
        <v>1.0747368291342876</v>
      </c>
      <c r="AM230" s="11">
        <f>'OddsRatio_working_3-way'!AA230+'OddsRatio_working_3-way'!AG230</f>
        <v>-0.70065744529381568</v>
      </c>
      <c r="AN230" s="11">
        <f>'OddsRatio_working_3-way'!AB230+'OddsRatio_working_3-way'!AH230</f>
        <v>-0.37407938384047212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1.0747368291342876</v>
      </c>
      <c r="AS230" s="11">
        <f>IF(('OddsRatio_working_3-way'!X230=0),IF(Q230&gt;0,-Q230^(1/3),(-Q230)^(1/3)),'OddsRatio_working_3-way'!AM230-'OddsRatio_working_3-way'!R230/3)</f>
        <v>-0.70065744529381568</v>
      </c>
      <c r="AT230" s="11">
        <f>IF(('OddsRatio_working_3-way'!X230=0),IF(Q230&gt;0,-Q230^(1/3),(-Q230)^(1/3)),'OddsRatio_working_3-way'!AN230-'OddsRatio_working_3-way'!R230/3)</f>
        <v>-0.37407938384047212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4.46</v>
      </c>
      <c r="B231" s="4">
        <f>IF('True_Odds_Calculator_3-way'!B232="","",'True_Odds_Calculator_3-way'!B232)</f>
        <v>3.44</v>
      </c>
      <c r="C231" s="4">
        <f>IF('True_Odds_Calculator_3-way'!C232="","",'True_Odds_Calculator_3-way'!C232)</f>
        <v>1.97</v>
      </c>
      <c r="D231" s="9">
        <f t="shared" si="52"/>
        <v>0.21802608832835194</v>
      </c>
      <c r="E231" s="9">
        <f t="shared" si="53"/>
        <v>0.28334362213052261</v>
      </c>
      <c r="F231" s="9">
        <f t="shared" si="54"/>
        <v>0.49863028954112543</v>
      </c>
      <c r="G231" s="9">
        <f t="shared" si="55"/>
        <v>1.0365916411525133</v>
      </c>
      <c r="H231" s="9">
        <f t="shared" si="56"/>
        <v>4.5866070783876962</v>
      </c>
      <c r="I231" s="9">
        <f t="shared" si="57"/>
        <v>3.5292836044121323</v>
      </c>
      <c r="J231" s="9">
        <f t="shared" si="58"/>
        <v>2.0054938919179381</v>
      </c>
      <c r="K231" s="11">
        <f t="shared" si="59"/>
        <v>0.22421524663677131</v>
      </c>
      <c r="L231" s="11">
        <f t="shared" si="60"/>
        <v>0.29069767441860467</v>
      </c>
      <c r="M231" s="11">
        <f t="shared" si="61"/>
        <v>0.50761421319796951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-0.27094312275116428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0.22729883490653685</v>
      </c>
      <c r="Q231" s="11">
        <f>2*'OddsRatio_working_3-way'!K231*'OddsRatio_working_3-way'!L231*'OddsRatio_working_3-way'!M231</f>
        <v>6.6171422097972873E-2</v>
      </c>
      <c r="R231" s="11">
        <f t="shared" si="62"/>
        <v>0</v>
      </c>
      <c r="S231" s="11">
        <f t="shared" si="63"/>
        <v>-0.83891715943382483</v>
      </c>
      <c r="T231" s="11">
        <f t="shared" si="64"/>
        <v>-0.24422624728786746</v>
      </c>
      <c r="U231" s="11">
        <f>'OddsRatio_working_3-way'!S231-'OddsRatio_working_3-way'!R231^2/3</f>
        <v>-0.83891715943382483</v>
      </c>
      <c r="V231" s="11">
        <f>'OddsRatio_working_3-way'!S231*'OddsRatio_working_3-way'!R231/3-2*'OddsRatio_working_3-way'!R231^3/27-'OddsRatio_working_3-way'!T231</f>
        <v>0.24422624728786746</v>
      </c>
      <c r="W231" s="11">
        <f>'OddsRatio_working_3-way'!V231^2+4*'OddsRatio_working_3-way'!U231^3/27</f>
        <v>-2.7822398895677378E-2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0.14787567308383753</v>
      </c>
      <c r="Y231" s="11">
        <f>IF('OddsRatio_working_3-way'!W231&gt;=0,IF('OddsRatio_working_3-way'!V231+SQRT('OddsRatio_working_3-way'!W231)&gt;0,0,PI()),ACOS('OddsRatio_working_3-way'!V231/(2*'OddsRatio_working_3-way'!X231)))</f>
        <v>0.59920832589459816</v>
      </c>
      <c r="Z231" s="11">
        <f>'OddsRatio_working_3-way'!X231^(1/3)*COS('OddsRatio_working_3-way'!Y231/3)</f>
        <v>0.51829582057625667</v>
      </c>
      <c r="AA231" s="11">
        <f>'OddsRatio_working_3-way'!X231^(1/3)*COS(('OddsRatio_working_3-way'!Y231+2*PI())/3)</f>
        <v>-0.35001248885615344</v>
      </c>
      <c r="AB231" s="11">
        <f>'OddsRatio_working_3-way'!X231^(1/3)*COS(('OddsRatio_working_3-way'!Y231+4*PI())/3)</f>
        <v>-0.16828333172010337</v>
      </c>
      <c r="AC231" s="11">
        <f>'OddsRatio_working_3-way'!X231^(1/3)*SIN('OddsRatio_working_3-way'!Y231/3)</f>
        <v>0.10492137779210245</v>
      </c>
      <c r="AD231" s="11">
        <f>'OddsRatio_working_3-way'!X231^(1/3)*SIN(('OddsRatio_working_3-way'!Y231+2*PI())/3)</f>
        <v>0.39639665839828853</v>
      </c>
      <c r="AE231" s="11">
        <f>'OddsRatio_working_3-way'!X231^(1/3)*SIN(('OddsRatio_working_3-way'!Y231+4*PI())/3)</f>
        <v>-0.50131803619039084</v>
      </c>
      <c r="AF231" s="11">
        <f>-'OddsRatio_working_3-way'!U231/(3*'OddsRatio_working_3-way'!X231^(1/3))*COS(('OddsRatio_working_3-way'!Y231)/3)</f>
        <v>0.51829582057625656</v>
      </c>
      <c r="AG231" s="11">
        <f>-'OddsRatio_working_3-way'!U231/(3*'OddsRatio_working_3-way'!X231^(1/3))*COS(('OddsRatio_working_3-way'!Y231+2*PI())/3)</f>
        <v>-0.35001248885615338</v>
      </c>
      <c r="AH231" s="11">
        <f>-'OddsRatio_working_3-way'!U231/(3*'OddsRatio_working_3-way'!X231^(1/3))*COS(('OddsRatio_working_3-way'!Y231+4*PI())/3)</f>
        <v>-0.16828333172010332</v>
      </c>
      <c r="AI231" s="11">
        <f>'OddsRatio_working_3-way'!U231/(3*'OddsRatio_working_3-way'!X231^(1/3))*SIN(('OddsRatio_working_3-way'!Y231)/3)</f>
        <v>-0.10492137779210244</v>
      </c>
      <c r="AJ231" s="11">
        <f>'OddsRatio_working_3-way'!U231/(3*'OddsRatio_working_3-way'!X231^(1/3))*SIN(('OddsRatio_working_3-way'!Y231+2*PI())/3)</f>
        <v>-0.39639665839828842</v>
      </c>
      <c r="AK231" s="11">
        <f>'OddsRatio_working_3-way'!U231/(3*'OddsRatio_working_3-way'!X231^(1/3))*SIN(('OddsRatio_working_3-way'!Y231+4*PI())/3)</f>
        <v>0.50131803619039073</v>
      </c>
      <c r="AL231" s="11">
        <f>'OddsRatio_working_3-way'!Z231+'OddsRatio_working_3-way'!AF231</f>
        <v>1.0365916411525133</v>
      </c>
      <c r="AM231" s="11">
        <f>'OddsRatio_working_3-way'!AA231+'OddsRatio_working_3-way'!AG231</f>
        <v>-0.70002497771230687</v>
      </c>
      <c r="AN231" s="11">
        <f>'OddsRatio_working_3-way'!AB231+'OddsRatio_working_3-way'!AH231</f>
        <v>-0.33656666344020669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1.0365916411525133</v>
      </c>
      <c r="AS231" s="11">
        <f>IF(('OddsRatio_working_3-way'!X231=0),IF(Q231&gt;0,-Q231^(1/3),(-Q231)^(1/3)),'OddsRatio_working_3-way'!AM231-'OddsRatio_working_3-way'!R231/3)</f>
        <v>-0.70002497771230687</v>
      </c>
      <c r="AT231" s="11">
        <f>IF(('OddsRatio_working_3-way'!X231=0),IF(Q231&gt;0,-Q231^(1/3),(-Q231)^(1/3)),'OddsRatio_working_3-way'!AN231-'OddsRatio_working_3-way'!R231/3)</f>
        <v>-0.33656666344020669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2.39</v>
      </c>
      <c r="B232" s="4">
        <f>IF('True_Odds_Calculator_3-way'!B233="","",'True_Odds_Calculator_3-way'!B233)</f>
        <v>3.54</v>
      </c>
      <c r="C232" s="4">
        <f>IF('True_Odds_Calculator_3-way'!C233="","",'True_Odds_Calculator_3-way'!C233)</f>
        <v>3.12</v>
      </c>
      <c r="D232" s="9">
        <f t="shared" si="52"/>
        <v>0.41054331899919561</v>
      </c>
      <c r="E232" s="9">
        <f t="shared" si="53"/>
        <v>0.27596211708452628</v>
      </c>
      <c r="F232" s="9">
        <f t="shared" si="54"/>
        <v>0.31349456391627817</v>
      </c>
      <c r="G232" s="9">
        <f t="shared" si="55"/>
        <v>1.0329471581966447</v>
      </c>
      <c r="H232" s="9">
        <f t="shared" si="56"/>
        <v>2.435796549893336</v>
      </c>
      <c r="I232" s="9">
        <f t="shared" si="57"/>
        <v>3.6236857818194781</v>
      </c>
      <c r="J232" s="9">
        <f t="shared" si="58"/>
        <v>3.1898479753768871</v>
      </c>
      <c r="K232" s="11">
        <f t="shared" si="59"/>
        <v>0.41841004184100417</v>
      </c>
      <c r="L232" s="11">
        <f t="shared" si="60"/>
        <v>0.2824858757062147</v>
      </c>
      <c r="M232" s="11">
        <f t="shared" si="61"/>
        <v>0.32051282051282048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-0.2835493269859628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0.22919208615258535</v>
      </c>
      <c r="Q232" s="11">
        <f>2*'OddsRatio_working_3-way'!K232*'OddsRatio_working_3-way'!L232*'OddsRatio_working_3-way'!M232</f>
        <v>7.5765978893416658E-2</v>
      </c>
      <c r="R232" s="11">
        <f t="shared" si="62"/>
        <v>0</v>
      </c>
      <c r="S232" s="11">
        <f t="shared" si="63"/>
        <v>-0.80829705571451271</v>
      </c>
      <c r="T232" s="11">
        <f t="shared" si="64"/>
        <v>-0.26720563825273153</v>
      </c>
      <c r="U232" s="11">
        <f>'OddsRatio_working_3-way'!S232-'OddsRatio_working_3-way'!R232^2/3</f>
        <v>-0.80829705571451271</v>
      </c>
      <c r="V232" s="11">
        <f>'OddsRatio_working_3-way'!S232*'OddsRatio_working_3-way'!R232/3-2*'OddsRatio_working_3-way'!R232^3/27-'OddsRatio_working_3-way'!T232</f>
        <v>0.26720563825273153</v>
      </c>
      <c r="W232" s="11">
        <f>'OddsRatio_working_3-way'!V232^2+4*'OddsRatio_working_3-way'!U232^3/27</f>
        <v>-6.8376116075883342E-3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0.13985391013629003</v>
      </c>
      <c r="Y232" s="11">
        <f>IF('OddsRatio_working_3-way'!W232&gt;=0,IF('OddsRatio_working_3-way'!V232+SQRT('OddsRatio_working_3-way'!W232)&gt;0,0,PI()),ACOS('OddsRatio_working_3-way'!V232/(2*'OddsRatio_working_3-way'!X232)))</f>
        <v>0.30011428842056631</v>
      </c>
      <c r="Z232" s="11">
        <f>'OddsRatio_working_3-way'!X232^(1/3)*COS('OddsRatio_working_3-way'!Y232/3)</f>
        <v>0.51647357909832248</v>
      </c>
      <c r="AA232" s="11">
        <f>'OddsRatio_working_3-way'!X232^(1/3)*COS(('OddsRatio_working_3-way'!Y232+2*PI())/3)</f>
        <v>-0.3031316166304065</v>
      </c>
      <c r="AB232" s="11">
        <f>'OddsRatio_working_3-way'!X232^(1/3)*COS(('OddsRatio_working_3-way'!Y232+4*PI())/3)</f>
        <v>-0.21334196246791601</v>
      </c>
      <c r="AC232" s="11">
        <f>'OddsRatio_working_3-way'!X232^(1/3)*SIN('OddsRatio_working_3-way'!Y232/3)</f>
        <v>5.1840081001157487E-2</v>
      </c>
      <c r="AD232" s="11">
        <f>'OddsRatio_working_3-way'!X232^(1/3)*SIN(('OddsRatio_working_3-way'!Y232+2*PI())/3)</f>
        <v>0.42135919938204019</v>
      </c>
      <c r="AE232" s="11">
        <f>'OddsRatio_working_3-way'!X232^(1/3)*SIN(('OddsRatio_working_3-way'!Y232+4*PI())/3)</f>
        <v>-0.47319928038319753</v>
      </c>
      <c r="AF232" s="11">
        <f>-'OddsRatio_working_3-way'!U232/(3*'OddsRatio_working_3-way'!X232^(1/3))*COS(('OddsRatio_working_3-way'!Y232)/3)</f>
        <v>0.51647357909832226</v>
      </c>
      <c r="AG232" s="11">
        <f>-'OddsRatio_working_3-way'!U232/(3*'OddsRatio_working_3-way'!X232^(1/3))*COS(('OddsRatio_working_3-way'!Y232+2*PI())/3)</f>
        <v>-0.30313161663040639</v>
      </c>
      <c r="AH232" s="11">
        <f>-'OddsRatio_working_3-way'!U232/(3*'OddsRatio_working_3-way'!X232^(1/3))*COS(('OddsRatio_working_3-way'!Y232+4*PI())/3)</f>
        <v>-0.21334196246791592</v>
      </c>
      <c r="AI232" s="11">
        <f>'OddsRatio_working_3-way'!U232/(3*'OddsRatio_working_3-way'!X232^(1/3))*SIN(('OddsRatio_working_3-way'!Y232)/3)</f>
        <v>-5.1840081001157466E-2</v>
      </c>
      <c r="AJ232" s="11">
        <f>'OddsRatio_working_3-way'!U232/(3*'OddsRatio_working_3-way'!X232^(1/3))*SIN(('OddsRatio_working_3-way'!Y232+2*PI())/3)</f>
        <v>-0.42135919938204003</v>
      </c>
      <c r="AK232" s="11">
        <f>'OddsRatio_working_3-way'!U232/(3*'OddsRatio_working_3-way'!X232^(1/3))*SIN(('OddsRatio_working_3-way'!Y232+4*PI())/3)</f>
        <v>0.47319928038319731</v>
      </c>
      <c r="AL232" s="11">
        <f>'OddsRatio_working_3-way'!Z232+'OddsRatio_working_3-way'!AF232</f>
        <v>1.0329471581966447</v>
      </c>
      <c r="AM232" s="11">
        <f>'OddsRatio_working_3-way'!AA232+'OddsRatio_working_3-way'!AG232</f>
        <v>-0.60626323326081288</v>
      </c>
      <c r="AN232" s="11">
        <f>'OddsRatio_working_3-way'!AB232+'OddsRatio_working_3-way'!AH232</f>
        <v>-0.42668392493583196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1.0329471581966447</v>
      </c>
      <c r="AS232" s="11">
        <f>IF(('OddsRatio_working_3-way'!X232=0),IF(Q232&gt;0,-Q232^(1/3),(-Q232)^(1/3)),'OddsRatio_working_3-way'!AM232-'OddsRatio_working_3-way'!R232/3)</f>
        <v>-0.60626323326081288</v>
      </c>
      <c r="AT232" s="11">
        <f>IF(('OddsRatio_working_3-way'!X232=0),IF(Q232&gt;0,-Q232^(1/3),(-Q232)^(1/3)),'OddsRatio_working_3-way'!AN232-'OddsRatio_working_3-way'!R232/3)</f>
        <v>-0.42668392493583196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2.68</v>
      </c>
      <c r="B233" s="4">
        <f>IF('True_Odds_Calculator_3-way'!B234="","",'True_Odds_Calculator_3-way'!B234)</f>
        <v>3.26</v>
      </c>
      <c r="C233" s="4">
        <f>IF('True_Odds_Calculator_3-way'!C234="","",'True_Odds_Calculator_3-way'!C234)</f>
        <v>2.92</v>
      </c>
      <c r="D233" s="9">
        <f t="shared" si="52"/>
        <v>0.36534430705611021</v>
      </c>
      <c r="E233" s="9">
        <f t="shared" si="53"/>
        <v>0.29968182480254274</v>
      </c>
      <c r="F233" s="9">
        <f t="shared" si="54"/>
        <v>0.33497386814134711</v>
      </c>
      <c r="G233" s="9">
        <f t="shared" si="55"/>
        <v>1.0340143215695863</v>
      </c>
      <c r="H233" s="9">
        <f t="shared" si="56"/>
        <v>2.737144060236905</v>
      </c>
      <c r="I233" s="9">
        <f t="shared" si="57"/>
        <v>3.3368723667472651</v>
      </c>
      <c r="J233" s="9">
        <f t="shared" si="58"/>
        <v>2.9853074974136056</v>
      </c>
      <c r="K233" s="11">
        <f t="shared" si="59"/>
        <v>0.37313432835820892</v>
      </c>
      <c r="L233" s="11">
        <f t="shared" si="60"/>
        <v>0.30674846625766872</v>
      </c>
      <c r="M233" s="11">
        <f t="shared" si="61"/>
        <v>0.34246575342465752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-0.28574833204345529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0.22970072739086311</v>
      </c>
      <c r="Q233" s="11">
        <f>2*'OddsRatio_working_3-way'!K233*'OddsRatio_working_3-way'!L233*'OddsRatio_working_3-way'!M233</f>
        <v>7.8396152693127344E-2</v>
      </c>
      <c r="R233" s="11">
        <f t="shared" si="62"/>
        <v>0</v>
      </c>
      <c r="S233" s="11">
        <f t="shared" si="63"/>
        <v>-0.80385675656693345</v>
      </c>
      <c r="T233" s="11">
        <f t="shared" si="64"/>
        <v>-0.2743538418317179</v>
      </c>
      <c r="U233" s="11">
        <f>'OddsRatio_working_3-way'!S233-'OddsRatio_working_3-way'!R233^2/3</f>
        <v>-0.80385675656693345</v>
      </c>
      <c r="V233" s="11">
        <f>'OddsRatio_working_3-way'!S233*'OddsRatio_working_3-way'!R233/3-2*'OddsRatio_working_3-way'!R233^3/27-'OddsRatio_working_3-way'!T233</f>
        <v>0.2743538418317179</v>
      </c>
      <c r="W233" s="11">
        <f>'OddsRatio_working_3-way'!V233^2+4*'OddsRatio_working_3-way'!U233^3/27</f>
        <v>-1.6841515384037054E-3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0.13870308401963075</v>
      </c>
      <c r="Y233" s="11">
        <f>IF('OddsRatio_working_3-way'!W233&gt;=0,IF('OddsRatio_working_3-way'!V233+SQRT('OddsRatio_working_3-way'!W233)&gt;0,0,PI()),ACOS('OddsRatio_working_3-way'!V233/(2*'OddsRatio_working_3-way'!X233)))</f>
        <v>0.14848118844982672</v>
      </c>
      <c r="Z233" s="11">
        <f>'OddsRatio_working_3-way'!X233^(1/3)*COS('OddsRatio_working_3-way'!Y233/3)</f>
        <v>0.51700716078479314</v>
      </c>
      <c r="AA233" s="11">
        <f>'OddsRatio_working_3-way'!X233^(1/3)*COS(('OddsRatio_working_3-way'!Y233+2*PI())/3)</f>
        <v>-0.28068208157414132</v>
      </c>
      <c r="AB233" s="11">
        <f>'OddsRatio_working_3-way'!X233^(1/3)*COS(('OddsRatio_working_3-way'!Y233+4*PI())/3)</f>
        <v>-0.23632507921065193</v>
      </c>
      <c r="AC233" s="11">
        <f>'OddsRatio_working_3-way'!X233^(1/3)*SIN('OddsRatio_working_3-way'!Y233/3)</f>
        <v>2.5609527255005631E-2</v>
      </c>
      <c r="AD233" s="11">
        <f>'OddsRatio_working_3-way'!X233^(1/3)*SIN(('OddsRatio_working_3-way'!Y233+2*PI())/3)</f>
        <v>0.4349365715505939</v>
      </c>
      <c r="AE233" s="11">
        <f>'OddsRatio_working_3-way'!X233^(1/3)*SIN(('OddsRatio_working_3-way'!Y233+4*PI())/3)</f>
        <v>-0.46054609880559932</v>
      </c>
      <c r="AF233" s="11">
        <f>-'OddsRatio_working_3-way'!U233/(3*'OddsRatio_working_3-way'!X233^(1/3))*COS(('OddsRatio_working_3-way'!Y233)/3)</f>
        <v>0.51700716078479314</v>
      </c>
      <c r="AG233" s="11">
        <f>-'OddsRatio_working_3-way'!U233/(3*'OddsRatio_working_3-way'!X233^(1/3))*COS(('OddsRatio_working_3-way'!Y233+2*PI())/3)</f>
        <v>-0.28068208157414132</v>
      </c>
      <c r="AH233" s="11">
        <f>-'OddsRatio_working_3-way'!U233/(3*'OddsRatio_working_3-way'!X233^(1/3))*COS(('OddsRatio_working_3-way'!Y233+4*PI())/3)</f>
        <v>-0.23632507921065193</v>
      </c>
      <c r="AI233" s="11">
        <f>'OddsRatio_working_3-way'!U233/(3*'OddsRatio_working_3-way'!X233^(1/3))*SIN(('OddsRatio_working_3-way'!Y233)/3)</f>
        <v>-2.5609527255005631E-2</v>
      </c>
      <c r="AJ233" s="11">
        <f>'OddsRatio_working_3-way'!U233/(3*'OddsRatio_working_3-way'!X233^(1/3))*SIN(('OddsRatio_working_3-way'!Y233+2*PI())/3)</f>
        <v>-0.4349365715505939</v>
      </c>
      <c r="AK233" s="11">
        <f>'OddsRatio_working_3-way'!U233/(3*'OddsRatio_working_3-way'!X233^(1/3))*SIN(('OddsRatio_working_3-way'!Y233+4*PI())/3)</f>
        <v>0.46054609880559932</v>
      </c>
      <c r="AL233" s="11">
        <f>'OddsRatio_working_3-way'!Z233+'OddsRatio_working_3-way'!AF233</f>
        <v>1.0340143215695863</v>
      </c>
      <c r="AM233" s="11">
        <f>'OddsRatio_working_3-way'!AA233+'OddsRatio_working_3-way'!AG233</f>
        <v>-0.56136416314828264</v>
      </c>
      <c r="AN233" s="11">
        <f>'OddsRatio_working_3-way'!AB233+'OddsRatio_working_3-way'!AH233</f>
        <v>-0.47265015842130387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1.0340143215695863</v>
      </c>
      <c r="AS233" s="11">
        <f>IF(('OddsRatio_working_3-way'!X233=0),IF(Q233&gt;0,-Q233^(1/3),(-Q233)^(1/3)),'OddsRatio_working_3-way'!AM233-'OddsRatio_working_3-way'!R233/3)</f>
        <v>-0.56136416314828264</v>
      </c>
      <c r="AT233" s="11">
        <f>IF(('OddsRatio_working_3-way'!X233=0),IF(Q233&gt;0,-Q233^(1/3),(-Q233)^(1/3)),'OddsRatio_working_3-way'!AN233-'OddsRatio_working_3-way'!R233/3)</f>
        <v>-0.47265015842130387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1.74</v>
      </c>
      <c r="B234" s="4">
        <f>IF('True_Odds_Calculator_3-way'!B235="","",'True_Odds_Calculator_3-way'!B235)</f>
        <v>3.69</v>
      </c>
      <c r="C234" s="4">
        <f>IF('True_Odds_Calculator_3-way'!C235="","",'True_Odds_Calculator_3-way'!C235)</f>
        <v>5.59</v>
      </c>
      <c r="D234" s="9">
        <f t="shared" si="52"/>
        <v>0.5644136608391116</v>
      </c>
      <c r="E234" s="9">
        <f t="shared" si="53"/>
        <v>0.26278334814647558</v>
      </c>
      <c r="F234" s="9">
        <f t="shared" si="54"/>
        <v>0.17280299101441299</v>
      </c>
      <c r="G234" s="9">
        <f t="shared" si="55"/>
        <v>1.0429056362316604</v>
      </c>
      <c r="H234" s="9">
        <f t="shared" si="56"/>
        <v>1.7717501708114292</v>
      </c>
      <c r="I234" s="9">
        <f t="shared" si="57"/>
        <v>3.8054161614631665</v>
      </c>
      <c r="J234" s="9">
        <f t="shared" si="58"/>
        <v>5.7869368703033208</v>
      </c>
      <c r="K234" s="11">
        <f t="shared" si="59"/>
        <v>0.57471264367816088</v>
      </c>
      <c r="L234" s="11">
        <f t="shared" si="60"/>
        <v>0.2710027100271003</v>
      </c>
      <c r="M234" s="11">
        <f t="shared" si="61"/>
        <v>0.17889087656529518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-0.25457119601113987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0.22345338909972079</v>
      </c>
      <c r="Q234" s="11">
        <f>2*'OddsRatio_working_3-way'!K234*'OddsRatio_working_3-way'!L234*'OddsRatio_working_3-way'!M234</f>
        <v>5.5724037181975258E-2</v>
      </c>
      <c r="R234" s="11">
        <f t="shared" si="62"/>
        <v>0</v>
      </c>
      <c r="S234" s="11">
        <f t="shared" si="63"/>
        <v>-0.87776383424754234</v>
      </c>
      <c r="T234" s="11">
        <f t="shared" si="64"/>
        <v>-0.21889372425125744</v>
      </c>
      <c r="U234" s="11">
        <f>'OddsRatio_working_3-way'!S234-'OddsRatio_working_3-way'!R234^2/3</f>
        <v>-0.87776383424754234</v>
      </c>
      <c r="V234" s="11">
        <f>'OddsRatio_working_3-way'!S234*'OddsRatio_working_3-way'!R234/3-2*'OddsRatio_working_3-way'!R234^3/27-'OddsRatio_working_3-way'!T234</f>
        <v>0.21889372425125744</v>
      </c>
      <c r="W234" s="11">
        <f>'OddsRatio_working_3-way'!V234^2+4*'OddsRatio_working_3-way'!U234^3/27</f>
        <v>-5.2276667808819385E-2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0.15826491266655168</v>
      </c>
      <c r="Y234" s="11">
        <f>IF('OddsRatio_working_3-way'!W234&gt;=0,IF('OddsRatio_working_3-way'!V234+SQRT('OddsRatio_working_3-way'!W234)&gt;0,0,PI()),ACOS('OddsRatio_working_3-way'!V234/(2*'OddsRatio_working_3-way'!X234)))</f>
        <v>0.80717446556680428</v>
      </c>
      <c r="Z234" s="11">
        <f>'OddsRatio_working_3-way'!X234^(1/3)*COS('OddsRatio_working_3-way'!Y234/3)</f>
        <v>0.52145281811583022</v>
      </c>
      <c r="AA234" s="11">
        <f>'OddsRatio_working_3-way'!X234^(1/3)*COS(('OddsRatio_working_3-way'!Y234+2*PI())/3)</f>
        <v>-0.38525021168688917</v>
      </c>
      <c r="AB234" s="11">
        <f>'OddsRatio_working_3-way'!X234^(1/3)*COS(('OddsRatio_working_3-way'!Y234+4*PI())/3)</f>
        <v>-0.13620260642894125</v>
      </c>
      <c r="AC234" s="11">
        <f>'OddsRatio_working_3-way'!X234^(1/3)*SIN('OddsRatio_working_3-way'!Y234/3)</f>
        <v>0.14378770193670806</v>
      </c>
      <c r="AD234" s="11">
        <f>'OddsRatio_working_3-way'!X234^(1/3)*SIN(('OddsRatio_working_3-way'!Y234+2*PI())/3)</f>
        <v>0.37969753639494142</v>
      </c>
      <c r="AE234" s="11">
        <f>'OddsRatio_working_3-way'!X234^(1/3)*SIN(('OddsRatio_working_3-way'!Y234+4*PI())/3)</f>
        <v>-0.52348523833164928</v>
      </c>
      <c r="AF234" s="11">
        <f>-'OddsRatio_working_3-way'!U234/(3*'OddsRatio_working_3-way'!X234^(1/3))*COS(('OddsRatio_working_3-way'!Y234)/3)</f>
        <v>0.52145281811583022</v>
      </c>
      <c r="AG234" s="11">
        <f>-'OddsRatio_working_3-way'!U234/(3*'OddsRatio_working_3-way'!X234^(1/3))*COS(('OddsRatio_working_3-way'!Y234+2*PI())/3)</f>
        <v>-0.38525021168688917</v>
      </c>
      <c r="AH234" s="11">
        <f>-'OddsRatio_working_3-way'!U234/(3*'OddsRatio_working_3-way'!X234^(1/3))*COS(('OddsRatio_working_3-way'!Y234+4*PI())/3)</f>
        <v>-0.13620260642894125</v>
      </c>
      <c r="AI234" s="11">
        <f>'OddsRatio_working_3-way'!U234/(3*'OddsRatio_working_3-way'!X234^(1/3))*SIN(('OddsRatio_working_3-way'!Y234)/3)</f>
        <v>-0.14378770193670806</v>
      </c>
      <c r="AJ234" s="11">
        <f>'OddsRatio_working_3-way'!U234/(3*'OddsRatio_working_3-way'!X234^(1/3))*SIN(('OddsRatio_working_3-way'!Y234+2*PI())/3)</f>
        <v>-0.37969753639494142</v>
      </c>
      <c r="AK234" s="11">
        <f>'OddsRatio_working_3-way'!U234/(3*'OddsRatio_working_3-way'!X234^(1/3))*SIN(('OddsRatio_working_3-way'!Y234+4*PI())/3)</f>
        <v>0.52348523833164928</v>
      </c>
      <c r="AL234" s="11">
        <f>'OddsRatio_working_3-way'!Z234+'OddsRatio_working_3-way'!AF234</f>
        <v>1.0429056362316604</v>
      </c>
      <c r="AM234" s="11">
        <f>'OddsRatio_working_3-way'!AA234+'OddsRatio_working_3-way'!AG234</f>
        <v>-0.77050042337377833</v>
      </c>
      <c r="AN234" s="11">
        <f>'OddsRatio_working_3-way'!AB234+'OddsRatio_working_3-way'!AH234</f>
        <v>-0.27240521285788249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1.0429056362316604</v>
      </c>
      <c r="AS234" s="11">
        <f>IF(('OddsRatio_working_3-way'!X234=0),IF(Q234&gt;0,-Q234^(1/3),(-Q234)^(1/3)),'OddsRatio_working_3-way'!AM234-'OddsRatio_working_3-way'!R234/3)</f>
        <v>-0.77050042337377833</v>
      </c>
      <c r="AT234" s="11">
        <f>IF(('OddsRatio_working_3-way'!X234=0),IF(Q234&gt;0,-Q234^(1/3),(-Q234)^(1/3)),'OddsRatio_working_3-way'!AN234-'OddsRatio_working_3-way'!R234/3)</f>
        <v>-0.27240521285788249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2</v>
      </c>
      <c r="B235" s="4">
        <f>IF('True_Odds_Calculator_3-way'!B236="","",'True_Odds_Calculator_3-way'!B236)</f>
        <v>3.67</v>
      </c>
      <c r="C235" s="4">
        <f>IF('True_Odds_Calculator_3-way'!C236="","",'True_Odds_Calculator_3-way'!C236)</f>
        <v>3.99</v>
      </c>
      <c r="D235" s="9">
        <f t="shared" si="52"/>
        <v>0.49087030160289269</v>
      </c>
      <c r="E235" s="9">
        <f t="shared" si="53"/>
        <v>0.26529993492670417</v>
      </c>
      <c r="F235" s="9">
        <f t="shared" si="54"/>
        <v>0.24382976347040314</v>
      </c>
      <c r="G235" s="9">
        <f t="shared" si="55"/>
        <v>1.037198006753699</v>
      </c>
      <c r="H235" s="9">
        <f t="shared" si="56"/>
        <v>2.037198006753699</v>
      </c>
      <c r="I235" s="9">
        <f t="shared" si="57"/>
        <v>3.7693186780323762</v>
      </c>
      <c r="J235" s="9">
        <f t="shared" si="58"/>
        <v>4.1012220401935604</v>
      </c>
      <c r="K235" s="11">
        <f t="shared" si="59"/>
        <v>0.5</v>
      </c>
      <c r="L235" s="11">
        <f t="shared" si="60"/>
        <v>0.27247956403269757</v>
      </c>
      <c r="M235" s="11">
        <f t="shared" si="61"/>
        <v>0.25062656641604009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-0.27259224355165845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0.22740775644834155</v>
      </c>
      <c r="Q235" s="11">
        <f>2*'OddsRatio_working_3-way'!K235*'OddsRatio_working_3-way'!L235*'OddsRatio_working_3-way'!M235</f>
        <v>6.8290617552054525E-2</v>
      </c>
      <c r="R235" s="11">
        <f t="shared" si="62"/>
        <v>0</v>
      </c>
      <c r="S235" s="11">
        <f t="shared" si="63"/>
        <v>-0.83424147908759527</v>
      </c>
      <c r="T235" s="11">
        <f t="shared" si="64"/>
        <v>-0.25052296669297158</v>
      </c>
      <c r="U235" s="11">
        <f>'OddsRatio_working_3-way'!S235-'OddsRatio_working_3-way'!R235^2/3</f>
        <v>-0.83424147908759527</v>
      </c>
      <c r="V235" s="11">
        <f>'OddsRatio_working_3-way'!S235*'OddsRatio_working_3-way'!R235/3-2*'OddsRatio_working_3-way'!R235^3/27-'OddsRatio_working_3-way'!T235</f>
        <v>0.25052296669297158</v>
      </c>
      <c r="W235" s="11">
        <f>'OddsRatio_working_3-way'!V235^2+4*'OddsRatio_working_3-way'!U235^3/27</f>
        <v>-2.3252722655031366E-2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0.14664112613424576</v>
      </c>
      <c r="Y235" s="11">
        <f>IF('OddsRatio_working_3-way'!W235&gt;=0,IF('OddsRatio_working_3-way'!V235+SQRT('OddsRatio_working_3-way'!W235)&gt;0,0,PI()),ACOS('OddsRatio_working_3-way'!V235/(2*'OddsRatio_working_3-way'!X235)))</f>
        <v>0.54677775544208318</v>
      </c>
      <c r="Z235" s="11">
        <f>'OddsRatio_working_3-way'!X235^(1/3)*COS('OddsRatio_working_3-way'!Y235/3)</f>
        <v>0.51859900337684961</v>
      </c>
      <c r="AA235" s="11">
        <f>'OddsRatio_working_3-way'!X235^(1/3)*COS(('OddsRatio_working_3-way'!Y235+2*PI())/3)</f>
        <v>-0.34207434716881596</v>
      </c>
      <c r="AB235" s="11">
        <f>'OddsRatio_working_3-way'!X235^(1/3)*COS(('OddsRatio_working_3-way'!Y235+4*PI())/3)</f>
        <v>-0.17652465620803373</v>
      </c>
      <c r="AC235" s="11">
        <f>'OddsRatio_working_3-way'!X235^(1/3)*SIN('OddsRatio_working_3-way'!Y235/3)</f>
        <v>9.5580158640467261E-2</v>
      </c>
      <c r="AD235" s="11">
        <f>'OddsRatio_working_3-way'!X235^(1/3)*SIN(('OddsRatio_working_3-way'!Y235+2*PI())/3)</f>
        <v>0.40132983198141009</v>
      </c>
      <c r="AE235" s="11">
        <f>'OddsRatio_working_3-way'!X235^(1/3)*SIN(('OddsRatio_working_3-way'!Y235+4*PI())/3)</f>
        <v>-0.49690999062187713</v>
      </c>
      <c r="AF235" s="11">
        <f>-'OddsRatio_working_3-way'!U235/(3*'OddsRatio_working_3-way'!X235^(1/3))*COS(('OddsRatio_working_3-way'!Y235)/3)</f>
        <v>0.5185990033768495</v>
      </c>
      <c r="AG235" s="11">
        <f>-'OddsRatio_working_3-way'!U235/(3*'OddsRatio_working_3-way'!X235^(1/3))*COS(('OddsRatio_working_3-way'!Y235+2*PI())/3)</f>
        <v>-0.34207434716881591</v>
      </c>
      <c r="AH235" s="11">
        <f>-'OddsRatio_working_3-way'!U235/(3*'OddsRatio_working_3-way'!X235^(1/3))*COS(('OddsRatio_working_3-way'!Y235+4*PI())/3)</f>
        <v>-0.1765246562080337</v>
      </c>
      <c r="AI235" s="11">
        <f>'OddsRatio_working_3-way'!U235/(3*'OddsRatio_working_3-way'!X235^(1/3))*SIN(('OddsRatio_working_3-way'!Y235)/3)</f>
        <v>-9.5580158640467233E-2</v>
      </c>
      <c r="AJ235" s="11">
        <f>'OddsRatio_working_3-way'!U235/(3*'OddsRatio_working_3-way'!X235^(1/3))*SIN(('OddsRatio_working_3-way'!Y235+2*PI())/3)</f>
        <v>-0.40132983198141003</v>
      </c>
      <c r="AK235" s="11">
        <f>'OddsRatio_working_3-way'!U235/(3*'OddsRatio_working_3-way'!X235^(1/3))*SIN(('OddsRatio_working_3-way'!Y235+4*PI())/3)</f>
        <v>0.49690999062187702</v>
      </c>
      <c r="AL235" s="11">
        <f>'OddsRatio_working_3-way'!Z235+'OddsRatio_working_3-way'!AF235</f>
        <v>1.037198006753699</v>
      </c>
      <c r="AM235" s="11">
        <f>'OddsRatio_working_3-way'!AA235+'OddsRatio_working_3-way'!AG235</f>
        <v>-0.68414869433763181</v>
      </c>
      <c r="AN235" s="11">
        <f>'OddsRatio_working_3-way'!AB235+'OddsRatio_working_3-way'!AH235</f>
        <v>-0.35304931241606741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1.037198006753699</v>
      </c>
      <c r="AS235" s="11">
        <f>IF(('OddsRatio_working_3-way'!X235=0),IF(Q235&gt;0,-Q235^(1/3),(-Q235)^(1/3)),'OddsRatio_working_3-way'!AM235-'OddsRatio_working_3-way'!R235/3)</f>
        <v>-0.68414869433763181</v>
      </c>
      <c r="AT235" s="11">
        <f>IF(('OddsRatio_working_3-way'!X235=0),IF(Q235&gt;0,-Q235^(1/3),(-Q235)^(1/3)),'OddsRatio_working_3-way'!AN235-'OddsRatio_working_3-way'!R235/3)</f>
        <v>-0.35304931241606741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7.79</v>
      </c>
      <c r="B236" s="4">
        <f>IF('True_Odds_Calculator_3-way'!B237="","",'True_Odds_Calculator_3-way'!B237)</f>
        <v>4.66</v>
      </c>
      <c r="C236" s="4">
        <f>IF('True_Odds_Calculator_3-way'!C237="","",'True_Odds_Calculator_3-way'!C237)</f>
        <v>1.47</v>
      </c>
      <c r="D236" s="9">
        <f t="shared" si="52"/>
        <v>0.12321449201829732</v>
      </c>
      <c r="E236" s="9">
        <f t="shared" si="53"/>
        <v>0.20679595407379017</v>
      </c>
      <c r="F236" s="9">
        <f t="shared" si="54"/>
        <v>0.6699895539079127</v>
      </c>
      <c r="G236" s="9">
        <f t="shared" si="55"/>
        <v>1.0480012430146353</v>
      </c>
      <c r="H236" s="9">
        <f t="shared" si="56"/>
        <v>8.1159284400693732</v>
      </c>
      <c r="I236" s="9">
        <f t="shared" si="57"/>
        <v>4.8356845494335641</v>
      </c>
      <c r="J236" s="9">
        <f t="shared" si="58"/>
        <v>1.4925605842168785</v>
      </c>
      <c r="K236" s="11">
        <f t="shared" si="59"/>
        <v>0.12836970474967907</v>
      </c>
      <c r="L236" s="11">
        <f t="shared" si="60"/>
        <v>0.21459227467811159</v>
      </c>
      <c r="M236" s="11">
        <f t="shared" si="61"/>
        <v>0.68027210884353739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-0.21888097192630918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0.20463594871193475</v>
      </c>
      <c r="Q236" s="11">
        <f>2*'OddsRatio_working_3-way'!K236*'OddsRatio_working_3-way'!L236*'OddsRatio_working_3-way'!M236</f>
        <v>3.7479111485702335E-2</v>
      </c>
      <c r="R236" s="11">
        <f t="shared" si="62"/>
        <v>0</v>
      </c>
      <c r="S236" s="11">
        <f t="shared" si="63"/>
        <v>-0.93491885983049128</v>
      </c>
      <c r="T236" s="11">
        <f t="shared" si="64"/>
        <v>-0.17123056040851489</v>
      </c>
      <c r="U236" s="11">
        <f>'OddsRatio_working_3-way'!S236-'OddsRatio_working_3-way'!R236^2/3</f>
        <v>-0.93491885983049128</v>
      </c>
      <c r="V236" s="11">
        <f>'OddsRatio_working_3-way'!S236*'OddsRatio_working_3-way'!R236/3-2*'OddsRatio_working_3-way'!R236^3/27-'OddsRatio_working_3-way'!T236</f>
        <v>0.17123056040851489</v>
      </c>
      <c r="W236" s="11">
        <f>'OddsRatio_working_3-way'!V236^2+4*'OddsRatio_working_3-way'!U236^3/27</f>
        <v>-9.1744923207779133E-2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0.17397185693783435</v>
      </c>
      <c r="Y236" s="11">
        <f>IF('OddsRatio_working_3-way'!W236&gt;=0,IF('OddsRatio_working_3-way'!V236+SQRT('OddsRatio_working_3-way'!W236)&gt;0,0,PI()),ACOS('OddsRatio_working_3-way'!V236/(2*'OddsRatio_working_3-way'!X236)))</f>
        <v>1.0562712895924928</v>
      </c>
      <c r="Z236" s="11">
        <f>'OddsRatio_working_3-way'!X236^(1/3)*COS('OddsRatio_working_3-way'!Y236/3)</f>
        <v>0.52400062150731763</v>
      </c>
      <c r="AA236" s="11">
        <f>'OddsRatio_working_3-way'!X236^(1/3)*COS(('OddsRatio_working_3-way'!Y236+2*PI())/3)</f>
        <v>-0.42872531323553464</v>
      </c>
      <c r="AB236" s="11">
        <f>'OddsRatio_working_3-way'!X236^(1/3)*COS(('OddsRatio_working_3-way'!Y236+4*PI())/3)</f>
        <v>-9.5275308271783196E-2</v>
      </c>
      <c r="AC236" s="11">
        <f>'OddsRatio_working_3-way'!X236^(1/3)*SIN('OddsRatio_working_3-way'!Y236/3)</f>
        <v>0.19251745012710408</v>
      </c>
      <c r="AD236" s="11">
        <f>'OddsRatio_working_3-way'!X236^(1/3)*SIN(('OddsRatio_working_3-way'!Y236+2*PI())/3)</f>
        <v>0.35753912476061955</v>
      </c>
      <c r="AE236" s="11">
        <f>'OddsRatio_working_3-way'!X236^(1/3)*SIN(('OddsRatio_working_3-way'!Y236+4*PI())/3)</f>
        <v>-0.55005657488772353</v>
      </c>
      <c r="AF236" s="11">
        <f>-'OddsRatio_working_3-way'!U236/(3*'OddsRatio_working_3-way'!X236^(1/3))*COS(('OddsRatio_working_3-way'!Y236)/3)</f>
        <v>0.52400062150731752</v>
      </c>
      <c r="AG236" s="11">
        <f>-'OddsRatio_working_3-way'!U236/(3*'OddsRatio_working_3-way'!X236^(1/3))*COS(('OddsRatio_working_3-way'!Y236+2*PI())/3)</f>
        <v>-0.42872531323553453</v>
      </c>
      <c r="AH236" s="11">
        <f>-'OddsRatio_working_3-way'!U236/(3*'OddsRatio_working_3-way'!X236^(1/3))*COS(('OddsRatio_working_3-way'!Y236+4*PI())/3)</f>
        <v>-9.5275308271783168E-2</v>
      </c>
      <c r="AI236" s="11">
        <f>'OddsRatio_working_3-way'!U236/(3*'OddsRatio_working_3-way'!X236^(1/3))*SIN(('OddsRatio_working_3-way'!Y236)/3)</f>
        <v>-0.19251745012710406</v>
      </c>
      <c r="AJ236" s="11">
        <f>'OddsRatio_working_3-way'!U236/(3*'OddsRatio_working_3-way'!X236^(1/3))*SIN(('OddsRatio_working_3-way'!Y236+2*PI())/3)</f>
        <v>-0.3575391247606195</v>
      </c>
      <c r="AK236" s="11">
        <f>'OddsRatio_working_3-way'!U236/(3*'OddsRatio_working_3-way'!X236^(1/3))*SIN(('OddsRatio_working_3-way'!Y236+4*PI())/3)</f>
        <v>0.55005657488772342</v>
      </c>
      <c r="AL236" s="11">
        <f>'OddsRatio_working_3-way'!Z236+'OddsRatio_working_3-way'!AF236</f>
        <v>1.0480012430146353</v>
      </c>
      <c r="AM236" s="11">
        <f>'OddsRatio_working_3-way'!AA236+'OddsRatio_working_3-way'!AG236</f>
        <v>-0.85745062647106918</v>
      </c>
      <c r="AN236" s="11">
        <f>'OddsRatio_working_3-way'!AB236+'OddsRatio_working_3-way'!AH236</f>
        <v>-0.19055061654356636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1.0480012430146353</v>
      </c>
      <c r="AS236" s="11">
        <f>IF(('OddsRatio_working_3-way'!X236=0),IF(Q236&gt;0,-Q236^(1/3),(-Q236)^(1/3)),'OddsRatio_working_3-way'!AM236-'OddsRatio_working_3-way'!R236/3)</f>
        <v>-0.85745062647106918</v>
      </c>
      <c r="AT236" s="11">
        <f>IF(('OddsRatio_working_3-way'!X236=0),IF(Q236&gt;0,-Q236^(1/3),(-Q236)^(1/3)),'OddsRatio_working_3-way'!AN236-'OddsRatio_working_3-way'!R236/3)</f>
        <v>-0.19055061654356636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1.17</v>
      </c>
      <c r="B237" s="4">
        <f>IF('True_Odds_Calculator_3-way'!B238="","",'True_Odds_Calculator_3-way'!B238)</f>
        <v>8.82</v>
      </c>
      <c r="C237" s="4">
        <f>IF('True_Odds_Calculator_3-way'!C238="","",'True_Odds_Calculator_3-way'!C238)</f>
        <v>15.37</v>
      </c>
      <c r="D237" s="9">
        <f t="shared" si="52"/>
        <v>0.83956210206103743</v>
      </c>
      <c r="E237" s="9">
        <f t="shared" si="53"/>
        <v>0.10214016932044563</v>
      </c>
      <c r="F237" s="9">
        <f t="shared" si="54"/>
        <v>5.8297728618517217E-2</v>
      </c>
      <c r="G237" s="9">
        <f t="shared" si="55"/>
        <v>1.124100693088236</v>
      </c>
      <c r="H237" s="9">
        <f t="shared" si="56"/>
        <v>1.1910971178249998</v>
      </c>
      <c r="I237" s="9">
        <f t="shared" si="57"/>
        <v>9.790467419950005</v>
      </c>
      <c r="J237" s="9">
        <f t="shared" si="58"/>
        <v>17.153326959677948</v>
      </c>
      <c r="K237" s="11">
        <f t="shared" si="59"/>
        <v>0.85470085470085477</v>
      </c>
      <c r="L237" s="11">
        <f t="shared" si="60"/>
        <v>0.11337868480725623</v>
      </c>
      <c r="M237" s="11">
        <f t="shared" si="61"/>
        <v>6.5061808718282377E-2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-0.12044371101904328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0.14097544846994919</v>
      </c>
      <c r="Q237" s="11">
        <f>2*'OddsRatio_working_3-way'!K237*'OddsRatio_working_3-way'!L237*'OddsRatio_working_3-way'!M237</f>
        <v>1.2609610775487407E-2</v>
      </c>
      <c r="R237" s="11">
        <f t="shared" si="62"/>
        <v>0</v>
      </c>
      <c r="S237" s="11">
        <f t="shared" si="63"/>
        <v>-1.1704674928827099</v>
      </c>
      <c r="T237" s="11">
        <f t="shared" si="64"/>
        <v>-0.10469297789648568</v>
      </c>
      <c r="U237" s="11">
        <f>'OddsRatio_working_3-way'!S237-'OddsRatio_working_3-way'!R237^2/3</f>
        <v>-1.1704674928827099</v>
      </c>
      <c r="V237" s="11">
        <f>'OddsRatio_working_3-way'!S237*'OddsRatio_working_3-way'!R237/3-2*'OddsRatio_working_3-way'!R237^3/27-'OddsRatio_working_3-way'!T237</f>
        <v>0.10469297789648568</v>
      </c>
      <c r="W237" s="11">
        <f>'OddsRatio_working_3-way'!V237^2+4*'OddsRatio_working_3-way'!U237^3/27</f>
        <v>-0.22659991670993265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0.2437009111240491</v>
      </c>
      <c r="Y237" s="11">
        <f>IF('OddsRatio_working_3-way'!W237&gt;=0,IF('OddsRatio_working_3-way'!V237+SQRT('OddsRatio_working_3-way'!W237)&gt;0,0,PI()),ACOS('OddsRatio_working_3-way'!V237/(2*'OddsRatio_working_3-way'!X237)))</f>
        <v>1.3543112426067512</v>
      </c>
      <c r="Z237" s="11">
        <f>'OddsRatio_working_3-way'!X237^(1/3)*COS('OddsRatio_working_3-way'!Y237/3)</f>
        <v>0.56205034654411812</v>
      </c>
      <c r="AA237" s="11">
        <f>'OddsRatio_working_3-way'!X237^(1/3)*COS(('OddsRatio_working_3-way'!Y237+2*PI())/3)</f>
        <v>-0.51701548913884421</v>
      </c>
      <c r="AB237" s="11">
        <f>'OddsRatio_working_3-way'!X237^(1/3)*COS(('OddsRatio_working_3-way'!Y237+4*PI())/3)</f>
        <v>-4.5034857405274145E-2</v>
      </c>
      <c r="AC237" s="11">
        <f>'OddsRatio_working_3-way'!X237^(1/3)*SIN('OddsRatio_working_3-way'!Y237/3)</f>
        <v>0.27249814478366641</v>
      </c>
      <c r="AD237" s="11">
        <f>'OddsRatio_working_3-way'!X237^(1/3)*SIN(('OddsRatio_working_3-way'!Y237+2*PI())/3)</f>
        <v>0.35050080592122046</v>
      </c>
      <c r="AE237" s="11">
        <f>'OddsRatio_working_3-way'!X237^(1/3)*SIN(('OddsRatio_working_3-way'!Y237+4*PI())/3)</f>
        <v>-0.62299895070488687</v>
      </c>
      <c r="AF237" s="11">
        <f>-'OddsRatio_working_3-way'!U237/(3*'OddsRatio_working_3-way'!X237^(1/3))*COS(('OddsRatio_working_3-way'!Y237)/3)</f>
        <v>0.56205034654411801</v>
      </c>
      <c r="AG237" s="11">
        <f>-'OddsRatio_working_3-way'!U237/(3*'OddsRatio_working_3-way'!X237^(1/3))*COS(('OddsRatio_working_3-way'!Y237+2*PI())/3)</f>
        <v>-0.5170154891388441</v>
      </c>
      <c r="AH237" s="11">
        <f>-'OddsRatio_working_3-way'!U237/(3*'OddsRatio_working_3-way'!X237^(1/3))*COS(('OddsRatio_working_3-way'!Y237+4*PI())/3)</f>
        <v>-4.5034857405274138E-2</v>
      </c>
      <c r="AI237" s="11">
        <f>'OddsRatio_working_3-way'!U237/(3*'OddsRatio_working_3-way'!X237^(1/3))*SIN(('OddsRatio_working_3-way'!Y237)/3)</f>
        <v>-0.27249814478366635</v>
      </c>
      <c r="AJ237" s="11">
        <f>'OddsRatio_working_3-way'!U237/(3*'OddsRatio_working_3-way'!X237^(1/3))*SIN(('OddsRatio_working_3-way'!Y237+2*PI())/3)</f>
        <v>-0.3505008059212204</v>
      </c>
      <c r="AK237" s="11">
        <f>'OddsRatio_working_3-way'!U237/(3*'OddsRatio_working_3-way'!X237^(1/3))*SIN(('OddsRatio_working_3-way'!Y237+4*PI())/3)</f>
        <v>0.62299895070488676</v>
      </c>
      <c r="AL237" s="11">
        <f>'OddsRatio_working_3-way'!Z237+'OddsRatio_working_3-way'!AF237</f>
        <v>1.124100693088236</v>
      </c>
      <c r="AM237" s="11">
        <f>'OddsRatio_working_3-way'!AA237+'OddsRatio_working_3-way'!AG237</f>
        <v>-1.0340309782776882</v>
      </c>
      <c r="AN237" s="11">
        <f>'OddsRatio_working_3-way'!AB237+'OddsRatio_working_3-way'!AH237</f>
        <v>-9.006971481054829E-2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1.124100693088236</v>
      </c>
      <c r="AS237" s="11">
        <f>IF(('OddsRatio_working_3-way'!X237=0),IF(Q237&gt;0,-Q237^(1/3),(-Q237)^(1/3)),'OddsRatio_working_3-way'!AM237-'OddsRatio_working_3-way'!R237/3)</f>
        <v>-1.0340309782776882</v>
      </c>
      <c r="AT237" s="11">
        <f>IF(('OddsRatio_working_3-way'!X237=0),IF(Q237&gt;0,-Q237^(1/3),(-Q237)^(1/3)),'OddsRatio_working_3-way'!AN237-'OddsRatio_working_3-way'!R237/3)</f>
        <v>-9.006971481054829E-2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3.01</v>
      </c>
      <c r="B238" s="4">
        <f>IF('True_Odds_Calculator_3-way'!B239="","",'True_Odds_Calculator_3-way'!B239)</f>
        <v>3.06</v>
      </c>
      <c r="C238" s="4">
        <f>IF('True_Odds_Calculator_3-way'!C239="","",'True_Odds_Calculator_3-way'!C239)</f>
        <v>2.76</v>
      </c>
      <c r="D238" s="9">
        <f t="shared" si="52"/>
        <v>0.3251913896034494</v>
      </c>
      <c r="E238" s="9">
        <f t="shared" si="53"/>
        <v>0.31982275407483163</v>
      </c>
      <c r="F238" s="9">
        <f t="shared" si="54"/>
        <v>0.3549858563217192</v>
      </c>
      <c r="G238" s="9">
        <f t="shared" si="55"/>
        <v>1.0323941148122058</v>
      </c>
      <c r="H238" s="9">
        <f t="shared" si="56"/>
        <v>3.0751121707725337</v>
      </c>
      <c r="I238" s="9">
        <f t="shared" si="57"/>
        <v>3.1267318765131438</v>
      </c>
      <c r="J238" s="9">
        <f t="shared" si="58"/>
        <v>2.8170136420694818</v>
      </c>
      <c r="K238" s="11">
        <f t="shared" si="59"/>
        <v>0.33222591362126247</v>
      </c>
      <c r="L238" s="11">
        <f t="shared" si="60"/>
        <v>0.32679738562091504</v>
      </c>
      <c r="M238" s="11">
        <f t="shared" si="61"/>
        <v>0.3623188405797102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-0.28666781845869471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0.22933563943496732</v>
      </c>
      <c r="Q238" s="11">
        <f>2*'OddsRatio_working_3-way'!K238*'OddsRatio_working_3-way'!L238*'OddsRatio_working_3-way'!M238</f>
        <v>7.8674318845614877E-2</v>
      </c>
      <c r="R238" s="11">
        <f t="shared" si="62"/>
        <v>0</v>
      </c>
      <c r="S238" s="11">
        <f t="shared" si="63"/>
        <v>-0.80000483021784241</v>
      </c>
      <c r="T238" s="11">
        <f t="shared" si="64"/>
        <v>-0.2744441956150403</v>
      </c>
      <c r="U238" s="11">
        <f>'OddsRatio_working_3-way'!S238-'OddsRatio_working_3-way'!R238^2/3</f>
        <v>-0.80000483021784241</v>
      </c>
      <c r="V238" s="11">
        <f>'OddsRatio_working_3-way'!S238*'OddsRatio_working_3-way'!R238/3-2*'OddsRatio_working_3-way'!R238^3/27-'OddsRatio_working_3-way'!T238</f>
        <v>0.2744441956150403</v>
      </c>
      <c r="W238" s="11">
        <f>'OddsRatio_working_3-way'!V238^2+4*'OddsRatio_working_3-way'!U238^3/27</f>
        <v>-5.3360928199157331E-4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0.13770732169058594</v>
      </c>
      <c r="Y238" s="11">
        <f>IF('OddsRatio_working_3-way'!W238&gt;=0,IF('OddsRatio_working_3-way'!V238+SQRT('OddsRatio_working_3-way'!W238)&gt;0,0,PI()),ACOS('OddsRatio_working_3-way'!V238/(2*'OddsRatio_working_3-way'!X238)))</f>
        <v>8.3972130468941586E-2</v>
      </c>
      <c r="Z238" s="11">
        <f>'OddsRatio_working_3-way'!X238^(1/3)*COS('OddsRatio_working_3-way'!Y238/3)</f>
        <v>0.516197057406103</v>
      </c>
      <c r="AA238" s="11">
        <f>'OddsRatio_working_3-way'!X238^(1/3)*COS(('OddsRatio_working_3-way'!Y238+2*PI())/3)</f>
        <v>-0.27061475810415248</v>
      </c>
      <c r="AB238" s="11">
        <f>'OddsRatio_working_3-way'!X238^(1/3)*COS(('OddsRatio_working_3-way'!Y238+4*PI())/3)</f>
        <v>-0.24558229930195064</v>
      </c>
      <c r="AC238" s="11">
        <f>'OddsRatio_working_3-way'!X238^(1/3)*SIN('OddsRatio_working_3-way'!Y238/3)</f>
        <v>1.4452496827929479E-2</v>
      </c>
      <c r="AD238" s="11">
        <f>'OddsRatio_working_3-way'!X238^(1/3)*SIN(('OddsRatio_working_3-way'!Y238+2*PI())/3)</f>
        <v>0.43981351665849466</v>
      </c>
      <c r="AE238" s="11">
        <f>'OddsRatio_working_3-way'!X238^(1/3)*SIN(('OddsRatio_working_3-way'!Y238+4*PI())/3)</f>
        <v>-0.45426601348642409</v>
      </c>
      <c r="AF238" s="11">
        <f>-'OddsRatio_working_3-way'!U238/(3*'OddsRatio_working_3-way'!X238^(1/3))*COS(('OddsRatio_working_3-way'!Y238)/3)</f>
        <v>0.51619705740610278</v>
      </c>
      <c r="AG238" s="11">
        <f>-'OddsRatio_working_3-way'!U238/(3*'OddsRatio_working_3-way'!X238^(1/3))*COS(('OddsRatio_working_3-way'!Y238+2*PI())/3)</f>
        <v>-0.27061475810415236</v>
      </c>
      <c r="AH238" s="11">
        <f>-'OddsRatio_working_3-way'!U238/(3*'OddsRatio_working_3-way'!X238^(1/3))*COS(('OddsRatio_working_3-way'!Y238+4*PI())/3)</f>
        <v>-0.24558229930195052</v>
      </c>
      <c r="AI238" s="11">
        <f>'OddsRatio_working_3-way'!U238/(3*'OddsRatio_working_3-way'!X238^(1/3))*SIN(('OddsRatio_working_3-way'!Y238)/3)</f>
        <v>-1.4452496827929474E-2</v>
      </c>
      <c r="AJ238" s="11">
        <f>'OddsRatio_working_3-way'!U238/(3*'OddsRatio_working_3-way'!X238^(1/3))*SIN(('OddsRatio_working_3-way'!Y238+2*PI())/3)</f>
        <v>-0.4398135166584945</v>
      </c>
      <c r="AK238" s="11">
        <f>'OddsRatio_working_3-way'!U238/(3*'OddsRatio_working_3-way'!X238^(1/3))*SIN(('OddsRatio_working_3-way'!Y238+4*PI())/3)</f>
        <v>0.45426601348642393</v>
      </c>
      <c r="AL238" s="11">
        <f>'OddsRatio_working_3-way'!Z238+'OddsRatio_working_3-way'!AF238</f>
        <v>1.0323941148122058</v>
      </c>
      <c r="AM238" s="11">
        <f>'OddsRatio_working_3-way'!AA238+'OddsRatio_working_3-way'!AG238</f>
        <v>-0.54122951620830484</v>
      </c>
      <c r="AN238" s="11">
        <f>'OddsRatio_working_3-way'!AB238+'OddsRatio_working_3-way'!AH238</f>
        <v>-0.49116459860390116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1.0323941148122058</v>
      </c>
      <c r="AS238" s="11">
        <f>IF(('OddsRatio_working_3-way'!X238=0),IF(Q238&gt;0,-Q238^(1/3),(-Q238)^(1/3)),'OddsRatio_working_3-way'!AM238-'OddsRatio_working_3-way'!R238/3)</f>
        <v>-0.54122951620830484</v>
      </c>
      <c r="AT238" s="11">
        <f>IF(('OddsRatio_working_3-way'!X238=0),IF(Q238&gt;0,-Q238^(1/3),(-Q238)^(1/3)),'OddsRatio_working_3-way'!AN238-'OddsRatio_working_3-way'!R238/3)</f>
        <v>-0.49116459860390116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3.37</v>
      </c>
      <c r="B239" s="4">
        <f>IF('True_Odds_Calculator_3-way'!B240="","",'True_Odds_Calculator_3-way'!B240)</f>
        <v>3.63</v>
      </c>
      <c r="C239" s="4">
        <f>IF('True_Odds_Calculator_3-way'!C240="","",'True_Odds_Calculator_3-way'!C240)</f>
        <v>2.2200000000000002</v>
      </c>
      <c r="D239" s="9">
        <f t="shared" si="52"/>
        <v>0.28953563109966202</v>
      </c>
      <c r="E239" s="9">
        <f t="shared" si="53"/>
        <v>0.26860056994083725</v>
      </c>
      <c r="F239" s="9">
        <f t="shared" si="54"/>
        <v>0.44186379895950056</v>
      </c>
      <c r="G239" s="9">
        <f t="shared" si="55"/>
        <v>1.0353613273021034</v>
      </c>
      <c r="H239" s="9">
        <f t="shared" si="56"/>
        <v>3.4538063457059858</v>
      </c>
      <c r="I239" s="9">
        <f t="shared" si="57"/>
        <v>3.7230002908045314</v>
      </c>
      <c r="J239" s="9">
        <f t="shared" si="58"/>
        <v>2.2631408193085667</v>
      </c>
      <c r="K239" s="11">
        <f t="shared" si="59"/>
        <v>0.29673590504451036</v>
      </c>
      <c r="L239" s="11">
        <f t="shared" si="60"/>
        <v>0.27548209366391185</v>
      </c>
      <c r="M239" s="11">
        <f t="shared" si="61"/>
        <v>0.4504504504504504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-0.28001056946295677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0.22903448854352548</v>
      </c>
      <c r="Q239" s="11">
        <f>2*'OddsRatio_working_3-way'!K239*'OddsRatio_working_3-way'!L239*'OddsRatio_working_3-way'!M239</f>
        <v>7.3644530078304002E-2</v>
      </c>
      <c r="R239" s="11">
        <f t="shared" si="62"/>
        <v>0</v>
      </c>
      <c r="S239" s="11">
        <f t="shared" si="63"/>
        <v>-0.81794944020434546</v>
      </c>
      <c r="T239" s="11">
        <f t="shared" si="64"/>
        <v>-0.26300625086956442</v>
      </c>
      <c r="U239" s="11">
        <f>'OddsRatio_working_3-way'!S239-'OddsRatio_working_3-way'!R239^2/3</f>
        <v>-0.81794944020434546</v>
      </c>
      <c r="V239" s="11">
        <f>'OddsRatio_working_3-way'!S239*'OddsRatio_working_3-way'!R239/3-2*'OddsRatio_working_3-way'!R239^3/27-'OddsRatio_working_3-way'!T239</f>
        <v>0.26300625086956442</v>
      </c>
      <c r="W239" s="11">
        <f>'OddsRatio_working_3-way'!V239^2+4*'OddsRatio_working_3-way'!U239^3/27</f>
        <v>-1.1900592885741815E-2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0.1423664996428286</v>
      </c>
      <c r="Y239" s="11">
        <f>IF('OddsRatio_working_3-way'!W239&gt;=0,IF('OddsRatio_working_3-way'!V239+SQRT('OddsRatio_working_3-way'!W239)&gt;0,0,PI()),ACOS('OddsRatio_working_3-way'!V239/(2*'OddsRatio_working_3-way'!X239)))</f>
        <v>0.39318281304297131</v>
      </c>
      <c r="Z239" s="11">
        <f>'OddsRatio_working_3-way'!X239^(1/3)*COS('OddsRatio_working_3-way'!Y239/3)</f>
        <v>0.5176806636510517</v>
      </c>
      <c r="AA239" s="11">
        <f>'OddsRatio_working_3-way'!X239^(1/3)*COS(('OddsRatio_working_3-way'!Y239+2*PI())/3)</f>
        <v>-0.31793692997162337</v>
      </c>
      <c r="AB239" s="11">
        <f>'OddsRatio_working_3-way'!X239^(1/3)*COS(('OddsRatio_working_3-way'!Y239+4*PI())/3)</f>
        <v>-0.19974373367942846</v>
      </c>
      <c r="AC239" s="11">
        <f>'OddsRatio_working_3-way'!X239^(1/3)*SIN('OddsRatio_working_3-way'!Y239/3)</f>
        <v>6.823887369568124E-2</v>
      </c>
      <c r="AD239" s="11">
        <f>'OddsRatio_working_3-way'!X239^(1/3)*SIN(('OddsRatio_working_3-way'!Y239+2*PI())/3)</f>
        <v>0.41420516892195769</v>
      </c>
      <c r="AE239" s="11">
        <f>'OddsRatio_working_3-way'!X239^(1/3)*SIN(('OddsRatio_working_3-way'!Y239+4*PI())/3)</f>
        <v>-0.48244404261763874</v>
      </c>
      <c r="AF239" s="11">
        <f>-'OddsRatio_working_3-way'!U239/(3*'OddsRatio_working_3-way'!X239^(1/3))*COS(('OddsRatio_working_3-way'!Y239)/3)</f>
        <v>0.5176806636510517</v>
      </c>
      <c r="AG239" s="11">
        <f>-'OddsRatio_working_3-way'!U239/(3*'OddsRatio_working_3-way'!X239^(1/3))*COS(('OddsRatio_working_3-way'!Y239+2*PI())/3)</f>
        <v>-0.31793692997162337</v>
      </c>
      <c r="AH239" s="11">
        <f>-'OddsRatio_working_3-way'!U239/(3*'OddsRatio_working_3-way'!X239^(1/3))*COS(('OddsRatio_working_3-way'!Y239+4*PI())/3)</f>
        <v>-0.19974373367942846</v>
      </c>
      <c r="AI239" s="11">
        <f>'OddsRatio_working_3-way'!U239/(3*'OddsRatio_working_3-way'!X239^(1/3))*SIN(('OddsRatio_working_3-way'!Y239)/3)</f>
        <v>-6.823887369568124E-2</v>
      </c>
      <c r="AJ239" s="11">
        <f>'OddsRatio_working_3-way'!U239/(3*'OddsRatio_working_3-way'!X239^(1/3))*SIN(('OddsRatio_working_3-way'!Y239+2*PI())/3)</f>
        <v>-0.41420516892195769</v>
      </c>
      <c r="AK239" s="11">
        <f>'OddsRatio_working_3-way'!U239/(3*'OddsRatio_working_3-way'!X239^(1/3))*SIN(('OddsRatio_working_3-way'!Y239+4*PI())/3)</f>
        <v>0.48244404261763874</v>
      </c>
      <c r="AL239" s="11">
        <f>'OddsRatio_working_3-way'!Z239+'OddsRatio_working_3-way'!AF239</f>
        <v>1.0353613273021034</v>
      </c>
      <c r="AM239" s="11">
        <f>'OddsRatio_working_3-way'!AA239+'OddsRatio_working_3-way'!AG239</f>
        <v>-0.63587385994324674</v>
      </c>
      <c r="AN239" s="11">
        <f>'OddsRatio_working_3-way'!AB239+'OddsRatio_working_3-way'!AH239</f>
        <v>-0.39948746735885693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1.0353613273021034</v>
      </c>
      <c r="AS239" s="11">
        <f>IF(('OddsRatio_working_3-way'!X239=0),IF(Q239&gt;0,-Q239^(1/3),(-Q239)^(1/3)),'OddsRatio_working_3-way'!AM239-'OddsRatio_working_3-way'!R239/3)</f>
        <v>-0.63587385994324674</v>
      </c>
      <c r="AT239" s="11">
        <f>IF(('OddsRatio_working_3-way'!X239=0),IF(Q239&gt;0,-Q239^(1/3),(-Q239)^(1/3)),'OddsRatio_working_3-way'!AN239-'OddsRatio_working_3-way'!R239/3)</f>
        <v>-0.39948746735885693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2.57</v>
      </c>
      <c r="B240" s="4">
        <f>IF('True_Odds_Calculator_3-way'!B241="","",'True_Odds_Calculator_3-way'!B241)</f>
        <v>2.97</v>
      </c>
      <c r="C240" s="4">
        <f>IF('True_Odds_Calculator_3-way'!C241="","",'True_Odds_Calculator_3-way'!C241)</f>
        <v>3.19</v>
      </c>
      <c r="D240" s="9">
        <f t="shared" si="52"/>
        <v>0.37526303826470803</v>
      </c>
      <c r="E240" s="9">
        <f t="shared" si="53"/>
        <v>0.32373463291979071</v>
      </c>
      <c r="F240" s="9">
        <f t="shared" si="54"/>
        <v>0.30100232881550104</v>
      </c>
      <c r="G240" s="9">
        <f t="shared" si="55"/>
        <v>1.0603805627076939</v>
      </c>
      <c r="H240" s="9">
        <f t="shared" si="56"/>
        <v>2.6647974834510793</v>
      </c>
      <c r="I240" s="9">
        <f t="shared" si="57"/>
        <v>3.0889497085341575</v>
      </c>
      <c r="J240" s="9">
        <f t="shared" si="58"/>
        <v>3.3222334323298495</v>
      </c>
      <c r="K240" s="11">
        <f t="shared" si="59"/>
        <v>0.38910505836575876</v>
      </c>
      <c r="L240" s="11">
        <f t="shared" si="60"/>
        <v>0.33670033670033667</v>
      </c>
      <c r="M240" s="11">
        <f t="shared" si="61"/>
        <v>0.31347962382445144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-0.27818245640233108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0.23532841312137018</v>
      </c>
      <c r="Q240" s="11">
        <f>2*'OddsRatio_working_3-way'!K240*'OddsRatio_working_3-way'!L240*'OddsRatio_working_3-way'!M240</f>
        <v>8.2139062171507918E-2</v>
      </c>
      <c r="R240" s="11">
        <f t="shared" si="62"/>
        <v>0</v>
      </c>
      <c r="S240" s="11">
        <f t="shared" si="63"/>
        <v>-0.84594987104800834</v>
      </c>
      <c r="T240" s="11">
        <f t="shared" si="64"/>
        <v>-0.2952704610987813</v>
      </c>
      <c r="U240" s="11">
        <f>'OddsRatio_working_3-way'!S240-'OddsRatio_working_3-way'!R240^2/3</f>
        <v>-0.84594987104800834</v>
      </c>
      <c r="V240" s="11">
        <f>'OddsRatio_working_3-way'!S240*'OddsRatio_working_3-way'!R240/3-2*'OddsRatio_working_3-way'!R240^3/27-'OddsRatio_working_3-way'!T240</f>
        <v>0.2952704610987813</v>
      </c>
      <c r="W240" s="11">
        <f>'OddsRatio_working_3-way'!V240^2+4*'OddsRatio_working_3-way'!U240^3/27</f>
        <v>-2.5024819282365163E-3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0.14973904561413118</v>
      </c>
      <c r="Y240" s="11">
        <f>IF('OddsRatio_working_3-way'!W240&gt;=0,IF('OddsRatio_working_3-way'!V240+SQRT('OddsRatio_working_3-way'!W240)&gt;0,0,PI()),ACOS('OddsRatio_working_3-way'!V240/(2*'OddsRatio_working_3-way'!X240)))</f>
        <v>0.16782669595450739</v>
      </c>
      <c r="Z240" s="11">
        <f>'OddsRatio_working_3-way'!X240^(1/3)*COS('OddsRatio_working_3-way'!Y240/3)</f>
        <v>0.53019028135384694</v>
      </c>
      <c r="AA240" s="11">
        <f>'OddsRatio_working_3-way'!X240^(1/3)*COS(('OddsRatio_working_3-way'!Y240+2*PI())/3)</f>
        <v>-0.29080830715731926</v>
      </c>
      <c r="AB240" s="11">
        <f>'OddsRatio_working_3-way'!X240^(1/3)*COS(('OddsRatio_working_3-way'!Y240+4*PI())/3)</f>
        <v>-0.23938197419652738</v>
      </c>
      <c r="AC240" s="11">
        <f>'OddsRatio_working_3-way'!X240^(1/3)*SIN('OddsRatio_working_3-way'!Y240/3)</f>
        <v>2.9691007178348511E-2</v>
      </c>
      <c r="AD240" s="11">
        <f>'OddsRatio_working_3-way'!X240^(1/3)*SIN(('OddsRatio_working_3-way'!Y240+2*PI())/3)</f>
        <v>0.44431274890287625</v>
      </c>
      <c r="AE240" s="11">
        <f>'OddsRatio_working_3-way'!X240^(1/3)*SIN(('OddsRatio_working_3-way'!Y240+4*PI())/3)</f>
        <v>-0.47400375608122475</v>
      </c>
      <c r="AF240" s="11">
        <f>-'OddsRatio_working_3-way'!U240/(3*'OddsRatio_working_3-way'!X240^(1/3))*COS(('OddsRatio_working_3-way'!Y240)/3)</f>
        <v>0.53019028135384694</v>
      </c>
      <c r="AG240" s="11">
        <f>-'OddsRatio_working_3-way'!U240/(3*'OddsRatio_working_3-way'!X240^(1/3))*COS(('OddsRatio_working_3-way'!Y240+2*PI())/3)</f>
        <v>-0.29080830715731926</v>
      </c>
      <c r="AH240" s="11">
        <f>-'OddsRatio_working_3-way'!U240/(3*'OddsRatio_working_3-way'!X240^(1/3))*COS(('OddsRatio_working_3-way'!Y240+4*PI())/3)</f>
        <v>-0.23938197419652738</v>
      </c>
      <c r="AI240" s="11">
        <f>'OddsRatio_working_3-way'!U240/(3*'OddsRatio_working_3-way'!X240^(1/3))*SIN(('OddsRatio_working_3-way'!Y240)/3)</f>
        <v>-2.9691007178348511E-2</v>
      </c>
      <c r="AJ240" s="11">
        <f>'OddsRatio_working_3-way'!U240/(3*'OddsRatio_working_3-way'!X240^(1/3))*SIN(('OddsRatio_working_3-way'!Y240+2*PI())/3)</f>
        <v>-0.44431274890287625</v>
      </c>
      <c r="AK240" s="11">
        <f>'OddsRatio_working_3-way'!U240/(3*'OddsRatio_working_3-way'!X240^(1/3))*SIN(('OddsRatio_working_3-way'!Y240+4*PI())/3)</f>
        <v>0.47400375608122475</v>
      </c>
      <c r="AL240" s="11">
        <f>'OddsRatio_working_3-way'!Z240+'OddsRatio_working_3-way'!AF240</f>
        <v>1.0603805627076939</v>
      </c>
      <c r="AM240" s="11">
        <f>'OddsRatio_working_3-way'!AA240+'OddsRatio_working_3-way'!AG240</f>
        <v>-0.58161661431463851</v>
      </c>
      <c r="AN240" s="11">
        <f>'OddsRatio_working_3-way'!AB240+'OddsRatio_working_3-way'!AH240</f>
        <v>-0.47876394839305475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1.0603805627076939</v>
      </c>
      <c r="AS240" s="11">
        <f>IF(('OddsRatio_working_3-way'!X240=0),IF(Q240&gt;0,-Q240^(1/3),(-Q240)^(1/3)),'OddsRatio_working_3-way'!AM240-'OddsRatio_working_3-way'!R240/3)</f>
        <v>-0.58161661431463851</v>
      </c>
      <c r="AT240" s="11">
        <f>IF(('OddsRatio_working_3-way'!X240=0),IF(Q240&gt;0,-Q240^(1/3),(-Q240)^(1/3)),'OddsRatio_working_3-way'!AN240-'OddsRatio_working_3-way'!R240/3)</f>
        <v>-0.47876394839305475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10.26</v>
      </c>
      <c r="B241" s="4">
        <f>IF('True_Odds_Calculator_3-way'!B242="","",'True_Odds_Calculator_3-way'!B242)</f>
        <v>5.3</v>
      </c>
      <c r="C241" s="4">
        <f>IF('True_Odds_Calculator_3-way'!C242="","",'True_Odds_Calculator_3-way'!C242)</f>
        <v>1.3</v>
      </c>
      <c r="D241" s="9">
        <f t="shared" si="52"/>
        <v>8.6315712538920814E-2</v>
      </c>
      <c r="E241" s="9">
        <f t="shared" si="53"/>
        <v>0.16904869058798053</v>
      </c>
      <c r="F241" s="9">
        <f t="shared" si="54"/>
        <v>0.74463559687309866</v>
      </c>
      <c r="G241" s="9">
        <f t="shared" si="55"/>
        <v>1.1431291770956469</v>
      </c>
      <c r="H241" s="9">
        <f t="shared" si="56"/>
        <v>11.585376179905689</v>
      </c>
      <c r="I241" s="9">
        <f t="shared" si="57"/>
        <v>5.9154554615112804</v>
      </c>
      <c r="J241" s="9">
        <f t="shared" si="58"/>
        <v>1.342938753128694</v>
      </c>
      <c r="K241" s="11">
        <f t="shared" si="59"/>
        <v>9.7465886939571159E-2</v>
      </c>
      <c r="L241" s="11">
        <f t="shared" si="60"/>
        <v>0.18867924528301888</v>
      </c>
      <c r="M241" s="11">
        <f t="shared" si="61"/>
        <v>0.76923076923076916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-0.16897953640754038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0.19606345326305605</v>
      </c>
      <c r="Q241" s="11">
        <f>2*'OddsRatio_working_3-way'!K241*'OddsRatio_working_3-way'!L241*'OddsRatio_working_3-way'!M241</f>
        <v>2.8291984597843586E-2</v>
      </c>
      <c r="R241" s="11">
        <f t="shared" si="62"/>
        <v>0</v>
      </c>
      <c r="S241" s="11">
        <f t="shared" si="63"/>
        <v>-1.1602792706816014</v>
      </c>
      <c r="T241" s="11">
        <f t="shared" si="64"/>
        <v>-0.16742846618782126</v>
      </c>
      <c r="U241" s="11">
        <f>'OddsRatio_working_3-way'!S241-'OddsRatio_working_3-way'!R241^2/3</f>
        <v>-1.1602792706816014</v>
      </c>
      <c r="V241" s="11">
        <f>'OddsRatio_working_3-way'!S241*'OddsRatio_working_3-way'!R241/3-2*'OddsRatio_working_3-way'!R241^3/27-'OddsRatio_working_3-way'!T241</f>
        <v>0.16742846618782126</v>
      </c>
      <c r="W241" s="11">
        <f>'OddsRatio_working_3-way'!V241^2+4*'OddsRatio_working_3-way'!U241^3/27</f>
        <v>-0.20337861705396765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0.24052593848895698</v>
      </c>
      <c r="Y241" s="11">
        <f>IF('OddsRatio_working_3-way'!W241&gt;=0,IF('OddsRatio_working_3-way'!V241+SQRT('OddsRatio_working_3-way'!W241)&gt;0,0,PI()),ACOS('OddsRatio_working_3-way'!V241/(2*'OddsRatio_working_3-way'!X241)))</f>
        <v>1.2153097174085765</v>
      </c>
      <c r="Z241" s="11">
        <f>'OddsRatio_working_3-way'!X241^(1/3)*COS('OddsRatio_working_3-way'!Y241/3)</f>
        <v>0.57156458854782344</v>
      </c>
      <c r="AA241" s="11">
        <f>'OddsRatio_working_3-way'!X241^(1/3)*COS(('OddsRatio_working_3-way'!Y241+2*PI())/3)</f>
        <v>-0.4980445342249174</v>
      </c>
      <c r="AB241" s="11">
        <f>'OddsRatio_working_3-way'!X241^(1/3)*COS(('OddsRatio_working_3-way'!Y241+4*PI())/3)</f>
        <v>-7.3520054322906231E-2</v>
      </c>
      <c r="AC241" s="11">
        <f>'OddsRatio_working_3-way'!X241^(1/3)*SIN('OddsRatio_working_3-way'!Y241/3)</f>
        <v>0.24509932274901225</v>
      </c>
      <c r="AD241" s="11">
        <f>'OddsRatio_working_3-way'!X241^(1/3)*SIN(('OddsRatio_working_3-way'!Y241+2*PI())/3)</f>
        <v>0.37243979221150936</v>
      </c>
      <c r="AE241" s="11">
        <f>'OddsRatio_working_3-way'!X241^(1/3)*SIN(('OddsRatio_working_3-way'!Y241+4*PI())/3)</f>
        <v>-0.6175391149605215</v>
      </c>
      <c r="AF241" s="11">
        <f>-'OddsRatio_working_3-way'!U241/(3*'OddsRatio_working_3-way'!X241^(1/3))*COS(('OddsRatio_working_3-way'!Y241)/3)</f>
        <v>0.57156458854782344</v>
      </c>
      <c r="AG241" s="11">
        <f>-'OddsRatio_working_3-way'!U241/(3*'OddsRatio_working_3-way'!X241^(1/3))*COS(('OddsRatio_working_3-way'!Y241+2*PI())/3)</f>
        <v>-0.4980445342249174</v>
      </c>
      <c r="AH241" s="11">
        <f>-'OddsRatio_working_3-way'!U241/(3*'OddsRatio_working_3-way'!X241^(1/3))*COS(('OddsRatio_working_3-way'!Y241+4*PI())/3)</f>
        <v>-7.3520054322906231E-2</v>
      </c>
      <c r="AI241" s="11">
        <f>'OddsRatio_working_3-way'!U241/(3*'OddsRatio_working_3-way'!X241^(1/3))*SIN(('OddsRatio_working_3-way'!Y241)/3)</f>
        <v>-0.24509932274901225</v>
      </c>
      <c r="AJ241" s="11">
        <f>'OddsRatio_working_3-way'!U241/(3*'OddsRatio_working_3-way'!X241^(1/3))*SIN(('OddsRatio_working_3-way'!Y241+2*PI())/3)</f>
        <v>-0.37243979221150936</v>
      </c>
      <c r="AK241" s="11">
        <f>'OddsRatio_working_3-way'!U241/(3*'OddsRatio_working_3-way'!X241^(1/3))*SIN(('OddsRatio_working_3-way'!Y241+4*PI())/3)</f>
        <v>0.6175391149605215</v>
      </c>
      <c r="AL241" s="11">
        <f>'OddsRatio_working_3-way'!Z241+'OddsRatio_working_3-way'!AF241</f>
        <v>1.1431291770956469</v>
      </c>
      <c r="AM241" s="11">
        <f>'OddsRatio_working_3-way'!AA241+'OddsRatio_working_3-way'!AG241</f>
        <v>-0.9960890684498348</v>
      </c>
      <c r="AN241" s="11">
        <f>'OddsRatio_working_3-way'!AB241+'OddsRatio_working_3-way'!AH241</f>
        <v>-0.14704010864581246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1.1431291770956469</v>
      </c>
      <c r="AS241" s="11">
        <f>IF(('OddsRatio_working_3-way'!X241=0),IF(Q241&gt;0,-Q241^(1/3),(-Q241)^(1/3)),'OddsRatio_working_3-way'!AM241-'OddsRatio_working_3-way'!R241/3)</f>
        <v>-0.9960890684498348</v>
      </c>
      <c r="AT241" s="11">
        <f>IF(('OddsRatio_working_3-way'!X241=0),IF(Q241&gt;0,-Q241^(1/3),(-Q241)^(1/3)),'OddsRatio_working_3-way'!AN241-'OddsRatio_working_3-way'!R241/3)</f>
        <v>-0.14704010864581246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7.11</v>
      </c>
      <c r="B242" s="4">
        <f>IF('True_Odds_Calculator_3-way'!B243="","",'True_Odds_Calculator_3-way'!B243)</f>
        <v>4.7699999999999996</v>
      </c>
      <c r="C242" s="4">
        <f>IF('True_Odds_Calculator_3-way'!C243="","",'True_Odds_Calculator_3-way'!C243)</f>
        <v>1.48</v>
      </c>
      <c r="D242" s="9">
        <f t="shared" si="52"/>
        <v>0.1345218541216408</v>
      </c>
      <c r="E242" s="9">
        <f t="shared" si="53"/>
        <v>0.20121727475365966</v>
      </c>
      <c r="F242" s="9">
        <f t="shared" si="54"/>
        <v>0.66426087112469956</v>
      </c>
      <c r="G242" s="9">
        <f t="shared" si="55"/>
        <v>1.0529846764960245</v>
      </c>
      <c r="H242" s="9">
        <f t="shared" si="56"/>
        <v>7.4337363733907083</v>
      </c>
      <c r="I242" s="9">
        <f t="shared" si="57"/>
        <v>4.9697522303900126</v>
      </c>
      <c r="J242" s="9">
        <f t="shared" si="58"/>
        <v>1.5054326447180919</v>
      </c>
      <c r="K242" s="11">
        <f t="shared" si="59"/>
        <v>0.14064697609001406</v>
      </c>
      <c r="L242" s="11">
        <f t="shared" si="60"/>
        <v>0.20964360587002098</v>
      </c>
      <c r="M242" s="11">
        <f t="shared" si="61"/>
        <v>0.67567567567567566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-0.2202795104634131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0.20640017455557619</v>
      </c>
      <c r="Q242" s="11">
        <f>2*'OddsRatio_working_3-way'!K242*'OddsRatio_working_3-way'!L242*'OddsRatio_working_3-way'!M242</f>
        <v>3.9845593543547532E-2</v>
      </c>
      <c r="R242" s="11">
        <f t="shared" si="62"/>
        <v>0</v>
      </c>
      <c r="S242" s="11">
        <f t="shared" si="63"/>
        <v>-0.93699216110187344</v>
      </c>
      <c r="T242" s="11">
        <f t="shared" si="64"/>
        <v>-0.18088651758723429</v>
      </c>
      <c r="U242" s="11">
        <f>'OddsRatio_working_3-way'!S242-'OddsRatio_working_3-way'!R242^2/3</f>
        <v>-0.93699216110187344</v>
      </c>
      <c r="V242" s="11">
        <f>'OddsRatio_working_3-way'!S242*'OddsRatio_working_3-way'!R242/3-2*'OddsRatio_working_3-way'!R242^3/27-'OddsRatio_working_3-way'!T242</f>
        <v>0.18088651758723429</v>
      </c>
      <c r="W242" s="11">
        <f>'OddsRatio_working_3-way'!V242^2+4*'OddsRatio_working_3-way'!U242^3/27</f>
        <v>-8.9152113124656956E-2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0.17455088467943508</v>
      </c>
      <c r="Y242" s="11">
        <f>IF('OddsRatio_working_3-way'!W242&gt;=0,IF('OddsRatio_working_3-way'!V242+SQRT('OddsRatio_working_3-way'!W242)&gt;0,0,PI()),ACOS('OddsRatio_working_3-way'!V242/(2*'OddsRatio_working_3-way'!X242)))</f>
        <v>1.0261116960931802</v>
      </c>
      <c r="Z242" s="11">
        <f>'OddsRatio_working_3-way'!X242^(1/3)*COS('OddsRatio_working_3-way'!Y242/3)</f>
        <v>0.52649233824801223</v>
      </c>
      <c r="AA242" s="11">
        <f>'OddsRatio_working_3-way'!X242^(1/3)*COS(('OddsRatio_working_3-way'!Y242+2*PI())/3)</f>
        <v>-0.42558040334486874</v>
      </c>
      <c r="AB242" s="11">
        <f>'OddsRatio_working_3-way'!X242^(1/3)*COS(('OddsRatio_working_3-way'!Y242+4*PI())/3)</f>
        <v>-0.1009119349031434</v>
      </c>
      <c r="AC242" s="11">
        <f>'OddsRatio_working_3-way'!X242^(1/3)*SIN('OddsRatio_working_3-way'!Y242/3)</f>
        <v>0.1874474276522137</v>
      </c>
      <c r="AD242" s="11">
        <f>'OddsRatio_working_3-way'!X242^(1/3)*SIN(('OddsRatio_working_3-way'!Y242+2*PI())/3)</f>
        <v>0.3622320259945413</v>
      </c>
      <c r="AE242" s="11">
        <f>'OddsRatio_working_3-way'!X242^(1/3)*SIN(('OddsRatio_working_3-way'!Y242+4*PI())/3)</f>
        <v>-0.54967945364675486</v>
      </c>
      <c r="AF242" s="11">
        <f>-'OddsRatio_working_3-way'!U242/(3*'OddsRatio_working_3-way'!X242^(1/3))*COS(('OddsRatio_working_3-way'!Y242)/3)</f>
        <v>0.52649233824801212</v>
      </c>
      <c r="AG242" s="11">
        <f>-'OddsRatio_working_3-way'!U242/(3*'OddsRatio_working_3-way'!X242^(1/3))*COS(('OddsRatio_working_3-way'!Y242+2*PI())/3)</f>
        <v>-0.42558040334486863</v>
      </c>
      <c r="AH242" s="11">
        <f>-'OddsRatio_working_3-way'!U242/(3*'OddsRatio_working_3-way'!X242^(1/3))*COS(('OddsRatio_working_3-way'!Y242+4*PI())/3)</f>
        <v>-0.10091193490314339</v>
      </c>
      <c r="AI242" s="11">
        <f>'OddsRatio_working_3-way'!U242/(3*'OddsRatio_working_3-way'!X242^(1/3))*SIN(('OddsRatio_working_3-way'!Y242)/3)</f>
        <v>-0.18744742765221367</v>
      </c>
      <c r="AJ242" s="11">
        <f>'OddsRatio_working_3-way'!U242/(3*'OddsRatio_working_3-way'!X242^(1/3))*SIN(('OddsRatio_working_3-way'!Y242+2*PI())/3)</f>
        <v>-0.36223202599454118</v>
      </c>
      <c r="AK242" s="11">
        <f>'OddsRatio_working_3-way'!U242/(3*'OddsRatio_working_3-way'!X242^(1/3))*SIN(('OddsRatio_working_3-way'!Y242+4*PI())/3)</f>
        <v>0.54967945364675475</v>
      </c>
      <c r="AL242" s="11">
        <f>'OddsRatio_working_3-way'!Z242+'OddsRatio_working_3-way'!AF242</f>
        <v>1.0529846764960245</v>
      </c>
      <c r="AM242" s="11">
        <f>'OddsRatio_working_3-way'!AA242+'OddsRatio_working_3-way'!AG242</f>
        <v>-0.85116080668973737</v>
      </c>
      <c r="AN242" s="11">
        <f>'OddsRatio_working_3-way'!AB242+'OddsRatio_working_3-way'!AH242</f>
        <v>-0.2018238698062868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1.0529846764960245</v>
      </c>
      <c r="AS242" s="11">
        <f>IF(('OddsRatio_working_3-way'!X242=0),IF(Q242&gt;0,-Q242^(1/3),(-Q242)^(1/3)),'OddsRatio_working_3-way'!AM242-'OddsRatio_working_3-way'!R242/3)</f>
        <v>-0.85116080668973737</v>
      </c>
      <c r="AT242" s="11">
        <f>IF(('OddsRatio_working_3-way'!X242=0),IF(Q242&gt;0,-Q242^(1/3),(-Q242)^(1/3)),'OddsRatio_working_3-way'!AN242-'OddsRatio_working_3-way'!R242/3)</f>
        <v>-0.2018238698062868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3.2</v>
      </c>
      <c r="B243" s="4">
        <f>IF('True_Odds_Calculator_3-way'!B244="","",'True_Odds_Calculator_3-way'!B244)</f>
        <v>3.35</v>
      </c>
      <c r="C243" s="4">
        <f>IF('True_Odds_Calculator_3-way'!C244="","",'True_Odds_Calculator_3-way'!C244)</f>
        <v>2.44</v>
      </c>
      <c r="D243" s="9">
        <f t="shared" si="52"/>
        <v>0.30578380400672628</v>
      </c>
      <c r="E243" s="9">
        <f t="shared" si="53"/>
        <v>0.29196428131965962</v>
      </c>
      <c r="F243" s="9">
        <f t="shared" si="54"/>
        <v>0.40225191467361388</v>
      </c>
      <c r="G243" s="9">
        <f t="shared" si="55"/>
        <v>1.0319474485759152</v>
      </c>
      <c r="H243" s="9">
        <f t="shared" si="56"/>
        <v>3.2702843868670137</v>
      </c>
      <c r="I243" s="9">
        <f t="shared" si="57"/>
        <v>3.4250765041534015</v>
      </c>
      <c r="J243" s="9">
        <f t="shared" si="58"/>
        <v>2.4860043259493181</v>
      </c>
      <c r="K243" s="11">
        <f t="shared" si="59"/>
        <v>0.3125</v>
      </c>
      <c r="L243" s="11">
        <f t="shared" si="60"/>
        <v>0.29850746268656714</v>
      </c>
      <c r="M243" s="11">
        <f t="shared" si="61"/>
        <v>0.4098360655737705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-0.28462197210667961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0.22900354783459753</v>
      </c>
      <c r="Q243" s="11">
        <f>2*'OddsRatio_working_3-way'!K243*'OddsRatio_working_3-way'!L243*'OddsRatio_working_3-way'!M243</f>
        <v>7.6461952532419858E-2</v>
      </c>
      <c r="R243" s="11">
        <f t="shared" si="62"/>
        <v>0</v>
      </c>
      <c r="S243" s="11">
        <f t="shared" si="63"/>
        <v>-0.80458843756716136</v>
      </c>
      <c r="T243" s="11">
        <f t="shared" si="64"/>
        <v>-0.26864388566516234</v>
      </c>
      <c r="U243" s="11">
        <f>'OddsRatio_working_3-way'!S243-'OddsRatio_working_3-way'!R243^2/3</f>
        <v>-0.80458843756716136</v>
      </c>
      <c r="V243" s="11">
        <f>'OddsRatio_working_3-way'!S243*'OddsRatio_working_3-way'!R243/3-2*'OddsRatio_working_3-way'!R243^3/27-'OddsRatio_working_3-way'!T243</f>
        <v>0.26864388566516234</v>
      </c>
      <c r="W243" s="11">
        <f>'OddsRatio_working_3-way'!V243^2+4*'OddsRatio_working_3-way'!U243^3/27</f>
        <v>-4.9949702140044405E-3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0.13889250116482282</v>
      </c>
      <c r="Y243" s="11">
        <f>IF('OddsRatio_working_3-way'!W243&gt;=0,IF('OddsRatio_working_3-way'!V243+SQRT('OddsRatio_working_3-way'!W243)&gt;0,0,PI()),ACOS('OddsRatio_working_3-way'!V243/(2*'OddsRatio_working_3-way'!X243)))</f>
        <v>0.25725180302660267</v>
      </c>
      <c r="Z243" s="11">
        <f>'OddsRatio_working_3-way'!X243^(1/3)*COS('OddsRatio_working_3-way'!Y243/3)</f>
        <v>0.51597372428795751</v>
      </c>
      <c r="AA243" s="11">
        <f>'OddsRatio_working_3-way'!X243^(1/3)*COS(('OddsRatio_working_3-way'!Y243+2*PI())/3)</f>
        <v>-0.29639840045086463</v>
      </c>
      <c r="AB243" s="11">
        <f>'OddsRatio_working_3-way'!X243^(1/3)*COS(('OddsRatio_working_3-way'!Y243+4*PI())/3)</f>
        <v>-0.21957532383709308</v>
      </c>
      <c r="AC243" s="11">
        <f>'OddsRatio_working_3-way'!X243^(1/3)*SIN('OddsRatio_working_3-way'!Y243/3)</f>
        <v>4.4353823962936433E-2</v>
      </c>
      <c r="AD243" s="11">
        <f>'OddsRatio_working_3-way'!X243^(1/3)*SIN(('OddsRatio_working_3-way'!Y243+2*PI())/3)</f>
        <v>0.42466944093717091</v>
      </c>
      <c r="AE243" s="11">
        <f>'OddsRatio_working_3-way'!X243^(1/3)*SIN(('OddsRatio_working_3-way'!Y243+4*PI())/3)</f>
        <v>-0.46902326490010721</v>
      </c>
      <c r="AF243" s="11">
        <f>-'OddsRatio_working_3-way'!U243/(3*'OddsRatio_working_3-way'!X243^(1/3))*COS(('OddsRatio_working_3-way'!Y243)/3)</f>
        <v>0.51597372428795762</v>
      </c>
      <c r="AG243" s="11">
        <f>-'OddsRatio_working_3-way'!U243/(3*'OddsRatio_working_3-way'!X243^(1/3))*COS(('OddsRatio_working_3-way'!Y243+2*PI())/3)</f>
        <v>-0.29639840045086469</v>
      </c>
      <c r="AH243" s="11">
        <f>-'OddsRatio_working_3-way'!U243/(3*'OddsRatio_working_3-way'!X243^(1/3))*COS(('OddsRatio_working_3-way'!Y243+4*PI())/3)</f>
        <v>-0.21957532383709311</v>
      </c>
      <c r="AI243" s="11">
        <f>'OddsRatio_working_3-way'!U243/(3*'OddsRatio_working_3-way'!X243^(1/3))*SIN(('OddsRatio_working_3-way'!Y243)/3)</f>
        <v>-4.4353823962936446E-2</v>
      </c>
      <c r="AJ243" s="11">
        <f>'OddsRatio_working_3-way'!U243/(3*'OddsRatio_working_3-way'!X243^(1/3))*SIN(('OddsRatio_working_3-way'!Y243+2*PI())/3)</f>
        <v>-0.42466944093717102</v>
      </c>
      <c r="AK243" s="11">
        <f>'OddsRatio_working_3-way'!U243/(3*'OddsRatio_working_3-way'!X243^(1/3))*SIN(('OddsRatio_working_3-way'!Y243+4*PI())/3)</f>
        <v>0.46902326490010726</v>
      </c>
      <c r="AL243" s="11">
        <f>'OddsRatio_working_3-way'!Z243+'OddsRatio_working_3-way'!AF243</f>
        <v>1.0319474485759152</v>
      </c>
      <c r="AM243" s="11">
        <f>'OddsRatio_working_3-way'!AA243+'OddsRatio_working_3-way'!AG243</f>
        <v>-0.59279680090172926</v>
      </c>
      <c r="AN243" s="11">
        <f>'OddsRatio_working_3-way'!AB243+'OddsRatio_working_3-way'!AH243</f>
        <v>-0.43915064767418621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1.0319474485759152</v>
      </c>
      <c r="AS243" s="11">
        <f>IF(('OddsRatio_working_3-way'!X243=0),IF(Q243&gt;0,-Q243^(1/3),(-Q243)^(1/3)),'OddsRatio_working_3-way'!AM243-'OddsRatio_working_3-way'!R243/3)</f>
        <v>-0.59279680090172926</v>
      </c>
      <c r="AT243" s="11">
        <f>IF(('OddsRatio_working_3-way'!X243=0),IF(Q243&gt;0,-Q243^(1/3),(-Q243)^(1/3)),'OddsRatio_working_3-way'!AN243-'OddsRatio_working_3-way'!R243/3)</f>
        <v>-0.43915064767418621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1.63</v>
      </c>
      <c r="B244" s="4">
        <f>IF('True_Odds_Calculator_3-way'!B245="","",'True_Odds_Calculator_3-way'!B245)</f>
        <v>3.81</v>
      </c>
      <c r="C244" s="4">
        <f>IF('True_Odds_Calculator_3-way'!C245="","",'True_Odds_Calculator_3-way'!C245)</f>
        <v>5.82</v>
      </c>
      <c r="D244" s="9">
        <f t="shared" si="52"/>
        <v>0.59334392239866751</v>
      </c>
      <c r="E244" s="9">
        <f t="shared" si="53"/>
        <v>0.24649135824536986</v>
      </c>
      <c r="F244" s="9">
        <f t="shared" si="54"/>
        <v>0.16016471935596244</v>
      </c>
      <c r="G244" s="9">
        <f t="shared" si="55"/>
        <v>1.0878780637930436</v>
      </c>
      <c r="H244" s="9">
        <f t="shared" si="56"/>
        <v>1.6853631801896176</v>
      </c>
      <c r="I244" s="9">
        <f t="shared" si="57"/>
        <v>4.0569373592584528</v>
      </c>
      <c r="J244" s="9">
        <f t="shared" si="58"/>
        <v>6.2435722674824712</v>
      </c>
      <c r="K244" s="11">
        <f t="shared" si="59"/>
        <v>0.61349693251533743</v>
      </c>
      <c r="L244" s="11">
        <f t="shared" si="60"/>
        <v>0.26246719160104987</v>
      </c>
      <c r="M244" s="11">
        <f t="shared" si="61"/>
        <v>0.1718213058419244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-0.23607953597540221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0.22853066458211285</v>
      </c>
      <c r="Q244" s="11">
        <f>2*'OddsRatio_working_3-way'!K244*'OddsRatio_working_3-way'!L244*'OddsRatio_working_3-way'!M244</f>
        <v>5.5334301351601174E-2</v>
      </c>
      <c r="R244" s="11">
        <f t="shared" si="62"/>
        <v>0</v>
      </c>
      <c r="S244" s="11">
        <f t="shared" si="63"/>
        <v>-0.96802403324752428</v>
      </c>
      <c r="T244" s="11">
        <f t="shared" si="64"/>
        <v>-0.23438838577421894</v>
      </c>
      <c r="U244" s="11">
        <f>'OddsRatio_working_3-way'!S244-'OddsRatio_working_3-way'!R244^2/3</f>
        <v>-0.96802403324752428</v>
      </c>
      <c r="V244" s="11">
        <f>'OddsRatio_working_3-way'!S244*'OddsRatio_working_3-way'!R244/3-2*'OddsRatio_working_3-way'!R244^3/27-'OddsRatio_working_3-way'!T244</f>
        <v>0.23438838577421894</v>
      </c>
      <c r="W244" s="11">
        <f>'OddsRatio_working_3-way'!V244^2+4*'OddsRatio_working_3-way'!U244^3/27</f>
        <v>-7.9448276149939656E-2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0.18329361113782972</v>
      </c>
      <c r="Y244" s="11">
        <f>IF('OddsRatio_working_3-way'!W244&gt;=0,IF('OddsRatio_working_3-way'!V244+SQRT('OddsRatio_working_3-way'!W244)&gt;0,0,PI()),ACOS('OddsRatio_working_3-way'!V244/(2*'OddsRatio_working_3-way'!X244)))</f>
        <v>0.87710522875369323</v>
      </c>
      <c r="Z244" s="11">
        <f>'OddsRatio_working_3-way'!X244^(1/3)*COS('OddsRatio_working_3-way'!Y244/3)</f>
        <v>0.54393903189652182</v>
      </c>
      <c r="AA244" s="11">
        <f>'OddsRatio_working_3-way'!X244^(1/3)*COS(('OddsRatio_working_3-way'!Y244+2*PI())/3)</f>
        <v>-0.41375722873215143</v>
      </c>
      <c r="AB244" s="11">
        <f>'OddsRatio_working_3-way'!X244^(1/3)*COS(('OddsRatio_working_3-way'!Y244+4*PI())/3)</f>
        <v>-0.13018180316437031</v>
      </c>
      <c r="AC244" s="11">
        <f>'OddsRatio_working_3-way'!X244^(1/3)*SIN('OddsRatio_working_3-way'!Y244/3)</f>
        <v>0.16372234828712098</v>
      </c>
      <c r="AD244" s="11">
        <f>'OddsRatio_working_3-way'!X244^(1/3)*SIN(('OddsRatio_working_3-way'!Y244+2*PI())/3)</f>
        <v>0.38920384558874149</v>
      </c>
      <c r="AE244" s="11">
        <f>'OddsRatio_working_3-way'!X244^(1/3)*SIN(('OddsRatio_working_3-way'!Y244+4*PI())/3)</f>
        <v>-0.55292619387586261</v>
      </c>
      <c r="AF244" s="11">
        <f>-'OddsRatio_working_3-way'!U244/(3*'OddsRatio_working_3-way'!X244^(1/3))*COS(('OddsRatio_working_3-way'!Y244)/3)</f>
        <v>0.54393903189652182</v>
      </c>
      <c r="AG244" s="11">
        <f>-'OddsRatio_working_3-way'!U244/(3*'OddsRatio_working_3-way'!X244^(1/3))*COS(('OddsRatio_working_3-way'!Y244+2*PI())/3)</f>
        <v>-0.41375722873215143</v>
      </c>
      <c r="AH244" s="11">
        <f>-'OddsRatio_working_3-way'!U244/(3*'OddsRatio_working_3-way'!X244^(1/3))*COS(('OddsRatio_working_3-way'!Y244+4*PI())/3)</f>
        <v>-0.13018180316437031</v>
      </c>
      <c r="AI244" s="11">
        <f>'OddsRatio_working_3-way'!U244/(3*'OddsRatio_working_3-way'!X244^(1/3))*SIN(('OddsRatio_working_3-way'!Y244)/3)</f>
        <v>-0.16372234828712098</v>
      </c>
      <c r="AJ244" s="11">
        <f>'OddsRatio_working_3-way'!U244/(3*'OddsRatio_working_3-way'!X244^(1/3))*SIN(('OddsRatio_working_3-way'!Y244+2*PI())/3)</f>
        <v>-0.38920384558874149</v>
      </c>
      <c r="AK244" s="11">
        <f>'OddsRatio_working_3-way'!U244/(3*'OddsRatio_working_3-way'!X244^(1/3))*SIN(('OddsRatio_working_3-way'!Y244+4*PI())/3)</f>
        <v>0.55292619387586261</v>
      </c>
      <c r="AL244" s="11">
        <f>'OddsRatio_working_3-way'!Z244+'OddsRatio_working_3-way'!AF244</f>
        <v>1.0878780637930436</v>
      </c>
      <c r="AM244" s="11">
        <f>'OddsRatio_working_3-way'!AA244+'OddsRatio_working_3-way'!AG244</f>
        <v>-0.82751445746430285</v>
      </c>
      <c r="AN244" s="11">
        <f>'OddsRatio_working_3-way'!AB244+'OddsRatio_working_3-way'!AH244</f>
        <v>-0.26036360632874062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1.0878780637930436</v>
      </c>
      <c r="AS244" s="11">
        <f>IF(('OddsRatio_working_3-way'!X244=0),IF(Q244&gt;0,-Q244^(1/3),(-Q244)^(1/3)),'OddsRatio_working_3-way'!AM244-'OddsRatio_working_3-way'!R244/3)</f>
        <v>-0.82751445746430285</v>
      </c>
      <c r="AT244" s="11">
        <f>IF(('OddsRatio_working_3-way'!X244=0),IF(Q244&gt;0,-Q244^(1/3),(-Q244)^(1/3)),'OddsRatio_working_3-way'!AN244-'OddsRatio_working_3-way'!R244/3)</f>
        <v>-0.26036360632874062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4.28</v>
      </c>
      <c r="B245" s="4">
        <f>IF('True_Odds_Calculator_3-way'!B246="","",'True_Odds_Calculator_3-way'!B246)</f>
        <v>3.38</v>
      </c>
      <c r="C245" s="4">
        <f>IF('True_Odds_Calculator_3-way'!C246="","",'True_Odds_Calculator_3-way'!C246)</f>
        <v>2</v>
      </c>
      <c r="D245" s="9">
        <f t="shared" si="52"/>
        <v>0.22540467555227692</v>
      </c>
      <c r="E245" s="9">
        <f t="shared" si="53"/>
        <v>0.28624320764613459</v>
      </c>
      <c r="F245" s="9">
        <f t="shared" si="54"/>
        <v>0.48835211680158858</v>
      </c>
      <c r="G245" s="9">
        <f t="shared" si="55"/>
        <v>1.0477028062239109</v>
      </c>
      <c r="H245" s="9">
        <f t="shared" si="56"/>
        <v>4.4364652044144277</v>
      </c>
      <c r="I245" s="9">
        <f t="shared" si="57"/>
        <v>3.4935326788129077</v>
      </c>
      <c r="J245" s="9">
        <f t="shared" si="58"/>
        <v>2.0477028062239109</v>
      </c>
      <c r="K245" s="11">
        <f t="shared" si="59"/>
        <v>0.23364485981308411</v>
      </c>
      <c r="L245" s="11">
        <f t="shared" si="60"/>
        <v>0.29585798816568049</v>
      </c>
      <c r="M245" s="11">
        <f t="shared" si="61"/>
        <v>0.5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-0.26981142509539346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0.23018857490460656</v>
      </c>
      <c r="Q245" s="11">
        <f>2*'OddsRatio_working_3-way'!K245*'OddsRatio_working_3-way'!L245*'OddsRatio_working_3-way'!M245</f>
        <v>6.9125698169551511E-2</v>
      </c>
      <c r="R245" s="11">
        <f t="shared" si="62"/>
        <v>0</v>
      </c>
      <c r="S245" s="11">
        <f t="shared" si="63"/>
        <v>-0.85314613650338189</v>
      </c>
      <c r="T245" s="11">
        <f t="shared" si="64"/>
        <v>-0.25620004099200655</v>
      </c>
      <c r="U245" s="11">
        <f>'OddsRatio_working_3-way'!S245-'OddsRatio_working_3-way'!R245^2/3</f>
        <v>-0.85314613650338189</v>
      </c>
      <c r="V245" s="11">
        <f>'OddsRatio_working_3-way'!S245*'OddsRatio_working_3-way'!R245/3-2*'OddsRatio_working_3-way'!R245^3/27-'OddsRatio_working_3-way'!T245</f>
        <v>0.25620004099200655</v>
      </c>
      <c r="W245" s="11">
        <f>'OddsRatio_working_3-way'!V245^2+4*'OddsRatio_working_3-way'!U245^3/27</f>
        <v>-2.6357023789483694E-2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0.15165378728685738</v>
      </c>
      <c r="Y245" s="11">
        <f>IF('OddsRatio_working_3-way'!W245&gt;=0,IF('OddsRatio_working_3-way'!V245+SQRT('OddsRatio_working_3-way'!W245)&gt;0,0,PI()),ACOS('OddsRatio_working_3-way'!V245/(2*'OddsRatio_working_3-way'!X245)))</f>
        <v>0.56481572517233181</v>
      </c>
      <c r="Z245" s="11">
        <f>'OddsRatio_working_3-way'!X245^(1/3)*COS('OddsRatio_working_3-way'!Y245/3)</f>
        <v>0.52385140311195555</v>
      </c>
      <c r="AA245" s="11">
        <f>'OddsRatio_working_3-way'!X245^(1/3)*COS(('OddsRatio_working_3-way'!Y245+2*PI())/3)</f>
        <v>-0.34836246872754717</v>
      </c>
      <c r="AB245" s="11">
        <f>'OddsRatio_working_3-way'!X245^(1/3)*COS(('OddsRatio_working_3-way'!Y245+4*PI())/3)</f>
        <v>-0.1754889343844083</v>
      </c>
      <c r="AC245" s="11">
        <f>'OddsRatio_working_3-way'!X245^(1/3)*SIN('OddsRatio_working_3-way'!Y245/3)</f>
        <v>9.9808581588773149E-2</v>
      </c>
      <c r="AD245" s="11">
        <f>'OddsRatio_working_3-way'!X245^(1/3)*SIN(('OddsRatio_working_3-way'!Y245+2*PI())/3)</f>
        <v>0.40376433210868945</v>
      </c>
      <c r="AE245" s="11">
        <f>'OddsRatio_working_3-way'!X245^(1/3)*SIN(('OddsRatio_working_3-way'!Y245+4*PI())/3)</f>
        <v>-0.50357291369746271</v>
      </c>
      <c r="AF245" s="11">
        <f>-'OddsRatio_working_3-way'!U245/(3*'OddsRatio_working_3-way'!X245^(1/3))*COS(('OddsRatio_working_3-way'!Y245)/3)</f>
        <v>0.52385140311195544</v>
      </c>
      <c r="AG245" s="11">
        <f>-'OddsRatio_working_3-way'!U245/(3*'OddsRatio_working_3-way'!X245^(1/3))*COS(('OddsRatio_working_3-way'!Y245+2*PI())/3)</f>
        <v>-0.34836246872754706</v>
      </c>
      <c r="AH245" s="11">
        <f>-'OddsRatio_working_3-way'!U245/(3*'OddsRatio_working_3-way'!X245^(1/3))*COS(('OddsRatio_working_3-way'!Y245+4*PI())/3)</f>
        <v>-0.17548893438440824</v>
      </c>
      <c r="AI245" s="11">
        <f>'OddsRatio_working_3-way'!U245/(3*'OddsRatio_working_3-way'!X245^(1/3))*SIN(('OddsRatio_working_3-way'!Y245)/3)</f>
        <v>-9.9808581588773121E-2</v>
      </c>
      <c r="AJ245" s="11">
        <f>'OddsRatio_working_3-way'!U245/(3*'OddsRatio_working_3-way'!X245^(1/3))*SIN(('OddsRatio_working_3-way'!Y245+2*PI())/3)</f>
        <v>-0.40376433210868939</v>
      </c>
      <c r="AK245" s="11">
        <f>'OddsRatio_working_3-way'!U245/(3*'OddsRatio_working_3-way'!X245^(1/3))*SIN(('OddsRatio_working_3-way'!Y245+4*PI())/3)</f>
        <v>0.5035729136974626</v>
      </c>
      <c r="AL245" s="11">
        <f>'OddsRatio_working_3-way'!Z245+'OddsRatio_working_3-way'!AF245</f>
        <v>1.0477028062239109</v>
      </c>
      <c r="AM245" s="11">
        <f>'OddsRatio_working_3-way'!AA245+'OddsRatio_working_3-way'!AG245</f>
        <v>-0.69672493745509423</v>
      </c>
      <c r="AN245" s="11">
        <f>'OddsRatio_working_3-way'!AB245+'OddsRatio_working_3-way'!AH245</f>
        <v>-0.35097786876881654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1.0477028062239109</v>
      </c>
      <c r="AS245" s="11">
        <f>IF(('OddsRatio_working_3-way'!X245=0),IF(Q245&gt;0,-Q245^(1/3),(-Q245)^(1/3)),'OddsRatio_working_3-way'!AM245-'OddsRatio_working_3-way'!R245/3)</f>
        <v>-0.69672493745509423</v>
      </c>
      <c r="AT245" s="11">
        <f>IF(('OddsRatio_working_3-way'!X245=0),IF(Q245&gt;0,-Q245^(1/3),(-Q245)^(1/3)),'OddsRatio_working_3-way'!AN245-'OddsRatio_working_3-way'!R245/3)</f>
        <v>-0.35097786876881654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1.71</v>
      </c>
      <c r="B246" s="4">
        <f>IF('True_Odds_Calculator_3-way'!B247="","",'True_Odds_Calculator_3-way'!B247)</f>
        <v>4.3099999999999996</v>
      </c>
      <c r="C246" s="4">
        <f>IF('True_Odds_Calculator_3-way'!C247="","",'True_Odds_Calculator_3-way'!C247)</f>
        <v>4.6500000000000004</v>
      </c>
      <c r="D246" s="9">
        <f t="shared" si="52"/>
        <v>0.57152496535669473</v>
      </c>
      <c r="E246" s="9">
        <f t="shared" si="53"/>
        <v>0.22246431968976202</v>
      </c>
      <c r="F246" s="9">
        <f t="shared" si="54"/>
        <v>0.20601071495354306</v>
      </c>
      <c r="G246" s="9">
        <f t="shared" si="55"/>
        <v>1.0559223146266294</v>
      </c>
      <c r="H246" s="9">
        <f t="shared" si="56"/>
        <v>1.7497048433849072</v>
      </c>
      <c r="I246" s="9">
        <f t="shared" si="57"/>
        <v>4.4951028614141437</v>
      </c>
      <c r="J246" s="9">
        <f t="shared" si="58"/>
        <v>4.8541164483871988</v>
      </c>
      <c r="K246" s="11">
        <f t="shared" si="59"/>
        <v>0.58479532163742687</v>
      </c>
      <c r="L246" s="11">
        <f t="shared" si="60"/>
        <v>0.23201856148491881</v>
      </c>
      <c r="M246" s="11">
        <f t="shared" si="61"/>
        <v>0.21505376344086019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-0.25029540312039633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0.22380461127954815</v>
      </c>
      <c r="Q246" s="11">
        <f>2*'OddsRatio_working_3-way'!K246*'OddsRatio_working_3-way'!L246*'OddsRatio_working_3-way'!M246</f>
        <v>5.8358438404054275E-2</v>
      </c>
      <c r="R246" s="11">
        <f t="shared" si="62"/>
        <v>0</v>
      </c>
      <c r="S246" s="11">
        <f t="shared" si="63"/>
        <v>-0.8941618922657335</v>
      </c>
      <c r="T246" s="11">
        <f t="shared" si="64"/>
        <v>-0.23315825091674927</v>
      </c>
      <c r="U246" s="11">
        <f>'OddsRatio_working_3-way'!S246-'OddsRatio_working_3-way'!R246^2/3</f>
        <v>-0.8941618922657335</v>
      </c>
      <c r="V246" s="11">
        <f>'OddsRatio_working_3-way'!S246*'OddsRatio_working_3-way'!R246/3-2*'OddsRatio_working_3-way'!R246^3/27-'OddsRatio_working_3-way'!T246</f>
        <v>0.23315825091674927</v>
      </c>
      <c r="W246" s="11">
        <f>'OddsRatio_working_3-way'!V246^2+4*'OddsRatio_working_3-way'!U246^3/27</f>
        <v>-5.1549115166886907E-2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0.16272053123180608</v>
      </c>
      <c r="Y246" s="11">
        <f>IF('OddsRatio_working_3-way'!W246&gt;=0,IF('OddsRatio_working_3-way'!V246+SQRT('OddsRatio_working_3-way'!W246)&gt;0,0,PI()),ACOS('OddsRatio_working_3-way'!V246/(2*'OddsRatio_working_3-way'!X246)))</f>
        <v>0.77211360207393231</v>
      </c>
      <c r="Z246" s="11">
        <f>'OddsRatio_working_3-way'!X246^(1/3)*COS('OddsRatio_working_3-way'!Y246/3)</f>
        <v>0.52796115731331483</v>
      </c>
      <c r="AA246" s="11">
        <f>'OddsRatio_working_3-way'!X246^(1/3)*COS(('OddsRatio_working_3-way'!Y246+2*PI())/3)</f>
        <v>-0.38432689286163119</v>
      </c>
      <c r="AB246" s="11">
        <f>'OddsRatio_working_3-way'!X246^(1/3)*COS(('OddsRatio_working_3-way'!Y246+4*PI())/3)</f>
        <v>-0.14363426445168337</v>
      </c>
      <c r="AC246" s="11">
        <f>'OddsRatio_working_3-way'!X246^(1/3)*SIN('OddsRatio_working_3-way'!Y246/3)</f>
        <v>0.1389639538044419</v>
      </c>
      <c r="AD246" s="11">
        <f>'OddsRatio_working_3-way'!X246^(1/3)*SIN(('OddsRatio_working_3-way'!Y246+2*PI())/3)</f>
        <v>0.38774579754254218</v>
      </c>
      <c r="AE246" s="11">
        <f>'OddsRatio_working_3-way'!X246^(1/3)*SIN(('OddsRatio_working_3-way'!Y246+4*PI())/3)</f>
        <v>-0.52670975134698406</v>
      </c>
      <c r="AF246" s="11">
        <f>-'OddsRatio_working_3-way'!U246/(3*'OddsRatio_working_3-way'!X246^(1/3))*COS(('OddsRatio_working_3-way'!Y246)/3)</f>
        <v>0.52796115731331472</v>
      </c>
      <c r="AG246" s="11">
        <f>-'OddsRatio_working_3-way'!U246/(3*'OddsRatio_working_3-way'!X246^(1/3))*COS(('OddsRatio_working_3-way'!Y246+2*PI())/3)</f>
        <v>-0.38432689286163113</v>
      </c>
      <c r="AH246" s="11">
        <f>-'OddsRatio_working_3-way'!U246/(3*'OddsRatio_working_3-way'!X246^(1/3))*COS(('OddsRatio_working_3-way'!Y246+4*PI())/3)</f>
        <v>-0.14363426445168334</v>
      </c>
      <c r="AI246" s="11">
        <f>'OddsRatio_working_3-way'!U246/(3*'OddsRatio_working_3-way'!X246^(1/3))*SIN(('OddsRatio_working_3-way'!Y246)/3)</f>
        <v>-0.13896395380444188</v>
      </c>
      <c r="AJ246" s="11">
        <f>'OddsRatio_working_3-way'!U246/(3*'OddsRatio_working_3-way'!X246^(1/3))*SIN(('OddsRatio_working_3-way'!Y246+2*PI())/3)</f>
        <v>-0.38774579754254213</v>
      </c>
      <c r="AK246" s="11">
        <f>'OddsRatio_working_3-way'!U246/(3*'OddsRatio_working_3-way'!X246^(1/3))*SIN(('OddsRatio_working_3-way'!Y246+4*PI())/3)</f>
        <v>0.52670975134698395</v>
      </c>
      <c r="AL246" s="11">
        <f>'OddsRatio_working_3-way'!Z246+'OddsRatio_working_3-way'!AF246</f>
        <v>1.0559223146266294</v>
      </c>
      <c r="AM246" s="11">
        <f>'OddsRatio_working_3-way'!AA246+'OddsRatio_working_3-way'!AG246</f>
        <v>-0.76865378572326226</v>
      </c>
      <c r="AN246" s="11">
        <f>'OddsRatio_working_3-way'!AB246+'OddsRatio_working_3-way'!AH246</f>
        <v>-0.28726852890336674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1.0559223146266294</v>
      </c>
      <c r="AS246" s="11">
        <f>IF(('OddsRatio_working_3-way'!X246=0),IF(Q246&gt;0,-Q246^(1/3),(-Q246)^(1/3)),'OddsRatio_working_3-way'!AM246-'OddsRatio_working_3-way'!R246/3)</f>
        <v>-0.76865378572326226</v>
      </c>
      <c r="AT246" s="11">
        <f>IF(('OddsRatio_working_3-way'!X246=0),IF(Q246&gt;0,-Q246^(1/3),(-Q246)^(1/3)),'OddsRatio_working_3-way'!AN246-'OddsRatio_working_3-way'!R246/3)</f>
        <v>-0.28726852890336674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3.57</v>
      </c>
      <c r="B247" s="4">
        <f>IF('True_Odds_Calculator_3-way'!B248="","",'True_Odds_Calculator_3-way'!B248)</f>
        <v>3.86</v>
      </c>
      <c r="C247" s="4">
        <f>IF('True_Odds_Calculator_3-way'!C248="","",'True_Odds_Calculator_3-way'!C248)</f>
        <v>2.04</v>
      </c>
      <c r="D247" s="9">
        <f t="shared" si="52"/>
        <v>0.27093867146618461</v>
      </c>
      <c r="E247" s="9">
        <f t="shared" si="53"/>
        <v>0.25034350679692319</v>
      </c>
      <c r="F247" s="9">
        <f t="shared" si="54"/>
        <v>0.47871782173689226</v>
      </c>
      <c r="G247" s="9">
        <f t="shared" si="55"/>
        <v>1.0470319694720054</v>
      </c>
      <c r="H247" s="9">
        <f t="shared" si="56"/>
        <v>3.6908721615430533</v>
      </c>
      <c r="I247" s="9">
        <f t="shared" si="57"/>
        <v>3.9945114326899347</v>
      </c>
      <c r="J247" s="9">
        <f t="shared" si="58"/>
        <v>2.0889132482508854</v>
      </c>
      <c r="K247" s="11">
        <f t="shared" si="59"/>
        <v>0.28011204481792717</v>
      </c>
      <c r="L247" s="11">
        <f t="shared" si="60"/>
        <v>0.2590673575129534</v>
      </c>
      <c r="M247" s="11">
        <f t="shared" si="61"/>
        <v>0.49019607843137253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-0.27192354133566465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0.23015403458955463</v>
      </c>
      <c r="Q247" s="11">
        <f>2*'OddsRatio_working_3-way'!K247*'OddsRatio_working_3-way'!L247*'OddsRatio_working_3-way'!M247</f>
        <v>7.1144987508363094E-2</v>
      </c>
      <c r="R247" s="11">
        <f t="shared" si="62"/>
        <v>0</v>
      </c>
      <c r="S247" s="11">
        <f t="shared" si="63"/>
        <v>-0.8463924581853346</v>
      </c>
      <c r="T247" s="11">
        <f t="shared" si="64"/>
        <v>-0.26163599943905236</v>
      </c>
      <c r="U247" s="11">
        <f>'OddsRatio_working_3-way'!S247-'OddsRatio_working_3-way'!R247^2/3</f>
        <v>-0.8463924581853346</v>
      </c>
      <c r="V247" s="11">
        <f>'OddsRatio_working_3-way'!S247*'OddsRatio_working_3-way'!R247/3-2*'OddsRatio_working_3-way'!R247^3/27-'OddsRatio_working_3-way'!T247</f>
        <v>0.26163599943905236</v>
      </c>
      <c r="W247" s="11">
        <f>'OddsRatio_working_3-way'!V247^2+4*'OddsRatio_working_3-way'!U247^3/27</f>
        <v>-2.137457309821425E-2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0.1498565725124244</v>
      </c>
      <c r="Y247" s="11">
        <f>IF('OddsRatio_working_3-way'!W247&gt;=0,IF('OddsRatio_working_3-way'!V247+SQRT('OddsRatio_working_3-way'!W247)&gt;0,0,PI()),ACOS('OddsRatio_working_3-way'!V247/(2*'OddsRatio_working_3-way'!X247)))</f>
        <v>0.50956926276333903</v>
      </c>
      <c r="Z247" s="11">
        <f>'OddsRatio_working_3-way'!X247^(1/3)*COS('OddsRatio_working_3-way'!Y247/3)</f>
        <v>0.52351598473600269</v>
      </c>
      <c r="AA247" s="11">
        <f>'OddsRatio_working_3-way'!X247^(1/3)*COS(('OddsRatio_working_3-way'!Y247+2*PI())/3)</f>
        <v>-0.33951643140039012</v>
      </c>
      <c r="AB247" s="11">
        <f>'OddsRatio_working_3-way'!X247^(1/3)*COS(('OddsRatio_working_3-way'!Y247+4*PI())/3)</f>
        <v>-0.1839995533356126</v>
      </c>
      <c r="AC247" s="11">
        <f>'OddsRatio_working_3-way'!X247^(1/3)*SIN('OddsRatio_working_3-way'!Y247/3)</f>
        <v>8.9787711414229546E-2</v>
      </c>
      <c r="AD247" s="11">
        <f>'OddsRatio_working_3-way'!X247^(1/3)*SIN(('OddsRatio_working_3-way'!Y247+2*PI())/3)</f>
        <v>0.40848428636148992</v>
      </c>
      <c r="AE247" s="11">
        <f>'OddsRatio_working_3-way'!X247^(1/3)*SIN(('OddsRatio_working_3-way'!Y247+4*PI())/3)</f>
        <v>-0.49827199777571946</v>
      </c>
      <c r="AF247" s="11">
        <f>-'OddsRatio_working_3-way'!U247/(3*'OddsRatio_working_3-way'!X247^(1/3))*COS(('OddsRatio_working_3-way'!Y247)/3)</f>
        <v>0.52351598473600269</v>
      </c>
      <c r="AG247" s="11">
        <f>-'OddsRatio_working_3-way'!U247/(3*'OddsRatio_working_3-way'!X247^(1/3))*COS(('OddsRatio_working_3-way'!Y247+2*PI())/3)</f>
        <v>-0.33951643140039012</v>
      </c>
      <c r="AH247" s="11">
        <f>-'OddsRatio_working_3-way'!U247/(3*'OddsRatio_working_3-way'!X247^(1/3))*COS(('OddsRatio_working_3-way'!Y247+4*PI())/3)</f>
        <v>-0.1839995533356126</v>
      </c>
      <c r="AI247" s="11">
        <f>'OddsRatio_working_3-way'!U247/(3*'OddsRatio_working_3-way'!X247^(1/3))*SIN(('OddsRatio_working_3-way'!Y247)/3)</f>
        <v>-8.9787711414229546E-2</v>
      </c>
      <c r="AJ247" s="11">
        <f>'OddsRatio_working_3-way'!U247/(3*'OddsRatio_working_3-way'!X247^(1/3))*SIN(('OddsRatio_working_3-way'!Y247+2*PI())/3)</f>
        <v>-0.40848428636148992</v>
      </c>
      <c r="AK247" s="11">
        <f>'OddsRatio_working_3-way'!U247/(3*'OddsRatio_working_3-way'!X247^(1/3))*SIN(('OddsRatio_working_3-way'!Y247+4*PI())/3)</f>
        <v>0.49827199777571946</v>
      </c>
      <c r="AL247" s="11">
        <f>'OddsRatio_working_3-way'!Z247+'OddsRatio_working_3-way'!AF247</f>
        <v>1.0470319694720054</v>
      </c>
      <c r="AM247" s="11">
        <f>'OddsRatio_working_3-way'!AA247+'OddsRatio_working_3-way'!AG247</f>
        <v>-0.67903286280078023</v>
      </c>
      <c r="AN247" s="11">
        <f>'OddsRatio_working_3-way'!AB247+'OddsRatio_working_3-way'!AH247</f>
        <v>-0.36799910667122521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1.0470319694720054</v>
      </c>
      <c r="AS247" s="11">
        <f>IF(('OddsRatio_working_3-way'!X247=0),IF(Q247&gt;0,-Q247^(1/3),(-Q247)^(1/3)),'OddsRatio_working_3-way'!AM247-'OddsRatio_working_3-way'!R247/3)</f>
        <v>-0.67903286280078023</v>
      </c>
      <c r="AT247" s="11">
        <f>IF(('OddsRatio_working_3-way'!X247=0),IF(Q247&gt;0,-Q247^(1/3),(-Q247)^(1/3)),'OddsRatio_working_3-way'!AN247-'OddsRatio_working_3-way'!R247/3)</f>
        <v>-0.36799910667122521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3.5</v>
      </c>
      <c r="B248" s="4">
        <f>IF('True_Odds_Calculator_3-way'!B249="","",'True_Odds_Calculator_3-way'!B249)</f>
        <v>3.81</v>
      </c>
      <c r="C248" s="4">
        <f>IF('True_Odds_Calculator_3-way'!C249="","",'True_Odds_Calculator_3-way'!C249)</f>
        <v>2.08</v>
      </c>
      <c r="D248" s="9">
        <f t="shared" si="52"/>
        <v>0.27661449724829795</v>
      </c>
      <c r="E248" s="9">
        <f t="shared" si="53"/>
        <v>0.25384467965763963</v>
      </c>
      <c r="F248" s="9">
        <f t="shared" si="54"/>
        <v>0.46954082309406275</v>
      </c>
      <c r="G248" s="9">
        <f t="shared" si="55"/>
        <v>1.0460558068326669</v>
      </c>
      <c r="H248" s="9">
        <f t="shared" si="56"/>
        <v>3.6151395170816669</v>
      </c>
      <c r="I248" s="9">
        <f t="shared" si="57"/>
        <v>3.9394168171997941</v>
      </c>
      <c r="J248" s="9">
        <f t="shared" si="58"/>
        <v>2.1297402713792808</v>
      </c>
      <c r="K248" s="11">
        <f t="shared" si="59"/>
        <v>0.2857142857142857</v>
      </c>
      <c r="L248" s="11">
        <f t="shared" si="60"/>
        <v>0.26246719160104987</v>
      </c>
      <c r="M248" s="11">
        <f t="shared" si="61"/>
        <v>0.48076923076923073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-0.27353551959851197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0.23037985636410829</v>
      </c>
      <c r="Q248" s="11">
        <f>2*'OddsRatio_working_3-way'!K248*'OddsRatio_working_3-way'!L248*'OddsRatio_working_3-way'!M248</f>
        <v>7.2106371318969728E-2</v>
      </c>
      <c r="R248" s="11">
        <f t="shared" si="62"/>
        <v>0</v>
      </c>
      <c r="S248" s="11">
        <f t="shared" si="63"/>
        <v>-0.84223013048635731</v>
      </c>
      <c r="T248" s="11">
        <f t="shared" si="64"/>
        <v>-0.26360880453407115</v>
      </c>
      <c r="U248" s="11">
        <f>'OddsRatio_working_3-way'!S248-'OddsRatio_working_3-way'!R248^2/3</f>
        <v>-0.84223013048635731</v>
      </c>
      <c r="V248" s="11">
        <f>'OddsRatio_working_3-way'!S248*'OddsRatio_working_3-way'!R248/3-2*'OddsRatio_working_3-way'!R248^3/27-'OddsRatio_working_3-way'!T248</f>
        <v>0.26360880453407115</v>
      </c>
      <c r="W248" s="11">
        <f>'OddsRatio_working_3-way'!V248^2+4*'OddsRatio_working_3-way'!U248^3/27</f>
        <v>-1.9019625502434911E-2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0.14875250193720865</v>
      </c>
      <c r="Y248" s="11">
        <f>IF('OddsRatio_working_3-way'!W248&gt;=0,IF('OddsRatio_working_3-way'!V248+SQRT('OddsRatio_working_3-way'!W248)&gt;0,0,PI()),ACOS('OddsRatio_working_3-way'!V248/(2*'OddsRatio_working_3-way'!X248)))</f>
        <v>0.48200966269254564</v>
      </c>
      <c r="Z248" s="11">
        <f>'OddsRatio_working_3-way'!X248^(1/3)*COS('OddsRatio_working_3-way'!Y248/3)</f>
        <v>0.52302790341633354</v>
      </c>
      <c r="AA248" s="11">
        <f>'OddsRatio_working_3-way'!X248^(1/3)*COS(('OddsRatio_working_3-way'!Y248+2*PI())/3)</f>
        <v>-0.3349230234059154</v>
      </c>
      <c r="AB248" s="11">
        <f>'OddsRatio_working_3-way'!X248^(1/3)*COS(('OddsRatio_working_3-way'!Y248+4*PI())/3)</f>
        <v>-0.18810488001041806</v>
      </c>
      <c r="AC248" s="11">
        <f>'OddsRatio_working_3-way'!X248^(1/3)*SIN('OddsRatio_working_3-way'!Y248/3)</f>
        <v>8.4765494611311401E-2</v>
      </c>
      <c r="AD248" s="11">
        <f>'OddsRatio_working_3-way'!X248^(1/3)*SIN(('OddsRatio_working_3-way'!Y248+2*PI())/3)</f>
        <v>0.41057270394100298</v>
      </c>
      <c r="AE248" s="11">
        <f>'OddsRatio_working_3-way'!X248^(1/3)*SIN(('OddsRatio_working_3-way'!Y248+4*PI())/3)</f>
        <v>-0.49533819855231437</v>
      </c>
      <c r="AF248" s="11">
        <f>-'OddsRatio_working_3-way'!U248/(3*'OddsRatio_working_3-way'!X248^(1/3))*COS(('OddsRatio_working_3-way'!Y248)/3)</f>
        <v>0.52302790341633343</v>
      </c>
      <c r="AG248" s="11">
        <f>-'OddsRatio_working_3-way'!U248/(3*'OddsRatio_working_3-way'!X248^(1/3))*COS(('OddsRatio_working_3-way'!Y248+2*PI())/3)</f>
        <v>-0.33492302340591534</v>
      </c>
      <c r="AH248" s="11">
        <f>-'OddsRatio_working_3-way'!U248/(3*'OddsRatio_working_3-way'!X248^(1/3))*COS(('OddsRatio_working_3-way'!Y248+4*PI())/3)</f>
        <v>-0.18810488001041803</v>
      </c>
      <c r="AI248" s="11">
        <f>'OddsRatio_working_3-way'!U248/(3*'OddsRatio_working_3-way'!X248^(1/3))*SIN(('OddsRatio_working_3-way'!Y248)/3)</f>
        <v>-8.4765494611311387E-2</v>
      </c>
      <c r="AJ248" s="11">
        <f>'OddsRatio_working_3-way'!U248/(3*'OddsRatio_working_3-way'!X248^(1/3))*SIN(('OddsRatio_working_3-way'!Y248+2*PI())/3)</f>
        <v>-0.41057270394100293</v>
      </c>
      <c r="AK248" s="11">
        <f>'OddsRatio_working_3-way'!U248/(3*'OddsRatio_working_3-way'!X248^(1/3))*SIN(('OddsRatio_working_3-way'!Y248+4*PI())/3)</f>
        <v>0.49533819855231431</v>
      </c>
      <c r="AL248" s="11">
        <f>'OddsRatio_working_3-way'!Z248+'OddsRatio_working_3-way'!AF248</f>
        <v>1.0460558068326669</v>
      </c>
      <c r="AM248" s="11">
        <f>'OddsRatio_working_3-way'!AA248+'OddsRatio_working_3-way'!AG248</f>
        <v>-0.6698460468118308</v>
      </c>
      <c r="AN248" s="11">
        <f>'OddsRatio_working_3-way'!AB248+'OddsRatio_working_3-way'!AH248</f>
        <v>-0.37620976002083606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1.0460558068326669</v>
      </c>
      <c r="AS248" s="11">
        <f>IF(('OddsRatio_working_3-way'!X248=0),IF(Q248&gt;0,-Q248^(1/3),(-Q248)^(1/3)),'OddsRatio_working_3-way'!AM248-'OddsRatio_working_3-way'!R248/3)</f>
        <v>-0.6698460468118308</v>
      </c>
      <c r="AT248" s="11">
        <f>IF(('OddsRatio_working_3-way'!X248=0),IF(Q248&gt;0,-Q248^(1/3),(-Q248)^(1/3)),'OddsRatio_working_3-way'!AN248-'OddsRatio_working_3-way'!R248/3)</f>
        <v>-0.37620976002083606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4.42</v>
      </c>
      <c r="B249" s="4">
        <f>IF('True_Odds_Calculator_3-way'!B250="","",'True_Odds_Calculator_3-way'!B250)</f>
        <v>4.28</v>
      </c>
      <c r="C249" s="4">
        <f>IF('True_Odds_Calculator_3-way'!C250="","",'True_Odds_Calculator_3-way'!C250)</f>
        <v>1.75</v>
      </c>
      <c r="D249" s="9">
        <f t="shared" si="52"/>
        <v>0.21716065848088484</v>
      </c>
      <c r="E249" s="9">
        <f t="shared" si="53"/>
        <v>0.22435019722145616</v>
      </c>
      <c r="F249" s="9">
        <f t="shared" si="54"/>
        <v>0.55848914429765906</v>
      </c>
      <c r="G249" s="9">
        <f t="shared" si="55"/>
        <v>1.0540601316015983</v>
      </c>
      <c r="H249" s="9">
        <f t="shared" si="56"/>
        <v>4.604885650077466</v>
      </c>
      <c r="I249" s="9">
        <f t="shared" si="57"/>
        <v>4.457317231653243</v>
      </c>
      <c r="J249" s="9">
        <f t="shared" si="58"/>
        <v>1.7905450987011988</v>
      </c>
      <c r="K249" s="11">
        <f t="shared" si="59"/>
        <v>0.22624434389140272</v>
      </c>
      <c r="L249" s="11">
        <f t="shared" si="60"/>
        <v>0.23364485981308411</v>
      </c>
      <c r="M249" s="11">
        <f t="shared" si="61"/>
        <v>0.5714285714285714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-0.25413069613179573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0.22503609639398531</v>
      </c>
      <c r="Q249" s="11">
        <f>2*'OddsRatio_working_3-way'!K249*'OddsRatio_working_3-way'!L249*'OddsRatio_working_3-way'!M249</f>
        <v>6.0412374870868549E-2</v>
      </c>
      <c r="R249" s="11">
        <f t="shared" si="62"/>
        <v>0</v>
      </c>
      <c r="S249" s="11">
        <f t="shared" si="63"/>
        <v>-0.88551324109732277</v>
      </c>
      <c r="T249" s="11">
        <f t="shared" si="64"/>
        <v>-0.23772167546236858</v>
      </c>
      <c r="U249" s="11">
        <f>'OddsRatio_working_3-way'!S249-'OddsRatio_working_3-way'!R249^2/3</f>
        <v>-0.88551324109732277</v>
      </c>
      <c r="V249" s="11">
        <f>'OddsRatio_working_3-way'!S249*'OddsRatio_working_3-way'!R249/3-2*'OddsRatio_working_3-way'!R249^3/27-'OddsRatio_working_3-way'!T249</f>
        <v>0.23772167546236858</v>
      </c>
      <c r="W249" s="11">
        <f>'OddsRatio_working_3-way'!V249^2+4*'OddsRatio_working_3-way'!U249^3/27</f>
        <v>-4.6356667871831528E-2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0.16036541308560523</v>
      </c>
      <c r="Y249" s="11">
        <f>IF('OddsRatio_working_3-way'!W249&gt;=0,IF('OddsRatio_working_3-way'!V249+SQRT('OddsRatio_working_3-way'!W249)&gt;0,0,PI()),ACOS('OddsRatio_working_3-way'!V249/(2*'OddsRatio_working_3-way'!X249)))</f>
        <v>0.7359587482777834</v>
      </c>
      <c r="Z249" s="11">
        <f>'OddsRatio_working_3-way'!X249^(1/3)*COS('OddsRatio_working_3-way'!Y249/3)</f>
        <v>0.52703006580079914</v>
      </c>
      <c r="AA249" s="11">
        <f>'OddsRatio_working_3-way'!X249^(1/3)*COS(('OddsRatio_working_3-way'!Y249+2*PI())/3)</f>
        <v>-0.37778573159798645</v>
      </c>
      <c r="AB249" s="11">
        <f>'OddsRatio_working_3-way'!X249^(1/3)*COS(('OddsRatio_working_3-way'!Y249+4*PI())/3)</f>
        <v>-0.14924433420281258</v>
      </c>
      <c r="AC249" s="11">
        <f>'OddsRatio_working_3-way'!X249^(1/3)*SIN('OddsRatio_working_3-way'!Y249/3)</f>
        <v>0.13194843730707695</v>
      </c>
      <c r="AD249" s="11">
        <f>'OddsRatio_working_3-way'!X249^(1/3)*SIN(('OddsRatio_working_3-way'!Y249+2*PI())/3)</f>
        <v>0.39044720688813794</v>
      </c>
      <c r="AE249" s="11">
        <f>'OddsRatio_working_3-way'!X249^(1/3)*SIN(('OddsRatio_working_3-way'!Y249+4*PI())/3)</f>
        <v>-0.52239564419521478</v>
      </c>
      <c r="AF249" s="11">
        <f>-'OddsRatio_working_3-way'!U249/(3*'OddsRatio_working_3-way'!X249^(1/3))*COS(('OddsRatio_working_3-way'!Y249)/3)</f>
        <v>0.52703006580079903</v>
      </c>
      <c r="AG249" s="11">
        <f>-'OddsRatio_working_3-way'!U249/(3*'OddsRatio_working_3-way'!X249^(1/3))*COS(('OddsRatio_working_3-way'!Y249+2*PI())/3)</f>
        <v>-0.3777857315979864</v>
      </c>
      <c r="AH249" s="11">
        <f>-'OddsRatio_working_3-way'!U249/(3*'OddsRatio_working_3-way'!X249^(1/3))*COS(('OddsRatio_working_3-way'!Y249+4*PI())/3)</f>
        <v>-0.14924433420281255</v>
      </c>
      <c r="AI249" s="11">
        <f>'OddsRatio_working_3-way'!U249/(3*'OddsRatio_working_3-way'!X249^(1/3))*SIN(('OddsRatio_working_3-way'!Y249)/3)</f>
        <v>-0.13194843730707692</v>
      </c>
      <c r="AJ249" s="11">
        <f>'OddsRatio_working_3-way'!U249/(3*'OddsRatio_working_3-way'!X249^(1/3))*SIN(('OddsRatio_working_3-way'!Y249+2*PI())/3)</f>
        <v>-0.39044720688813789</v>
      </c>
      <c r="AK249" s="11">
        <f>'OddsRatio_working_3-way'!U249/(3*'OddsRatio_working_3-way'!X249^(1/3))*SIN(('OddsRatio_working_3-way'!Y249+4*PI())/3)</f>
        <v>0.52239564419521467</v>
      </c>
      <c r="AL249" s="11">
        <f>'OddsRatio_working_3-way'!Z249+'OddsRatio_working_3-way'!AF249</f>
        <v>1.0540601316015983</v>
      </c>
      <c r="AM249" s="11">
        <f>'OddsRatio_working_3-way'!AA249+'OddsRatio_working_3-way'!AG249</f>
        <v>-0.7555714631959729</v>
      </c>
      <c r="AN249" s="11">
        <f>'OddsRatio_working_3-way'!AB249+'OddsRatio_working_3-way'!AH249</f>
        <v>-0.29848866840562516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1.0540601316015983</v>
      </c>
      <c r="AS249" s="11">
        <f>IF(('OddsRatio_working_3-way'!X249=0),IF(Q249&gt;0,-Q249^(1/3),(-Q249)^(1/3)),'OddsRatio_working_3-way'!AM249-'OddsRatio_working_3-way'!R249/3)</f>
        <v>-0.7555714631959729</v>
      </c>
      <c r="AT249" s="11">
        <f>IF(('OddsRatio_working_3-way'!X249=0),IF(Q249&gt;0,-Q249^(1/3),(-Q249)^(1/3)),'OddsRatio_working_3-way'!AN249-'OddsRatio_working_3-way'!R249/3)</f>
        <v>-0.29848866840562516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1.83</v>
      </c>
      <c r="B250" s="4">
        <f>IF('True_Odds_Calculator_3-way'!B251="","",'True_Odds_Calculator_3-way'!B251)</f>
        <v>3.81</v>
      </c>
      <c r="C250" s="4">
        <f>IF('True_Odds_Calculator_3-way'!C251="","",'True_Odds_Calculator_3-way'!C251)</f>
        <v>4.5</v>
      </c>
      <c r="D250" s="9">
        <f t="shared" si="52"/>
        <v>0.53376926298956318</v>
      </c>
      <c r="E250" s="9">
        <f t="shared" si="53"/>
        <v>0.25270616263416984</v>
      </c>
      <c r="F250" s="9">
        <f t="shared" si="54"/>
        <v>0.21352457437626701</v>
      </c>
      <c r="G250" s="9">
        <f t="shared" si="55"/>
        <v>1.0523719113845456</v>
      </c>
      <c r="H250" s="9">
        <f t="shared" si="56"/>
        <v>1.8734686864491727</v>
      </c>
      <c r="I250" s="9">
        <f t="shared" si="57"/>
        <v>3.9571650709905732</v>
      </c>
      <c r="J250" s="9">
        <f t="shared" si="58"/>
        <v>4.6833016898459103</v>
      </c>
      <c r="K250" s="11">
        <f t="shared" si="59"/>
        <v>0.54644808743169393</v>
      </c>
      <c r="L250" s="11">
        <f t="shared" si="60"/>
        <v>0.26246719160104987</v>
      </c>
      <c r="M250" s="11">
        <f t="shared" si="61"/>
        <v>0.22222222222222221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-0.26017399009094722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0.22756718251748581</v>
      </c>
      <c r="Q250" s="11">
        <f>2*'OddsRatio_working_3-way'!K250*'OddsRatio_working_3-way'!L250*'OddsRatio_working_3-way'!M250</f>
        <v>6.374430882842741E-2</v>
      </c>
      <c r="R250" s="11">
        <f t="shared" si="62"/>
        <v>0</v>
      </c>
      <c r="S250" s="11">
        <f t="shared" si="63"/>
        <v>-0.8746730695022078</v>
      </c>
      <c r="T250" s="11">
        <f t="shared" si="64"/>
        <v>-0.24500646204543641</v>
      </c>
      <c r="U250" s="11">
        <f>'OddsRatio_working_3-way'!S250-'OddsRatio_working_3-way'!R250^2/3</f>
        <v>-0.8746730695022078</v>
      </c>
      <c r="V250" s="11">
        <f>'OddsRatio_working_3-way'!S250*'OddsRatio_working_3-way'!R250/3-2*'OddsRatio_working_3-way'!R250^3/27-'OddsRatio_working_3-way'!T250</f>
        <v>0.24500646204543641</v>
      </c>
      <c r="W250" s="11">
        <f>'OddsRatio_working_3-way'!V250^2+4*'OddsRatio_working_3-way'!U250^3/27</f>
        <v>-3.9108313118535125E-2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0.15742973000878599</v>
      </c>
      <c r="Y250" s="11">
        <f>IF('OddsRatio_working_3-way'!W250&gt;=0,IF('OddsRatio_working_3-way'!V250+SQRT('OddsRatio_working_3-way'!W250)&gt;0,0,PI()),ACOS('OddsRatio_working_3-way'!V250/(2*'OddsRatio_working_3-way'!X250)))</f>
        <v>0.67908861453606484</v>
      </c>
      <c r="Z250" s="11">
        <f>'OddsRatio_working_3-way'!X250^(1/3)*COS('OddsRatio_working_3-way'!Y250/3)</f>
        <v>0.52618595569227289</v>
      </c>
      <c r="AA250" s="11">
        <f>'OddsRatio_working_3-way'!X250^(1/3)*COS(('OddsRatio_working_3-way'!Y250+2*PI())/3)</f>
        <v>-0.36804307265175873</v>
      </c>
      <c r="AB250" s="11">
        <f>'OddsRatio_working_3-way'!X250^(1/3)*COS(('OddsRatio_working_3-way'!Y250+4*PI())/3)</f>
        <v>-0.15814288304051427</v>
      </c>
      <c r="AC250" s="11">
        <f>'OddsRatio_working_3-way'!X250^(1/3)*SIN('OddsRatio_working_3-way'!Y250/3)</f>
        <v>0.12118593097500567</v>
      </c>
      <c r="AD250" s="11">
        <f>'OddsRatio_working_3-way'!X250^(1/3)*SIN(('OddsRatio_working_3-way'!Y250+2*PI())/3)</f>
        <v>0.39509743925659857</v>
      </c>
      <c r="AE250" s="11">
        <f>'OddsRatio_working_3-way'!X250^(1/3)*SIN(('OddsRatio_working_3-way'!Y250+4*PI())/3)</f>
        <v>-0.51628337023160409</v>
      </c>
      <c r="AF250" s="11">
        <f>-'OddsRatio_working_3-way'!U250/(3*'OddsRatio_working_3-way'!X250^(1/3))*COS(('OddsRatio_working_3-way'!Y250)/3)</f>
        <v>0.52618595569227267</v>
      </c>
      <c r="AG250" s="11">
        <f>-'OddsRatio_working_3-way'!U250/(3*'OddsRatio_working_3-way'!X250^(1/3))*COS(('OddsRatio_working_3-way'!Y250+2*PI())/3)</f>
        <v>-0.36804307265175856</v>
      </c>
      <c r="AH250" s="11">
        <f>-'OddsRatio_working_3-way'!U250/(3*'OddsRatio_working_3-way'!X250^(1/3))*COS(('OddsRatio_working_3-way'!Y250+4*PI())/3)</f>
        <v>-0.15814288304051421</v>
      </c>
      <c r="AI250" s="11">
        <f>'OddsRatio_working_3-way'!U250/(3*'OddsRatio_working_3-way'!X250^(1/3))*SIN(('OddsRatio_working_3-way'!Y250)/3)</f>
        <v>-0.12118593097500563</v>
      </c>
      <c r="AJ250" s="11">
        <f>'OddsRatio_working_3-way'!U250/(3*'OddsRatio_working_3-way'!X250^(1/3))*SIN(('OddsRatio_working_3-way'!Y250+2*PI())/3)</f>
        <v>-0.3950974392565984</v>
      </c>
      <c r="AK250" s="11">
        <f>'OddsRatio_working_3-way'!U250/(3*'OddsRatio_working_3-way'!X250^(1/3))*SIN(('OddsRatio_working_3-way'!Y250+4*PI())/3)</f>
        <v>0.51628337023160387</v>
      </c>
      <c r="AL250" s="11">
        <f>'OddsRatio_working_3-way'!Z250+'OddsRatio_working_3-way'!AF250</f>
        <v>1.0523719113845456</v>
      </c>
      <c r="AM250" s="11">
        <f>'OddsRatio_working_3-way'!AA250+'OddsRatio_working_3-way'!AG250</f>
        <v>-0.73608614530351724</v>
      </c>
      <c r="AN250" s="11">
        <f>'OddsRatio_working_3-way'!AB250+'OddsRatio_working_3-way'!AH250</f>
        <v>-0.31628576608102849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1.0523719113845456</v>
      </c>
      <c r="AS250" s="11">
        <f>IF(('OddsRatio_working_3-way'!X250=0),IF(Q250&gt;0,-Q250^(1/3),(-Q250)^(1/3)),'OddsRatio_working_3-way'!AM250-'OddsRatio_working_3-way'!R250/3)</f>
        <v>-0.73608614530351724</v>
      </c>
      <c r="AT250" s="11">
        <f>IF(('OddsRatio_working_3-way'!X250=0),IF(Q250&gt;0,-Q250^(1/3),(-Q250)^(1/3)),'OddsRatio_working_3-way'!AN250-'OddsRatio_working_3-way'!R250/3)</f>
        <v>-0.31628576608102849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3.66</v>
      </c>
      <c r="B251" s="4">
        <f>IF('True_Odds_Calculator_3-way'!B252="","",'True_Odds_Calculator_3-way'!B252)</f>
        <v>3.25</v>
      </c>
      <c r="C251" s="4">
        <f>IF('True_Odds_Calculator_3-way'!C252="","",'True_Odds_Calculator_3-way'!C252)</f>
        <v>2.2400000000000002</v>
      </c>
      <c r="D251" s="9">
        <f t="shared" si="52"/>
        <v>0.26500691067265125</v>
      </c>
      <c r="E251" s="9">
        <f t="shared" si="53"/>
        <v>0.29886483182874707</v>
      </c>
      <c r="F251" s="9">
        <f t="shared" si="54"/>
        <v>0.43612825749860168</v>
      </c>
      <c r="G251" s="9">
        <f t="shared" si="55"/>
        <v>1.0426640979855866</v>
      </c>
      <c r="H251" s="9">
        <f t="shared" si="56"/>
        <v>3.7734865006416611</v>
      </c>
      <c r="I251" s="9">
        <f t="shared" si="57"/>
        <v>3.3459942204675701</v>
      </c>
      <c r="J251" s="9">
        <f t="shared" si="58"/>
        <v>2.292903481502127</v>
      </c>
      <c r="K251" s="11">
        <f t="shared" si="59"/>
        <v>0.27322404371584696</v>
      </c>
      <c r="L251" s="11">
        <f t="shared" si="60"/>
        <v>0.30769230769230771</v>
      </c>
      <c r="M251" s="11">
        <f t="shared" si="61"/>
        <v>0.4464285714285714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-0.27853089533417408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0.2308142676995136</v>
      </c>
      <c r="Q251" s="11">
        <f>2*'OddsRatio_working_3-way'!K251*'OddsRatio_working_3-way'!L251*'OddsRatio_working_3-way'!M251</f>
        <v>7.5061550471386532E-2</v>
      </c>
      <c r="R251" s="11">
        <f t="shared" si="62"/>
        <v>0</v>
      </c>
      <c r="S251" s="11">
        <f t="shared" si="63"/>
        <v>-0.82868461476271305</v>
      </c>
      <c r="T251" s="11">
        <f t="shared" si="64"/>
        <v>-0.26949093163015059</v>
      </c>
      <c r="U251" s="11">
        <f>'OddsRatio_working_3-way'!S251-'OddsRatio_working_3-way'!R251^2/3</f>
        <v>-0.82868461476271305</v>
      </c>
      <c r="V251" s="11">
        <f>'OddsRatio_working_3-way'!S251*'OddsRatio_working_3-way'!R251/3-2*'OddsRatio_working_3-way'!R251^3/27-'OddsRatio_working_3-way'!T251</f>
        <v>0.26949093163015059</v>
      </c>
      <c r="W251" s="11">
        <f>'OddsRatio_working_3-way'!V251^2+4*'OddsRatio_working_3-way'!U251^3/27</f>
        <v>-1.168171915394195E-2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0.14517840867776141</v>
      </c>
      <c r="Y251" s="11">
        <f>IF('OddsRatio_working_3-way'!W251&gt;=0,IF('OddsRatio_working_3-way'!V251+SQRT('OddsRatio_working_3-way'!W251)&gt;0,0,PI()),ACOS('OddsRatio_working_3-way'!V251/(2*'OddsRatio_working_3-way'!X251)))</f>
        <v>0.38141973682209818</v>
      </c>
      <c r="Z251" s="11">
        <f>'OddsRatio_working_3-way'!X251^(1/3)*COS('OddsRatio_working_3-way'!Y251/3)</f>
        <v>0.52133204899279328</v>
      </c>
      <c r="AA251" s="11">
        <f>'OddsRatio_working_3-way'!X251^(1/3)*COS(('OddsRatio_working_3-way'!Y251+2*PI())/3)</f>
        <v>-0.31837932201447389</v>
      </c>
      <c r="AB251" s="11">
        <f>'OddsRatio_working_3-way'!X251^(1/3)*COS(('OddsRatio_working_3-way'!Y251+4*PI())/3)</f>
        <v>-0.20295272697831954</v>
      </c>
      <c r="AC251" s="11">
        <f>'OddsRatio_working_3-way'!X251^(1/3)*SIN('OddsRatio_working_3-way'!Y251/3)</f>
        <v>6.6641575715765733E-2</v>
      </c>
      <c r="AD251" s="11">
        <f>'OddsRatio_working_3-way'!X251^(1/3)*SIN(('OddsRatio_working_3-way'!Y251+2*PI())/3)</f>
        <v>0.41816601037686973</v>
      </c>
      <c r="AE251" s="11">
        <f>'OddsRatio_working_3-way'!X251^(1/3)*SIN(('OddsRatio_working_3-way'!Y251+4*PI())/3)</f>
        <v>-0.48480758609263536</v>
      </c>
      <c r="AF251" s="11">
        <f>-'OddsRatio_working_3-way'!U251/(3*'OddsRatio_working_3-way'!X251^(1/3))*COS(('OddsRatio_working_3-way'!Y251)/3)</f>
        <v>0.52133204899279328</v>
      </c>
      <c r="AG251" s="11">
        <f>-'OddsRatio_working_3-way'!U251/(3*'OddsRatio_working_3-way'!X251^(1/3))*COS(('OddsRatio_working_3-way'!Y251+2*PI())/3)</f>
        <v>-0.31837932201447389</v>
      </c>
      <c r="AH251" s="11">
        <f>-'OddsRatio_working_3-way'!U251/(3*'OddsRatio_working_3-way'!X251^(1/3))*COS(('OddsRatio_working_3-way'!Y251+4*PI())/3)</f>
        <v>-0.20295272697831954</v>
      </c>
      <c r="AI251" s="11">
        <f>'OddsRatio_working_3-way'!U251/(3*'OddsRatio_working_3-way'!X251^(1/3))*SIN(('OddsRatio_working_3-way'!Y251)/3)</f>
        <v>-6.6641575715765733E-2</v>
      </c>
      <c r="AJ251" s="11">
        <f>'OddsRatio_working_3-way'!U251/(3*'OddsRatio_working_3-way'!X251^(1/3))*SIN(('OddsRatio_working_3-way'!Y251+2*PI())/3)</f>
        <v>-0.41816601037686973</v>
      </c>
      <c r="AK251" s="11">
        <f>'OddsRatio_working_3-way'!U251/(3*'OddsRatio_working_3-way'!X251^(1/3))*SIN(('OddsRatio_working_3-way'!Y251+4*PI())/3)</f>
        <v>0.48480758609263536</v>
      </c>
      <c r="AL251" s="11">
        <f>'OddsRatio_working_3-way'!Z251+'OddsRatio_working_3-way'!AF251</f>
        <v>1.0426640979855866</v>
      </c>
      <c r="AM251" s="11">
        <f>'OddsRatio_working_3-way'!AA251+'OddsRatio_working_3-way'!AG251</f>
        <v>-0.63675864402894777</v>
      </c>
      <c r="AN251" s="11">
        <f>'OddsRatio_working_3-way'!AB251+'OddsRatio_working_3-way'!AH251</f>
        <v>-0.40590545395663907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1.0426640979855866</v>
      </c>
      <c r="AS251" s="11">
        <f>IF(('OddsRatio_working_3-way'!X251=0),IF(Q251&gt;0,-Q251^(1/3),(-Q251)^(1/3)),'OddsRatio_working_3-way'!AM251-'OddsRatio_working_3-way'!R251/3)</f>
        <v>-0.63675864402894777</v>
      </c>
      <c r="AT251" s="11">
        <f>IF(('OddsRatio_working_3-way'!X251=0),IF(Q251&gt;0,-Q251^(1/3),(-Q251)^(1/3)),'OddsRatio_working_3-way'!AN251-'OddsRatio_working_3-way'!R251/3)</f>
        <v>-0.40590545395663907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2.42</v>
      </c>
      <c r="B252" s="4">
        <f>IF('True_Odds_Calculator_3-way'!B253="","",'True_Odds_Calculator_3-way'!B253)</f>
        <v>3.11</v>
      </c>
      <c r="C252" s="4">
        <f>IF('True_Odds_Calculator_3-way'!C253="","",'True_Odds_Calculator_3-way'!C253)</f>
        <v>3.41</v>
      </c>
      <c r="D252" s="9">
        <f t="shared" si="52"/>
        <v>0.40302132905872734</v>
      </c>
      <c r="E252" s="9">
        <f t="shared" si="53"/>
        <v>0.31239997427281463</v>
      </c>
      <c r="F252" s="9">
        <f t="shared" si="54"/>
        <v>0.28457869666845803</v>
      </c>
      <c r="G252" s="9">
        <f t="shared" si="55"/>
        <v>1.0431396167772409</v>
      </c>
      <c r="H252" s="9">
        <f t="shared" si="56"/>
        <v>2.4812582558236822</v>
      </c>
      <c r="I252" s="9">
        <f t="shared" si="57"/>
        <v>3.2010245913999777</v>
      </c>
      <c r="J252" s="9">
        <f t="shared" si="58"/>
        <v>3.5139664764331511</v>
      </c>
      <c r="K252" s="11">
        <f t="shared" si="59"/>
        <v>0.41322314049586778</v>
      </c>
      <c r="L252" s="11">
        <f t="shared" si="60"/>
        <v>0.32154340836012862</v>
      </c>
      <c r="M252" s="11">
        <f t="shared" si="61"/>
        <v>0.29325513196480935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-0.28135698939797482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0.23144953414352099</v>
      </c>
      <c r="Q252" s="11">
        <f>2*'OddsRatio_working_3-way'!K252*'OddsRatio_working_3-way'!L252*'OddsRatio_working_3-way'!M252</f>
        <v>7.79291360752596E-2</v>
      </c>
      <c r="R252" s="11">
        <f t="shared" si="62"/>
        <v>0</v>
      </c>
      <c r="S252" s="11">
        <f t="shared" si="63"/>
        <v>-0.82261874723197093</v>
      </c>
      <c r="T252" s="11">
        <f t="shared" si="64"/>
        <v>-0.27697600916901383</v>
      </c>
      <c r="U252" s="11">
        <f>'OddsRatio_working_3-way'!S252-'OddsRatio_working_3-way'!R252^2/3</f>
        <v>-0.82261874723197093</v>
      </c>
      <c r="V252" s="11">
        <f>'OddsRatio_working_3-way'!S252*'OddsRatio_working_3-way'!R252/3-2*'OddsRatio_working_3-way'!R252^3/27-'OddsRatio_working_3-way'!T252</f>
        <v>0.27697600916901383</v>
      </c>
      <c r="W252" s="11">
        <f>'OddsRatio_working_3-way'!V252^2+4*'OddsRatio_working_3-way'!U252^3/27</f>
        <v>-5.753538515836501E-3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0.14358729763721279</v>
      </c>
      <c r="Y252" s="11">
        <f>IF('OddsRatio_working_3-way'!W252&gt;=0,IF('OddsRatio_working_3-way'!V252+SQRT('OddsRatio_working_3-way'!W252)&gt;0,0,PI()),ACOS('OddsRatio_working_3-way'!V252/(2*'OddsRatio_working_3-way'!X252)))</f>
        <v>0.26730414998139507</v>
      </c>
      <c r="Z252" s="11">
        <f>'OddsRatio_working_3-way'!X252^(1/3)*COS('OddsRatio_working_3-way'!Y252/3)</f>
        <v>0.52156980838862044</v>
      </c>
      <c r="AA252" s="11">
        <f>'OddsRatio_working_3-way'!X252^(1/3)*COS(('OddsRatio_working_3-way'!Y252+2*PI())/3)</f>
        <v>-0.30113819453210139</v>
      </c>
      <c r="AB252" s="11">
        <f>'OddsRatio_working_3-way'!X252^(1/3)*COS(('OddsRatio_working_3-way'!Y252+4*PI())/3)</f>
        <v>-0.22043161385651913</v>
      </c>
      <c r="AC252" s="11">
        <f>'OddsRatio_working_3-way'!X252^(1/3)*SIN('OddsRatio_working_3-way'!Y252/3)</f>
        <v>4.6595966078421647E-2</v>
      </c>
      <c r="AD252" s="11">
        <f>'OddsRatio_working_3-way'!X252^(1/3)*SIN(('OddsRatio_working_3-way'!Y252+2*PI())/3)</f>
        <v>0.42839472087231645</v>
      </c>
      <c r="AE252" s="11">
        <f>'OddsRatio_working_3-way'!X252^(1/3)*SIN(('OddsRatio_working_3-way'!Y252+4*PI())/3)</f>
        <v>-0.47499068695073815</v>
      </c>
      <c r="AF252" s="11">
        <f>-'OddsRatio_working_3-way'!U252/(3*'OddsRatio_working_3-way'!X252^(1/3))*COS(('OddsRatio_working_3-way'!Y252)/3)</f>
        <v>0.52156980838862033</v>
      </c>
      <c r="AG252" s="11">
        <f>-'OddsRatio_working_3-way'!U252/(3*'OddsRatio_working_3-way'!X252^(1/3))*COS(('OddsRatio_working_3-way'!Y252+2*PI())/3)</f>
        <v>-0.30113819453210133</v>
      </c>
      <c r="AH252" s="11">
        <f>-'OddsRatio_working_3-way'!U252/(3*'OddsRatio_working_3-way'!X252^(1/3))*COS(('OddsRatio_working_3-way'!Y252+4*PI())/3)</f>
        <v>-0.22043161385651908</v>
      </c>
      <c r="AI252" s="11">
        <f>'OddsRatio_working_3-way'!U252/(3*'OddsRatio_working_3-way'!X252^(1/3))*SIN(('OddsRatio_working_3-way'!Y252)/3)</f>
        <v>-4.659596607842164E-2</v>
      </c>
      <c r="AJ252" s="11">
        <f>'OddsRatio_working_3-way'!U252/(3*'OddsRatio_working_3-way'!X252^(1/3))*SIN(('OddsRatio_working_3-way'!Y252+2*PI())/3)</f>
        <v>-0.42839472087231639</v>
      </c>
      <c r="AK252" s="11">
        <f>'OddsRatio_working_3-way'!U252/(3*'OddsRatio_working_3-way'!X252^(1/3))*SIN(('OddsRatio_working_3-way'!Y252+4*PI())/3)</f>
        <v>0.47499068695073804</v>
      </c>
      <c r="AL252" s="11">
        <f>'OddsRatio_working_3-way'!Z252+'OddsRatio_working_3-way'!AF252</f>
        <v>1.0431396167772409</v>
      </c>
      <c r="AM252" s="11">
        <f>'OddsRatio_working_3-way'!AA252+'OddsRatio_working_3-way'!AG252</f>
        <v>-0.60227638906420267</v>
      </c>
      <c r="AN252" s="11">
        <f>'OddsRatio_working_3-way'!AB252+'OddsRatio_working_3-way'!AH252</f>
        <v>-0.44086322771303821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1.0431396167772409</v>
      </c>
      <c r="AS252" s="11">
        <f>IF(('OddsRatio_working_3-way'!X252=0),IF(Q252&gt;0,-Q252^(1/3),(-Q252)^(1/3)),'OddsRatio_working_3-way'!AM252-'OddsRatio_working_3-way'!R252/3)</f>
        <v>-0.60227638906420267</v>
      </c>
      <c r="AT252" s="11">
        <f>IF(('OddsRatio_working_3-way'!X252=0),IF(Q252&gt;0,-Q252^(1/3),(-Q252)^(1/3)),'OddsRatio_working_3-way'!AN252-'OddsRatio_working_3-way'!R252/3)</f>
        <v>-0.44086322771303821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3.29</v>
      </c>
      <c r="B253" s="4">
        <f>IF('True_Odds_Calculator_3-way'!B254="","",'True_Odds_Calculator_3-way'!B254)</f>
        <v>3.44</v>
      </c>
      <c r="C253" s="4">
        <f>IF('True_Odds_Calculator_3-way'!C254="","",'True_Odds_Calculator_3-way'!C254)</f>
        <v>2.31</v>
      </c>
      <c r="D253" s="9">
        <f t="shared" si="52"/>
        <v>0.29517959810692401</v>
      </c>
      <c r="E253" s="9">
        <f t="shared" si="53"/>
        <v>0.28215334688339788</v>
      </c>
      <c r="F253" s="9">
        <f t="shared" si="54"/>
        <v>0.42266705500967788</v>
      </c>
      <c r="G253" s="9">
        <f t="shared" si="55"/>
        <v>1.042693454634751</v>
      </c>
      <c r="H253" s="9">
        <f t="shared" si="56"/>
        <v>3.3877680111135806</v>
      </c>
      <c r="I253" s="9">
        <f t="shared" si="57"/>
        <v>3.5441720293087928</v>
      </c>
      <c r="J253" s="9">
        <f t="shared" si="58"/>
        <v>2.3659284255715241</v>
      </c>
      <c r="K253" s="11">
        <f t="shared" si="59"/>
        <v>0.303951367781155</v>
      </c>
      <c r="L253" s="11">
        <f t="shared" si="60"/>
        <v>0.29069767441860467</v>
      </c>
      <c r="M253" s="11">
        <f t="shared" si="61"/>
        <v>0.4329004329004329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-0.27998211114772931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0.23103119165888655</v>
      </c>
      <c r="Q253" s="11">
        <f>2*'OddsRatio_working_3-way'!K253*'OddsRatio_working_3-way'!L253*'OddsRatio_working_3-way'!M253</f>
        <v>7.6500394589035292E-2</v>
      </c>
      <c r="R253" s="11">
        <f t="shared" si="62"/>
        <v>0</v>
      </c>
      <c r="S253" s="11">
        <f t="shared" si="63"/>
        <v>-0.8251641174924409</v>
      </c>
      <c r="T253" s="11">
        <f t="shared" si="64"/>
        <v>-0.27323315148756322</v>
      </c>
      <c r="U253" s="11">
        <f>'OddsRatio_working_3-way'!S253-'OddsRatio_working_3-way'!R253^2/3</f>
        <v>-0.8251641174924409</v>
      </c>
      <c r="V253" s="11">
        <f>'OddsRatio_working_3-way'!S253*'OddsRatio_working_3-way'!R253/3-2*'OddsRatio_working_3-way'!R253^3/27-'OddsRatio_working_3-way'!T253</f>
        <v>0.27323315148756322</v>
      </c>
      <c r="W253" s="11">
        <f>'OddsRatio_working_3-way'!V253^2+4*'OddsRatio_working_3-way'!U253^3/27</f>
        <v>-8.5808003462947424E-3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0.14425425073296835</v>
      </c>
      <c r="Y253" s="11">
        <f>IF('OddsRatio_working_3-way'!W253&gt;=0,IF('OddsRatio_working_3-way'!V253+SQRT('OddsRatio_working_3-way'!W253)&gt;0,0,PI()),ACOS('OddsRatio_working_3-way'!V253/(2*'OddsRatio_working_3-way'!X253)))</f>
        <v>0.32686342569241278</v>
      </c>
      <c r="Z253" s="11">
        <f>'OddsRatio_working_3-way'!X253^(1/3)*COS('OddsRatio_working_3-way'!Y253/3)</f>
        <v>0.52134672731737552</v>
      </c>
      <c r="AA253" s="11">
        <f>'OddsRatio_working_3-way'!X253^(1/3)*COS(('OddsRatio_working_3-way'!Y253+2*PI())/3)</f>
        <v>-0.31006184217045057</v>
      </c>
      <c r="AB253" s="11">
        <f>'OddsRatio_working_3-way'!X253^(1/3)*COS(('OddsRatio_working_3-way'!Y253+4*PI())/3)</f>
        <v>-0.21128488514692478</v>
      </c>
      <c r="AC253" s="11">
        <f>'OddsRatio_working_3-way'!X253^(1/3)*SIN('OddsRatio_working_3-way'!Y253/3)</f>
        <v>5.7028902727264782E-2</v>
      </c>
      <c r="AD253" s="11">
        <f>'OddsRatio_working_3-way'!X253^(1/3)*SIN(('OddsRatio_working_3-way'!Y253+2*PI())/3)</f>
        <v>0.42298505867309338</v>
      </c>
      <c r="AE253" s="11">
        <f>'OddsRatio_working_3-way'!X253^(1/3)*SIN(('OddsRatio_working_3-way'!Y253+4*PI())/3)</f>
        <v>-0.48001396140035807</v>
      </c>
      <c r="AF253" s="11">
        <f>-'OddsRatio_working_3-way'!U253/(3*'OddsRatio_working_3-way'!X253^(1/3))*COS(('OddsRatio_working_3-way'!Y253)/3)</f>
        <v>0.52134672731737541</v>
      </c>
      <c r="AG253" s="11">
        <f>-'OddsRatio_working_3-way'!U253/(3*'OddsRatio_working_3-way'!X253^(1/3))*COS(('OddsRatio_working_3-way'!Y253+2*PI())/3)</f>
        <v>-0.31006184217045052</v>
      </c>
      <c r="AH253" s="11">
        <f>-'OddsRatio_working_3-way'!U253/(3*'OddsRatio_working_3-way'!X253^(1/3))*COS(('OddsRatio_working_3-way'!Y253+4*PI())/3)</f>
        <v>-0.21128488514692473</v>
      </c>
      <c r="AI253" s="11">
        <f>'OddsRatio_working_3-way'!U253/(3*'OddsRatio_working_3-way'!X253^(1/3))*SIN(('OddsRatio_working_3-way'!Y253)/3)</f>
        <v>-5.7028902727264776E-2</v>
      </c>
      <c r="AJ253" s="11">
        <f>'OddsRatio_working_3-way'!U253/(3*'OddsRatio_working_3-way'!X253^(1/3))*SIN(('OddsRatio_working_3-way'!Y253+2*PI())/3)</f>
        <v>-0.42298505867309327</v>
      </c>
      <c r="AK253" s="11">
        <f>'OddsRatio_working_3-way'!U253/(3*'OddsRatio_working_3-way'!X253^(1/3))*SIN(('OddsRatio_working_3-way'!Y253+4*PI())/3)</f>
        <v>0.48001396140035801</v>
      </c>
      <c r="AL253" s="11">
        <f>'OddsRatio_working_3-way'!Z253+'OddsRatio_working_3-way'!AF253</f>
        <v>1.042693454634751</v>
      </c>
      <c r="AM253" s="11">
        <f>'OddsRatio_working_3-way'!AA253+'OddsRatio_working_3-way'!AG253</f>
        <v>-0.62012368434090104</v>
      </c>
      <c r="AN253" s="11">
        <f>'OddsRatio_working_3-way'!AB253+'OddsRatio_working_3-way'!AH253</f>
        <v>-0.42256977029384951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1.042693454634751</v>
      </c>
      <c r="AS253" s="11">
        <f>IF(('OddsRatio_working_3-way'!X253=0),IF(Q253&gt;0,-Q253^(1/3),(-Q253)^(1/3)),'OddsRatio_working_3-way'!AM253-'OddsRatio_working_3-way'!R253/3)</f>
        <v>-0.62012368434090104</v>
      </c>
      <c r="AT253" s="11">
        <f>IF(('OddsRatio_working_3-way'!X253=0),IF(Q253&gt;0,-Q253^(1/3),(-Q253)^(1/3)),'OddsRatio_working_3-way'!AN253-'OddsRatio_working_3-way'!R253/3)</f>
        <v>-0.42256977029384951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1.63</v>
      </c>
      <c r="B254" s="4">
        <f>IF('True_Odds_Calculator_3-way'!B255="","",'True_Odds_Calculator_3-way'!B255)</f>
        <v>4.29</v>
      </c>
      <c r="C254" s="4">
        <f>IF('True_Odds_Calculator_3-way'!C255="","",'True_Odds_Calculator_3-way'!C255)</f>
        <v>5.46</v>
      </c>
      <c r="D254" s="9">
        <f t="shared" si="52"/>
        <v>0.60086929405559197</v>
      </c>
      <c r="E254" s="9">
        <f t="shared" si="53"/>
        <v>0.22376923365937254</v>
      </c>
      <c r="F254" s="9">
        <f t="shared" si="54"/>
        <v>0.17536147228503579</v>
      </c>
      <c r="G254" s="9">
        <f t="shared" si="55"/>
        <v>1.0543737371072044</v>
      </c>
      <c r="H254" s="9">
        <f t="shared" si="56"/>
        <v>1.6642554543775385</v>
      </c>
      <c r="I254" s="9">
        <f t="shared" si="57"/>
        <v>4.4688895950827021</v>
      </c>
      <c r="J254" s="9">
        <f t="shared" si="58"/>
        <v>5.7025068674981325</v>
      </c>
      <c r="K254" s="11">
        <f t="shared" si="59"/>
        <v>0.61349693251533743</v>
      </c>
      <c r="L254" s="11">
        <f t="shared" si="60"/>
        <v>0.23310023310023309</v>
      </c>
      <c r="M254" s="11">
        <f t="shared" si="61"/>
        <v>0.18315018315018314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-0.24212172914390961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0.21948582590394761</v>
      </c>
      <c r="Q254" s="11">
        <f>2*'OddsRatio_working_3-way'!K254*'OddsRatio_working_3-way'!L254*'OddsRatio_working_3-way'!M254</f>
        <v>5.2383252005715419E-2</v>
      </c>
      <c r="R254" s="11">
        <f t="shared" si="62"/>
        <v>0</v>
      </c>
      <c r="S254" s="11">
        <f t="shared" si="63"/>
        <v>-0.90651023631791461</v>
      </c>
      <c r="T254" s="11">
        <f t="shared" si="64"/>
        <v>-0.21635089172265265</v>
      </c>
      <c r="U254" s="11">
        <f>'OddsRatio_working_3-way'!S254-'OddsRatio_working_3-way'!R254^2/3</f>
        <v>-0.90651023631791461</v>
      </c>
      <c r="V254" s="11">
        <f>'OddsRatio_working_3-way'!S254*'OddsRatio_working_3-way'!R254/3-2*'OddsRatio_working_3-way'!R254^3/27-'OddsRatio_working_3-way'!T254</f>
        <v>0.21635089172265265</v>
      </c>
      <c r="W254" s="11">
        <f>'OddsRatio_working_3-way'!V254^2+4*'OddsRatio_working_3-way'!U254^3/27</f>
        <v>-6.3552970873731685E-2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0.16610288921547892</v>
      </c>
      <c r="Y254" s="11">
        <f>IF('OddsRatio_working_3-way'!W254&gt;=0,IF('OddsRatio_working_3-way'!V254+SQRT('OddsRatio_working_3-way'!W254)&gt;0,0,PI()),ACOS('OddsRatio_working_3-way'!V254/(2*'OddsRatio_working_3-way'!X254)))</f>
        <v>0.86155839979916127</v>
      </c>
      <c r="Z254" s="11">
        <f>'OddsRatio_working_3-way'!X254^(1/3)*COS('OddsRatio_working_3-way'!Y254/3)</f>
        <v>0.52718686855360219</v>
      </c>
      <c r="AA254" s="11">
        <f>'OddsRatio_working_3-way'!X254^(1/3)*COS(('OddsRatio_working_3-way'!Y254+2*PI())/3)</f>
        <v>-0.39843802370464543</v>
      </c>
      <c r="AB254" s="11">
        <f>'OddsRatio_working_3-way'!X254^(1/3)*COS(('OddsRatio_working_3-way'!Y254+4*PI())/3)</f>
        <v>-0.12874884484895688</v>
      </c>
      <c r="AC254" s="11">
        <f>'OddsRatio_working_3-way'!X254^(1/3)*SIN('OddsRatio_working_3-way'!Y254/3)</f>
        <v>0.15570512000986092</v>
      </c>
      <c r="AD254" s="11">
        <f>'OddsRatio_working_3-way'!X254^(1/3)*SIN(('OddsRatio_working_3-way'!Y254+2*PI())/3)</f>
        <v>0.37870466070405662</v>
      </c>
      <c r="AE254" s="11">
        <f>'OddsRatio_working_3-way'!X254^(1/3)*SIN(('OddsRatio_working_3-way'!Y254+4*PI())/3)</f>
        <v>-0.53440978071391754</v>
      </c>
      <c r="AF254" s="11">
        <f>-'OddsRatio_working_3-way'!U254/(3*'OddsRatio_working_3-way'!X254^(1/3))*COS(('OddsRatio_working_3-way'!Y254)/3)</f>
        <v>0.52718686855360219</v>
      </c>
      <c r="AG254" s="11">
        <f>-'OddsRatio_working_3-way'!U254/(3*'OddsRatio_working_3-way'!X254^(1/3))*COS(('OddsRatio_working_3-way'!Y254+2*PI())/3)</f>
        <v>-0.39843802370464543</v>
      </c>
      <c r="AH254" s="11">
        <f>-'OddsRatio_working_3-way'!U254/(3*'OddsRatio_working_3-way'!X254^(1/3))*COS(('OddsRatio_working_3-way'!Y254+4*PI())/3)</f>
        <v>-0.12874884484895688</v>
      </c>
      <c r="AI254" s="11">
        <f>'OddsRatio_working_3-way'!U254/(3*'OddsRatio_working_3-way'!X254^(1/3))*SIN(('OddsRatio_working_3-way'!Y254)/3)</f>
        <v>-0.15570512000986092</v>
      </c>
      <c r="AJ254" s="11">
        <f>'OddsRatio_working_3-way'!U254/(3*'OddsRatio_working_3-way'!X254^(1/3))*SIN(('OddsRatio_working_3-way'!Y254+2*PI())/3)</f>
        <v>-0.37870466070405662</v>
      </c>
      <c r="AK254" s="11">
        <f>'OddsRatio_working_3-way'!U254/(3*'OddsRatio_working_3-way'!X254^(1/3))*SIN(('OddsRatio_working_3-way'!Y254+4*PI())/3)</f>
        <v>0.53440978071391754</v>
      </c>
      <c r="AL254" s="11">
        <f>'OddsRatio_working_3-way'!Z254+'OddsRatio_working_3-way'!AF254</f>
        <v>1.0543737371072044</v>
      </c>
      <c r="AM254" s="11">
        <f>'OddsRatio_working_3-way'!AA254+'OddsRatio_working_3-way'!AG254</f>
        <v>-0.79687604740929086</v>
      </c>
      <c r="AN254" s="11">
        <f>'OddsRatio_working_3-way'!AB254+'OddsRatio_working_3-way'!AH254</f>
        <v>-0.25749768969791376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1.0543737371072044</v>
      </c>
      <c r="AS254" s="11">
        <f>IF(('OddsRatio_working_3-way'!X254=0),IF(Q254&gt;0,-Q254^(1/3),(-Q254)^(1/3)),'OddsRatio_working_3-way'!AM254-'OddsRatio_working_3-way'!R254/3)</f>
        <v>-0.79687604740929086</v>
      </c>
      <c r="AT254" s="11">
        <f>IF(('OddsRatio_working_3-way'!X254=0),IF(Q254&gt;0,-Q254^(1/3),(-Q254)^(1/3)),'OddsRatio_working_3-way'!AN254-'OddsRatio_working_3-way'!R254/3)</f>
        <v>-0.25749768969791376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2.2799999999999998</v>
      </c>
      <c r="B255" s="4">
        <f>IF('True_Odds_Calculator_3-way'!B256="","",'True_Odds_Calculator_3-way'!B256)</f>
        <v>3.45</v>
      </c>
      <c r="C255" s="4">
        <f>IF('True_Odds_Calculator_3-way'!C256="","",'True_Odds_Calculator_3-way'!C256)</f>
        <v>3.33</v>
      </c>
      <c r="D255" s="9">
        <f t="shared" si="52"/>
        <v>0.42786344010312166</v>
      </c>
      <c r="E255" s="9">
        <f t="shared" si="53"/>
        <v>0.2809404260394478</v>
      </c>
      <c r="F255" s="9">
        <f t="shared" si="54"/>
        <v>0.29119613385743071</v>
      </c>
      <c r="G255" s="9">
        <f t="shared" si="55"/>
        <v>1.0446830589491516</v>
      </c>
      <c r="H255" s="9">
        <f t="shared" si="56"/>
        <v>2.337194315454914</v>
      </c>
      <c r="I255" s="9">
        <f t="shared" si="57"/>
        <v>3.5594734944254216</v>
      </c>
      <c r="J255" s="9">
        <f t="shared" si="58"/>
        <v>3.4341115273515235</v>
      </c>
      <c r="K255" s="11">
        <f t="shared" si="59"/>
        <v>0.43859649122807021</v>
      </c>
      <c r="L255" s="11">
        <f t="shared" si="60"/>
        <v>0.28985507246376813</v>
      </c>
      <c r="M255" s="11">
        <f t="shared" si="61"/>
        <v>0.3003003003003003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-0.27895477475950414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0.23135263409862955</v>
      </c>
      <c r="Q255" s="11">
        <f>2*'OddsRatio_working_3-way'!K255*'OddsRatio_working_3-way'!L255*'OddsRatio_working_3-way'!M255</f>
        <v>7.6354004653013063E-2</v>
      </c>
      <c r="R255" s="11">
        <f t="shared" si="62"/>
        <v>0</v>
      </c>
      <c r="S255" s="11">
        <f t="shared" si="63"/>
        <v>-0.82935534728912985</v>
      </c>
      <c r="T255" s="11">
        <f t="shared" si="64"/>
        <v>-0.2737146360690198</v>
      </c>
      <c r="U255" s="11">
        <f>'OddsRatio_working_3-way'!S255-'OddsRatio_working_3-way'!R255^2/3</f>
        <v>-0.82935534728912985</v>
      </c>
      <c r="V255" s="11">
        <f>'OddsRatio_working_3-way'!S255*'OddsRatio_working_3-way'!R255/3-2*'OddsRatio_working_3-way'!R255^3/27-'OddsRatio_working_3-way'!T255</f>
        <v>0.2737146360690198</v>
      </c>
      <c r="W255" s="11">
        <f>'OddsRatio_working_3-way'!V255^2+4*'OddsRatio_working_3-way'!U255^3/27</f>
        <v>-9.5922581144284313E-3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0.14535470418327057</v>
      </c>
      <c r="Y255" s="11">
        <f>IF('OddsRatio_working_3-way'!W255&gt;=0,IF('OddsRatio_working_3-way'!V255+SQRT('OddsRatio_working_3-way'!W255)&gt;0,0,PI()),ACOS('OddsRatio_working_3-way'!V255/(2*'OddsRatio_working_3-way'!X255)))</f>
        <v>0.34362274495740208</v>
      </c>
      <c r="Z255" s="11">
        <f>'OddsRatio_working_3-way'!X255^(1/3)*COS('OddsRatio_working_3-way'!Y255/3)</f>
        <v>0.52234152947457579</v>
      </c>
      <c r="AA255" s="11">
        <f>'OddsRatio_working_3-way'!X255^(1/3)*COS(('OddsRatio_working_3-way'!Y255+2*PI())/3)</f>
        <v>-0.31321239962612535</v>
      </c>
      <c r="AB255" s="11">
        <f>'OddsRatio_working_3-way'!X255^(1/3)*COS(('OddsRatio_working_3-way'!Y255+4*PI())/3)</f>
        <v>-0.20912912984845058</v>
      </c>
      <c r="AC255" s="11">
        <f>'OddsRatio_working_3-way'!X255^(1/3)*SIN('OddsRatio_working_3-way'!Y255/3)</f>
        <v>6.0092503824277117E-2</v>
      </c>
      <c r="AD255" s="11">
        <f>'OddsRatio_working_3-way'!X255^(1/3)*SIN(('OddsRatio_working_3-way'!Y255+2*PI())/3)</f>
        <v>0.42231478206446227</v>
      </c>
      <c r="AE255" s="11">
        <f>'OddsRatio_working_3-way'!X255^(1/3)*SIN(('OddsRatio_working_3-way'!Y255+4*PI())/3)</f>
        <v>-0.48240728588873927</v>
      </c>
      <c r="AF255" s="11">
        <f>-'OddsRatio_working_3-way'!U255/(3*'OddsRatio_working_3-way'!X255^(1/3))*COS(('OddsRatio_working_3-way'!Y255)/3)</f>
        <v>0.52234152947457579</v>
      </c>
      <c r="AG255" s="11">
        <f>-'OddsRatio_working_3-way'!U255/(3*'OddsRatio_working_3-way'!X255^(1/3))*COS(('OddsRatio_working_3-way'!Y255+2*PI())/3)</f>
        <v>-0.31321239962612535</v>
      </c>
      <c r="AH255" s="11">
        <f>-'OddsRatio_working_3-way'!U255/(3*'OddsRatio_working_3-way'!X255^(1/3))*COS(('OddsRatio_working_3-way'!Y255+4*PI())/3)</f>
        <v>-0.20912912984845058</v>
      </c>
      <c r="AI255" s="11">
        <f>'OddsRatio_working_3-way'!U255/(3*'OddsRatio_working_3-way'!X255^(1/3))*SIN(('OddsRatio_working_3-way'!Y255)/3)</f>
        <v>-6.0092503824277117E-2</v>
      </c>
      <c r="AJ255" s="11">
        <f>'OddsRatio_working_3-way'!U255/(3*'OddsRatio_working_3-way'!X255^(1/3))*SIN(('OddsRatio_working_3-way'!Y255+2*PI())/3)</f>
        <v>-0.42231478206446227</v>
      </c>
      <c r="AK255" s="11">
        <f>'OddsRatio_working_3-way'!U255/(3*'OddsRatio_working_3-way'!X255^(1/3))*SIN(('OddsRatio_working_3-way'!Y255+4*PI())/3)</f>
        <v>0.48240728588873927</v>
      </c>
      <c r="AL255" s="11">
        <f>'OddsRatio_working_3-way'!Z255+'OddsRatio_working_3-way'!AF255</f>
        <v>1.0446830589491516</v>
      </c>
      <c r="AM255" s="11">
        <f>'OddsRatio_working_3-way'!AA255+'OddsRatio_working_3-way'!AG255</f>
        <v>-0.6264247992522507</v>
      </c>
      <c r="AN255" s="11">
        <f>'OddsRatio_working_3-way'!AB255+'OddsRatio_working_3-way'!AH255</f>
        <v>-0.41825825969690117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1.0446830589491516</v>
      </c>
      <c r="AS255" s="11">
        <f>IF(('OddsRatio_working_3-way'!X255=0),IF(Q255&gt;0,-Q255^(1/3),(-Q255)^(1/3)),'OddsRatio_working_3-way'!AM255-'OddsRatio_working_3-way'!R255/3)</f>
        <v>-0.6264247992522507</v>
      </c>
      <c r="AT255" s="11">
        <f>IF(('OddsRatio_working_3-way'!X255=0),IF(Q255&gt;0,-Q255^(1/3),(-Q255)^(1/3)),'OddsRatio_working_3-way'!AN255-'OddsRatio_working_3-way'!R255/3)</f>
        <v>-0.41825825969690117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2.31</v>
      </c>
      <c r="B256" s="4">
        <f>IF('True_Odds_Calculator_3-way'!B257="","",'True_Odds_Calculator_3-way'!B257)</f>
        <v>3.1</v>
      </c>
      <c r="C256" s="4">
        <f>IF('True_Odds_Calculator_3-way'!C257="","",'True_Odds_Calculator_3-way'!C257)</f>
        <v>3.76</v>
      </c>
      <c r="D256" s="9">
        <f t="shared" si="52"/>
        <v>0.42489453399014976</v>
      </c>
      <c r="E256" s="9">
        <f t="shared" si="53"/>
        <v>0.31547997977583625</v>
      </c>
      <c r="F256" s="9">
        <f t="shared" si="54"/>
        <v>0.2596254862340141</v>
      </c>
      <c r="G256" s="9">
        <f t="shared" si="55"/>
        <v>1.033225355929307</v>
      </c>
      <c r="H256" s="9">
        <f t="shared" si="56"/>
        <v>2.3535252162673923</v>
      </c>
      <c r="I256" s="9">
        <f t="shared" si="57"/>
        <v>3.1697732474515443</v>
      </c>
      <c r="J256" s="9">
        <f t="shared" si="58"/>
        <v>3.8517019823648879</v>
      </c>
      <c r="K256" s="11">
        <f t="shared" si="59"/>
        <v>0.4329004329004329</v>
      </c>
      <c r="L256" s="11">
        <f t="shared" si="60"/>
        <v>0.32258064516129031</v>
      </c>
      <c r="M256" s="11">
        <f t="shared" si="61"/>
        <v>0.26595744680851063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-0.28199288700318215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0.22915199648212686</v>
      </c>
      <c r="Q256" s="11">
        <f>2*'OddsRatio_working_3-way'!K256*'OddsRatio_working_3-way'!L256*'OddsRatio_working_3-way'!M256</f>
        <v>7.4279415391289114E-2</v>
      </c>
      <c r="R256" s="11">
        <f t="shared" si="62"/>
        <v>0</v>
      </c>
      <c r="S256" s="11">
        <f t="shared" si="63"/>
        <v>-0.81261622914460607</v>
      </c>
      <c r="T256" s="11">
        <f t="shared" si="64"/>
        <v>-0.26340882630295176</v>
      </c>
      <c r="U256" s="11">
        <f>'OddsRatio_working_3-way'!S256-'OddsRatio_working_3-way'!R256^2/3</f>
        <v>-0.81261622914460607</v>
      </c>
      <c r="V256" s="11">
        <f>'OddsRatio_working_3-way'!S256*'OddsRatio_working_3-way'!R256/3-2*'OddsRatio_working_3-way'!R256^3/27-'OddsRatio_working_3-way'!T256</f>
        <v>0.26340882630295176</v>
      </c>
      <c r="W256" s="11">
        <f>'OddsRatio_working_3-way'!V256^2+4*'OddsRatio_working_3-way'!U256^3/27</f>
        <v>-1.0113149372962288E-2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0.14097638024440556</v>
      </c>
      <c r="Y256" s="11">
        <f>IF('OddsRatio_working_3-way'!W256&gt;=0,IF('OddsRatio_working_3-way'!V256+SQRT('OddsRatio_working_3-way'!W256)&gt;0,0,PI()),ACOS('OddsRatio_working_3-way'!V256/(2*'OddsRatio_working_3-way'!X256)))</f>
        <v>0.36470127078095405</v>
      </c>
      <c r="Z256" s="11">
        <f>'OddsRatio_working_3-way'!X256^(1/3)*COS('OddsRatio_working_3-way'!Y256/3)</f>
        <v>0.51661267796465349</v>
      </c>
      <c r="AA256" s="11">
        <f>'OddsRatio_working_3-way'!X256^(1/3)*COS(('OddsRatio_working_3-way'!Y256+2*PI())/3)</f>
        <v>-0.31296494316129736</v>
      </c>
      <c r="AB256" s="11">
        <f>'OddsRatio_working_3-way'!X256^(1/3)*COS(('OddsRatio_working_3-way'!Y256+4*PI())/3)</f>
        <v>-0.20364773480335632</v>
      </c>
      <c r="AC256" s="11">
        <f>'OddsRatio_working_3-way'!X256^(1/3)*SIN('OddsRatio_working_3-way'!Y256/3)</f>
        <v>6.3114319672515809E-2</v>
      </c>
      <c r="AD256" s="11">
        <f>'OddsRatio_working_3-way'!X256^(1/3)*SIN(('OddsRatio_working_3-way'!Y256+2*PI())/3)</f>
        <v>0.41584254319824138</v>
      </c>
      <c r="AE256" s="11">
        <f>'OddsRatio_working_3-way'!X256^(1/3)*SIN(('OddsRatio_working_3-way'!Y256+4*PI())/3)</f>
        <v>-0.47895686287075712</v>
      </c>
      <c r="AF256" s="11">
        <f>-'OddsRatio_working_3-way'!U256/(3*'OddsRatio_working_3-way'!X256^(1/3))*COS(('OddsRatio_working_3-way'!Y256)/3)</f>
        <v>0.51661267796465349</v>
      </c>
      <c r="AG256" s="11">
        <f>-'OddsRatio_working_3-way'!U256/(3*'OddsRatio_working_3-way'!X256^(1/3))*COS(('OddsRatio_working_3-way'!Y256+2*PI())/3)</f>
        <v>-0.31296494316129736</v>
      </c>
      <c r="AH256" s="11">
        <f>-'OddsRatio_working_3-way'!U256/(3*'OddsRatio_working_3-way'!X256^(1/3))*COS(('OddsRatio_working_3-way'!Y256+4*PI())/3)</f>
        <v>-0.20364773480335632</v>
      </c>
      <c r="AI256" s="11">
        <f>'OddsRatio_working_3-way'!U256/(3*'OddsRatio_working_3-way'!X256^(1/3))*SIN(('OddsRatio_working_3-way'!Y256)/3)</f>
        <v>-6.3114319672515809E-2</v>
      </c>
      <c r="AJ256" s="11">
        <f>'OddsRatio_working_3-way'!U256/(3*'OddsRatio_working_3-way'!X256^(1/3))*SIN(('OddsRatio_working_3-way'!Y256+2*PI())/3)</f>
        <v>-0.41584254319824138</v>
      </c>
      <c r="AK256" s="11">
        <f>'OddsRatio_working_3-way'!U256/(3*'OddsRatio_working_3-way'!X256^(1/3))*SIN(('OddsRatio_working_3-way'!Y256+4*PI())/3)</f>
        <v>0.47895686287075712</v>
      </c>
      <c r="AL256" s="11">
        <f>'OddsRatio_working_3-way'!Z256+'OddsRatio_working_3-way'!AF256</f>
        <v>1.033225355929307</v>
      </c>
      <c r="AM256" s="11">
        <f>'OddsRatio_working_3-way'!AA256+'OddsRatio_working_3-way'!AG256</f>
        <v>-0.62592988632259472</v>
      </c>
      <c r="AN256" s="11">
        <f>'OddsRatio_working_3-way'!AB256+'OddsRatio_working_3-way'!AH256</f>
        <v>-0.40729546960671265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1.033225355929307</v>
      </c>
      <c r="AS256" s="11">
        <f>IF(('OddsRatio_working_3-way'!X256=0),IF(Q256&gt;0,-Q256^(1/3),(-Q256)^(1/3)),'OddsRatio_working_3-way'!AM256-'OddsRatio_working_3-way'!R256/3)</f>
        <v>-0.62592988632259472</v>
      </c>
      <c r="AT256" s="11">
        <f>IF(('OddsRatio_working_3-way'!X256=0),IF(Q256&gt;0,-Q256^(1/3),(-Q256)^(1/3)),'OddsRatio_working_3-way'!AN256-'OddsRatio_working_3-way'!R256/3)</f>
        <v>-0.40729546960671265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1.6</v>
      </c>
      <c r="B257" s="4">
        <f>IF('True_Odds_Calculator_3-way'!B258="","",'True_Odds_Calculator_3-way'!B258)</f>
        <v>3.79</v>
      </c>
      <c r="C257" s="4">
        <f>IF('True_Odds_Calculator_3-way'!C258="","",'True_Odds_Calculator_3-way'!C258)</f>
        <v>7.36</v>
      </c>
      <c r="D257" s="9">
        <f t="shared" si="52"/>
        <v>0.61427581885045068</v>
      </c>
      <c r="E257" s="9">
        <f t="shared" si="53"/>
        <v>0.25510923957874154</v>
      </c>
      <c r="F257" s="9">
        <f t="shared" si="54"/>
        <v>0.13061494157080791</v>
      </c>
      <c r="G257" s="9">
        <f t="shared" si="55"/>
        <v>1.0465553347880696</v>
      </c>
      <c r="H257" s="9">
        <f t="shared" si="56"/>
        <v>1.6279332008728415</v>
      </c>
      <c r="I257" s="9">
        <f t="shared" si="57"/>
        <v>3.9198893840587137</v>
      </c>
      <c r="J257" s="9">
        <f t="shared" si="58"/>
        <v>7.6560919292521223</v>
      </c>
      <c r="K257" s="11">
        <f t="shared" si="59"/>
        <v>0.625</v>
      </c>
      <c r="L257" s="11">
        <f t="shared" si="60"/>
        <v>0.26385224274406333</v>
      </c>
      <c r="M257" s="11">
        <f t="shared" si="61"/>
        <v>0.1358695652173913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-0.23854788057818066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0.21845782666054836</v>
      </c>
      <c r="Q257" s="11">
        <f>2*'OddsRatio_working_3-way'!K257*'OddsRatio_working_3-way'!L257*'OddsRatio_working_3-way'!M257</f>
        <v>4.4811861879086839E-2</v>
      </c>
      <c r="R257" s="11">
        <f t="shared" si="62"/>
        <v>0</v>
      </c>
      <c r="S257" s="11">
        <f t="shared" si="63"/>
        <v>-0.91578188048060205</v>
      </c>
      <c r="T257" s="11">
        <f t="shared" si="64"/>
        <v>-0.18785269343191835</v>
      </c>
      <c r="U257" s="11">
        <f>'OddsRatio_working_3-way'!S257-'OddsRatio_working_3-way'!R257^2/3</f>
        <v>-0.91578188048060205</v>
      </c>
      <c r="V257" s="11">
        <f>'OddsRatio_working_3-way'!S257*'OddsRatio_working_3-way'!R257/3-2*'OddsRatio_working_3-way'!R257^3/27-'OddsRatio_working_3-way'!T257</f>
        <v>0.18785269343191835</v>
      </c>
      <c r="W257" s="11">
        <f>'OddsRatio_working_3-way'!V257^2+4*'OddsRatio_working_3-way'!U257^3/27</f>
        <v>-7.8493051978434397E-2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0.16865770543326852</v>
      </c>
      <c r="Y257" s="11">
        <f>IF('OddsRatio_working_3-way'!W257&gt;=0,IF('OddsRatio_working_3-way'!V257+SQRT('OddsRatio_working_3-way'!W257)&gt;0,0,PI()),ACOS('OddsRatio_working_3-way'!V257/(2*'OddsRatio_working_3-way'!X257)))</f>
        <v>0.98014133639558587</v>
      </c>
      <c r="Z257" s="11">
        <f>'OddsRatio_working_3-way'!X257^(1/3)*COS('OddsRatio_working_3-way'!Y257/3)</f>
        <v>0.52327766739403481</v>
      </c>
      <c r="AA257" s="11">
        <f>'OddsRatio_working_3-way'!X257^(1/3)*COS(('OddsRatio_working_3-way'!Y257+2*PI())/3)</f>
        <v>-0.41519935018854237</v>
      </c>
      <c r="AB257" s="11">
        <f>'OddsRatio_working_3-way'!X257^(1/3)*COS(('OddsRatio_working_3-way'!Y257+4*PI())/3)</f>
        <v>-0.10807831720549206</v>
      </c>
      <c r="AC257" s="11">
        <f>'OddsRatio_working_3-way'!X257^(1/3)*SIN('OddsRatio_working_3-way'!Y257/3)</f>
        <v>0.17731641106655999</v>
      </c>
      <c r="AD257" s="11">
        <f>'OddsRatio_working_3-way'!X257^(1/3)*SIN(('OddsRatio_working_3-way'!Y257+2*PI())/3)</f>
        <v>0.36451354766301824</v>
      </c>
      <c r="AE257" s="11">
        <f>'OddsRatio_working_3-way'!X257^(1/3)*SIN(('OddsRatio_working_3-way'!Y257+4*PI())/3)</f>
        <v>-0.54182995872957818</v>
      </c>
      <c r="AF257" s="11">
        <f>-'OddsRatio_working_3-way'!U257/(3*'OddsRatio_working_3-way'!X257^(1/3))*COS(('OddsRatio_working_3-way'!Y257)/3)</f>
        <v>0.52327766739403481</v>
      </c>
      <c r="AG257" s="11">
        <f>-'OddsRatio_working_3-way'!U257/(3*'OddsRatio_working_3-way'!X257^(1/3))*COS(('OddsRatio_working_3-way'!Y257+2*PI())/3)</f>
        <v>-0.41519935018854237</v>
      </c>
      <c r="AH257" s="11">
        <f>-'OddsRatio_working_3-way'!U257/(3*'OddsRatio_working_3-way'!X257^(1/3))*COS(('OddsRatio_working_3-way'!Y257+4*PI())/3)</f>
        <v>-0.10807831720549206</v>
      </c>
      <c r="AI257" s="11">
        <f>'OddsRatio_working_3-way'!U257/(3*'OddsRatio_working_3-way'!X257^(1/3))*SIN(('OddsRatio_working_3-way'!Y257)/3)</f>
        <v>-0.17731641106655999</v>
      </c>
      <c r="AJ257" s="11">
        <f>'OddsRatio_working_3-way'!U257/(3*'OddsRatio_working_3-way'!X257^(1/3))*SIN(('OddsRatio_working_3-way'!Y257+2*PI())/3)</f>
        <v>-0.36451354766301824</v>
      </c>
      <c r="AK257" s="11">
        <f>'OddsRatio_working_3-way'!U257/(3*'OddsRatio_working_3-way'!X257^(1/3))*SIN(('OddsRatio_working_3-way'!Y257+4*PI())/3)</f>
        <v>0.54182995872957818</v>
      </c>
      <c r="AL257" s="11">
        <f>'OddsRatio_working_3-way'!Z257+'OddsRatio_working_3-way'!AF257</f>
        <v>1.0465553347880696</v>
      </c>
      <c r="AM257" s="11">
        <f>'OddsRatio_working_3-way'!AA257+'OddsRatio_working_3-way'!AG257</f>
        <v>-0.83039870037708474</v>
      </c>
      <c r="AN257" s="11">
        <f>'OddsRatio_working_3-way'!AB257+'OddsRatio_working_3-way'!AH257</f>
        <v>-0.21615663441098412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1.0465553347880696</v>
      </c>
      <c r="AS257" s="11">
        <f>IF(('OddsRatio_working_3-way'!X257=0),IF(Q257&gt;0,-Q257^(1/3),(-Q257)^(1/3)),'OddsRatio_working_3-way'!AM257-'OddsRatio_working_3-way'!R257/3)</f>
        <v>-0.83039870037708474</v>
      </c>
      <c r="AT257" s="11">
        <f>IF(('OddsRatio_working_3-way'!X257=0),IF(Q257&gt;0,-Q257^(1/3),(-Q257)^(1/3)),'OddsRatio_working_3-way'!AN257-'OddsRatio_working_3-way'!R257/3)</f>
        <v>-0.21615663441098412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7.1</v>
      </c>
      <c r="B258" s="4">
        <f>IF('True_Odds_Calculator_3-way'!B259="","",'True_Odds_Calculator_3-way'!B259)</f>
        <v>5.43</v>
      </c>
      <c r="C258" s="4">
        <f>IF('True_Odds_Calculator_3-way'!C259="","",'True_Odds_Calculator_3-way'!C259)</f>
        <v>1.43</v>
      </c>
      <c r="D258" s="9">
        <f t="shared" si="52"/>
        <v>0.13481601437266641</v>
      </c>
      <c r="E258" s="9">
        <f t="shared" si="53"/>
        <v>0.17666003662998508</v>
      </c>
      <c r="F258" s="9">
        <f t="shared" si="54"/>
        <v>0.68852394899734848</v>
      </c>
      <c r="G258" s="9">
        <f t="shared" si="55"/>
        <v>1.0520518717806895</v>
      </c>
      <c r="H258" s="9">
        <f t="shared" si="56"/>
        <v>7.4175164178622044</v>
      </c>
      <c r="I258" s="9">
        <f t="shared" si="57"/>
        <v>5.6605897919884542</v>
      </c>
      <c r="J258" s="9">
        <f t="shared" si="58"/>
        <v>1.4523823048656961</v>
      </c>
      <c r="K258" s="11">
        <f t="shared" si="59"/>
        <v>0.14084507042253522</v>
      </c>
      <c r="L258" s="11">
        <f t="shared" si="60"/>
        <v>0.18416206261510129</v>
      </c>
      <c r="M258" s="11">
        <f t="shared" si="61"/>
        <v>0.69930069930069938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-0.21076951736044403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0.19879998091810408</v>
      </c>
      <c r="Q258" s="11">
        <f>2*'OddsRatio_working_3-way'!K258*'OddsRatio_working_3-way'!L258*'OddsRatio_working_3-way'!M258</f>
        <v>3.6277368780675924E-2</v>
      </c>
      <c r="R258" s="11">
        <f t="shared" si="62"/>
        <v>0</v>
      </c>
      <c r="S258" s="11">
        <f t="shared" si="63"/>
        <v>-0.94321030577742204</v>
      </c>
      <c r="T258" s="11">
        <f t="shared" si="64"/>
        <v>-0.17211866893748576</v>
      </c>
      <c r="U258" s="11">
        <f>'OddsRatio_working_3-way'!S258-'OddsRatio_working_3-way'!R258^2/3</f>
        <v>-0.94321030577742204</v>
      </c>
      <c r="V258" s="11">
        <f>'OddsRatio_working_3-way'!S258*'OddsRatio_working_3-way'!R258/3-2*'OddsRatio_working_3-way'!R258^3/27-'OddsRatio_working_3-way'!T258</f>
        <v>0.17211866893748576</v>
      </c>
      <c r="W258" s="11">
        <f>'OddsRatio_working_3-way'!V258^2+4*'OddsRatio_working_3-way'!U258^3/27</f>
        <v>-9.4689678579274822E-2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0.17629131769324791</v>
      </c>
      <c r="Y258" s="11">
        <f>IF('OddsRatio_working_3-way'!W258&gt;=0,IF('OddsRatio_working_3-way'!V258+SQRT('OddsRatio_working_3-way'!W258)&gt;0,0,PI()),ACOS('OddsRatio_working_3-way'!V258/(2*'OddsRatio_working_3-way'!X258)))</f>
        <v>1.0608098175071028</v>
      </c>
      <c r="Z258" s="11">
        <f>'OddsRatio_working_3-way'!X258^(1/3)*COS('OddsRatio_working_3-way'!Y258/3)</f>
        <v>0.52602593589034474</v>
      </c>
      <c r="AA258" s="11">
        <f>'OddsRatio_working_3-way'!X258^(1/3)*COS(('OddsRatio_working_3-way'!Y258+2*PI())/3)</f>
        <v>-0.43116501973869265</v>
      </c>
      <c r="AB258" s="11">
        <f>'OddsRatio_working_3-way'!X258^(1/3)*COS(('OddsRatio_working_3-way'!Y258+4*PI())/3)</f>
        <v>-9.4860916151652153E-2</v>
      </c>
      <c r="AC258" s="11">
        <f>'OddsRatio_working_3-way'!X258^(1/3)*SIN('OddsRatio_working_3-way'!Y258/3)</f>
        <v>0.19416526473555368</v>
      </c>
      <c r="AD258" s="11">
        <f>'OddsRatio_working_3-way'!X258^(1/3)*SIN(('OddsRatio_working_3-way'!Y258+2*PI())/3)</f>
        <v>0.35846919116274617</v>
      </c>
      <c r="AE258" s="11">
        <f>'OddsRatio_working_3-way'!X258^(1/3)*SIN(('OddsRatio_working_3-way'!Y258+4*PI())/3)</f>
        <v>-0.55263445589829985</v>
      </c>
      <c r="AF258" s="11">
        <f>-'OddsRatio_working_3-way'!U258/(3*'OddsRatio_working_3-way'!X258^(1/3))*COS(('OddsRatio_working_3-way'!Y258)/3)</f>
        <v>0.52602593589034463</v>
      </c>
      <c r="AG258" s="11">
        <f>-'OddsRatio_working_3-way'!U258/(3*'OddsRatio_working_3-way'!X258^(1/3))*COS(('OddsRatio_working_3-way'!Y258+2*PI())/3)</f>
        <v>-0.43116501973869259</v>
      </c>
      <c r="AH258" s="11">
        <f>-'OddsRatio_working_3-way'!U258/(3*'OddsRatio_working_3-way'!X258^(1/3))*COS(('OddsRatio_working_3-way'!Y258+4*PI())/3)</f>
        <v>-9.4860916151652139E-2</v>
      </c>
      <c r="AI258" s="11">
        <f>'OddsRatio_working_3-way'!U258/(3*'OddsRatio_working_3-way'!X258^(1/3))*SIN(('OddsRatio_working_3-way'!Y258)/3)</f>
        <v>-0.19416526473555362</v>
      </c>
      <c r="AJ258" s="11">
        <f>'OddsRatio_working_3-way'!U258/(3*'OddsRatio_working_3-way'!X258^(1/3))*SIN(('OddsRatio_working_3-way'!Y258+2*PI())/3)</f>
        <v>-0.35846919116274611</v>
      </c>
      <c r="AK258" s="11">
        <f>'OddsRatio_working_3-way'!U258/(3*'OddsRatio_working_3-way'!X258^(1/3))*SIN(('OddsRatio_working_3-way'!Y258+4*PI())/3)</f>
        <v>0.55263445589829974</v>
      </c>
      <c r="AL258" s="11">
        <f>'OddsRatio_working_3-way'!Z258+'OddsRatio_working_3-way'!AF258</f>
        <v>1.0520518717806895</v>
      </c>
      <c r="AM258" s="11">
        <f>'OddsRatio_working_3-way'!AA258+'OddsRatio_working_3-way'!AG258</f>
        <v>-0.86233003947738518</v>
      </c>
      <c r="AN258" s="11">
        <f>'OddsRatio_working_3-way'!AB258+'OddsRatio_working_3-way'!AH258</f>
        <v>-0.18972183230330431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1.0520518717806895</v>
      </c>
      <c r="AS258" s="11">
        <f>IF(('OddsRatio_working_3-way'!X258=0),IF(Q258&gt;0,-Q258^(1/3),(-Q258)^(1/3)),'OddsRatio_working_3-way'!AM258-'OddsRatio_working_3-way'!R258/3)</f>
        <v>-0.86233003947738518</v>
      </c>
      <c r="AT258" s="11">
        <f>IF(('OddsRatio_working_3-way'!X258=0),IF(Q258&gt;0,-Q258^(1/3),(-Q258)^(1/3)),'OddsRatio_working_3-way'!AN258-'OddsRatio_working_3-way'!R258/3)</f>
        <v>-0.18972183230330431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7.18</v>
      </c>
      <c r="B259" s="4">
        <f>IF('True_Odds_Calculator_3-way'!B260="","",'True_Odds_Calculator_3-way'!B260)</f>
        <v>4.49</v>
      </c>
      <c r="C259" s="4">
        <f>IF('True_Odds_Calculator_3-way'!C260="","",'True_Odds_Calculator_3-way'!C260)</f>
        <v>1.51</v>
      </c>
      <c r="D259" s="9">
        <f t="shared" si="52"/>
        <v>0.13371752294442307</v>
      </c>
      <c r="E259" s="9">
        <f t="shared" si="53"/>
        <v>0.2146593922768516</v>
      </c>
      <c r="F259" s="9">
        <f t="shared" si="54"/>
        <v>0.65162308477872544</v>
      </c>
      <c r="G259" s="9">
        <f t="shared" si="55"/>
        <v>1.0482931108278817</v>
      </c>
      <c r="H259" s="9">
        <f t="shared" si="56"/>
        <v>7.478451424916309</v>
      </c>
      <c r="I259" s="9">
        <f t="shared" si="57"/>
        <v>4.6585429567893071</v>
      </c>
      <c r="J259" s="9">
        <f t="shared" si="58"/>
        <v>1.5346294865222194</v>
      </c>
      <c r="K259" s="11">
        <f t="shared" si="59"/>
        <v>0.1392757660167131</v>
      </c>
      <c r="L259" s="11">
        <f t="shared" si="60"/>
        <v>0.22271714922048996</v>
      </c>
      <c r="M259" s="11">
        <f t="shared" si="61"/>
        <v>0.66225165562913912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-0.2259624867722021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0.20912215490643513</v>
      </c>
      <c r="Q259" s="11">
        <f>2*'OddsRatio_working_3-way'!K259*'OddsRatio_working_3-way'!L259*'OddsRatio_working_3-way'!M259</f>
        <v>4.108490273210906E-2</v>
      </c>
      <c r="R259" s="11">
        <f t="shared" si="62"/>
        <v>0</v>
      </c>
      <c r="S259" s="11">
        <f t="shared" si="63"/>
        <v>-0.92547288664448057</v>
      </c>
      <c r="T259" s="11">
        <f t="shared" si="64"/>
        <v>-0.18182178519537928</v>
      </c>
      <c r="U259" s="11">
        <f>'OddsRatio_working_3-way'!S259-'OddsRatio_working_3-way'!R259^2/3</f>
        <v>-0.92547288664448057</v>
      </c>
      <c r="V259" s="11">
        <f>'OddsRatio_working_3-way'!S259*'OddsRatio_working_3-way'!R259/3-2*'OddsRatio_working_3-way'!R259^3/27-'OddsRatio_working_3-way'!T259</f>
        <v>0.18182178519537928</v>
      </c>
      <c r="W259" s="11">
        <f>'OddsRatio_working_3-way'!V259^2+4*'OddsRatio_working_3-way'!U259^3/27</f>
        <v>-8.4373073474548213E-2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0.17134193521011054</v>
      </c>
      <c r="Y259" s="11">
        <f>IF('OddsRatio_working_3-way'!W259&gt;=0,IF('OddsRatio_working_3-way'!V259+SQRT('OddsRatio_working_3-way'!W259)&gt;0,0,PI()),ACOS('OddsRatio_working_3-way'!V259/(2*'OddsRatio_working_3-way'!X259)))</f>
        <v>1.0115096637638055</v>
      </c>
      <c r="Z259" s="11">
        <f>'OddsRatio_working_3-way'!X259^(1/3)*COS('OddsRatio_working_3-way'!Y259/3)</f>
        <v>0.52414655541394084</v>
      </c>
      <c r="AA259" s="11">
        <f>'OddsRatio_working_3-way'!X259^(1/3)*COS(('OddsRatio_working_3-way'!Y259+2*PI())/3)</f>
        <v>-0.42119905499303939</v>
      </c>
      <c r="AB259" s="11">
        <f>'OddsRatio_working_3-way'!X259^(1/3)*COS(('OddsRatio_working_3-way'!Y259+4*PI())/3)</f>
        <v>-0.10294750042090156</v>
      </c>
      <c r="AC259" s="11">
        <f>'OddsRatio_working_3-way'!X259^(1/3)*SIN('OddsRatio_working_3-way'!Y259/3)</f>
        <v>0.18374262070224096</v>
      </c>
      <c r="AD259" s="11">
        <f>'OddsRatio_working_3-way'!X259^(1/3)*SIN(('OddsRatio_working_3-way'!Y259+2*PI())/3)</f>
        <v>0.36205292194346045</v>
      </c>
      <c r="AE259" s="11">
        <f>'OddsRatio_working_3-way'!X259^(1/3)*SIN(('OddsRatio_working_3-way'!Y259+4*PI())/3)</f>
        <v>-0.54579554264570118</v>
      </c>
      <c r="AF259" s="11">
        <f>-'OddsRatio_working_3-way'!U259/(3*'OddsRatio_working_3-way'!X259^(1/3))*COS(('OddsRatio_working_3-way'!Y259)/3)</f>
        <v>0.52414655541394073</v>
      </c>
      <c r="AG259" s="11">
        <f>-'OddsRatio_working_3-way'!U259/(3*'OddsRatio_working_3-way'!X259^(1/3))*COS(('OddsRatio_working_3-way'!Y259+2*PI())/3)</f>
        <v>-0.42119905499303933</v>
      </c>
      <c r="AH259" s="11">
        <f>-'OddsRatio_working_3-way'!U259/(3*'OddsRatio_working_3-way'!X259^(1/3))*COS(('OddsRatio_working_3-way'!Y259+4*PI())/3)</f>
        <v>-0.10294750042090155</v>
      </c>
      <c r="AI259" s="11">
        <f>'OddsRatio_working_3-way'!U259/(3*'OddsRatio_working_3-way'!X259^(1/3))*SIN(('OddsRatio_working_3-way'!Y259)/3)</f>
        <v>-0.18374262070224093</v>
      </c>
      <c r="AJ259" s="11">
        <f>'OddsRatio_working_3-way'!U259/(3*'OddsRatio_working_3-way'!X259^(1/3))*SIN(('OddsRatio_working_3-way'!Y259+2*PI())/3)</f>
        <v>-0.36205292194346034</v>
      </c>
      <c r="AK259" s="11">
        <f>'OddsRatio_working_3-way'!U259/(3*'OddsRatio_working_3-way'!X259^(1/3))*SIN(('OddsRatio_working_3-way'!Y259+4*PI())/3)</f>
        <v>0.54579554264570107</v>
      </c>
      <c r="AL259" s="11">
        <f>'OddsRatio_working_3-way'!Z259+'OddsRatio_working_3-way'!AF259</f>
        <v>1.0482931108278817</v>
      </c>
      <c r="AM259" s="11">
        <f>'OddsRatio_working_3-way'!AA259+'OddsRatio_working_3-way'!AG259</f>
        <v>-0.84239810998607867</v>
      </c>
      <c r="AN259" s="11">
        <f>'OddsRatio_working_3-way'!AB259+'OddsRatio_working_3-way'!AH259</f>
        <v>-0.20589500084180312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1.0482931108278817</v>
      </c>
      <c r="AS259" s="11">
        <f>IF(('OddsRatio_working_3-way'!X259=0),IF(Q259&gt;0,-Q259^(1/3),(-Q259)^(1/3)),'OddsRatio_working_3-way'!AM259-'OddsRatio_working_3-way'!R259/3)</f>
        <v>-0.84239810998607867</v>
      </c>
      <c r="AT259" s="11">
        <f>IF(('OddsRatio_working_3-way'!X259=0),IF(Q259&gt;0,-Q259^(1/3),(-Q259)^(1/3)),'OddsRatio_working_3-way'!AN259-'OddsRatio_working_3-way'!R259/3)</f>
        <v>-0.20589500084180312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2.95</v>
      </c>
      <c r="B260" s="4">
        <f>IF('True_Odds_Calculator_3-way'!B261="","",'True_Odds_Calculator_3-way'!B261)</f>
        <v>3</v>
      </c>
      <c r="C260" s="4">
        <f>IF('True_Odds_Calculator_3-way'!C261="","",'True_Odds_Calculator_3-way'!C261)</f>
        <v>2.77</v>
      </c>
      <c r="D260" s="9">
        <f t="shared" ref="D260:D323" si="65">(K260/(AR260+K260-(AR260*K260)))</f>
        <v>0.32795511523930471</v>
      </c>
      <c r="E260" s="9">
        <f t="shared" ref="E260:E323" si="66">(L260/(AR260+L260-(AR260*L260)))</f>
        <v>0.32239955191334313</v>
      </c>
      <c r="F260" s="9">
        <f t="shared" ref="F260:F323" si="67">(M260/(AR260+M260-(AR260*M260)))</f>
        <v>0.34964533284735222</v>
      </c>
      <c r="G260" s="9">
        <f t="shared" ref="G260:G323" si="68">AR260</f>
        <v>1.0508706418251896</v>
      </c>
      <c r="H260" s="9">
        <f t="shared" ref="H260:H323" si="69">IF(A260="","",1/D260)</f>
        <v>3.0491977515591202</v>
      </c>
      <c r="I260" s="9">
        <f t="shared" ref="I260:I323" si="70">IF(B260="","",1/E260)</f>
        <v>3.1017412836503793</v>
      </c>
      <c r="J260" s="9">
        <f t="shared" ref="J260:J323" si="71">IF(C260="","",1/F260)</f>
        <v>2.860041036030585</v>
      </c>
      <c r="K260" s="11">
        <f t="shared" ref="K260:K323" si="72">1/A260</f>
        <v>0.33898305084745761</v>
      </c>
      <c r="L260" s="11">
        <f t="shared" ref="L260:L323" si="73">1/B260</f>
        <v>0.33333333333333331</v>
      </c>
      <c r="M260" s="11">
        <f t="shared" ref="M260:M323" si="74">1/C260</f>
        <v>0.36101083032490977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-0.28158844765342961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0.23333129372412242</v>
      </c>
      <c r="Q260" s="11">
        <f>2*'OddsRatio_working_3-way'!K260*'OddsRatio_working_3-way'!L260*'OddsRatio_working_3-way'!M260</f>
        <v>8.1584368435007854E-2</v>
      </c>
      <c r="R260" s="11">
        <f t="shared" ref="R260:R323" si="75">O260/N260</f>
        <v>0</v>
      </c>
      <c r="S260" s="11">
        <f t="shared" ref="S260:S323" si="76">P260/N260</f>
        <v>-0.8286252354048963</v>
      </c>
      <c r="T260" s="11">
        <f t="shared" ref="T260:T323" si="77">Q260/N260</f>
        <v>-0.28972910328842533</v>
      </c>
      <c r="U260" s="11">
        <f>'OddsRatio_working_3-way'!S260-'OddsRatio_working_3-way'!R260^2/3</f>
        <v>-0.8286252354048963</v>
      </c>
      <c r="V260" s="11">
        <f>'OddsRatio_working_3-way'!S260*'OddsRatio_working_3-way'!R260/3-2*'OddsRatio_working_3-way'!R260^3/27-'OddsRatio_working_3-way'!T260</f>
        <v>0.28972910328842533</v>
      </c>
      <c r="W260" s="11">
        <f>'OddsRatio_working_3-way'!V260^2+4*'OddsRatio_working_3-way'!U260^3/27</f>
        <v>-3.46006331015003E-4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0.14516280482903501</v>
      </c>
      <c r="Y260" s="11">
        <f>IF('OddsRatio_working_3-way'!W260&gt;=0,IF('OddsRatio_working_3-way'!V260+SQRT('OddsRatio_working_3-way'!W260)&gt;0,0,PI()),ACOS('OddsRatio_working_3-way'!V260/(2*'OddsRatio_working_3-way'!X260)))</f>
        <v>6.411420391625744E-2</v>
      </c>
      <c r="Z260" s="11">
        <f>'OddsRatio_working_3-way'!X260^(1/3)*COS('OddsRatio_working_3-way'!Y260/3)</f>
        <v>0.52543532091259482</v>
      </c>
      <c r="AA260" s="11">
        <f>'OddsRatio_working_3-way'!X260^(1/3)*COS(('OddsRatio_working_3-way'!Y260+2*PI())/3)</f>
        <v>-0.27244399092225258</v>
      </c>
      <c r="AB260" s="11">
        <f>'OddsRatio_working_3-way'!X260^(1/3)*COS(('OddsRatio_working_3-way'!Y260+4*PI())/3)</f>
        <v>-0.25299132999034235</v>
      </c>
      <c r="AC260" s="11">
        <f>'OddsRatio_working_3-way'!X260^(1/3)*SIN('OddsRatio_working_3-way'!Y260/3)</f>
        <v>1.1230999025492927E-2</v>
      </c>
      <c r="AD260" s="11">
        <f>'OddsRatio_working_3-way'!X260^(1/3)*SIN(('OddsRatio_working_3-way'!Y260+2*PI())/3)</f>
        <v>0.44942483644318959</v>
      </c>
      <c r="AE260" s="11">
        <f>'OddsRatio_working_3-way'!X260^(1/3)*SIN(('OddsRatio_working_3-way'!Y260+4*PI())/3)</f>
        <v>-0.46065583546868244</v>
      </c>
      <c r="AF260" s="11">
        <f>-'OddsRatio_working_3-way'!U260/(3*'OddsRatio_working_3-way'!X260^(1/3))*COS(('OddsRatio_working_3-way'!Y260)/3)</f>
        <v>0.52543532091259471</v>
      </c>
      <c r="AG260" s="11">
        <f>-'OddsRatio_working_3-way'!U260/(3*'OddsRatio_working_3-way'!X260^(1/3))*COS(('OddsRatio_working_3-way'!Y260+2*PI())/3)</f>
        <v>-0.27244399092225252</v>
      </c>
      <c r="AH260" s="11">
        <f>-'OddsRatio_working_3-way'!U260/(3*'OddsRatio_working_3-way'!X260^(1/3))*COS(('OddsRatio_working_3-way'!Y260+4*PI())/3)</f>
        <v>-0.2529913299903423</v>
      </c>
      <c r="AI260" s="11">
        <f>'OddsRatio_working_3-way'!U260/(3*'OddsRatio_working_3-way'!X260^(1/3))*SIN(('OddsRatio_working_3-way'!Y260)/3)</f>
        <v>-1.1230999025492926E-2</v>
      </c>
      <c r="AJ260" s="11">
        <f>'OddsRatio_working_3-way'!U260/(3*'OddsRatio_working_3-way'!X260^(1/3))*SIN(('OddsRatio_working_3-way'!Y260+2*PI())/3)</f>
        <v>-0.44942483644318948</v>
      </c>
      <c r="AK260" s="11">
        <f>'OddsRatio_working_3-way'!U260/(3*'OddsRatio_working_3-way'!X260^(1/3))*SIN(('OddsRatio_working_3-way'!Y260+4*PI())/3)</f>
        <v>0.46065583546868233</v>
      </c>
      <c r="AL260" s="11">
        <f>'OddsRatio_working_3-way'!Z260+'OddsRatio_working_3-way'!AF260</f>
        <v>1.0508706418251896</v>
      </c>
      <c r="AM260" s="11">
        <f>'OddsRatio_working_3-way'!AA260+'OddsRatio_working_3-way'!AG260</f>
        <v>-0.54488798184450515</v>
      </c>
      <c r="AN260" s="11">
        <f>'OddsRatio_working_3-way'!AB260+'OddsRatio_working_3-way'!AH260</f>
        <v>-0.5059826599806847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1.0508706418251896</v>
      </c>
      <c r="AS260" s="11">
        <f>IF(('OddsRatio_working_3-way'!X260=0),IF(Q260&gt;0,-Q260^(1/3),(-Q260)^(1/3)),'OddsRatio_working_3-way'!AM260-'OddsRatio_working_3-way'!R260/3)</f>
        <v>-0.54488798184450515</v>
      </c>
      <c r="AT260" s="11">
        <f>IF(('OddsRatio_working_3-way'!X260=0),IF(Q260&gt;0,-Q260^(1/3),(-Q260)^(1/3)),'OddsRatio_working_3-way'!AN260-'OddsRatio_working_3-way'!R260/3)</f>
        <v>-0.5059826599806847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3.11</v>
      </c>
      <c r="B261" s="4">
        <f>IF('True_Odds_Calculator_3-way'!B262="","",'True_Odds_Calculator_3-way'!B262)</f>
        <v>2.87</v>
      </c>
      <c r="C261" s="4">
        <f>IF('True_Odds_Calculator_3-way'!C262="","",'True_Odds_Calculator_3-way'!C262)</f>
        <v>2.75</v>
      </c>
      <c r="D261" s="9">
        <f t="shared" si="65"/>
        <v>0.31071845802751402</v>
      </c>
      <c r="E261" s="9">
        <f t="shared" si="66"/>
        <v>0.3371517236119615</v>
      </c>
      <c r="F261" s="9">
        <f t="shared" si="67"/>
        <v>0.35212981836052448</v>
      </c>
      <c r="G261" s="9">
        <f t="shared" si="68"/>
        <v>1.0513495678641371</v>
      </c>
      <c r="H261" s="9">
        <f t="shared" si="69"/>
        <v>3.2183475881933292</v>
      </c>
      <c r="I261" s="9">
        <f t="shared" si="70"/>
        <v>2.9660236919059368</v>
      </c>
      <c r="J261" s="9">
        <f t="shared" si="71"/>
        <v>2.8398617437622402</v>
      </c>
      <c r="K261" s="11">
        <f t="shared" si="72"/>
        <v>0.32154340836012862</v>
      </c>
      <c r="L261" s="11">
        <f t="shared" si="73"/>
        <v>0.34843205574912889</v>
      </c>
      <c r="M261" s="11">
        <f t="shared" si="74"/>
        <v>0.36363636363636365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-0.28131126970433695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0.23344234778632084</v>
      </c>
      <c r="Q261" s="11">
        <f>2*'OddsRatio_working_3-way'!K261*'OddsRatio_working_3-way'!L261*'OddsRatio_working_3-way'!M261</f>
        <v>8.1480749663637275E-2</v>
      </c>
      <c r="R261" s="11">
        <f t="shared" si="75"/>
        <v>0</v>
      </c>
      <c r="S261" s="11">
        <f t="shared" si="76"/>
        <v>-0.82983645849550502</v>
      </c>
      <c r="T261" s="11">
        <f t="shared" si="77"/>
        <v>-0.28964623333176437</v>
      </c>
      <c r="U261" s="11">
        <f>'OddsRatio_working_3-way'!S261-'OddsRatio_working_3-way'!R261^2/3</f>
        <v>-0.82983645849550502</v>
      </c>
      <c r="V261" s="11">
        <f>'OddsRatio_working_3-way'!S261*'OddsRatio_working_3-way'!R261/3-2*'OddsRatio_working_3-way'!R261^3/27-'OddsRatio_working_3-way'!T261</f>
        <v>0.28964623333176437</v>
      </c>
      <c r="W261" s="11">
        <f>'OddsRatio_working_3-way'!V261^2+4*'OddsRatio_working_3-way'!U261^3/27</f>
        <v>-7.6418179307476131E-4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0.14548120349065172</v>
      </c>
      <c r="Y261" s="11">
        <f>IF('OddsRatio_working_3-way'!W261&gt;=0,IF('OddsRatio_working_3-way'!V261+SQRT('OddsRatio_working_3-way'!W261)&gt;0,0,PI()),ACOS('OddsRatio_working_3-way'!V261/(2*'OddsRatio_working_3-way'!X261)))</f>
        <v>9.5151798363481754E-2</v>
      </c>
      <c r="Z261" s="11">
        <f>'OddsRatio_working_3-way'!X261^(1/3)*COS('OddsRatio_working_3-way'!Y261/3)</f>
        <v>0.52567478393206857</v>
      </c>
      <c r="AA261" s="11">
        <f>'OddsRatio_working_3-way'!X261^(1/3)*COS(('OddsRatio_working_3-way'!Y261+2*PI())/3)</f>
        <v>-0.27728144878383981</v>
      </c>
      <c r="AB261" s="11">
        <f>'OddsRatio_working_3-way'!X261^(1/3)*COS(('OddsRatio_working_3-way'!Y261+4*PI())/3)</f>
        <v>-0.24839333514822873</v>
      </c>
      <c r="AC261" s="11">
        <f>'OddsRatio_working_3-way'!X261^(1/3)*SIN('OddsRatio_working_3-way'!Y261/3)</f>
        <v>1.6678560183900567E-2</v>
      </c>
      <c r="AD261" s="11">
        <f>'OddsRatio_working_3-way'!X261^(1/3)*SIN(('OddsRatio_working_3-way'!Y261+2*PI())/3)</f>
        <v>0.44690843692211701</v>
      </c>
      <c r="AE261" s="11">
        <f>'OddsRatio_working_3-way'!X261^(1/3)*SIN(('OddsRatio_working_3-way'!Y261+4*PI())/3)</f>
        <v>-0.46358699710601758</v>
      </c>
      <c r="AF261" s="11">
        <f>-'OddsRatio_working_3-way'!U261/(3*'OddsRatio_working_3-way'!X261^(1/3))*COS(('OddsRatio_working_3-way'!Y261)/3)</f>
        <v>0.52567478393206857</v>
      </c>
      <c r="AG261" s="11">
        <f>-'OddsRatio_working_3-way'!U261/(3*'OddsRatio_working_3-way'!X261^(1/3))*COS(('OddsRatio_working_3-way'!Y261+2*PI())/3)</f>
        <v>-0.27728144878383981</v>
      </c>
      <c r="AH261" s="11">
        <f>-'OddsRatio_working_3-way'!U261/(3*'OddsRatio_working_3-way'!X261^(1/3))*COS(('OddsRatio_working_3-way'!Y261+4*PI())/3)</f>
        <v>-0.24839333514822873</v>
      </c>
      <c r="AI261" s="11">
        <f>'OddsRatio_working_3-way'!U261/(3*'OddsRatio_working_3-way'!X261^(1/3))*SIN(('OddsRatio_working_3-way'!Y261)/3)</f>
        <v>-1.6678560183900567E-2</v>
      </c>
      <c r="AJ261" s="11">
        <f>'OddsRatio_working_3-way'!U261/(3*'OddsRatio_working_3-way'!X261^(1/3))*SIN(('OddsRatio_working_3-way'!Y261+2*PI())/3)</f>
        <v>-0.44690843692211701</v>
      </c>
      <c r="AK261" s="11">
        <f>'OddsRatio_working_3-way'!U261/(3*'OddsRatio_working_3-way'!X261^(1/3))*SIN(('OddsRatio_working_3-way'!Y261+4*PI())/3)</f>
        <v>0.46358699710601758</v>
      </c>
      <c r="AL261" s="11">
        <f>'OddsRatio_working_3-way'!Z261+'OddsRatio_working_3-way'!AF261</f>
        <v>1.0513495678641371</v>
      </c>
      <c r="AM261" s="11">
        <f>'OddsRatio_working_3-way'!AA261+'OddsRatio_working_3-way'!AG261</f>
        <v>-0.55456289756767962</v>
      </c>
      <c r="AN261" s="11">
        <f>'OddsRatio_working_3-way'!AB261+'OddsRatio_working_3-way'!AH261</f>
        <v>-0.49678667029645746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1.0513495678641371</v>
      </c>
      <c r="AS261" s="11">
        <f>IF(('OddsRatio_working_3-way'!X261=0),IF(Q261&gt;0,-Q261^(1/3),(-Q261)^(1/3)),'OddsRatio_working_3-way'!AM261-'OddsRatio_working_3-way'!R261/3)</f>
        <v>-0.55456289756767962</v>
      </c>
      <c r="AT261" s="11">
        <f>IF(('OddsRatio_working_3-way'!X261=0),IF(Q261&gt;0,-Q261^(1/3),(-Q261)^(1/3)),'OddsRatio_working_3-way'!AN261-'OddsRatio_working_3-way'!R261/3)</f>
        <v>-0.49678667029645746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2.04</v>
      </c>
      <c r="B262" s="4">
        <f>IF('True_Odds_Calculator_3-way'!B263="","",'True_Odds_Calculator_3-way'!B263)</f>
        <v>2.95</v>
      </c>
      <c r="C262" s="4">
        <f>IF('True_Odds_Calculator_3-way'!C263="","",'True_Odds_Calculator_3-way'!C263)</f>
        <v>4.8499999999999996</v>
      </c>
      <c r="D262" s="9">
        <f t="shared" si="65"/>
        <v>0.47623916461401827</v>
      </c>
      <c r="E262" s="9">
        <f t="shared" si="66"/>
        <v>0.32657353880293466</v>
      </c>
      <c r="F262" s="9">
        <f t="shared" si="67"/>
        <v>0.19718729658304693</v>
      </c>
      <c r="G262" s="9">
        <f t="shared" si="68"/>
        <v>1.057485871157418</v>
      </c>
      <c r="H262" s="9">
        <f t="shared" si="69"/>
        <v>2.099785306003715</v>
      </c>
      <c r="I262" s="9">
        <f t="shared" si="70"/>
        <v>3.062097448756965</v>
      </c>
      <c r="J262" s="9">
        <f t="shared" si="71"/>
        <v>5.0713206039560585</v>
      </c>
      <c r="K262" s="11">
        <f t="shared" si="72"/>
        <v>0.49019607843137253</v>
      </c>
      <c r="L262" s="11">
        <f t="shared" si="73"/>
        <v>0.33898305084745761</v>
      </c>
      <c r="M262" s="11">
        <f t="shared" si="74"/>
        <v>0.2061855670103093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-0.26750675807628665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0.23434850088908532</v>
      </c>
      <c r="Q262" s="11">
        <f>2*'OddsRatio_working_3-way'!K262*'OddsRatio_working_3-way'!L262*'OddsRatio_working_3-way'!M262</f>
        <v>6.8522953476340742E-2</v>
      </c>
      <c r="R262" s="11">
        <f t="shared" si="75"/>
        <v>0</v>
      </c>
      <c r="S262" s="11">
        <f t="shared" si="76"/>
        <v>-0.87604702989318362</v>
      </c>
      <c r="T262" s="11">
        <f t="shared" si="77"/>
        <v>-0.25615410230794844</v>
      </c>
      <c r="U262" s="11">
        <f>'OddsRatio_working_3-way'!S262-'OddsRatio_working_3-way'!R262^2/3</f>
        <v>-0.87604702989318362</v>
      </c>
      <c r="V262" s="11">
        <f>'OddsRatio_working_3-way'!S262*'OddsRatio_working_3-way'!R262/3-2*'OddsRatio_working_3-way'!R262^3/27-'OddsRatio_working_3-way'!T262</f>
        <v>0.25615410230794844</v>
      </c>
      <c r="W262" s="11">
        <f>'OddsRatio_working_3-way'!V262^2+4*'OddsRatio_working_3-way'!U262^3/27</f>
        <v>-3.3989468559205815E-2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0.15780081803368187</v>
      </c>
      <c r="Y262" s="11">
        <f>IF('OddsRatio_working_3-way'!W262&gt;=0,IF('OddsRatio_working_3-way'!V262+SQRT('OddsRatio_working_3-way'!W262)&gt;0,0,PI()),ACOS('OddsRatio_working_3-way'!V262/(2*'OddsRatio_working_3-way'!X262)))</f>
        <v>0.6238465937553499</v>
      </c>
      <c r="Z262" s="11">
        <f>'OddsRatio_working_3-way'!X262^(1/3)*COS('OddsRatio_working_3-way'!Y262/3)</f>
        <v>0.52874293557870888</v>
      </c>
      <c r="AA262" s="11">
        <f>'OddsRatio_working_3-way'!X262^(1/3)*COS(('OddsRatio_working_3-way'!Y262+2*PI())/3)</f>
        <v>-0.36098895342214687</v>
      </c>
      <c r="AB262" s="11">
        <f>'OddsRatio_working_3-way'!X262^(1/3)*COS(('OddsRatio_working_3-way'!Y262+4*PI())/3)</f>
        <v>-0.16775398215656231</v>
      </c>
      <c r="AC262" s="11">
        <f>'OddsRatio_working_3-way'!X262^(1/3)*SIN('OddsRatio_working_3-way'!Y262/3)</f>
        <v>0.11156426267703506</v>
      </c>
      <c r="AD262" s="11">
        <f>'OddsRatio_working_3-way'!X262^(1/3)*SIN(('OddsRatio_working_3-way'!Y262+2*PI())/3)</f>
        <v>0.40212268294420322</v>
      </c>
      <c r="AE262" s="11">
        <f>'OddsRatio_working_3-way'!X262^(1/3)*SIN(('OddsRatio_working_3-way'!Y262+4*PI())/3)</f>
        <v>-0.51368694562123818</v>
      </c>
      <c r="AF262" s="11">
        <f>-'OddsRatio_working_3-way'!U262/(3*'OddsRatio_working_3-way'!X262^(1/3))*COS(('OddsRatio_working_3-way'!Y262)/3)</f>
        <v>0.52874293557870899</v>
      </c>
      <c r="AG262" s="11">
        <f>-'OddsRatio_working_3-way'!U262/(3*'OddsRatio_working_3-way'!X262^(1/3))*COS(('OddsRatio_working_3-way'!Y262+2*PI())/3)</f>
        <v>-0.36098895342214693</v>
      </c>
      <c r="AH262" s="11">
        <f>-'OddsRatio_working_3-way'!U262/(3*'OddsRatio_working_3-way'!X262^(1/3))*COS(('OddsRatio_working_3-way'!Y262+4*PI())/3)</f>
        <v>-0.16775398215656234</v>
      </c>
      <c r="AI262" s="11">
        <f>'OddsRatio_working_3-way'!U262/(3*'OddsRatio_working_3-way'!X262^(1/3))*SIN(('OddsRatio_working_3-way'!Y262)/3)</f>
        <v>-0.11156426267703509</v>
      </c>
      <c r="AJ262" s="11">
        <f>'OddsRatio_working_3-way'!U262/(3*'OddsRatio_working_3-way'!X262^(1/3))*SIN(('OddsRatio_working_3-way'!Y262+2*PI())/3)</f>
        <v>-0.40212268294420328</v>
      </c>
      <c r="AK262" s="11">
        <f>'OddsRatio_working_3-way'!U262/(3*'OddsRatio_working_3-way'!X262^(1/3))*SIN(('OddsRatio_working_3-way'!Y262+4*PI())/3)</f>
        <v>0.51368694562123829</v>
      </c>
      <c r="AL262" s="11">
        <f>'OddsRatio_working_3-way'!Z262+'OddsRatio_working_3-way'!AF262</f>
        <v>1.057485871157418</v>
      </c>
      <c r="AM262" s="11">
        <f>'OddsRatio_working_3-way'!AA262+'OddsRatio_working_3-way'!AG262</f>
        <v>-0.72197790684429375</v>
      </c>
      <c r="AN262" s="11">
        <f>'OddsRatio_working_3-way'!AB262+'OddsRatio_working_3-way'!AH262</f>
        <v>-0.33550796431312468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1.057485871157418</v>
      </c>
      <c r="AS262" s="11">
        <f>IF(('OddsRatio_working_3-way'!X262=0),IF(Q262&gt;0,-Q262^(1/3),(-Q262)^(1/3)),'OddsRatio_working_3-way'!AM262-'OddsRatio_working_3-way'!R262/3)</f>
        <v>-0.72197790684429375</v>
      </c>
      <c r="AT262" s="11">
        <f>IF(('OddsRatio_working_3-way'!X262=0),IF(Q262&gt;0,-Q262^(1/3),(-Q262)^(1/3)),'OddsRatio_working_3-way'!AN262-'OddsRatio_working_3-way'!R262/3)</f>
        <v>-0.33550796431312468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2.17</v>
      </c>
      <c r="B263" s="4">
        <f>IF('True_Odds_Calculator_3-way'!B264="","",'True_Odds_Calculator_3-way'!B264)</f>
        <v>3.45</v>
      </c>
      <c r="C263" s="4">
        <f>IF('True_Odds_Calculator_3-way'!C264="","",'True_Odds_Calculator_3-way'!C264)</f>
        <v>3.47</v>
      </c>
      <c r="D263" s="9">
        <f t="shared" si="65"/>
        <v>0.44609163870319779</v>
      </c>
      <c r="E263" s="9">
        <f t="shared" si="66"/>
        <v>0.27776821001878155</v>
      </c>
      <c r="F263" s="9">
        <f t="shared" si="67"/>
        <v>0.27614015127802066</v>
      </c>
      <c r="G263" s="9">
        <f t="shared" si="68"/>
        <v>1.0612751030317236</v>
      </c>
      <c r="H263" s="9">
        <f t="shared" si="69"/>
        <v>2.2416918705471165</v>
      </c>
      <c r="I263" s="9">
        <f t="shared" si="70"/>
        <v>3.6001240024277226</v>
      </c>
      <c r="J263" s="9">
        <f t="shared" si="71"/>
        <v>3.6213495044883568</v>
      </c>
      <c r="K263" s="11">
        <f t="shared" si="72"/>
        <v>0.46082949308755761</v>
      </c>
      <c r="L263" s="11">
        <f t="shared" si="73"/>
        <v>0.28985507246376813</v>
      </c>
      <c r="M263" s="11">
        <f t="shared" si="74"/>
        <v>0.28818443804034583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-0.27254649146561793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0.23442773360925745</v>
      </c>
      <c r="Q263" s="11">
        <f>2*'OddsRatio_working_3-way'!K263*'OddsRatio_working_3-way'!L263*'OddsRatio_working_3-way'!M263</f>
        <v>7.6987761448032016E-2</v>
      </c>
      <c r="R263" s="11">
        <f t="shared" si="75"/>
        <v>0</v>
      </c>
      <c r="S263" s="11">
        <f t="shared" si="76"/>
        <v>-0.86013851196037427</v>
      </c>
      <c r="T263" s="11">
        <f t="shared" si="77"/>
        <v>-0.2824757017932264</v>
      </c>
      <c r="U263" s="11">
        <f>'OddsRatio_working_3-way'!S263-'OddsRatio_working_3-way'!R263^2/3</f>
        <v>-0.86013851196037427</v>
      </c>
      <c r="V263" s="11">
        <f>'OddsRatio_working_3-way'!S263*'OddsRatio_working_3-way'!R263/3-2*'OddsRatio_working_3-way'!R263^3/27-'OddsRatio_working_3-way'!T263</f>
        <v>0.2824757017932264</v>
      </c>
      <c r="W263" s="11">
        <f>'OddsRatio_working_3-way'!V263^2+4*'OddsRatio_working_3-way'!U263^3/27</f>
        <v>-1.4483534168881845E-2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0.15352203121413682</v>
      </c>
      <c r="Y263" s="11">
        <f>IF('OddsRatio_working_3-way'!W263&gt;=0,IF('OddsRatio_working_3-way'!V263+SQRT('OddsRatio_working_3-way'!W263)&gt;0,0,PI()),ACOS('OddsRatio_working_3-way'!V263/(2*'OddsRatio_working_3-way'!X263)))</f>
        <v>0.40275602410705513</v>
      </c>
      <c r="Z263" s="11">
        <f>'OddsRatio_working_3-way'!X263^(1/3)*COS('OddsRatio_working_3-way'!Y263/3)</f>
        <v>0.53063755151586178</v>
      </c>
      <c r="AA263" s="11">
        <f>'OddsRatio_working_3-way'!X263^(1/3)*COS(('OddsRatio_working_3-way'!Y263+2*PI())/3)</f>
        <v>-0.32738704205425928</v>
      </c>
      <c r="AB263" s="11">
        <f>'OddsRatio_working_3-way'!X263^(1/3)*COS(('OddsRatio_working_3-way'!Y263+4*PI())/3)</f>
        <v>-0.20325050946160214</v>
      </c>
      <c r="AC263" s="11">
        <f>'OddsRatio_working_3-way'!X263^(1/3)*SIN('OddsRatio_working_3-way'!Y263/3)</f>
        <v>7.1670260508637271E-2</v>
      </c>
      <c r="AD263" s="11">
        <f>'OddsRatio_working_3-way'!X263^(1/3)*SIN(('OddsRatio_working_3-way'!Y263+2*PI())/3)</f>
        <v>0.42371046956039149</v>
      </c>
      <c r="AE263" s="11">
        <f>'OddsRatio_working_3-way'!X263^(1/3)*SIN(('OddsRatio_working_3-way'!Y263+4*PI())/3)</f>
        <v>-0.49538073006902877</v>
      </c>
      <c r="AF263" s="11">
        <f>-'OddsRatio_working_3-way'!U263/(3*'OddsRatio_working_3-way'!X263^(1/3))*COS(('OddsRatio_working_3-way'!Y263)/3)</f>
        <v>0.53063755151586178</v>
      </c>
      <c r="AG263" s="11">
        <f>-'OddsRatio_working_3-way'!U263/(3*'OddsRatio_working_3-way'!X263^(1/3))*COS(('OddsRatio_working_3-way'!Y263+2*PI())/3)</f>
        <v>-0.32738704205425928</v>
      </c>
      <c r="AH263" s="11">
        <f>-'OddsRatio_working_3-way'!U263/(3*'OddsRatio_working_3-way'!X263^(1/3))*COS(('OddsRatio_working_3-way'!Y263+4*PI())/3)</f>
        <v>-0.20325050946160214</v>
      </c>
      <c r="AI263" s="11">
        <f>'OddsRatio_working_3-way'!U263/(3*'OddsRatio_working_3-way'!X263^(1/3))*SIN(('OddsRatio_working_3-way'!Y263)/3)</f>
        <v>-7.1670260508637271E-2</v>
      </c>
      <c r="AJ263" s="11">
        <f>'OddsRatio_working_3-way'!U263/(3*'OddsRatio_working_3-way'!X263^(1/3))*SIN(('OddsRatio_working_3-way'!Y263+2*PI())/3)</f>
        <v>-0.42371046956039149</v>
      </c>
      <c r="AK263" s="11">
        <f>'OddsRatio_working_3-way'!U263/(3*'OddsRatio_working_3-way'!X263^(1/3))*SIN(('OddsRatio_working_3-way'!Y263+4*PI())/3)</f>
        <v>0.49538073006902877</v>
      </c>
      <c r="AL263" s="11">
        <f>'OddsRatio_working_3-way'!Z263+'OddsRatio_working_3-way'!AF263</f>
        <v>1.0612751030317236</v>
      </c>
      <c r="AM263" s="11">
        <f>'OddsRatio_working_3-way'!AA263+'OddsRatio_working_3-way'!AG263</f>
        <v>-0.65477408410851856</v>
      </c>
      <c r="AN263" s="11">
        <f>'OddsRatio_working_3-way'!AB263+'OddsRatio_working_3-way'!AH263</f>
        <v>-0.40650101892320428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1.0612751030317236</v>
      </c>
      <c r="AS263" s="11">
        <f>IF(('OddsRatio_working_3-way'!X263=0),IF(Q263&gt;0,-Q263^(1/3),(-Q263)^(1/3)),'OddsRatio_working_3-way'!AM263-'OddsRatio_working_3-way'!R263/3)</f>
        <v>-0.65477408410851856</v>
      </c>
      <c r="AT263" s="11">
        <f>IF(('OddsRatio_working_3-way'!X263=0),IF(Q263&gt;0,-Q263^(1/3),(-Q263)^(1/3)),'OddsRatio_working_3-way'!AN263-'OddsRatio_working_3-way'!R263/3)</f>
        <v>-0.40650101892320428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2.31</v>
      </c>
      <c r="B264" s="4">
        <f>IF('True_Odds_Calculator_3-way'!B265="","",'True_Odds_Calculator_3-way'!B265)</f>
        <v>3.67</v>
      </c>
      <c r="C264" s="4">
        <f>IF('True_Odds_Calculator_3-way'!C265="","",'True_Odds_Calculator_3-way'!C265)</f>
        <v>3</v>
      </c>
      <c r="D264" s="9">
        <f t="shared" si="65"/>
        <v>0.41856185345509328</v>
      </c>
      <c r="E264" s="9">
        <f t="shared" si="66"/>
        <v>0.26100892227829842</v>
      </c>
      <c r="F264" s="9">
        <f t="shared" si="67"/>
        <v>0.32042922426660836</v>
      </c>
      <c r="G264" s="9">
        <f t="shared" si="68"/>
        <v>1.0604069857997176</v>
      </c>
      <c r="H264" s="9">
        <f t="shared" si="69"/>
        <v>2.3891331513976302</v>
      </c>
      <c r="I264" s="9">
        <f t="shared" si="70"/>
        <v>3.8312866520852453</v>
      </c>
      <c r="J264" s="9">
        <f t="shared" si="71"/>
        <v>3.1208139715994347</v>
      </c>
      <c r="K264" s="11">
        <f t="shared" si="72"/>
        <v>0.4329004329004329</v>
      </c>
      <c r="L264" s="11">
        <f t="shared" si="73"/>
        <v>0.27247956403269757</v>
      </c>
      <c r="M264" s="11">
        <f t="shared" si="74"/>
        <v>0.33333333333333331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-0.27505101619543038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0.23512666564437684</v>
      </c>
      <c r="Q264" s="11">
        <f>2*'OddsRatio_working_3-way'!K264*'OddsRatio_working_3-way'!L264*'OddsRatio_working_3-way'!M264</f>
        <v>7.8637680817517333E-2</v>
      </c>
      <c r="R264" s="11">
        <f t="shared" si="75"/>
        <v>0</v>
      </c>
      <c r="S264" s="11">
        <f t="shared" si="76"/>
        <v>-0.85484747119535698</v>
      </c>
      <c r="T264" s="11">
        <f t="shared" si="77"/>
        <v>-0.28590216427938359</v>
      </c>
      <c r="U264" s="11">
        <f>'OddsRatio_working_3-way'!S264-'OddsRatio_working_3-way'!R264^2/3</f>
        <v>-0.85484747119535698</v>
      </c>
      <c r="V264" s="11">
        <f>'OddsRatio_working_3-way'!S264*'OddsRatio_working_3-way'!R264/3-2*'OddsRatio_working_3-way'!R264^3/27-'OddsRatio_working_3-way'!T264</f>
        <v>0.28590216427938359</v>
      </c>
      <c r="W264" s="11">
        <f>'OddsRatio_working_3-way'!V264^2+4*'OddsRatio_working_3-way'!U264^3/27</f>
        <v>-1.0806904691923913E-2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0.1521076528577372</v>
      </c>
      <c r="Y264" s="11">
        <f>IF('OddsRatio_working_3-way'!W264&gt;=0,IF('OddsRatio_working_3-way'!V264+SQRT('OddsRatio_working_3-way'!W264)&gt;0,0,PI()),ACOS('OddsRatio_working_3-way'!V264/(2*'OddsRatio_working_3-way'!X264)))</f>
        <v>0.34874579536139994</v>
      </c>
      <c r="Z264" s="11">
        <f>'OddsRatio_working_3-way'!X264^(1/3)*COS('OddsRatio_working_3-way'!Y264/3)</f>
        <v>0.5302034928998588</v>
      </c>
      <c r="AA264" s="11">
        <f>'OddsRatio_working_3-way'!X264^(1/3)*COS(('OddsRatio_working_3-way'!Y264+2*PI())/3)</f>
        <v>-0.31872133136469055</v>
      </c>
      <c r="AB264" s="11">
        <f>'OddsRatio_working_3-way'!X264^(1/3)*COS(('OddsRatio_working_3-way'!Y264+4*PI())/3)</f>
        <v>-0.21148216153516833</v>
      </c>
      <c r="AC264" s="11">
        <f>'OddsRatio_working_3-way'!X264^(1/3)*SIN('OddsRatio_working_3-way'!Y264/3)</f>
        <v>6.191456356874684E-2</v>
      </c>
      <c r="AD264" s="11">
        <f>'OddsRatio_working_3-way'!X264^(1/3)*SIN(('OddsRatio_working_3-way'!Y264+2*PI())/3)</f>
        <v>0.42821241224214662</v>
      </c>
      <c r="AE264" s="11">
        <f>'OddsRatio_working_3-way'!X264^(1/3)*SIN(('OddsRatio_working_3-way'!Y264+4*PI())/3)</f>
        <v>-0.49012697581089326</v>
      </c>
      <c r="AF264" s="11">
        <f>-'OddsRatio_working_3-way'!U264/(3*'OddsRatio_working_3-way'!X264^(1/3))*COS(('OddsRatio_working_3-way'!Y264)/3)</f>
        <v>0.5302034928998588</v>
      </c>
      <c r="AG264" s="11">
        <f>-'OddsRatio_working_3-way'!U264/(3*'OddsRatio_working_3-way'!X264^(1/3))*COS(('OddsRatio_working_3-way'!Y264+2*PI())/3)</f>
        <v>-0.31872133136469055</v>
      </c>
      <c r="AH264" s="11">
        <f>-'OddsRatio_working_3-way'!U264/(3*'OddsRatio_working_3-way'!X264^(1/3))*COS(('OddsRatio_working_3-way'!Y264+4*PI())/3)</f>
        <v>-0.21148216153516833</v>
      </c>
      <c r="AI264" s="11">
        <f>'OddsRatio_working_3-way'!U264/(3*'OddsRatio_working_3-way'!X264^(1/3))*SIN(('OddsRatio_working_3-way'!Y264)/3)</f>
        <v>-6.191456356874684E-2</v>
      </c>
      <c r="AJ264" s="11">
        <f>'OddsRatio_working_3-way'!U264/(3*'OddsRatio_working_3-way'!X264^(1/3))*SIN(('OddsRatio_working_3-way'!Y264+2*PI())/3)</f>
        <v>-0.42821241224214662</v>
      </c>
      <c r="AK264" s="11">
        <f>'OddsRatio_working_3-way'!U264/(3*'OddsRatio_working_3-way'!X264^(1/3))*SIN(('OddsRatio_working_3-way'!Y264+4*PI())/3)</f>
        <v>0.49012697581089326</v>
      </c>
      <c r="AL264" s="11">
        <f>'OddsRatio_working_3-way'!Z264+'OddsRatio_working_3-way'!AF264</f>
        <v>1.0604069857997176</v>
      </c>
      <c r="AM264" s="11">
        <f>'OddsRatio_working_3-way'!AA264+'OddsRatio_working_3-way'!AG264</f>
        <v>-0.6374426627293811</v>
      </c>
      <c r="AN264" s="11">
        <f>'OddsRatio_working_3-way'!AB264+'OddsRatio_working_3-way'!AH264</f>
        <v>-0.42296432307033666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1.0604069857997176</v>
      </c>
      <c r="AS264" s="11">
        <f>IF(('OddsRatio_working_3-way'!X264=0),IF(Q264&gt;0,-Q264^(1/3),(-Q264)^(1/3)),'OddsRatio_working_3-way'!AM264-'OddsRatio_working_3-way'!R264/3)</f>
        <v>-0.6374426627293811</v>
      </c>
      <c r="AT264" s="11">
        <f>IF(('OddsRatio_working_3-way'!X264=0),IF(Q264&gt;0,-Q264^(1/3),(-Q264)^(1/3)),'OddsRatio_working_3-way'!AN264-'OddsRatio_working_3-way'!R264/3)</f>
        <v>-0.42296432307033666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2.99</v>
      </c>
      <c r="B265" s="4">
        <f>IF('True_Odds_Calculator_3-way'!B266="","",'True_Odds_Calculator_3-way'!B266)</f>
        <v>3.48</v>
      </c>
      <c r="C265" s="4">
        <f>IF('True_Odds_Calculator_3-way'!C266="","",'True_Odds_Calculator_3-way'!C266)</f>
        <v>2.4</v>
      </c>
      <c r="D265" s="9">
        <f t="shared" si="65"/>
        <v>0.32168660620240036</v>
      </c>
      <c r="E265" s="9">
        <f t="shared" si="66"/>
        <v>0.27564744817652553</v>
      </c>
      <c r="F265" s="9">
        <f t="shared" si="67"/>
        <v>0.40266594562107411</v>
      </c>
      <c r="G265" s="9">
        <f t="shared" si="68"/>
        <v>1.0596058254718785</v>
      </c>
      <c r="H265" s="9">
        <f t="shared" si="69"/>
        <v>3.1086155926890382</v>
      </c>
      <c r="I265" s="9">
        <f t="shared" si="70"/>
        <v>3.6278224471702591</v>
      </c>
      <c r="J265" s="9">
        <f t="shared" si="71"/>
        <v>2.4834481556606298</v>
      </c>
      <c r="K265" s="11">
        <f t="shared" si="72"/>
        <v>0.33444816053511706</v>
      </c>
      <c r="L265" s="11">
        <f t="shared" si="73"/>
        <v>0.28735632183908044</v>
      </c>
      <c r="M265" s="11">
        <f t="shared" si="74"/>
        <v>0.41666666666666669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-0.27667576468176169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0.23505875267494458</v>
      </c>
      <c r="Q265" s="11">
        <f>2*'OddsRatio_working_3-way'!K265*'OddsRatio_working_3-way'!L265*'OddsRatio_working_3-way'!M265</f>
        <v>8.0088161047681281E-2</v>
      </c>
      <c r="R265" s="11">
        <f t="shared" si="75"/>
        <v>0</v>
      </c>
      <c r="S265" s="11">
        <f t="shared" si="76"/>
        <v>-0.84958201143968692</v>
      </c>
      <c r="T265" s="11">
        <f t="shared" si="77"/>
        <v>-0.28946576198967183</v>
      </c>
      <c r="U265" s="11">
        <f>'OddsRatio_working_3-way'!S265-'OddsRatio_working_3-way'!R265^2/3</f>
        <v>-0.84958201143968692</v>
      </c>
      <c r="V265" s="11">
        <f>'OddsRatio_working_3-way'!S265*'OddsRatio_working_3-way'!R265/3-2*'OddsRatio_working_3-way'!R265^3/27-'OddsRatio_working_3-way'!T265</f>
        <v>0.28946576198967183</v>
      </c>
      <c r="W265" s="11">
        <f>'OddsRatio_working_3-way'!V265^2+4*'OddsRatio_working_3-way'!U265^3/27</f>
        <v>-7.0568993385988071E-3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0.1507044514130722</v>
      </c>
      <c r="Y265" s="11">
        <f>IF('OddsRatio_working_3-way'!W265&gt;=0,IF('OddsRatio_working_3-way'!V265+SQRT('OddsRatio_working_3-way'!W265)&gt;0,0,PI()),ACOS('OddsRatio_working_3-way'!V265/(2*'OddsRatio_working_3-way'!X265)))</f>
        <v>0.28244950869565977</v>
      </c>
      <c r="Z265" s="11">
        <f>'OddsRatio_working_3-way'!X265^(1/3)*COS('OddsRatio_working_3-way'!Y265/3)</f>
        <v>0.52980291273593938</v>
      </c>
      <c r="AA265" s="11">
        <f>'OddsRatio_working_3-way'!X265^(1/3)*COS(('OddsRatio_working_3-way'!Y265+2*PI())/3)</f>
        <v>-0.30822763900973699</v>
      </c>
      <c r="AB265" s="11">
        <f>'OddsRatio_working_3-way'!X265^(1/3)*COS(('OddsRatio_working_3-way'!Y265+4*PI())/3)</f>
        <v>-0.22157527372620231</v>
      </c>
      <c r="AC265" s="11">
        <f>'OddsRatio_working_3-way'!X265^(1/3)*SIN('OddsRatio_working_3-way'!Y265/3)</f>
        <v>5.0028766422366526E-2</v>
      </c>
      <c r="AD265" s="11">
        <f>'OddsRatio_working_3-way'!X265^(1/3)*SIN(('OddsRatio_working_3-way'!Y265+2*PI())/3)</f>
        <v>0.43380839821713041</v>
      </c>
      <c r="AE265" s="11">
        <f>'OddsRatio_working_3-way'!X265^(1/3)*SIN(('OddsRatio_working_3-way'!Y265+4*PI())/3)</f>
        <v>-0.48383716463949689</v>
      </c>
      <c r="AF265" s="11">
        <f>-'OddsRatio_working_3-way'!U265/(3*'OddsRatio_working_3-way'!X265^(1/3))*COS(('OddsRatio_working_3-way'!Y265)/3)</f>
        <v>0.52980291273593916</v>
      </c>
      <c r="AG265" s="11">
        <f>-'OddsRatio_working_3-way'!U265/(3*'OddsRatio_working_3-way'!X265^(1/3))*COS(('OddsRatio_working_3-way'!Y265+2*PI())/3)</f>
        <v>-0.30822763900973682</v>
      </c>
      <c r="AH265" s="11">
        <f>-'OddsRatio_working_3-way'!U265/(3*'OddsRatio_working_3-way'!X265^(1/3))*COS(('OddsRatio_working_3-way'!Y265+4*PI())/3)</f>
        <v>-0.2215752737262022</v>
      </c>
      <c r="AI265" s="11">
        <f>'OddsRatio_working_3-way'!U265/(3*'OddsRatio_working_3-way'!X265^(1/3))*SIN(('OddsRatio_working_3-way'!Y265)/3)</f>
        <v>-5.0028766422366505E-2</v>
      </c>
      <c r="AJ265" s="11">
        <f>'OddsRatio_working_3-way'!U265/(3*'OddsRatio_working_3-way'!X265^(1/3))*SIN(('OddsRatio_working_3-way'!Y265+2*PI())/3)</f>
        <v>-0.43380839821713019</v>
      </c>
      <c r="AK265" s="11">
        <f>'OddsRatio_working_3-way'!U265/(3*'OddsRatio_working_3-way'!X265^(1/3))*SIN(('OddsRatio_working_3-way'!Y265+4*PI())/3)</f>
        <v>0.48383716463949666</v>
      </c>
      <c r="AL265" s="11">
        <f>'OddsRatio_working_3-way'!Z265+'OddsRatio_working_3-way'!AF265</f>
        <v>1.0596058254718785</v>
      </c>
      <c r="AM265" s="11">
        <f>'OddsRatio_working_3-way'!AA265+'OddsRatio_working_3-way'!AG265</f>
        <v>-0.61645527801947386</v>
      </c>
      <c r="AN265" s="11">
        <f>'OddsRatio_working_3-way'!AB265+'OddsRatio_working_3-way'!AH265</f>
        <v>-0.44315054745240451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1.0596058254718785</v>
      </c>
      <c r="AS265" s="11">
        <f>IF(('OddsRatio_working_3-way'!X265=0),IF(Q265&gt;0,-Q265^(1/3),(-Q265)^(1/3)),'OddsRatio_working_3-way'!AM265-'OddsRatio_working_3-way'!R265/3)</f>
        <v>-0.61645527801947386</v>
      </c>
      <c r="AT265" s="11">
        <f>IF(('OddsRatio_working_3-way'!X265=0),IF(Q265&gt;0,-Q265^(1/3),(-Q265)^(1/3)),'OddsRatio_working_3-way'!AN265-'OddsRatio_working_3-way'!R265/3)</f>
        <v>-0.44315054745240451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1.31</v>
      </c>
      <c r="B266" s="4">
        <f>IF('True_Odds_Calculator_3-way'!B267="","",'True_Odds_Calculator_3-way'!B267)</f>
        <v>5.39</v>
      </c>
      <c r="C266" s="4">
        <f>IF('True_Odds_Calculator_3-way'!C267="","",'True_Odds_Calculator_3-way'!C267)</f>
        <v>10.220000000000001</v>
      </c>
      <c r="D266" s="9">
        <f t="shared" si="65"/>
        <v>0.74247518357853148</v>
      </c>
      <c r="E266" s="9">
        <f t="shared" si="66"/>
        <v>0.1691534469746834</v>
      </c>
      <c r="F266" s="9">
        <f t="shared" si="67"/>
        <v>8.8371369446785142E-2</v>
      </c>
      <c r="G266" s="9">
        <f t="shared" si="68"/>
        <v>1.1188592327879954</v>
      </c>
      <c r="H266" s="9">
        <f t="shared" si="69"/>
        <v>1.3468463621642786</v>
      </c>
      <c r="I266" s="9">
        <f t="shared" si="70"/>
        <v>5.9117920319392985</v>
      </c>
      <c r="J266" s="9">
        <f t="shared" si="71"/>
        <v>11.31588212630532</v>
      </c>
      <c r="K266" s="11">
        <f t="shared" si="72"/>
        <v>0.76335877862595414</v>
      </c>
      <c r="L266" s="11">
        <f t="shared" si="73"/>
        <v>0.1855287569573284</v>
      </c>
      <c r="M266" s="11">
        <f t="shared" si="74"/>
        <v>9.7847358121330719E-2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-0.17387861750381406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0.19289824598123803</v>
      </c>
      <c r="Q266" s="11">
        <f>2*'OddsRatio_working_3-way'!K266*'OddsRatio_working_3-way'!L266*'OddsRatio_working_3-way'!M266</f>
        <v>2.7715265227189371E-2</v>
      </c>
      <c r="R266" s="11">
        <f t="shared" si="75"/>
        <v>0</v>
      </c>
      <c r="S266" s="11">
        <f t="shared" si="76"/>
        <v>-1.1093845163394329</v>
      </c>
      <c r="T266" s="11">
        <f t="shared" si="77"/>
        <v>-0.15939432706026335</v>
      </c>
      <c r="U266" s="11">
        <f>'OddsRatio_working_3-way'!S266-'OddsRatio_working_3-way'!R266^2/3</f>
        <v>-1.1093845163394329</v>
      </c>
      <c r="V266" s="11">
        <f>'OddsRatio_working_3-way'!S266*'OddsRatio_working_3-way'!R266/3-2*'OddsRatio_working_3-way'!R266^3/27-'OddsRatio_working_3-way'!T266</f>
        <v>0.15939432706026335</v>
      </c>
      <c r="W266" s="11">
        <f>'OddsRatio_working_3-way'!V266^2+4*'OddsRatio_working_3-way'!U266^3/27</f>
        <v>-0.17686859649853803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0.22487504752502679</v>
      </c>
      <c r="Y266" s="11">
        <f>IF('OddsRatio_working_3-way'!W266&gt;=0,IF('OddsRatio_working_3-way'!V266+SQRT('OddsRatio_working_3-way'!W266)&gt;0,0,PI()),ACOS('OddsRatio_working_3-way'!V266/(2*'OddsRatio_working_3-way'!X266)))</f>
        <v>1.208517104536738</v>
      </c>
      <c r="Z266" s="11">
        <f>'OddsRatio_working_3-way'!X266^(1/3)*COS('OddsRatio_working_3-way'!Y266/3)</f>
        <v>0.55942961639399769</v>
      </c>
      <c r="AA266" s="11">
        <f>'OddsRatio_working_3-way'!X266^(1/3)*COS(('OddsRatio_working_3-way'!Y266+2*PI())/3)</f>
        <v>-0.48617305412291634</v>
      </c>
      <c r="AB266" s="11">
        <f>'OddsRatio_working_3-way'!X266^(1/3)*COS(('OddsRatio_working_3-way'!Y266+4*PI())/3)</f>
        <v>-7.3256562271081224E-2</v>
      </c>
      <c r="AC266" s="11">
        <f>'OddsRatio_working_3-way'!X266^(1/3)*SIN('OddsRatio_working_3-way'!Y266/3)</f>
        <v>0.23839744772349289</v>
      </c>
      <c r="AD266" s="11">
        <f>'OddsRatio_working_3-way'!X266^(1/3)*SIN(('OddsRatio_working_3-way'!Y266+2*PI())/3)</f>
        <v>0.36528153556483905</v>
      </c>
      <c r="AE266" s="11">
        <f>'OddsRatio_working_3-way'!X266^(1/3)*SIN(('OddsRatio_working_3-way'!Y266+4*PI())/3)</f>
        <v>-0.60367898328833192</v>
      </c>
      <c r="AF266" s="11">
        <f>-'OddsRatio_working_3-way'!U266/(3*'OddsRatio_working_3-way'!X266^(1/3))*COS(('OddsRatio_working_3-way'!Y266)/3)</f>
        <v>0.55942961639399769</v>
      </c>
      <c r="AG266" s="11">
        <f>-'OddsRatio_working_3-way'!U266/(3*'OddsRatio_working_3-way'!X266^(1/3))*COS(('OddsRatio_working_3-way'!Y266+2*PI())/3)</f>
        <v>-0.48617305412291634</v>
      </c>
      <c r="AH266" s="11">
        <f>-'OddsRatio_working_3-way'!U266/(3*'OddsRatio_working_3-way'!X266^(1/3))*COS(('OddsRatio_working_3-way'!Y266+4*PI())/3)</f>
        <v>-7.3256562271081224E-2</v>
      </c>
      <c r="AI266" s="11">
        <f>'OddsRatio_working_3-way'!U266/(3*'OddsRatio_working_3-way'!X266^(1/3))*SIN(('OddsRatio_working_3-way'!Y266)/3)</f>
        <v>-0.23839744772349289</v>
      </c>
      <c r="AJ266" s="11">
        <f>'OddsRatio_working_3-way'!U266/(3*'OddsRatio_working_3-way'!X266^(1/3))*SIN(('OddsRatio_working_3-way'!Y266+2*PI())/3)</f>
        <v>-0.36528153556483905</v>
      </c>
      <c r="AK266" s="11">
        <f>'OddsRatio_working_3-way'!U266/(3*'OddsRatio_working_3-way'!X266^(1/3))*SIN(('OddsRatio_working_3-way'!Y266+4*PI())/3)</f>
        <v>0.60367898328833192</v>
      </c>
      <c r="AL266" s="11">
        <f>'OddsRatio_working_3-way'!Z266+'OddsRatio_working_3-way'!AF266</f>
        <v>1.1188592327879954</v>
      </c>
      <c r="AM266" s="11">
        <f>'OddsRatio_working_3-way'!AA266+'OddsRatio_working_3-way'!AG266</f>
        <v>-0.97234610824583267</v>
      </c>
      <c r="AN266" s="11">
        <f>'OddsRatio_working_3-way'!AB266+'OddsRatio_working_3-way'!AH266</f>
        <v>-0.14651312454216245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1.1188592327879954</v>
      </c>
      <c r="AS266" s="11">
        <f>IF(('OddsRatio_working_3-way'!X266=0),IF(Q266&gt;0,-Q266^(1/3),(-Q266)^(1/3)),'OddsRatio_working_3-way'!AM266-'OddsRatio_working_3-way'!R266/3)</f>
        <v>-0.97234610824583267</v>
      </c>
      <c r="AT266" s="11">
        <f>IF(('OddsRatio_working_3-way'!X266=0),IF(Q266&gt;0,-Q266^(1/3),(-Q266)^(1/3)),'OddsRatio_working_3-way'!AN266-'OddsRatio_working_3-way'!R266/3)</f>
        <v>-0.14651312454216245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2.81</v>
      </c>
      <c r="B267" s="4">
        <f>IF('True_Odds_Calculator_3-way'!B268="","",'True_Odds_Calculator_3-way'!B268)</f>
        <v>3.51</v>
      </c>
      <c r="C267" s="4">
        <f>IF('True_Odds_Calculator_3-way'!C268="","",'True_Odds_Calculator_3-way'!C268)</f>
        <v>2.5099999999999998</v>
      </c>
      <c r="D267" s="9">
        <f t="shared" si="65"/>
        <v>0.34251546327695925</v>
      </c>
      <c r="E267" s="9">
        <f t="shared" si="66"/>
        <v>0.27307827085596292</v>
      </c>
      <c r="F267" s="9">
        <f t="shared" si="67"/>
        <v>0.38440626586707799</v>
      </c>
      <c r="G267" s="9">
        <f t="shared" si="68"/>
        <v>1.060539345540795</v>
      </c>
      <c r="H267" s="9">
        <f t="shared" si="69"/>
        <v>2.9195762154288385</v>
      </c>
      <c r="I267" s="9">
        <f t="shared" si="70"/>
        <v>3.6619537573073955</v>
      </c>
      <c r="J267" s="9">
        <f t="shared" si="71"/>
        <v>2.6014144117666</v>
      </c>
      <c r="K267" s="11">
        <f t="shared" si="72"/>
        <v>0.35587188612099646</v>
      </c>
      <c r="L267" s="11">
        <f t="shared" si="73"/>
        <v>0.28490028490028491</v>
      </c>
      <c r="M267" s="11">
        <f t="shared" si="74"/>
        <v>0.39840637450199207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-0.27710354756618116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0.23549484070389776</v>
      </c>
      <c r="Q267" s="11">
        <f>2*'OddsRatio_working_3-way'!K267*'OddsRatio_working_3-way'!L267*'OddsRatio_working_3-way'!M267</f>
        <v>8.0787252385556688E-2</v>
      </c>
      <c r="R267" s="11">
        <f t="shared" si="75"/>
        <v>0</v>
      </c>
      <c r="S267" s="11">
        <f t="shared" si="76"/>
        <v>-0.84984419280180479</v>
      </c>
      <c r="T267" s="11">
        <f t="shared" si="77"/>
        <v>-0.29154174710181979</v>
      </c>
      <c r="U267" s="11">
        <f>'OddsRatio_working_3-way'!S267-'OddsRatio_working_3-way'!R267^2/3</f>
        <v>-0.84984419280180479</v>
      </c>
      <c r="V267" s="11">
        <f>'OddsRatio_working_3-way'!S267*'OddsRatio_working_3-way'!R267/3-2*'OddsRatio_working_3-way'!R267^3/27-'OddsRatio_working_3-way'!T267</f>
        <v>0.29154174710181979</v>
      </c>
      <c r="W267" s="11">
        <f>'OddsRatio_working_3-way'!V267^2+4*'OddsRatio_working_3-way'!U267^3/27</f>
        <v>-5.9348689260972365E-3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0.15077421797946647</v>
      </c>
      <c r="Y267" s="11">
        <f>IF('OddsRatio_working_3-way'!W267&gt;=0,IF('OddsRatio_working_3-way'!V267+SQRT('OddsRatio_working_3-way'!W267)&gt;0,0,PI()),ACOS('OddsRatio_working_3-way'!V267/(2*'OddsRatio_working_3-way'!X267)))</f>
        <v>0.25833902228168415</v>
      </c>
      <c r="Z267" s="11">
        <f>'OddsRatio_working_3-way'!X267^(1/3)*COS('OddsRatio_working_3-way'!Y267/3)</f>
        <v>0.53026967277039738</v>
      </c>
      <c r="AA267" s="11">
        <f>'OddsRatio_working_3-way'!X267^(1/3)*COS(('OddsRatio_working_3-way'!Y267+2*PI())/3)</f>
        <v>-0.30477829493049841</v>
      </c>
      <c r="AB267" s="11">
        <f>'OddsRatio_working_3-way'!X267^(1/3)*COS(('OddsRatio_working_3-way'!Y267+4*PI())/3)</f>
        <v>-0.22549137783989931</v>
      </c>
      <c r="AC267" s="11">
        <f>'OddsRatio_working_3-way'!X267^(1/3)*SIN('OddsRatio_working_3-way'!Y267/3)</f>
        <v>4.5776322925473137E-2</v>
      </c>
      <c r="AD267" s="11">
        <f>'OddsRatio_working_3-way'!X267^(1/3)*SIN(('OddsRatio_working_3-way'!Y267+2*PI())/3)</f>
        <v>0.43633884601288903</v>
      </c>
      <c r="AE267" s="11">
        <f>'OddsRatio_working_3-way'!X267^(1/3)*SIN(('OddsRatio_working_3-way'!Y267+4*PI())/3)</f>
        <v>-0.48211516893836198</v>
      </c>
      <c r="AF267" s="11">
        <f>-'OddsRatio_working_3-way'!U267/(3*'OddsRatio_working_3-way'!X267^(1/3))*COS(('OddsRatio_working_3-way'!Y267)/3)</f>
        <v>0.53026967277039749</v>
      </c>
      <c r="AG267" s="11">
        <f>-'OddsRatio_working_3-way'!U267/(3*'OddsRatio_working_3-way'!X267^(1/3))*COS(('OddsRatio_working_3-way'!Y267+2*PI())/3)</f>
        <v>-0.30477829493049846</v>
      </c>
      <c r="AH267" s="11">
        <f>-'OddsRatio_working_3-way'!U267/(3*'OddsRatio_working_3-way'!X267^(1/3))*COS(('OddsRatio_working_3-way'!Y267+4*PI())/3)</f>
        <v>-0.22549137783989937</v>
      </c>
      <c r="AI267" s="11">
        <f>'OddsRatio_working_3-way'!U267/(3*'OddsRatio_working_3-way'!X267^(1/3))*SIN(('OddsRatio_working_3-way'!Y267)/3)</f>
        <v>-4.5776322925473144E-2</v>
      </c>
      <c r="AJ267" s="11">
        <f>'OddsRatio_working_3-way'!U267/(3*'OddsRatio_working_3-way'!X267^(1/3))*SIN(('OddsRatio_working_3-way'!Y267+2*PI())/3)</f>
        <v>-0.43633884601288908</v>
      </c>
      <c r="AK267" s="11">
        <f>'OddsRatio_working_3-way'!U267/(3*'OddsRatio_working_3-way'!X267^(1/3))*SIN(('OddsRatio_working_3-way'!Y267+4*PI())/3)</f>
        <v>0.48211516893836209</v>
      </c>
      <c r="AL267" s="11">
        <f>'OddsRatio_working_3-way'!Z267+'OddsRatio_working_3-way'!AF267</f>
        <v>1.060539345540795</v>
      </c>
      <c r="AM267" s="11">
        <f>'OddsRatio_working_3-way'!AA267+'OddsRatio_working_3-way'!AG267</f>
        <v>-0.60955658986099692</v>
      </c>
      <c r="AN267" s="11">
        <f>'OddsRatio_working_3-way'!AB267+'OddsRatio_working_3-way'!AH267</f>
        <v>-0.45098275567979867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1.060539345540795</v>
      </c>
      <c r="AS267" s="11">
        <f>IF(('OddsRatio_working_3-way'!X267=0),IF(Q267&gt;0,-Q267^(1/3),(-Q267)^(1/3)),'OddsRatio_working_3-way'!AM267-'OddsRatio_working_3-way'!R267/3)</f>
        <v>-0.60955658986099692</v>
      </c>
      <c r="AT267" s="11">
        <f>IF(('OddsRatio_working_3-way'!X267=0),IF(Q267&gt;0,-Q267^(1/3),(-Q267)^(1/3)),'OddsRatio_working_3-way'!AN267-'OddsRatio_working_3-way'!R267/3)</f>
        <v>-0.45098275567979867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3.05</v>
      </c>
      <c r="B268" s="4">
        <f>IF('True_Odds_Calculator_3-way'!B269="","",'True_Odds_Calculator_3-way'!B269)</f>
        <v>3.92</v>
      </c>
      <c r="C268" s="4">
        <f>IF('True_Odds_Calculator_3-way'!C269="","",'True_Odds_Calculator_3-way'!C269)</f>
        <v>2.19</v>
      </c>
      <c r="D268" s="9">
        <f t="shared" si="65"/>
        <v>0.31464169324589897</v>
      </c>
      <c r="E268" s="9">
        <f t="shared" si="66"/>
        <v>0.24374590940992769</v>
      </c>
      <c r="F268" s="9">
        <f t="shared" si="67"/>
        <v>0.44161239734417351</v>
      </c>
      <c r="G268" s="9">
        <f t="shared" si="68"/>
        <v>1.0625455317030226</v>
      </c>
      <c r="H268" s="9">
        <f t="shared" si="69"/>
        <v>3.1782183399911954</v>
      </c>
      <c r="I268" s="9">
        <f t="shared" si="70"/>
        <v>4.1026329525728249</v>
      </c>
      <c r="J268" s="9">
        <f t="shared" si="71"/>
        <v>2.2644291827265968</v>
      </c>
      <c r="K268" s="11">
        <f t="shared" si="72"/>
        <v>0.32786885245901642</v>
      </c>
      <c r="L268" s="11">
        <f t="shared" si="73"/>
        <v>0.25510204081632654</v>
      </c>
      <c r="M268" s="11">
        <f t="shared" si="74"/>
        <v>0.45662100456621008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-0.27205308352849333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0.23526140750483893</v>
      </c>
      <c r="Q268" s="11">
        <f>2*'OddsRatio_working_3-way'!K268*'OddsRatio_working_3-way'!L268*'OddsRatio_working_3-way'!M268</f>
        <v>7.6383573865207444E-2</v>
      </c>
      <c r="R268" s="11">
        <f t="shared" si="75"/>
        <v>0</v>
      </c>
      <c r="S268" s="11">
        <f t="shared" si="76"/>
        <v>-0.86476287808808805</v>
      </c>
      <c r="T268" s="11">
        <f t="shared" si="77"/>
        <v>-0.28076716821041819</v>
      </c>
      <c r="U268" s="11">
        <f>'OddsRatio_working_3-way'!S268-'OddsRatio_working_3-way'!R268^2/3</f>
        <v>-0.86476287808808805</v>
      </c>
      <c r="V268" s="11">
        <f>'OddsRatio_working_3-way'!S268*'OddsRatio_working_3-way'!R268/3-2*'OddsRatio_working_3-way'!R268^3/27-'OddsRatio_working_3-way'!T268</f>
        <v>0.28076716821041819</v>
      </c>
      <c r="W268" s="11">
        <f>'OddsRatio_working_3-way'!V268^2+4*'OddsRatio_working_3-way'!U268^3/27</f>
        <v>-1.6974613442894623E-2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0.15476176545564468</v>
      </c>
      <c r="Y268" s="11">
        <f>IF('OddsRatio_working_3-way'!W268&gt;=0,IF('OddsRatio_working_3-way'!V268+SQRT('OddsRatio_working_3-way'!W268)&gt;0,0,PI()),ACOS('OddsRatio_working_3-way'!V268/(2*'OddsRatio_working_3-way'!X268)))</f>
        <v>0.43446647887989109</v>
      </c>
      <c r="Z268" s="11">
        <f>'OddsRatio_working_3-way'!X268^(1/3)*COS('OddsRatio_working_3-way'!Y268/3)</f>
        <v>0.5312727658515114</v>
      </c>
      <c r="AA268" s="11">
        <f>'OddsRatio_working_3-way'!X268^(1/3)*COS(('OddsRatio_working_3-way'!Y268+2*PI())/3)</f>
        <v>-0.33273821390215963</v>
      </c>
      <c r="AB268" s="11">
        <f>'OddsRatio_working_3-way'!X268^(1/3)*COS(('OddsRatio_working_3-way'!Y268+4*PI())/3)</f>
        <v>-0.19853455194935191</v>
      </c>
      <c r="AC268" s="11">
        <f>'OddsRatio_working_3-way'!X268^(1/3)*SIN('OddsRatio_working_3-way'!Y268/3)</f>
        <v>7.7482520354687126E-2</v>
      </c>
      <c r="AD268" s="11">
        <f>'OddsRatio_working_3-way'!X268^(1/3)*SIN(('OddsRatio_working_3-way'!Y268+2*PI())/3)</f>
        <v>0.42135445138888716</v>
      </c>
      <c r="AE268" s="11">
        <f>'OddsRatio_working_3-way'!X268^(1/3)*SIN(('OddsRatio_working_3-way'!Y268+4*PI())/3)</f>
        <v>-0.49883697174357422</v>
      </c>
      <c r="AF268" s="11">
        <f>-'OddsRatio_working_3-way'!U268/(3*'OddsRatio_working_3-way'!X268^(1/3))*COS(('OddsRatio_working_3-way'!Y268)/3)</f>
        <v>0.53127276585151129</v>
      </c>
      <c r="AG268" s="11">
        <f>-'OddsRatio_working_3-way'!U268/(3*'OddsRatio_working_3-way'!X268^(1/3))*COS(('OddsRatio_working_3-way'!Y268+2*PI())/3)</f>
        <v>-0.33273821390215952</v>
      </c>
      <c r="AH268" s="11">
        <f>-'OddsRatio_working_3-way'!U268/(3*'OddsRatio_working_3-way'!X268^(1/3))*COS(('OddsRatio_working_3-way'!Y268+4*PI())/3)</f>
        <v>-0.19853455194935188</v>
      </c>
      <c r="AI268" s="11">
        <f>'OddsRatio_working_3-way'!U268/(3*'OddsRatio_working_3-way'!X268^(1/3))*SIN(('OddsRatio_working_3-way'!Y268)/3)</f>
        <v>-7.7482520354687112E-2</v>
      </c>
      <c r="AJ268" s="11">
        <f>'OddsRatio_working_3-way'!U268/(3*'OddsRatio_working_3-way'!X268^(1/3))*SIN(('OddsRatio_working_3-way'!Y268+2*PI())/3)</f>
        <v>-0.42135445138888705</v>
      </c>
      <c r="AK268" s="11">
        <f>'OddsRatio_working_3-way'!U268/(3*'OddsRatio_working_3-way'!X268^(1/3))*SIN(('OddsRatio_working_3-way'!Y268+4*PI())/3)</f>
        <v>0.49883697174357411</v>
      </c>
      <c r="AL268" s="11">
        <f>'OddsRatio_working_3-way'!Z268+'OddsRatio_working_3-way'!AF268</f>
        <v>1.0625455317030226</v>
      </c>
      <c r="AM268" s="11">
        <f>'OddsRatio_working_3-way'!AA268+'OddsRatio_working_3-way'!AG268</f>
        <v>-0.66547642780431915</v>
      </c>
      <c r="AN268" s="11">
        <f>'OddsRatio_working_3-way'!AB268+'OddsRatio_working_3-way'!AH268</f>
        <v>-0.39706910389870376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1.0625455317030226</v>
      </c>
      <c r="AS268" s="11">
        <f>IF(('OddsRatio_working_3-way'!X268=0),IF(Q268&gt;0,-Q268^(1/3),(-Q268)^(1/3)),'OddsRatio_working_3-way'!AM268-'OddsRatio_working_3-way'!R268/3)</f>
        <v>-0.66547642780431915</v>
      </c>
      <c r="AT268" s="11">
        <f>IF(('OddsRatio_working_3-way'!X268=0),IF(Q268&gt;0,-Q268^(1/3),(-Q268)^(1/3)),'OddsRatio_working_3-way'!AN268-'OddsRatio_working_3-way'!R268/3)</f>
        <v>-0.39706910389870376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3.68</v>
      </c>
      <c r="B269" s="4">
        <f>IF('True_Odds_Calculator_3-way'!B270="","",'True_Odds_Calculator_3-way'!B270)</f>
        <v>3.92</v>
      </c>
      <c r="C269" s="4">
        <f>IF('True_Odds_Calculator_3-way'!C270="","",'True_Odds_Calculator_3-way'!C270)</f>
        <v>1.94</v>
      </c>
      <c r="D269" s="9">
        <f t="shared" si="65"/>
        <v>0.25868949412779957</v>
      </c>
      <c r="E269" s="9">
        <f t="shared" si="66"/>
        <v>0.24258522746881206</v>
      </c>
      <c r="F269" s="9">
        <f t="shared" si="67"/>
        <v>0.49872527840338821</v>
      </c>
      <c r="G269" s="9">
        <f t="shared" si="68"/>
        <v>1.0692679988652944</v>
      </c>
      <c r="H269" s="9">
        <f t="shared" si="69"/>
        <v>3.8656382369589894</v>
      </c>
      <c r="I269" s="9">
        <f t="shared" si="70"/>
        <v>4.1222625566866595</v>
      </c>
      <c r="J269" s="9">
        <f t="shared" si="71"/>
        <v>2.0051119189333764</v>
      </c>
      <c r="K269" s="11">
        <f t="shared" si="72"/>
        <v>0.27173913043478259</v>
      </c>
      <c r="L269" s="11">
        <f t="shared" si="73"/>
        <v>0.25510204081632654</v>
      </c>
      <c r="M269" s="11">
        <f t="shared" si="74"/>
        <v>0.51546391752577325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-0.26285115121799485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0.23369107840357123</v>
      </c>
      <c r="Q269" s="11">
        <f>2*'OddsRatio_working_3-way'!K269*'OddsRatio_working_3-way'!L269*'OddsRatio_working_3-way'!M269</f>
        <v>7.1465161591306184E-2</v>
      </c>
      <c r="R269" s="11">
        <f t="shared" si="75"/>
        <v>0</v>
      </c>
      <c r="S269" s="11">
        <f t="shared" si="76"/>
        <v>-0.88906241163752864</v>
      </c>
      <c r="T269" s="11">
        <f t="shared" si="77"/>
        <v>-0.27188452955276105</v>
      </c>
      <c r="U269" s="11">
        <f>'OddsRatio_working_3-way'!S269-'OddsRatio_working_3-way'!R269^2/3</f>
        <v>-0.88906241163752864</v>
      </c>
      <c r="V269" s="11">
        <f>'OddsRatio_working_3-way'!S269*'OddsRatio_working_3-way'!R269/3-2*'OddsRatio_working_3-way'!R269^3/27-'OddsRatio_working_3-way'!T269</f>
        <v>0.27188452955276105</v>
      </c>
      <c r="W269" s="11">
        <f>'OddsRatio_working_3-way'!V269^2+4*'OddsRatio_working_3-way'!U269^3/27</f>
        <v>-3.0188929267225606E-2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0.16133050446006159</v>
      </c>
      <c r="Y269" s="11">
        <f>IF('OddsRatio_working_3-way'!W269&gt;=0,IF('OddsRatio_working_3-way'!V269+SQRT('OddsRatio_working_3-way'!W269)&gt;0,0,PI()),ACOS('OddsRatio_working_3-way'!V269/(2*'OddsRatio_working_3-way'!X269)))</f>
        <v>0.56864367191094334</v>
      </c>
      <c r="Z269" s="11">
        <f>'OddsRatio_working_3-way'!X269^(1/3)*COS('OddsRatio_working_3-way'!Y269/3)</f>
        <v>0.53463399943264722</v>
      </c>
      <c r="AA269" s="11">
        <f>'OddsRatio_working_3-way'!X269^(1/3)*COS(('OddsRatio_working_3-way'!Y269+2*PI())/3)</f>
        <v>-0.35614530543793088</v>
      </c>
      <c r="AB269" s="11">
        <f>'OddsRatio_working_3-way'!X269^(1/3)*COS(('OddsRatio_working_3-way'!Y269+4*PI())/3)</f>
        <v>-0.17848869399471642</v>
      </c>
      <c r="AC269" s="11">
        <f>'OddsRatio_working_3-way'!X269^(1/3)*SIN('OddsRatio_working_3-way'!Y269/3)</f>
        <v>0.10257009244005677</v>
      </c>
      <c r="AD269" s="11">
        <f>'OddsRatio_working_3-way'!X269^(1/3)*SIN(('OddsRatio_working_3-way'!Y269+2*PI())/3)</f>
        <v>0.41172157901551931</v>
      </c>
      <c r="AE269" s="11">
        <f>'OddsRatio_working_3-way'!X269^(1/3)*SIN(('OddsRatio_working_3-way'!Y269+4*PI())/3)</f>
        <v>-0.51429167145557597</v>
      </c>
      <c r="AF269" s="11">
        <f>-'OddsRatio_working_3-way'!U269/(3*'OddsRatio_working_3-way'!X269^(1/3))*COS(('OddsRatio_working_3-way'!Y269)/3)</f>
        <v>0.53463399943264711</v>
      </c>
      <c r="AG269" s="11">
        <f>-'OddsRatio_working_3-way'!U269/(3*'OddsRatio_working_3-way'!X269^(1/3))*COS(('OddsRatio_working_3-way'!Y269+2*PI())/3)</f>
        <v>-0.35614530543793077</v>
      </c>
      <c r="AH269" s="11">
        <f>-'OddsRatio_working_3-way'!U269/(3*'OddsRatio_working_3-way'!X269^(1/3))*COS(('OddsRatio_working_3-way'!Y269+4*PI())/3)</f>
        <v>-0.1784886939947164</v>
      </c>
      <c r="AI269" s="11">
        <f>'OddsRatio_working_3-way'!U269/(3*'OddsRatio_working_3-way'!X269^(1/3))*SIN(('OddsRatio_working_3-way'!Y269)/3)</f>
        <v>-0.10257009244005674</v>
      </c>
      <c r="AJ269" s="11">
        <f>'OddsRatio_working_3-way'!U269/(3*'OddsRatio_working_3-way'!X269^(1/3))*SIN(('OddsRatio_working_3-way'!Y269+2*PI())/3)</f>
        <v>-0.4117215790155192</v>
      </c>
      <c r="AK269" s="11">
        <f>'OddsRatio_working_3-way'!U269/(3*'OddsRatio_working_3-way'!X269^(1/3))*SIN(('OddsRatio_working_3-way'!Y269+4*PI())/3)</f>
        <v>0.51429167145557586</v>
      </c>
      <c r="AL269" s="11">
        <f>'OddsRatio_working_3-way'!Z269+'OddsRatio_working_3-way'!AF269</f>
        <v>1.0692679988652944</v>
      </c>
      <c r="AM269" s="11">
        <f>'OddsRatio_working_3-way'!AA269+'OddsRatio_working_3-way'!AG269</f>
        <v>-0.71229061087586165</v>
      </c>
      <c r="AN269" s="11">
        <f>'OddsRatio_working_3-way'!AB269+'OddsRatio_working_3-way'!AH269</f>
        <v>-0.35697738798943279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1.0692679988652944</v>
      </c>
      <c r="AS269" s="11">
        <f>IF(('OddsRatio_working_3-way'!X269=0),IF(Q269&gt;0,-Q269^(1/3),(-Q269)^(1/3)),'OddsRatio_working_3-way'!AM269-'OddsRatio_working_3-way'!R269/3)</f>
        <v>-0.71229061087586165</v>
      </c>
      <c r="AT269" s="11">
        <f>IF(('OddsRatio_working_3-way'!X269=0),IF(Q269&gt;0,-Q269^(1/3),(-Q269)^(1/3)),'OddsRatio_working_3-way'!AN269-'OddsRatio_working_3-way'!R269/3)</f>
        <v>-0.35697738798943279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5.94</v>
      </c>
      <c r="B270" s="4">
        <f>IF('True_Odds_Calculator_3-way'!B271="","",'True_Odds_Calculator_3-way'!B271)</f>
        <v>4.24</v>
      </c>
      <c r="C270" s="4">
        <f>IF('True_Odds_Calculator_3-way'!C271="","",'True_Odds_Calculator_3-way'!C271)</f>
        <v>1.56</v>
      </c>
      <c r="D270" s="9">
        <f t="shared" si="65"/>
        <v>0.15705247993115512</v>
      </c>
      <c r="E270" s="9">
        <f t="shared" si="66"/>
        <v>0.22122658585494712</v>
      </c>
      <c r="F270" s="9">
        <f t="shared" si="67"/>
        <v>0.62172093421389774</v>
      </c>
      <c r="G270" s="9">
        <f t="shared" si="68"/>
        <v>1.086497646431988</v>
      </c>
      <c r="H270" s="9">
        <f t="shared" si="69"/>
        <v>6.3672983733740205</v>
      </c>
      <c r="I270" s="9">
        <f t="shared" si="70"/>
        <v>4.5202523744396421</v>
      </c>
      <c r="J270" s="9">
        <f t="shared" si="71"/>
        <v>1.6084386820019134</v>
      </c>
      <c r="K270" s="11">
        <f t="shared" si="72"/>
        <v>0.16835016835016833</v>
      </c>
      <c r="L270" s="11">
        <f t="shared" si="73"/>
        <v>0.23584905660377356</v>
      </c>
      <c r="M270" s="11">
        <f t="shared" si="74"/>
        <v>0.64102564102564097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-0.22813036020583199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0.22245108723096141</v>
      </c>
      <c r="Q270" s="11">
        <f>2*'OddsRatio_working_3-way'!K270*'OddsRatio_working_3-way'!L270*'OddsRatio_working_3-way'!M270</f>
        <v>5.09041389544534E-2</v>
      </c>
      <c r="R270" s="11">
        <f t="shared" si="75"/>
        <v>0</v>
      </c>
      <c r="S270" s="11">
        <f t="shared" si="76"/>
        <v>-0.97510514177180785</v>
      </c>
      <c r="T270" s="11">
        <f t="shared" si="77"/>
        <v>-0.22313618804846858</v>
      </c>
      <c r="U270" s="11">
        <f>'OddsRatio_working_3-way'!S270-'OddsRatio_working_3-way'!R270^2/3</f>
        <v>-0.97510514177180785</v>
      </c>
      <c r="V270" s="11">
        <f>'OddsRatio_working_3-way'!S270*'OddsRatio_working_3-way'!R270/3-2*'OddsRatio_working_3-way'!R270^3/27-'OddsRatio_working_3-way'!T270</f>
        <v>0.22313618804846858</v>
      </c>
      <c r="W270" s="11">
        <f>'OddsRatio_working_3-way'!V270^2+4*'OddsRatio_working_3-way'!U270^3/27</f>
        <v>-8.7567168772369419E-2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0.18530847740266157</v>
      </c>
      <c r="Y270" s="11">
        <f>IF('OddsRatio_working_3-way'!W270&gt;=0,IF('OddsRatio_working_3-way'!V270+SQRT('OddsRatio_working_3-way'!W270)&gt;0,0,PI()),ACOS('OddsRatio_working_3-way'!V270/(2*'OddsRatio_working_3-way'!X270)))</f>
        <v>0.92470912607722888</v>
      </c>
      <c r="Z270" s="11">
        <f>'OddsRatio_working_3-way'!X270^(1/3)*COS('OddsRatio_working_3-way'!Y270/3)</f>
        <v>0.54324882321599388</v>
      </c>
      <c r="AA270" s="11">
        <f>'OddsRatio_working_3-way'!X270^(1/3)*COS(('OddsRatio_working_3-way'!Y270+2*PI())/3)</f>
        <v>-0.42141367189984924</v>
      </c>
      <c r="AB270" s="11">
        <f>'OddsRatio_working_3-way'!X270^(1/3)*COS(('OddsRatio_working_3-way'!Y270+4*PI())/3)</f>
        <v>-0.12183515131614486</v>
      </c>
      <c r="AC270" s="11">
        <f>'OddsRatio_working_3-way'!X270^(1/3)*SIN('OddsRatio_working_3-way'!Y270/3)</f>
        <v>0.17296173950243177</v>
      </c>
      <c r="AD270" s="11">
        <f>'OddsRatio_working_3-way'!X270^(1/3)*SIN(('OddsRatio_working_3-way'!Y270+2*PI())/3)</f>
        <v>0.38398641172983644</v>
      </c>
      <c r="AE270" s="11">
        <f>'OddsRatio_working_3-way'!X270^(1/3)*SIN(('OddsRatio_working_3-way'!Y270+4*PI())/3)</f>
        <v>-0.55694815123226804</v>
      </c>
      <c r="AF270" s="11">
        <f>-'OddsRatio_working_3-way'!U270/(3*'OddsRatio_working_3-way'!X270^(1/3))*COS(('OddsRatio_working_3-way'!Y270)/3)</f>
        <v>0.54324882321599399</v>
      </c>
      <c r="AG270" s="11">
        <f>-'OddsRatio_working_3-way'!U270/(3*'OddsRatio_working_3-way'!X270^(1/3))*COS(('OddsRatio_working_3-way'!Y270+2*PI())/3)</f>
        <v>-0.4214136718998493</v>
      </c>
      <c r="AH270" s="11">
        <f>-'OddsRatio_working_3-way'!U270/(3*'OddsRatio_working_3-way'!X270^(1/3))*COS(('OddsRatio_working_3-way'!Y270+4*PI())/3)</f>
        <v>-0.12183515131614489</v>
      </c>
      <c r="AI270" s="11">
        <f>'OddsRatio_working_3-way'!U270/(3*'OddsRatio_working_3-way'!X270^(1/3))*SIN(('OddsRatio_working_3-way'!Y270)/3)</f>
        <v>-0.17296173950243182</v>
      </c>
      <c r="AJ270" s="11">
        <f>'OddsRatio_working_3-way'!U270/(3*'OddsRatio_working_3-way'!X270^(1/3))*SIN(('OddsRatio_working_3-way'!Y270+2*PI())/3)</f>
        <v>-0.3839864117298365</v>
      </c>
      <c r="AK270" s="11">
        <f>'OddsRatio_working_3-way'!U270/(3*'OddsRatio_working_3-way'!X270^(1/3))*SIN(('OddsRatio_working_3-way'!Y270+4*PI())/3)</f>
        <v>0.55694815123226815</v>
      </c>
      <c r="AL270" s="11">
        <f>'OddsRatio_working_3-way'!Z270+'OddsRatio_working_3-way'!AF270</f>
        <v>1.086497646431988</v>
      </c>
      <c r="AM270" s="11">
        <f>'OddsRatio_working_3-way'!AA270+'OddsRatio_working_3-way'!AG270</f>
        <v>-0.84282734379969848</v>
      </c>
      <c r="AN270" s="11">
        <f>'OddsRatio_working_3-way'!AB270+'OddsRatio_working_3-way'!AH270</f>
        <v>-0.24367030263228975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1.086497646431988</v>
      </c>
      <c r="AS270" s="11">
        <f>IF(('OddsRatio_working_3-way'!X270=0),IF(Q270&gt;0,-Q270^(1/3),(-Q270)^(1/3)),'OddsRatio_working_3-way'!AM270-'OddsRatio_working_3-way'!R270/3)</f>
        <v>-0.84282734379969848</v>
      </c>
      <c r="AT270" s="11">
        <f>IF(('OddsRatio_working_3-way'!X270=0),IF(Q270&gt;0,-Q270^(1/3),(-Q270)^(1/3)),'OddsRatio_working_3-way'!AN270-'OddsRatio_working_3-way'!R270/3)</f>
        <v>-0.24367030263228975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3.37</v>
      </c>
      <c r="B271" s="4">
        <f>IF('True_Odds_Calculator_3-way'!B272="","",'True_Odds_Calculator_3-way'!B272)</f>
        <v>3.56</v>
      </c>
      <c r="C271" s="4">
        <f>IF('True_Odds_Calculator_3-way'!C272="","",'True_Odds_Calculator_3-way'!C272)</f>
        <v>2.25</v>
      </c>
      <c r="D271" s="9">
        <f t="shared" si="65"/>
        <v>0.28974109524405012</v>
      </c>
      <c r="E271" s="9">
        <f t="shared" si="66"/>
        <v>0.27413186580704785</v>
      </c>
      <c r="F271" s="9">
        <f t="shared" si="67"/>
        <v>0.43612703894890198</v>
      </c>
      <c r="G271" s="9">
        <f t="shared" si="68"/>
        <v>1.0343279103447893</v>
      </c>
      <c r="H271" s="9">
        <f t="shared" si="69"/>
        <v>3.4513571475171512</v>
      </c>
      <c r="I271" s="9">
        <f t="shared" si="70"/>
        <v>3.6478794504826602</v>
      </c>
      <c r="J271" s="9">
        <f t="shared" si="71"/>
        <v>2.2929098879309868</v>
      </c>
      <c r="K271" s="11">
        <f t="shared" si="72"/>
        <v>0.29673590504451036</v>
      </c>
      <c r="L271" s="11">
        <f t="shared" si="73"/>
        <v>0.2808988764044944</v>
      </c>
      <c r="M271" s="11">
        <f t="shared" si="74"/>
        <v>0.44444444444444442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-0.28095444492603827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0.22894230876093313</v>
      </c>
      <c r="Q271" s="11">
        <f>2*'OddsRatio_working_3-way'!K271*'OddsRatio_working_3-way'!L271*'OddsRatio_working_3-way'!M271</f>
        <v>7.4091362058554391E-2</v>
      </c>
      <c r="R271" s="11">
        <f t="shared" si="75"/>
        <v>0</v>
      </c>
      <c r="S271" s="11">
        <f t="shared" si="76"/>
        <v>-0.81487341772151911</v>
      </c>
      <c r="T271" s="11">
        <f t="shared" si="77"/>
        <v>-0.26371308016877637</v>
      </c>
      <c r="U271" s="11">
        <f>'OddsRatio_working_3-way'!S271-'OddsRatio_working_3-way'!R271^2/3</f>
        <v>-0.81487341772151911</v>
      </c>
      <c r="V271" s="11">
        <f>'OddsRatio_working_3-way'!S271*'OddsRatio_working_3-way'!R271/3-2*'OddsRatio_working_3-way'!R271^3/27-'OddsRatio_working_3-way'!T271</f>
        <v>0.26371308016877637</v>
      </c>
      <c r="W271" s="11">
        <f>'OddsRatio_working_3-way'!V271^2+4*'OddsRatio_working_3-way'!U271^3/27</f>
        <v>-1.0617067174950437E-2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0.1415641690427471</v>
      </c>
      <c r="Y271" s="11">
        <f>IF('OddsRatio_working_3-way'!W271&gt;=0,IF('OddsRatio_working_3-way'!V271+SQRT('OddsRatio_working_3-way'!W271)&gt;0,0,PI()),ACOS('OddsRatio_working_3-way'!V271/(2*'OddsRatio_working_3-way'!X271)))</f>
        <v>0.37248474560886047</v>
      </c>
      <c r="Z271" s="11">
        <f>'OddsRatio_working_3-way'!X271^(1/3)*COS('OddsRatio_working_3-way'!Y271/3)</f>
        <v>0.51716395517239466</v>
      </c>
      <c r="AA271" s="11">
        <f>'OddsRatio_working_3-way'!X271^(1/3)*COS(('OddsRatio_working_3-way'!Y271+2*PI())/3)</f>
        <v>-0.31447864146888155</v>
      </c>
      <c r="AB271" s="11">
        <f>'OddsRatio_working_3-way'!X271^(1/3)*COS(('OddsRatio_working_3-way'!Y271+4*PI())/3)</f>
        <v>-0.20268531370351323</v>
      </c>
      <c r="AC271" s="11">
        <f>'OddsRatio_working_3-way'!X271^(1/3)*SIN('OddsRatio_working_3-way'!Y271/3)</f>
        <v>6.4543907878939738E-2</v>
      </c>
      <c r="AD271" s="11">
        <f>'OddsRatio_working_3-way'!X271^(1/3)*SIN(('OddsRatio_working_3-way'!Y271+2*PI())/3)</f>
        <v>0.41560516916146067</v>
      </c>
      <c r="AE271" s="11">
        <f>'OddsRatio_working_3-way'!X271^(1/3)*SIN(('OddsRatio_working_3-way'!Y271+4*PI())/3)</f>
        <v>-0.48014907704040016</v>
      </c>
      <c r="AF271" s="11">
        <f>-'OddsRatio_working_3-way'!U271/(3*'OddsRatio_working_3-way'!X271^(1/3))*COS(('OddsRatio_working_3-way'!Y271)/3)</f>
        <v>0.51716395517239466</v>
      </c>
      <c r="AG271" s="11">
        <f>-'OddsRatio_working_3-way'!U271/(3*'OddsRatio_working_3-way'!X271^(1/3))*COS(('OddsRatio_working_3-way'!Y271+2*PI())/3)</f>
        <v>-0.31447864146888155</v>
      </c>
      <c r="AH271" s="11">
        <f>-'OddsRatio_working_3-way'!U271/(3*'OddsRatio_working_3-way'!X271^(1/3))*COS(('OddsRatio_working_3-way'!Y271+4*PI())/3)</f>
        <v>-0.20268531370351323</v>
      </c>
      <c r="AI271" s="11">
        <f>'OddsRatio_working_3-way'!U271/(3*'OddsRatio_working_3-way'!X271^(1/3))*SIN(('OddsRatio_working_3-way'!Y271)/3)</f>
        <v>-6.4543907878939738E-2</v>
      </c>
      <c r="AJ271" s="11">
        <f>'OddsRatio_working_3-way'!U271/(3*'OddsRatio_working_3-way'!X271^(1/3))*SIN(('OddsRatio_working_3-way'!Y271+2*PI())/3)</f>
        <v>-0.41560516916146067</v>
      </c>
      <c r="AK271" s="11">
        <f>'OddsRatio_working_3-way'!U271/(3*'OddsRatio_working_3-way'!X271^(1/3))*SIN(('OddsRatio_working_3-way'!Y271+4*PI())/3)</f>
        <v>0.48014907704040016</v>
      </c>
      <c r="AL271" s="11">
        <f>'OddsRatio_working_3-way'!Z271+'OddsRatio_working_3-way'!AF271</f>
        <v>1.0343279103447893</v>
      </c>
      <c r="AM271" s="11">
        <f>'OddsRatio_working_3-way'!AA271+'OddsRatio_working_3-way'!AG271</f>
        <v>-0.6289572829377631</v>
      </c>
      <c r="AN271" s="11">
        <f>'OddsRatio_working_3-way'!AB271+'OddsRatio_working_3-way'!AH271</f>
        <v>-0.40537062740702645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1.0343279103447893</v>
      </c>
      <c r="AS271" s="11">
        <f>IF(('OddsRatio_working_3-way'!X271=0),IF(Q271&gt;0,-Q271^(1/3),(-Q271)^(1/3)),'OddsRatio_working_3-way'!AM271-'OddsRatio_working_3-way'!R271/3)</f>
        <v>-0.6289572829377631</v>
      </c>
      <c r="AT271" s="11">
        <f>IF(('OddsRatio_working_3-way'!X271=0),IF(Q271&gt;0,-Q271^(1/3),(-Q271)^(1/3)),'OddsRatio_working_3-way'!AN271-'OddsRatio_working_3-way'!R271/3)</f>
        <v>-0.40537062740702645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4.26</v>
      </c>
      <c r="B272" s="4">
        <f>IF('True_Odds_Calculator_3-way'!B273="","",'True_Odds_Calculator_3-way'!B273)</f>
        <v>3.73</v>
      </c>
      <c r="C272" s="4">
        <f>IF('True_Odds_Calculator_3-way'!C273="","",'True_Odds_Calculator_3-way'!C273)</f>
        <v>1.92</v>
      </c>
      <c r="D272" s="9">
        <f t="shared" si="65"/>
        <v>0.22797477229385729</v>
      </c>
      <c r="E272" s="9">
        <f t="shared" si="66"/>
        <v>0.26069552951256009</v>
      </c>
      <c r="F272" s="9">
        <f t="shared" si="67"/>
        <v>0.51132969819358254</v>
      </c>
      <c r="G272" s="9">
        <f t="shared" si="68"/>
        <v>1.038788424386849</v>
      </c>
      <c r="H272" s="9">
        <f t="shared" si="69"/>
        <v>4.3864502635011284</v>
      </c>
      <c r="I272" s="9">
        <f t="shared" si="70"/>
        <v>3.8358923985760978</v>
      </c>
      <c r="J272" s="9">
        <f t="shared" si="71"/>
        <v>1.9556853504359011</v>
      </c>
      <c r="K272" s="11">
        <f t="shared" si="72"/>
        <v>0.23474178403755869</v>
      </c>
      <c r="L272" s="11">
        <f t="shared" si="73"/>
        <v>0.26809651474530832</v>
      </c>
      <c r="M272" s="11">
        <f t="shared" si="74"/>
        <v>0.52083333333333337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-0.26837892862087609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0.22649487931461276</v>
      </c>
      <c r="Q272" s="11">
        <f>2*'OddsRatio_working_3-way'!K272*'OddsRatio_working_3-way'!L272*'OddsRatio_working_3-way'!M272</f>
        <v>6.5555681422463902E-2</v>
      </c>
      <c r="R272" s="11">
        <f t="shared" si="75"/>
        <v>0</v>
      </c>
      <c r="S272" s="11">
        <f t="shared" si="76"/>
        <v>-0.84393689355012447</v>
      </c>
      <c r="T272" s="11">
        <f t="shared" si="77"/>
        <v>-0.2442653816353472</v>
      </c>
      <c r="U272" s="11">
        <f>'OddsRatio_working_3-way'!S272-'OddsRatio_working_3-way'!R272^2/3</f>
        <v>-0.84393689355012447</v>
      </c>
      <c r="V272" s="11">
        <f>'OddsRatio_working_3-way'!S272*'OddsRatio_working_3-way'!R272/3-2*'OddsRatio_working_3-way'!R272^3/27-'OddsRatio_working_3-way'!T272</f>
        <v>0.2442653816353472</v>
      </c>
      <c r="W272" s="11">
        <f>'OddsRatio_working_3-way'!V272^2+4*'OddsRatio_working_3-way'!U272^3/27</f>
        <v>-2.9382828533799032E-2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0.14920489703697801</v>
      </c>
      <c r="Y272" s="11">
        <f>IF('OddsRatio_working_3-way'!W272&gt;=0,IF('OddsRatio_working_3-way'!V272+SQRT('OddsRatio_working_3-way'!W272)&gt;0,0,PI()),ACOS('OddsRatio_working_3-way'!V272/(2*'OddsRatio_working_3-way'!X272)))</f>
        <v>0.61190215674606119</v>
      </c>
      <c r="Z272" s="11">
        <f>'OddsRatio_working_3-way'!X272^(1/3)*COS('OddsRatio_working_3-way'!Y272/3)</f>
        <v>0.51939421219342463</v>
      </c>
      <c r="AA272" s="11">
        <f>'OddsRatio_working_3-way'!X272^(1/3)*COS(('OddsRatio_working_3-way'!Y272+2*PI())/3)</f>
        <v>-0.35273721917977952</v>
      </c>
      <c r="AB272" s="11">
        <f>'OddsRatio_working_3-way'!X272^(1/3)*COS(('OddsRatio_working_3-way'!Y272+4*PI())/3)</f>
        <v>-0.16665699301364506</v>
      </c>
      <c r="AC272" s="11">
        <f>'OddsRatio_working_3-way'!X272^(1/3)*SIN('OddsRatio_working_3-way'!Y272/3)</f>
        <v>0.10743346866788418</v>
      </c>
      <c r="AD272" s="11">
        <f>'OddsRatio_working_3-way'!X272^(1/3)*SIN(('OddsRatio_working_3-way'!Y272+2*PI())/3)</f>
        <v>0.39609184800416897</v>
      </c>
      <c r="AE272" s="11">
        <f>'OddsRatio_working_3-way'!X272^(1/3)*SIN(('OddsRatio_working_3-way'!Y272+4*PI())/3)</f>
        <v>-0.50352531667205314</v>
      </c>
      <c r="AF272" s="11">
        <f>-'OddsRatio_working_3-way'!U272/(3*'OddsRatio_working_3-way'!X272^(1/3))*COS(('OddsRatio_working_3-way'!Y272)/3)</f>
        <v>0.51939421219342452</v>
      </c>
      <c r="AG272" s="11">
        <f>-'OddsRatio_working_3-way'!U272/(3*'OddsRatio_working_3-way'!X272^(1/3))*COS(('OddsRatio_working_3-way'!Y272+2*PI())/3)</f>
        <v>-0.35273721917977946</v>
      </c>
      <c r="AH272" s="11">
        <f>-'OddsRatio_working_3-way'!U272/(3*'OddsRatio_working_3-way'!X272^(1/3))*COS(('OddsRatio_working_3-way'!Y272+4*PI())/3)</f>
        <v>-0.16665699301364501</v>
      </c>
      <c r="AI272" s="11">
        <f>'OddsRatio_working_3-way'!U272/(3*'OddsRatio_working_3-way'!X272^(1/3))*SIN(('OddsRatio_working_3-way'!Y272)/3)</f>
        <v>-0.10743346866788415</v>
      </c>
      <c r="AJ272" s="11">
        <f>'OddsRatio_working_3-way'!U272/(3*'OddsRatio_working_3-way'!X272^(1/3))*SIN(('OddsRatio_working_3-way'!Y272+2*PI())/3)</f>
        <v>-0.39609184800416886</v>
      </c>
      <c r="AK272" s="11">
        <f>'OddsRatio_working_3-way'!U272/(3*'OddsRatio_working_3-way'!X272^(1/3))*SIN(('OddsRatio_working_3-way'!Y272+4*PI())/3)</f>
        <v>0.50352531667205302</v>
      </c>
      <c r="AL272" s="11">
        <f>'OddsRatio_working_3-way'!Z272+'OddsRatio_working_3-way'!AF272</f>
        <v>1.038788424386849</v>
      </c>
      <c r="AM272" s="11">
        <f>'OddsRatio_working_3-way'!AA272+'OddsRatio_working_3-way'!AG272</f>
        <v>-0.70547443835955903</v>
      </c>
      <c r="AN272" s="11">
        <f>'OddsRatio_working_3-way'!AB272+'OddsRatio_working_3-way'!AH272</f>
        <v>-0.33331398602729007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1.038788424386849</v>
      </c>
      <c r="AS272" s="11">
        <f>IF(('OddsRatio_working_3-way'!X272=0),IF(Q272&gt;0,-Q272^(1/3),(-Q272)^(1/3)),'OddsRatio_working_3-way'!AM272-'OddsRatio_working_3-way'!R272/3)</f>
        <v>-0.70547443835955903</v>
      </c>
      <c r="AT272" s="11">
        <f>IF(('OddsRatio_working_3-way'!X272=0),IF(Q272&gt;0,-Q272^(1/3),(-Q272)^(1/3)),'OddsRatio_working_3-way'!AN272-'OddsRatio_working_3-way'!R272/3)</f>
        <v>-0.33331398602729007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2.5099999999999998</v>
      </c>
      <c r="B273" s="4">
        <f>IF('True_Odds_Calculator_3-way'!B274="","",'True_Odds_Calculator_3-way'!B274)</f>
        <v>3.59</v>
      </c>
      <c r="C273" s="4">
        <f>IF('True_Odds_Calculator_3-way'!C274="","",'True_Odds_Calculator_3-way'!C274)</f>
        <v>2.85</v>
      </c>
      <c r="D273" s="9">
        <f t="shared" si="65"/>
        <v>0.38840341217150631</v>
      </c>
      <c r="E273" s="9">
        <f t="shared" si="66"/>
        <v>0.27020621163518993</v>
      </c>
      <c r="F273" s="9">
        <f t="shared" si="67"/>
        <v>0.34139037619330387</v>
      </c>
      <c r="G273" s="9">
        <f t="shared" si="68"/>
        <v>1.0428097183855423</v>
      </c>
      <c r="H273" s="9">
        <f t="shared" si="69"/>
        <v>2.5746426747621687</v>
      </c>
      <c r="I273" s="9">
        <f t="shared" si="70"/>
        <v>3.7008771706185541</v>
      </c>
      <c r="J273" s="9">
        <f t="shared" si="71"/>
        <v>2.9291979790132534</v>
      </c>
      <c r="K273" s="11">
        <f t="shared" si="72"/>
        <v>0.39840637450199207</v>
      </c>
      <c r="L273" s="11">
        <f t="shared" si="73"/>
        <v>0.2785515320334262</v>
      </c>
      <c r="M273" s="11">
        <f t="shared" si="74"/>
        <v>0.35087719298245612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-0.28173150139996139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0.23168821074982676</v>
      </c>
      <c r="Q273" s="11">
        <f>2*'OddsRatio_working_3-way'!K273*'OddsRatio_working_3-way'!L273*'OddsRatio_working_3-way'!M273</f>
        <v>7.7878390168009001E-2</v>
      </c>
      <c r="R273" s="11">
        <f t="shared" si="75"/>
        <v>0</v>
      </c>
      <c r="S273" s="11">
        <f t="shared" si="76"/>
        <v>-0.82237239924728744</v>
      </c>
      <c r="T273" s="11">
        <f t="shared" si="77"/>
        <v>-0.27642769722597899</v>
      </c>
      <c r="U273" s="11">
        <f>'OddsRatio_working_3-way'!S273-'OddsRatio_working_3-way'!R273^2/3</f>
        <v>-0.82237239924728744</v>
      </c>
      <c r="V273" s="11">
        <f>'OddsRatio_working_3-way'!S273*'OddsRatio_working_3-way'!R273/3-2*'OddsRatio_working_3-way'!R273^3/27-'OddsRatio_working_3-way'!T273</f>
        <v>0.27642769722597899</v>
      </c>
      <c r="W273" s="11">
        <f>'OddsRatio_working_3-way'!V273^2+4*'OddsRatio_working_3-way'!U273^3/27</f>
        <v>-5.982907862415815E-3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0.14352280276673227</v>
      </c>
      <c r="Y273" s="11">
        <f>IF('OddsRatio_working_3-way'!W273&gt;=0,IF('OddsRatio_working_3-way'!V273+SQRT('OddsRatio_working_3-way'!W273)&gt;0,0,PI()),ACOS('OddsRatio_working_3-way'!V273/(2*'OddsRatio_working_3-way'!X273)))</f>
        <v>0.27283930115454202</v>
      </c>
      <c r="Z273" s="11">
        <f>'OddsRatio_working_3-way'!X273^(1/3)*COS('OddsRatio_working_3-way'!Y273/3)</f>
        <v>0.52140485919277124</v>
      </c>
      <c r="AA273" s="11">
        <f>'OddsRatio_working_3-way'!X273^(1/3)*COS(('OddsRatio_working_3-way'!Y273+2*PI())/3)</f>
        <v>-0.30188287907725803</v>
      </c>
      <c r="AB273" s="11">
        <f>'OddsRatio_working_3-way'!X273^(1/3)*COS(('OddsRatio_working_3-way'!Y273+4*PI())/3)</f>
        <v>-0.21952198011551333</v>
      </c>
      <c r="AC273" s="11">
        <f>'OddsRatio_working_3-way'!X273^(1/3)*SIN('OddsRatio_working_3-way'!Y273/3)</f>
        <v>4.7551087186262851E-2</v>
      </c>
      <c r="AD273" s="11">
        <f>'OddsRatio_working_3-way'!X273^(1/3)*SIN(('OddsRatio_working_3-way'!Y273+2*PI())/3)</f>
        <v>0.42777431012445666</v>
      </c>
      <c r="AE273" s="11">
        <f>'OddsRatio_working_3-way'!X273^(1/3)*SIN(('OddsRatio_working_3-way'!Y273+4*PI())/3)</f>
        <v>-0.47532539731071954</v>
      </c>
      <c r="AF273" s="11">
        <f>-'OddsRatio_working_3-way'!U273/(3*'OddsRatio_working_3-way'!X273^(1/3))*COS(('OddsRatio_working_3-way'!Y273)/3)</f>
        <v>0.52140485919277102</v>
      </c>
      <c r="AG273" s="11">
        <f>-'OddsRatio_working_3-way'!U273/(3*'OddsRatio_working_3-way'!X273^(1/3))*COS(('OddsRatio_working_3-way'!Y273+2*PI())/3)</f>
        <v>-0.30188287907725792</v>
      </c>
      <c r="AH273" s="11">
        <f>-'OddsRatio_working_3-way'!U273/(3*'OddsRatio_working_3-way'!X273^(1/3))*COS(('OddsRatio_working_3-way'!Y273+4*PI())/3)</f>
        <v>-0.21952198011551324</v>
      </c>
      <c r="AI273" s="11">
        <f>'OddsRatio_working_3-way'!U273/(3*'OddsRatio_working_3-way'!X273^(1/3))*SIN(('OddsRatio_working_3-way'!Y273)/3)</f>
        <v>-4.755108718626283E-2</v>
      </c>
      <c r="AJ273" s="11">
        <f>'OddsRatio_working_3-way'!U273/(3*'OddsRatio_working_3-way'!X273^(1/3))*SIN(('OddsRatio_working_3-way'!Y273+2*PI())/3)</f>
        <v>-0.42777431012445644</v>
      </c>
      <c r="AK273" s="11">
        <f>'OddsRatio_working_3-way'!U273/(3*'OddsRatio_working_3-way'!X273^(1/3))*SIN(('OddsRatio_working_3-way'!Y273+4*PI())/3)</f>
        <v>0.47532539731071932</v>
      </c>
      <c r="AL273" s="11">
        <f>'OddsRatio_working_3-way'!Z273+'OddsRatio_working_3-way'!AF273</f>
        <v>1.0428097183855423</v>
      </c>
      <c r="AM273" s="11">
        <f>'OddsRatio_working_3-way'!AA273+'OddsRatio_working_3-way'!AG273</f>
        <v>-0.60376575815451594</v>
      </c>
      <c r="AN273" s="11">
        <f>'OddsRatio_working_3-way'!AB273+'OddsRatio_working_3-way'!AH273</f>
        <v>-0.43904396023102654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1.0428097183855423</v>
      </c>
      <c r="AS273" s="11">
        <f>IF(('OddsRatio_working_3-way'!X273=0),IF(Q273&gt;0,-Q273^(1/3),(-Q273)^(1/3)),'OddsRatio_working_3-way'!AM273-'OddsRatio_working_3-way'!R273/3)</f>
        <v>-0.60376575815451594</v>
      </c>
      <c r="AT273" s="11">
        <f>IF(('OddsRatio_working_3-way'!X273=0),IF(Q273&gt;0,-Q273^(1/3),(-Q273)^(1/3)),'OddsRatio_working_3-way'!AN273-'OddsRatio_working_3-way'!R273/3)</f>
        <v>-0.43904396023102654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1.78</v>
      </c>
      <c r="B274" s="4">
        <f>IF('True_Odds_Calculator_3-way'!B275="","",'True_Odds_Calculator_3-way'!B275)</f>
        <v>4.22</v>
      </c>
      <c r="C274" s="4">
        <f>IF('True_Odds_Calculator_3-way'!C275="","",'True_Odds_Calculator_3-way'!C275)</f>
        <v>4.33</v>
      </c>
      <c r="D274" s="9">
        <f t="shared" si="65"/>
        <v>0.54958406669537818</v>
      </c>
      <c r="E274" s="9">
        <f t="shared" si="66"/>
        <v>0.22813846617688668</v>
      </c>
      <c r="F274" s="9">
        <f t="shared" si="67"/>
        <v>0.22227746712773502</v>
      </c>
      <c r="G274" s="9">
        <f t="shared" si="68"/>
        <v>1.0507151857981096</v>
      </c>
      <c r="H274" s="9">
        <f t="shared" si="69"/>
        <v>1.8195578449225258</v>
      </c>
      <c r="I274" s="9">
        <f t="shared" si="70"/>
        <v>4.3833028982699132</v>
      </c>
      <c r="J274" s="9">
        <f t="shared" si="71"/>
        <v>4.4988815687077057</v>
      </c>
      <c r="K274" s="11">
        <f t="shared" si="72"/>
        <v>0.5617977528089888</v>
      </c>
      <c r="L274" s="11">
        <f t="shared" si="73"/>
        <v>0.23696682464454977</v>
      </c>
      <c r="M274" s="11">
        <f t="shared" si="74"/>
        <v>0.23094688221709006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-0.25714279389524952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0.22536352396976281</v>
      </c>
      <c r="Q274" s="11">
        <f>2*'OddsRatio_working_3-way'!K274*'OddsRatio_working_3-way'!L274*'OddsRatio_working_3-way'!M274</f>
        <v>6.1490729596115359E-2</v>
      </c>
      <c r="R274" s="11">
        <f t="shared" si="75"/>
        <v>0</v>
      </c>
      <c r="S274" s="11">
        <f t="shared" si="76"/>
        <v>-0.87641391989218098</v>
      </c>
      <c r="T274" s="11">
        <f t="shared" si="77"/>
        <v>-0.23913067391328263</v>
      </c>
      <c r="U274" s="11">
        <f>'OddsRatio_working_3-way'!S274-'OddsRatio_working_3-way'!R274^2/3</f>
        <v>-0.87641391989218098</v>
      </c>
      <c r="V274" s="11">
        <f>'OddsRatio_working_3-way'!S274*'OddsRatio_working_3-way'!R274/3-2*'OddsRatio_working_3-way'!R274^3/27-'OddsRatio_working_3-way'!T274</f>
        <v>0.23913067391328263</v>
      </c>
      <c r="W274" s="11">
        <f>'OddsRatio_working_3-way'!V274^2+4*'OddsRatio_working_3-way'!U274^3/27</f>
        <v>-4.2546109371387468E-2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0.15789995929195816</v>
      </c>
      <c r="Y274" s="11">
        <f>IF('OddsRatio_working_3-way'!W274&gt;=0,IF('OddsRatio_working_3-way'!V274+SQRT('OddsRatio_working_3-way'!W274)&gt;0,0,PI()),ACOS('OddsRatio_working_3-way'!V274/(2*'OddsRatio_working_3-way'!X274)))</f>
        <v>0.71174681193024358</v>
      </c>
      <c r="Z274" s="11">
        <f>'OddsRatio_working_3-way'!X274^(1/3)*COS('OddsRatio_working_3-way'!Y274/3)</f>
        <v>0.52535759289905481</v>
      </c>
      <c r="AA274" s="11">
        <f>'OddsRatio_working_3-way'!X274^(1/3)*COS(('OddsRatio_working_3-way'!Y274+2*PI())/3)</f>
        <v>-0.37269256677183038</v>
      </c>
      <c r="AB274" s="11">
        <f>'OddsRatio_working_3-way'!X274^(1/3)*COS(('OddsRatio_working_3-way'!Y274+4*PI())/3)</f>
        <v>-0.15266502612722466</v>
      </c>
      <c r="AC274" s="11">
        <f>'OddsRatio_working_3-way'!X274^(1/3)*SIN('OddsRatio_working_3-way'!Y274/3)</f>
        <v>0.12703295982029458</v>
      </c>
      <c r="AD274" s="11">
        <f>'OddsRatio_working_3-way'!X274^(1/3)*SIN(('OddsRatio_working_3-way'!Y274+2*PI())/3)</f>
        <v>0.39145654161147753</v>
      </c>
      <c r="AE274" s="11">
        <f>'OddsRatio_working_3-way'!X274^(1/3)*SIN(('OddsRatio_working_3-way'!Y274+4*PI())/3)</f>
        <v>-0.51848950143177197</v>
      </c>
      <c r="AF274" s="11">
        <f>-'OddsRatio_working_3-way'!U274/(3*'OddsRatio_working_3-way'!X274^(1/3))*COS(('OddsRatio_working_3-way'!Y274)/3)</f>
        <v>0.52535759289905481</v>
      </c>
      <c r="AG274" s="11">
        <f>-'OddsRatio_working_3-way'!U274/(3*'OddsRatio_working_3-way'!X274^(1/3))*COS(('OddsRatio_working_3-way'!Y274+2*PI())/3)</f>
        <v>-0.37269256677183038</v>
      </c>
      <c r="AH274" s="11">
        <f>-'OddsRatio_working_3-way'!U274/(3*'OddsRatio_working_3-way'!X274^(1/3))*COS(('OddsRatio_working_3-way'!Y274+4*PI())/3)</f>
        <v>-0.15266502612722466</v>
      </c>
      <c r="AI274" s="11">
        <f>'OddsRatio_working_3-way'!U274/(3*'OddsRatio_working_3-way'!X274^(1/3))*SIN(('OddsRatio_working_3-way'!Y274)/3)</f>
        <v>-0.12703295982029458</v>
      </c>
      <c r="AJ274" s="11">
        <f>'OddsRatio_working_3-way'!U274/(3*'OddsRatio_working_3-way'!X274^(1/3))*SIN(('OddsRatio_working_3-way'!Y274+2*PI())/3)</f>
        <v>-0.39145654161147753</v>
      </c>
      <c r="AK274" s="11">
        <f>'OddsRatio_working_3-way'!U274/(3*'OddsRatio_working_3-way'!X274^(1/3))*SIN(('OddsRatio_working_3-way'!Y274+4*PI())/3)</f>
        <v>0.51848950143177197</v>
      </c>
      <c r="AL274" s="11">
        <f>'OddsRatio_working_3-way'!Z274+'OddsRatio_working_3-way'!AF274</f>
        <v>1.0507151857981096</v>
      </c>
      <c r="AM274" s="11">
        <f>'OddsRatio_working_3-way'!AA274+'OddsRatio_working_3-way'!AG274</f>
        <v>-0.74538513354366076</v>
      </c>
      <c r="AN274" s="11">
        <f>'OddsRatio_working_3-way'!AB274+'OddsRatio_working_3-way'!AH274</f>
        <v>-0.30533005225444931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1.0507151857981096</v>
      </c>
      <c r="AS274" s="11">
        <f>IF(('OddsRatio_working_3-way'!X274=0),IF(Q274&gt;0,-Q274^(1/3),(-Q274)^(1/3)),'OddsRatio_working_3-way'!AM274-'OddsRatio_working_3-way'!R274/3)</f>
        <v>-0.74538513354366076</v>
      </c>
      <c r="AT274" s="11">
        <f>IF(('OddsRatio_working_3-way'!X274=0),IF(Q274&gt;0,-Q274^(1/3),(-Q274)^(1/3)),'OddsRatio_working_3-way'!AN274-'OddsRatio_working_3-way'!R274/3)</f>
        <v>-0.30533005225444931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3.1</v>
      </c>
      <c r="B275" s="4">
        <f>IF('True_Odds_Calculator_3-way'!B276="","",'True_Odds_Calculator_3-way'!B276)</f>
        <v>3.35</v>
      </c>
      <c r="C275" s="4">
        <f>IF('True_Odds_Calculator_3-way'!C276="","",'True_Odds_Calculator_3-way'!C276)</f>
        <v>2.46</v>
      </c>
      <c r="D275" s="9">
        <f t="shared" si="65"/>
        <v>0.31357884351725024</v>
      </c>
      <c r="E275" s="9">
        <f t="shared" si="66"/>
        <v>0.28988996219546981</v>
      </c>
      <c r="F275" s="9">
        <f t="shared" si="67"/>
        <v>0.39653119428728012</v>
      </c>
      <c r="G275" s="9">
        <f t="shared" si="68"/>
        <v>1.0423764999782481</v>
      </c>
      <c r="H275" s="9">
        <f t="shared" si="69"/>
        <v>3.1889906499543206</v>
      </c>
      <c r="I275" s="9">
        <f t="shared" si="70"/>
        <v>3.4495847749488835</v>
      </c>
      <c r="J275" s="9">
        <f t="shared" si="71"/>
        <v>2.5218696899682422</v>
      </c>
      <c r="K275" s="11">
        <f t="shared" si="72"/>
        <v>0.32258064516129031</v>
      </c>
      <c r="L275" s="11">
        <f t="shared" si="73"/>
        <v>0.29850746268656714</v>
      </c>
      <c r="M275" s="11">
        <f t="shared" si="74"/>
        <v>0.4065040650406504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-0.28203201146118351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0.23133741207416886</v>
      </c>
      <c r="Q275" s="11">
        <f>2*'OddsRatio_working_3-way'!K275*'OddsRatio_working_3-way'!L275*'OddsRatio_working_3-way'!M275</f>
        <v>7.8286772275522457E-2</v>
      </c>
      <c r="R275" s="11">
        <f t="shared" si="75"/>
        <v>0</v>
      </c>
      <c r="S275" s="11">
        <f t="shared" si="76"/>
        <v>-0.82025232127243175</v>
      </c>
      <c r="T275" s="11">
        <f t="shared" si="77"/>
        <v>-0.27758115779100906</v>
      </c>
      <c r="U275" s="11">
        <f>'OddsRatio_working_3-way'!S275-'OddsRatio_working_3-way'!R275^2/3</f>
        <v>-0.82025232127243175</v>
      </c>
      <c r="V275" s="11">
        <f>'OddsRatio_working_3-way'!S275*'OddsRatio_working_3-way'!R275/3-2*'OddsRatio_working_3-way'!R275^3/27-'OddsRatio_working_3-way'!T275</f>
        <v>0.27758115779100906</v>
      </c>
      <c r="W275" s="11">
        <f>'OddsRatio_working_3-way'!V275^2+4*'OddsRatio_working_3-way'!U275^3/27</f>
        <v>-4.7082770031412896E-3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0.14296815743701319</v>
      </c>
      <c r="Y275" s="11">
        <f>IF('OddsRatio_working_3-way'!W275&gt;=0,IF('OddsRatio_working_3-way'!V275+SQRT('OddsRatio_working_3-way'!W275)&gt;0,0,PI()),ACOS('OddsRatio_working_3-way'!V275/(2*'OddsRatio_working_3-way'!X275)))</f>
        <v>0.24233764344261854</v>
      </c>
      <c r="Z275" s="11">
        <f>'OddsRatio_working_3-way'!X275^(1/3)*COS('OddsRatio_working_3-way'!Y275/3)</f>
        <v>0.52118824998912416</v>
      </c>
      <c r="AA275" s="11">
        <f>'OddsRatio_working_3-way'!X275^(1/3)*COS(('OddsRatio_working_3-way'!Y275+2*PI())/3)</f>
        <v>-0.29713432714320431</v>
      </c>
      <c r="AB275" s="11">
        <f>'OddsRatio_working_3-way'!X275^(1/3)*COS(('OddsRatio_working_3-way'!Y275+4*PI())/3)</f>
        <v>-0.22405392284591952</v>
      </c>
      <c r="AC275" s="11">
        <f>'OddsRatio_working_3-way'!X275^(1/3)*SIN('OddsRatio_working_3-way'!Y275/3)</f>
        <v>4.2192991093524042E-2</v>
      </c>
      <c r="AD275" s="11">
        <f>'OddsRatio_working_3-way'!X275^(1/3)*SIN(('OddsRatio_working_3-way'!Y275+2*PI())/3)</f>
        <v>0.43026576909777431</v>
      </c>
      <c r="AE275" s="11">
        <f>'OddsRatio_working_3-way'!X275^(1/3)*SIN(('OddsRatio_working_3-way'!Y275+4*PI())/3)</f>
        <v>-0.47245876019129829</v>
      </c>
      <c r="AF275" s="11">
        <f>-'OddsRatio_working_3-way'!U275/(3*'OddsRatio_working_3-way'!X275^(1/3))*COS(('OddsRatio_working_3-way'!Y275)/3)</f>
        <v>0.52118824998912405</v>
      </c>
      <c r="AG275" s="11">
        <f>-'OddsRatio_working_3-way'!U275/(3*'OddsRatio_working_3-way'!X275^(1/3))*COS(('OddsRatio_working_3-way'!Y275+2*PI())/3)</f>
        <v>-0.29713432714320426</v>
      </c>
      <c r="AH275" s="11">
        <f>-'OddsRatio_working_3-way'!U275/(3*'OddsRatio_working_3-way'!X275^(1/3))*COS(('OddsRatio_working_3-way'!Y275+4*PI())/3)</f>
        <v>-0.22405392284591949</v>
      </c>
      <c r="AI275" s="11">
        <f>'OddsRatio_working_3-way'!U275/(3*'OddsRatio_working_3-way'!X275^(1/3))*SIN(('OddsRatio_working_3-way'!Y275)/3)</f>
        <v>-4.2192991093524028E-2</v>
      </c>
      <c r="AJ275" s="11">
        <f>'OddsRatio_working_3-way'!U275/(3*'OddsRatio_working_3-way'!X275^(1/3))*SIN(('OddsRatio_working_3-way'!Y275+2*PI())/3)</f>
        <v>-0.4302657690977742</v>
      </c>
      <c r="AK275" s="11">
        <f>'OddsRatio_working_3-way'!U275/(3*'OddsRatio_working_3-way'!X275^(1/3))*SIN(('OddsRatio_working_3-way'!Y275+4*PI())/3)</f>
        <v>0.47245876019129818</v>
      </c>
      <c r="AL275" s="11">
        <f>'OddsRatio_working_3-way'!Z275+'OddsRatio_working_3-way'!AF275</f>
        <v>1.0423764999782481</v>
      </c>
      <c r="AM275" s="11">
        <f>'OddsRatio_working_3-way'!AA275+'OddsRatio_working_3-way'!AG275</f>
        <v>-0.59426865428640863</v>
      </c>
      <c r="AN275" s="11">
        <f>'OddsRatio_working_3-way'!AB275+'OddsRatio_working_3-way'!AH275</f>
        <v>-0.44810784569183904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1.0423764999782481</v>
      </c>
      <c r="AS275" s="11">
        <f>IF(('OddsRatio_working_3-way'!X275=0),IF(Q275&gt;0,-Q275^(1/3),(-Q275)^(1/3)),'OddsRatio_working_3-way'!AM275-'OddsRatio_working_3-way'!R275/3)</f>
        <v>-0.59426865428640863</v>
      </c>
      <c r="AT275" s="11">
        <f>IF(('OddsRatio_working_3-way'!X275=0),IF(Q275&gt;0,-Q275^(1/3),(-Q275)^(1/3)),'OddsRatio_working_3-way'!AN275-'OddsRatio_working_3-way'!R275/3)</f>
        <v>-0.44810784569183904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1.1299999999999999</v>
      </c>
      <c r="B276" s="4">
        <f>IF('True_Odds_Calculator_3-way'!B277="","",'True_Odds_Calculator_3-way'!B277)</f>
        <v>8.14</v>
      </c>
      <c r="C276" s="4">
        <f>IF('True_Odds_Calculator_3-way'!C277="","",'True_Odds_Calculator_3-way'!C277)</f>
        <v>19.260000000000002</v>
      </c>
      <c r="D276" s="9">
        <f t="shared" si="65"/>
        <v>0.85879859658133928</v>
      </c>
      <c r="E276" s="9">
        <f t="shared" si="66"/>
        <v>9.9697839219208176E-2</v>
      </c>
      <c r="F276" s="9">
        <f t="shared" si="67"/>
        <v>4.1503564199452822E-2</v>
      </c>
      <c r="G276" s="9">
        <f t="shared" si="68"/>
        <v>1.2647489714186242</v>
      </c>
      <c r="H276" s="9">
        <f t="shared" si="69"/>
        <v>1.1644173662844211</v>
      </c>
      <c r="I276" s="9">
        <f t="shared" si="70"/>
        <v>10.030307655928977</v>
      </c>
      <c r="J276" s="9">
        <f t="shared" si="71"/>
        <v>24.09431621810408</v>
      </c>
      <c r="K276" s="11">
        <f t="shared" si="72"/>
        <v>0.88495575221238942</v>
      </c>
      <c r="L276" s="11">
        <f t="shared" si="73"/>
        <v>0.12285012285012284</v>
      </c>
      <c r="M276" s="11">
        <f t="shared" si="74"/>
        <v>5.192107995846313E-2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-9.5671637231475204E-2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0.14410919216146242</v>
      </c>
      <c r="Q276" s="11">
        <f>2*'OddsRatio_working_3-way'!K276*'OddsRatio_working_3-way'!L276*'OddsRatio_working_3-way'!M276</f>
        <v>1.1289400090988048E-2</v>
      </c>
      <c r="R276" s="11">
        <f t="shared" si="75"/>
        <v>0</v>
      </c>
      <c r="S276" s="11">
        <f t="shared" si="76"/>
        <v>-1.5062895998402717</v>
      </c>
      <c r="T276" s="11">
        <f t="shared" si="77"/>
        <v>-0.11800153543597899</v>
      </c>
      <c r="U276" s="11">
        <f>'OddsRatio_working_3-way'!S276-'OddsRatio_working_3-way'!R276^2/3</f>
        <v>-1.5062895998402717</v>
      </c>
      <c r="V276" s="11">
        <f>'OddsRatio_working_3-way'!S276*'OddsRatio_working_3-way'!R276/3-2*'OddsRatio_working_3-way'!R276^3/27-'OddsRatio_working_3-way'!T276</f>
        <v>0.11800153543597899</v>
      </c>
      <c r="W276" s="11">
        <f>'OddsRatio_working_3-way'!V276^2+4*'OddsRatio_working_3-way'!U276^3/27</f>
        <v>-0.49239164704663407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0.35577942935612605</v>
      </c>
      <c r="Y276" s="11">
        <f>IF('OddsRatio_working_3-way'!W276&gt;=0,IF('OddsRatio_working_3-way'!V276+SQRT('OddsRatio_working_3-way'!W276)&gt;0,0,PI()),ACOS('OddsRatio_working_3-way'!V276/(2*'OddsRatio_working_3-way'!X276)))</f>
        <v>1.4041914062416829</v>
      </c>
      <c r="Z276" s="11">
        <f>'OddsRatio_working_3-way'!X276^(1/3)*COS('OddsRatio_working_3-way'!Y276/3)</f>
        <v>0.63237448570931221</v>
      </c>
      <c r="AA276" s="11">
        <f>'OddsRatio_working_3-way'!X276^(1/3)*COS(('OddsRatio_working_3-way'!Y276+2*PI())/3)</f>
        <v>-0.59304331074550098</v>
      </c>
      <c r="AB276" s="11">
        <f>'OddsRatio_working_3-way'!X276^(1/3)*COS(('OddsRatio_working_3-way'!Y276+4*PI())/3)</f>
        <v>-3.9331174963811485E-2</v>
      </c>
      <c r="AC276" s="11">
        <f>'OddsRatio_working_3-way'!X276^(1/3)*SIN('OddsRatio_working_3-way'!Y276/3)</f>
        <v>0.31968585064712124</v>
      </c>
      <c r="AD276" s="11">
        <f>'OddsRatio_working_3-way'!X276^(1/3)*SIN(('OddsRatio_working_3-way'!Y276+2*PI())/3)</f>
        <v>0.38780944400582334</v>
      </c>
      <c r="AE276" s="11">
        <f>'OddsRatio_working_3-way'!X276^(1/3)*SIN(('OddsRatio_working_3-way'!Y276+4*PI())/3)</f>
        <v>-0.70749529465294436</v>
      </c>
      <c r="AF276" s="11">
        <f>-'OddsRatio_working_3-way'!U276/(3*'OddsRatio_working_3-way'!X276^(1/3))*COS(('OddsRatio_working_3-way'!Y276)/3)</f>
        <v>0.6323744857093121</v>
      </c>
      <c r="AG276" s="11">
        <f>-'OddsRatio_working_3-way'!U276/(3*'OddsRatio_working_3-way'!X276^(1/3))*COS(('OddsRatio_working_3-way'!Y276+2*PI())/3)</f>
        <v>-0.59304331074550087</v>
      </c>
      <c r="AH276" s="11">
        <f>-'OddsRatio_working_3-way'!U276/(3*'OddsRatio_working_3-way'!X276^(1/3))*COS(('OddsRatio_working_3-way'!Y276+4*PI())/3)</f>
        <v>-3.9331174963811479E-2</v>
      </c>
      <c r="AI276" s="11">
        <f>'OddsRatio_working_3-way'!U276/(3*'OddsRatio_working_3-way'!X276^(1/3))*SIN(('OddsRatio_working_3-way'!Y276)/3)</f>
        <v>-0.31968585064712124</v>
      </c>
      <c r="AJ276" s="11">
        <f>'OddsRatio_working_3-way'!U276/(3*'OddsRatio_working_3-way'!X276^(1/3))*SIN(('OddsRatio_working_3-way'!Y276+2*PI())/3)</f>
        <v>-0.38780944400582329</v>
      </c>
      <c r="AK276" s="11">
        <f>'OddsRatio_working_3-way'!U276/(3*'OddsRatio_working_3-way'!X276^(1/3))*SIN(('OddsRatio_working_3-way'!Y276+4*PI())/3)</f>
        <v>0.70749529465294425</v>
      </c>
      <c r="AL276" s="11">
        <f>'OddsRatio_working_3-way'!Z276+'OddsRatio_working_3-way'!AF276</f>
        <v>1.2647489714186242</v>
      </c>
      <c r="AM276" s="11">
        <f>'OddsRatio_working_3-way'!AA276+'OddsRatio_working_3-way'!AG276</f>
        <v>-1.1860866214910017</v>
      </c>
      <c r="AN276" s="11">
        <f>'OddsRatio_working_3-way'!AB276+'OddsRatio_working_3-way'!AH276</f>
        <v>-7.8662349927622971E-2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1.2647489714186242</v>
      </c>
      <c r="AS276" s="11">
        <f>IF(('OddsRatio_working_3-way'!X276=0),IF(Q276&gt;0,-Q276^(1/3),(-Q276)^(1/3)),'OddsRatio_working_3-way'!AM276-'OddsRatio_working_3-way'!R276/3)</f>
        <v>-1.1860866214910017</v>
      </c>
      <c r="AT276" s="11">
        <f>IF(('OddsRatio_working_3-way'!X276=0),IF(Q276&gt;0,-Q276^(1/3),(-Q276)^(1/3)),'OddsRatio_working_3-way'!AN276-'OddsRatio_working_3-way'!R276/3)</f>
        <v>-7.8662349927622971E-2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2.9</v>
      </c>
      <c r="B277" s="4">
        <f>IF('True_Odds_Calculator_3-way'!B278="","",'True_Odds_Calculator_3-way'!B278)</f>
        <v>2.83</v>
      </c>
      <c r="C277" s="4">
        <f>IF('True_Odds_Calculator_3-way'!C278="","",'True_Odds_Calculator_3-way'!C278)</f>
        <v>2.85</v>
      </c>
      <c r="D277" s="9">
        <f t="shared" si="65"/>
        <v>0.32858523822169516</v>
      </c>
      <c r="E277" s="9">
        <f t="shared" si="66"/>
        <v>0.33691938852104486</v>
      </c>
      <c r="F277" s="9">
        <f t="shared" si="67"/>
        <v>0.33449537325726003</v>
      </c>
      <c r="G277" s="9">
        <f t="shared" si="68"/>
        <v>1.0754475530370986</v>
      </c>
      <c r="H277" s="9">
        <f t="shared" si="69"/>
        <v>3.0433503507704871</v>
      </c>
      <c r="I277" s="9">
        <f t="shared" si="70"/>
        <v>2.9680690220578905</v>
      </c>
      <c r="J277" s="9">
        <f t="shared" si="71"/>
        <v>2.9895779731186329</v>
      </c>
      <c r="K277" s="11">
        <f t="shared" si="72"/>
        <v>0.34482758620689657</v>
      </c>
      <c r="L277" s="11">
        <f t="shared" si="73"/>
        <v>0.35335689045936397</v>
      </c>
      <c r="M277" s="11">
        <f t="shared" si="74"/>
        <v>0.35087719298245612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-0.27500913854027054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0.2385639986404417</v>
      </c>
      <c r="Q277" s="11">
        <f>2*'OddsRatio_working_3-way'!K277*'OddsRatio_working_3-way'!L277*'OddsRatio_working_3-way'!M277</f>
        <v>8.550680954854542E-2</v>
      </c>
      <c r="R277" s="11">
        <f t="shared" si="75"/>
        <v>0</v>
      </c>
      <c r="S277" s="11">
        <f t="shared" si="76"/>
        <v>-0.86747662243779566</v>
      </c>
      <c r="T277" s="11">
        <f t="shared" si="77"/>
        <v>-0.31092352058702355</v>
      </c>
      <c r="U277" s="11">
        <f>'OddsRatio_working_3-way'!S277-'OddsRatio_working_3-way'!R277^2/3</f>
        <v>-0.86747662243779566</v>
      </c>
      <c r="V277" s="11">
        <f>'OddsRatio_working_3-way'!S277*'OddsRatio_working_3-way'!R277/3-2*'OddsRatio_working_3-way'!R277^3/27-'OddsRatio_working_3-way'!T277</f>
        <v>0.31092352058702355</v>
      </c>
      <c r="W277" s="11">
        <f>'OddsRatio_working_3-way'!V277^2+4*'OddsRatio_working_3-way'!U277^3/27</f>
        <v>-3.6159828087883872E-5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0.15549083211102604</v>
      </c>
      <c r="Y277" s="11">
        <f>IF('OddsRatio_working_3-way'!W277&gt;=0,IF('OddsRatio_working_3-way'!V277+SQRT('OddsRatio_working_3-way'!W277)&gt;0,0,PI()),ACOS('OddsRatio_working_3-way'!V277/(2*'OddsRatio_working_3-way'!X277)))</f>
        <v>1.9337728690150824E-2</v>
      </c>
      <c r="Z277" s="11">
        <f>'OddsRatio_working_3-way'!X277^(1/3)*COS('OddsRatio_working_3-way'!Y277/3)</f>
        <v>0.5377237765185493</v>
      </c>
      <c r="AA277" s="11">
        <f>'OddsRatio_working_3-way'!X277^(1/3)*COS(('OddsRatio_working_3-way'!Y277+2*PI())/3)</f>
        <v>-0.27186367679627477</v>
      </c>
      <c r="AB277" s="11">
        <f>'OddsRatio_working_3-way'!X277^(1/3)*COS(('OddsRatio_working_3-way'!Y277+4*PI())/3)</f>
        <v>-0.26586009972227459</v>
      </c>
      <c r="AC277" s="11">
        <f>'OddsRatio_working_3-way'!X277^(1/3)*SIN('OddsRatio_working_3-way'!Y277/3)</f>
        <v>3.4661668397746419E-3</v>
      </c>
      <c r="AD277" s="11">
        <f>'OddsRatio_working_3-way'!X277^(1/3)*SIN(('OddsRatio_working_3-way'!Y277+2*PI())/3)</f>
        <v>0.46394936726408254</v>
      </c>
      <c r="AE277" s="11">
        <f>'OddsRatio_working_3-way'!X277^(1/3)*SIN(('OddsRatio_working_3-way'!Y277+4*PI())/3)</f>
        <v>-0.46741553410385722</v>
      </c>
      <c r="AF277" s="11">
        <f>-'OddsRatio_working_3-way'!U277/(3*'OddsRatio_working_3-way'!X277^(1/3))*COS(('OddsRatio_working_3-way'!Y277)/3)</f>
        <v>0.5377237765185493</v>
      </c>
      <c r="AG277" s="11">
        <f>-'OddsRatio_working_3-way'!U277/(3*'OddsRatio_working_3-way'!X277^(1/3))*COS(('OddsRatio_working_3-way'!Y277+2*PI())/3)</f>
        <v>-0.27186367679627477</v>
      </c>
      <c r="AH277" s="11">
        <f>-'OddsRatio_working_3-way'!U277/(3*'OddsRatio_working_3-way'!X277^(1/3))*COS(('OddsRatio_working_3-way'!Y277+4*PI())/3)</f>
        <v>-0.26586009972227459</v>
      </c>
      <c r="AI277" s="11">
        <f>'OddsRatio_working_3-way'!U277/(3*'OddsRatio_working_3-way'!X277^(1/3))*SIN(('OddsRatio_working_3-way'!Y277)/3)</f>
        <v>-3.4661668397746419E-3</v>
      </c>
      <c r="AJ277" s="11">
        <f>'OddsRatio_working_3-way'!U277/(3*'OddsRatio_working_3-way'!X277^(1/3))*SIN(('OddsRatio_working_3-way'!Y277+2*PI())/3)</f>
        <v>-0.46394936726408254</v>
      </c>
      <c r="AK277" s="11">
        <f>'OddsRatio_working_3-way'!U277/(3*'OddsRatio_working_3-way'!X277^(1/3))*SIN(('OddsRatio_working_3-way'!Y277+4*PI())/3)</f>
        <v>0.46741553410385722</v>
      </c>
      <c r="AL277" s="11">
        <f>'OddsRatio_working_3-way'!Z277+'OddsRatio_working_3-way'!AF277</f>
        <v>1.0754475530370986</v>
      </c>
      <c r="AM277" s="11">
        <f>'OddsRatio_working_3-way'!AA277+'OddsRatio_working_3-way'!AG277</f>
        <v>-0.54372735359254953</v>
      </c>
      <c r="AN277" s="11">
        <f>'OddsRatio_working_3-way'!AB277+'OddsRatio_working_3-way'!AH277</f>
        <v>-0.53172019944454918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1.0754475530370986</v>
      </c>
      <c r="AS277" s="11">
        <f>IF(('OddsRatio_working_3-way'!X277=0),IF(Q277&gt;0,-Q277^(1/3),(-Q277)^(1/3)),'OddsRatio_working_3-way'!AM277-'OddsRatio_working_3-way'!R277/3)</f>
        <v>-0.54372735359254953</v>
      </c>
      <c r="AT277" s="11">
        <f>IF(('OddsRatio_working_3-way'!X277=0),IF(Q277&gt;0,-Q277^(1/3),(-Q277)^(1/3)),'OddsRatio_working_3-way'!AN277-'OddsRatio_working_3-way'!R277/3)</f>
        <v>-0.53172019944454918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2.09</v>
      </c>
      <c r="B278" s="4">
        <f>IF('True_Odds_Calculator_3-way'!B279="","",'True_Odds_Calculator_3-way'!B279)</f>
        <v>3.01</v>
      </c>
      <c r="C278" s="4">
        <f>IF('True_Odds_Calculator_3-way'!C279="","",'True_Odds_Calculator_3-way'!C279)</f>
        <v>4.16</v>
      </c>
      <c r="D278" s="9">
        <f t="shared" si="65"/>
        <v>0.45880181360127803</v>
      </c>
      <c r="E278" s="9">
        <f t="shared" si="66"/>
        <v>0.31494001042062369</v>
      </c>
      <c r="F278" s="9">
        <f t="shared" si="67"/>
        <v>0.22625817597809844</v>
      </c>
      <c r="G278" s="9">
        <f t="shared" si="68"/>
        <v>1.0821929706777502</v>
      </c>
      <c r="H278" s="9">
        <f t="shared" si="69"/>
        <v>2.1795903380387474</v>
      </c>
      <c r="I278" s="9">
        <f t="shared" si="70"/>
        <v>3.1752078710622773</v>
      </c>
      <c r="J278" s="9">
        <f t="shared" si="71"/>
        <v>4.4197297873416916</v>
      </c>
      <c r="K278" s="11">
        <f t="shared" si="72"/>
        <v>0.47846889952153115</v>
      </c>
      <c r="L278" s="11">
        <f t="shared" si="73"/>
        <v>0.33222591362126247</v>
      </c>
      <c r="M278" s="11">
        <f t="shared" si="74"/>
        <v>0.24038461538461536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-0.26454741708719687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0.23920388057474959</v>
      </c>
      <c r="Q278" s="11">
        <f>2*'OddsRatio_working_3-way'!K278*'OddsRatio_working_3-way'!L278*'OddsRatio_working_3-way'!M278</f>
        <v>7.6422965039856114E-2</v>
      </c>
      <c r="R278" s="11">
        <f t="shared" si="75"/>
        <v>0</v>
      </c>
      <c r="S278" s="11">
        <f t="shared" si="76"/>
        <v>-0.90420040085254794</v>
      </c>
      <c r="T278" s="11">
        <f t="shared" si="77"/>
        <v>-0.28888191720528694</v>
      </c>
      <c r="U278" s="11">
        <f>'OddsRatio_working_3-way'!S278-'OddsRatio_working_3-way'!R278^2/3</f>
        <v>-0.90420040085254794</v>
      </c>
      <c r="V278" s="11">
        <f>'OddsRatio_working_3-way'!S278*'OddsRatio_working_3-way'!R278/3-2*'OddsRatio_working_3-way'!R278^3/27-'OddsRatio_working_3-way'!T278</f>
        <v>0.28888191720528694</v>
      </c>
      <c r="W278" s="11">
        <f>'OddsRatio_working_3-way'!V278^2+4*'OddsRatio_working_3-way'!U278^3/27</f>
        <v>-2.6066450544786804E-2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0.16546843553453713</v>
      </c>
      <c r="Y278" s="11">
        <f>IF('OddsRatio_working_3-way'!W278&gt;=0,IF('OddsRatio_working_3-way'!V278+SQRT('OddsRatio_working_3-way'!W278)&gt;0,0,PI()),ACOS('OddsRatio_working_3-way'!V278/(2*'OddsRatio_working_3-way'!X278)))</f>
        <v>0.50963727959696792</v>
      </c>
      <c r="Z278" s="11">
        <f>'OddsRatio_working_3-way'!X278^(1/3)*COS('OddsRatio_working_3-way'!Y278/3)</f>
        <v>0.54109648533887511</v>
      </c>
      <c r="AA278" s="11">
        <f>'OddsRatio_working_3-way'!X278^(1/3)*COS(('OddsRatio_working_3-way'!Y278+2*PI())/3)</f>
        <v>-0.3509288707994439</v>
      </c>
      <c r="AB278" s="11">
        <f>'OddsRatio_working_3-way'!X278^(1/3)*COS(('OddsRatio_working_3-way'!Y278+4*PI())/3)</f>
        <v>-0.1901676145394311</v>
      </c>
      <c r="AC278" s="11">
        <f>'OddsRatio_working_3-way'!X278^(1/3)*SIN('OddsRatio_working_3-way'!Y278/3)</f>
        <v>9.2815554576980874E-2</v>
      </c>
      <c r="AD278" s="11">
        <f>'OddsRatio_working_3-way'!X278^(1/3)*SIN(('OddsRatio_working_3-way'!Y278+2*PI())/3)</f>
        <v>0.42219552491344953</v>
      </c>
      <c r="AE278" s="11">
        <f>'OddsRatio_working_3-way'!X278^(1/3)*SIN(('OddsRatio_working_3-way'!Y278+4*PI())/3)</f>
        <v>-0.51501107949043035</v>
      </c>
      <c r="AF278" s="11">
        <f>-'OddsRatio_working_3-way'!U278/(3*'OddsRatio_working_3-way'!X278^(1/3))*COS(('OddsRatio_working_3-way'!Y278)/3)</f>
        <v>0.54109648533887511</v>
      </c>
      <c r="AG278" s="11">
        <f>-'OddsRatio_working_3-way'!U278/(3*'OddsRatio_working_3-way'!X278^(1/3))*COS(('OddsRatio_working_3-way'!Y278+2*PI())/3)</f>
        <v>-0.3509288707994439</v>
      </c>
      <c r="AH278" s="11">
        <f>-'OddsRatio_working_3-way'!U278/(3*'OddsRatio_working_3-way'!X278^(1/3))*COS(('OddsRatio_working_3-way'!Y278+4*PI())/3)</f>
        <v>-0.1901676145394311</v>
      </c>
      <c r="AI278" s="11">
        <f>'OddsRatio_working_3-way'!U278/(3*'OddsRatio_working_3-way'!X278^(1/3))*SIN(('OddsRatio_working_3-way'!Y278)/3)</f>
        <v>-9.2815554576980874E-2</v>
      </c>
      <c r="AJ278" s="11">
        <f>'OddsRatio_working_3-way'!U278/(3*'OddsRatio_working_3-way'!X278^(1/3))*SIN(('OddsRatio_working_3-way'!Y278+2*PI())/3)</f>
        <v>-0.42219552491344953</v>
      </c>
      <c r="AK278" s="11">
        <f>'OddsRatio_working_3-way'!U278/(3*'OddsRatio_working_3-way'!X278^(1/3))*SIN(('OddsRatio_working_3-way'!Y278+4*PI())/3)</f>
        <v>0.51501107949043035</v>
      </c>
      <c r="AL278" s="11">
        <f>'OddsRatio_working_3-way'!Z278+'OddsRatio_working_3-way'!AF278</f>
        <v>1.0821929706777502</v>
      </c>
      <c r="AM278" s="11">
        <f>'OddsRatio_working_3-way'!AA278+'OddsRatio_working_3-way'!AG278</f>
        <v>-0.70185774159888781</v>
      </c>
      <c r="AN278" s="11">
        <f>'OddsRatio_working_3-way'!AB278+'OddsRatio_working_3-way'!AH278</f>
        <v>-0.38033522907886219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1.0821929706777502</v>
      </c>
      <c r="AS278" s="11">
        <f>IF(('OddsRatio_working_3-way'!X278=0),IF(Q278&gt;0,-Q278^(1/3),(-Q278)^(1/3)),'OddsRatio_working_3-way'!AM278-'OddsRatio_working_3-way'!R278/3)</f>
        <v>-0.70185774159888781</v>
      </c>
      <c r="AT278" s="11">
        <f>IF(('OddsRatio_working_3-way'!X278=0),IF(Q278&gt;0,-Q278^(1/3),(-Q278)^(1/3)),'OddsRatio_working_3-way'!AN278-'OddsRatio_working_3-way'!R278/3)</f>
        <v>-0.38033522907886219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1.52</v>
      </c>
      <c r="B279" s="4">
        <f>IF('True_Odds_Calculator_3-way'!B280="","",'True_Odds_Calculator_3-way'!B280)</f>
        <v>4.01</v>
      </c>
      <c r="C279" s="4">
        <f>IF('True_Odds_Calculator_3-way'!C280="","",'True_Odds_Calculator_3-way'!C280)</f>
        <v>6.18</v>
      </c>
      <c r="D279" s="9">
        <f t="shared" si="65"/>
        <v>0.62856834727228594</v>
      </c>
      <c r="E279" s="9">
        <f t="shared" si="66"/>
        <v>0.22621876948088801</v>
      </c>
      <c r="F279" s="9">
        <f t="shared" si="67"/>
        <v>0.14521288324682594</v>
      </c>
      <c r="G279" s="9">
        <f t="shared" si="68"/>
        <v>1.1363786340192039</v>
      </c>
      <c r="H279" s="9">
        <f t="shared" si="69"/>
        <v>1.5909168896899857</v>
      </c>
      <c r="I279" s="9">
        <f t="shared" si="70"/>
        <v>4.4204996883978032</v>
      </c>
      <c r="J279" s="9">
        <f t="shared" si="71"/>
        <v>6.8864413242194749</v>
      </c>
      <c r="K279" s="11">
        <f t="shared" si="72"/>
        <v>0.65789473684210531</v>
      </c>
      <c r="L279" s="11">
        <f t="shared" si="73"/>
        <v>0.24937655860349128</v>
      </c>
      <c r="M279" s="11">
        <f t="shared" si="74"/>
        <v>0.16181229773462785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-0.21524008918259607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0.23122869032494564</v>
      </c>
      <c r="Q279" s="11">
        <f>2*'OddsRatio_working_3-way'!K279*'OddsRatio_working_3-way'!L279*'OddsRatio_working_3-way'!M279</f>
        <v>5.3094992037875009E-2</v>
      </c>
      <c r="R279" s="11">
        <f t="shared" si="75"/>
        <v>0</v>
      </c>
      <c r="S279" s="11">
        <f t="shared" si="76"/>
        <v>-1.0742826357444306</v>
      </c>
      <c r="T279" s="11">
        <f t="shared" si="77"/>
        <v>-0.24667798754177517</v>
      </c>
      <c r="U279" s="11">
        <f>'OddsRatio_working_3-way'!S279-'OddsRatio_working_3-way'!R279^2/3</f>
        <v>-1.0742826357444306</v>
      </c>
      <c r="V279" s="11">
        <f>'OddsRatio_working_3-way'!S279*'OddsRatio_working_3-way'!R279/3-2*'OddsRatio_working_3-way'!R279^3/27-'OddsRatio_working_3-way'!T279</f>
        <v>0.24667798754177517</v>
      </c>
      <c r="W279" s="11">
        <f>'OddsRatio_working_3-way'!V279^2+4*'OddsRatio_working_3-way'!U279^3/27</f>
        <v>-0.12282575150668298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0.21428706274781451</v>
      </c>
      <c r="Y279" s="11">
        <f>IF('OddsRatio_working_3-way'!W279&gt;=0,IF('OddsRatio_working_3-way'!V279+SQRT('OddsRatio_working_3-way'!W279)&gt;0,0,PI()),ACOS('OddsRatio_working_3-way'!V279/(2*'OddsRatio_working_3-way'!X279)))</f>
        <v>0.95748510755925098</v>
      </c>
      <c r="Z279" s="11">
        <f>'OddsRatio_working_3-way'!X279^(1/3)*COS('OddsRatio_working_3-way'!Y279/3)</f>
        <v>0.56818931700960196</v>
      </c>
      <c r="AA279" s="11">
        <f>'OddsRatio_working_3-way'!X279^(1/3)*COS(('OddsRatio_working_3-way'!Y279+2*PI())/3)</f>
        <v>-0.44670257332824737</v>
      </c>
      <c r="AB279" s="11">
        <f>'OddsRatio_working_3-way'!X279^(1/3)*COS(('OddsRatio_working_3-way'!Y279+4*PI())/3)</f>
        <v>-0.1214867436813548</v>
      </c>
      <c r="AC279" s="11">
        <f>'OddsRatio_working_3-way'!X279^(1/3)*SIN('OddsRatio_working_3-way'!Y279/3)</f>
        <v>0.1877634467913612</v>
      </c>
      <c r="AD279" s="11">
        <f>'OddsRatio_working_3-way'!X279^(1/3)*SIN(('OddsRatio_working_3-way'!Y279+2*PI())/3)</f>
        <v>0.39818465929356456</v>
      </c>
      <c r="AE279" s="11">
        <f>'OddsRatio_working_3-way'!X279^(1/3)*SIN(('OddsRatio_working_3-way'!Y279+4*PI())/3)</f>
        <v>-0.58594810608492542</v>
      </c>
      <c r="AF279" s="11">
        <f>-'OddsRatio_working_3-way'!U279/(3*'OddsRatio_working_3-way'!X279^(1/3))*COS(('OddsRatio_working_3-way'!Y279)/3)</f>
        <v>0.56818931700960185</v>
      </c>
      <c r="AG279" s="11">
        <f>-'OddsRatio_working_3-way'!U279/(3*'OddsRatio_working_3-way'!X279^(1/3))*COS(('OddsRatio_working_3-way'!Y279+2*PI())/3)</f>
        <v>-0.44670257332824731</v>
      </c>
      <c r="AH279" s="11">
        <f>-'OddsRatio_working_3-way'!U279/(3*'OddsRatio_working_3-way'!X279^(1/3))*COS(('OddsRatio_working_3-way'!Y279+4*PI())/3)</f>
        <v>-0.12148674368135477</v>
      </c>
      <c r="AI279" s="11">
        <f>'OddsRatio_working_3-way'!U279/(3*'OddsRatio_working_3-way'!X279^(1/3))*SIN(('OddsRatio_working_3-way'!Y279)/3)</f>
        <v>-0.18776344679136117</v>
      </c>
      <c r="AJ279" s="11">
        <f>'OddsRatio_working_3-way'!U279/(3*'OddsRatio_working_3-way'!X279^(1/3))*SIN(('OddsRatio_working_3-way'!Y279+2*PI())/3)</f>
        <v>-0.39818465929356445</v>
      </c>
      <c r="AK279" s="11">
        <f>'OddsRatio_working_3-way'!U279/(3*'OddsRatio_working_3-way'!X279^(1/3))*SIN(('OddsRatio_working_3-way'!Y279+4*PI())/3)</f>
        <v>0.58594810608492531</v>
      </c>
      <c r="AL279" s="11">
        <f>'OddsRatio_working_3-way'!Z279+'OddsRatio_working_3-way'!AF279</f>
        <v>1.1363786340192039</v>
      </c>
      <c r="AM279" s="11">
        <f>'OddsRatio_working_3-way'!AA279+'OddsRatio_working_3-way'!AG279</f>
        <v>-0.89340514665649473</v>
      </c>
      <c r="AN279" s="11">
        <f>'OddsRatio_working_3-way'!AB279+'OddsRatio_working_3-way'!AH279</f>
        <v>-0.24297348736270957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1.1363786340192039</v>
      </c>
      <c r="AS279" s="11">
        <f>IF(('OddsRatio_working_3-way'!X279=0),IF(Q279&gt;0,-Q279^(1/3),(-Q279)^(1/3)),'OddsRatio_working_3-way'!AM279-'OddsRatio_working_3-way'!R279/3)</f>
        <v>-0.89340514665649473</v>
      </c>
      <c r="AT279" s="11">
        <f>IF(('OddsRatio_working_3-way'!X279=0),IF(Q279&gt;0,-Q279^(1/3),(-Q279)^(1/3)),'OddsRatio_working_3-way'!AN279-'OddsRatio_working_3-way'!R279/3)</f>
        <v>-0.24297348736270957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3.06</v>
      </c>
      <c r="B280" s="4">
        <f>IF('True_Odds_Calculator_3-way'!B281="","",'True_Odds_Calculator_3-way'!B281)</f>
        <v>3.56</v>
      </c>
      <c r="C280" s="4">
        <f>IF('True_Odds_Calculator_3-way'!C281="","",'True_Odds_Calculator_3-way'!C281)</f>
        <v>2.41</v>
      </c>
      <c r="D280" s="9">
        <f t="shared" si="65"/>
        <v>0.31931138261728226</v>
      </c>
      <c r="E280" s="9">
        <f t="shared" si="66"/>
        <v>0.27403628963138904</v>
      </c>
      <c r="F280" s="9">
        <f t="shared" si="67"/>
        <v>0.40665232775132848</v>
      </c>
      <c r="G280" s="9">
        <f t="shared" si="68"/>
        <v>1.0348248939736648</v>
      </c>
      <c r="H280" s="9">
        <f t="shared" si="69"/>
        <v>3.1317392815857499</v>
      </c>
      <c r="I280" s="9">
        <f t="shared" si="70"/>
        <v>3.6491517285725816</v>
      </c>
      <c r="J280" s="9">
        <f t="shared" si="71"/>
        <v>2.4591031005028672</v>
      </c>
      <c r="K280" s="11">
        <f t="shared" si="72"/>
        <v>0.32679738562091504</v>
      </c>
      <c r="L280" s="11">
        <f t="shared" si="73"/>
        <v>0.2808988764044944</v>
      </c>
      <c r="M280" s="11">
        <f t="shared" si="74"/>
        <v>0.41493775933609955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-0.28322907325082103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0.22968299632781458</v>
      </c>
      <c r="Q280" s="11">
        <f>2*'OddsRatio_working_3-way'!K280*'OddsRatio_working_3-way'!L280*'OddsRatio_working_3-way'!M280</f>
        <v>7.6180098284515607E-2</v>
      </c>
      <c r="R280" s="11">
        <f t="shared" si="75"/>
        <v>0</v>
      </c>
      <c r="S280" s="11">
        <f t="shared" si="76"/>
        <v>-0.81094427804172742</v>
      </c>
      <c r="T280" s="11">
        <f t="shared" si="77"/>
        <v>-0.26896990979825119</v>
      </c>
      <c r="U280" s="11">
        <f>'OddsRatio_working_3-way'!S280-'OddsRatio_working_3-way'!R280^2/3</f>
        <v>-0.81094427804172742</v>
      </c>
      <c r="V280" s="11">
        <f>'OddsRatio_working_3-way'!S280*'OddsRatio_working_3-way'!R280/3-2*'OddsRatio_working_3-way'!R280^3/27-'OddsRatio_working_3-way'!T280</f>
        <v>0.26896990979825119</v>
      </c>
      <c r="W280" s="11">
        <f>'OddsRatio_working_3-way'!V280^2+4*'OddsRatio_working_3-way'!U280^3/27</f>
        <v>-6.6628602227927491E-3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0.14054151753100588</v>
      </c>
      <c r="Y280" s="11">
        <f>IF('OddsRatio_working_3-way'!W280&gt;=0,IF('OddsRatio_working_3-way'!V280+SQRT('OddsRatio_working_3-way'!W280)&gt;0,0,PI()),ACOS('OddsRatio_working_3-way'!V280/(2*'OddsRatio_working_3-way'!X280)))</f>
        <v>0.29464419996459035</v>
      </c>
      <c r="Z280" s="11">
        <f>'OddsRatio_working_3-way'!X280^(1/3)*COS('OddsRatio_working_3-way'!Y280/3)</f>
        <v>0.51741244698683242</v>
      </c>
      <c r="AA280" s="11">
        <f>'OddsRatio_working_3-way'!X280^(1/3)*COS(('OddsRatio_working_3-way'!Y280+2*PI())/3)</f>
        <v>-0.30285754609824483</v>
      </c>
      <c r="AB280" s="11">
        <f>'OddsRatio_working_3-way'!X280^(1/3)*COS(('OddsRatio_working_3-way'!Y280+4*PI())/3)</f>
        <v>-0.2145549008885877</v>
      </c>
      <c r="AC280" s="11">
        <f>'OddsRatio_working_3-way'!X280^(1/3)*SIN('OddsRatio_working_3-way'!Y280/3)</f>
        <v>5.0981555981951705E-2</v>
      </c>
      <c r="AD280" s="11">
        <f>'OddsRatio_working_3-way'!X280^(1/3)*SIN(('OddsRatio_working_3-way'!Y280+2*PI())/3)</f>
        <v>0.42260154533389016</v>
      </c>
      <c r="AE280" s="11">
        <f>'OddsRatio_working_3-way'!X280^(1/3)*SIN(('OddsRatio_working_3-way'!Y280+4*PI())/3)</f>
        <v>-0.47358310131584175</v>
      </c>
      <c r="AF280" s="11">
        <f>-'OddsRatio_working_3-way'!U280/(3*'OddsRatio_working_3-way'!X280^(1/3))*COS(('OddsRatio_working_3-way'!Y280)/3)</f>
        <v>0.51741244698683231</v>
      </c>
      <c r="AG280" s="11">
        <f>-'OddsRatio_working_3-way'!U280/(3*'OddsRatio_working_3-way'!X280^(1/3))*COS(('OddsRatio_working_3-way'!Y280+2*PI())/3)</f>
        <v>-0.30285754609824478</v>
      </c>
      <c r="AH280" s="11">
        <f>-'OddsRatio_working_3-way'!U280/(3*'OddsRatio_working_3-way'!X280^(1/3))*COS(('OddsRatio_working_3-way'!Y280+4*PI())/3)</f>
        <v>-0.21455490088858764</v>
      </c>
      <c r="AI280" s="11">
        <f>'OddsRatio_working_3-way'!U280/(3*'OddsRatio_working_3-way'!X280^(1/3))*SIN(('OddsRatio_working_3-way'!Y280)/3)</f>
        <v>-5.0981555981951698E-2</v>
      </c>
      <c r="AJ280" s="11">
        <f>'OddsRatio_working_3-way'!U280/(3*'OddsRatio_working_3-way'!X280^(1/3))*SIN(('OddsRatio_working_3-way'!Y280+2*PI())/3)</f>
        <v>-0.42260154533389011</v>
      </c>
      <c r="AK280" s="11">
        <f>'OddsRatio_working_3-way'!U280/(3*'OddsRatio_working_3-way'!X280^(1/3))*SIN(('OddsRatio_working_3-way'!Y280+4*PI())/3)</f>
        <v>0.47358310131584164</v>
      </c>
      <c r="AL280" s="11">
        <f>'OddsRatio_working_3-way'!Z280+'OddsRatio_working_3-way'!AF280</f>
        <v>1.0348248939736648</v>
      </c>
      <c r="AM280" s="11">
        <f>'OddsRatio_working_3-way'!AA280+'OddsRatio_working_3-way'!AG280</f>
        <v>-0.60571509219648956</v>
      </c>
      <c r="AN280" s="11">
        <f>'OddsRatio_working_3-way'!AB280+'OddsRatio_working_3-way'!AH280</f>
        <v>-0.42910980177717534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1.0348248939736648</v>
      </c>
      <c r="AS280" s="11">
        <f>IF(('OddsRatio_working_3-way'!X280=0),IF(Q280&gt;0,-Q280^(1/3),(-Q280)^(1/3)),'OddsRatio_working_3-way'!AM280-'OddsRatio_working_3-way'!R280/3)</f>
        <v>-0.60571509219648956</v>
      </c>
      <c r="AT280" s="11">
        <f>IF(('OddsRatio_working_3-way'!X280=0),IF(Q280&gt;0,-Q280^(1/3),(-Q280)^(1/3)),'OddsRatio_working_3-way'!AN280-'OddsRatio_working_3-way'!R280/3)</f>
        <v>-0.42910980177717534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5.84</v>
      </c>
      <c r="B281" s="4">
        <f>IF('True_Odds_Calculator_3-way'!B282="","",'True_Odds_Calculator_3-way'!B282)</f>
        <v>4.5</v>
      </c>
      <c r="C281" s="4">
        <f>IF('True_Odds_Calculator_3-way'!C282="","",'True_Odds_Calculator_3-way'!C282)</f>
        <v>1.58</v>
      </c>
      <c r="D281" s="9">
        <f t="shared" si="65"/>
        <v>0.16446345633380349</v>
      </c>
      <c r="E281" s="9">
        <f t="shared" si="66"/>
        <v>0.21395742046813701</v>
      </c>
      <c r="F281" s="9">
        <f t="shared" si="67"/>
        <v>0.6215791231980593</v>
      </c>
      <c r="G281" s="9">
        <f t="shared" si="68"/>
        <v>1.0496648990279178</v>
      </c>
      <c r="H281" s="9">
        <f t="shared" si="69"/>
        <v>6.080378111295123</v>
      </c>
      <c r="I281" s="9">
        <f t="shared" si="70"/>
        <v>4.6738271465977137</v>
      </c>
      <c r="J281" s="9">
        <f t="shared" si="71"/>
        <v>1.6088056414361926</v>
      </c>
      <c r="K281" s="11">
        <f t="shared" si="72"/>
        <v>0.17123287671232876</v>
      </c>
      <c r="L281" s="11">
        <f t="shared" si="73"/>
        <v>0.22222222222222221</v>
      </c>
      <c r="M281" s="11">
        <f t="shared" si="74"/>
        <v>0.63291139240506322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-0.23662408723965866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0.21482380594570641</v>
      </c>
      <c r="Q281" s="11">
        <f>2*'OddsRatio_working_3-way'!K281*'OddsRatio_working_3-way'!L281*'OddsRatio_working_3-way'!M281</f>
        <v>4.8166772633566453E-2</v>
      </c>
      <c r="R281" s="11">
        <f t="shared" si="75"/>
        <v>0</v>
      </c>
      <c r="S281" s="11">
        <f t="shared" si="76"/>
        <v>-0.90786955990717721</v>
      </c>
      <c r="T281" s="11">
        <f t="shared" si="77"/>
        <v>-0.20355819728860472</v>
      </c>
      <c r="U281" s="11">
        <f>'OddsRatio_working_3-way'!S281-'OddsRatio_working_3-way'!R281^2/3</f>
        <v>-0.90786955990717721</v>
      </c>
      <c r="V281" s="11">
        <f>'OddsRatio_working_3-way'!S281*'OddsRatio_working_3-way'!R281/3-2*'OddsRatio_working_3-way'!R281^3/27-'OddsRatio_working_3-way'!T281</f>
        <v>0.20355819728860472</v>
      </c>
      <c r="W281" s="11">
        <f>'OddsRatio_working_3-way'!V281^2+4*'OddsRatio_working_3-way'!U281^3/27</f>
        <v>-6.9421946074173846E-2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0.16647663932032652</v>
      </c>
      <c r="Y281" s="11">
        <f>IF('OddsRatio_working_3-way'!W281&gt;=0,IF('OddsRatio_working_3-way'!V281+SQRT('OddsRatio_working_3-way'!W281)&gt;0,0,PI()),ACOS('OddsRatio_working_3-way'!V281/(2*'OddsRatio_working_3-way'!X281)))</f>
        <v>0.91300356874867261</v>
      </c>
      <c r="Z281" s="11">
        <f>'OddsRatio_working_3-way'!X281^(1/3)*COS('OddsRatio_working_3-way'!Y281/3)</f>
        <v>0.52483244951395891</v>
      </c>
      <c r="AA281" s="11">
        <f>'OddsRatio_working_3-way'!X281^(1/3)*COS(('OddsRatio_working_3-way'!Y281+2*PI())/3)</f>
        <v>-0.40517674076080212</v>
      </c>
      <c r="AB281" s="11">
        <f>'OddsRatio_working_3-way'!X281^(1/3)*COS(('OddsRatio_working_3-way'!Y281+4*PI())/3)</f>
        <v>-0.11965570875315666</v>
      </c>
      <c r="AC281" s="11">
        <f>'OddsRatio_working_3-way'!X281^(1/3)*SIN('OddsRatio_working_3-way'!Y281/3)</f>
        <v>0.16484564468891377</v>
      </c>
      <c r="AD281" s="11">
        <f>'OddsRatio_working_3-way'!X281^(1/3)*SIN(('OddsRatio_working_3-way'!Y281+2*PI())/3)</f>
        <v>0.37209541166504539</v>
      </c>
      <c r="AE281" s="11">
        <f>'OddsRatio_working_3-way'!X281^(1/3)*SIN(('OddsRatio_working_3-way'!Y281+4*PI())/3)</f>
        <v>-0.53694105635395917</v>
      </c>
      <c r="AF281" s="11">
        <f>-'OddsRatio_working_3-way'!U281/(3*'OddsRatio_working_3-way'!X281^(1/3))*COS(('OddsRatio_working_3-way'!Y281)/3)</f>
        <v>0.52483244951395891</v>
      </c>
      <c r="AG281" s="11">
        <f>-'OddsRatio_working_3-way'!U281/(3*'OddsRatio_working_3-way'!X281^(1/3))*COS(('OddsRatio_working_3-way'!Y281+2*PI())/3)</f>
        <v>-0.40517674076080212</v>
      </c>
      <c r="AH281" s="11">
        <f>-'OddsRatio_working_3-way'!U281/(3*'OddsRatio_working_3-way'!X281^(1/3))*COS(('OddsRatio_working_3-way'!Y281+4*PI())/3)</f>
        <v>-0.11965570875315666</v>
      </c>
      <c r="AI281" s="11">
        <f>'OddsRatio_working_3-way'!U281/(3*'OddsRatio_working_3-way'!X281^(1/3))*SIN(('OddsRatio_working_3-way'!Y281)/3)</f>
        <v>-0.16484564468891377</v>
      </c>
      <c r="AJ281" s="11">
        <f>'OddsRatio_working_3-way'!U281/(3*'OddsRatio_working_3-way'!X281^(1/3))*SIN(('OddsRatio_working_3-way'!Y281+2*PI())/3)</f>
        <v>-0.37209541166504539</v>
      </c>
      <c r="AK281" s="11">
        <f>'OddsRatio_working_3-way'!U281/(3*'OddsRatio_working_3-way'!X281^(1/3))*SIN(('OddsRatio_working_3-way'!Y281+4*PI())/3)</f>
        <v>0.53694105635395917</v>
      </c>
      <c r="AL281" s="11">
        <f>'OddsRatio_working_3-way'!Z281+'OddsRatio_working_3-way'!AF281</f>
        <v>1.0496648990279178</v>
      </c>
      <c r="AM281" s="11">
        <f>'OddsRatio_working_3-way'!AA281+'OddsRatio_working_3-way'!AG281</f>
        <v>-0.81035348152160425</v>
      </c>
      <c r="AN281" s="11">
        <f>'OddsRatio_working_3-way'!AB281+'OddsRatio_working_3-way'!AH281</f>
        <v>-0.23931141750631332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1.0496648990279178</v>
      </c>
      <c r="AS281" s="11">
        <f>IF(('OddsRatio_working_3-way'!X281=0),IF(Q281&gt;0,-Q281^(1/3),(-Q281)^(1/3)),'OddsRatio_working_3-way'!AM281-'OddsRatio_working_3-way'!R281/3)</f>
        <v>-0.81035348152160425</v>
      </c>
      <c r="AT281" s="11">
        <f>IF(('OddsRatio_working_3-way'!X281=0),IF(Q281&gt;0,-Q281^(1/3),(-Q281)^(1/3)),'OddsRatio_working_3-way'!AN281-'OddsRatio_working_3-way'!R281/3)</f>
        <v>-0.23931141750631332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4.66</v>
      </c>
      <c r="B282" s="4">
        <f>IF('True_Odds_Calculator_3-way'!B283="","",'True_Odds_Calculator_3-way'!B283)</f>
        <v>3.67</v>
      </c>
      <c r="C282" s="4">
        <f>IF('True_Odds_Calculator_3-way'!C283="","",'True_Odds_Calculator_3-way'!C283)</f>
        <v>1.86</v>
      </c>
      <c r="D282" s="9">
        <f t="shared" si="65"/>
        <v>0.20786593290208713</v>
      </c>
      <c r="E282" s="9">
        <f t="shared" si="66"/>
        <v>0.26454992739305938</v>
      </c>
      <c r="F282" s="9">
        <f t="shared" si="67"/>
        <v>0.52758413970485363</v>
      </c>
      <c r="G282" s="9">
        <f t="shared" si="68"/>
        <v>1.0412003061584834</v>
      </c>
      <c r="H282" s="9">
        <f t="shared" si="69"/>
        <v>4.8107931205400485</v>
      </c>
      <c r="I282" s="9">
        <f t="shared" si="70"/>
        <v>3.78000481744315</v>
      </c>
      <c r="J282" s="9">
        <f t="shared" si="71"/>
        <v>1.8954322632962961</v>
      </c>
      <c r="K282" s="11">
        <f t="shared" si="72"/>
        <v>0.21459227467811159</v>
      </c>
      <c r="L282" s="11">
        <f t="shared" si="73"/>
        <v>0.27247956403269757</v>
      </c>
      <c r="M282" s="11">
        <f t="shared" si="74"/>
        <v>0.5376344086021505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-0.26419577786823134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0.22602889674132354</v>
      </c>
      <c r="Q282" s="11">
        <f>2*'OddsRatio_working_3-way'!K282*'OddsRatio_working_3-way'!L282*'OddsRatio_working_3-way'!M282</f>
        <v>6.2873128439867448E-2</v>
      </c>
      <c r="R282" s="11">
        <f t="shared" si="75"/>
        <v>0</v>
      </c>
      <c r="S282" s="11">
        <f t="shared" si="76"/>
        <v>-0.85553561288953039</v>
      </c>
      <c r="T282" s="11">
        <f t="shared" si="77"/>
        <v>-0.2379793081751127</v>
      </c>
      <c r="U282" s="11">
        <f>'OddsRatio_working_3-way'!S282-'OddsRatio_working_3-way'!R282^2/3</f>
        <v>-0.85553561288953039</v>
      </c>
      <c r="V282" s="11">
        <f>'OddsRatio_working_3-way'!S282*'OddsRatio_working_3-way'!R282/3-2*'OddsRatio_working_3-way'!R282^3/27-'OddsRatio_working_3-way'!T282</f>
        <v>0.2379793081751127</v>
      </c>
      <c r="W282" s="11">
        <f>'OddsRatio_working_3-way'!V282^2+4*'OddsRatio_working_3-way'!U282^3/27</f>
        <v>-3.6136478545910844E-2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0.1522913569982027</v>
      </c>
      <c r="Y282" s="11">
        <f>IF('OddsRatio_working_3-way'!W282&gt;=0,IF('OddsRatio_working_3-way'!V282+SQRT('OddsRatio_working_3-way'!W282)&gt;0,0,PI()),ACOS('OddsRatio_working_3-way'!V282/(2*'OddsRatio_working_3-way'!X282)))</f>
        <v>0.67400393397380087</v>
      </c>
      <c r="Z282" s="11">
        <f>'OddsRatio_working_3-way'!X282^(1/3)*COS('OddsRatio_working_3-way'!Y282/3)</f>
        <v>0.52060015307924179</v>
      </c>
      <c r="AA282" s="11">
        <f>'OddsRatio_working_3-way'!X282^(1/3)*COS(('OddsRatio_working_3-way'!Y282+2*PI())/3)</f>
        <v>-0.36333169150699435</v>
      </c>
      <c r="AB282" s="11">
        <f>'OddsRatio_working_3-way'!X282^(1/3)*COS(('OddsRatio_working_3-way'!Y282+4*PI())/3)</f>
        <v>-0.15726846157224769</v>
      </c>
      <c r="AC282" s="11">
        <f>'OddsRatio_working_3-way'!X282^(1/3)*SIN('OddsRatio_working_3-way'!Y282/3)</f>
        <v>0.11897066127290996</v>
      </c>
      <c r="AD282" s="11">
        <f>'OddsRatio_working_3-way'!X282^(1/3)*SIN(('OddsRatio_working_3-way'!Y282+2*PI())/3)</f>
        <v>0.39136762714423617</v>
      </c>
      <c r="AE282" s="11">
        <f>'OddsRatio_working_3-way'!X282^(1/3)*SIN(('OddsRatio_working_3-way'!Y282+4*PI())/3)</f>
        <v>-0.5103382884171459</v>
      </c>
      <c r="AF282" s="11">
        <f>-'OddsRatio_working_3-way'!U282/(3*'OddsRatio_working_3-way'!X282^(1/3))*COS(('OddsRatio_working_3-way'!Y282)/3)</f>
        <v>0.52060015307924168</v>
      </c>
      <c r="AG282" s="11">
        <f>-'OddsRatio_working_3-way'!U282/(3*'OddsRatio_working_3-way'!X282^(1/3))*COS(('OddsRatio_working_3-way'!Y282+2*PI())/3)</f>
        <v>-0.36333169150699424</v>
      </c>
      <c r="AH282" s="11">
        <f>-'OddsRatio_working_3-way'!U282/(3*'OddsRatio_working_3-way'!X282^(1/3))*COS(('OddsRatio_working_3-way'!Y282+4*PI())/3)</f>
        <v>-0.15726846157224766</v>
      </c>
      <c r="AI282" s="11">
        <f>'OddsRatio_working_3-way'!U282/(3*'OddsRatio_working_3-way'!X282^(1/3))*SIN(('OddsRatio_working_3-way'!Y282)/3)</f>
        <v>-0.11897066127290994</v>
      </c>
      <c r="AJ282" s="11">
        <f>'OddsRatio_working_3-way'!U282/(3*'OddsRatio_working_3-way'!X282^(1/3))*SIN(('OddsRatio_working_3-way'!Y282+2*PI())/3)</f>
        <v>-0.39136762714423606</v>
      </c>
      <c r="AK282" s="11">
        <f>'OddsRatio_working_3-way'!U282/(3*'OddsRatio_working_3-way'!X282^(1/3))*SIN(('OddsRatio_working_3-way'!Y282+4*PI())/3)</f>
        <v>0.51033828841714579</v>
      </c>
      <c r="AL282" s="11">
        <f>'OddsRatio_working_3-way'!Z282+'OddsRatio_working_3-way'!AF282</f>
        <v>1.0412003061584834</v>
      </c>
      <c r="AM282" s="11">
        <f>'OddsRatio_working_3-way'!AA282+'OddsRatio_working_3-way'!AG282</f>
        <v>-0.72666338301398858</v>
      </c>
      <c r="AN282" s="11">
        <f>'OddsRatio_working_3-way'!AB282+'OddsRatio_working_3-way'!AH282</f>
        <v>-0.31453692314449533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1.0412003061584834</v>
      </c>
      <c r="AS282" s="11">
        <f>IF(('OddsRatio_working_3-way'!X282=0),IF(Q282&gt;0,-Q282^(1/3),(-Q282)^(1/3)),'OddsRatio_working_3-way'!AM282-'OddsRatio_working_3-way'!R282/3)</f>
        <v>-0.72666338301398858</v>
      </c>
      <c r="AT282" s="11">
        <f>IF(('OddsRatio_working_3-way'!X282=0),IF(Q282&gt;0,-Q282^(1/3),(-Q282)^(1/3)),'OddsRatio_working_3-way'!AN282-'OddsRatio_working_3-way'!R282/3)</f>
        <v>-0.31453692314449533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1.83</v>
      </c>
      <c r="B283" s="4">
        <f>IF('True_Odds_Calculator_3-way'!B284="","",'True_Odds_Calculator_3-way'!B284)</f>
        <v>3.75</v>
      </c>
      <c r="C283" s="4">
        <f>IF('True_Odds_Calculator_3-way'!C284="","",'True_Odds_Calculator_3-way'!C284)</f>
        <v>4.78</v>
      </c>
      <c r="D283" s="9">
        <f t="shared" si="65"/>
        <v>0.53730167249555583</v>
      </c>
      <c r="E283" s="9">
        <f t="shared" si="66"/>
        <v>0.25952361145781039</v>
      </c>
      <c r="F283" s="9">
        <f t="shared" si="67"/>
        <v>0.20317471604663392</v>
      </c>
      <c r="G283" s="9">
        <f t="shared" si="68"/>
        <v>1.0375323454214571</v>
      </c>
      <c r="H283" s="9">
        <f t="shared" si="69"/>
        <v>1.8611518466998096</v>
      </c>
      <c r="I283" s="9">
        <f t="shared" si="70"/>
        <v>3.8532139499090072</v>
      </c>
      <c r="J283" s="9">
        <f t="shared" si="71"/>
        <v>4.921872265693108</v>
      </c>
      <c r="K283" s="11">
        <f t="shared" si="72"/>
        <v>0.54644808743169393</v>
      </c>
      <c r="L283" s="11">
        <f t="shared" si="73"/>
        <v>0.26666666666666666</v>
      </c>
      <c r="M283" s="11">
        <f t="shared" si="74"/>
        <v>0.20920502092050208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-0.26302215515467464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0.22437143227320877</v>
      </c>
      <c r="Q283" s="11">
        <f>2*'OddsRatio_working_3-way'!K283*'OddsRatio_working_3-way'!L283*'OddsRatio_working_3-way'!M283</f>
        <v>6.097049790032847E-2</v>
      </c>
      <c r="R283" s="11">
        <f t="shared" si="75"/>
        <v>0</v>
      </c>
      <c r="S283" s="11">
        <f t="shared" si="76"/>
        <v>-0.85305145546109351</v>
      </c>
      <c r="T283" s="11">
        <f t="shared" si="77"/>
        <v>-0.23180746072312325</v>
      </c>
      <c r="U283" s="11">
        <f>'OddsRatio_working_3-way'!S283-'OddsRatio_working_3-way'!R283^2/3</f>
        <v>-0.85305145546109351</v>
      </c>
      <c r="V283" s="11">
        <f>'OddsRatio_working_3-way'!S283*'OddsRatio_working_3-way'!R283/3-2*'OddsRatio_working_3-way'!R283^3/27-'OddsRatio_working_3-way'!T283</f>
        <v>0.23180746072312325</v>
      </c>
      <c r="W283" s="11">
        <f>'OddsRatio_working_3-way'!V283^2+4*'OddsRatio_working_3-way'!U283^3/27</f>
        <v>-3.8230160730176481E-2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0.15162854247888061</v>
      </c>
      <c r="Y283" s="11">
        <f>IF('OddsRatio_working_3-way'!W283&gt;=0,IF('OddsRatio_working_3-way'!V283+SQRT('OddsRatio_working_3-way'!W283)&gt;0,0,PI()),ACOS('OddsRatio_working_3-way'!V283/(2*'OddsRatio_working_3-way'!X283)))</f>
        <v>0.70069764801095613</v>
      </c>
      <c r="Z283" s="11">
        <f>'OddsRatio_working_3-way'!X283^(1/3)*COS('OddsRatio_working_3-way'!Y283/3)</f>
        <v>0.51876617271072856</v>
      </c>
      <c r="AA283" s="11">
        <f>'OddsRatio_working_3-way'!X283^(1/3)*COS(('OddsRatio_working_3-way'!Y283+2*PI())/3)</f>
        <v>-0.36626670251598187</v>
      </c>
      <c r="AB283" s="11">
        <f>'OddsRatio_working_3-way'!X283^(1/3)*COS(('OddsRatio_working_3-way'!Y283+4*PI())/3)</f>
        <v>-0.15249947019474636</v>
      </c>
      <c r="AC283" s="11">
        <f>'OddsRatio_working_3-way'!X283^(1/3)*SIN('OddsRatio_working_3-way'!Y283/3)</f>
        <v>0.12341856912458657</v>
      </c>
      <c r="AD283" s="11">
        <f>'OddsRatio_working_3-way'!X283^(1/3)*SIN(('OddsRatio_working_3-way'!Y283+2*PI())/3)</f>
        <v>0.38755539962922342</v>
      </c>
      <c r="AE283" s="11">
        <f>'OddsRatio_working_3-way'!X283^(1/3)*SIN(('OddsRatio_working_3-way'!Y283+4*PI())/3)</f>
        <v>-0.51097396875380996</v>
      </c>
      <c r="AF283" s="11">
        <f>-'OddsRatio_working_3-way'!U283/(3*'OddsRatio_working_3-way'!X283^(1/3))*COS(('OddsRatio_working_3-way'!Y283)/3)</f>
        <v>0.51876617271072856</v>
      </c>
      <c r="AG283" s="11">
        <f>-'OddsRatio_working_3-way'!U283/(3*'OddsRatio_working_3-way'!X283^(1/3))*COS(('OddsRatio_working_3-way'!Y283+2*PI())/3)</f>
        <v>-0.36626670251598187</v>
      </c>
      <c r="AH283" s="11">
        <f>-'OddsRatio_working_3-way'!U283/(3*'OddsRatio_working_3-way'!X283^(1/3))*COS(('OddsRatio_working_3-way'!Y283+4*PI())/3)</f>
        <v>-0.15249947019474636</v>
      </c>
      <c r="AI283" s="11">
        <f>'OddsRatio_working_3-way'!U283/(3*'OddsRatio_working_3-way'!X283^(1/3))*SIN(('OddsRatio_working_3-way'!Y283)/3)</f>
        <v>-0.12341856912458657</v>
      </c>
      <c r="AJ283" s="11">
        <f>'OddsRatio_working_3-way'!U283/(3*'OddsRatio_working_3-way'!X283^(1/3))*SIN(('OddsRatio_working_3-way'!Y283+2*PI())/3)</f>
        <v>-0.38755539962922342</v>
      </c>
      <c r="AK283" s="11">
        <f>'OddsRatio_working_3-way'!U283/(3*'OddsRatio_working_3-way'!X283^(1/3))*SIN(('OddsRatio_working_3-way'!Y283+4*PI())/3)</f>
        <v>0.51097396875380996</v>
      </c>
      <c r="AL283" s="11">
        <f>'OddsRatio_working_3-way'!Z283+'OddsRatio_working_3-way'!AF283</f>
        <v>1.0375323454214571</v>
      </c>
      <c r="AM283" s="11">
        <f>'OddsRatio_working_3-way'!AA283+'OddsRatio_working_3-way'!AG283</f>
        <v>-0.73253340503196374</v>
      </c>
      <c r="AN283" s="11">
        <f>'OddsRatio_working_3-way'!AB283+'OddsRatio_working_3-way'!AH283</f>
        <v>-0.30499894038949271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1.0375323454214571</v>
      </c>
      <c r="AS283" s="11">
        <f>IF(('OddsRatio_working_3-way'!X283=0),IF(Q283&gt;0,-Q283^(1/3),(-Q283)^(1/3)),'OddsRatio_working_3-way'!AM283-'OddsRatio_working_3-way'!R283/3)</f>
        <v>-0.73253340503196374</v>
      </c>
      <c r="AT283" s="11">
        <f>IF(('OddsRatio_working_3-way'!X283=0),IF(Q283&gt;0,-Q283^(1/3),(-Q283)^(1/3)),'OddsRatio_working_3-way'!AN283-'OddsRatio_working_3-way'!R283/3)</f>
        <v>-0.30499894038949271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1.78</v>
      </c>
      <c r="B284" s="4">
        <f>IF('True_Odds_Calculator_3-way'!B285="","",'True_Odds_Calculator_3-way'!B285)</f>
        <v>3.97</v>
      </c>
      <c r="C284" s="4">
        <f>IF('True_Odds_Calculator_3-way'!C285="","",'True_Odds_Calculator_3-way'!C285)</f>
        <v>4.8</v>
      </c>
      <c r="D284" s="9">
        <f t="shared" si="65"/>
        <v>0.55269129126965066</v>
      </c>
      <c r="E284" s="9">
        <f t="shared" si="66"/>
        <v>0.24499756736521364</v>
      </c>
      <c r="F284" s="9">
        <f t="shared" si="67"/>
        <v>0.20231114136513559</v>
      </c>
      <c r="G284" s="9">
        <f t="shared" si="68"/>
        <v>1.0376003974715391</v>
      </c>
      <c r="H284" s="9">
        <f t="shared" si="69"/>
        <v>1.8093283100278008</v>
      </c>
      <c r="I284" s="9">
        <f t="shared" si="70"/>
        <v>4.0816731804904709</v>
      </c>
      <c r="J284" s="9">
        <f t="shared" si="71"/>
        <v>4.9428815103918478</v>
      </c>
      <c r="K284" s="11">
        <f t="shared" si="72"/>
        <v>0.5617977528089888</v>
      </c>
      <c r="L284" s="11">
        <f t="shared" si="73"/>
        <v>0.25188916876574308</v>
      </c>
      <c r="M284" s="11">
        <f t="shared" si="74"/>
        <v>0.20833333333333334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-0.25952721252087274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0.22258464702497194</v>
      </c>
      <c r="Q284" s="11">
        <f>2*'OddsRatio_working_3-way'!K284*'OddsRatio_working_3-way'!L284*'OddsRatio_working_3-way'!M284</f>
        <v>5.8962820403966082E-2</v>
      </c>
      <c r="R284" s="11">
        <f t="shared" si="75"/>
        <v>0</v>
      </c>
      <c r="S284" s="11">
        <f t="shared" si="76"/>
        <v>-0.85765436642629655</v>
      </c>
      <c r="T284" s="11">
        <f t="shared" si="77"/>
        <v>-0.22719320964935011</v>
      </c>
      <c r="U284" s="11">
        <f>'OddsRatio_working_3-way'!S284-'OddsRatio_working_3-way'!R284^2/3</f>
        <v>-0.85765436642629655</v>
      </c>
      <c r="V284" s="11">
        <f>'OddsRatio_working_3-way'!S284*'OddsRatio_working_3-way'!R284/3-2*'OddsRatio_working_3-way'!R284^3/27-'OddsRatio_working_3-way'!T284</f>
        <v>0.22719320964935011</v>
      </c>
      <c r="W284" s="11">
        <f>'OddsRatio_working_3-way'!V284^2+4*'OddsRatio_working_3-way'!U284^3/27</f>
        <v>-4.1844829262989769E-2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0.15285743666384319</v>
      </c>
      <c r="Y284" s="11">
        <f>IF('OddsRatio_working_3-way'!W284&gt;=0,IF('OddsRatio_working_3-way'!V284+SQRT('OddsRatio_working_3-way'!W284)&gt;0,0,PI()),ACOS('OddsRatio_working_3-way'!V284/(2*'OddsRatio_working_3-way'!X284)))</f>
        <v>0.73302467886565648</v>
      </c>
      <c r="Z284" s="11">
        <f>'OddsRatio_working_3-way'!X284^(1/3)*COS('OddsRatio_working_3-way'!Y284/3)</f>
        <v>0.51880019873576955</v>
      </c>
      <c r="AA284" s="11">
        <f>'OddsRatio_working_3-way'!X284^(1/3)*COS(('OddsRatio_working_3-way'!Y284+2*PI())/3)</f>
        <v>-0.37141954835049962</v>
      </c>
      <c r="AB284" s="11">
        <f>'OddsRatio_working_3-way'!X284^(1/3)*COS(('OddsRatio_working_3-way'!Y284+4*PI())/3)</f>
        <v>-0.1473806503852699</v>
      </c>
      <c r="AC284" s="11">
        <f>'OddsRatio_working_3-way'!X284^(1/3)*SIN('OddsRatio_working_3-way'!Y284/3)</f>
        <v>0.12934891804917242</v>
      </c>
      <c r="AD284" s="11">
        <f>'OddsRatio_working_3-way'!X284^(1/3)*SIN(('OddsRatio_working_3-way'!Y284+2*PI())/3)</f>
        <v>0.38461969256900569</v>
      </c>
      <c r="AE284" s="11">
        <f>'OddsRatio_working_3-way'!X284^(1/3)*SIN(('OddsRatio_working_3-way'!Y284+4*PI())/3)</f>
        <v>-0.51396861061817811</v>
      </c>
      <c r="AF284" s="11">
        <f>-'OddsRatio_working_3-way'!U284/(3*'OddsRatio_working_3-way'!X284^(1/3))*COS(('OddsRatio_working_3-way'!Y284)/3)</f>
        <v>0.51880019873576955</v>
      </c>
      <c r="AG284" s="11">
        <f>-'OddsRatio_working_3-way'!U284/(3*'OddsRatio_working_3-way'!X284^(1/3))*COS(('OddsRatio_working_3-way'!Y284+2*PI())/3)</f>
        <v>-0.37141954835049962</v>
      </c>
      <c r="AH284" s="11">
        <f>-'OddsRatio_working_3-way'!U284/(3*'OddsRatio_working_3-way'!X284^(1/3))*COS(('OddsRatio_working_3-way'!Y284+4*PI())/3)</f>
        <v>-0.1473806503852699</v>
      </c>
      <c r="AI284" s="11">
        <f>'OddsRatio_working_3-way'!U284/(3*'OddsRatio_working_3-way'!X284^(1/3))*SIN(('OddsRatio_working_3-way'!Y284)/3)</f>
        <v>-0.12934891804917242</v>
      </c>
      <c r="AJ284" s="11">
        <f>'OddsRatio_working_3-way'!U284/(3*'OddsRatio_working_3-way'!X284^(1/3))*SIN(('OddsRatio_working_3-way'!Y284+2*PI())/3)</f>
        <v>-0.38461969256900569</v>
      </c>
      <c r="AK284" s="11">
        <f>'OddsRatio_working_3-way'!U284/(3*'OddsRatio_working_3-way'!X284^(1/3))*SIN(('OddsRatio_working_3-way'!Y284+4*PI())/3)</f>
        <v>0.51396861061817811</v>
      </c>
      <c r="AL284" s="11">
        <f>'OddsRatio_working_3-way'!Z284+'OddsRatio_working_3-way'!AF284</f>
        <v>1.0376003974715391</v>
      </c>
      <c r="AM284" s="11">
        <f>'OddsRatio_working_3-way'!AA284+'OddsRatio_working_3-way'!AG284</f>
        <v>-0.74283909670099924</v>
      </c>
      <c r="AN284" s="11">
        <f>'OddsRatio_working_3-way'!AB284+'OddsRatio_working_3-way'!AH284</f>
        <v>-0.2947613007705398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1.0376003974715391</v>
      </c>
      <c r="AS284" s="11">
        <f>IF(('OddsRatio_working_3-way'!X284=0),IF(Q284&gt;0,-Q284^(1/3),(-Q284)^(1/3)),'OddsRatio_working_3-way'!AM284-'OddsRatio_working_3-way'!R284/3)</f>
        <v>-0.74283909670099924</v>
      </c>
      <c r="AT284" s="11">
        <f>IF(('OddsRatio_working_3-way'!X284=0),IF(Q284&gt;0,-Q284^(1/3),(-Q284)^(1/3)),'OddsRatio_working_3-way'!AN284-'OddsRatio_working_3-way'!R284/3)</f>
        <v>-0.2947613007705398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1.3</v>
      </c>
      <c r="B285" s="4">
        <f>IF('True_Odds_Calculator_3-way'!B286="","",'True_Odds_Calculator_3-way'!B286)</f>
        <v>5.45</v>
      </c>
      <c r="C285" s="4">
        <f>IF('True_Odds_Calculator_3-way'!C286="","",'True_Odds_Calculator_3-way'!C286)</f>
        <v>9.51</v>
      </c>
      <c r="D285" s="9">
        <f t="shared" si="65"/>
        <v>0.74364805245383658</v>
      </c>
      <c r="E285" s="9">
        <f t="shared" si="66"/>
        <v>0.16357567527702516</v>
      </c>
      <c r="F285" s="9">
        <f t="shared" si="67"/>
        <v>9.2776272269138246E-2</v>
      </c>
      <c r="G285" s="9">
        <f t="shared" si="68"/>
        <v>1.1490737977473415</v>
      </c>
      <c r="H285" s="9">
        <f t="shared" si="69"/>
        <v>1.3447221393242026</v>
      </c>
      <c r="I285" s="9">
        <f t="shared" si="70"/>
        <v>6.1133783999756712</v>
      </c>
      <c r="J285" s="9">
        <f t="shared" si="71"/>
        <v>10.778618018829876</v>
      </c>
      <c r="K285" s="11">
        <f t="shared" si="72"/>
        <v>0.76923076923076916</v>
      </c>
      <c r="L285" s="11">
        <f t="shared" si="73"/>
        <v>0.18348623853211007</v>
      </c>
      <c r="M285" s="11">
        <f t="shared" si="74"/>
        <v>0.10515247108307045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-0.16861276656374047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0.19679912019216853</v>
      </c>
      <c r="Q285" s="11">
        <f>2*'OddsRatio_working_3-way'!K285*'OddsRatio_working_3-way'!L285*'OddsRatio_working_3-way'!M285</f>
        <v>2.9683125217521648E-2</v>
      </c>
      <c r="R285" s="11">
        <f t="shared" si="75"/>
        <v>0</v>
      </c>
      <c r="S285" s="11">
        <f t="shared" si="76"/>
        <v>-1.167166189149579</v>
      </c>
      <c r="T285" s="11">
        <f t="shared" si="77"/>
        <v>-0.17604316578425022</v>
      </c>
      <c r="U285" s="11">
        <f>'OddsRatio_working_3-way'!S285-'OddsRatio_working_3-way'!R285^2/3</f>
        <v>-1.167166189149579</v>
      </c>
      <c r="V285" s="11">
        <f>'OddsRatio_working_3-way'!S285*'OddsRatio_working_3-way'!R285/3-2*'OddsRatio_working_3-way'!R285^3/27-'OddsRatio_working_3-way'!T285</f>
        <v>0.17604316578425022</v>
      </c>
      <c r="W285" s="11">
        <f>'OddsRatio_working_3-way'!V285^2+4*'OddsRatio_working_3-way'!U285^3/27</f>
        <v>-0.20456488573952103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0.24267060079398886</v>
      </c>
      <c r="Y285" s="11">
        <f>IF('OddsRatio_working_3-way'!W285&gt;=0,IF('OddsRatio_working_3-way'!V285+SQRT('OddsRatio_working_3-way'!W285)&gt;0,0,PI()),ACOS('OddsRatio_working_3-way'!V285/(2*'OddsRatio_working_3-way'!X285)))</f>
        <v>1.1996108578978737</v>
      </c>
      <c r="Z285" s="11">
        <f>'OddsRatio_working_3-way'!X285^(1/3)*COS('OddsRatio_working_3-way'!Y285/3)</f>
        <v>0.57453689887367076</v>
      </c>
      <c r="AA285" s="11">
        <f>'OddsRatio_working_3-way'!X285^(1/3)*COS(('OddsRatio_working_3-way'!Y285+2*PI())/3)</f>
        <v>-0.49755887043090663</v>
      </c>
      <c r="AB285" s="11">
        <f>'OddsRatio_working_3-way'!X285^(1/3)*COS(('OddsRatio_working_3-way'!Y285+4*PI())/3)</f>
        <v>-7.6978028442764052E-2</v>
      </c>
      <c r="AC285" s="11">
        <f>'OddsRatio_working_3-way'!X285^(1/3)*SIN('OddsRatio_working_3-way'!Y285/3)</f>
        <v>0.2428224623378536</v>
      </c>
      <c r="AD285" s="11">
        <f>'OddsRatio_working_3-way'!X285^(1/3)*SIN(('OddsRatio_working_3-way'!Y285+2*PI())/3)</f>
        <v>0.37615231866720322</v>
      </c>
      <c r="AE285" s="11">
        <f>'OddsRatio_working_3-way'!X285^(1/3)*SIN(('OddsRatio_working_3-way'!Y285+4*PI())/3)</f>
        <v>-0.61897478100505676</v>
      </c>
      <c r="AF285" s="11">
        <f>-'OddsRatio_working_3-way'!U285/(3*'OddsRatio_working_3-way'!X285^(1/3))*COS(('OddsRatio_working_3-way'!Y285)/3)</f>
        <v>0.57453689887367088</v>
      </c>
      <c r="AG285" s="11">
        <f>-'OddsRatio_working_3-way'!U285/(3*'OddsRatio_working_3-way'!X285^(1/3))*COS(('OddsRatio_working_3-way'!Y285+2*PI())/3)</f>
        <v>-0.49755887043090669</v>
      </c>
      <c r="AH285" s="11">
        <f>-'OddsRatio_working_3-way'!U285/(3*'OddsRatio_working_3-way'!X285^(1/3))*COS(('OddsRatio_working_3-way'!Y285+4*PI())/3)</f>
        <v>-7.6978028442764065E-2</v>
      </c>
      <c r="AI285" s="11">
        <f>'OddsRatio_working_3-way'!U285/(3*'OddsRatio_working_3-way'!X285^(1/3))*SIN(('OddsRatio_working_3-way'!Y285)/3)</f>
        <v>-0.24282246233785365</v>
      </c>
      <c r="AJ285" s="11">
        <f>'OddsRatio_working_3-way'!U285/(3*'OddsRatio_working_3-way'!X285^(1/3))*SIN(('OddsRatio_working_3-way'!Y285+2*PI())/3)</f>
        <v>-0.37615231866720328</v>
      </c>
      <c r="AK285" s="11">
        <f>'OddsRatio_working_3-way'!U285/(3*'OddsRatio_working_3-way'!X285^(1/3))*SIN(('OddsRatio_working_3-way'!Y285+4*PI())/3)</f>
        <v>0.61897478100505687</v>
      </c>
      <c r="AL285" s="11">
        <f>'OddsRatio_working_3-way'!Z285+'OddsRatio_working_3-way'!AF285</f>
        <v>1.1490737977473415</v>
      </c>
      <c r="AM285" s="11">
        <f>'OddsRatio_working_3-way'!AA285+'OddsRatio_working_3-way'!AG285</f>
        <v>-0.99511774086181326</v>
      </c>
      <c r="AN285" s="11">
        <f>'OddsRatio_working_3-way'!AB285+'OddsRatio_working_3-way'!AH285</f>
        <v>-0.1539560568855281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1.1490737977473415</v>
      </c>
      <c r="AS285" s="11">
        <f>IF(('OddsRatio_working_3-way'!X285=0),IF(Q285&gt;0,-Q285^(1/3),(-Q285)^(1/3)),'OddsRatio_working_3-way'!AM285-'OddsRatio_working_3-way'!R285/3)</f>
        <v>-0.99511774086181326</v>
      </c>
      <c r="AT285" s="11">
        <f>IF(('OddsRatio_working_3-way'!X285=0),IF(Q285&gt;0,-Q285^(1/3),(-Q285)^(1/3)),'OddsRatio_working_3-way'!AN285-'OddsRatio_working_3-way'!R285/3)</f>
        <v>-0.1539560568855281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3.85</v>
      </c>
      <c r="B286" s="4">
        <f>IF('True_Odds_Calculator_3-way'!B287="","",'True_Odds_Calculator_3-way'!B287)</f>
        <v>3.94</v>
      </c>
      <c r="C286" s="4">
        <f>IF('True_Odds_Calculator_3-way'!C287="","",'True_Odds_Calculator_3-way'!C287)</f>
        <v>1.93</v>
      </c>
      <c r="D286" s="9">
        <f t="shared" si="65"/>
        <v>0.25014014668394613</v>
      </c>
      <c r="E286" s="9">
        <f t="shared" si="66"/>
        <v>0.24435389893203921</v>
      </c>
      <c r="F286" s="9">
        <f t="shared" si="67"/>
        <v>0.50550595438401458</v>
      </c>
      <c r="G286" s="9">
        <f t="shared" si="68"/>
        <v>1.051845231362293</v>
      </c>
      <c r="H286" s="9">
        <f t="shared" si="69"/>
        <v>3.9977589093825356</v>
      </c>
      <c r="I286" s="9">
        <f t="shared" si="70"/>
        <v>4.0924249802051431</v>
      </c>
      <c r="J286" s="9">
        <f t="shared" si="71"/>
        <v>1.978216065166932</v>
      </c>
      <c r="K286" s="11">
        <f t="shared" si="72"/>
        <v>0.25974025974025972</v>
      </c>
      <c r="L286" s="11">
        <f t="shared" si="73"/>
        <v>0.25380710659898476</v>
      </c>
      <c r="M286" s="11">
        <f t="shared" si="74"/>
        <v>0.5181347150259068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-0.26617108726995364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0.22953822170044783</v>
      </c>
      <c r="Q286" s="11">
        <f>2*'OddsRatio_working_3-way'!K286*'OddsRatio_working_3-way'!L286*'OddsRatio_working_3-way'!M286</f>
        <v>6.8314946934657089E-2</v>
      </c>
      <c r="R286" s="11">
        <f t="shared" si="75"/>
        <v>0</v>
      </c>
      <c r="S286" s="11">
        <f t="shared" si="76"/>
        <v>-0.86237098121648215</v>
      </c>
      <c r="T286" s="11">
        <f t="shared" si="77"/>
        <v>-0.256658030123953</v>
      </c>
      <c r="U286" s="11">
        <f>'OddsRatio_working_3-way'!S286-'OddsRatio_working_3-way'!R286^2/3</f>
        <v>-0.86237098121648215</v>
      </c>
      <c r="V286" s="11">
        <f>'OddsRatio_working_3-way'!S286*'OddsRatio_working_3-way'!R286/3-2*'OddsRatio_working_3-way'!R286^3/27-'OddsRatio_working_3-way'!T286</f>
        <v>0.256658030123953</v>
      </c>
      <c r="W286" s="11">
        <f>'OddsRatio_working_3-way'!V286^2+4*'OddsRatio_working_3-way'!U286^3/27</f>
        <v>-2.9138692618181111E-2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0.15412011309794146</v>
      </c>
      <c r="Y286" s="11">
        <f>IF('OddsRatio_working_3-way'!W286&gt;=0,IF('OddsRatio_working_3-way'!V286+SQRT('OddsRatio_working_3-way'!W286)&gt;0,0,PI()),ACOS('OddsRatio_working_3-way'!V286/(2*'OddsRatio_working_3-way'!X286)))</f>
        <v>0.58691001194826597</v>
      </c>
      <c r="Z286" s="11">
        <f>'OddsRatio_working_3-way'!X286^(1/3)*COS('OddsRatio_working_3-way'!Y286/3)</f>
        <v>0.52592261568114651</v>
      </c>
      <c r="AA286" s="11">
        <f>'OddsRatio_working_3-way'!X286^(1/3)*COS(('OddsRatio_working_3-way'!Y286+2*PI())/3)</f>
        <v>-0.35322091697138197</v>
      </c>
      <c r="AB286" s="11">
        <f>'OddsRatio_working_3-way'!X286^(1/3)*COS(('OddsRatio_working_3-way'!Y286+4*PI())/3)</f>
        <v>-0.17270169870976448</v>
      </c>
      <c r="AC286" s="11">
        <f>'OddsRatio_working_3-way'!X286^(1/3)*SIN('OddsRatio_working_3-way'!Y286/3)</f>
        <v>0.10422281925724564</v>
      </c>
      <c r="AD286" s="11">
        <f>'OddsRatio_working_3-way'!X286^(1/3)*SIN(('OddsRatio_working_3-way'!Y286+2*PI())/3)</f>
        <v>0.40335093597601024</v>
      </c>
      <c r="AE286" s="11">
        <f>'OddsRatio_working_3-way'!X286^(1/3)*SIN(('OddsRatio_working_3-way'!Y286+4*PI())/3)</f>
        <v>-0.50757375523325587</v>
      </c>
      <c r="AF286" s="11">
        <f>-'OddsRatio_working_3-way'!U286/(3*'OddsRatio_working_3-way'!X286^(1/3))*COS(('OddsRatio_working_3-way'!Y286)/3)</f>
        <v>0.5259226156811464</v>
      </c>
      <c r="AG286" s="11">
        <f>-'OddsRatio_working_3-way'!U286/(3*'OddsRatio_working_3-way'!X286^(1/3))*COS(('OddsRatio_working_3-way'!Y286+2*PI())/3)</f>
        <v>-0.35322091697138192</v>
      </c>
      <c r="AH286" s="11">
        <f>-'OddsRatio_working_3-way'!U286/(3*'OddsRatio_working_3-way'!X286^(1/3))*COS(('OddsRatio_working_3-way'!Y286+4*PI())/3)</f>
        <v>-0.17270169870976443</v>
      </c>
      <c r="AI286" s="11">
        <f>'OddsRatio_working_3-way'!U286/(3*'OddsRatio_working_3-way'!X286^(1/3))*SIN(('OddsRatio_working_3-way'!Y286)/3)</f>
        <v>-0.10422281925724562</v>
      </c>
      <c r="AJ286" s="11">
        <f>'OddsRatio_working_3-way'!U286/(3*'OddsRatio_working_3-way'!X286^(1/3))*SIN(('OddsRatio_working_3-way'!Y286+2*PI())/3)</f>
        <v>-0.40335093597601018</v>
      </c>
      <c r="AK286" s="11">
        <f>'OddsRatio_working_3-way'!U286/(3*'OddsRatio_working_3-way'!X286^(1/3))*SIN(('OddsRatio_working_3-way'!Y286+4*PI())/3)</f>
        <v>0.50757375523325576</v>
      </c>
      <c r="AL286" s="11">
        <f>'OddsRatio_working_3-way'!Z286+'OddsRatio_working_3-way'!AF286</f>
        <v>1.051845231362293</v>
      </c>
      <c r="AM286" s="11">
        <f>'OddsRatio_working_3-way'!AA286+'OddsRatio_working_3-way'!AG286</f>
        <v>-0.70644183394276383</v>
      </c>
      <c r="AN286" s="11">
        <f>'OddsRatio_working_3-way'!AB286+'OddsRatio_working_3-way'!AH286</f>
        <v>-0.34540339741952891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1.051845231362293</v>
      </c>
      <c r="AS286" s="11">
        <f>IF(('OddsRatio_working_3-way'!X286=0),IF(Q286&gt;0,-Q286^(1/3),(-Q286)^(1/3)),'OddsRatio_working_3-way'!AM286-'OddsRatio_working_3-way'!R286/3)</f>
        <v>-0.70644183394276383</v>
      </c>
      <c r="AT286" s="11">
        <f>IF(('OddsRatio_working_3-way'!X286=0),IF(Q286&gt;0,-Q286^(1/3),(-Q286)^(1/3)),'OddsRatio_working_3-way'!AN286-'OddsRatio_working_3-way'!R286/3)</f>
        <v>-0.34540339741952891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1.72</v>
      </c>
      <c r="B287" s="4">
        <f>IF('True_Odds_Calculator_3-way'!B288="","",'True_Odds_Calculator_3-way'!B288)</f>
        <v>3.91</v>
      </c>
      <c r="C287" s="4">
        <f>IF('True_Odds_Calculator_3-way'!C288="","",'True_Odds_Calculator_3-way'!C288)</f>
        <v>5.13</v>
      </c>
      <c r="D287" s="9">
        <f t="shared" si="65"/>
        <v>0.56802677214640507</v>
      </c>
      <c r="E287" s="9">
        <f t="shared" si="66"/>
        <v>0.24548261118106074</v>
      </c>
      <c r="F287" s="9">
        <f t="shared" si="67"/>
        <v>0.18649061667253397</v>
      </c>
      <c r="G287" s="9">
        <f t="shared" si="68"/>
        <v>1.056222780127501</v>
      </c>
      <c r="H287" s="9">
        <f t="shared" si="69"/>
        <v>1.7604804016918005</v>
      </c>
      <c r="I287" s="9">
        <f t="shared" si="70"/>
        <v>4.0736082901710278</v>
      </c>
      <c r="J287" s="9">
        <f t="shared" si="71"/>
        <v>5.3622000819265798</v>
      </c>
      <c r="K287" s="11">
        <f t="shared" si="72"/>
        <v>0.58139534883720934</v>
      </c>
      <c r="L287" s="11">
        <f t="shared" si="73"/>
        <v>0.25575447570332482</v>
      </c>
      <c r="M287" s="11">
        <f t="shared" si="74"/>
        <v>0.19493177387914232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-0.25081468913466065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0.22492573682598951</v>
      </c>
      <c r="Q287" s="11">
        <f>2*'OddsRatio_working_3-way'!K287*'OddsRatio_working_3-way'!L287*'OddsRatio_working_3-way'!M287</f>
        <v>5.7970550728347808E-2</v>
      </c>
      <c r="R287" s="11">
        <f t="shared" si="75"/>
        <v>0</v>
      </c>
      <c r="S287" s="11">
        <f t="shared" si="76"/>
        <v>-0.89678055779750787</v>
      </c>
      <c r="T287" s="11">
        <f t="shared" si="77"/>
        <v>-0.23112900974162573</v>
      </c>
      <c r="U287" s="11">
        <f>'OddsRatio_working_3-way'!S287-'OddsRatio_working_3-way'!R287^2/3</f>
        <v>-0.89678055779750787</v>
      </c>
      <c r="V287" s="11">
        <f>'OddsRatio_working_3-way'!S287*'OddsRatio_working_3-way'!R287/3-2*'OddsRatio_working_3-way'!R287^3/27-'OddsRatio_working_3-way'!T287</f>
        <v>0.23112900974162573</v>
      </c>
      <c r="W287" s="11">
        <f>'OddsRatio_working_3-way'!V287^2+4*'OddsRatio_working_3-way'!U287^3/27</f>
        <v>-5.342452264265557E-2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0.16343587564148829</v>
      </c>
      <c r="Y287" s="11">
        <f>IF('OddsRatio_working_3-way'!W287&gt;=0,IF('OddsRatio_working_3-way'!V287+SQRT('OddsRatio_working_3-way'!W287)&gt;0,0,PI()),ACOS('OddsRatio_working_3-way'!V287/(2*'OddsRatio_working_3-way'!X287)))</f>
        <v>0.78541643048215914</v>
      </c>
      <c r="Z287" s="11">
        <f>'OddsRatio_working_3-way'!X287^(1/3)*COS('OddsRatio_working_3-way'!Y287/3)</f>
        <v>0.52811139006375052</v>
      </c>
      <c r="AA287" s="11">
        <f>'OddsRatio_working_3-way'!X287^(1/3)*COS(('OddsRatio_working_3-way'!Y287+2*PI())/3)</f>
        <v>-0.38660735439671967</v>
      </c>
      <c r="AB287" s="11">
        <f>'OddsRatio_working_3-way'!X287^(1/3)*COS(('OddsRatio_working_3-way'!Y287+4*PI())/3)</f>
        <v>-0.14150403566703051</v>
      </c>
      <c r="AC287" s="11">
        <f>'OddsRatio_working_3-way'!X287^(1/3)*SIN('OddsRatio_working_3-way'!Y287/3)</f>
        <v>0.14151046704785658</v>
      </c>
      <c r="AD287" s="11">
        <f>'OddsRatio_working_3-way'!X287^(1/3)*SIN(('OddsRatio_working_3-way'!Y287+2*PI())/3)</f>
        <v>0.3866026462991925</v>
      </c>
      <c r="AE287" s="11">
        <f>'OddsRatio_working_3-way'!X287^(1/3)*SIN(('OddsRatio_working_3-way'!Y287+4*PI())/3)</f>
        <v>-0.52811311334704902</v>
      </c>
      <c r="AF287" s="11">
        <f>-'OddsRatio_working_3-way'!U287/(3*'OddsRatio_working_3-way'!X287^(1/3))*COS(('OddsRatio_working_3-way'!Y287)/3)</f>
        <v>0.52811139006375052</v>
      </c>
      <c r="AG287" s="11">
        <f>-'OddsRatio_working_3-way'!U287/(3*'OddsRatio_working_3-way'!X287^(1/3))*COS(('OddsRatio_working_3-way'!Y287+2*PI())/3)</f>
        <v>-0.38660735439671967</v>
      </c>
      <c r="AH287" s="11">
        <f>-'OddsRatio_working_3-way'!U287/(3*'OddsRatio_working_3-way'!X287^(1/3))*COS(('OddsRatio_working_3-way'!Y287+4*PI())/3)</f>
        <v>-0.14150403566703051</v>
      </c>
      <c r="AI287" s="11">
        <f>'OddsRatio_working_3-way'!U287/(3*'OddsRatio_working_3-way'!X287^(1/3))*SIN(('OddsRatio_working_3-way'!Y287)/3)</f>
        <v>-0.14151046704785658</v>
      </c>
      <c r="AJ287" s="11">
        <f>'OddsRatio_working_3-way'!U287/(3*'OddsRatio_working_3-way'!X287^(1/3))*SIN(('OddsRatio_working_3-way'!Y287+2*PI())/3)</f>
        <v>-0.3866026462991925</v>
      </c>
      <c r="AK287" s="11">
        <f>'OddsRatio_working_3-way'!U287/(3*'OddsRatio_working_3-way'!X287^(1/3))*SIN(('OddsRatio_working_3-way'!Y287+4*PI())/3)</f>
        <v>0.52811311334704902</v>
      </c>
      <c r="AL287" s="11">
        <f>'OddsRatio_working_3-way'!Z287+'OddsRatio_working_3-way'!AF287</f>
        <v>1.056222780127501</v>
      </c>
      <c r="AM287" s="11">
        <f>'OddsRatio_working_3-way'!AA287+'OddsRatio_working_3-way'!AG287</f>
        <v>-0.77321470879343934</v>
      </c>
      <c r="AN287" s="11">
        <f>'OddsRatio_working_3-way'!AB287+'OddsRatio_working_3-way'!AH287</f>
        <v>-0.28300807133406103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1.056222780127501</v>
      </c>
      <c r="AS287" s="11">
        <f>IF(('OddsRatio_working_3-way'!X287=0),IF(Q287&gt;0,-Q287^(1/3),(-Q287)^(1/3)),'OddsRatio_working_3-way'!AM287-'OddsRatio_working_3-way'!R287/3)</f>
        <v>-0.77321470879343934</v>
      </c>
      <c r="AT287" s="11">
        <f>IF(('OddsRatio_working_3-way'!X287=0),IF(Q287&gt;0,-Q287^(1/3),(-Q287)^(1/3)),'OddsRatio_working_3-way'!AN287-'OddsRatio_working_3-way'!R287/3)</f>
        <v>-0.28300807133406103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3.23</v>
      </c>
      <c r="B288" s="4">
        <f>IF('True_Odds_Calculator_3-way'!B289="","",'True_Odds_Calculator_3-way'!B289)</f>
        <v>3.71</v>
      </c>
      <c r="C288" s="4">
        <f>IF('True_Odds_Calculator_3-way'!C289="","",'True_Odds_Calculator_3-way'!C289)</f>
        <v>2.23</v>
      </c>
      <c r="D288" s="9">
        <f t="shared" si="65"/>
        <v>0.30065649714006082</v>
      </c>
      <c r="E288" s="9">
        <f t="shared" si="66"/>
        <v>0.26131969420328949</v>
      </c>
      <c r="F288" s="9">
        <f t="shared" si="67"/>
        <v>0.43802380865664969</v>
      </c>
      <c r="G288" s="9">
        <f t="shared" si="68"/>
        <v>1.0430739230259705</v>
      </c>
      <c r="H288" s="9">
        <f t="shared" si="69"/>
        <v>3.3260548483479138</v>
      </c>
      <c r="I288" s="9">
        <f t="shared" si="70"/>
        <v>3.8267303314003804</v>
      </c>
      <c r="J288" s="9">
        <f t="shared" si="71"/>
        <v>2.2829809253219433</v>
      </c>
      <c r="K288" s="11">
        <f t="shared" si="72"/>
        <v>0.30959752321981426</v>
      </c>
      <c r="L288" s="11">
        <f t="shared" si="73"/>
        <v>0.26954177897574122</v>
      </c>
      <c r="M288" s="11">
        <f t="shared" si="74"/>
        <v>0.44843049327354262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-0.27816210893493443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0.23088933294649708</v>
      </c>
      <c r="Q288" s="11">
        <f>2*'OddsRatio_working_3-way'!K288*'OddsRatio_working_3-way'!L288*'OddsRatio_working_3-way'!M288</f>
        <v>7.4842571457535506E-2</v>
      </c>
      <c r="R288" s="11">
        <f t="shared" si="75"/>
        <v>0</v>
      </c>
      <c r="S288" s="11">
        <f t="shared" si="76"/>
        <v>-0.83005314358076343</v>
      </c>
      <c r="T288" s="11">
        <f t="shared" si="77"/>
        <v>-0.26906098657399136</v>
      </c>
      <c r="U288" s="11">
        <f>'OddsRatio_working_3-way'!S288-'OddsRatio_working_3-way'!R288^2/3</f>
        <v>-0.83005314358076343</v>
      </c>
      <c r="V288" s="11">
        <f>'OddsRatio_working_3-way'!S288*'OddsRatio_working_3-way'!R288/3-2*'OddsRatio_working_3-way'!R288^3/27-'OddsRatio_working_3-way'!T288</f>
        <v>0.26906098657399136</v>
      </c>
      <c r="W288" s="11">
        <f>'OddsRatio_working_3-way'!V288^2+4*'OddsRatio_working_3-way'!U288^3/27</f>
        <v>-1.2331643114329993E-2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0.14553818881181971</v>
      </c>
      <c r="Y288" s="11">
        <f>IF('OddsRatio_working_3-way'!W288&gt;=0,IF('OddsRatio_working_3-way'!V288+SQRT('OddsRatio_working_3-way'!W288)&gt;0,0,PI()),ACOS('OddsRatio_working_3-way'!V288/(2*'OddsRatio_working_3-way'!X288)))</f>
        <v>0.39142700726738355</v>
      </c>
      <c r="Z288" s="11">
        <f>'OddsRatio_working_3-way'!X288^(1/3)*COS('OddsRatio_working_3-way'!Y288/3)</f>
        <v>0.52153696151298523</v>
      </c>
      <c r="AA288" s="11">
        <f>'OddsRatio_working_3-way'!X288^(1/3)*COS(('OddsRatio_working_3-way'!Y288+2*PI())/3)</f>
        <v>-0.32003638292151815</v>
      </c>
      <c r="AB288" s="11">
        <f>'OddsRatio_working_3-way'!X288^(1/3)*COS(('OddsRatio_working_3-way'!Y288+4*PI())/3)</f>
        <v>-0.20150057859146725</v>
      </c>
      <c r="AC288" s="11">
        <f>'OddsRatio_working_3-way'!X288^(1/3)*SIN('OddsRatio_working_3-way'!Y288/3)</f>
        <v>6.843667853856393E-2</v>
      </c>
      <c r="AD288" s="11">
        <f>'OddsRatio_working_3-way'!X288^(1/3)*SIN(('OddsRatio_working_3-way'!Y288+2*PI())/3)</f>
        <v>0.41744591841351042</v>
      </c>
      <c r="AE288" s="11">
        <f>'OddsRatio_working_3-way'!X288^(1/3)*SIN(('OddsRatio_working_3-way'!Y288+4*PI())/3)</f>
        <v>-0.48588259695207414</v>
      </c>
      <c r="AF288" s="11">
        <f>-'OddsRatio_working_3-way'!U288/(3*'OddsRatio_working_3-way'!X288^(1/3))*COS(('OddsRatio_working_3-way'!Y288)/3)</f>
        <v>0.52153696151298523</v>
      </c>
      <c r="AG288" s="11">
        <f>-'OddsRatio_working_3-way'!U288/(3*'OddsRatio_working_3-way'!X288^(1/3))*COS(('OddsRatio_working_3-way'!Y288+2*PI())/3)</f>
        <v>-0.32003638292151815</v>
      </c>
      <c r="AH288" s="11">
        <f>-'OddsRatio_working_3-way'!U288/(3*'OddsRatio_working_3-way'!X288^(1/3))*COS(('OddsRatio_working_3-way'!Y288+4*PI())/3)</f>
        <v>-0.20150057859146725</v>
      </c>
      <c r="AI288" s="11">
        <f>'OddsRatio_working_3-way'!U288/(3*'OddsRatio_working_3-way'!X288^(1/3))*SIN(('OddsRatio_working_3-way'!Y288)/3)</f>
        <v>-6.843667853856393E-2</v>
      </c>
      <c r="AJ288" s="11">
        <f>'OddsRatio_working_3-way'!U288/(3*'OddsRatio_working_3-way'!X288^(1/3))*SIN(('OddsRatio_working_3-way'!Y288+2*PI())/3)</f>
        <v>-0.41744591841351042</v>
      </c>
      <c r="AK288" s="11">
        <f>'OddsRatio_working_3-way'!U288/(3*'OddsRatio_working_3-way'!X288^(1/3))*SIN(('OddsRatio_working_3-way'!Y288+4*PI())/3)</f>
        <v>0.48588259695207414</v>
      </c>
      <c r="AL288" s="11">
        <f>'OddsRatio_working_3-way'!Z288+'OddsRatio_working_3-way'!AF288</f>
        <v>1.0430739230259705</v>
      </c>
      <c r="AM288" s="11">
        <f>'OddsRatio_working_3-way'!AA288+'OddsRatio_working_3-way'!AG288</f>
        <v>-0.6400727658430363</v>
      </c>
      <c r="AN288" s="11">
        <f>'OddsRatio_working_3-way'!AB288+'OddsRatio_working_3-way'!AH288</f>
        <v>-0.4030011571829345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1.0430739230259705</v>
      </c>
      <c r="AS288" s="11">
        <f>IF(('OddsRatio_working_3-way'!X288=0),IF(Q288&gt;0,-Q288^(1/3),(-Q288)^(1/3)),'OddsRatio_working_3-way'!AM288-'OddsRatio_working_3-way'!R288/3)</f>
        <v>-0.6400727658430363</v>
      </c>
      <c r="AT288" s="11">
        <f>IF(('OddsRatio_working_3-way'!X288=0),IF(Q288&gt;0,-Q288^(1/3),(-Q288)^(1/3)),'OddsRatio_working_3-way'!AN288-'OddsRatio_working_3-way'!R288/3)</f>
        <v>-0.4030011571829345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1.69</v>
      </c>
      <c r="B289" s="4">
        <f>IF('True_Odds_Calculator_3-way'!B290="","",'True_Odds_Calculator_3-way'!B290)</f>
        <v>4.26</v>
      </c>
      <c r="C289" s="4">
        <f>IF('True_Odds_Calculator_3-way'!C290="","",'True_Odds_Calculator_3-way'!C290)</f>
        <v>4.91</v>
      </c>
      <c r="D289" s="9">
        <f t="shared" si="65"/>
        <v>0.57910115897482661</v>
      </c>
      <c r="E289" s="9">
        <f t="shared" si="66"/>
        <v>0.22553340832212398</v>
      </c>
      <c r="F289" s="9">
        <f t="shared" si="67"/>
        <v>0.19536543270304951</v>
      </c>
      <c r="G289" s="9">
        <f t="shared" si="68"/>
        <v>1.0533536513831341</v>
      </c>
      <c r="H289" s="9">
        <f t="shared" si="69"/>
        <v>1.7268140194543622</v>
      </c>
      <c r="I289" s="9">
        <f t="shared" si="70"/>
        <v>4.4339329035090174</v>
      </c>
      <c r="J289" s="9">
        <f t="shared" si="71"/>
        <v>5.1186127769080549</v>
      </c>
      <c r="K289" s="11">
        <f t="shared" si="72"/>
        <v>0.59171597633136097</v>
      </c>
      <c r="L289" s="11">
        <f t="shared" si="73"/>
        <v>0.23474178403755869</v>
      </c>
      <c r="M289" s="11">
        <f t="shared" si="74"/>
        <v>0.20366598778004072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-0.24880875171369521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0.22235389948483486</v>
      </c>
      <c r="Q289" s="11">
        <f>2*'OddsRatio_working_3-way'!K289*'OddsRatio_working_3-way'!L289*'OddsRatio_working_3-way'!M289</f>
        <v>5.6578600377820573E-2</v>
      </c>
      <c r="R289" s="11">
        <f t="shared" si="75"/>
        <v>0</v>
      </c>
      <c r="S289" s="11">
        <f t="shared" si="76"/>
        <v>-0.89367394817646117</v>
      </c>
      <c r="T289" s="11">
        <f t="shared" si="77"/>
        <v>-0.22739795118993925</v>
      </c>
      <c r="U289" s="11">
        <f>'OddsRatio_working_3-way'!S289-'OddsRatio_working_3-way'!R289^2/3</f>
        <v>-0.89367394817646117</v>
      </c>
      <c r="V289" s="11">
        <f>'OddsRatio_working_3-way'!S289*'OddsRatio_working_3-way'!R289/3-2*'OddsRatio_working_3-way'!R289^3/27-'OddsRatio_working_3-way'!T289</f>
        <v>0.22739795118993925</v>
      </c>
      <c r="W289" s="11">
        <f>'OddsRatio_working_3-way'!V289^2+4*'OddsRatio_working_3-way'!U289^3/27</f>
        <v>-5.4028763205356545E-2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0.16258735452883361</v>
      </c>
      <c r="Y289" s="11">
        <f>IF('OddsRatio_working_3-way'!W289&gt;=0,IF('OddsRatio_working_3-way'!V289+SQRT('OddsRatio_working_3-way'!W289)&gt;0,0,PI()),ACOS('OddsRatio_working_3-way'!V289/(2*'OddsRatio_working_3-way'!X289)))</f>
        <v>0.79636445723396931</v>
      </c>
      <c r="Z289" s="11">
        <f>'OddsRatio_working_3-way'!X289^(1/3)*COS('OddsRatio_working_3-way'!Y289/3)</f>
        <v>0.52667682569156704</v>
      </c>
      <c r="AA289" s="11">
        <f>'OddsRatio_working_3-way'!X289^(1/3)*COS(('OddsRatio_working_3-way'!Y289+2*PI())/3)</f>
        <v>-0.38734296116440919</v>
      </c>
      <c r="AB289" s="11">
        <f>'OddsRatio_working_3-way'!X289^(1/3)*COS(('OddsRatio_working_3-way'!Y289+4*PI())/3)</f>
        <v>-0.13933386452715821</v>
      </c>
      <c r="AC289" s="11">
        <f>'OddsRatio_working_3-way'!X289^(1/3)*SIN('OddsRatio_working_3-way'!Y289/3)</f>
        <v>0.14318811870499298</v>
      </c>
      <c r="AD289" s="11">
        <f>'OddsRatio_working_3-way'!X289^(1/3)*SIN(('OddsRatio_working_3-way'!Y289+2*PI())/3)</f>
        <v>0.38452145128094928</v>
      </c>
      <c r="AE289" s="11">
        <f>'OddsRatio_working_3-way'!X289^(1/3)*SIN(('OddsRatio_working_3-way'!Y289+4*PI())/3)</f>
        <v>-0.5277095699859421</v>
      </c>
      <c r="AF289" s="11">
        <f>-'OddsRatio_working_3-way'!U289/(3*'OddsRatio_working_3-way'!X289^(1/3))*COS(('OddsRatio_working_3-way'!Y289)/3)</f>
        <v>0.52667682569156693</v>
      </c>
      <c r="AG289" s="11">
        <f>-'OddsRatio_working_3-way'!U289/(3*'OddsRatio_working_3-way'!X289^(1/3))*COS(('OddsRatio_working_3-way'!Y289+2*PI())/3)</f>
        <v>-0.38734296116440914</v>
      </c>
      <c r="AH289" s="11">
        <f>-'OddsRatio_working_3-way'!U289/(3*'OddsRatio_working_3-way'!X289^(1/3))*COS(('OddsRatio_working_3-way'!Y289+4*PI())/3)</f>
        <v>-0.13933386452715818</v>
      </c>
      <c r="AI289" s="11">
        <f>'OddsRatio_working_3-way'!U289/(3*'OddsRatio_working_3-way'!X289^(1/3))*SIN(('OddsRatio_working_3-way'!Y289)/3)</f>
        <v>-0.14318811870499296</v>
      </c>
      <c r="AJ289" s="11">
        <f>'OddsRatio_working_3-way'!U289/(3*'OddsRatio_working_3-way'!X289^(1/3))*SIN(('OddsRatio_working_3-way'!Y289+2*PI())/3)</f>
        <v>-0.38452145128094917</v>
      </c>
      <c r="AK289" s="11">
        <f>'OddsRatio_working_3-way'!U289/(3*'OddsRatio_working_3-way'!X289^(1/3))*SIN(('OddsRatio_working_3-way'!Y289+4*PI())/3)</f>
        <v>0.52770956998594198</v>
      </c>
      <c r="AL289" s="11">
        <f>'OddsRatio_working_3-way'!Z289+'OddsRatio_working_3-way'!AF289</f>
        <v>1.0533536513831341</v>
      </c>
      <c r="AM289" s="11">
        <f>'OddsRatio_working_3-way'!AA289+'OddsRatio_working_3-way'!AG289</f>
        <v>-0.77468592232881828</v>
      </c>
      <c r="AN289" s="11">
        <f>'OddsRatio_working_3-way'!AB289+'OddsRatio_working_3-way'!AH289</f>
        <v>-0.27866772905431636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1.0533536513831341</v>
      </c>
      <c r="AS289" s="11">
        <f>IF(('OddsRatio_working_3-way'!X289=0),IF(Q289&gt;0,-Q289^(1/3),(-Q289)^(1/3)),'OddsRatio_working_3-way'!AM289-'OddsRatio_working_3-way'!R289/3)</f>
        <v>-0.77468592232881828</v>
      </c>
      <c r="AT289" s="11">
        <f>IF(('OddsRatio_working_3-way'!X289=0),IF(Q289&gt;0,-Q289^(1/3),(-Q289)^(1/3)),'OddsRatio_working_3-way'!AN289-'OddsRatio_working_3-way'!R289/3)</f>
        <v>-0.27866772905431636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2.78</v>
      </c>
      <c r="B290" s="4">
        <f>IF('True_Odds_Calculator_3-way'!B291="","",'True_Odds_Calculator_3-way'!B291)</f>
        <v>2.99</v>
      </c>
      <c r="C290" s="4">
        <f>IF('True_Odds_Calculator_3-way'!C291="","",'True_Odds_Calculator_3-way'!C291)</f>
        <v>3</v>
      </c>
      <c r="D290" s="9">
        <f t="shared" si="65"/>
        <v>0.35032635498544673</v>
      </c>
      <c r="E290" s="9">
        <f t="shared" si="66"/>
        <v>0.325386492089701</v>
      </c>
      <c r="F290" s="9">
        <f t="shared" si="67"/>
        <v>0.32428715292485238</v>
      </c>
      <c r="G290" s="9">
        <f t="shared" si="68"/>
        <v>1.0418433801349689</v>
      </c>
      <c r="H290" s="9">
        <f t="shared" si="69"/>
        <v>2.8544812166402442</v>
      </c>
      <c r="I290" s="9">
        <f t="shared" si="70"/>
        <v>3.0732683264685887</v>
      </c>
      <c r="J290" s="9">
        <f t="shared" si="71"/>
        <v>3.0836867602699378</v>
      </c>
      <c r="K290" s="11">
        <f t="shared" si="72"/>
        <v>0.35971223021582738</v>
      </c>
      <c r="L290" s="11">
        <f t="shared" si="73"/>
        <v>0.33444816053511706</v>
      </c>
      <c r="M290" s="11">
        <f t="shared" si="74"/>
        <v>0.33333333333333331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-0.28409646864448257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0.2313867969169815</v>
      </c>
      <c r="Q290" s="11">
        <f>2*'OddsRatio_working_3-way'!K290*'OddsRatio_working_3-way'!L290*'OddsRatio_working_3-way'!M290</f>
        <v>8.0203395811778683E-2</v>
      </c>
      <c r="R290" s="11">
        <f t="shared" si="75"/>
        <v>0</v>
      </c>
      <c r="S290" s="11">
        <f t="shared" si="76"/>
        <v>-0.81446558635875976</v>
      </c>
      <c r="T290" s="11">
        <f t="shared" si="77"/>
        <v>-0.28231042854723043</v>
      </c>
      <c r="U290" s="11">
        <f>'OddsRatio_working_3-way'!S290-'OddsRatio_working_3-way'!R290^2/3</f>
        <v>-0.81446558635875976</v>
      </c>
      <c r="V290" s="11">
        <f>'OddsRatio_working_3-way'!S290*'OddsRatio_working_3-way'!R290/3-2*'OddsRatio_working_3-way'!R290^3/27-'OddsRatio_working_3-way'!T290</f>
        <v>0.28231042854723043</v>
      </c>
      <c r="W290" s="11">
        <f>'OddsRatio_working_3-way'!V290^2+4*'OddsRatio_working_3-way'!U290^3/27</f>
        <v>-3.4217903448316433E-4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0.14145790637235875</v>
      </c>
      <c r="Y290" s="11">
        <f>IF('OddsRatio_working_3-way'!W290&gt;=0,IF('OddsRatio_working_3-way'!V290+SQRT('OddsRatio_working_3-way'!W290)&gt;0,0,PI()),ACOS('OddsRatio_working_3-way'!V290/(2*'OddsRatio_working_3-way'!X290)))</f>
        <v>6.5430373520819485E-2</v>
      </c>
      <c r="Z290" s="11">
        <f>'OddsRatio_working_3-way'!X290^(1/3)*COS('OddsRatio_working_3-way'!Y290/3)</f>
        <v>0.52092169006748446</v>
      </c>
      <c r="AA290" s="11">
        <f>'OddsRatio_working_3-way'!X290^(1/3)*COS(('OddsRatio_working_3-way'!Y290+2*PI())/3)</f>
        <v>-0.27030163781769551</v>
      </c>
      <c r="AB290" s="11">
        <f>'OddsRatio_working_3-way'!X290^(1/3)*COS(('OddsRatio_working_3-way'!Y290+4*PI())/3)</f>
        <v>-0.25062005224978906</v>
      </c>
      <c r="AC290" s="11">
        <f>'OddsRatio_working_3-way'!X290^(1/3)*SIN('OddsRatio_working_3-way'!Y290/3)</f>
        <v>1.1363168725709402E-2</v>
      </c>
      <c r="AD290" s="11">
        <f>'OddsRatio_working_3-way'!X290^(1/3)*SIN(('OddsRatio_working_3-way'!Y290+2*PI())/3)</f>
        <v>0.44544983261791071</v>
      </c>
      <c r="AE290" s="11">
        <f>'OddsRatio_working_3-way'!X290^(1/3)*SIN(('OddsRatio_working_3-way'!Y290+4*PI())/3)</f>
        <v>-0.45681300134362013</v>
      </c>
      <c r="AF290" s="11">
        <f>-'OddsRatio_working_3-way'!U290/(3*'OddsRatio_working_3-way'!X290^(1/3))*COS(('OddsRatio_working_3-way'!Y290)/3)</f>
        <v>0.52092169006748434</v>
      </c>
      <c r="AG290" s="11">
        <f>-'OddsRatio_working_3-way'!U290/(3*'OddsRatio_working_3-way'!X290^(1/3))*COS(('OddsRatio_working_3-way'!Y290+2*PI())/3)</f>
        <v>-0.27030163781769545</v>
      </c>
      <c r="AH290" s="11">
        <f>-'OddsRatio_working_3-way'!U290/(3*'OddsRatio_working_3-way'!X290^(1/3))*COS(('OddsRatio_working_3-way'!Y290+4*PI())/3)</f>
        <v>-0.250620052249789</v>
      </c>
      <c r="AI290" s="11">
        <f>'OddsRatio_working_3-way'!U290/(3*'OddsRatio_working_3-way'!X290^(1/3))*SIN(('OddsRatio_working_3-way'!Y290)/3)</f>
        <v>-1.13631687257094E-2</v>
      </c>
      <c r="AJ290" s="11">
        <f>'OddsRatio_working_3-way'!U290/(3*'OddsRatio_working_3-way'!X290^(1/3))*SIN(('OddsRatio_working_3-way'!Y290+2*PI())/3)</f>
        <v>-0.4454498326179106</v>
      </c>
      <c r="AK290" s="11">
        <f>'OddsRatio_working_3-way'!U290/(3*'OddsRatio_working_3-way'!X290^(1/3))*SIN(('OddsRatio_working_3-way'!Y290+4*PI())/3)</f>
        <v>0.45681300134362002</v>
      </c>
      <c r="AL290" s="11">
        <f>'OddsRatio_working_3-way'!Z290+'OddsRatio_working_3-way'!AF290</f>
        <v>1.0418433801349689</v>
      </c>
      <c r="AM290" s="11">
        <f>'OddsRatio_working_3-way'!AA290+'OddsRatio_working_3-way'!AG290</f>
        <v>-0.5406032756353909</v>
      </c>
      <c r="AN290" s="11">
        <f>'OddsRatio_working_3-way'!AB290+'OddsRatio_working_3-way'!AH290</f>
        <v>-0.50124010449957801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1.0418433801349689</v>
      </c>
      <c r="AS290" s="11">
        <f>IF(('OddsRatio_working_3-way'!X290=0),IF(Q290&gt;0,-Q290^(1/3),(-Q290)^(1/3)),'OddsRatio_working_3-way'!AM290-'OddsRatio_working_3-way'!R290/3)</f>
        <v>-0.5406032756353909</v>
      </c>
      <c r="AT290" s="11">
        <f>IF(('OddsRatio_working_3-way'!X290=0),IF(Q290&gt;0,-Q290^(1/3),(-Q290)^(1/3)),'OddsRatio_working_3-way'!AN290-'OddsRatio_working_3-way'!R290/3)</f>
        <v>-0.50124010449957801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3.11</v>
      </c>
      <c r="B291" s="4">
        <f>IF('True_Odds_Calculator_3-way'!B292="","",'True_Odds_Calculator_3-way'!B292)</f>
        <v>3.1</v>
      </c>
      <c r="C291" s="4">
        <f>IF('True_Odds_Calculator_3-way'!C292="","",'True_Odds_Calculator_3-way'!C292)</f>
        <v>2.61</v>
      </c>
      <c r="D291" s="9">
        <f t="shared" si="65"/>
        <v>0.31271331283270487</v>
      </c>
      <c r="E291" s="9">
        <f t="shared" si="66"/>
        <v>0.3137352372490867</v>
      </c>
      <c r="F291" s="9">
        <f t="shared" si="67"/>
        <v>0.37355144991820843</v>
      </c>
      <c r="G291" s="9">
        <f t="shared" si="68"/>
        <v>1.0416195102357855</v>
      </c>
      <c r="H291" s="9">
        <f t="shared" si="69"/>
        <v>3.1978171665975066</v>
      </c>
      <c r="I291" s="9">
        <f t="shared" si="70"/>
        <v>3.187400971495149</v>
      </c>
      <c r="J291" s="9">
        <f t="shared" si="71"/>
        <v>2.6770074114796145</v>
      </c>
      <c r="K291" s="11">
        <f t="shared" si="72"/>
        <v>0.32154340836012862</v>
      </c>
      <c r="L291" s="11">
        <f t="shared" si="73"/>
        <v>0.32258064516129031</v>
      </c>
      <c r="M291" s="11">
        <f t="shared" si="74"/>
        <v>0.38314176245210729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-0.28350781563890792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0.23129188439697795</v>
      </c>
      <c r="Q291" s="11">
        <f>2*'OddsRatio_working_3-way'!K291*'OddsRatio_working_3-way'!L291*'OddsRatio_working_3-way'!M291</f>
        <v>7.9481747215456339E-2</v>
      </c>
      <c r="R291" s="11">
        <f t="shared" si="75"/>
        <v>0</v>
      </c>
      <c r="S291" s="11">
        <f t="shared" si="76"/>
        <v>-0.81582189851007414</v>
      </c>
      <c r="T291" s="11">
        <f t="shared" si="77"/>
        <v>-0.28035116787287773</v>
      </c>
      <c r="U291" s="11">
        <f>'OddsRatio_working_3-way'!S291-'OddsRatio_working_3-way'!R291^2/3</f>
        <v>-0.81582189851007414</v>
      </c>
      <c r="V291" s="11">
        <f>'OddsRatio_working_3-way'!S291*'OddsRatio_working_3-way'!R291/3-2*'OddsRatio_working_3-way'!R291^3/27-'OddsRatio_working_3-way'!T291</f>
        <v>0.28035116787287773</v>
      </c>
      <c r="W291" s="11">
        <f>'OddsRatio_working_3-way'!V291^2+4*'OddsRatio_working_3-way'!U291^3/27</f>
        <v>-1.8451195327915809E-3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0.14181140368503342</v>
      </c>
      <c r="Y291" s="11">
        <f>IF('OddsRatio_working_3-way'!W291&gt;=0,IF('OddsRatio_working_3-way'!V291+SQRT('OddsRatio_working_3-way'!W291)&gt;0,0,PI()),ACOS('OddsRatio_working_3-way'!V291/(2*'OddsRatio_working_3-way'!X291)))</f>
        <v>0.15203567306624888</v>
      </c>
      <c r="Z291" s="11">
        <f>'OddsRatio_working_3-way'!X291^(1/3)*COS('OddsRatio_working_3-way'!Y291/3)</f>
        <v>0.52080975511789274</v>
      </c>
      <c r="AA291" s="11">
        <f>'OddsRatio_working_3-way'!X291^(1/3)*COS(('OddsRatio_working_3-way'!Y291+2*PI())/3)</f>
        <v>-0.28328224318632955</v>
      </c>
      <c r="AB291" s="11">
        <f>'OddsRatio_working_3-way'!X291^(1/3)*COS(('OddsRatio_working_3-way'!Y291+4*PI())/3)</f>
        <v>-0.23752751193156332</v>
      </c>
      <c r="AC291" s="11">
        <f>'OddsRatio_working_3-way'!X291^(1/3)*SIN('OddsRatio_working_3-way'!Y291/3)</f>
        <v>2.6416506406638302E-2</v>
      </c>
      <c r="AD291" s="11">
        <f>'OddsRatio_working_3-way'!X291^(1/3)*SIN(('OddsRatio_working_3-way'!Y291+2*PI())/3)</f>
        <v>0.43782622526752857</v>
      </c>
      <c r="AE291" s="11">
        <f>'OddsRatio_working_3-way'!X291^(1/3)*SIN(('OddsRatio_working_3-way'!Y291+4*PI())/3)</f>
        <v>-0.4642427316741668</v>
      </c>
      <c r="AF291" s="11">
        <f>-'OddsRatio_working_3-way'!U291/(3*'OddsRatio_working_3-way'!X291^(1/3))*COS(('OddsRatio_working_3-way'!Y291)/3)</f>
        <v>0.52080975511789274</v>
      </c>
      <c r="AG291" s="11">
        <f>-'OddsRatio_working_3-way'!U291/(3*'OddsRatio_working_3-way'!X291^(1/3))*COS(('OddsRatio_working_3-way'!Y291+2*PI())/3)</f>
        <v>-0.28328224318632955</v>
      </c>
      <c r="AH291" s="11">
        <f>-'OddsRatio_working_3-way'!U291/(3*'OddsRatio_working_3-way'!X291^(1/3))*COS(('OddsRatio_working_3-way'!Y291+4*PI())/3)</f>
        <v>-0.23752751193156332</v>
      </c>
      <c r="AI291" s="11">
        <f>'OddsRatio_working_3-way'!U291/(3*'OddsRatio_working_3-way'!X291^(1/3))*SIN(('OddsRatio_working_3-way'!Y291)/3)</f>
        <v>-2.6416506406638302E-2</v>
      </c>
      <c r="AJ291" s="11">
        <f>'OddsRatio_working_3-way'!U291/(3*'OddsRatio_working_3-way'!X291^(1/3))*SIN(('OddsRatio_working_3-way'!Y291+2*PI())/3)</f>
        <v>-0.43782622526752857</v>
      </c>
      <c r="AK291" s="11">
        <f>'OddsRatio_working_3-way'!U291/(3*'OddsRatio_working_3-way'!X291^(1/3))*SIN(('OddsRatio_working_3-way'!Y291+4*PI())/3)</f>
        <v>0.4642427316741668</v>
      </c>
      <c r="AL291" s="11">
        <f>'OddsRatio_working_3-way'!Z291+'OddsRatio_working_3-way'!AF291</f>
        <v>1.0416195102357855</v>
      </c>
      <c r="AM291" s="11">
        <f>'OddsRatio_working_3-way'!AA291+'OddsRatio_working_3-way'!AG291</f>
        <v>-0.5665644863726591</v>
      </c>
      <c r="AN291" s="11">
        <f>'OddsRatio_working_3-way'!AB291+'OddsRatio_working_3-way'!AH291</f>
        <v>-0.47505502386312665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1.0416195102357855</v>
      </c>
      <c r="AS291" s="11">
        <f>IF(('OddsRatio_working_3-way'!X291=0),IF(Q291&gt;0,-Q291^(1/3),(-Q291)^(1/3)),'OddsRatio_working_3-way'!AM291-'OddsRatio_working_3-way'!R291/3)</f>
        <v>-0.5665644863726591</v>
      </c>
      <c r="AT291" s="11">
        <f>IF(('OddsRatio_working_3-way'!X291=0),IF(Q291&gt;0,-Q291^(1/3),(-Q291)^(1/3)),'OddsRatio_working_3-way'!AN291-'OddsRatio_working_3-way'!R291/3)</f>
        <v>-0.47505502386312665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9</v>
      </c>
      <c r="B292" s="4">
        <f>IF('True_Odds_Calculator_3-way'!B293="","",'True_Odds_Calculator_3-way'!B293)</f>
        <v>4.68</v>
      </c>
      <c r="C292" s="4">
        <f>IF('True_Odds_Calculator_3-way'!C293="","",'True_Odds_Calculator_3-way'!C293)</f>
        <v>1.41</v>
      </c>
      <c r="D292" s="9">
        <f t="shared" si="65"/>
        <v>0.10416162113990973</v>
      </c>
      <c r="E292" s="9">
        <f t="shared" si="66"/>
        <v>0.20176691694123763</v>
      </c>
      <c r="F292" s="9">
        <f t="shared" si="67"/>
        <v>0.69407146191885272</v>
      </c>
      <c r="G292" s="9">
        <f t="shared" si="68"/>
        <v>1.0750581272837543</v>
      </c>
      <c r="H292" s="9">
        <f t="shared" si="69"/>
        <v>9.600465018270036</v>
      </c>
      <c r="I292" s="9">
        <f t="shared" si="70"/>
        <v>4.9562139084042149</v>
      </c>
      <c r="J292" s="9">
        <f t="shared" si="71"/>
        <v>1.4407738321863388</v>
      </c>
      <c r="K292" s="11">
        <f t="shared" si="72"/>
        <v>0.1111111111111111</v>
      </c>
      <c r="L292" s="11">
        <f t="shared" si="73"/>
        <v>0.21367521367521369</v>
      </c>
      <c r="M292" s="11">
        <f t="shared" si="74"/>
        <v>0.70921985815602839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-0.20324234035817956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0.20357236669293413</v>
      </c>
      <c r="Q292" s="11">
        <f>2*'OddsRatio_working_3-way'!K292*'OddsRatio_working_3-way'!L292*'OddsRatio_working_3-way'!M292</f>
        <v>3.3676156607598692E-2</v>
      </c>
      <c r="R292" s="11">
        <f t="shared" si="75"/>
        <v>0</v>
      </c>
      <c r="S292" s="11">
        <f t="shared" si="76"/>
        <v>-1.00162380699894</v>
      </c>
      <c r="T292" s="11">
        <f t="shared" si="77"/>
        <v>-0.16569459172852605</v>
      </c>
      <c r="U292" s="11">
        <f>'OddsRatio_working_3-way'!S292-'OddsRatio_working_3-way'!R292^2/3</f>
        <v>-1.00162380699894</v>
      </c>
      <c r="V292" s="11">
        <f>'OddsRatio_working_3-way'!S292*'OddsRatio_working_3-way'!R292/3-2*'OddsRatio_working_3-way'!R292^3/27-'OddsRatio_working_3-way'!T292</f>
        <v>0.16569459172852605</v>
      </c>
      <c r="W292" s="11">
        <f>'OddsRatio_working_3-way'!V292^2+4*'OddsRatio_working_3-way'!U292^3/27</f>
        <v>-0.12141631494242097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0.19291903267336266</v>
      </c>
      <c r="Y292" s="11">
        <f>IF('OddsRatio_working_3-way'!W292&gt;=0,IF('OddsRatio_working_3-way'!V292+SQRT('OddsRatio_working_3-way'!W292)&gt;0,0,PI()),ACOS('OddsRatio_working_3-way'!V292/(2*'OddsRatio_working_3-way'!X292)))</f>
        <v>1.1269228901651476</v>
      </c>
      <c r="Z292" s="11">
        <f>'OddsRatio_working_3-way'!X292^(1/3)*COS('OddsRatio_working_3-way'!Y292/3)</f>
        <v>0.53752906364187714</v>
      </c>
      <c r="AA292" s="11">
        <f>'OddsRatio_working_3-way'!X292^(1/3)*COS(('OddsRatio_working_3-way'!Y292+2*PI())/3)</f>
        <v>-0.45234784003535683</v>
      </c>
      <c r="AB292" s="11">
        <f>'OddsRatio_working_3-way'!X292^(1/3)*COS(('OddsRatio_working_3-way'!Y292+4*PI())/3)</f>
        <v>-8.5181223606520237E-2</v>
      </c>
      <c r="AC292" s="11">
        <f>'OddsRatio_working_3-way'!X292^(1/3)*SIN('OddsRatio_working_3-way'!Y292/3)</f>
        <v>0.21198374483263288</v>
      </c>
      <c r="AD292" s="11">
        <f>'OddsRatio_working_3-way'!X292^(1/3)*SIN(('OddsRatio_working_3-way'!Y292+2*PI())/3)</f>
        <v>0.35952195197001147</v>
      </c>
      <c r="AE292" s="11">
        <f>'OddsRatio_working_3-way'!X292^(1/3)*SIN(('OddsRatio_working_3-way'!Y292+4*PI())/3)</f>
        <v>-0.57150569680264429</v>
      </c>
      <c r="AF292" s="11">
        <f>-'OddsRatio_working_3-way'!U292/(3*'OddsRatio_working_3-way'!X292^(1/3))*COS(('OddsRatio_working_3-way'!Y292)/3)</f>
        <v>0.53752906364187714</v>
      </c>
      <c r="AG292" s="11">
        <f>-'OddsRatio_working_3-way'!U292/(3*'OddsRatio_working_3-way'!X292^(1/3))*COS(('OddsRatio_working_3-way'!Y292+2*PI())/3)</f>
        <v>-0.45234784003535683</v>
      </c>
      <c r="AH292" s="11">
        <f>-'OddsRatio_working_3-way'!U292/(3*'OddsRatio_working_3-way'!X292^(1/3))*COS(('OddsRatio_working_3-way'!Y292+4*PI())/3)</f>
        <v>-8.5181223606520237E-2</v>
      </c>
      <c r="AI292" s="11">
        <f>'OddsRatio_working_3-way'!U292/(3*'OddsRatio_working_3-way'!X292^(1/3))*SIN(('OddsRatio_working_3-way'!Y292)/3)</f>
        <v>-0.21198374483263288</v>
      </c>
      <c r="AJ292" s="11">
        <f>'OddsRatio_working_3-way'!U292/(3*'OddsRatio_working_3-way'!X292^(1/3))*SIN(('OddsRatio_working_3-way'!Y292+2*PI())/3)</f>
        <v>-0.35952195197001147</v>
      </c>
      <c r="AK292" s="11">
        <f>'OddsRatio_working_3-way'!U292/(3*'OddsRatio_working_3-way'!X292^(1/3))*SIN(('OddsRatio_working_3-way'!Y292+4*PI())/3)</f>
        <v>0.57150569680264429</v>
      </c>
      <c r="AL292" s="11">
        <f>'OddsRatio_working_3-way'!Z292+'OddsRatio_working_3-way'!AF292</f>
        <v>1.0750581272837543</v>
      </c>
      <c r="AM292" s="11">
        <f>'OddsRatio_working_3-way'!AA292+'OddsRatio_working_3-way'!AG292</f>
        <v>-0.90469568007071366</v>
      </c>
      <c r="AN292" s="11">
        <f>'OddsRatio_working_3-way'!AB292+'OddsRatio_working_3-way'!AH292</f>
        <v>-0.17036244721304047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1.0750581272837543</v>
      </c>
      <c r="AS292" s="11">
        <f>IF(('OddsRatio_working_3-way'!X292=0),IF(Q292&gt;0,-Q292^(1/3),(-Q292)^(1/3)),'OddsRatio_working_3-way'!AM292-'OddsRatio_working_3-way'!R292/3)</f>
        <v>-0.90469568007071366</v>
      </c>
      <c r="AT292" s="11">
        <f>IF(('OddsRatio_working_3-way'!X292=0),IF(Q292&gt;0,-Q292^(1/3),(-Q292)^(1/3)),'OddsRatio_working_3-way'!AN292-'OddsRatio_working_3-way'!R292/3)</f>
        <v>-0.17036244721304047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1.53</v>
      </c>
      <c r="B293" s="4">
        <f>IF('True_Odds_Calculator_3-way'!B294="","",'True_Odds_Calculator_3-way'!B294)</f>
        <v>4.55</v>
      </c>
      <c r="C293" s="4">
        <f>IF('True_Odds_Calculator_3-way'!C294="","",'True_Odds_Calculator_3-way'!C294)</f>
        <v>6.37</v>
      </c>
      <c r="D293" s="9">
        <f t="shared" si="65"/>
        <v>0.64043371961486717</v>
      </c>
      <c r="E293" s="9">
        <f t="shared" si="66"/>
        <v>0.21005751404243911</v>
      </c>
      <c r="F293" s="9">
        <f t="shared" si="67"/>
        <v>0.14950876634269378</v>
      </c>
      <c r="G293" s="9">
        <f t="shared" si="68"/>
        <v>1.0593242100538882</v>
      </c>
      <c r="H293" s="9">
        <f t="shared" si="69"/>
        <v>1.5614418313285605</v>
      </c>
      <c r="I293" s="9">
        <f t="shared" si="70"/>
        <v>4.7606009456913041</v>
      </c>
      <c r="J293" s="9">
        <f t="shared" si="71"/>
        <v>6.6885710079893803</v>
      </c>
      <c r="K293" s="11">
        <f t="shared" si="72"/>
        <v>0.65359477124183007</v>
      </c>
      <c r="L293" s="11">
        <f t="shared" si="73"/>
        <v>0.21978021978021978</v>
      </c>
      <c r="M293" s="11">
        <f t="shared" si="74"/>
        <v>0.15698587127158556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-0.22784329285391247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0.21310299267636046</v>
      </c>
      <c r="Q293" s="11">
        <f>2*'OddsRatio_working_3-way'!K293*'OddsRatio_working_3-way'!L293*'OddsRatio_working_3-way'!M293</f>
        <v>4.5101162471187402E-2</v>
      </c>
      <c r="R293" s="11">
        <f t="shared" si="75"/>
        <v>0</v>
      </c>
      <c r="S293" s="11">
        <f t="shared" si="76"/>
        <v>-0.9353050950373899</v>
      </c>
      <c r="T293" s="11">
        <f t="shared" si="77"/>
        <v>-0.19794816826188147</v>
      </c>
      <c r="U293" s="11">
        <f>'OddsRatio_working_3-way'!S293-'OddsRatio_working_3-way'!R293^2/3</f>
        <v>-0.9353050950373899</v>
      </c>
      <c r="V293" s="11">
        <f>'OddsRatio_working_3-way'!S293*'OddsRatio_working_3-way'!R293/3-2*'OddsRatio_working_3-way'!R293^3/27-'OddsRatio_working_3-way'!T293</f>
        <v>0.19794816826188147</v>
      </c>
      <c r="W293" s="11">
        <f>'OddsRatio_working_3-way'!V293^2+4*'OddsRatio_working_3-way'!U293^3/27</f>
        <v>-8.2031456200780645E-2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0.17407967537812591</v>
      </c>
      <c r="Y293" s="11">
        <f>IF('OddsRatio_working_3-way'!W293&gt;=0,IF('OddsRatio_working_3-way'!V293+SQRT('OddsRatio_working_3-way'!W293)&gt;0,0,PI()),ACOS('OddsRatio_working_3-way'!V293/(2*'OddsRatio_working_3-way'!X293)))</f>
        <v>0.96604657226963853</v>
      </c>
      <c r="Z293" s="11">
        <f>'OddsRatio_working_3-way'!X293^(1/3)*COS('OddsRatio_working_3-way'!Y293/3)</f>
        <v>0.52966210502694411</v>
      </c>
      <c r="AA293" s="11">
        <f>'OddsRatio_working_3-way'!X293^(1/3)*COS(('OddsRatio_working_3-way'!Y293+2*PI())/3)</f>
        <v>-0.41786639037099854</v>
      </c>
      <c r="AB293" s="11">
        <f>'OddsRatio_working_3-way'!X293^(1/3)*COS(('OddsRatio_working_3-way'!Y293+4*PI())/3)</f>
        <v>-0.1117957146559457</v>
      </c>
      <c r="AC293" s="11">
        <f>'OddsRatio_working_3-way'!X293^(1/3)*SIN('OddsRatio_working_3-way'!Y293/3)</f>
        <v>0.17670998701513663</v>
      </c>
      <c r="AD293" s="11">
        <f>'OddsRatio_working_3-way'!X293^(1/3)*SIN(('OddsRatio_working_3-way'!Y293+2*PI())/3)</f>
        <v>0.37034584486770677</v>
      </c>
      <c r="AE293" s="11">
        <f>'OddsRatio_working_3-way'!X293^(1/3)*SIN(('OddsRatio_working_3-way'!Y293+4*PI())/3)</f>
        <v>-0.54705583188284324</v>
      </c>
      <c r="AF293" s="11">
        <f>-'OddsRatio_working_3-way'!U293/(3*'OddsRatio_working_3-way'!X293^(1/3))*COS(('OddsRatio_working_3-way'!Y293)/3)</f>
        <v>0.52966210502694411</v>
      </c>
      <c r="AG293" s="11">
        <f>-'OddsRatio_working_3-way'!U293/(3*'OddsRatio_working_3-way'!X293^(1/3))*COS(('OddsRatio_working_3-way'!Y293+2*PI())/3)</f>
        <v>-0.41786639037099854</v>
      </c>
      <c r="AH293" s="11">
        <f>-'OddsRatio_working_3-way'!U293/(3*'OddsRatio_working_3-way'!X293^(1/3))*COS(('OddsRatio_working_3-way'!Y293+4*PI())/3)</f>
        <v>-0.1117957146559457</v>
      </c>
      <c r="AI293" s="11">
        <f>'OddsRatio_working_3-way'!U293/(3*'OddsRatio_working_3-way'!X293^(1/3))*SIN(('OddsRatio_working_3-way'!Y293)/3)</f>
        <v>-0.17670998701513663</v>
      </c>
      <c r="AJ293" s="11">
        <f>'OddsRatio_working_3-way'!U293/(3*'OddsRatio_working_3-way'!X293^(1/3))*SIN(('OddsRatio_working_3-way'!Y293+2*PI())/3)</f>
        <v>-0.37034584486770677</v>
      </c>
      <c r="AK293" s="11">
        <f>'OddsRatio_working_3-way'!U293/(3*'OddsRatio_working_3-way'!X293^(1/3))*SIN(('OddsRatio_working_3-way'!Y293+4*PI())/3)</f>
        <v>0.54705583188284324</v>
      </c>
      <c r="AL293" s="11">
        <f>'OddsRatio_working_3-way'!Z293+'OddsRatio_working_3-way'!AF293</f>
        <v>1.0593242100538882</v>
      </c>
      <c r="AM293" s="11">
        <f>'OddsRatio_working_3-way'!AA293+'OddsRatio_working_3-way'!AG293</f>
        <v>-0.83573278074199708</v>
      </c>
      <c r="AN293" s="11">
        <f>'OddsRatio_working_3-way'!AB293+'OddsRatio_working_3-way'!AH293</f>
        <v>-0.22359142931189141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1.0593242100538882</v>
      </c>
      <c r="AS293" s="11">
        <f>IF(('OddsRatio_working_3-way'!X293=0),IF(Q293&gt;0,-Q293^(1/3),(-Q293)^(1/3)),'OddsRatio_working_3-way'!AM293-'OddsRatio_working_3-way'!R293/3)</f>
        <v>-0.83573278074199708</v>
      </c>
      <c r="AT293" s="11">
        <f>IF(('OddsRatio_working_3-way'!X293=0),IF(Q293&gt;0,-Q293^(1/3),(-Q293)^(1/3)),'OddsRatio_working_3-way'!AN293-'OddsRatio_working_3-way'!R293/3)</f>
        <v>-0.22359142931189141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2.33</v>
      </c>
      <c r="B294" s="4">
        <f>IF('True_Odds_Calculator_3-way'!B295="","",'True_Odds_Calculator_3-way'!B295)</f>
        <v>3.56</v>
      </c>
      <c r="C294" s="4">
        <f>IF('True_Odds_Calculator_3-way'!C295="","",'True_Odds_Calculator_3-way'!C295)</f>
        <v>3.2</v>
      </c>
      <c r="D294" s="9">
        <f t="shared" si="65"/>
        <v>0.42080117213548335</v>
      </c>
      <c r="E294" s="9">
        <f t="shared" si="66"/>
        <v>0.27402152842728006</v>
      </c>
      <c r="F294" s="9">
        <f t="shared" si="67"/>
        <v>0.30517729943723654</v>
      </c>
      <c r="G294" s="9">
        <f t="shared" si="68"/>
        <v>1.0349016812135319</v>
      </c>
      <c r="H294" s="9">
        <f t="shared" si="69"/>
        <v>2.3764192360139975</v>
      </c>
      <c r="I294" s="9">
        <f t="shared" si="70"/>
        <v>3.6493483039066414</v>
      </c>
      <c r="J294" s="9">
        <f t="shared" si="71"/>
        <v>3.2767836986697705</v>
      </c>
      <c r="K294" s="11">
        <f t="shared" si="72"/>
        <v>0.42918454935622319</v>
      </c>
      <c r="L294" s="11">
        <f t="shared" si="73"/>
        <v>0.2808988764044944</v>
      </c>
      <c r="M294" s="11">
        <f t="shared" si="74"/>
        <v>0.3125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-0.28220089694748518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0.22943591165549498</v>
      </c>
      <c r="Q294" s="11">
        <f>2*'OddsRatio_working_3-way'!K294*'OddsRatio_working_3-way'!L294*'OddsRatio_working_3-way'!M294</f>
        <v>7.5348411052707731E-2</v>
      </c>
      <c r="R294" s="11">
        <f t="shared" si="75"/>
        <v>0</v>
      </c>
      <c r="S294" s="11">
        <f t="shared" si="76"/>
        <v>-0.81302332535885158</v>
      </c>
      <c r="T294" s="11">
        <f t="shared" si="77"/>
        <v>-0.2670027341079973</v>
      </c>
      <c r="U294" s="11">
        <f>'OddsRatio_working_3-way'!S294-'OddsRatio_working_3-way'!R294^2/3</f>
        <v>-0.81302332535885158</v>
      </c>
      <c r="V294" s="11">
        <f>'OddsRatio_working_3-way'!S294*'OddsRatio_working_3-way'!R294/3-2*'OddsRatio_working_3-way'!R294^3/27-'OddsRatio_working_3-way'!T294</f>
        <v>0.2670027341079973</v>
      </c>
      <c r="W294" s="11">
        <f>'OddsRatio_working_3-way'!V294^2+4*'OddsRatio_working_3-way'!U294^3/27</f>
        <v>-8.3264363261651431E-3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0.1410823308810418</v>
      </c>
      <c r="Y294" s="11">
        <f>IF('OddsRatio_working_3-way'!W294&gt;=0,IF('OddsRatio_working_3-way'!V294+SQRT('OddsRatio_working_3-way'!W294)&gt;0,0,PI()),ACOS('OddsRatio_working_3-way'!V294/(2*'OddsRatio_working_3-way'!X294)))</f>
        <v>0.32931010219731371</v>
      </c>
      <c r="Z294" s="11">
        <f>'OddsRatio_working_3-way'!X294^(1/3)*COS('OddsRatio_working_3-way'!Y294/3)</f>
        <v>0.51745084060676594</v>
      </c>
      <c r="AA294" s="11">
        <f>'OddsRatio_working_3-way'!X294^(1/3)*COS(('OddsRatio_working_3-way'!Y294+2*PI())/3)</f>
        <v>-0.30811471070349294</v>
      </c>
      <c r="AB294" s="11">
        <f>'OddsRatio_working_3-way'!X294^(1/3)*COS(('OddsRatio_working_3-way'!Y294+4*PI())/3)</f>
        <v>-0.20933612990327294</v>
      </c>
      <c r="AC294" s="11">
        <f>'OddsRatio_working_3-way'!X294^(1/3)*SIN('OddsRatio_working_3-way'!Y294/3)</f>
        <v>5.7029840215176292E-2</v>
      </c>
      <c r="AD294" s="11">
        <f>'OddsRatio_working_3-way'!X294^(1/3)*SIN(('OddsRatio_working_3-way'!Y294+2*PI())/3)</f>
        <v>0.41961065306748357</v>
      </c>
      <c r="AE294" s="11">
        <f>'OddsRatio_working_3-way'!X294^(1/3)*SIN(('OddsRatio_working_3-way'!Y294+4*PI())/3)</f>
        <v>-0.47664049328265984</v>
      </c>
      <c r="AF294" s="11">
        <f>-'OddsRatio_working_3-way'!U294/(3*'OddsRatio_working_3-way'!X294^(1/3))*COS(('OddsRatio_working_3-way'!Y294)/3)</f>
        <v>0.51745084060676583</v>
      </c>
      <c r="AG294" s="11">
        <f>-'OddsRatio_working_3-way'!U294/(3*'OddsRatio_working_3-way'!X294^(1/3))*COS(('OddsRatio_working_3-way'!Y294+2*PI())/3)</f>
        <v>-0.30811471070349289</v>
      </c>
      <c r="AH294" s="11">
        <f>-'OddsRatio_working_3-way'!U294/(3*'OddsRatio_working_3-way'!X294^(1/3))*COS(('OddsRatio_working_3-way'!Y294+4*PI())/3)</f>
        <v>-0.20933612990327288</v>
      </c>
      <c r="AI294" s="11">
        <f>'OddsRatio_working_3-way'!U294/(3*'OddsRatio_working_3-way'!X294^(1/3))*SIN(('OddsRatio_working_3-way'!Y294)/3)</f>
        <v>-5.7029840215176278E-2</v>
      </c>
      <c r="AJ294" s="11">
        <f>'OddsRatio_working_3-way'!U294/(3*'OddsRatio_working_3-way'!X294^(1/3))*SIN(('OddsRatio_working_3-way'!Y294+2*PI())/3)</f>
        <v>-0.41961065306748352</v>
      </c>
      <c r="AK294" s="11">
        <f>'OddsRatio_working_3-way'!U294/(3*'OddsRatio_working_3-way'!X294^(1/3))*SIN(('OddsRatio_working_3-way'!Y294+4*PI())/3)</f>
        <v>0.47664049328265973</v>
      </c>
      <c r="AL294" s="11">
        <f>'OddsRatio_working_3-way'!Z294+'OddsRatio_working_3-way'!AF294</f>
        <v>1.0349016812135319</v>
      </c>
      <c r="AM294" s="11">
        <f>'OddsRatio_working_3-way'!AA294+'OddsRatio_working_3-way'!AG294</f>
        <v>-0.61622942140698589</v>
      </c>
      <c r="AN294" s="11">
        <f>'OddsRatio_working_3-way'!AB294+'OddsRatio_working_3-way'!AH294</f>
        <v>-0.41867225980654582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1.0349016812135319</v>
      </c>
      <c r="AS294" s="11">
        <f>IF(('OddsRatio_working_3-way'!X294=0),IF(Q294&gt;0,-Q294^(1/3),(-Q294)^(1/3)),'OddsRatio_working_3-way'!AM294-'OddsRatio_working_3-way'!R294/3)</f>
        <v>-0.61622942140698589</v>
      </c>
      <c r="AT294" s="11">
        <f>IF(('OddsRatio_working_3-way'!X294=0),IF(Q294&gt;0,-Q294^(1/3),(-Q294)^(1/3)),'OddsRatio_working_3-way'!AN294-'OddsRatio_working_3-way'!R294/3)</f>
        <v>-0.41867225980654582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2.74</v>
      </c>
      <c r="B295" s="4">
        <f>IF('True_Odds_Calculator_3-way'!B296="","",'True_Odds_Calculator_3-way'!B296)</f>
        <v>2.95</v>
      </c>
      <c r="C295" s="4">
        <f>IF('True_Odds_Calculator_3-way'!C296="","",'True_Odds_Calculator_3-way'!C296)</f>
        <v>3.15</v>
      </c>
      <c r="D295" s="9">
        <f t="shared" si="65"/>
        <v>0.35758057526780929</v>
      </c>
      <c r="E295" s="9">
        <f t="shared" si="66"/>
        <v>0.33185104265673637</v>
      </c>
      <c r="F295" s="9">
        <f t="shared" si="67"/>
        <v>0.3105683820754544</v>
      </c>
      <c r="G295" s="9">
        <f t="shared" si="68"/>
        <v>1.0325129256854182</v>
      </c>
      <c r="H295" s="9">
        <f t="shared" si="69"/>
        <v>2.7965724906926277</v>
      </c>
      <c r="I295" s="9">
        <f t="shared" si="70"/>
        <v>3.0134002050865654</v>
      </c>
      <c r="J295" s="9">
        <f t="shared" si="71"/>
        <v>3.2199027902236494</v>
      </c>
      <c r="K295" s="11">
        <f t="shared" si="72"/>
        <v>0.36496350364963503</v>
      </c>
      <c r="L295" s="11">
        <f t="shared" si="73"/>
        <v>0.33898305084745761</v>
      </c>
      <c r="M295" s="11">
        <f t="shared" si="74"/>
        <v>0.31746031746031744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-0.28650960569802586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0.22936635580455939</v>
      </c>
      <c r="Q295" s="11">
        <f>2*'OddsRatio_working_3-way'!K295*'OddsRatio_working_3-way'!L295*'OddsRatio_working_3-way'!M295</f>
        <v>7.8550121850876509E-2</v>
      </c>
      <c r="R295" s="11">
        <f t="shared" si="75"/>
        <v>0</v>
      </c>
      <c r="S295" s="11">
        <f t="shared" si="76"/>
        <v>-0.80055380777112906</v>
      </c>
      <c r="T295" s="11">
        <f t="shared" si="77"/>
        <v>-0.2741622629353182</v>
      </c>
      <c r="U295" s="11">
        <f>'OddsRatio_working_3-way'!S295-'OddsRatio_working_3-way'!R295^2/3</f>
        <v>-0.80055380777112906</v>
      </c>
      <c r="V295" s="11">
        <f>'OddsRatio_working_3-way'!S295*'OddsRatio_working_3-way'!R295/3-2*'OddsRatio_working_3-way'!R295^3/27-'OddsRatio_working_3-way'!T295</f>
        <v>0.2741622629353182</v>
      </c>
      <c r="W295" s="11">
        <f>'OddsRatio_working_3-way'!V295^2+4*'OddsRatio_working_3-way'!U295^3/27</f>
        <v>-8.4454205296115303E-4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0.13784909182759938</v>
      </c>
      <c r="Y295" s="11">
        <f>IF('OddsRatio_working_3-way'!W295&gt;=0,IF('OddsRatio_working_3-way'!V295+SQRT('OddsRatio_working_3-way'!W295)&gt;0,0,PI()),ACOS('OddsRatio_working_3-way'!V295/(2*'OddsRatio_working_3-way'!X295)))</f>
        <v>0.10560494949957144</v>
      </c>
      <c r="Z295" s="11">
        <f>'OddsRatio_working_3-way'!X295^(1/3)*COS('OddsRatio_working_3-way'!Y295/3)</f>
        <v>0.5162564628427091</v>
      </c>
      <c r="AA295" s="11">
        <f>'OddsRatio_working_3-way'!X295^(1/3)*COS(('OddsRatio_working_3-way'!Y295+2*PI())/3)</f>
        <v>-0.27387308367957447</v>
      </c>
      <c r="AB295" s="11">
        <f>'OddsRatio_working_3-way'!X295^(1/3)*COS(('OddsRatio_working_3-way'!Y295+4*PI())/3)</f>
        <v>-0.24238337916313474</v>
      </c>
      <c r="AC295" s="11">
        <f>'OddsRatio_working_3-way'!X295^(1/3)*SIN('OddsRatio_working_3-way'!Y295/3)</f>
        <v>1.8180589379268353E-2</v>
      </c>
      <c r="AD295" s="11">
        <f>'OddsRatio_working_3-way'!X295^(1/3)*SIN(('OddsRatio_working_3-way'!Y295+2*PI())/3)</f>
        <v>0.43800091700004901</v>
      </c>
      <c r="AE295" s="11">
        <f>'OddsRatio_working_3-way'!X295^(1/3)*SIN(('OddsRatio_working_3-way'!Y295+4*PI())/3)</f>
        <v>-0.45618150637931726</v>
      </c>
      <c r="AF295" s="11">
        <f>-'OddsRatio_working_3-way'!U295/(3*'OddsRatio_working_3-way'!X295^(1/3))*COS(('OddsRatio_working_3-way'!Y295)/3)</f>
        <v>0.5162564628427091</v>
      </c>
      <c r="AG295" s="11">
        <f>-'OddsRatio_working_3-way'!U295/(3*'OddsRatio_working_3-way'!X295^(1/3))*COS(('OddsRatio_working_3-way'!Y295+2*PI())/3)</f>
        <v>-0.27387308367957447</v>
      </c>
      <c r="AH295" s="11">
        <f>-'OddsRatio_working_3-way'!U295/(3*'OddsRatio_working_3-way'!X295^(1/3))*COS(('OddsRatio_working_3-way'!Y295+4*PI())/3)</f>
        <v>-0.24238337916313474</v>
      </c>
      <c r="AI295" s="11">
        <f>'OddsRatio_working_3-way'!U295/(3*'OddsRatio_working_3-way'!X295^(1/3))*SIN(('OddsRatio_working_3-way'!Y295)/3)</f>
        <v>-1.8180589379268353E-2</v>
      </c>
      <c r="AJ295" s="11">
        <f>'OddsRatio_working_3-way'!U295/(3*'OddsRatio_working_3-way'!X295^(1/3))*SIN(('OddsRatio_working_3-way'!Y295+2*PI())/3)</f>
        <v>-0.43800091700004901</v>
      </c>
      <c r="AK295" s="11">
        <f>'OddsRatio_working_3-way'!U295/(3*'OddsRatio_working_3-way'!X295^(1/3))*SIN(('OddsRatio_working_3-way'!Y295+4*PI())/3)</f>
        <v>0.45618150637931726</v>
      </c>
      <c r="AL295" s="11">
        <f>'OddsRatio_working_3-way'!Z295+'OddsRatio_working_3-way'!AF295</f>
        <v>1.0325129256854182</v>
      </c>
      <c r="AM295" s="11">
        <f>'OddsRatio_working_3-way'!AA295+'OddsRatio_working_3-way'!AG295</f>
        <v>-0.54774616735914894</v>
      </c>
      <c r="AN295" s="11">
        <f>'OddsRatio_working_3-way'!AB295+'OddsRatio_working_3-way'!AH295</f>
        <v>-0.48476675832626948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1.0325129256854182</v>
      </c>
      <c r="AS295" s="11">
        <f>IF(('OddsRatio_working_3-way'!X295=0),IF(Q295&gt;0,-Q295^(1/3),(-Q295)^(1/3)),'OddsRatio_working_3-way'!AM295-'OddsRatio_working_3-way'!R295/3)</f>
        <v>-0.54774616735914894</v>
      </c>
      <c r="AT295" s="11">
        <f>IF(('OddsRatio_working_3-way'!X295=0),IF(Q295&gt;0,-Q295^(1/3),(-Q295)^(1/3)),'OddsRatio_working_3-way'!AN295-'OddsRatio_working_3-way'!R295/3)</f>
        <v>-0.48476675832626948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4.8</v>
      </c>
      <c r="B296" s="4">
        <f>IF('True_Odds_Calculator_3-way'!B297="","",'True_Odds_Calculator_3-way'!B297)</f>
        <v>2.86</v>
      </c>
      <c r="C296" s="4">
        <f>IF('True_Odds_Calculator_3-way'!C297="","",'True_Odds_Calculator_3-way'!C297)</f>
        <v>2.15</v>
      </c>
      <c r="D296" s="9">
        <f t="shared" si="65"/>
        <v>0.202422649904311</v>
      </c>
      <c r="E296" s="9">
        <f t="shared" si="66"/>
        <v>0.34145962171877614</v>
      </c>
      <c r="F296" s="9">
        <f t="shared" si="67"/>
        <v>0.45611772837691289</v>
      </c>
      <c r="G296" s="9">
        <f t="shared" si="68"/>
        <v>1.0368838489180394</v>
      </c>
      <c r="H296" s="9">
        <f t="shared" si="69"/>
        <v>4.9401586258885501</v>
      </c>
      <c r="I296" s="9">
        <f t="shared" si="70"/>
        <v>2.9286039589875528</v>
      </c>
      <c r="J296" s="9">
        <f t="shared" si="71"/>
        <v>2.1924164262557451</v>
      </c>
      <c r="K296" s="11">
        <f t="shared" si="72"/>
        <v>0.20833333333333334</v>
      </c>
      <c r="L296" s="11">
        <f t="shared" si="73"/>
        <v>0.34965034965034969</v>
      </c>
      <c r="M296" s="11">
        <f t="shared" si="74"/>
        <v>0.46511627906976744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-0.2753903073670515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0.23072857375182959</v>
      </c>
      <c r="Q296" s="11">
        <f>2*'OddsRatio_working_3-way'!K296*'OddsRatio_working_3-way'!L296*'OddsRatio_working_3-way'!M296</f>
        <v>6.7761695668672434E-2</v>
      </c>
      <c r="R296" s="11">
        <f t="shared" si="75"/>
        <v>0</v>
      </c>
      <c r="S296" s="11">
        <f t="shared" si="76"/>
        <v>-0.83782387244408385</v>
      </c>
      <c r="T296" s="11">
        <f t="shared" si="77"/>
        <v>-0.24605693757535507</v>
      </c>
      <c r="U296" s="11">
        <f>'OddsRatio_working_3-way'!S296-'OddsRatio_working_3-way'!R296^2/3</f>
        <v>-0.83782387244408385</v>
      </c>
      <c r="V296" s="11">
        <f>'OddsRatio_working_3-way'!S296*'OddsRatio_working_3-way'!R296/3-2*'OddsRatio_working_3-way'!R296^3/27-'OddsRatio_working_3-way'!T296</f>
        <v>0.24605693757535507</v>
      </c>
      <c r="W296" s="11">
        <f>'OddsRatio_working_3-way'!V296^2+4*'OddsRatio_working_3-way'!U296^3/27</f>
        <v>-2.6583316274443547E-2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0.14758669723539258</v>
      </c>
      <c r="Y296" s="11">
        <f>IF('OddsRatio_working_3-way'!W296&gt;=0,IF('OddsRatio_working_3-way'!V296+SQRT('OddsRatio_working_3-way'!W296)&gt;0,0,PI()),ACOS('OddsRatio_working_3-way'!V296/(2*'OddsRatio_working_3-way'!X296)))</f>
        <v>0.58520052128581745</v>
      </c>
      <c r="Z296" s="11">
        <f>'OddsRatio_working_3-way'!X296^(1/3)*COS('OddsRatio_working_3-way'!Y296/3)</f>
        <v>0.51844192445901971</v>
      </c>
      <c r="AA296" s="11">
        <f>'OddsRatio_working_3-way'!X296^(1/3)*COS(('OddsRatio_working_3-way'!Y296+2*PI())/3)</f>
        <v>-0.34793086209103607</v>
      </c>
      <c r="AB296" s="11">
        <f>'OddsRatio_working_3-way'!X296^(1/3)*COS(('OddsRatio_working_3-way'!Y296+4*PI())/3)</f>
        <v>-0.17051106236798394</v>
      </c>
      <c r="AC296" s="11">
        <f>'OddsRatio_working_3-way'!X296^(1/3)*SIN('OddsRatio_working_3-way'!Y296/3)</f>
        <v>0.10243336912967385</v>
      </c>
      <c r="AD296" s="11">
        <f>'OddsRatio_working_3-way'!X296^(1/3)*SIN(('OddsRatio_working_3-way'!Y296+2*PI())/3)</f>
        <v>0.39776719240356712</v>
      </c>
      <c r="AE296" s="11">
        <f>'OddsRatio_working_3-way'!X296^(1/3)*SIN(('OddsRatio_working_3-way'!Y296+4*PI())/3)</f>
        <v>-0.50020056153324077</v>
      </c>
      <c r="AF296" s="11">
        <f>-'OddsRatio_working_3-way'!U296/(3*'OddsRatio_working_3-way'!X296^(1/3))*COS(('OddsRatio_working_3-way'!Y296)/3)</f>
        <v>0.51844192445901971</v>
      </c>
      <c r="AG296" s="11">
        <f>-'OddsRatio_working_3-way'!U296/(3*'OddsRatio_working_3-way'!X296^(1/3))*COS(('OddsRatio_working_3-way'!Y296+2*PI())/3)</f>
        <v>-0.34793086209103607</v>
      </c>
      <c r="AH296" s="11">
        <f>-'OddsRatio_working_3-way'!U296/(3*'OddsRatio_working_3-way'!X296^(1/3))*COS(('OddsRatio_working_3-way'!Y296+4*PI())/3)</f>
        <v>-0.17051106236798394</v>
      </c>
      <c r="AI296" s="11">
        <f>'OddsRatio_working_3-way'!U296/(3*'OddsRatio_working_3-way'!X296^(1/3))*SIN(('OddsRatio_working_3-way'!Y296)/3)</f>
        <v>-0.10243336912967385</v>
      </c>
      <c r="AJ296" s="11">
        <f>'OddsRatio_working_3-way'!U296/(3*'OddsRatio_working_3-way'!X296^(1/3))*SIN(('OddsRatio_working_3-way'!Y296+2*PI())/3)</f>
        <v>-0.39776719240356712</v>
      </c>
      <c r="AK296" s="11">
        <f>'OddsRatio_working_3-way'!U296/(3*'OddsRatio_working_3-way'!X296^(1/3))*SIN(('OddsRatio_working_3-way'!Y296+4*PI())/3)</f>
        <v>0.50020056153324077</v>
      </c>
      <c r="AL296" s="11">
        <f>'OddsRatio_working_3-way'!Z296+'OddsRatio_working_3-way'!AF296</f>
        <v>1.0368838489180394</v>
      </c>
      <c r="AM296" s="11">
        <f>'OddsRatio_working_3-way'!AA296+'OddsRatio_working_3-way'!AG296</f>
        <v>-0.69586172418207215</v>
      </c>
      <c r="AN296" s="11">
        <f>'OddsRatio_working_3-way'!AB296+'OddsRatio_working_3-way'!AH296</f>
        <v>-0.34102212473596788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1.0368838489180394</v>
      </c>
      <c r="AS296" s="11">
        <f>IF(('OddsRatio_working_3-way'!X296=0),IF(Q296&gt;0,-Q296^(1/3),(-Q296)^(1/3)),'OddsRatio_working_3-way'!AM296-'OddsRatio_working_3-way'!R296/3)</f>
        <v>-0.69586172418207215</v>
      </c>
      <c r="AT296" s="11">
        <f>IF(('OddsRatio_working_3-way'!X296=0),IF(Q296&gt;0,-Q296^(1/3),(-Q296)^(1/3)),'OddsRatio_working_3-way'!AN296-'OddsRatio_working_3-way'!R296/3)</f>
        <v>-0.34102212473596788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2.46</v>
      </c>
      <c r="B297" s="4">
        <f>IF('True_Odds_Calculator_3-way'!B298="","",'True_Odds_Calculator_3-way'!B298)</f>
        <v>3.29</v>
      </c>
      <c r="C297" s="4">
        <f>IF('True_Odds_Calculator_3-way'!C298="","",'True_Odds_Calculator_3-way'!C298)</f>
        <v>3.21</v>
      </c>
      <c r="D297" s="9">
        <f t="shared" si="65"/>
        <v>0.39854012507504921</v>
      </c>
      <c r="E297" s="9">
        <f t="shared" si="66"/>
        <v>0.29699117443091455</v>
      </c>
      <c r="F297" s="9">
        <f t="shared" si="67"/>
        <v>0.30446870049403624</v>
      </c>
      <c r="G297" s="9">
        <f t="shared" si="68"/>
        <v>1.033669616990688</v>
      </c>
      <c r="H297" s="9">
        <f t="shared" si="69"/>
        <v>2.5091576408064049</v>
      </c>
      <c r="I297" s="9">
        <f t="shared" si="70"/>
        <v>3.3671034229086758</v>
      </c>
      <c r="J297" s="9">
        <f t="shared" si="71"/>
        <v>3.2844098535494206</v>
      </c>
      <c r="K297" s="11">
        <f t="shared" si="72"/>
        <v>0.4065040650406504</v>
      </c>
      <c r="L297" s="11">
        <f t="shared" si="73"/>
        <v>0.303951367781155</v>
      </c>
      <c r="M297" s="11">
        <f t="shared" si="74"/>
        <v>0.3115264797507788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-0.28440981140203692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0.22940887875486715</v>
      </c>
      <c r="Q297" s="11">
        <f>2*'OddsRatio_working_3-way'!K297*'OddsRatio_working_3-way'!L297*'OddsRatio_working_3-way'!M297</f>
        <v>7.6982845219754056E-2</v>
      </c>
      <c r="R297" s="11">
        <f t="shared" si="75"/>
        <v>0</v>
      </c>
      <c r="S297" s="11">
        <f t="shared" si="76"/>
        <v>-0.80661380007941652</v>
      </c>
      <c r="T297" s="11">
        <f t="shared" si="77"/>
        <v>-0.27067577183873026</v>
      </c>
      <c r="U297" s="11">
        <f>'OddsRatio_working_3-way'!S297-'OddsRatio_working_3-way'!R297^2/3</f>
        <v>-0.80661380007941652</v>
      </c>
      <c r="V297" s="11">
        <f>'OddsRatio_working_3-way'!S297*'OddsRatio_working_3-way'!R297/3-2*'OddsRatio_working_3-way'!R297^3/27-'OddsRatio_working_3-way'!T297</f>
        <v>0.27067577183873026</v>
      </c>
      <c r="W297" s="11">
        <f>'OddsRatio_working_3-way'!V297^2+4*'OddsRatio_working_3-way'!U297^3/27</f>
        <v>-4.4833327764298159E-3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0.13941727496702316</v>
      </c>
      <c r="Y297" s="11">
        <f>IF('OddsRatio_working_3-way'!W297&gt;=0,IF('OddsRatio_working_3-way'!V297+SQRT('OddsRatio_working_3-way'!W297)&gt;0,0,PI()),ACOS('OddsRatio_working_3-way'!V297/(2*'OddsRatio_working_3-way'!X297)))</f>
        <v>0.2425040285586133</v>
      </c>
      <c r="Z297" s="11">
        <f>'OddsRatio_working_3-way'!X297^(1/3)*COS('OddsRatio_working_3-way'!Y297/3)</f>
        <v>0.51683480849534413</v>
      </c>
      <c r="AA297" s="11">
        <f>'OddsRatio_working_3-way'!X297^(1/3)*COS(('OddsRatio_working_3-way'!Y297+2*PI())/3)</f>
        <v>-0.29467737619388079</v>
      </c>
      <c r="AB297" s="11">
        <f>'OddsRatio_working_3-way'!X297^(1/3)*COS(('OddsRatio_working_3-way'!Y297+4*PI())/3)</f>
        <v>-0.22215743230146326</v>
      </c>
      <c r="AC297" s="11">
        <f>'OddsRatio_working_3-way'!X297^(1/3)*SIN('OddsRatio_working_3-way'!Y297/3)</f>
        <v>4.1869409127903781E-2</v>
      </c>
      <c r="AD297" s="11">
        <f>'OddsRatio_working_3-way'!X297^(1/3)*SIN(('OddsRatio_working_3-way'!Y297+2*PI())/3)</f>
        <v>0.42665736915308161</v>
      </c>
      <c r="AE297" s="11">
        <f>'OddsRatio_working_3-way'!X297^(1/3)*SIN(('OddsRatio_working_3-way'!Y297+4*PI())/3)</f>
        <v>-0.46852677828098538</v>
      </c>
      <c r="AF297" s="11">
        <f>-'OddsRatio_working_3-way'!U297/(3*'OddsRatio_working_3-way'!X297^(1/3))*COS(('OddsRatio_working_3-way'!Y297)/3)</f>
        <v>0.51683480849534402</v>
      </c>
      <c r="AG297" s="11">
        <f>-'OddsRatio_working_3-way'!U297/(3*'OddsRatio_working_3-way'!X297^(1/3))*COS(('OddsRatio_working_3-way'!Y297+2*PI())/3)</f>
        <v>-0.29467737619388074</v>
      </c>
      <c r="AH297" s="11">
        <f>-'OddsRatio_working_3-way'!U297/(3*'OddsRatio_working_3-way'!X297^(1/3))*COS(('OddsRatio_working_3-way'!Y297+4*PI())/3)</f>
        <v>-0.2221574323014632</v>
      </c>
      <c r="AI297" s="11">
        <f>'OddsRatio_working_3-way'!U297/(3*'OddsRatio_working_3-way'!X297^(1/3))*SIN(('OddsRatio_working_3-way'!Y297)/3)</f>
        <v>-4.1869409127903767E-2</v>
      </c>
      <c r="AJ297" s="11">
        <f>'OddsRatio_working_3-way'!U297/(3*'OddsRatio_working_3-way'!X297^(1/3))*SIN(('OddsRatio_working_3-way'!Y297+2*PI())/3)</f>
        <v>-0.4266573691530815</v>
      </c>
      <c r="AK297" s="11">
        <f>'OddsRatio_working_3-way'!U297/(3*'OddsRatio_working_3-way'!X297^(1/3))*SIN(('OddsRatio_working_3-way'!Y297+4*PI())/3)</f>
        <v>0.46852677828098532</v>
      </c>
      <c r="AL297" s="11">
        <f>'OddsRatio_working_3-way'!Z297+'OddsRatio_working_3-way'!AF297</f>
        <v>1.033669616990688</v>
      </c>
      <c r="AM297" s="11">
        <f>'OddsRatio_working_3-way'!AA297+'OddsRatio_working_3-way'!AG297</f>
        <v>-0.58935475238776158</v>
      </c>
      <c r="AN297" s="11">
        <f>'OddsRatio_working_3-way'!AB297+'OddsRatio_working_3-way'!AH297</f>
        <v>-0.44431486460292646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1.033669616990688</v>
      </c>
      <c r="AS297" s="11">
        <f>IF(('OddsRatio_working_3-way'!X297=0),IF(Q297&gt;0,-Q297^(1/3),(-Q297)^(1/3)),'OddsRatio_working_3-way'!AM297-'OddsRatio_working_3-way'!R297/3)</f>
        <v>-0.58935475238776158</v>
      </c>
      <c r="AT297" s="11">
        <f>IF(('OddsRatio_working_3-way'!X297=0),IF(Q297&gt;0,-Q297^(1/3),(-Q297)^(1/3)),'OddsRatio_working_3-way'!AN297-'OddsRatio_working_3-way'!R297/3)</f>
        <v>-0.44431486460292646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2.2799999999999998</v>
      </c>
      <c r="B298" s="4">
        <f>IF('True_Odds_Calculator_3-way'!B299="","",'True_Odds_Calculator_3-way'!B299)</f>
        <v>2.93</v>
      </c>
      <c r="C298" s="4">
        <f>IF('True_Odds_Calculator_3-way'!C299="","",'True_Odds_Calculator_3-way'!C299)</f>
        <v>3.92</v>
      </c>
      <c r="D298" s="9">
        <f t="shared" si="65"/>
        <v>0.42550234973512674</v>
      </c>
      <c r="E298" s="9">
        <f t="shared" si="66"/>
        <v>0.32940321500380154</v>
      </c>
      <c r="F298" s="9">
        <f t="shared" si="67"/>
        <v>0.24509443526107186</v>
      </c>
      <c r="G298" s="9">
        <f t="shared" si="68"/>
        <v>1.0548150663535103</v>
      </c>
      <c r="H298" s="9">
        <f t="shared" si="69"/>
        <v>2.3501632849324929</v>
      </c>
      <c r="I298" s="9">
        <f t="shared" si="70"/>
        <v>3.0357930780622748</v>
      </c>
      <c r="J298" s="9">
        <f t="shared" si="71"/>
        <v>4.0800599937522497</v>
      </c>
      <c r="K298" s="11">
        <f t="shared" si="72"/>
        <v>0.43859649122807021</v>
      </c>
      <c r="L298" s="11">
        <f t="shared" si="73"/>
        <v>0.34129692832764502</v>
      </c>
      <c r="M298" s="11">
        <f t="shared" si="74"/>
        <v>0.25510204081632654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-0.27546193616659886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0.23408411325730216</v>
      </c>
      <c r="Q298" s="11">
        <f>2*'OddsRatio_working_3-way'!K298*'OddsRatio_working_3-way'!L298*'OddsRatio_working_3-way'!M298</f>
        <v>7.6373283281338397E-2</v>
      </c>
      <c r="R298" s="11">
        <f t="shared" si="75"/>
        <v>0</v>
      </c>
      <c r="S298" s="11">
        <f t="shared" si="76"/>
        <v>-0.84978751153382048</v>
      </c>
      <c r="T298" s="11">
        <f t="shared" si="77"/>
        <v>-0.27725530555752709</v>
      </c>
      <c r="U298" s="11">
        <f>'OddsRatio_working_3-way'!S298-'OddsRatio_working_3-way'!R298^2/3</f>
        <v>-0.84978751153382048</v>
      </c>
      <c r="V298" s="11">
        <f>'OddsRatio_working_3-way'!S298*'OddsRatio_working_3-way'!R298/3-2*'OddsRatio_working_3-way'!R298^3/27-'OddsRatio_working_3-way'!T298</f>
        <v>0.27725530555752709</v>
      </c>
      <c r="W298" s="11">
        <f>'OddsRatio_working_3-way'!V298^2+4*'OddsRatio_working_3-way'!U298^3/27</f>
        <v>-1.4042761669965237E-2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0.15075913415923009</v>
      </c>
      <c r="Y298" s="11">
        <f>IF('OddsRatio_working_3-way'!W298&gt;=0,IF('OddsRatio_working_3-way'!V298+SQRT('OddsRatio_working_3-way'!W298)&gt;0,0,PI()),ACOS('OddsRatio_working_3-way'!V298/(2*'OddsRatio_working_3-way'!X298)))</f>
        <v>0.40391159653102271</v>
      </c>
      <c r="Z298" s="11">
        <f>'OddsRatio_working_3-way'!X298^(1/3)*COS('OddsRatio_working_3-way'!Y298/3)</f>
        <v>0.52740753317675515</v>
      </c>
      <c r="AA298" s="11">
        <f>'OddsRatio_working_3-way'!X298^(1/3)*COS(('OddsRatio_working_3-way'!Y298+2*PI())/3)</f>
        <v>-0.3255733741898692</v>
      </c>
      <c r="AB298" s="11">
        <f>'OddsRatio_working_3-way'!X298^(1/3)*COS(('OddsRatio_working_3-way'!Y298+4*PI())/3)</f>
        <v>-0.20183415898688609</v>
      </c>
      <c r="AC298" s="11">
        <f>'OddsRatio_working_3-way'!X298^(1/3)*SIN('OddsRatio_working_3-way'!Y298/3)</f>
        <v>7.1440869206755353E-2</v>
      </c>
      <c r="AD298" s="11">
        <f>'OddsRatio_working_3-way'!X298^(1/3)*SIN(('OddsRatio_working_3-way'!Y298+2*PI())/3)</f>
        <v>0.42102788727497642</v>
      </c>
      <c r="AE298" s="11">
        <f>'OddsRatio_working_3-way'!X298^(1/3)*SIN(('OddsRatio_working_3-way'!Y298+4*PI())/3)</f>
        <v>-0.49246875648173177</v>
      </c>
      <c r="AF298" s="11">
        <f>-'OddsRatio_working_3-way'!U298/(3*'OddsRatio_working_3-way'!X298^(1/3))*COS(('OddsRatio_working_3-way'!Y298)/3)</f>
        <v>0.52740753317675515</v>
      </c>
      <c r="AG298" s="11">
        <f>-'OddsRatio_working_3-way'!U298/(3*'OddsRatio_working_3-way'!X298^(1/3))*COS(('OddsRatio_working_3-way'!Y298+2*PI())/3)</f>
        <v>-0.3255733741898692</v>
      </c>
      <c r="AH298" s="11">
        <f>-'OddsRatio_working_3-way'!U298/(3*'OddsRatio_working_3-way'!X298^(1/3))*COS(('OddsRatio_working_3-way'!Y298+4*PI())/3)</f>
        <v>-0.20183415898688609</v>
      </c>
      <c r="AI298" s="11">
        <f>'OddsRatio_working_3-way'!U298/(3*'OddsRatio_working_3-way'!X298^(1/3))*SIN(('OddsRatio_working_3-way'!Y298)/3)</f>
        <v>-7.1440869206755353E-2</v>
      </c>
      <c r="AJ298" s="11">
        <f>'OddsRatio_working_3-way'!U298/(3*'OddsRatio_working_3-way'!X298^(1/3))*SIN(('OddsRatio_working_3-way'!Y298+2*PI())/3)</f>
        <v>-0.42102788727497642</v>
      </c>
      <c r="AK298" s="11">
        <f>'OddsRatio_working_3-way'!U298/(3*'OddsRatio_working_3-way'!X298^(1/3))*SIN(('OddsRatio_working_3-way'!Y298+4*PI())/3)</f>
        <v>0.49246875648173177</v>
      </c>
      <c r="AL298" s="11">
        <f>'OddsRatio_working_3-way'!Z298+'OddsRatio_working_3-way'!AF298</f>
        <v>1.0548150663535103</v>
      </c>
      <c r="AM298" s="11">
        <f>'OddsRatio_working_3-way'!AA298+'OddsRatio_working_3-way'!AG298</f>
        <v>-0.6511467483797384</v>
      </c>
      <c r="AN298" s="11">
        <f>'OddsRatio_working_3-way'!AB298+'OddsRatio_working_3-way'!AH298</f>
        <v>-0.40366831797377217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1.0548150663535103</v>
      </c>
      <c r="AS298" s="11">
        <f>IF(('OddsRatio_working_3-way'!X298=0),IF(Q298&gt;0,-Q298^(1/3),(-Q298)^(1/3)),'OddsRatio_working_3-way'!AM298-'OddsRatio_working_3-way'!R298/3)</f>
        <v>-0.6511467483797384</v>
      </c>
      <c r="AT298" s="11">
        <f>IF(('OddsRatio_working_3-way'!X298=0),IF(Q298&gt;0,-Q298^(1/3),(-Q298)^(1/3)),'OddsRatio_working_3-way'!AN298-'OddsRatio_working_3-way'!R298/3)</f>
        <v>-0.40366831797377217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1.67</v>
      </c>
      <c r="B299" s="4">
        <f>IF('True_Odds_Calculator_3-way'!B300="","",'True_Odds_Calculator_3-way'!B300)</f>
        <v>3.53</v>
      </c>
      <c r="C299" s="4">
        <f>IF('True_Odds_Calculator_3-way'!C300="","",'True_Odds_Calculator_3-way'!C300)</f>
        <v>6.45</v>
      </c>
      <c r="D299" s="9">
        <f t="shared" si="65"/>
        <v>0.58305652501594241</v>
      </c>
      <c r="E299" s="9">
        <f t="shared" si="66"/>
        <v>0.27024825661275181</v>
      </c>
      <c r="F299" s="9">
        <f t="shared" si="67"/>
        <v>0.14669521837130595</v>
      </c>
      <c r="G299" s="9">
        <f t="shared" si="68"/>
        <v>1.0673128029723031</v>
      </c>
      <c r="H299" s="9">
        <f t="shared" si="69"/>
        <v>1.7150995779914429</v>
      </c>
      <c r="I299" s="9">
        <f t="shared" si="70"/>
        <v>3.7003013915199277</v>
      </c>
      <c r="J299" s="9">
        <f t="shared" si="71"/>
        <v>6.8168547761990528</v>
      </c>
      <c r="K299" s="11">
        <f t="shared" si="72"/>
        <v>0.5988023952095809</v>
      </c>
      <c r="L299" s="11">
        <f t="shared" si="73"/>
        <v>0.28328611898016998</v>
      </c>
      <c r="M299" s="11">
        <f t="shared" si="74"/>
        <v>0.15503875968992248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-0.2429634439533872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0.22749152199586598</v>
      </c>
      <c r="Q299" s="11">
        <f>2*'OddsRatio_working_3-way'!K299*'OddsRatio_working_3-way'!L299*'OddsRatio_working_3-way'!M299</f>
        <v>5.2599195837194447E-2</v>
      </c>
      <c r="R299" s="11">
        <f t="shared" si="75"/>
        <v>0</v>
      </c>
      <c r="S299" s="11">
        <f t="shared" si="76"/>
        <v>-0.93631995947304103</v>
      </c>
      <c r="T299" s="11">
        <f t="shared" si="77"/>
        <v>-0.21649016404000948</v>
      </c>
      <c r="U299" s="11">
        <f>'OddsRatio_working_3-way'!S299-'OddsRatio_working_3-way'!R299^2/3</f>
        <v>-0.93631995947304103</v>
      </c>
      <c r="V299" s="11">
        <f>'OddsRatio_working_3-way'!S299*'OddsRatio_working_3-way'!R299/3-2*'OddsRatio_working_3-way'!R299^3/27-'OddsRatio_working_3-way'!T299</f>
        <v>0.21649016404000948</v>
      </c>
      <c r="W299" s="11">
        <f>'OddsRatio_working_3-way'!V299^2+4*'OddsRatio_working_3-way'!U299^3/27</f>
        <v>-7.4741948006168069E-2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0.17436308320014179</v>
      </c>
      <c r="Y299" s="11">
        <f>IF('OddsRatio_working_3-way'!W299&gt;=0,IF('OddsRatio_working_3-way'!V299+SQRT('OddsRatio_working_3-way'!W299)&gt;0,0,PI()),ACOS('OddsRatio_working_3-way'!V299/(2*'OddsRatio_working_3-way'!X299)))</f>
        <v>0.90103007559359916</v>
      </c>
      <c r="Z299" s="11">
        <f>'OddsRatio_working_3-way'!X299^(1/3)*COS('OddsRatio_working_3-way'!Y299/3)</f>
        <v>0.53365640148615168</v>
      </c>
      <c r="AA299" s="11">
        <f>'OddsRatio_working_3-way'!X299^(1/3)*COS(('OddsRatio_working_3-way'!Y299+2*PI())/3)</f>
        <v>-0.40996493164363379</v>
      </c>
      <c r="AB299" s="11">
        <f>'OddsRatio_working_3-way'!X299^(1/3)*COS(('OddsRatio_working_3-way'!Y299+4*PI())/3)</f>
        <v>-0.12369146984251797</v>
      </c>
      <c r="AC299" s="11">
        <f>'OddsRatio_working_3-way'!X299^(1/3)*SIN('OddsRatio_working_3-way'!Y299/3)</f>
        <v>0.16528006023272029</v>
      </c>
      <c r="AD299" s="11">
        <f>'OddsRatio_working_3-way'!X299^(1/3)*SIN(('OddsRatio_working_3-way'!Y299+2*PI())/3)</f>
        <v>0.37951997046283487</v>
      </c>
      <c r="AE299" s="11">
        <f>'OddsRatio_working_3-way'!X299^(1/3)*SIN(('OddsRatio_working_3-way'!Y299+4*PI())/3)</f>
        <v>-0.54480003069555516</v>
      </c>
      <c r="AF299" s="11">
        <f>-'OddsRatio_working_3-way'!U299/(3*'OddsRatio_working_3-way'!X299^(1/3))*COS(('OddsRatio_working_3-way'!Y299)/3)</f>
        <v>0.53365640148615157</v>
      </c>
      <c r="AG299" s="11">
        <f>-'OddsRatio_working_3-way'!U299/(3*'OddsRatio_working_3-way'!X299^(1/3))*COS(('OddsRatio_working_3-way'!Y299+2*PI())/3)</f>
        <v>-0.40996493164363373</v>
      </c>
      <c r="AH299" s="11">
        <f>-'OddsRatio_working_3-way'!U299/(3*'OddsRatio_working_3-way'!X299^(1/3))*COS(('OddsRatio_working_3-way'!Y299+4*PI())/3)</f>
        <v>-0.12369146984251796</v>
      </c>
      <c r="AI299" s="11">
        <f>'OddsRatio_working_3-way'!U299/(3*'OddsRatio_working_3-way'!X299^(1/3))*SIN(('OddsRatio_working_3-way'!Y299)/3)</f>
        <v>-0.16528006023272027</v>
      </c>
      <c r="AJ299" s="11">
        <f>'OddsRatio_working_3-way'!U299/(3*'OddsRatio_working_3-way'!X299^(1/3))*SIN(('OddsRatio_working_3-way'!Y299+2*PI())/3)</f>
        <v>-0.37951997046283475</v>
      </c>
      <c r="AK299" s="11">
        <f>'OddsRatio_working_3-way'!U299/(3*'OddsRatio_working_3-way'!X299^(1/3))*SIN(('OddsRatio_working_3-way'!Y299+4*PI())/3)</f>
        <v>0.54480003069555505</v>
      </c>
      <c r="AL299" s="11">
        <f>'OddsRatio_working_3-way'!Z299+'OddsRatio_working_3-way'!AF299</f>
        <v>1.0673128029723031</v>
      </c>
      <c r="AM299" s="11">
        <f>'OddsRatio_working_3-way'!AA299+'OddsRatio_working_3-way'!AG299</f>
        <v>-0.81992986328726758</v>
      </c>
      <c r="AN299" s="11">
        <f>'OddsRatio_working_3-way'!AB299+'OddsRatio_working_3-way'!AH299</f>
        <v>-0.24738293968503594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1.0673128029723031</v>
      </c>
      <c r="AS299" s="11">
        <f>IF(('OddsRatio_working_3-way'!X299=0),IF(Q299&gt;0,-Q299^(1/3),(-Q299)^(1/3)),'OddsRatio_working_3-way'!AM299-'OddsRatio_working_3-way'!R299/3)</f>
        <v>-0.81992986328726758</v>
      </c>
      <c r="AT299" s="11">
        <f>IF(('OddsRatio_working_3-way'!X299=0),IF(Q299&gt;0,-Q299^(1/3),(-Q299)^(1/3)),'OddsRatio_working_3-way'!AN299-'OddsRatio_working_3-way'!R299/3)</f>
        <v>-0.24738293968503594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2.0699999999999998</v>
      </c>
      <c r="B300" s="4">
        <f>IF('True_Odds_Calculator_3-way'!B301="","",'True_Odds_Calculator_3-way'!B301)</f>
        <v>3.17</v>
      </c>
      <c r="C300" s="4">
        <f>IF('True_Odds_Calculator_3-way'!C301="","",'True_Odds_Calculator_3-way'!C301)</f>
        <v>4.24</v>
      </c>
      <c r="D300" s="9">
        <f t="shared" si="65"/>
        <v>0.46970382954613088</v>
      </c>
      <c r="E300" s="9">
        <f t="shared" si="66"/>
        <v>0.30398309964943065</v>
      </c>
      <c r="F300" s="9">
        <f t="shared" si="67"/>
        <v>0.22631307080443855</v>
      </c>
      <c r="G300" s="9">
        <f t="shared" si="68"/>
        <v>1.0551412750867599</v>
      </c>
      <c r="H300" s="9">
        <f t="shared" si="69"/>
        <v>2.1290011643428324</v>
      </c>
      <c r="I300" s="9">
        <f t="shared" si="70"/>
        <v>3.2896565669382696</v>
      </c>
      <c r="J300" s="9">
        <f t="shared" si="71"/>
        <v>4.4186577312811028</v>
      </c>
      <c r="K300" s="11">
        <f t="shared" si="72"/>
        <v>0.48309178743961356</v>
      </c>
      <c r="L300" s="11">
        <f t="shared" si="73"/>
        <v>0.31545741324921134</v>
      </c>
      <c r="M300" s="11">
        <f t="shared" si="74"/>
        <v>0.23584905660377356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-0.27039151396267824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0.23290539124223969</v>
      </c>
      <c r="Q300" s="11">
        <f>2*'OddsRatio_working_3-way'!K300*'OddsRatio_working_3-way'!L300*'OddsRatio_working_3-way'!M300</f>
        <v>7.1884380013036944E-2</v>
      </c>
      <c r="R300" s="11">
        <f t="shared" si="75"/>
        <v>0</v>
      </c>
      <c r="S300" s="11">
        <f t="shared" si="76"/>
        <v>-0.86136353848141589</v>
      </c>
      <c r="T300" s="11">
        <f t="shared" si="77"/>
        <v>-0.26585294397574566</v>
      </c>
      <c r="U300" s="11">
        <f>'OddsRatio_working_3-way'!S300-'OddsRatio_working_3-way'!R300^2/3</f>
        <v>-0.86136353848141589</v>
      </c>
      <c r="V300" s="11">
        <f>'OddsRatio_working_3-way'!S300*'OddsRatio_working_3-way'!R300/3-2*'OddsRatio_working_3-way'!R300^3/27-'OddsRatio_working_3-way'!T300</f>
        <v>0.26585294397574566</v>
      </c>
      <c r="W300" s="11">
        <f>'OddsRatio_working_3-way'!V300^2+4*'OddsRatio_working_3-way'!U300^3/27</f>
        <v>-2.4001651964563567E-2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0.15385012169733123</v>
      </c>
      <c r="Y300" s="11">
        <f>IF('OddsRatio_working_3-way'!W300&gt;=0,IF('OddsRatio_working_3-way'!V300+SQRT('OddsRatio_working_3-way'!W300)&gt;0,0,PI()),ACOS('OddsRatio_working_3-way'!V300/(2*'OddsRatio_working_3-way'!X300)))</f>
        <v>0.52763591032616852</v>
      </c>
      <c r="Z300" s="11">
        <f>'OddsRatio_working_3-way'!X300^(1/3)*COS('OddsRatio_working_3-way'!Y300/3)</f>
        <v>0.52757063754338007</v>
      </c>
      <c r="AA300" s="11">
        <f>'OddsRatio_working_3-way'!X300^(1/3)*COS(('OddsRatio_working_3-way'!Y300+2*PI())/3)</f>
        <v>-0.34498138654536781</v>
      </c>
      <c r="AB300" s="11">
        <f>'OddsRatio_working_3-way'!X300^(1/3)*COS(('OddsRatio_working_3-way'!Y300+4*PI())/3)</f>
        <v>-0.18258925099801232</v>
      </c>
      <c r="AC300" s="11">
        <f>'OddsRatio_working_3-way'!X300^(1/3)*SIN('OddsRatio_working_3-way'!Y300/3)</f>
        <v>9.3757143172543939E-2</v>
      </c>
      <c r="AD300" s="11">
        <f>'OddsRatio_working_3-way'!X300^(1/3)*SIN(('OddsRatio_working_3-way'!Y300+2*PI())/3)</f>
        <v>0.41001100281704744</v>
      </c>
      <c r="AE300" s="11">
        <f>'OddsRatio_working_3-way'!X300^(1/3)*SIN(('OddsRatio_working_3-way'!Y300+4*PI())/3)</f>
        <v>-0.5037681459895913</v>
      </c>
      <c r="AF300" s="11">
        <f>-'OddsRatio_working_3-way'!U300/(3*'OddsRatio_working_3-way'!X300^(1/3))*COS(('OddsRatio_working_3-way'!Y300)/3)</f>
        <v>0.52757063754337996</v>
      </c>
      <c r="AG300" s="11">
        <f>-'OddsRatio_working_3-way'!U300/(3*'OddsRatio_working_3-way'!X300^(1/3))*COS(('OddsRatio_working_3-way'!Y300+2*PI())/3)</f>
        <v>-0.34498138654536775</v>
      </c>
      <c r="AH300" s="11">
        <f>-'OddsRatio_working_3-way'!U300/(3*'OddsRatio_working_3-way'!X300^(1/3))*COS(('OddsRatio_working_3-way'!Y300+4*PI())/3)</f>
        <v>-0.18258925099801229</v>
      </c>
      <c r="AI300" s="11">
        <f>'OddsRatio_working_3-way'!U300/(3*'OddsRatio_working_3-way'!X300^(1/3))*SIN(('OddsRatio_working_3-way'!Y300)/3)</f>
        <v>-9.3757143172543925E-2</v>
      </c>
      <c r="AJ300" s="11">
        <f>'OddsRatio_working_3-way'!U300/(3*'OddsRatio_working_3-way'!X300^(1/3))*SIN(('OddsRatio_working_3-way'!Y300+2*PI())/3)</f>
        <v>-0.41001100281704739</v>
      </c>
      <c r="AK300" s="11">
        <f>'OddsRatio_working_3-way'!U300/(3*'OddsRatio_working_3-way'!X300^(1/3))*SIN(('OddsRatio_working_3-way'!Y300+4*PI())/3)</f>
        <v>0.5037681459895913</v>
      </c>
      <c r="AL300" s="11">
        <f>'OddsRatio_working_3-way'!Z300+'OddsRatio_working_3-way'!AF300</f>
        <v>1.0551412750867599</v>
      </c>
      <c r="AM300" s="11">
        <f>'OddsRatio_working_3-way'!AA300+'OddsRatio_working_3-way'!AG300</f>
        <v>-0.68996277309073561</v>
      </c>
      <c r="AN300" s="11">
        <f>'OddsRatio_working_3-way'!AB300+'OddsRatio_working_3-way'!AH300</f>
        <v>-0.36517850199602464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1.0551412750867599</v>
      </c>
      <c r="AS300" s="11">
        <f>IF(('OddsRatio_working_3-way'!X300=0),IF(Q300&gt;0,-Q300^(1/3),(-Q300)^(1/3)),'OddsRatio_working_3-way'!AM300-'OddsRatio_working_3-way'!R300/3)</f>
        <v>-0.68996277309073561</v>
      </c>
      <c r="AT300" s="11">
        <f>IF(('OddsRatio_working_3-way'!X300=0),IF(Q300&gt;0,-Q300^(1/3),(-Q300)^(1/3)),'OddsRatio_working_3-way'!AN300-'OddsRatio_working_3-way'!R300/3)</f>
        <v>-0.36517850199602464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2.5299999999999998</v>
      </c>
      <c r="B301" s="4">
        <f>IF('True_Odds_Calculator_3-way'!B302="","",'True_Odds_Calculator_3-way'!B302)</f>
        <v>2.95</v>
      </c>
      <c r="C301" s="4">
        <f>IF('True_Odds_Calculator_3-way'!C302="","",'True_Odds_Calculator_3-way'!C302)</f>
        <v>3.36</v>
      </c>
      <c r="D301" s="9">
        <f t="shared" si="65"/>
        <v>0.38390076895266761</v>
      </c>
      <c r="E301" s="9">
        <f t="shared" si="66"/>
        <v>0.32836580973133522</v>
      </c>
      <c r="F301" s="9">
        <f t="shared" si="67"/>
        <v>0.28773342131599733</v>
      </c>
      <c r="G301" s="9">
        <f t="shared" si="68"/>
        <v>1.0489148981837451</v>
      </c>
      <c r="H301" s="9">
        <f t="shared" si="69"/>
        <v>2.6048397942211294</v>
      </c>
      <c r="I301" s="9">
        <f t="shared" si="70"/>
        <v>3.0453840514583033</v>
      </c>
      <c r="J301" s="9">
        <f t="shared" si="71"/>
        <v>3.475439159713638</v>
      </c>
      <c r="K301" s="11">
        <f t="shared" si="72"/>
        <v>0.39525691699604748</v>
      </c>
      <c r="L301" s="11">
        <f t="shared" si="73"/>
        <v>0.33898305084745761</v>
      </c>
      <c r="M301" s="11">
        <f t="shared" si="74"/>
        <v>0.29761904761904762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-0.28077357425183513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0.23287937805255415</v>
      </c>
      <c r="Q301" s="11">
        <f>2*'OddsRatio_working_3-way'!K301*'OddsRatio_working_3-way'!L301*'OddsRatio_working_3-way'!M301</f>
        <v>7.9753211661833634E-2</v>
      </c>
      <c r="R301" s="11">
        <f t="shared" si="75"/>
        <v>0</v>
      </c>
      <c r="S301" s="11">
        <f t="shared" si="76"/>
        <v>-0.82942057019823712</v>
      </c>
      <c r="T301" s="11">
        <f t="shared" si="77"/>
        <v>-0.28404814047884841</v>
      </c>
      <c r="U301" s="11">
        <f>'OddsRatio_working_3-way'!S301-'OddsRatio_working_3-way'!R301^2/3</f>
        <v>-0.82942057019823712</v>
      </c>
      <c r="V301" s="11">
        <f>'OddsRatio_working_3-way'!S301*'OddsRatio_working_3-way'!R301/3-2*'OddsRatio_working_3-way'!R301^3/27-'OddsRatio_working_3-way'!T301</f>
        <v>0.28404814047884841</v>
      </c>
      <c r="W301" s="11">
        <f>'OddsRatio_working_3-way'!V301^2+4*'OddsRatio_working_3-way'!U301^3/27</f>
        <v>-3.8485543681393009E-3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0.1453718511934402</v>
      </c>
      <c r="Y301" s="11">
        <f>IF('OddsRatio_working_3-way'!W301&gt;=0,IF('OddsRatio_working_3-way'!V301+SQRT('OddsRatio_working_3-way'!W301)&gt;0,0,PI()),ACOS('OddsRatio_working_3-way'!V301/(2*'OddsRatio_working_3-way'!X301)))</f>
        <v>0.21502568819261403</v>
      </c>
      <c r="Z301" s="11">
        <f>'OddsRatio_working_3-way'!X301^(1/3)*COS('OddsRatio_working_3-way'!Y301/3)</f>
        <v>0.52445744909187264</v>
      </c>
      <c r="AA301" s="11">
        <f>'OddsRatio_working_3-way'!X301^(1/3)*COS(('OddsRatio_working_3-way'!Y301+2*PI())/3)</f>
        <v>-0.29483900848511224</v>
      </c>
      <c r="AB301" s="11">
        <f>'OddsRatio_working_3-way'!X301^(1/3)*COS(('OddsRatio_working_3-way'!Y301+4*PI())/3)</f>
        <v>-0.22961844060676051</v>
      </c>
      <c r="AC301" s="11">
        <f>'OddsRatio_working_3-way'!X301^(1/3)*SIN('OddsRatio_working_3-way'!Y301/3)</f>
        <v>3.7655112421266679E-2</v>
      </c>
      <c r="AD301" s="11">
        <f>'OddsRatio_working_3-way'!X301^(1/3)*SIN(('OddsRatio_working_3-way'!Y301+2*PI())/3)</f>
        <v>0.43536591790691231</v>
      </c>
      <c r="AE301" s="11">
        <f>'OddsRatio_working_3-way'!X301^(1/3)*SIN(('OddsRatio_working_3-way'!Y301+4*PI())/3)</f>
        <v>-0.47302103032817899</v>
      </c>
      <c r="AF301" s="11">
        <f>-'OddsRatio_working_3-way'!U301/(3*'OddsRatio_working_3-way'!X301^(1/3))*COS(('OddsRatio_working_3-way'!Y301)/3)</f>
        <v>0.52445744909187253</v>
      </c>
      <c r="AG301" s="11">
        <f>-'OddsRatio_working_3-way'!U301/(3*'OddsRatio_working_3-way'!X301^(1/3))*COS(('OddsRatio_working_3-way'!Y301+2*PI())/3)</f>
        <v>-0.29483900848511219</v>
      </c>
      <c r="AH301" s="11">
        <f>-'OddsRatio_working_3-way'!U301/(3*'OddsRatio_working_3-way'!X301^(1/3))*COS(('OddsRatio_working_3-way'!Y301+4*PI())/3)</f>
        <v>-0.22961844060676048</v>
      </c>
      <c r="AI301" s="11">
        <f>'OddsRatio_working_3-way'!U301/(3*'OddsRatio_working_3-way'!X301^(1/3))*SIN(('OddsRatio_working_3-way'!Y301)/3)</f>
        <v>-3.7655112421266672E-2</v>
      </c>
      <c r="AJ301" s="11">
        <f>'OddsRatio_working_3-way'!U301/(3*'OddsRatio_working_3-way'!X301^(1/3))*SIN(('OddsRatio_working_3-way'!Y301+2*PI())/3)</f>
        <v>-0.4353659179069122</v>
      </c>
      <c r="AK301" s="11">
        <f>'OddsRatio_working_3-way'!U301/(3*'OddsRatio_working_3-way'!X301^(1/3))*SIN(('OddsRatio_working_3-way'!Y301+4*PI())/3)</f>
        <v>0.47302103032817888</v>
      </c>
      <c r="AL301" s="11">
        <f>'OddsRatio_working_3-way'!Z301+'OddsRatio_working_3-way'!AF301</f>
        <v>1.0489148981837451</v>
      </c>
      <c r="AM301" s="11">
        <f>'OddsRatio_working_3-way'!AA301+'OddsRatio_working_3-way'!AG301</f>
        <v>-0.58967801697022448</v>
      </c>
      <c r="AN301" s="11">
        <f>'OddsRatio_working_3-way'!AB301+'OddsRatio_working_3-way'!AH301</f>
        <v>-0.45923688121352102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1.0489148981837451</v>
      </c>
      <c r="AS301" s="11">
        <f>IF(('OddsRatio_working_3-way'!X301=0),IF(Q301&gt;0,-Q301^(1/3),(-Q301)^(1/3)),'OddsRatio_working_3-way'!AM301-'OddsRatio_working_3-way'!R301/3)</f>
        <v>-0.58967801697022448</v>
      </c>
      <c r="AT301" s="11">
        <f>IF(('OddsRatio_working_3-way'!X301=0),IF(Q301&gt;0,-Q301^(1/3),(-Q301)^(1/3)),'OddsRatio_working_3-way'!AN301-'OddsRatio_working_3-way'!R301/3)</f>
        <v>-0.45923688121352102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1.43</v>
      </c>
      <c r="B302" s="4">
        <f>IF('True_Odds_Calculator_3-way'!B303="","",'True_Odds_Calculator_3-way'!B303)</f>
        <v>4.3600000000000003</v>
      </c>
      <c r="C302" s="4">
        <f>IF('True_Odds_Calculator_3-way'!C303="","",'True_Odds_Calculator_3-way'!C303)</f>
        <v>9.1</v>
      </c>
      <c r="D302" s="9">
        <f t="shared" si="65"/>
        <v>0.68219452962575045</v>
      </c>
      <c r="E302" s="9">
        <f t="shared" si="66"/>
        <v>0.21550845350872963</v>
      </c>
      <c r="F302" s="9">
        <f t="shared" si="67"/>
        <v>0.10229701686551988</v>
      </c>
      <c r="G302" s="9">
        <f t="shared" si="68"/>
        <v>1.0833896449564011</v>
      </c>
      <c r="H302" s="9">
        <f t="shared" si="69"/>
        <v>1.4658575473312525</v>
      </c>
      <c r="I302" s="9">
        <f t="shared" si="70"/>
        <v>4.640189207053508</v>
      </c>
      <c r="J302" s="9">
        <f t="shared" si="71"/>
        <v>9.7754561241468512</v>
      </c>
      <c r="K302" s="11">
        <f t="shared" si="72"/>
        <v>0.69930069930069938</v>
      </c>
      <c r="L302" s="11">
        <f t="shared" si="73"/>
        <v>0.2293577981651376</v>
      </c>
      <c r="M302" s="11">
        <f t="shared" si="74"/>
        <v>0.10989010989010989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-0.20626656335901217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0.20956460617716793</v>
      </c>
      <c r="Q302" s="11">
        <f>2*'OddsRatio_working_3-way'!K302*'OddsRatio_working_3-way'!L302*'OddsRatio_working_3-way'!M302</f>
        <v>3.5250564537791074E-2</v>
      </c>
      <c r="R302" s="11">
        <f t="shared" si="75"/>
        <v>0</v>
      </c>
      <c r="S302" s="11">
        <f t="shared" si="76"/>
        <v>-1.015989226583542</v>
      </c>
      <c r="T302" s="11">
        <f t="shared" si="77"/>
        <v>-0.1708981037146412</v>
      </c>
      <c r="U302" s="11">
        <f>'OddsRatio_working_3-way'!S302-'OddsRatio_working_3-way'!R302^2/3</f>
        <v>-1.015989226583542</v>
      </c>
      <c r="V302" s="11">
        <f>'OddsRatio_working_3-way'!S302*'OddsRatio_working_3-way'!R302/3-2*'OddsRatio_working_3-way'!R302^3/27-'OddsRatio_working_3-way'!T302</f>
        <v>0.1708981037146412</v>
      </c>
      <c r="W302" s="11">
        <f>'OddsRatio_working_3-way'!V302^2+4*'OddsRatio_working_3-way'!U302^3/27</f>
        <v>-0.12616253941821109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0.19708418332750052</v>
      </c>
      <c r="Y302" s="11">
        <f>IF('OddsRatio_working_3-way'!W302&gt;=0,IF('OddsRatio_working_3-way'!V302+SQRT('OddsRatio_working_3-way'!W302)&gt;0,0,PI()),ACOS('OddsRatio_working_3-way'!V302/(2*'OddsRatio_working_3-way'!X302)))</f>
        <v>1.1223497239586617</v>
      </c>
      <c r="Z302" s="11">
        <f>'OddsRatio_working_3-way'!X302^(1/3)*COS('OddsRatio_working_3-way'!Y302/3)</f>
        <v>0.54169482247820067</v>
      </c>
      <c r="AA302" s="11">
        <f>'OddsRatio_working_3-way'!X302^(1/3)*COS(('OddsRatio_working_3-way'!Y302+2*PI())/3)</f>
        <v>-0.45502761137233544</v>
      </c>
      <c r="AB302" s="11">
        <f>'OddsRatio_working_3-way'!X302^(1/3)*COS(('OddsRatio_working_3-way'!Y302+4*PI())/3)</f>
        <v>-8.6667211105865102E-2</v>
      </c>
      <c r="AC302" s="11">
        <f>'OddsRatio_working_3-way'!X302^(1/3)*SIN('OddsRatio_working_3-way'!Y302/3)</f>
        <v>0.21267297625264492</v>
      </c>
      <c r="AD302" s="11">
        <f>'OddsRatio_working_3-way'!X302^(1/3)*SIN(('OddsRatio_working_3-way'!Y302+2*PI())/3)</f>
        <v>0.3627849892383011</v>
      </c>
      <c r="AE302" s="11">
        <f>'OddsRatio_working_3-way'!X302^(1/3)*SIN(('OddsRatio_working_3-way'!Y302+4*PI())/3)</f>
        <v>-0.57545796549094608</v>
      </c>
      <c r="AF302" s="11">
        <f>-'OddsRatio_working_3-way'!U302/(3*'OddsRatio_working_3-way'!X302^(1/3))*COS(('OddsRatio_working_3-way'!Y302)/3)</f>
        <v>0.54169482247820055</v>
      </c>
      <c r="AG302" s="11">
        <f>-'OddsRatio_working_3-way'!U302/(3*'OddsRatio_working_3-way'!X302^(1/3))*COS(('OddsRatio_working_3-way'!Y302+2*PI())/3)</f>
        <v>-0.45502761137233538</v>
      </c>
      <c r="AH302" s="11">
        <f>-'OddsRatio_working_3-way'!U302/(3*'OddsRatio_working_3-way'!X302^(1/3))*COS(('OddsRatio_working_3-way'!Y302+4*PI())/3)</f>
        <v>-8.6667211105865088E-2</v>
      </c>
      <c r="AI302" s="11">
        <f>'OddsRatio_working_3-way'!U302/(3*'OddsRatio_working_3-way'!X302^(1/3))*SIN(('OddsRatio_working_3-way'!Y302)/3)</f>
        <v>-0.21267297625264489</v>
      </c>
      <c r="AJ302" s="11">
        <f>'OddsRatio_working_3-way'!U302/(3*'OddsRatio_working_3-way'!X302^(1/3))*SIN(('OddsRatio_working_3-way'!Y302+2*PI())/3)</f>
        <v>-0.36278498923830105</v>
      </c>
      <c r="AK302" s="11">
        <f>'OddsRatio_working_3-way'!U302/(3*'OddsRatio_working_3-way'!X302^(1/3))*SIN(('OddsRatio_working_3-way'!Y302+4*PI())/3)</f>
        <v>0.57545796549094597</v>
      </c>
      <c r="AL302" s="11">
        <f>'OddsRatio_working_3-way'!Z302+'OddsRatio_working_3-way'!AF302</f>
        <v>1.0833896449564011</v>
      </c>
      <c r="AM302" s="11">
        <f>'OddsRatio_working_3-way'!AA302+'OddsRatio_working_3-way'!AG302</f>
        <v>-0.91005522274467077</v>
      </c>
      <c r="AN302" s="11">
        <f>'OddsRatio_working_3-way'!AB302+'OddsRatio_working_3-way'!AH302</f>
        <v>-0.17333442221173018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1.0833896449564011</v>
      </c>
      <c r="AS302" s="11">
        <f>IF(('OddsRatio_working_3-way'!X302=0),IF(Q302&gt;0,-Q302^(1/3),(-Q302)^(1/3)),'OddsRatio_working_3-way'!AM302-'OddsRatio_working_3-way'!R302/3)</f>
        <v>-0.91005522274467077</v>
      </c>
      <c r="AT302" s="11">
        <f>IF(('OddsRatio_working_3-way'!X302=0),IF(Q302&gt;0,-Q302^(1/3),(-Q302)^(1/3)),'OddsRatio_working_3-way'!AN302-'OddsRatio_working_3-way'!R302/3)</f>
        <v>-0.17333442221173018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2.41</v>
      </c>
      <c r="B303" s="4">
        <f>IF('True_Odds_Calculator_3-way'!B304="","",'True_Odds_Calculator_3-way'!B304)</f>
        <v>3.47</v>
      </c>
      <c r="C303" s="4">
        <f>IF('True_Odds_Calculator_3-way'!C304="","",'True_Odds_Calculator_3-way'!C304)</f>
        <v>2.98</v>
      </c>
      <c r="D303" s="9">
        <f t="shared" si="65"/>
        <v>0.40088338748488189</v>
      </c>
      <c r="E303" s="9">
        <f t="shared" si="66"/>
        <v>0.27639510761063835</v>
      </c>
      <c r="F303" s="9">
        <f t="shared" si="67"/>
        <v>0.32272150490447965</v>
      </c>
      <c r="G303" s="9">
        <f t="shared" si="68"/>
        <v>1.0599226912662134</v>
      </c>
      <c r="H303" s="9">
        <f t="shared" si="69"/>
        <v>2.4944909946853611</v>
      </c>
      <c r="I303" s="9">
        <f t="shared" si="70"/>
        <v>3.618009047427547</v>
      </c>
      <c r="J303" s="9">
        <f t="shared" si="71"/>
        <v>3.0986469287071023</v>
      </c>
      <c r="K303" s="11">
        <f t="shared" si="72"/>
        <v>0.41493775933609955</v>
      </c>
      <c r="L303" s="11">
        <f t="shared" si="73"/>
        <v>0.28818443804034583</v>
      </c>
      <c r="M303" s="11">
        <f t="shared" si="74"/>
        <v>0.33557046979865773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-0.27670593526399545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0.23514450512635088</v>
      </c>
      <c r="Q303" s="11">
        <f>2*'OddsRatio_working_3-way'!K303*'OddsRatio_working_3-way'!L303*'OddsRatio_working_3-way'!M303</f>
        <v>8.0254097312747727E-2</v>
      </c>
      <c r="R303" s="11">
        <f t="shared" si="75"/>
        <v>0</v>
      </c>
      <c r="S303" s="11">
        <f t="shared" si="76"/>
        <v>-0.84979928205012201</v>
      </c>
      <c r="T303" s="11">
        <f t="shared" si="77"/>
        <v>-0.29003388465874469</v>
      </c>
      <c r="U303" s="11">
        <f>'OddsRatio_working_3-way'!S303-'OddsRatio_working_3-way'!R303^2/3</f>
        <v>-0.84979928205012201</v>
      </c>
      <c r="V303" s="11">
        <f>'OddsRatio_working_3-way'!S303*'OddsRatio_working_3-way'!R303/3-2*'OddsRatio_working_3-way'!R303^3/27-'OddsRatio_working_3-way'!T303</f>
        <v>0.29003388465874469</v>
      </c>
      <c r="W303" s="11">
        <f>'OddsRatio_working_3-way'!V303^2+4*'OddsRatio_working_3-way'!U303^3/27</f>
        <v>-6.7973896859322425E-3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0.15076226644636107</v>
      </c>
      <c r="Y303" s="11">
        <f>IF('OddsRatio_working_3-way'!W303&gt;=0,IF('OddsRatio_working_3-way'!V303+SQRT('OddsRatio_working_3-way'!W303)&gt;0,0,PI()),ACOS('OddsRatio_working_3-way'!V303/(2*'OddsRatio_working_3-way'!X303)))</f>
        <v>0.27695860749579038</v>
      </c>
      <c r="Z303" s="11">
        <f>'OddsRatio_working_3-way'!X303^(1/3)*COS('OddsRatio_working_3-way'!Y303/3)</f>
        <v>0.52996134563310671</v>
      </c>
      <c r="AA303" s="11">
        <f>'OddsRatio_working_3-way'!X303^(1/3)*COS(('OddsRatio_working_3-way'!Y303+2*PI())/3)</f>
        <v>-0.30747243217752429</v>
      </c>
      <c r="AB303" s="11">
        <f>'OddsRatio_working_3-way'!X303^(1/3)*COS(('OddsRatio_working_3-way'!Y303+4*PI())/3)</f>
        <v>-0.22248891345558228</v>
      </c>
      <c r="AC303" s="11">
        <f>'OddsRatio_working_3-way'!X303^(1/3)*SIN('OddsRatio_working_3-way'!Y303/3)</f>
        <v>4.9065257410794864E-2</v>
      </c>
      <c r="AD303" s="11">
        <f>'OddsRatio_working_3-way'!X303^(1/3)*SIN(('OddsRatio_working_3-way'!Y303+2*PI())/3)</f>
        <v>0.43442735963665829</v>
      </c>
      <c r="AE303" s="11">
        <f>'OddsRatio_working_3-way'!X303^(1/3)*SIN(('OddsRatio_working_3-way'!Y303+4*PI())/3)</f>
        <v>-0.48349261704745317</v>
      </c>
      <c r="AF303" s="11">
        <f>-'OddsRatio_working_3-way'!U303/(3*'OddsRatio_working_3-way'!X303^(1/3))*COS(('OddsRatio_working_3-way'!Y303)/3)</f>
        <v>0.5299613456331066</v>
      </c>
      <c r="AG303" s="11">
        <f>-'OddsRatio_working_3-way'!U303/(3*'OddsRatio_working_3-way'!X303^(1/3))*COS(('OddsRatio_working_3-way'!Y303+2*PI())/3)</f>
        <v>-0.30747243217752424</v>
      </c>
      <c r="AH303" s="11">
        <f>-'OddsRatio_working_3-way'!U303/(3*'OddsRatio_working_3-way'!X303^(1/3))*COS(('OddsRatio_working_3-way'!Y303+4*PI())/3)</f>
        <v>-0.22248891345558222</v>
      </c>
      <c r="AI303" s="11">
        <f>'OddsRatio_working_3-way'!U303/(3*'OddsRatio_working_3-way'!X303^(1/3))*SIN(('OddsRatio_working_3-way'!Y303)/3)</f>
        <v>-4.9065257410794857E-2</v>
      </c>
      <c r="AJ303" s="11">
        <f>'OddsRatio_working_3-way'!U303/(3*'OddsRatio_working_3-way'!X303^(1/3))*SIN(('OddsRatio_working_3-way'!Y303+2*PI())/3)</f>
        <v>-0.43442735963665824</v>
      </c>
      <c r="AK303" s="11">
        <f>'OddsRatio_working_3-way'!U303/(3*'OddsRatio_working_3-way'!X303^(1/3))*SIN(('OddsRatio_working_3-way'!Y303+4*PI())/3)</f>
        <v>0.48349261704745305</v>
      </c>
      <c r="AL303" s="11">
        <f>'OddsRatio_working_3-way'!Z303+'OddsRatio_working_3-way'!AF303</f>
        <v>1.0599226912662134</v>
      </c>
      <c r="AM303" s="11">
        <f>'OddsRatio_working_3-way'!AA303+'OddsRatio_working_3-way'!AG303</f>
        <v>-0.61494486435504858</v>
      </c>
      <c r="AN303" s="11">
        <f>'OddsRatio_working_3-way'!AB303+'OddsRatio_working_3-way'!AH303</f>
        <v>-0.4449778269111645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1.0599226912662134</v>
      </c>
      <c r="AS303" s="11">
        <f>IF(('OddsRatio_working_3-way'!X303=0),IF(Q303&gt;0,-Q303^(1/3),(-Q303)^(1/3)),'OddsRatio_working_3-way'!AM303-'OddsRatio_working_3-way'!R303/3)</f>
        <v>-0.61494486435504858</v>
      </c>
      <c r="AT303" s="11">
        <f>IF(('OddsRatio_working_3-way'!X303=0),IF(Q303&gt;0,-Q303^(1/3),(-Q303)^(1/3)),'OddsRatio_working_3-way'!AN303-'OddsRatio_working_3-way'!R303/3)</f>
        <v>-0.4449778269111645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3.91</v>
      </c>
      <c r="B304" s="4">
        <f>IF('True_Odds_Calculator_3-way'!B305="","",'True_Odds_Calculator_3-way'!B305)</f>
        <v>3.93</v>
      </c>
      <c r="C304" s="4">
        <f>IF('True_Odds_Calculator_3-way'!C305="","",'True_Odds_Calculator_3-way'!C305)</f>
        <v>1.88</v>
      </c>
      <c r="D304" s="9">
        <f t="shared" si="65"/>
        <v>0.24310166345782502</v>
      </c>
      <c r="E304" s="9">
        <f t="shared" si="66"/>
        <v>0.24184358095522424</v>
      </c>
      <c r="F304" s="9">
        <f t="shared" si="67"/>
        <v>0.5150547555869508</v>
      </c>
      <c r="G304" s="9">
        <f t="shared" si="68"/>
        <v>1.0699331195388475</v>
      </c>
      <c r="H304" s="9">
        <f t="shared" si="69"/>
        <v>4.1135053778580462</v>
      </c>
      <c r="I304" s="9">
        <f t="shared" si="70"/>
        <v>4.1349040402488226</v>
      </c>
      <c r="J304" s="9">
        <f t="shared" si="71"/>
        <v>1.941541145194186</v>
      </c>
      <c r="K304" s="11">
        <f t="shared" si="72"/>
        <v>0.25575447570332482</v>
      </c>
      <c r="L304" s="11">
        <f t="shared" si="73"/>
        <v>0.2544529262086514</v>
      </c>
      <c r="M304" s="11">
        <f t="shared" si="74"/>
        <v>0.53191489361702127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-0.25972641706547395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0.23261735649482201</v>
      </c>
      <c r="Q304" s="11">
        <f>2*'OddsRatio_working_3-way'!K304*'OddsRatio_working_3-way'!L304*'OddsRatio_working_3-way'!M304</f>
        <v>6.9231356099649408E-2</v>
      </c>
      <c r="R304" s="11">
        <f t="shared" si="75"/>
        <v>0</v>
      </c>
      <c r="S304" s="11">
        <f t="shared" si="76"/>
        <v>-0.8956245541868848</v>
      </c>
      <c r="T304" s="11">
        <f t="shared" si="77"/>
        <v>-0.26655492684133475</v>
      </c>
      <c r="U304" s="11">
        <f>'OddsRatio_working_3-way'!S304-'OddsRatio_working_3-way'!R304^2/3</f>
        <v>-0.8956245541868848</v>
      </c>
      <c r="V304" s="11">
        <f>'OddsRatio_working_3-way'!S304*'OddsRatio_working_3-way'!R304/3-2*'OddsRatio_working_3-way'!R304^3/27-'OddsRatio_working_3-way'!T304</f>
        <v>0.26655492684133475</v>
      </c>
      <c r="W304" s="11">
        <f>'OddsRatio_working_3-way'!V304^2+4*'OddsRatio_working_3-way'!U304^3/27</f>
        <v>-3.5380955884561069E-2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0.16311995962170783</v>
      </c>
      <c r="Y304" s="11">
        <f>IF('OddsRatio_working_3-way'!W304&gt;=0,IF('OddsRatio_working_3-way'!V304+SQRT('OddsRatio_working_3-way'!W304)&gt;0,0,PI()),ACOS('OddsRatio_working_3-way'!V304/(2*'OddsRatio_working_3-way'!X304)))</f>
        <v>0.61451731379445895</v>
      </c>
      <c r="Z304" s="11">
        <f>'OddsRatio_working_3-way'!X304^(1/3)*COS('OddsRatio_working_3-way'!Y304/3)</f>
        <v>0.53496655976942376</v>
      </c>
      <c r="AA304" s="11">
        <f>'OddsRatio_working_3-way'!X304^(1/3)*COS(('OddsRatio_working_3-way'!Y304+2*PI())/3)</f>
        <v>-0.36373411620872431</v>
      </c>
      <c r="AB304" s="11">
        <f>'OddsRatio_working_3-way'!X304^(1/3)*COS(('OddsRatio_working_3-way'!Y304+4*PI())/3)</f>
        <v>-0.17123244356069964</v>
      </c>
      <c r="AC304" s="11">
        <f>'OddsRatio_working_3-way'!X304^(1/3)*SIN('OddsRatio_working_3-way'!Y304/3)</f>
        <v>0.11114089252279044</v>
      </c>
      <c r="AD304" s="11">
        <f>'OddsRatio_working_3-way'!X304^(1/3)*SIN(('OddsRatio_working_3-way'!Y304+2*PI())/3)</f>
        <v>0.4077241846740921</v>
      </c>
      <c r="AE304" s="11">
        <f>'OddsRatio_working_3-way'!X304^(1/3)*SIN(('OddsRatio_working_3-way'!Y304+4*PI())/3)</f>
        <v>-0.51886507719688235</v>
      </c>
      <c r="AF304" s="11">
        <f>-'OddsRatio_working_3-way'!U304/(3*'OddsRatio_working_3-way'!X304^(1/3))*COS(('OddsRatio_working_3-way'!Y304)/3)</f>
        <v>0.53496655976942376</v>
      </c>
      <c r="AG304" s="11">
        <f>-'OddsRatio_working_3-way'!U304/(3*'OddsRatio_working_3-way'!X304^(1/3))*COS(('OddsRatio_working_3-way'!Y304+2*PI())/3)</f>
        <v>-0.36373411620872431</v>
      </c>
      <c r="AH304" s="11">
        <f>-'OddsRatio_working_3-way'!U304/(3*'OddsRatio_working_3-way'!X304^(1/3))*COS(('OddsRatio_working_3-way'!Y304+4*PI())/3)</f>
        <v>-0.17123244356069964</v>
      </c>
      <c r="AI304" s="11">
        <f>'OddsRatio_working_3-way'!U304/(3*'OddsRatio_working_3-way'!X304^(1/3))*SIN(('OddsRatio_working_3-way'!Y304)/3)</f>
        <v>-0.11114089252279044</v>
      </c>
      <c r="AJ304" s="11">
        <f>'OddsRatio_working_3-way'!U304/(3*'OddsRatio_working_3-way'!X304^(1/3))*SIN(('OddsRatio_working_3-way'!Y304+2*PI())/3)</f>
        <v>-0.4077241846740921</v>
      </c>
      <c r="AK304" s="11">
        <f>'OddsRatio_working_3-way'!U304/(3*'OddsRatio_working_3-way'!X304^(1/3))*SIN(('OddsRatio_working_3-way'!Y304+4*PI())/3)</f>
        <v>0.51886507719688235</v>
      </c>
      <c r="AL304" s="11">
        <f>'OddsRatio_working_3-way'!Z304+'OddsRatio_working_3-way'!AF304</f>
        <v>1.0699331195388475</v>
      </c>
      <c r="AM304" s="11">
        <f>'OddsRatio_working_3-way'!AA304+'OddsRatio_working_3-way'!AG304</f>
        <v>-0.72746823241744862</v>
      </c>
      <c r="AN304" s="11">
        <f>'OddsRatio_working_3-way'!AB304+'OddsRatio_working_3-way'!AH304</f>
        <v>-0.34246488712139928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1.0699331195388475</v>
      </c>
      <c r="AS304" s="11">
        <f>IF(('OddsRatio_working_3-way'!X304=0),IF(Q304&gt;0,-Q304^(1/3),(-Q304)^(1/3)),'OddsRatio_working_3-way'!AM304-'OddsRatio_working_3-way'!R304/3)</f>
        <v>-0.72746823241744862</v>
      </c>
      <c r="AT304" s="11">
        <f>IF(('OddsRatio_working_3-way'!X304=0),IF(Q304&gt;0,-Q304^(1/3),(-Q304)^(1/3)),'OddsRatio_working_3-way'!AN304-'OddsRatio_working_3-way'!R304/3)</f>
        <v>-0.34246488712139928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2.15</v>
      </c>
      <c r="B305" s="4">
        <f>IF('True_Odds_Calculator_3-way'!B306="","",'True_Odds_Calculator_3-way'!B306)</f>
        <v>3.45</v>
      </c>
      <c r="C305" s="4">
        <f>IF('True_Odds_Calculator_3-way'!C306="","",'True_Odds_Calculator_3-way'!C306)</f>
        <v>3.51</v>
      </c>
      <c r="D305" s="9">
        <f t="shared" si="65"/>
        <v>0.44994817827837058</v>
      </c>
      <c r="E305" s="9">
        <f t="shared" si="66"/>
        <v>0.27743791663082878</v>
      </c>
      <c r="F305" s="9">
        <f t="shared" si="67"/>
        <v>0.27261390509080069</v>
      </c>
      <c r="G305" s="9">
        <f t="shared" si="68"/>
        <v>1.0630244882021433</v>
      </c>
      <c r="H305" s="9">
        <f t="shared" si="69"/>
        <v>2.2224781614324649</v>
      </c>
      <c r="I305" s="9">
        <f t="shared" si="70"/>
        <v>3.6044099960952503</v>
      </c>
      <c r="J305" s="9">
        <f t="shared" si="71"/>
        <v>3.6681914653873791</v>
      </c>
      <c r="K305" s="11">
        <f t="shared" si="72"/>
        <v>0.46511627906976744</v>
      </c>
      <c r="L305" s="11">
        <f t="shared" si="73"/>
        <v>0.28985507246376813</v>
      </c>
      <c r="M305" s="11">
        <f t="shared" si="74"/>
        <v>0.28490028490028491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-0.27162702356500801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0.23468024816187943</v>
      </c>
      <c r="Q305" s="11">
        <f>2*'OddsRatio_working_3-way'!K305*'OddsRatio_working_3-way'!L305*'OddsRatio_working_3-way'!M305</f>
        <v>7.6818411836949083E-2</v>
      </c>
      <c r="R305" s="11">
        <f t="shared" si="75"/>
        <v>0</v>
      </c>
      <c r="S305" s="11">
        <f t="shared" si="76"/>
        <v>-0.86397975091647616</v>
      </c>
      <c r="T305" s="11">
        <f t="shared" si="77"/>
        <v>-0.28280842910522952</v>
      </c>
      <c r="U305" s="11">
        <f>'OddsRatio_working_3-way'!S305-'OddsRatio_working_3-way'!R305^2/3</f>
        <v>-0.86397975091647616</v>
      </c>
      <c r="V305" s="11">
        <f>'OddsRatio_working_3-way'!S305*'OddsRatio_working_3-way'!R305/3-2*'OddsRatio_working_3-way'!R305^3/27-'OddsRatio_working_3-way'!T305</f>
        <v>0.28280842910522952</v>
      </c>
      <c r="W305" s="11">
        <f>'OddsRatio_working_3-way'!V305^2+4*'OddsRatio_working_3-way'!U305^3/27</f>
        <v>-1.5564162424545697E-2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0.15455158523735152</v>
      </c>
      <c r="Y305" s="11">
        <f>IF('OddsRatio_working_3-way'!W305&gt;=0,IF('OddsRatio_working_3-way'!V305+SQRT('OddsRatio_working_3-way'!W305)&gt;0,0,PI()),ACOS('OddsRatio_working_3-way'!V305/(2*'OddsRatio_working_3-way'!X305)))</f>
        <v>0.41545654076221084</v>
      </c>
      <c r="Z305" s="11">
        <f>'OddsRatio_working_3-way'!X305^(1/3)*COS('OddsRatio_working_3-way'!Y305/3)</f>
        <v>0.53151224410107167</v>
      </c>
      <c r="AA305" s="11">
        <f>'OddsRatio_working_3-way'!X305^(1/3)*COS(('OddsRatio_working_3-way'!Y305+2*PI())/3)</f>
        <v>-0.32991209220999301</v>
      </c>
      <c r="AB305" s="11">
        <f>'OddsRatio_working_3-way'!X305^(1/3)*COS(('OddsRatio_working_3-way'!Y305+4*PI())/3)</f>
        <v>-0.20160015189107874</v>
      </c>
      <c r="AC305" s="11">
        <f>'OddsRatio_working_3-way'!X305^(1/3)*SIN('OddsRatio_working_3-way'!Y305/3)</f>
        <v>7.4080933283368372E-2</v>
      </c>
      <c r="AD305" s="11">
        <f>'OddsRatio_working_3-way'!X305^(1/3)*SIN(('OddsRatio_working_3-way'!Y305+2*PI())/3)</f>
        <v>0.42326263917231949</v>
      </c>
      <c r="AE305" s="11">
        <f>'OddsRatio_working_3-way'!X305^(1/3)*SIN(('OddsRatio_working_3-way'!Y305+4*PI())/3)</f>
        <v>-0.49734357245568783</v>
      </c>
      <c r="AF305" s="11">
        <f>-'OddsRatio_working_3-way'!U305/(3*'OddsRatio_working_3-way'!X305^(1/3))*COS(('OddsRatio_working_3-way'!Y305)/3)</f>
        <v>0.53151224410107167</v>
      </c>
      <c r="AG305" s="11">
        <f>-'OddsRatio_working_3-way'!U305/(3*'OddsRatio_working_3-way'!X305^(1/3))*COS(('OddsRatio_working_3-way'!Y305+2*PI())/3)</f>
        <v>-0.32991209220999301</v>
      </c>
      <c r="AH305" s="11">
        <f>-'OddsRatio_working_3-way'!U305/(3*'OddsRatio_working_3-way'!X305^(1/3))*COS(('OddsRatio_working_3-way'!Y305+4*PI())/3)</f>
        <v>-0.20160015189107874</v>
      </c>
      <c r="AI305" s="11">
        <f>'OddsRatio_working_3-way'!U305/(3*'OddsRatio_working_3-way'!X305^(1/3))*SIN(('OddsRatio_working_3-way'!Y305)/3)</f>
        <v>-7.4080933283368372E-2</v>
      </c>
      <c r="AJ305" s="11">
        <f>'OddsRatio_working_3-way'!U305/(3*'OddsRatio_working_3-way'!X305^(1/3))*SIN(('OddsRatio_working_3-way'!Y305+2*PI())/3)</f>
        <v>-0.42326263917231949</v>
      </c>
      <c r="AK305" s="11">
        <f>'OddsRatio_working_3-way'!U305/(3*'OddsRatio_working_3-way'!X305^(1/3))*SIN(('OddsRatio_working_3-way'!Y305+4*PI())/3)</f>
        <v>0.49734357245568783</v>
      </c>
      <c r="AL305" s="11">
        <f>'OddsRatio_working_3-way'!Z305+'OddsRatio_working_3-way'!AF305</f>
        <v>1.0630244882021433</v>
      </c>
      <c r="AM305" s="11">
        <f>'OddsRatio_working_3-way'!AA305+'OddsRatio_working_3-way'!AG305</f>
        <v>-0.65982418441998603</v>
      </c>
      <c r="AN305" s="11">
        <f>'OddsRatio_working_3-way'!AB305+'OddsRatio_working_3-way'!AH305</f>
        <v>-0.40320030378215749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1.0630244882021433</v>
      </c>
      <c r="AS305" s="11">
        <f>IF(('OddsRatio_working_3-way'!X305=0),IF(Q305&gt;0,-Q305^(1/3),(-Q305)^(1/3)),'OddsRatio_working_3-way'!AM305-'OddsRatio_working_3-way'!R305/3)</f>
        <v>-0.65982418441998603</v>
      </c>
      <c r="AT305" s="11">
        <f>IF(('OddsRatio_working_3-way'!X305=0),IF(Q305&gt;0,-Q305^(1/3),(-Q305)^(1/3)),'OddsRatio_working_3-way'!AN305-'OddsRatio_working_3-way'!R305/3)</f>
        <v>-0.40320030378215749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3.45</v>
      </c>
      <c r="B306" s="4">
        <f>IF('True_Odds_Calculator_3-way'!B307="","",'True_Odds_Calculator_3-way'!B307)</f>
        <v>3.63</v>
      </c>
      <c r="C306" s="4">
        <f>IF('True_Odds_Calculator_3-way'!C307="","",'True_Odds_Calculator_3-way'!C307)</f>
        <v>2.11</v>
      </c>
      <c r="D306" s="9">
        <f t="shared" si="65"/>
        <v>0.27755806150259804</v>
      </c>
      <c r="E306" s="9">
        <f t="shared" si="66"/>
        <v>0.26356853753017345</v>
      </c>
      <c r="F306" s="9">
        <f t="shared" si="67"/>
        <v>0.45887340096722856</v>
      </c>
      <c r="G306" s="9">
        <f t="shared" si="68"/>
        <v>1.0623876640975327</v>
      </c>
      <c r="H306" s="9">
        <f t="shared" si="69"/>
        <v>3.6028497770389554</v>
      </c>
      <c r="I306" s="9">
        <f t="shared" si="70"/>
        <v>3.7940795565765111</v>
      </c>
      <c r="J306" s="9">
        <f t="shared" si="71"/>
        <v>2.1792503071482612</v>
      </c>
      <c r="K306" s="11">
        <f t="shared" si="72"/>
        <v>0.28985507246376813</v>
      </c>
      <c r="L306" s="11">
        <f t="shared" si="73"/>
        <v>0.27548209366391185</v>
      </c>
      <c r="M306" s="11">
        <f t="shared" si="74"/>
        <v>0.47393364928909953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-0.2706678269497893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0.23425155021356053</v>
      </c>
      <c r="Q306" s="11">
        <f>2*'OddsRatio_working_3-way'!K306*'OddsRatio_working_3-way'!L306*'OddsRatio_working_3-way'!M306</f>
        <v>7.568709215300827E-2</v>
      </c>
      <c r="R306" s="11">
        <f t="shared" si="75"/>
        <v>0</v>
      </c>
      <c r="S306" s="11">
        <f t="shared" si="76"/>
        <v>-0.86545768240499366</v>
      </c>
      <c r="T306" s="11">
        <f t="shared" si="77"/>
        <v>-0.27963091515508687</v>
      </c>
      <c r="U306" s="11">
        <f>'OddsRatio_working_3-way'!S306-'OddsRatio_working_3-way'!R306^2/3</f>
        <v>-0.86545768240499366</v>
      </c>
      <c r="V306" s="11">
        <f>'OddsRatio_working_3-way'!S306*'OddsRatio_working_3-way'!R306/3-2*'OddsRatio_working_3-way'!R306^3/27-'OddsRatio_working_3-way'!T306</f>
        <v>0.27963091515508687</v>
      </c>
      <c r="W306" s="11">
        <f>'OddsRatio_working_3-way'!V306^2+4*'OddsRatio_working_3-way'!U306^3/27</f>
        <v>-1.7842479723782445E-2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0.15494832076716242</v>
      </c>
      <c r="Y306" s="11">
        <f>IF('OddsRatio_working_3-way'!W306&gt;=0,IF('OddsRatio_working_3-way'!V306+SQRT('OddsRatio_working_3-way'!W306)&gt;0,0,PI()),ACOS('OddsRatio_working_3-way'!V306/(2*'OddsRatio_working_3-way'!X306)))</f>
        <v>0.44563750715358807</v>
      </c>
      <c r="Z306" s="11">
        <f>'OddsRatio_working_3-way'!X306^(1/3)*COS('OddsRatio_working_3-way'!Y306/3)</f>
        <v>0.53119383204876636</v>
      </c>
      <c r="AA306" s="11">
        <f>'OddsRatio_working_3-way'!X306^(1/3)*COS(('OddsRatio_working_3-way'!Y306+2*PI())/3)</f>
        <v>-0.33443916465310414</v>
      </c>
      <c r="AB306" s="11">
        <f>'OddsRatio_working_3-way'!X306^(1/3)*COS(('OddsRatio_working_3-way'!Y306+4*PI())/3)</f>
        <v>-0.19675466739566211</v>
      </c>
      <c r="AC306" s="11">
        <f>'OddsRatio_working_3-way'!X306^(1/3)*SIN('OddsRatio_working_3-way'!Y306/3)</f>
        <v>7.9492181554822433E-2</v>
      </c>
      <c r="AD306" s="11">
        <f>'OddsRatio_working_3-way'!X306^(1/3)*SIN(('OddsRatio_working_3-way'!Y306+2*PI())/3)</f>
        <v>0.42028126211042499</v>
      </c>
      <c r="AE306" s="11">
        <f>'OddsRatio_working_3-way'!X306^(1/3)*SIN(('OddsRatio_working_3-way'!Y306+4*PI())/3)</f>
        <v>-0.49977344366524745</v>
      </c>
      <c r="AF306" s="11">
        <f>-'OddsRatio_working_3-way'!U306/(3*'OddsRatio_working_3-way'!X306^(1/3))*COS(('OddsRatio_working_3-way'!Y306)/3)</f>
        <v>0.53119383204876636</v>
      </c>
      <c r="AG306" s="11">
        <f>-'OddsRatio_working_3-way'!U306/(3*'OddsRatio_working_3-way'!X306^(1/3))*COS(('OddsRatio_working_3-way'!Y306+2*PI())/3)</f>
        <v>-0.33443916465310414</v>
      </c>
      <c r="AH306" s="11">
        <f>-'OddsRatio_working_3-way'!U306/(3*'OddsRatio_working_3-way'!X306^(1/3))*COS(('OddsRatio_working_3-way'!Y306+4*PI())/3)</f>
        <v>-0.19675466739566211</v>
      </c>
      <c r="AI306" s="11">
        <f>'OddsRatio_working_3-way'!U306/(3*'OddsRatio_working_3-way'!X306^(1/3))*SIN(('OddsRatio_working_3-way'!Y306)/3)</f>
        <v>-7.9492181554822433E-2</v>
      </c>
      <c r="AJ306" s="11">
        <f>'OddsRatio_working_3-way'!U306/(3*'OddsRatio_working_3-way'!X306^(1/3))*SIN(('OddsRatio_working_3-way'!Y306+2*PI())/3)</f>
        <v>-0.42028126211042499</v>
      </c>
      <c r="AK306" s="11">
        <f>'OddsRatio_working_3-way'!U306/(3*'OddsRatio_working_3-way'!X306^(1/3))*SIN(('OddsRatio_working_3-way'!Y306+4*PI())/3)</f>
        <v>0.49977344366524745</v>
      </c>
      <c r="AL306" s="11">
        <f>'OddsRatio_working_3-way'!Z306+'OddsRatio_working_3-way'!AF306</f>
        <v>1.0623876640975327</v>
      </c>
      <c r="AM306" s="11">
        <f>'OddsRatio_working_3-way'!AA306+'OddsRatio_working_3-way'!AG306</f>
        <v>-0.66887832930620827</v>
      </c>
      <c r="AN306" s="11">
        <f>'OddsRatio_working_3-way'!AB306+'OddsRatio_working_3-way'!AH306</f>
        <v>-0.39350933479132422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1.0623876640975327</v>
      </c>
      <c r="AS306" s="11">
        <f>IF(('OddsRatio_working_3-way'!X306=0),IF(Q306&gt;0,-Q306^(1/3),(-Q306)^(1/3)),'OddsRatio_working_3-way'!AM306-'OddsRatio_working_3-way'!R306/3)</f>
        <v>-0.66887832930620827</v>
      </c>
      <c r="AT306" s="11">
        <f>IF(('OddsRatio_working_3-way'!X306=0),IF(Q306&gt;0,-Q306^(1/3),(-Q306)^(1/3)),'OddsRatio_working_3-way'!AN306-'OddsRatio_working_3-way'!R306/3)</f>
        <v>-0.39350933479132422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1.47</v>
      </c>
      <c r="B307" s="4">
        <f>IF('True_Odds_Calculator_3-way'!B308="","",'True_Odds_Calculator_3-way'!B308)</f>
        <v>4.55</v>
      </c>
      <c r="C307" s="4">
        <f>IF('True_Odds_Calculator_3-way'!C308="","",'True_Odds_Calculator_3-way'!C308)</f>
        <v>6.58</v>
      </c>
      <c r="D307" s="9">
        <f t="shared" si="65"/>
        <v>0.65779234637240092</v>
      </c>
      <c r="E307" s="9">
        <f t="shared" si="66"/>
        <v>0.20286252584135861</v>
      </c>
      <c r="F307" s="9">
        <f t="shared" si="67"/>
        <v>0.13934512778624059</v>
      </c>
      <c r="G307" s="9">
        <f t="shared" si="68"/>
        <v>1.106886382476719</v>
      </c>
      <c r="H307" s="9">
        <f t="shared" si="69"/>
        <v>1.5202365997640577</v>
      </c>
      <c r="I307" s="9">
        <f t="shared" si="70"/>
        <v>4.9294466577923526</v>
      </c>
      <c r="J307" s="9">
        <f t="shared" si="71"/>
        <v>7.1764260142200929</v>
      </c>
      <c r="K307" s="11">
        <f t="shared" si="72"/>
        <v>0.68027210884353739</v>
      </c>
      <c r="L307" s="11">
        <f t="shared" si="73"/>
        <v>0.21978021978021978</v>
      </c>
      <c r="M307" s="11">
        <f t="shared" si="74"/>
        <v>0.1519756838905775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-0.21154647102168977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0.21813060706429607</v>
      </c>
      <c r="Q307" s="11">
        <f>2*'OddsRatio_working_3-way'!K307*'OddsRatio_working_3-way'!L307*'OddsRatio_working_3-way'!M307</f>
        <v>4.5443876471728345E-2</v>
      </c>
      <c r="R307" s="11">
        <f t="shared" si="75"/>
        <v>0</v>
      </c>
      <c r="S307" s="11">
        <f t="shared" si="76"/>
        <v>-1.0311238283049933</v>
      </c>
      <c r="T307" s="11">
        <f t="shared" si="77"/>
        <v>-0.21481746423020689</v>
      </c>
      <c r="U307" s="11">
        <f>'OddsRatio_working_3-way'!S307-'OddsRatio_working_3-way'!R307^2/3</f>
        <v>-1.0311238283049933</v>
      </c>
      <c r="V307" s="11">
        <f>'OddsRatio_working_3-way'!S307*'OddsRatio_working_3-way'!R307/3-2*'OddsRatio_working_3-way'!R307^3/27-'OddsRatio_working_3-way'!T307</f>
        <v>0.21481746423020689</v>
      </c>
      <c r="W307" s="11">
        <f>'OddsRatio_working_3-way'!V307^2+4*'OddsRatio_working_3-way'!U307^3/27</f>
        <v>-0.11626941445503249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0.20150431595460228</v>
      </c>
      <c r="Y307" s="11">
        <f>IF('OddsRatio_working_3-way'!W307&gt;=0,IF('OddsRatio_working_3-way'!V307+SQRT('OddsRatio_working_3-way'!W307)&gt;0,0,PI()),ACOS('OddsRatio_working_3-way'!V307/(2*'OddsRatio_working_3-way'!X307)))</f>
        <v>1.008613431822508</v>
      </c>
      <c r="Z307" s="11">
        <f>'OddsRatio_working_3-way'!X307^(1/3)*COS('OddsRatio_working_3-way'!Y307/3)</f>
        <v>0.5534431912383595</v>
      </c>
      <c r="AA307" s="11">
        <f>'OddsRatio_working_3-way'!X307^(1/3)*COS(('OddsRatio_working_3-way'!Y307+2*PI())/3)</f>
        <v>-0.4442221407829906</v>
      </c>
      <c r="AB307" s="11">
        <f>'OddsRatio_working_3-way'!X307^(1/3)*COS(('OddsRatio_working_3-way'!Y307+4*PI())/3)</f>
        <v>-0.10922105045536926</v>
      </c>
      <c r="AC307" s="11">
        <f>'OddsRatio_working_3-way'!X307^(1/3)*SIN('OddsRatio_working_3-way'!Y307/3)</f>
        <v>0.19341296967947061</v>
      </c>
      <c r="AD307" s="11">
        <f>'OddsRatio_working_3-way'!X307^(1/3)*SIN(('OddsRatio_working_3-way'!Y307+2*PI())/3)</f>
        <v>0.38258937832421325</v>
      </c>
      <c r="AE307" s="11">
        <f>'OddsRatio_working_3-way'!X307^(1/3)*SIN(('OddsRatio_working_3-way'!Y307+4*PI())/3)</f>
        <v>-0.57600234800368377</v>
      </c>
      <c r="AF307" s="11">
        <f>-'OddsRatio_working_3-way'!U307/(3*'OddsRatio_working_3-way'!X307^(1/3))*COS(('OddsRatio_working_3-way'!Y307)/3)</f>
        <v>0.55344319123835939</v>
      </c>
      <c r="AG307" s="11">
        <f>-'OddsRatio_working_3-way'!U307/(3*'OddsRatio_working_3-way'!X307^(1/3))*COS(('OddsRatio_working_3-way'!Y307+2*PI())/3)</f>
        <v>-0.44422214078299055</v>
      </c>
      <c r="AH307" s="11">
        <f>-'OddsRatio_working_3-way'!U307/(3*'OddsRatio_working_3-way'!X307^(1/3))*COS(('OddsRatio_working_3-way'!Y307+4*PI())/3)</f>
        <v>-0.10922105045536923</v>
      </c>
      <c r="AI307" s="11">
        <f>'OddsRatio_working_3-way'!U307/(3*'OddsRatio_working_3-way'!X307^(1/3))*SIN(('OddsRatio_working_3-way'!Y307)/3)</f>
        <v>-0.19341296967947055</v>
      </c>
      <c r="AJ307" s="11">
        <f>'OddsRatio_working_3-way'!U307/(3*'OddsRatio_working_3-way'!X307^(1/3))*SIN(('OddsRatio_working_3-way'!Y307+2*PI())/3)</f>
        <v>-0.38258937832421319</v>
      </c>
      <c r="AK307" s="11">
        <f>'OddsRatio_working_3-way'!U307/(3*'OddsRatio_working_3-way'!X307^(1/3))*SIN(('OddsRatio_working_3-way'!Y307+4*PI())/3)</f>
        <v>0.57600234800368366</v>
      </c>
      <c r="AL307" s="11">
        <f>'OddsRatio_working_3-way'!Z307+'OddsRatio_working_3-way'!AF307</f>
        <v>1.106886382476719</v>
      </c>
      <c r="AM307" s="11">
        <f>'OddsRatio_working_3-way'!AA307+'OddsRatio_working_3-way'!AG307</f>
        <v>-0.88844428156598121</v>
      </c>
      <c r="AN307" s="11">
        <f>'OddsRatio_working_3-way'!AB307+'OddsRatio_working_3-way'!AH307</f>
        <v>-0.21844210091073848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1.106886382476719</v>
      </c>
      <c r="AS307" s="11">
        <f>IF(('OddsRatio_working_3-way'!X307=0),IF(Q307&gt;0,-Q307^(1/3),(-Q307)^(1/3)),'OddsRatio_working_3-way'!AM307-'OddsRatio_working_3-way'!R307/3)</f>
        <v>-0.88844428156598121</v>
      </c>
      <c r="AT307" s="11">
        <f>IF(('OddsRatio_working_3-way'!X307=0),IF(Q307&gt;0,-Q307^(1/3),(-Q307)^(1/3)),'OddsRatio_working_3-way'!AN307-'OddsRatio_working_3-way'!R307/3)</f>
        <v>-0.21844210091073848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3.88</v>
      </c>
      <c r="B308" s="4">
        <f>IF('True_Odds_Calculator_3-way'!B309="","",'True_Odds_Calculator_3-way'!B309)</f>
        <v>3.56</v>
      </c>
      <c r="C308" s="4">
        <f>IF('True_Odds_Calculator_3-way'!C309="","",'True_Odds_Calculator_3-way'!C309)</f>
        <v>2.02</v>
      </c>
      <c r="D308" s="9">
        <f t="shared" si="65"/>
        <v>0.24776788465315092</v>
      </c>
      <c r="E308" s="9">
        <f t="shared" si="66"/>
        <v>0.27036538771024526</v>
      </c>
      <c r="F308" s="9">
        <f t="shared" si="67"/>
        <v>0.48186672763660376</v>
      </c>
      <c r="G308" s="9">
        <f t="shared" si="68"/>
        <v>1.0541790235780435</v>
      </c>
      <c r="H308" s="9">
        <f t="shared" si="69"/>
        <v>4.0360355879047649</v>
      </c>
      <c r="I308" s="9">
        <f t="shared" si="70"/>
        <v>3.6986983003597906</v>
      </c>
      <c r="J308" s="9">
        <f t="shared" si="71"/>
        <v>2.0752626040496049</v>
      </c>
      <c r="K308" s="11">
        <f t="shared" si="72"/>
        <v>0.25773195876288663</v>
      </c>
      <c r="L308" s="11">
        <f t="shared" si="73"/>
        <v>0.2808988764044944</v>
      </c>
      <c r="M308" s="11">
        <f t="shared" si="74"/>
        <v>0.49504950495049505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-0.2695252960949982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0.23152581677720652</v>
      </c>
      <c r="Q308" s="11">
        <f>2*'OddsRatio_working_3-way'!K308*'OddsRatio_working_3-way'!L308*'OddsRatio_working_3-way'!M308</f>
        <v>7.167981943566766E-2</v>
      </c>
      <c r="R308" s="11">
        <f t="shared" si="75"/>
        <v>0</v>
      </c>
      <c r="S308" s="11">
        <f t="shared" si="76"/>
        <v>-0.85901331018518501</v>
      </c>
      <c r="T308" s="11">
        <f t="shared" si="77"/>
        <v>-0.26594839324618735</v>
      </c>
      <c r="U308" s="11">
        <f>'OddsRatio_working_3-way'!S308-'OddsRatio_working_3-way'!R308^2/3</f>
        <v>-0.85901331018518501</v>
      </c>
      <c r="V308" s="11">
        <f>'OddsRatio_working_3-way'!S308*'OddsRatio_working_3-way'!R308/3-2*'OddsRatio_working_3-way'!R308^3/27-'OddsRatio_working_3-way'!T308</f>
        <v>0.26594839324618735</v>
      </c>
      <c r="W308" s="11">
        <f>'OddsRatio_working_3-way'!V308^2+4*'OddsRatio_working_3-way'!U308^3/27</f>
        <v>-2.3178006715669039E-2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0.15322088188779764</v>
      </c>
      <c r="Y308" s="11">
        <f>IF('OddsRatio_working_3-way'!W308&gt;=0,IF('OddsRatio_working_3-way'!V308+SQRT('OddsRatio_working_3-way'!W308)&gt;0,0,PI()),ACOS('OddsRatio_working_3-way'!V308/(2*'OddsRatio_working_3-way'!X308)))</f>
        <v>0.51991886463110415</v>
      </c>
      <c r="Z308" s="11">
        <f>'OddsRatio_working_3-way'!X308^(1/3)*COS('OddsRatio_working_3-way'!Y308/3)</f>
        <v>0.52708951178902175</v>
      </c>
      <c r="AA308" s="11">
        <f>'OddsRatio_working_3-way'!X308^(1/3)*COS(('OddsRatio_working_3-way'!Y308+2*PI())/3)</f>
        <v>-0.34345603462163615</v>
      </c>
      <c r="AB308" s="11">
        <f>'OddsRatio_working_3-way'!X308^(1/3)*COS(('OddsRatio_working_3-way'!Y308+4*PI())/3)</f>
        <v>-0.18363347716738548</v>
      </c>
      <c r="AC308" s="11">
        <f>'OddsRatio_working_3-way'!X308^(1/3)*SIN('OddsRatio_working_3-way'!Y308/3)</f>
        <v>9.2273596568786032E-2</v>
      </c>
      <c r="AD308" s="11">
        <f>'OddsRatio_working_3-way'!X308^(1/3)*SIN(('OddsRatio_working_3-way'!Y308+2*PI())/3)</f>
        <v>0.41033610899323725</v>
      </c>
      <c r="AE308" s="11">
        <f>'OddsRatio_working_3-way'!X308^(1/3)*SIN(('OddsRatio_working_3-way'!Y308+4*PI())/3)</f>
        <v>-0.50260970556202322</v>
      </c>
      <c r="AF308" s="11">
        <f>-'OddsRatio_working_3-way'!U308/(3*'OddsRatio_working_3-way'!X308^(1/3))*COS(('OddsRatio_working_3-way'!Y308)/3)</f>
        <v>0.52708951178902164</v>
      </c>
      <c r="AG308" s="11">
        <f>-'OddsRatio_working_3-way'!U308/(3*'OddsRatio_working_3-way'!X308^(1/3))*COS(('OddsRatio_working_3-way'!Y308+2*PI())/3)</f>
        <v>-0.34345603462163604</v>
      </c>
      <c r="AH308" s="11">
        <f>-'OddsRatio_working_3-way'!U308/(3*'OddsRatio_working_3-way'!X308^(1/3))*COS(('OddsRatio_working_3-way'!Y308+4*PI())/3)</f>
        <v>-0.18363347716738546</v>
      </c>
      <c r="AI308" s="11">
        <f>'OddsRatio_working_3-way'!U308/(3*'OddsRatio_working_3-way'!X308^(1/3))*SIN(('OddsRatio_working_3-way'!Y308)/3)</f>
        <v>-9.2273596568786004E-2</v>
      </c>
      <c r="AJ308" s="11">
        <f>'OddsRatio_working_3-way'!U308/(3*'OddsRatio_working_3-way'!X308^(1/3))*SIN(('OddsRatio_working_3-way'!Y308+2*PI())/3)</f>
        <v>-0.41033610899323714</v>
      </c>
      <c r="AK308" s="11">
        <f>'OddsRatio_working_3-way'!U308/(3*'OddsRatio_working_3-way'!X308^(1/3))*SIN(('OddsRatio_working_3-way'!Y308+4*PI())/3)</f>
        <v>0.50260970556202311</v>
      </c>
      <c r="AL308" s="11">
        <f>'OddsRatio_working_3-way'!Z308+'OddsRatio_working_3-way'!AF308</f>
        <v>1.0541790235780435</v>
      </c>
      <c r="AM308" s="11">
        <f>'OddsRatio_working_3-way'!AA308+'OddsRatio_working_3-way'!AG308</f>
        <v>-0.68691206924327219</v>
      </c>
      <c r="AN308" s="11">
        <f>'OddsRatio_working_3-way'!AB308+'OddsRatio_working_3-way'!AH308</f>
        <v>-0.36726695433477097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1.0541790235780435</v>
      </c>
      <c r="AS308" s="11">
        <f>IF(('OddsRatio_working_3-way'!X308=0),IF(Q308&gt;0,-Q308^(1/3),(-Q308)^(1/3)),'OddsRatio_working_3-way'!AM308-'OddsRatio_working_3-way'!R308/3)</f>
        <v>-0.68691206924327219</v>
      </c>
      <c r="AT308" s="11">
        <f>IF(('OddsRatio_working_3-way'!X308=0),IF(Q308&gt;0,-Q308^(1/3),(-Q308)^(1/3)),'OddsRatio_working_3-way'!AN308-'OddsRatio_working_3-way'!R308/3)</f>
        <v>-0.36726695433477097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>
        <f>IF('True_Odds_Calculator_3-way'!A310="","",'True_Odds_Calculator_3-way'!A310)</f>
        <v>3.33</v>
      </c>
      <c r="B309" s="4">
        <f>IF('True_Odds_Calculator_3-way'!B310="","",'True_Odds_Calculator_3-way'!B310)</f>
        <v>3.06</v>
      </c>
      <c r="C309" s="4">
        <f>IF('True_Odds_Calculator_3-way'!C310="","",'True_Odds_Calculator_3-way'!C310)</f>
        <v>2.4300000000000002</v>
      </c>
      <c r="D309" s="9">
        <f t="shared" si="65"/>
        <v>0.28826359875537422</v>
      </c>
      <c r="E309" s="9">
        <f t="shared" si="66"/>
        <v>0.31417550366114705</v>
      </c>
      <c r="F309" s="9">
        <f t="shared" si="67"/>
        <v>0.39756089758347868</v>
      </c>
      <c r="G309" s="9">
        <f t="shared" si="68"/>
        <v>1.0596768650204047</v>
      </c>
      <c r="H309" s="9">
        <f t="shared" si="69"/>
        <v>3.4690470954975425</v>
      </c>
      <c r="I309" s="9">
        <f t="shared" si="70"/>
        <v>3.1829343419420333</v>
      </c>
      <c r="J309" s="9">
        <f t="shared" si="71"/>
        <v>2.515337916979179</v>
      </c>
      <c r="K309" s="11">
        <f t="shared" si="72"/>
        <v>0.3003003003003003</v>
      </c>
      <c r="L309" s="11">
        <f t="shared" si="73"/>
        <v>0.32679738562091504</v>
      </c>
      <c r="M309" s="11">
        <f t="shared" si="74"/>
        <v>0.41152263374485593</v>
      </c>
      <c r="N309" s="11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-0.27719618270735846</v>
      </c>
      <c r="O309" s="11">
        <f>0</f>
        <v>0</v>
      </c>
      <c r="P309" s="11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0.23504501839045538</v>
      </c>
      <c r="Q309" s="11">
        <f>2*'OddsRatio_working_3-way'!K309*'OddsRatio_working_3-way'!L309*'OddsRatio_working_3-way'!M309</f>
        <v>8.0771483982974332E-2</v>
      </c>
      <c r="R309" s="11">
        <f t="shared" si="75"/>
        <v>0</v>
      </c>
      <c r="S309" s="11">
        <f t="shared" si="76"/>
        <v>-0.84793742862829069</v>
      </c>
      <c r="T309" s="11">
        <f t="shared" si="77"/>
        <v>-0.29138743251831284</v>
      </c>
      <c r="U309" s="11">
        <f>'OddsRatio_working_3-way'!S309-'OddsRatio_working_3-way'!R309^2/3</f>
        <v>-0.84793742862829069</v>
      </c>
      <c r="V309" s="11">
        <f>'OddsRatio_working_3-way'!S309*'OddsRatio_working_3-way'!R309/3-2*'OddsRatio_working_3-way'!R309^3/27-'OddsRatio_working_3-way'!T309</f>
        <v>0.29138743251831284</v>
      </c>
      <c r="W309" s="11">
        <f>'OddsRatio_working_3-way'!V309^2+4*'OddsRatio_working_3-way'!U309^3/27</f>
        <v>-5.4141369094848207E-3</v>
      </c>
      <c r="X309" s="11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0.15026707285621418</v>
      </c>
      <c r="Y309" s="11">
        <f>IF('OddsRatio_working_3-way'!W309&gt;=0,IF('OddsRatio_working_3-way'!V309+SQRT('OddsRatio_working_3-way'!W309)&gt;0,0,PI()),ACOS('OddsRatio_working_3-way'!V309/(2*'OddsRatio_working_3-way'!X309)))</f>
        <v>0.24734793533701671</v>
      </c>
      <c r="Z309" s="11">
        <f>'OddsRatio_working_3-way'!X309^(1/3)*COS('OddsRatio_working_3-way'!Y309/3)</f>
        <v>0.52983843251020235</v>
      </c>
      <c r="AA309" s="11">
        <f>'OddsRatio_working_3-way'!X309^(1/3)*COS(('OddsRatio_working_3-way'!Y309+2*PI())/3)</f>
        <v>-0.30283733505629618</v>
      </c>
      <c r="AB309" s="11">
        <f>'OddsRatio_working_3-way'!X309^(1/3)*COS(('OddsRatio_working_3-way'!Y309+4*PI())/3)</f>
        <v>-0.22700109745390626</v>
      </c>
      <c r="AC309" s="11">
        <f>'OddsRatio_working_3-way'!X309^(1/3)*SIN('OddsRatio_working_3-way'!Y309/3)</f>
        <v>4.3784072194068338E-2</v>
      </c>
      <c r="AD309" s="11">
        <f>'OddsRatio_working_3-way'!X309^(1/3)*SIN(('OddsRatio_working_3-way'!Y309+2*PI())/3)</f>
        <v>0.43696150635812786</v>
      </c>
      <c r="AE309" s="11">
        <f>'OddsRatio_working_3-way'!X309^(1/3)*SIN(('OddsRatio_working_3-way'!Y309+4*PI())/3)</f>
        <v>-0.48074557855219607</v>
      </c>
      <c r="AF309" s="11">
        <f>-'OddsRatio_working_3-way'!U309/(3*'OddsRatio_working_3-way'!X309^(1/3))*COS(('OddsRatio_working_3-way'!Y309)/3)</f>
        <v>0.52983843251020224</v>
      </c>
      <c r="AG309" s="11">
        <f>-'OddsRatio_working_3-way'!U309/(3*'OddsRatio_working_3-way'!X309^(1/3))*COS(('OddsRatio_working_3-way'!Y309+2*PI())/3)</f>
        <v>-0.30283733505629612</v>
      </c>
      <c r="AH309" s="11">
        <f>-'OddsRatio_working_3-way'!U309/(3*'OddsRatio_working_3-way'!X309^(1/3))*COS(('OddsRatio_working_3-way'!Y309+4*PI())/3)</f>
        <v>-0.2270010974539062</v>
      </c>
      <c r="AI309" s="11">
        <f>'OddsRatio_working_3-way'!U309/(3*'OddsRatio_working_3-way'!X309^(1/3))*SIN(('OddsRatio_working_3-way'!Y309)/3)</f>
        <v>-4.3784072194068331E-2</v>
      </c>
      <c r="AJ309" s="11">
        <f>'OddsRatio_working_3-way'!U309/(3*'OddsRatio_working_3-way'!X309^(1/3))*SIN(('OddsRatio_working_3-way'!Y309+2*PI())/3)</f>
        <v>-0.43696150635812775</v>
      </c>
      <c r="AK309" s="11">
        <f>'OddsRatio_working_3-way'!U309/(3*'OddsRatio_working_3-way'!X309^(1/3))*SIN(('OddsRatio_working_3-way'!Y309+4*PI())/3)</f>
        <v>0.48074557855219602</v>
      </c>
      <c r="AL309" s="11">
        <f>'OddsRatio_working_3-way'!Z309+'OddsRatio_working_3-way'!AF309</f>
        <v>1.0596768650204047</v>
      </c>
      <c r="AM309" s="11">
        <f>'OddsRatio_working_3-way'!AA309+'OddsRatio_working_3-way'!AG309</f>
        <v>-0.60567467011259235</v>
      </c>
      <c r="AN309" s="11">
        <f>'OddsRatio_working_3-way'!AB309+'OddsRatio_working_3-way'!AH309</f>
        <v>-0.45400219490781246</v>
      </c>
      <c r="AO309" s="11">
        <f>'OddsRatio_working_3-way'!AC309+'OddsRatio_working_3-way'!AI309</f>
        <v>0</v>
      </c>
      <c r="AP309" s="11">
        <f>'OddsRatio_working_3-way'!AD309+'OddsRatio_working_3-way'!AJ309</f>
        <v>0</v>
      </c>
      <c r="AQ309" s="11">
        <f>'OddsRatio_working_3-way'!AE309+'OddsRatio_working_3-way'!AK309</f>
        <v>0</v>
      </c>
      <c r="AR309" s="10">
        <f>IF(A309="","",IF(('OddsRatio_working_3-way'!X309=0),IF(Q309&gt;0,-Q309^(1/3),(-Q309)^(1/3)),'OddsRatio_working_3-way'!AL309-'OddsRatio_working_3-way'!R309/3))</f>
        <v>1.0596768650204047</v>
      </c>
      <c r="AS309" s="11">
        <f>IF(('OddsRatio_working_3-way'!X309=0),IF(Q309&gt;0,-Q309^(1/3),(-Q309)^(1/3)),'OddsRatio_working_3-way'!AM309-'OddsRatio_working_3-way'!R309/3)</f>
        <v>-0.60567467011259235</v>
      </c>
      <c r="AT309" s="11">
        <f>IF(('OddsRatio_working_3-way'!X309=0),IF(Q309&gt;0,-Q309^(1/3),(-Q309)^(1/3)),'OddsRatio_working_3-way'!AN309-'OddsRatio_working_3-way'!R309/3)</f>
        <v>-0.45400219490781246</v>
      </c>
      <c r="AU309" s="11">
        <f>IF(('OddsRatio_working_3-way'!X309=0),0,'OddsRatio_working_3-way'!AO309)</f>
        <v>0</v>
      </c>
      <c r="AV309" s="11">
        <f>IF(('OddsRatio_working_3-way'!X309=0),0,'OddsRatio_working_3-way'!AP309)</f>
        <v>0</v>
      </c>
      <c r="AW309" s="11">
        <f>IF(('OddsRatio_working_3-way'!X309=0),0,'OddsRatio_working_3-way'!AQ309)</f>
        <v>0</v>
      </c>
    </row>
    <row r="310" spans="1:49" x14ac:dyDescent="0.2">
      <c r="A310" s="4">
        <f>IF('True_Odds_Calculator_3-way'!A311="","",'True_Odds_Calculator_3-way'!A311)</f>
        <v>3.41</v>
      </c>
      <c r="B310" s="4">
        <f>IF('True_Odds_Calculator_3-way'!B311="","",'True_Odds_Calculator_3-way'!B311)</f>
        <v>3.13</v>
      </c>
      <c r="C310" s="4">
        <f>IF('True_Odds_Calculator_3-way'!C311="","",'True_Odds_Calculator_3-way'!C311)</f>
        <v>2.23</v>
      </c>
      <c r="D310" s="9">
        <f t="shared" si="65"/>
        <v>0.27450096525562273</v>
      </c>
      <c r="E310" s="9">
        <f t="shared" si="66"/>
        <v>0.29976856041938776</v>
      </c>
      <c r="F310" s="9">
        <f t="shared" si="67"/>
        <v>0.42573047432498967</v>
      </c>
      <c r="G310" s="9">
        <f t="shared" si="68"/>
        <v>1.0966698918417324</v>
      </c>
      <c r="H310" s="9">
        <f t="shared" si="69"/>
        <v>3.6429744393385755</v>
      </c>
      <c r="I310" s="9">
        <f t="shared" si="70"/>
        <v>3.3359068696228902</v>
      </c>
      <c r="J310" s="9">
        <f t="shared" si="71"/>
        <v>2.3489039669653304</v>
      </c>
      <c r="K310" s="11">
        <f t="shared" si="72"/>
        <v>0.29325513196480935</v>
      </c>
      <c r="L310" s="11">
        <f t="shared" si="73"/>
        <v>0.31948881789137379</v>
      </c>
      <c r="M310" s="11">
        <f t="shared" si="74"/>
        <v>0.44843049327354262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-0.26527613286227536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0.24242211370319777</v>
      </c>
      <c r="Q310" s="11">
        <f>2*'OddsRatio_working_3-way'!K310*'OddsRatio_working_3-way'!L310*'OddsRatio_working_3-way'!M310</f>
        <v>8.4028462288803368E-2</v>
      </c>
      <c r="R310" s="11">
        <f t="shared" si="75"/>
        <v>0</v>
      </c>
      <c r="S310" s="11">
        <f t="shared" si="76"/>
        <v>-0.91384818938482182</v>
      </c>
      <c r="T310" s="11">
        <f t="shared" si="77"/>
        <v>-0.31675847119057943</v>
      </c>
      <c r="U310" s="11">
        <f>'OddsRatio_working_3-way'!S310-'OddsRatio_working_3-way'!R310^2/3</f>
        <v>-0.91384818938482182</v>
      </c>
      <c r="V310" s="11">
        <f>'OddsRatio_working_3-way'!S310*'OddsRatio_working_3-way'!R310/3-2*'OddsRatio_working_3-way'!R310^3/27-'OddsRatio_working_3-way'!T310</f>
        <v>0.31675847119057943</v>
      </c>
      <c r="W310" s="11">
        <f>'OddsRatio_working_3-way'!V310^2+4*'OddsRatio_working_3-way'!U310^3/27</f>
        <v>-1.2726521484246925E-2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0.16812380152378786</v>
      </c>
      <c r="Y310" s="11">
        <f>IF('OddsRatio_working_3-way'!W310&gt;=0,IF('OddsRatio_working_3-way'!V310+SQRT('OddsRatio_working_3-way'!W310)&gt;0,0,PI()),ACOS('OddsRatio_working_3-way'!V310/(2*'OddsRatio_working_3-way'!X310)))</f>
        <v>0.342138514438592</v>
      </c>
      <c r="Z310" s="11">
        <f>'OddsRatio_working_3-way'!X310^(1/3)*COS('OddsRatio_working_3-way'!Y310/3)</f>
        <v>0.54833494592086629</v>
      </c>
      <c r="AA310" s="11">
        <f>'OddsRatio_working_3-way'!X310^(1/3)*COS(('OddsRatio_working_3-way'!Y310+2*PI())/3)</f>
        <v>-0.32856083337947622</v>
      </c>
      <c r="AB310" s="11">
        <f>'OddsRatio_working_3-way'!X310^(1/3)*COS(('OddsRatio_working_3-way'!Y310+4*PI())/3)</f>
        <v>-0.21977411254139004</v>
      </c>
      <c r="AC310" s="11">
        <f>'OddsRatio_working_3-way'!X310^(1/3)*SIN('OddsRatio_working_3-way'!Y310/3)</f>
        <v>6.2808042560125801E-2</v>
      </c>
      <c r="AD310" s="11">
        <f>'OddsRatio_working_3-way'!X310^(1/3)*SIN(('OddsRatio_working_3-way'!Y310+2*PI())/3)</f>
        <v>0.44346797167017377</v>
      </c>
      <c r="AE310" s="11">
        <f>'OddsRatio_working_3-way'!X310^(1/3)*SIN(('OddsRatio_working_3-way'!Y310+4*PI())/3)</f>
        <v>-0.50627601423029955</v>
      </c>
      <c r="AF310" s="11">
        <f>-'OddsRatio_working_3-way'!U310/(3*'OddsRatio_working_3-way'!X310^(1/3))*COS(('OddsRatio_working_3-way'!Y310)/3)</f>
        <v>0.54833494592086618</v>
      </c>
      <c r="AG310" s="11">
        <f>-'OddsRatio_working_3-way'!U310/(3*'OddsRatio_working_3-way'!X310^(1/3))*COS(('OddsRatio_working_3-way'!Y310+2*PI())/3)</f>
        <v>-0.32856083337947617</v>
      </c>
      <c r="AH310" s="11">
        <f>-'OddsRatio_working_3-way'!U310/(3*'OddsRatio_working_3-way'!X310^(1/3))*COS(('OddsRatio_working_3-way'!Y310+4*PI())/3)</f>
        <v>-0.21977411254138998</v>
      </c>
      <c r="AI310" s="11">
        <f>'OddsRatio_working_3-way'!U310/(3*'OddsRatio_working_3-way'!X310^(1/3))*SIN(('OddsRatio_working_3-way'!Y310)/3)</f>
        <v>-6.2808042560125787E-2</v>
      </c>
      <c r="AJ310" s="11">
        <f>'OddsRatio_working_3-way'!U310/(3*'OddsRatio_working_3-way'!X310^(1/3))*SIN(('OddsRatio_working_3-way'!Y310+2*PI())/3)</f>
        <v>-0.44346797167017371</v>
      </c>
      <c r="AK310" s="11">
        <f>'OddsRatio_working_3-way'!U310/(3*'OddsRatio_working_3-way'!X310^(1/3))*SIN(('OddsRatio_working_3-way'!Y310+4*PI())/3)</f>
        <v>0.50627601423029944</v>
      </c>
      <c r="AL310" s="11">
        <f>'OddsRatio_working_3-way'!Z310+'OddsRatio_working_3-way'!AF310</f>
        <v>1.0966698918417324</v>
      </c>
      <c r="AM310" s="11">
        <f>'OddsRatio_working_3-way'!AA310+'OddsRatio_working_3-way'!AG310</f>
        <v>-0.65712166675895234</v>
      </c>
      <c r="AN310" s="11">
        <f>'OddsRatio_working_3-way'!AB310+'OddsRatio_working_3-way'!AH310</f>
        <v>-0.43954822508278002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1.0966698918417324</v>
      </c>
      <c r="AS310" s="11">
        <f>IF(('OddsRatio_working_3-way'!X310=0),IF(Q310&gt;0,-Q310^(1/3),(-Q310)^(1/3)),'OddsRatio_working_3-way'!AM310-'OddsRatio_working_3-way'!R310/3)</f>
        <v>-0.65712166675895234</v>
      </c>
      <c r="AT310" s="11">
        <f>IF(('OddsRatio_working_3-way'!X310=0),IF(Q310&gt;0,-Q310^(1/3),(-Q310)^(1/3)),'OddsRatio_working_3-way'!AN310-'OddsRatio_working_3-way'!R310/3)</f>
        <v>-0.43954822508278002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8.7799999999999994</v>
      </c>
      <c r="B311" s="4">
        <f>IF('True_Odds_Calculator_3-way'!B312="","",'True_Odds_Calculator_3-way'!B312)</f>
        <v>4.55</v>
      </c>
      <c r="C311" s="4">
        <f>IF('True_Odds_Calculator_3-way'!C312="","",'True_Odds_Calculator_3-way'!C312)</f>
        <v>1.38</v>
      </c>
      <c r="D311" s="9">
        <f t="shared" si="65"/>
        <v>0.10187919854884556</v>
      </c>
      <c r="E311" s="9">
        <f t="shared" si="66"/>
        <v>0.1991033200240791</v>
      </c>
      <c r="F311" s="9">
        <f t="shared" si="67"/>
        <v>0.6990174814270752</v>
      </c>
      <c r="G311" s="9">
        <f t="shared" si="68"/>
        <v>1.1331036496904336</v>
      </c>
      <c r="H311" s="9">
        <f t="shared" si="69"/>
        <v>9.8155463945915731</v>
      </c>
      <c r="I311" s="9">
        <f t="shared" si="70"/>
        <v>5.0225179564010398</v>
      </c>
      <c r="J311" s="9">
        <f t="shared" si="71"/>
        <v>1.4305793868823646</v>
      </c>
      <c r="K311" s="11">
        <f t="shared" si="72"/>
        <v>0.11389521640091117</v>
      </c>
      <c r="L311" s="11">
        <f t="shared" si="73"/>
        <v>0.21978021978021978</v>
      </c>
      <c r="M311" s="11">
        <f t="shared" si="74"/>
        <v>0.7246376811594204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-0.19037352334371238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0.21240850199946962</v>
      </c>
      <c r="Q311" s="11">
        <f>2*'OddsRatio_working_3-way'!K311*'OddsRatio_working_3-way'!L311*'OddsRatio_working_3-way'!M311</f>
        <v>3.6278138684794133E-2</v>
      </c>
      <c r="R311" s="11">
        <f t="shared" si="75"/>
        <v>0</v>
      </c>
      <c r="S311" s="11">
        <f t="shared" si="76"/>
        <v>-1.1157460253334384</v>
      </c>
      <c r="T311" s="11">
        <f t="shared" si="77"/>
        <v>-0.19056294198692372</v>
      </c>
      <c r="U311" s="11">
        <f>'OddsRatio_working_3-way'!S311-'OddsRatio_working_3-way'!R311^2/3</f>
        <v>-1.1157460253334384</v>
      </c>
      <c r="V311" s="11">
        <f>'OddsRatio_working_3-way'!S311*'OddsRatio_working_3-way'!R311/3-2*'OddsRatio_working_3-way'!R311^3/27-'OddsRatio_working_3-way'!T311</f>
        <v>0.19056294198692372</v>
      </c>
      <c r="W311" s="11">
        <f>'OddsRatio_working_3-way'!V311^2+4*'OddsRatio_working_3-way'!U311^3/27</f>
        <v>-0.1694606050113846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0.22681205869072321</v>
      </c>
      <c r="Y311" s="11">
        <f>IF('OddsRatio_working_3-way'!W311&gt;=0,IF('OddsRatio_working_3-way'!V311+SQRT('OddsRatio_working_3-way'!W311)&gt;0,0,PI()),ACOS('OddsRatio_working_3-way'!V311/(2*'OddsRatio_working_3-way'!X311)))</f>
        <v>1.1372518662844953</v>
      </c>
      <c r="Z311" s="11">
        <f>'OddsRatio_working_3-way'!X311^(1/3)*COS('OddsRatio_working_3-way'!Y311/3)</f>
        <v>0.56655182484521682</v>
      </c>
      <c r="AA311" s="11">
        <f>'OddsRatio_working_3-way'!X311^(1/3)*COS(('OddsRatio_working_3-way'!Y311+2*PI())/3)</f>
        <v>-0.47872610724670095</v>
      </c>
      <c r="AB311" s="11">
        <f>'OddsRatio_working_3-way'!X311^(1/3)*COS(('OddsRatio_working_3-way'!Y311+4*PI())/3)</f>
        <v>-8.7825717598516026E-2</v>
      </c>
      <c r="AC311" s="11">
        <f>'OddsRatio_working_3-way'!X311^(1/3)*SIN('OddsRatio_working_3-way'!Y311/3)</f>
        <v>0.2256864451897091</v>
      </c>
      <c r="AD311" s="11">
        <f>'OddsRatio_working_3-way'!X311^(1/3)*SIN(('OddsRatio_working_3-way'!Y311+2*PI())/3)</f>
        <v>0.37780505028153488</v>
      </c>
      <c r="AE311" s="11">
        <f>'OddsRatio_working_3-way'!X311^(1/3)*SIN(('OddsRatio_working_3-way'!Y311+4*PI())/3)</f>
        <v>-0.60349149547124414</v>
      </c>
      <c r="AF311" s="11">
        <f>-'OddsRatio_working_3-way'!U311/(3*'OddsRatio_working_3-way'!X311^(1/3))*COS(('OddsRatio_working_3-way'!Y311)/3)</f>
        <v>0.56655182484521671</v>
      </c>
      <c r="AG311" s="11">
        <f>-'OddsRatio_working_3-way'!U311/(3*'OddsRatio_working_3-way'!X311^(1/3))*COS(('OddsRatio_working_3-way'!Y311+2*PI())/3)</f>
        <v>-0.47872610724670073</v>
      </c>
      <c r="AH311" s="11">
        <f>-'OddsRatio_working_3-way'!U311/(3*'OddsRatio_working_3-way'!X311^(1/3))*COS(('OddsRatio_working_3-way'!Y311+4*PI())/3)</f>
        <v>-8.7825717598515998E-2</v>
      </c>
      <c r="AI311" s="11">
        <f>'OddsRatio_working_3-way'!U311/(3*'OddsRatio_working_3-way'!X311^(1/3))*SIN(('OddsRatio_working_3-way'!Y311)/3)</f>
        <v>-0.22568644518970901</v>
      </c>
      <c r="AJ311" s="11">
        <f>'OddsRatio_working_3-way'!U311/(3*'OddsRatio_working_3-way'!X311^(1/3))*SIN(('OddsRatio_working_3-way'!Y311+2*PI())/3)</f>
        <v>-0.37780505028153472</v>
      </c>
      <c r="AK311" s="11">
        <f>'OddsRatio_working_3-way'!U311/(3*'OddsRatio_working_3-way'!X311^(1/3))*SIN(('OddsRatio_working_3-way'!Y311+4*PI())/3)</f>
        <v>0.60349149547124392</v>
      </c>
      <c r="AL311" s="11">
        <f>'OddsRatio_working_3-way'!Z311+'OddsRatio_working_3-way'!AF311</f>
        <v>1.1331036496904336</v>
      </c>
      <c r="AM311" s="11">
        <f>'OddsRatio_working_3-way'!AA311+'OddsRatio_working_3-way'!AG311</f>
        <v>-0.95745221449340168</v>
      </c>
      <c r="AN311" s="11">
        <f>'OddsRatio_working_3-way'!AB311+'OddsRatio_working_3-way'!AH311</f>
        <v>-0.17565143519703202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1.1331036496904336</v>
      </c>
      <c r="AS311" s="11">
        <f>IF(('OddsRatio_working_3-way'!X311=0),IF(Q311&gt;0,-Q311^(1/3),(-Q311)^(1/3)),'OddsRatio_working_3-way'!AM311-'OddsRatio_working_3-way'!R311/3)</f>
        <v>-0.95745221449340168</v>
      </c>
      <c r="AT311" s="11">
        <f>IF(('OddsRatio_working_3-way'!X311=0),IF(Q311&gt;0,-Q311^(1/3),(-Q311)^(1/3)),'OddsRatio_working_3-way'!AN311-'OddsRatio_working_3-way'!R311/3)</f>
        <v>-0.17565143519703202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3.34</v>
      </c>
      <c r="B312" s="4">
        <f>IF('True_Odds_Calculator_3-way'!B313="","",'True_Odds_Calculator_3-way'!B313)</f>
        <v>3.36</v>
      </c>
      <c r="C312" s="4">
        <f>IF('True_Odds_Calculator_3-way'!C313="","",'True_Odds_Calculator_3-way'!C313)</f>
        <v>2.35</v>
      </c>
      <c r="D312" s="9">
        <f t="shared" si="65"/>
        <v>0.29228005038443994</v>
      </c>
      <c r="E312" s="9">
        <f t="shared" si="66"/>
        <v>0.2905227109115468</v>
      </c>
      <c r="F312" s="9">
        <f t="shared" si="67"/>
        <v>0.41719723870401332</v>
      </c>
      <c r="G312" s="9">
        <f t="shared" si="68"/>
        <v>1.0347761419735051</v>
      </c>
      <c r="H312" s="9">
        <f t="shared" si="69"/>
        <v>3.4213761722180025</v>
      </c>
      <c r="I312" s="9">
        <f t="shared" si="70"/>
        <v>3.4420716950574728</v>
      </c>
      <c r="J312" s="9">
        <f t="shared" si="71"/>
        <v>2.3969477916642314</v>
      </c>
      <c r="K312" s="11">
        <f t="shared" si="72"/>
        <v>0.29940119760479045</v>
      </c>
      <c r="L312" s="11">
        <f t="shared" si="73"/>
        <v>0.29761904761904762</v>
      </c>
      <c r="M312" s="11">
        <f t="shared" si="74"/>
        <v>0.42553191489361702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-0.28268842254700344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0.22940441305838177</v>
      </c>
      <c r="Q312" s="11">
        <f>2*'OddsRatio_working_3-way'!K312*'OddsRatio_working_3-way'!L312*'OddsRatio_working_3-way'!M312</f>
        <v>7.5836169606076601E-2</v>
      </c>
      <c r="R312" s="11">
        <f t="shared" si="75"/>
        <v>0</v>
      </c>
      <c r="S312" s="11">
        <f t="shared" si="76"/>
        <v>-0.81150975689582061</v>
      </c>
      <c r="T312" s="11">
        <f t="shared" si="77"/>
        <v>-0.26826768823002328</v>
      </c>
      <c r="U312" s="11">
        <f>'OddsRatio_working_3-way'!S312-'OddsRatio_working_3-way'!R312^2/3</f>
        <v>-0.81150975689582061</v>
      </c>
      <c r="V312" s="11">
        <f>'OddsRatio_working_3-way'!S312*'OddsRatio_working_3-way'!R312/3-2*'OddsRatio_working_3-way'!R312^3/27-'OddsRatio_working_3-way'!T312</f>
        <v>0.26826768823002328</v>
      </c>
      <c r="W312" s="11">
        <f>'OddsRatio_working_3-way'!V312^2+4*'OddsRatio_working_3-way'!U312^3/27</f>
        <v>-7.205513644079245E-3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0.14068854448067211</v>
      </c>
      <c r="Y312" s="11">
        <f>IF('OddsRatio_working_3-way'!W312&gt;=0,IF('OddsRatio_working_3-way'!V312+SQRT('OddsRatio_working_3-way'!W312)&gt;0,0,PI()),ACOS('OddsRatio_working_3-way'!V312/(2*'OddsRatio_working_3-way'!X312)))</f>
        <v>0.30645223652213582</v>
      </c>
      <c r="Z312" s="11">
        <f>'OddsRatio_working_3-way'!X312^(1/3)*COS('OddsRatio_working_3-way'!Y312/3)</f>
        <v>0.51738807098675266</v>
      </c>
      <c r="AA312" s="11">
        <f>'OddsRatio_working_3-way'!X312^(1/3)*COS(('OddsRatio_working_3-way'!Y312+2*PI())/3)</f>
        <v>-0.30462471396006668</v>
      </c>
      <c r="AB312" s="11">
        <f>'OddsRatio_working_3-way'!X312^(1/3)*COS(('OddsRatio_working_3-way'!Y312+4*PI())/3)</f>
        <v>-0.21276335702668608</v>
      </c>
      <c r="AC312" s="11">
        <f>'OddsRatio_working_3-way'!X312^(1/3)*SIN('OddsRatio_working_3-way'!Y312/3)</f>
        <v>5.3036179153611834E-2</v>
      </c>
      <c r="AD312" s="11">
        <f>'OddsRatio_working_3-way'!X312^(1/3)*SIN(('OddsRatio_working_3-way'!Y312+2*PI())/3)</f>
        <v>0.42155312351274843</v>
      </c>
      <c r="AE312" s="11">
        <f>'OddsRatio_working_3-way'!X312^(1/3)*SIN(('OddsRatio_working_3-way'!Y312+4*PI())/3)</f>
        <v>-0.47458930266636001</v>
      </c>
      <c r="AF312" s="11">
        <f>-'OddsRatio_working_3-way'!U312/(3*'OddsRatio_working_3-way'!X312^(1/3))*COS(('OddsRatio_working_3-way'!Y312)/3)</f>
        <v>0.51738807098675244</v>
      </c>
      <c r="AG312" s="11">
        <f>-'OddsRatio_working_3-way'!U312/(3*'OddsRatio_working_3-way'!X312^(1/3))*COS(('OddsRatio_working_3-way'!Y312+2*PI())/3)</f>
        <v>-0.30462471396006652</v>
      </c>
      <c r="AH312" s="11">
        <f>-'OddsRatio_working_3-way'!U312/(3*'OddsRatio_working_3-way'!X312^(1/3))*COS(('OddsRatio_working_3-way'!Y312+4*PI())/3)</f>
        <v>-0.212763357026686</v>
      </c>
      <c r="AI312" s="11">
        <f>'OddsRatio_working_3-way'!U312/(3*'OddsRatio_working_3-way'!X312^(1/3))*SIN(('OddsRatio_working_3-way'!Y312)/3)</f>
        <v>-5.3036179153611807E-2</v>
      </c>
      <c r="AJ312" s="11">
        <f>'OddsRatio_working_3-way'!U312/(3*'OddsRatio_working_3-way'!X312^(1/3))*SIN(('OddsRatio_working_3-way'!Y312+2*PI())/3)</f>
        <v>-0.42155312351274826</v>
      </c>
      <c r="AK312" s="11">
        <f>'OddsRatio_working_3-way'!U312/(3*'OddsRatio_working_3-way'!X312^(1/3))*SIN(('OddsRatio_working_3-way'!Y312+4*PI())/3)</f>
        <v>0.47458930266635979</v>
      </c>
      <c r="AL312" s="11">
        <f>'OddsRatio_working_3-way'!Z312+'OddsRatio_working_3-way'!AF312</f>
        <v>1.0347761419735051</v>
      </c>
      <c r="AM312" s="11">
        <f>'OddsRatio_working_3-way'!AA312+'OddsRatio_working_3-way'!AG312</f>
        <v>-0.60924942792013326</v>
      </c>
      <c r="AN312" s="11">
        <f>'OddsRatio_working_3-way'!AB312+'OddsRatio_working_3-way'!AH312</f>
        <v>-0.42552671405337206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1.0347761419735051</v>
      </c>
      <c r="AS312" s="11">
        <f>IF(('OddsRatio_working_3-way'!X312=0),IF(Q312&gt;0,-Q312^(1/3),(-Q312)^(1/3)),'OddsRatio_working_3-way'!AM312-'OddsRatio_working_3-way'!R312/3)</f>
        <v>-0.60924942792013326</v>
      </c>
      <c r="AT312" s="11">
        <f>IF(('OddsRatio_working_3-way'!X312=0),IF(Q312&gt;0,-Q312^(1/3),(-Q312)^(1/3)),'OddsRatio_working_3-way'!AN312-'OddsRatio_working_3-way'!R312/3)</f>
        <v>-0.42552671405337206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IF('True_Odds_Calculator_3-way'!A314="","",'True_Odds_Calculator_3-way'!A314)</f>
        <v>1.37</v>
      </c>
      <c r="B313" s="4">
        <f>IF('True_Odds_Calculator_3-way'!B314="","",'True_Odds_Calculator_3-way'!B314)</f>
        <v>5.38</v>
      </c>
      <c r="C313" s="4">
        <f>IF('True_Odds_Calculator_3-way'!C314="","",'True_Odds_Calculator_3-way'!C314)</f>
        <v>8.2899999999999991</v>
      </c>
      <c r="D313" s="9">
        <f t="shared" si="65"/>
        <v>0.71371647221982493</v>
      </c>
      <c r="E313" s="9">
        <f t="shared" si="66"/>
        <v>0.17396286293451516</v>
      </c>
      <c r="F313" s="9">
        <f t="shared" si="67"/>
        <v>0.11232066484565988</v>
      </c>
      <c r="G313" s="9">
        <f t="shared" si="68"/>
        <v>1.0840989305798616</v>
      </c>
      <c r="H313" s="9">
        <f t="shared" si="69"/>
        <v>1.4011166043145487</v>
      </c>
      <c r="I313" s="9">
        <f t="shared" si="70"/>
        <v>5.7483533159397933</v>
      </c>
      <c r="J313" s="9">
        <f t="shared" si="71"/>
        <v>8.90308120392719</v>
      </c>
      <c r="K313" s="11">
        <f t="shared" si="72"/>
        <v>0.72992700729927007</v>
      </c>
      <c r="L313" s="11">
        <f t="shared" si="73"/>
        <v>0.18587360594795541</v>
      </c>
      <c r="M313" s="11">
        <f t="shared" si="74"/>
        <v>0.12062726176115804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-0.1933508072056368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0.19704667620062719</v>
      </c>
      <c r="Q313" s="11">
        <f>2*'OddsRatio_working_3-way'!K313*'OddsRatio_working_3-way'!L313*'OddsRatio_working_3-way'!M313</f>
        <v>3.2732006013393225E-2</v>
      </c>
      <c r="R313" s="11">
        <f t="shared" si="75"/>
        <v>0</v>
      </c>
      <c r="S313" s="11">
        <f t="shared" si="76"/>
        <v>-1.0191148361281972</v>
      </c>
      <c r="T313" s="11">
        <f t="shared" si="77"/>
        <v>-0.16928817875883675</v>
      </c>
      <c r="U313" s="11">
        <f>'OddsRatio_working_3-way'!S313-'OddsRatio_working_3-way'!R313^2/3</f>
        <v>-1.0191148361281972</v>
      </c>
      <c r="V313" s="11">
        <f>'OddsRatio_working_3-way'!S313*'OddsRatio_working_3-way'!R313/3-2*'OddsRatio_working_3-way'!R313^3/27-'OddsRatio_working_3-way'!T313</f>
        <v>0.16928817875883675</v>
      </c>
      <c r="W313" s="11">
        <f>'OddsRatio_working_3-way'!V313^2+4*'OddsRatio_working_3-way'!U313^3/27</f>
        <v>-0.12814856784895087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0.19799435302328369</v>
      </c>
      <c r="Y313" s="11">
        <f>IF('OddsRatio_working_3-way'!W313&gt;=0,IF('OddsRatio_working_3-way'!V313+SQRT('OddsRatio_working_3-way'!W313)&gt;0,0,PI()),ACOS('OddsRatio_working_3-way'!V313/(2*'OddsRatio_working_3-way'!X313)))</f>
        <v>1.1290624040695176</v>
      </c>
      <c r="Z313" s="11">
        <f>'OddsRatio_working_3-way'!X313^(1/3)*COS('OddsRatio_working_3-way'!Y313/3)</f>
        <v>0.54204946528993092</v>
      </c>
      <c r="AA313" s="11">
        <f>'OddsRatio_working_3-way'!X313^(1/3)*COS(('OddsRatio_working_3-way'!Y313+2*PI())/3)</f>
        <v>-0.45653886126115567</v>
      </c>
      <c r="AB313" s="11">
        <f>'OddsRatio_working_3-way'!X313^(1/3)*COS(('OddsRatio_working_3-way'!Y313+4*PI())/3)</f>
        <v>-8.5510604028775153E-2</v>
      </c>
      <c r="AC313" s="11">
        <f>'OddsRatio_working_3-way'!X313^(1/3)*SIN('OddsRatio_working_3-way'!Y313/3)</f>
        <v>0.21421326419007256</v>
      </c>
      <c r="AD313" s="11">
        <f>'OddsRatio_working_3-way'!X313^(1/3)*SIN(('OddsRatio_working_3-way'!Y313+2*PI())/3)</f>
        <v>0.36232197495381524</v>
      </c>
      <c r="AE313" s="11">
        <f>'OddsRatio_working_3-way'!X313^(1/3)*SIN(('OddsRatio_working_3-way'!Y313+4*PI())/3)</f>
        <v>-0.57653523914388771</v>
      </c>
      <c r="AF313" s="11">
        <f>-'OddsRatio_working_3-way'!U313/(3*'OddsRatio_working_3-way'!X313^(1/3))*COS(('OddsRatio_working_3-way'!Y313)/3)</f>
        <v>0.54204946528993081</v>
      </c>
      <c r="AG313" s="11">
        <f>-'OddsRatio_working_3-way'!U313/(3*'OddsRatio_working_3-way'!X313^(1/3))*COS(('OddsRatio_working_3-way'!Y313+2*PI())/3)</f>
        <v>-0.45653886126115562</v>
      </c>
      <c r="AH313" s="11">
        <f>-'OddsRatio_working_3-way'!U313/(3*'OddsRatio_working_3-way'!X313^(1/3))*COS(('OddsRatio_working_3-way'!Y313+4*PI())/3)</f>
        <v>-8.5510604028775139E-2</v>
      </c>
      <c r="AI313" s="11">
        <f>'OddsRatio_working_3-way'!U313/(3*'OddsRatio_working_3-way'!X313^(1/3))*SIN(('OddsRatio_working_3-way'!Y313)/3)</f>
        <v>-0.2142132641900725</v>
      </c>
      <c r="AJ313" s="11">
        <f>'OddsRatio_working_3-way'!U313/(3*'OddsRatio_working_3-way'!X313^(1/3))*SIN(('OddsRatio_working_3-way'!Y313+2*PI())/3)</f>
        <v>-0.36232197495381518</v>
      </c>
      <c r="AK313" s="11">
        <f>'OddsRatio_working_3-way'!U313/(3*'OddsRatio_working_3-way'!X313^(1/3))*SIN(('OddsRatio_working_3-way'!Y313+4*PI())/3)</f>
        <v>0.5765352391438876</v>
      </c>
      <c r="AL313" s="11">
        <f>'OddsRatio_working_3-way'!Z313+'OddsRatio_working_3-way'!AF313</f>
        <v>1.0840989305798616</v>
      </c>
      <c r="AM313" s="11">
        <f>'OddsRatio_working_3-way'!AA313+'OddsRatio_working_3-way'!AG313</f>
        <v>-0.91307772252231123</v>
      </c>
      <c r="AN313" s="11">
        <f>'OddsRatio_working_3-way'!AB313+'OddsRatio_working_3-way'!AH313</f>
        <v>-0.17102120805755028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1.0840989305798616</v>
      </c>
      <c r="AS313" s="11">
        <f>IF(('OddsRatio_working_3-way'!X313=0),IF(Q313&gt;0,-Q313^(1/3),(-Q313)^(1/3)),'OddsRatio_working_3-way'!AM313-'OddsRatio_working_3-way'!R313/3)</f>
        <v>-0.91307772252231123</v>
      </c>
      <c r="AT313" s="11">
        <f>IF(('OddsRatio_working_3-way'!X313=0),IF(Q313&gt;0,-Q313^(1/3),(-Q313)^(1/3)),'OddsRatio_working_3-way'!AN313-'OddsRatio_working_3-way'!R313/3)</f>
        <v>-0.17102120805755028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IF('True_Odds_Calculator_3-way'!A315="","",'True_Odds_Calculator_3-way'!A315)</f>
        <v>2.94</v>
      </c>
      <c r="B314" s="4">
        <f>IF('True_Odds_Calculator_3-way'!B315="","",'True_Odds_Calculator_3-way'!B315)</f>
        <v>3.39</v>
      </c>
      <c r="C314" s="4">
        <f>IF('True_Odds_Calculator_3-way'!C315="","",'True_Odds_Calculator_3-way'!C315)</f>
        <v>2.58</v>
      </c>
      <c r="D314" s="9">
        <f t="shared" si="65"/>
        <v>0.33252388889696566</v>
      </c>
      <c r="E314" s="9">
        <f t="shared" si="66"/>
        <v>0.28794261667992599</v>
      </c>
      <c r="F314" s="9">
        <f t="shared" si="67"/>
        <v>0.37953349442310857</v>
      </c>
      <c r="G314" s="9">
        <f t="shared" si="68"/>
        <v>1.0346921306175605</v>
      </c>
      <c r="H314" s="9">
        <f t="shared" si="69"/>
        <v>3.0073027333980673</v>
      </c>
      <c r="I314" s="9">
        <f t="shared" si="70"/>
        <v>3.4729141921759696</v>
      </c>
      <c r="J314" s="9">
        <f t="shared" si="71"/>
        <v>2.6348135663757462</v>
      </c>
      <c r="K314" s="11">
        <f t="shared" si="72"/>
        <v>0.3401360544217687</v>
      </c>
      <c r="L314" s="11">
        <f t="shared" si="73"/>
        <v>0.29498525073746312</v>
      </c>
      <c r="M314" s="11">
        <f t="shared" si="74"/>
        <v>0.38759689922480617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-0.28489838230231623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0.22983742443948835</v>
      </c>
      <c r="Q314" s="11">
        <f>2*'OddsRatio_working_3-way'!K314*'OddsRatio_working_3-way'!L314*'OddsRatio_working_3-way'!M314</f>
        <v>7.7779162246865763E-2</v>
      </c>
      <c r="R314" s="11">
        <f t="shared" si="75"/>
        <v>0</v>
      </c>
      <c r="S314" s="11">
        <f t="shared" si="76"/>
        <v>-0.80673474725314287</v>
      </c>
      <c r="T314" s="11">
        <f t="shared" si="77"/>
        <v>-0.27300668265757794</v>
      </c>
      <c r="U314" s="11">
        <f>'OddsRatio_working_3-way'!S314-'OddsRatio_working_3-way'!R314^2/3</f>
        <v>-0.80673474725314287</v>
      </c>
      <c r="V314" s="11">
        <f>'OddsRatio_working_3-way'!S314*'OddsRatio_working_3-way'!R314/3-2*'OddsRatio_working_3-way'!R314^3/27-'OddsRatio_working_3-way'!T314</f>
        <v>0.27300668265757794</v>
      </c>
      <c r="W314" s="11">
        <f>'OddsRatio_working_3-way'!V314^2+4*'OddsRatio_working_3-way'!U314^3/27</f>
        <v>-3.2510366409134184E-3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0.13944863338933164</v>
      </c>
      <c r="Y314" s="11">
        <f>IF('OddsRatio_working_3-way'!W314&gt;=0,IF('OddsRatio_working_3-way'!V314+SQRT('OddsRatio_working_3-way'!W314)&gt;0,0,PI()),ACOS('OddsRatio_working_3-way'!V314/(2*'OddsRatio_working_3-way'!X314)))</f>
        <v>0.2058919756711457</v>
      </c>
      <c r="Z314" s="11">
        <f>'OddsRatio_working_3-way'!X314^(1/3)*COS('OddsRatio_working_3-way'!Y314/3)</f>
        <v>0.51734606530878025</v>
      </c>
      <c r="AA314" s="11">
        <f>'OddsRatio_working_3-way'!X314^(1/3)*COS(('OddsRatio_working_3-way'!Y314+2*PI())/3)</f>
        <v>-0.28947032710419729</v>
      </c>
      <c r="AB314" s="11">
        <f>'OddsRatio_working_3-way'!X314^(1/3)*COS(('OddsRatio_working_3-way'!Y314+4*PI())/3)</f>
        <v>-0.22787573820458318</v>
      </c>
      <c r="AC314" s="11">
        <f>'OddsRatio_working_3-way'!X314^(1/3)*SIN('OddsRatio_working_3-way'!Y314/3)</f>
        <v>3.5561652481816662E-2</v>
      </c>
      <c r="AD314" s="11">
        <f>'OddsRatio_working_3-way'!X314^(1/3)*SIN(('OddsRatio_working_3-way'!Y314+2*PI())/3)</f>
        <v>0.43025400886441878</v>
      </c>
      <c r="AE314" s="11">
        <f>'OddsRatio_working_3-way'!X314^(1/3)*SIN(('OddsRatio_working_3-way'!Y314+4*PI())/3)</f>
        <v>-0.46581566134623531</v>
      </c>
      <c r="AF314" s="11">
        <f>-'OddsRatio_working_3-way'!U314/(3*'OddsRatio_working_3-way'!X314^(1/3))*COS(('OddsRatio_working_3-way'!Y314)/3)</f>
        <v>0.51734606530878025</v>
      </c>
      <c r="AG314" s="11">
        <f>-'OddsRatio_working_3-way'!U314/(3*'OddsRatio_working_3-way'!X314^(1/3))*COS(('OddsRatio_working_3-way'!Y314+2*PI())/3)</f>
        <v>-0.28947032710419729</v>
      </c>
      <c r="AH314" s="11">
        <f>-'OddsRatio_working_3-way'!U314/(3*'OddsRatio_working_3-way'!X314^(1/3))*COS(('OddsRatio_working_3-way'!Y314+4*PI())/3)</f>
        <v>-0.22787573820458318</v>
      </c>
      <c r="AI314" s="11">
        <f>'OddsRatio_working_3-way'!U314/(3*'OddsRatio_working_3-way'!X314^(1/3))*SIN(('OddsRatio_working_3-way'!Y314)/3)</f>
        <v>-3.5561652481816662E-2</v>
      </c>
      <c r="AJ314" s="11">
        <f>'OddsRatio_working_3-way'!U314/(3*'OddsRatio_working_3-way'!X314^(1/3))*SIN(('OddsRatio_working_3-way'!Y314+2*PI())/3)</f>
        <v>-0.43025400886441878</v>
      </c>
      <c r="AK314" s="11">
        <f>'OddsRatio_working_3-way'!U314/(3*'OddsRatio_working_3-way'!X314^(1/3))*SIN(('OddsRatio_working_3-way'!Y314+4*PI())/3)</f>
        <v>0.46581566134623531</v>
      </c>
      <c r="AL314" s="11">
        <f>'OddsRatio_working_3-way'!Z314+'OddsRatio_working_3-way'!AF314</f>
        <v>1.0346921306175605</v>
      </c>
      <c r="AM314" s="11">
        <f>'OddsRatio_working_3-way'!AA314+'OddsRatio_working_3-way'!AG314</f>
        <v>-0.57894065420839458</v>
      </c>
      <c r="AN314" s="11">
        <f>'OddsRatio_working_3-way'!AB314+'OddsRatio_working_3-way'!AH314</f>
        <v>-0.45575147640916636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1.0346921306175605</v>
      </c>
      <c r="AS314" s="11">
        <f>IF(('OddsRatio_working_3-way'!X314=0),IF(Q314&gt;0,-Q314^(1/3),(-Q314)^(1/3)),'OddsRatio_working_3-way'!AM314-'OddsRatio_working_3-way'!R314/3)</f>
        <v>-0.57894065420839458</v>
      </c>
      <c r="AT314" s="11">
        <f>IF(('OddsRatio_working_3-way'!X314=0),IF(Q314&gt;0,-Q314^(1/3),(-Q314)^(1/3)),'OddsRatio_working_3-way'!AN314-'OddsRatio_working_3-way'!R314/3)</f>
        <v>-0.45575147640916636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IF('True_Odds_Calculator_3-way'!A316="","",'True_Odds_Calculator_3-way'!A316)</f>
        <v>2.75</v>
      </c>
      <c r="B315" s="4">
        <f>IF('True_Odds_Calculator_3-way'!B316="","",'True_Odds_Calculator_3-way'!B316)</f>
        <v>2.9</v>
      </c>
      <c r="C315" s="4">
        <f>IF('True_Odds_Calculator_3-way'!C316="","",'True_Odds_Calculator_3-way'!C316)</f>
        <v>3.08</v>
      </c>
      <c r="D315" s="9">
        <f t="shared" si="65"/>
        <v>0.35229164751074477</v>
      </c>
      <c r="E315" s="9">
        <f t="shared" si="66"/>
        <v>0.3337619014010188</v>
      </c>
      <c r="F315" s="9">
        <f t="shared" si="67"/>
        <v>0.31394645108823649</v>
      </c>
      <c r="G315" s="9">
        <f t="shared" si="68"/>
        <v>1.0506041263836672</v>
      </c>
      <c r="H315" s="9">
        <f t="shared" si="69"/>
        <v>2.838557221171417</v>
      </c>
      <c r="I315" s="9">
        <f t="shared" si="70"/>
        <v>2.9961478401289678</v>
      </c>
      <c r="J315" s="9">
        <f t="shared" si="71"/>
        <v>3.1852565828780275</v>
      </c>
      <c r="K315" s="11">
        <f t="shared" si="72"/>
        <v>0.36363636363636365</v>
      </c>
      <c r="L315" s="11">
        <f t="shared" si="73"/>
        <v>0.34482758620689657</v>
      </c>
      <c r="M315" s="11">
        <f t="shared" si="74"/>
        <v>0.32467532467532467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-0.28156169848959811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0.2332776940927411</v>
      </c>
      <c r="Q315" s="11">
        <f>2*'OddsRatio_working_3-way'!K315*'OddsRatio_working_3-way'!L315*'OddsRatio_working_3-way'!M315</f>
        <v>8.1423278915441932E-2</v>
      </c>
      <c r="R315" s="11">
        <f t="shared" si="75"/>
        <v>0</v>
      </c>
      <c r="S315" s="11">
        <f t="shared" si="76"/>
        <v>-0.82851359167148653</v>
      </c>
      <c r="T315" s="11">
        <f t="shared" si="77"/>
        <v>-0.28918449971081561</v>
      </c>
      <c r="U315" s="11">
        <f>'OddsRatio_working_3-way'!S315-'OddsRatio_working_3-way'!R315^2/3</f>
        <v>-0.82851359167148653</v>
      </c>
      <c r="V315" s="11">
        <f>'OddsRatio_working_3-way'!S315*'OddsRatio_working_3-way'!R315/3-2*'OddsRatio_working_3-way'!R315^3/27-'OddsRatio_working_3-way'!T315</f>
        <v>0.28918449971081561</v>
      </c>
      <c r="W315" s="11">
        <f>'OddsRatio_working_3-way'!V315^2+4*'OddsRatio_working_3-way'!U315^3/27</f>
        <v>-6.272196534610891E-4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0.14513346833729962</v>
      </c>
      <c r="Y315" s="11">
        <f>IF('OddsRatio_working_3-way'!W315&gt;=0,IF('OddsRatio_working_3-way'!V315+SQRT('OddsRatio_working_3-way'!W315)&gt;0,0,PI()),ACOS('OddsRatio_working_3-way'!V315/(2*'OddsRatio_working_3-way'!X315)))</f>
        <v>8.6387831702256834E-2</v>
      </c>
      <c r="Z315" s="11">
        <f>'OddsRatio_working_3-way'!X315^(1/3)*COS('OddsRatio_working_3-way'!Y315/3)</f>
        <v>0.52530206319183359</v>
      </c>
      <c r="AA315" s="11">
        <f>'OddsRatio_working_3-way'!X315^(1/3)*COS(('OddsRatio_working_3-way'!Y315+2*PI())/3)</f>
        <v>-0.27575464646639242</v>
      </c>
      <c r="AB315" s="11">
        <f>'OddsRatio_working_3-way'!X315^(1/3)*COS(('OddsRatio_working_3-way'!Y315+4*PI())/3)</f>
        <v>-0.24954741672544115</v>
      </c>
      <c r="AC315" s="11">
        <f>'OddsRatio_working_3-way'!X315^(1/3)*SIN('OddsRatio_working_3-way'!Y315/3)</f>
        <v>1.5130751145652589E-2</v>
      </c>
      <c r="AD315" s="11">
        <f>'OddsRatio_working_3-way'!X315^(1/3)*SIN(('OddsRatio_working_3-way'!Y315+2*PI())/3)</f>
        <v>0.44735955581168013</v>
      </c>
      <c r="AE315" s="11">
        <f>'OddsRatio_working_3-way'!X315^(1/3)*SIN(('OddsRatio_working_3-way'!Y315+4*PI())/3)</f>
        <v>-0.46249030695733273</v>
      </c>
      <c r="AF315" s="11">
        <f>-'OddsRatio_working_3-way'!U315/(3*'OddsRatio_working_3-way'!X315^(1/3))*COS(('OddsRatio_working_3-way'!Y315)/3)</f>
        <v>0.52530206319183359</v>
      </c>
      <c r="AG315" s="11">
        <f>-'OddsRatio_working_3-way'!U315/(3*'OddsRatio_working_3-way'!X315^(1/3))*COS(('OddsRatio_working_3-way'!Y315+2*PI())/3)</f>
        <v>-0.27575464646639242</v>
      </c>
      <c r="AH315" s="11">
        <f>-'OddsRatio_working_3-way'!U315/(3*'OddsRatio_working_3-way'!X315^(1/3))*COS(('OddsRatio_working_3-way'!Y315+4*PI())/3)</f>
        <v>-0.24954741672544115</v>
      </c>
      <c r="AI315" s="11">
        <f>'OddsRatio_working_3-way'!U315/(3*'OddsRatio_working_3-way'!X315^(1/3))*SIN(('OddsRatio_working_3-way'!Y315)/3)</f>
        <v>-1.5130751145652589E-2</v>
      </c>
      <c r="AJ315" s="11">
        <f>'OddsRatio_working_3-way'!U315/(3*'OddsRatio_working_3-way'!X315^(1/3))*SIN(('OddsRatio_working_3-way'!Y315+2*PI())/3)</f>
        <v>-0.44735955581168013</v>
      </c>
      <c r="AK315" s="11">
        <f>'OddsRatio_working_3-way'!U315/(3*'OddsRatio_working_3-way'!X315^(1/3))*SIN(('OddsRatio_working_3-way'!Y315+4*PI())/3)</f>
        <v>0.46249030695733273</v>
      </c>
      <c r="AL315" s="11">
        <f>'OddsRatio_working_3-way'!Z315+'OddsRatio_working_3-way'!AF315</f>
        <v>1.0506041263836672</v>
      </c>
      <c r="AM315" s="11">
        <f>'OddsRatio_working_3-way'!AA315+'OddsRatio_working_3-way'!AG315</f>
        <v>-0.55150929293278483</v>
      </c>
      <c r="AN315" s="11">
        <f>'OddsRatio_working_3-way'!AB315+'OddsRatio_working_3-way'!AH315</f>
        <v>-0.49909483345088229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1.0506041263836672</v>
      </c>
      <c r="AS315" s="11">
        <f>IF(('OddsRatio_working_3-way'!X315=0),IF(Q315&gt;0,-Q315^(1/3),(-Q315)^(1/3)),'OddsRatio_working_3-way'!AM315-'OddsRatio_working_3-way'!R315/3)</f>
        <v>-0.55150929293278483</v>
      </c>
      <c r="AT315" s="11">
        <f>IF(('OddsRatio_working_3-way'!X315=0),IF(Q315&gt;0,-Q315^(1/3),(-Q315)^(1/3)),'OddsRatio_working_3-way'!AN315-'OddsRatio_working_3-way'!R315/3)</f>
        <v>-0.49909483345088229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IF('True_Odds_Calculator_3-way'!A317="","",'True_Odds_Calculator_3-way'!A317)</f>
        <v>3.04</v>
      </c>
      <c r="B316" s="4">
        <f>IF('True_Odds_Calculator_3-way'!B317="","",'True_Odds_Calculator_3-way'!B317)</f>
        <v>2.91</v>
      </c>
      <c r="C316" s="4">
        <f>IF('True_Odds_Calculator_3-way'!C317="","",'True_Odds_Calculator_3-way'!C317)</f>
        <v>2.77</v>
      </c>
      <c r="D316" s="9">
        <f t="shared" si="65"/>
        <v>0.31799977195928153</v>
      </c>
      <c r="E316" s="9">
        <f t="shared" si="66"/>
        <v>0.33244823795569184</v>
      </c>
      <c r="F316" s="9">
        <f t="shared" si="67"/>
        <v>0.34955199008502674</v>
      </c>
      <c r="G316" s="9">
        <f t="shared" si="68"/>
        <v>1.0513021289765878</v>
      </c>
      <c r="H316" s="9">
        <f t="shared" si="69"/>
        <v>3.1446563431122385</v>
      </c>
      <c r="I316" s="9">
        <f t="shared" si="70"/>
        <v>3.007987066345283</v>
      </c>
      <c r="J316" s="9">
        <f t="shared" si="71"/>
        <v>2.8608047682885602</v>
      </c>
      <c r="K316" s="11">
        <f t="shared" si="72"/>
        <v>0.32894736842105265</v>
      </c>
      <c r="L316" s="11">
        <f t="shared" si="73"/>
        <v>0.3436426116838488</v>
      </c>
      <c r="M316" s="11">
        <f t="shared" si="74"/>
        <v>0.36101083032490977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-0.28144300514582454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0.23342624677365753</v>
      </c>
      <c r="Q316" s="11">
        <f>2*'OddsRatio_working_3-way'!K316*'OddsRatio_working_3-way'!L316*'OddsRatio_working_3-way'!M316</f>
        <v>8.1617568801978166E-2</v>
      </c>
      <c r="R316" s="11">
        <f t="shared" si="75"/>
        <v>0</v>
      </c>
      <c r="S316" s="11">
        <f t="shared" si="76"/>
        <v>-0.82939082693745392</v>
      </c>
      <c r="T316" s="11">
        <f t="shared" si="77"/>
        <v>-0.28999679263547345</v>
      </c>
      <c r="U316" s="11">
        <f>'OddsRatio_working_3-way'!S316-'OddsRatio_working_3-way'!R316^2/3</f>
        <v>-0.82939082693745392</v>
      </c>
      <c r="V316" s="11">
        <f>'OddsRatio_working_3-way'!S316*'OddsRatio_working_3-way'!R316/3-2*'OddsRatio_working_3-way'!R316^3/27-'OddsRatio_working_3-way'!T316</f>
        <v>0.28999679263547345</v>
      </c>
      <c r="W316" s="11">
        <f>'OddsRatio_working_3-way'!V316^2+4*'OddsRatio_working_3-way'!U316^3/27</f>
        <v>-4.2466704990991311E-4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0.14536403164879863</v>
      </c>
      <c r="Y316" s="11">
        <f>IF('OddsRatio_working_3-way'!W316&gt;=0,IF('OddsRatio_working_3-way'!V316+SQRT('OddsRatio_working_3-way'!W316)&gt;0,0,PI()),ACOS('OddsRatio_working_3-way'!V316/(2*'OddsRatio_working_3-way'!X316)))</f>
        <v>7.0941712742524476E-2</v>
      </c>
      <c r="Z316" s="11">
        <f>'OddsRatio_working_3-way'!X316^(1/3)*COS('OddsRatio_working_3-way'!Y316/3)</f>
        <v>0.52565106448829391</v>
      </c>
      <c r="AA316" s="11">
        <f>'OddsRatio_working_3-way'!X316^(1/3)*COS(('OddsRatio_working_3-way'!Y316+2*PI())/3)</f>
        <v>-0.27359240440397631</v>
      </c>
      <c r="AB316" s="11">
        <f>'OddsRatio_working_3-way'!X316^(1/3)*COS(('OddsRatio_working_3-way'!Y316+4*PI())/3)</f>
        <v>-0.25205866008431765</v>
      </c>
      <c r="AC316" s="11">
        <f>'OddsRatio_working_3-way'!X316^(1/3)*SIN('OddsRatio_working_3-way'!Y316/3)</f>
        <v>1.2432513079615607E-2</v>
      </c>
      <c r="AD316" s="11">
        <f>'OddsRatio_working_3-way'!X316^(1/3)*SIN(('OddsRatio_working_3-way'!Y316+2*PI())/3)</f>
        <v>0.44901091883338695</v>
      </c>
      <c r="AE316" s="11">
        <f>'OddsRatio_working_3-way'!X316^(1/3)*SIN(('OddsRatio_working_3-way'!Y316+4*PI())/3)</f>
        <v>-0.46144343191300241</v>
      </c>
      <c r="AF316" s="11">
        <f>-'OddsRatio_working_3-way'!U316/(3*'OddsRatio_working_3-way'!X316^(1/3))*COS(('OddsRatio_working_3-way'!Y316)/3)</f>
        <v>0.52565106448829391</v>
      </c>
      <c r="AG316" s="11">
        <f>-'OddsRatio_working_3-way'!U316/(3*'OddsRatio_working_3-way'!X316^(1/3))*COS(('OddsRatio_working_3-way'!Y316+2*PI())/3)</f>
        <v>-0.27359240440397631</v>
      </c>
      <c r="AH316" s="11">
        <f>-'OddsRatio_working_3-way'!U316/(3*'OddsRatio_working_3-way'!X316^(1/3))*COS(('OddsRatio_working_3-way'!Y316+4*PI())/3)</f>
        <v>-0.25205866008431765</v>
      </c>
      <c r="AI316" s="11">
        <f>'OddsRatio_working_3-way'!U316/(3*'OddsRatio_working_3-way'!X316^(1/3))*SIN(('OddsRatio_working_3-way'!Y316)/3)</f>
        <v>-1.2432513079615607E-2</v>
      </c>
      <c r="AJ316" s="11">
        <f>'OddsRatio_working_3-way'!U316/(3*'OddsRatio_working_3-way'!X316^(1/3))*SIN(('OddsRatio_working_3-way'!Y316+2*PI())/3)</f>
        <v>-0.44901091883338695</v>
      </c>
      <c r="AK316" s="11">
        <f>'OddsRatio_working_3-way'!U316/(3*'OddsRatio_working_3-way'!X316^(1/3))*SIN(('OddsRatio_working_3-way'!Y316+4*PI())/3)</f>
        <v>0.46144343191300241</v>
      </c>
      <c r="AL316" s="11">
        <f>'OddsRatio_working_3-way'!Z316+'OddsRatio_working_3-way'!AF316</f>
        <v>1.0513021289765878</v>
      </c>
      <c r="AM316" s="11">
        <f>'OddsRatio_working_3-way'!AA316+'OddsRatio_working_3-way'!AG316</f>
        <v>-0.54718480880795262</v>
      </c>
      <c r="AN316" s="11">
        <f>'OddsRatio_working_3-way'!AB316+'OddsRatio_working_3-way'!AH316</f>
        <v>-0.50411732016863531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1.0513021289765878</v>
      </c>
      <c r="AS316" s="11">
        <f>IF(('OddsRatio_working_3-way'!X316=0),IF(Q316&gt;0,-Q316^(1/3),(-Q316)^(1/3)),'OddsRatio_working_3-way'!AM316-'OddsRatio_working_3-way'!R316/3)</f>
        <v>-0.54718480880795262</v>
      </c>
      <c r="AT316" s="11">
        <f>IF(('OddsRatio_working_3-way'!X316=0),IF(Q316&gt;0,-Q316^(1/3),(-Q316)^(1/3)),'OddsRatio_working_3-way'!AN316-'OddsRatio_working_3-way'!R316/3)</f>
        <v>-0.50411732016863531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IF('True_Odds_Calculator_3-way'!A318="","",'True_Odds_Calculator_3-way'!A318)</f>
        <v>5.96</v>
      </c>
      <c r="B317" s="4">
        <f>IF('True_Odds_Calculator_3-way'!B318="","",'True_Odds_Calculator_3-way'!B318)</f>
        <v>4.0999999999999996</v>
      </c>
      <c r="C317" s="4">
        <f>IF('True_Odds_Calculator_3-way'!C318="","",'True_Odds_Calculator_3-way'!C318)</f>
        <v>1.58</v>
      </c>
      <c r="D317" s="9">
        <f t="shared" si="65"/>
        <v>0.15678892480638251</v>
      </c>
      <c r="E317" s="9">
        <f t="shared" si="66"/>
        <v>0.22929201097018675</v>
      </c>
      <c r="F317" s="9">
        <f t="shared" si="67"/>
        <v>0.61391906422343112</v>
      </c>
      <c r="G317" s="9">
        <f t="shared" si="68"/>
        <v>1.0842744990558071</v>
      </c>
      <c r="H317" s="9">
        <f t="shared" si="69"/>
        <v>6.3780015153168037</v>
      </c>
      <c r="I317" s="9">
        <f t="shared" si="70"/>
        <v>4.3612509470730014</v>
      </c>
      <c r="J317" s="9">
        <f t="shared" si="71"/>
        <v>1.6288792094523679</v>
      </c>
      <c r="K317" s="11">
        <f t="shared" si="72"/>
        <v>0.16778523489932887</v>
      </c>
      <c r="L317" s="11">
        <f t="shared" si="73"/>
        <v>0.24390243902439027</v>
      </c>
      <c r="M317" s="11">
        <f t="shared" si="74"/>
        <v>0.63291139240506322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-0.23098520340398399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0.22378271527171986</v>
      </c>
      <c r="Q317" s="11">
        <f>2*'OddsRatio_working_3-way'!K317*'OddsRatio_working_3-way'!L317*'OddsRatio_working_3-way'!M317</f>
        <v>5.180155446104627E-2</v>
      </c>
      <c r="R317" s="11">
        <f t="shared" si="75"/>
        <v>0</v>
      </c>
      <c r="S317" s="11">
        <f t="shared" si="76"/>
        <v>-0.96881840037317346</v>
      </c>
      <c r="T317" s="11">
        <f t="shared" si="77"/>
        <v>-0.22426351860490129</v>
      </c>
      <c r="U317" s="11">
        <f>'OddsRatio_working_3-way'!S317-'OddsRatio_working_3-way'!R317^2/3</f>
        <v>-0.96881840037317346</v>
      </c>
      <c r="V317" s="11">
        <f>'OddsRatio_working_3-way'!S317*'OddsRatio_working_3-way'!R317/3-2*'OddsRatio_working_3-way'!R317^3/27-'OddsRatio_working_3-way'!T317</f>
        <v>0.22426351860490129</v>
      </c>
      <c r="W317" s="11">
        <f>'OddsRatio_working_3-way'!V317^2+4*'OddsRatio_working_3-way'!U317^3/27</f>
        <v>-8.442317199490125E-2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0.18351927539903823</v>
      </c>
      <c r="Y317" s="11">
        <f>IF('OddsRatio_working_3-way'!W317&gt;=0,IF('OddsRatio_working_3-way'!V317+SQRT('OddsRatio_working_3-way'!W317)&gt;0,0,PI()),ACOS('OddsRatio_working_3-way'!V317/(2*'OddsRatio_working_3-way'!X317)))</f>
        <v>0.91346293398954104</v>
      </c>
      <c r="Z317" s="11">
        <f>'OddsRatio_working_3-way'!X317^(1/3)*COS('OddsRatio_working_3-way'!Y317/3)</f>
        <v>0.54213724952790354</v>
      </c>
      <c r="AA317" s="11">
        <f>'OddsRatio_working_3-way'!X317^(1/3)*COS(('OddsRatio_working_3-way'!Y317+2*PI())/3)</f>
        <v>-0.41861523468445472</v>
      </c>
      <c r="AB317" s="11">
        <f>'OddsRatio_working_3-way'!X317^(1/3)*COS(('OddsRatio_working_3-way'!Y317+4*PI())/3)</f>
        <v>-0.12352201484344896</v>
      </c>
      <c r="AC317" s="11">
        <f>'OddsRatio_working_3-way'!X317^(1/3)*SIN('OddsRatio_working_3-way'!Y317/3)</f>
        <v>0.1703721499112382</v>
      </c>
      <c r="AD317" s="11">
        <f>'OddsRatio_working_3-way'!X317^(1/3)*SIN(('OddsRatio_working_3-way'!Y317+2*PI())/3)</f>
        <v>0.38431855547336857</v>
      </c>
      <c r="AE317" s="11">
        <f>'OddsRatio_working_3-way'!X317^(1/3)*SIN(('OddsRatio_working_3-way'!Y317+4*PI())/3)</f>
        <v>-0.55469070538460674</v>
      </c>
      <c r="AF317" s="11">
        <f>-'OddsRatio_working_3-way'!U317/(3*'OddsRatio_working_3-way'!X317^(1/3))*COS(('OddsRatio_working_3-way'!Y317)/3)</f>
        <v>0.54213724952790365</v>
      </c>
      <c r="AG317" s="11">
        <f>-'OddsRatio_working_3-way'!U317/(3*'OddsRatio_working_3-way'!X317^(1/3))*COS(('OddsRatio_working_3-way'!Y317+2*PI())/3)</f>
        <v>-0.41861523468445483</v>
      </c>
      <c r="AH317" s="11">
        <f>-'OddsRatio_working_3-way'!U317/(3*'OddsRatio_working_3-way'!X317^(1/3))*COS(('OddsRatio_working_3-way'!Y317+4*PI())/3)</f>
        <v>-0.12352201484344898</v>
      </c>
      <c r="AI317" s="11">
        <f>'OddsRatio_working_3-way'!U317/(3*'OddsRatio_working_3-way'!X317^(1/3))*SIN(('OddsRatio_working_3-way'!Y317)/3)</f>
        <v>-0.17037214991123822</v>
      </c>
      <c r="AJ317" s="11">
        <f>'OddsRatio_working_3-way'!U317/(3*'OddsRatio_working_3-way'!X317^(1/3))*SIN(('OddsRatio_working_3-way'!Y317+2*PI())/3)</f>
        <v>-0.38431855547336863</v>
      </c>
      <c r="AK317" s="11">
        <f>'OddsRatio_working_3-way'!U317/(3*'OddsRatio_working_3-way'!X317^(1/3))*SIN(('OddsRatio_working_3-way'!Y317+4*PI())/3)</f>
        <v>0.55469070538460685</v>
      </c>
      <c r="AL317" s="11">
        <f>'OddsRatio_working_3-way'!Z317+'OddsRatio_working_3-way'!AF317</f>
        <v>1.0842744990558071</v>
      </c>
      <c r="AM317" s="11">
        <f>'OddsRatio_working_3-way'!AA317+'OddsRatio_working_3-way'!AG317</f>
        <v>-0.83723046936890955</v>
      </c>
      <c r="AN317" s="11">
        <f>'OddsRatio_working_3-way'!AB317+'OddsRatio_working_3-way'!AH317</f>
        <v>-0.24704402968689793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1.0842744990558071</v>
      </c>
      <c r="AS317" s="11">
        <f>IF(('OddsRatio_working_3-way'!X317=0),IF(Q317&gt;0,-Q317^(1/3),(-Q317)^(1/3)),'OddsRatio_working_3-way'!AM317-'OddsRatio_working_3-way'!R317/3)</f>
        <v>-0.83723046936890955</v>
      </c>
      <c r="AT317" s="11">
        <f>IF(('OddsRatio_working_3-way'!X317=0),IF(Q317&gt;0,-Q317^(1/3),(-Q317)^(1/3)),'OddsRatio_working_3-way'!AN317-'OddsRatio_working_3-way'!R317/3)</f>
        <v>-0.24704402968689793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IF('True_Odds_Calculator_3-way'!A319="","",'True_Odds_Calculator_3-way'!A319)</f>
        <v>1.75</v>
      </c>
      <c r="B318" s="4">
        <f>IF('True_Odds_Calculator_3-way'!B319="","",'True_Odds_Calculator_3-way'!B319)</f>
        <v>3.93</v>
      </c>
      <c r="C318" s="4">
        <f>IF('True_Odds_Calculator_3-way'!C319="","",'True_Odds_Calculator_3-way'!C319)</f>
        <v>4.63</v>
      </c>
      <c r="D318" s="9">
        <f t="shared" si="65"/>
        <v>0.554217149023155</v>
      </c>
      <c r="E318" s="9">
        <f t="shared" si="66"/>
        <v>0.24141088674821837</v>
      </c>
      <c r="F318" s="9">
        <f t="shared" si="67"/>
        <v>0.20437196422862683</v>
      </c>
      <c r="G318" s="9">
        <f t="shared" si="68"/>
        <v>1.0724625459234218</v>
      </c>
      <c r="H318" s="9">
        <f t="shared" si="69"/>
        <v>1.8043469094425664</v>
      </c>
      <c r="I318" s="9">
        <f t="shared" si="70"/>
        <v>4.1423152595556259</v>
      </c>
      <c r="J318" s="9">
        <f t="shared" si="71"/>
        <v>4.8930390417020213</v>
      </c>
      <c r="K318" s="11">
        <f t="shared" si="72"/>
        <v>0.5714285714285714</v>
      </c>
      <c r="L318" s="11">
        <f t="shared" si="73"/>
        <v>0.2544529262086514</v>
      </c>
      <c r="M318" s="11">
        <f t="shared" si="74"/>
        <v>0.21598272138228941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-0.25050933766083894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0.22956505900465796</v>
      </c>
      <c r="Q318" s="11">
        <f>2*'OddsRatio_working_3-way'!K318*'OddsRatio_working_3-way'!L318*'OddsRatio_working_3-way'!M318</f>
        <v>6.280849767569302E-2</v>
      </c>
      <c r="R318" s="11">
        <f t="shared" si="75"/>
        <v>0</v>
      </c>
      <c r="S318" s="11">
        <f t="shared" si="76"/>
        <v>-0.91639322169883686</v>
      </c>
      <c r="T318" s="11">
        <f t="shared" si="77"/>
        <v>-0.25072317967136443</v>
      </c>
      <c r="U318" s="11">
        <f>'OddsRatio_working_3-way'!S318-'OddsRatio_working_3-way'!R318^2/3</f>
        <v>-0.91639322169883686</v>
      </c>
      <c r="V318" s="11">
        <f>'OddsRatio_working_3-way'!S318*'OddsRatio_working_3-way'!R318/3-2*'OddsRatio_working_3-way'!R318^3/27-'OddsRatio_working_3-way'!T318</f>
        <v>0.25072317967136443</v>
      </c>
      <c r="W318" s="11">
        <f>'OddsRatio_working_3-way'!V318^2+4*'OddsRatio_working_3-way'!U318^3/27</f>
        <v>-5.1147594737385838E-2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0.16882661783757999</v>
      </c>
      <c r="Y318" s="11">
        <f>IF('OddsRatio_working_3-way'!W318&gt;=0,IF('OddsRatio_working_3-way'!V318+SQRT('OddsRatio_working_3-way'!W318)&gt;0,0,PI()),ACOS('OddsRatio_working_3-way'!V318/(2*'OddsRatio_working_3-way'!X318)))</f>
        <v>0.73393224109368393</v>
      </c>
      <c r="Z318" s="11">
        <f>'OddsRatio_working_3-way'!X318^(1/3)*COS('OddsRatio_working_3-way'!Y318/3)</f>
        <v>0.53623127296171091</v>
      </c>
      <c r="AA318" s="11">
        <f>'OddsRatio_working_3-way'!X318^(1/3)*COS(('OddsRatio_working_3-way'!Y318+2*PI())/3)</f>
        <v>-0.38404803854389602</v>
      </c>
      <c r="AB318" s="11">
        <f>'OddsRatio_working_3-way'!X318^(1/3)*COS(('OddsRatio_working_3-way'!Y318+4*PI())/3)</f>
        <v>-0.15218323441781506</v>
      </c>
      <c r="AC318" s="11">
        <f>'OddsRatio_working_3-way'!X318^(1/3)*SIN('OddsRatio_working_3-way'!Y318/3)</f>
        <v>0.13386720707779287</v>
      </c>
      <c r="AD318" s="11">
        <f>'OddsRatio_working_3-way'!X318^(1/3)*SIN(('OddsRatio_working_3-way'!Y318+2*PI())/3)</f>
        <v>0.39745630114961289</v>
      </c>
      <c r="AE318" s="11">
        <f>'OddsRatio_working_3-way'!X318^(1/3)*SIN(('OddsRatio_working_3-way'!Y318+4*PI())/3)</f>
        <v>-0.53132350822740559</v>
      </c>
      <c r="AF318" s="11">
        <f>-'OddsRatio_working_3-way'!U318/(3*'OddsRatio_working_3-way'!X318^(1/3))*COS(('OddsRatio_working_3-way'!Y318)/3)</f>
        <v>0.53623127296171091</v>
      </c>
      <c r="AG318" s="11">
        <f>-'OddsRatio_working_3-way'!U318/(3*'OddsRatio_working_3-way'!X318^(1/3))*COS(('OddsRatio_working_3-way'!Y318+2*PI())/3)</f>
        <v>-0.38404803854389602</v>
      </c>
      <c r="AH318" s="11">
        <f>-'OddsRatio_working_3-way'!U318/(3*'OddsRatio_working_3-way'!X318^(1/3))*COS(('OddsRatio_working_3-way'!Y318+4*PI())/3)</f>
        <v>-0.15218323441781506</v>
      </c>
      <c r="AI318" s="11">
        <f>'OddsRatio_working_3-way'!U318/(3*'OddsRatio_working_3-way'!X318^(1/3))*SIN(('OddsRatio_working_3-way'!Y318)/3)</f>
        <v>-0.13386720707779287</v>
      </c>
      <c r="AJ318" s="11">
        <f>'OddsRatio_working_3-way'!U318/(3*'OddsRatio_working_3-way'!X318^(1/3))*SIN(('OddsRatio_working_3-way'!Y318+2*PI())/3)</f>
        <v>-0.39745630114961289</v>
      </c>
      <c r="AK318" s="11">
        <f>'OddsRatio_working_3-way'!U318/(3*'OddsRatio_working_3-way'!X318^(1/3))*SIN(('OddsRatio_working_3-way'!Y318+4*PI())/3)</f>
        <v>0.53132350822740559</v>
      </c>
      <c r="AL318" s="11">
        <f>'OddsRatio_working_3-way'!Z318+'OddsRatio_working_3-way'!AF318</f>
        <v>1.0724625459234218</v>
      </c>
      <c r="AM318" s="11">
        <f>'OddsRatio_working_3-way'!AA318+'OddsRatio_working_3-way'!AG318</f>
        <v>-0.76809607708779204</v>
      </c>
      <c r="AN318" s="11">
        <f>'OddsRatio_working_3-way'!AB318+'OddsRatio_working_3-way'!AH318</f>
        <v>-0.30436646883563012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1.0724625459234218</v>
      </c>
      <c r="AS318" s="11">
        <f>IF(('OddsRatio_working_3-way'!X318=0),IF(Q318&gt;0,-Q318^(1/3),(-Q318)^(1/3)),'OddsRatio_working_3-way'!AM318-'OddsRatio_working_3-way'!R318/3)</f>
        <v>-0.76809607708779204</v>
      </c>
      <c r="AT318" s="11">
        <f>IF(('OddsRatio_working_3-way'!X318=0),IF(Q318&gt;0,-Q318^(1/3),(-Q318)^(1/3)),'OddsRatio_working_3-way'!AN318-'OddsRatio_working_3-way'!R318/3)</f>
        <v>-0.30436646883563012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>
        <f>IF('True_Odds_Calculator_3-way'!A320="","",'True_Odds_Calculator_3-way'!A320)</f>
        <v>1.87</v>
      </c>
      <c r="B319" s="4">
        <f>IF('True_Odds_Calculator_3-way'!B320="","",'True_Odds_Calculator_3-way'!B320)</f>
        <v>3.91</v>
      </c>
      <c r="C319" s="4">
        <f>IF('True_Odds_Calculator_3-way'!C320="","",'True_Odds_Calculator_3-way'!C320)</f>
        <v>4.0999999999999996</v>
      </c>
      <c r="D319" s="9">
        <f t="shared" si="65"/>
        <v>0.5208973697862529</v>
      </c>
      <c r="E319" s="9">
        <f t="shared" si="66"/>
        <v>0.24531137093854066</v>
      </c>
      <c r="F319" s="9">
        <f t="shared" si="67"/>
        <v>0.23379125927520664</v>
      </c>
      <c r="G319" s="9">
        <f t="shared" si="68"/>
        <v>1.0571999598166126</v>
      </c>
      <c r="H319" s="9">
        <f t="shared" si="69"/>
        <v>1.9197639650404532</v>
      </c>
      <c r="I319" s="9">
        <f t="shared" si="70"/>
        <v>4.0764518830663423</v>
      </c>
      <c r="J319" s="9">
        <f t="shared" si="71"/>
        <v>4.2773198754314983</v>
      </c>
      <c r="K319" s="11">
        <f t="shared" si="72"/>
        <v>0.53475935828876997</v>
      </c>
      <c r="L319" s="11">
        <f t="shared" si="73"/>
        <v>0.25575447570332482</v>
      </c>
      <c r="M319" s="11">
        <f t="shared" si="74"/>
        <v>0.24390243902439027</v>
      </c>
      <c r="N319" s="11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-0.26180124938413118</v>
      </c>
      <c r="O319" s="11">
        <f>0</f>
        <v>0</v>
      </c>
      <c r="P319" s="11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0.22950186420227914</v>
      </c>
      <c r="Q319" s="11">
        <f>2*'OddsRatio_working_3-way'!K319*'OddsRatio_working_3-way'!L319*'OddsRatio_working_3-way'!M319</f>
        <v>6.6715658198336969E-2</v>
      </c>
      <c r="R319" s="11">
        <f t="shared" si="75"/>
        <v>0</v>
      </c>
      <c r="S319" s="11">
        <f t="shared" si="76"/>
        <v>-0.87662631382457479</v>
      </c>
      <c r="T319" s="11">
        <f t="shared" si="77"/>
        <v>-0.25483323076295783</v>
      </c>
      <c r="U319" s="11">
        <f>'OddsRatio_working_3-way'!S319-'OddsRatio_working_3-way'!R319^2/3</f>
        <v>-0.87662631382457479</v>
      </c>
      <c r="V319" s="11">
        <f>'OddsRatio_working_3-way'!S319*'OddsRatio_working_3-way'!R319/3-2*'OddsRatio_working_3-way'!R319^3/27-'OddsRatio_working_3-way'!T319</f>
        <v>0.25483323076295783</v>
      </c>
      <c r="W319" s="11">
        <f>'OddsRatio_working_3-way'!V319^2+4*'OddsRatio_working_3-way'!U319^3/27</f>
        <v>-3.486213734646483E-2</v>
      </c>
      <c r="X319" s="11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0.15795736200597912</v>
      </c>
      <c r="Y319" s="11">
        <f>IF('OddsRatio_working_3-way'!W319&gt;=0,IF('OddsRatio_working_3-way'!V319+SQRT('OddsRatio_working_3-way'!W319)&gt;0,0,PI()),ACOS('OddsRatio_working_3-way'!V319/(2*'OddsRatio_working_3-way'!X319)))</f>
        <v>0.6323311009205772</v>
      </c>
      <c r="Z319" s="11">
        <f>'OddsRatio_working_3-way'!X319^(1/3)*COS('OddsRatio_working_3-way'!Y319/3)</f>
        <v>0.52859997990830632</v>
      </c>
      <c r="AA319" s="11">
        <f>'OddsRatio_working_3-way'!X319^(1/3)*COS(('OddsRatio_working_3-way'!Y319+2*PI())/3)</f>
        <v>-0.36224448641437973</v>
      </c>
      <c r="AB319" s="11">
        <f>'OddsRatio_working_3-way'!X319^(1/3)*COS(('OddsRatio_working_3-way'!Y319+4*PI())/3)</f>
        <v>-0.1663554934939265</v>
      </c>
      <c r="AC319" s="11">
        <f>'OddsRatio_working_3-way'!X319^(1/3)*SIN('OddsRatio_working_3-way'!Y319/3)</f>
        <v>0.11309656279390828</v>
      </c>
      <c r="AD319" s="11">
        <f>'OddsRatio_working_3-way'!X319^(1/3)*SIN(('OddsRatio_working_3-way'!Y319+2*PI())/3)</f>
        <v>0.40123272964358297</v>
      </c>
      <c r="AE319" s="11">
        <f>'OddsRatio_working_3-way'!X319^(1/3)*SIN(('OddsRatio_working_3-way'!Y319+4*PI())/3)</f>
        <v>-0.51432929243749126</v>
      </c>
      <c r="AF319" s="11">
        <f>-'OddsRatio_working_3-way'!U319/(3*'OddsRatio_working_3-way'!X319^(1/3))*COS(('OddsRatio_working_3-way'!Y319)/3)</f>
        <v>0.52859997990830632</v>
      </c>
      <c r="AG319" s="11">
        <f>-'OddsRatio_working_3-way'!U319/(3*'OddsRatio_working_3-way'!X319^(1/3))*COS(('OddsRatio_working_3-way'!Y319+2*PI())/3)</f>
        <v>-0.36224448641437973</v>
      </c>
      <c r="AH319" s="11">
        <f>-'OddsRatio_working_3-way'!U319/(3*'OddsRatio_working_3-way'!X319^(1/3))*COS(('OddsRatio_working_3-way'!Y319+4*PI())/3)</f>
        <v>-0.1663554934939265</v>
      </c>
      <c r="AI319" s="11">
        <f>'OddsRatio_working_3-way'!U319/(3*'OddsRatio_working_3-way'!X319^(1/3))*SIN(('OddsRatio_working_3-way'!Y319)/3)</f>
        <v>-0.11309656279390828</v>
      </c>
      <c r="AJ319" s="11">
        <f>'OddsRatio_working_3-way'!U319/(3*'OddsRatio_working_3-way'!X319^(1/3))*SIN(('OddsRatio_working_3-way'!Y319+2*PI())/3)</f>
        <v>-0.40123272964358297</v>
      </c>
      <c r="AK319" s="11">
        <f>'OddsRatio_working_3-way'!U319/(3*'OddsRatio_working_3-way'!X319^(1/3))*SIN(('OddsRatio_working_3-way'!Y319+4*PI())/3)</f>
        <v>0.51432929243749126</v>
      </c>
      <c r="AL319" s="11">
        <f>'OddsRatio_working_3-way'!Z319+'OddsRatio_working_3-way'!AF319</f>
        <v>1.0571999598166126</v>
      </c>
      <c r="AM319" s="11">
        <f>'OddsRatio_working_3-way'!AA319+'OddsRatio_working_3-way'!AG319</f>
        <v>-0.72448897282875946</v>
      </c>
      <c r="AN319" s="11">
        <f>'OddsRatio_working_3-way'!AB319+'OddsRatio_working_3-way'!AH319</f>
        <v>-0.33271098698785301</v>
      </c>
      <c r="AO319" s="11">
        <f>'OddsRatio_working_3-way'!AC319+'OddsRatio_working_3-way'!AI319</f>
        <v>0</v>
      </c>
      <c r="AP319" s="11">
        <f>'OddsRatio_working_3-way'!AD319+'OddsRatio_working_3-way'!AJ319</f>
        <v>0</v>
      </c>
      <c r="AQ319" s="11">
        <f>'OddsRatio_working_3-way'!AE319+'OddsRatio_working_3-way'!AK319</f>
        <v>0</v>
      </c>
      <c r="AR319" s="10">
        <f>IF(A319="","",IF(('OddsRatio_working_3-way'!X319=0),IF(Q319&gt;0,-Q319^(1/3),(-Q319)^(1/3)),'OddsRatio_working_3-way'!AL319-'OddsRatio_working_3-way'!R319/3))</f>
        <v>1.0571999598166126</v>
      </c>
      <c r="AS319" s="11">
        <f>IF(('OddsRatio_working_3-way'!X319=0),IF(Q319&gt;0,-Q319^(1/3),(-Q319)^(1/3)),'OddsRatio_working_3-way'!AM319-'OddsRatio_working_3-way'!R319/3)</f>
        <v>-0.72448897282875946</v>
      </c>
      <c r="AT319" s="11">
        <f>IF(('OddsRatio_working_3-way'!X319=0),IF(Q319&gt;0,-Q319^(1/3),(-Q319)^(1/3)),'OddsRatio_working_3-way'!AN319-'OddsRatio_working_3-way'!R319/3)</f>
        <v>-0.33271098698785301</v>
      </c>
      <c r="AU319" s="11">
        <f>IF(('OddsRatio_working_3-way'!X319=0),0,'OddsRatio_working_3-way'!AO319)</f>
        <v>0</v>
      </c>
      <c r="AV319" s="11">
        <f>IF(('OddsRatio_working_3-way'!X319=0),0,'OddsRatio_working_3-way'!AP319)</f>
        <v>0</v>
      </c>
      <c r="AW319" s="11">
        <f>IF(('OddsRatio_working_3-way'!X319=0),0,'OddsRatio_working_3-way'!AQ319)</f>
        <v>0</v>
      </c>
    </row>
    <row r="320" spans="1:49" x14ac:dyDescent="0.2">
      <c r="A320" s="4">
        <f>IF('True_Odds_Calculator_3-way'!A321="","",'True_Odds_Calculator_3-way'!A321)</f>
        <v>2.5299999999999998</v>
      </c>
      <c r="B320" s="4">
        <f>IF('True_Odds_Calculator_3-way'!B321="","",'True_Odds_Calculator_3-way'!B321)</f>
        <v>3.18</v>
      </c>
      <c r="C320" s="4">
        <f>IF('True_Odds_Calculator_3-way'!C321="","",'True_Odds_Calculator_3-way'!C321)</f>
        <v>3.2</v>
      </c>
      <c r="D320" s="9">
        <f t="shared" si="65"/>
        <v>0.38730851331413146</v>
      </c>
      <c r="E320" s="9">
        <f t="shared" si="66"/>
        <v>0.30731605827622033</v>
      </c>
      <c r="F320" s="9">
        <f t="shared" si="67"/>
        <v>0.30537542840964804</v>
      </c>
      <c r="G320" s="9">
        <f t="shared" si="68"/>
        <v>1.0339353211104747</v>
      </c>
      <c r="H320" s="9">
        <f t="shared" si="69"/>
        <v>2.5819210412990259</v>
      </c>
      <c r="I320" s="9">
        <f t="shared" si="70"/>
        <v>3.2539790000208346</v>
      </c>
      <c r="J320" s="9">
        <f t="shared" si="71"/>
        <v>3.274657706443044</v>
      </c>
      <c r="K320" s="11">
        <f t="shared" si="72"/>
        <v>0.39525691699604748</v>
      </c>
      <c r="L320" s="11">
        <f t="shared" si="73"/>
        <v>0.31446540880503143</v>
      </c>
      <c r="M320" s="11">
        <f t="shared" si="74"/>
        <v>0.3125</v>
      </c>
      <c r="N320" s="11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-0.28501845775225576</v>
      </c>
      <c r="O320" s="11">
        <f>0</f>
        <v>0</v>
      </c>
      <c r="P320" s="11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0.22955664106197332</v>
      </c>
      <c r="Q320" s="11">
        <f>2*'OddsRatio_working_3-way'!K320*'OddsRatio_working_3-way'!L320*'OddsRatio_working_3-way'!M320</f>
        <v>7.7684142491361532E-2</v>
      </c>
      <c r="R320" s="11">
        <f t="shared" si="75"/>
        <v>0</v>
      </c>
      <c r="S320" s="11">
        <f t="shared" si="76"/>
        <v>-0.80540973687223072</v>
      </c>
      <c r="T320" s="11">
        <f t="shared" si="77"/>
        <v>-0.27255828658958742</v>
      </c>
      <c r="U320" s="11">
        <f>'OddsRatio_working_3-way'!S320-'OddsRatio_working_3-way'!R320^2/3</f>
        <v>-0.80540973687223072</v>
      </c>
      <c r="V320" s="11">
        <f>'OddsRatio_working_3-way'!S320*'OddsRatio_working_3-way'!R320/3-2*'OddsRatio_working_3-way'!R320^3/27-'OddsRatio_working_3-way'!T320</f>
        <v>0.27255828658958742</v>
      </c>
      <c r="W320" s="11">
        <f>'OddsRatio_working_3-way'!V320^2+4*'OddsRatio_working_3-way'!U320^3/27</f>
        <v>-3.1130307401284335E-3</v>
      </c>
      <c r="X320" s="11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0.13910522126144304</v>
      </c>
      <c r="Y320" s="11">
        <f>IF('OddsRatio_working_3-way'!W320&gt;=0,IF('OddsRatio_working_3-way'!V320+SQRT('OddsRatio_working_3-way'!W320)&gt;0,0,PI()),ACOS('OddsRatio_working_3-way'!V320/(2*'OddsRatio_working_3-way'!X320)))</f>
        <v>0.20191722571356197</v>
      </c>
      <c r="Z320" s="11">
        <f>'OddsRatio_working_3-way'!X320^(1/3)*COS('OddsRatio_working_3-way'!Y320/3)</f>
        <v>0.51696766055523735</v>
      </c>
      <c r="AA320" s="11">
        <f>'OddsRatio_working_3-way'!X320^(1/3)*COS(('OddsRatio_working_3-way'!Y320+2*PI())/3)</f>
        <v>-0.28866267507146987</v>
      </c>
      <c r="AB320" s="11">
        <f>'OddsRatio_working_3-way'!X320^(1/3)*COS(('OddsRatio_working_3-way'!Y320+4*PI())/3)</f>
        <v>-0.22830498548376738</v>
      </c>
      <c r="AC320" s="11">
        <f>'OddsRatio_working_3-way'!X320^(1/3)*SIN('OddsRatio_working_3-way'!Y320/3)</f>
        <v>3.4847528331123964E-2</v>
      </c>
      <c r="AD320" s="11">
        <f>'OddsRatio_working_3-way'!X320^(1/3)*SIN(('OddsRatio_working_3-way'!Y320+2*PI())/3)</f>
        <v>0.43028336281028412</v>
      </c>
      <c r="AE320" s="11">
        <f>'OddsRatio_working_3-way'!X320^(1/3)*SIN(('OddsRatio_working_3-way'!Y320+4*PI())/3)</f>
        <v>-0.46513089114140804</v>
      </c>
      <c r="AF320" s="11">
        <f>-'OddsRatio_working_3-way'!U320/(3*'OddsRatio_working_3-way'!X320^(1/3))*COS(('OddsRatio_working_3-way'!Y320)/3)</f>
        <v>0.51696766055523724</v>
      </c>
      <c r="AG320" s="11">
        <f>-'OddsRatio_working_3-way'!U320/(3*'OddsRatio_working_3-way'!X320^(1/3))*COS(('OddsRatio_working_3-way'!Y320+2*PI())/3)</f>
        <v>-0.28866267507146981</v>
      </c>
      <c r="AH320" s="11">
        <f>-'OddsRatio_working_3-way'!U320/(3*'OddsRatio_working_3-way'!X320^(1/3))*COS(('OddsRatio_working_3-way'!Y320+4*PI())/3)</f>
        <v>-0.22830498548376735</v>
      </c>
      <c r="AI320" s="11">
        <f>'OddsRatio_working_3-way'!U320/(3*'OddsRatio_working_3-way'!X320^(1/3))*SIN(('OddsRatio_working_3-way'!Y320)/3)</f>
        <v>-3.4847528331123957E-2</v>
      </c>
      <c r="AJ320" s="11">
        <f>'OddsRatio_working_3-way'!U320/(3*'OddsRatio_working_3-way'!X320^(1/3))*SIN(('OddsRatio_working_3-way'!Y320+2*PI())/3)</f>
        <v>-0.43028336281028401</v>
      </c>
      <c r="AK320" s="11">
        <f>'OddsRatio_working_3-way'!U320/(3*'OddsRatio_working_3-way'!X320^(1/3))*SIN(('OddsRatio_working_3-way'!Y320+4*PI())/3)</f>
        <v>0.46513089114140793</v>
      </c>
      <c r="AL320" s="11">
        <f>'OddsRatio_working_3-way'!Z320+'OddsRatio_working_3-way'!AF320</f>
        <v>1.0339353211104747</v>
      </c>
      <c r="AM320" s="11">
        <f>'OddsRatio_working_3-way'!AA320+'OddsRatio_working_3-way'!AG320</f>
        <v>-0.57732535014293962</v>
      </c>
      <c r="AN320" s="11">
        <f>'OddsRatio_working_3-way'!AB320+'OddsRatio_working_3-way'!AH320</f>
        <v>-0.45660997096753475</v>
      </c>
      <c r="AO320" s="11">
        <f>'OddsRatio_working_3-way'!AC320+'OddsRatio_working_3-way'!AI320</f>
        <v>0</v>
      </c>
      <c r="AP320" s="11">
        <f>'OddsRatio_working_3-way'!AD320+'OddsRatio_working_3-way'!AJ320</f>
        <v>0</v>
      </c>
      <c r="AQ320" s="11">
        <f>'OddsRatio_working_3-way'!AE320+'OddsRatio_working_3-way'!AK320</f>
        <v>0</v>
      </c>
      <c r="AR320" s="10">
        <f>IF(A320="","",IF(('OddsRatio_working_3-way'!X320=0),IF(Q320&gt;0,-Q320^(1/3),(-Q320)^(1/3)),'OddsRatio_working_3-way'!AL320-'OddsRatio_working_3-way'!R320/3))</f>
        <v>1.0339353211104747</v>
      </c>
      <c r="AS320" s="11">
        <f>IF(('OddsRatio_working_3-way'!X320=0),IF(Q320&gt;0,-Q320^(1/3),(-Q320)^(1/3)),'OddsRatio_working_3-way'!AM320-'OddsRatio_working_3-way'!R320/3)</f>
        <v>-0.57732535014293962</v>
      </c>
      <c r="AT320" s="11">
        <f>IF(('OddsRatio_working_3-way'!X320=0),IF(Q320&gt;0,-Q320^(1/3),(-Q320)^(1/3)),'OddsRatio_working_3-way'!AN320-'OddsRatio_working_3-way'!R320/3)</f>
        <v>-0.45660997096753475</v>
      </c>
      <c r="AU320" s="11">
        <f>IF(('OddsRatio_working_3-way'!X320=0),0,'OddsRatio_working_3-way'!AO320)</f>
        <v>0</v>
      </c>
      <c r="AV320" s="11">
        <f>IF(('OddsRatio_working_3-way'!X320=0),0,'OddsRatio_working_3-way'!AP320)</f>
        <v>0</v>
      </c>
      <c r="AW320" s="11">
        <f>IF(('OddsRatio_working_3-way'!X320=0),0,'OddsRatio_working_3-way'!AQ320)</f>
        <v>0</v>
      </c>
    </row>
    <row r="321" spans="1:49" x14ac:dyDescent="0.2">
      <c r="A321" s="4">
        <f>IF('True_Odds_Calculator_3-way'!A322="","",'True_Odds_Calculator_3-way'!A322)</f>
        <v>2.73</v>
      </c>
      <c r="B321" s="4">
        <f>IF('True_Odds_Calculator_3-way'!B322="","",'True_Odds_Calculator_3-way'!B322)</f>
        <v>3.49</v>
      </c>
      <c r="C321" s="4">
        <f>IF('True_Odds_Calculator_3-way'!C322="","",'True_Odds_Calculator_3-way'!C322)</f>
        <v>2.56</v>
      </c>
      <c r="D321" s="9">
        <f t="shared" si="65"/>
        <v>0.35133164672252298</v>
      </c>
      <c r="E321" s="9">
        <f t="shared" si="66"/>
        <v>0.27341747364963626</v>
      </c>
      <c r="F321" s="9">
        <f t="shared" si="67"/>
        <v>0.37525087962784076</v>
      </c>
      <c r="G321" s="9">
        <f t="shared" si="68"/>
        <v>1.0672332221151604</v>
      </c>
      <c r="H321" s="9">
        <f t="shared" si="69"/>
        <v>2.8463134742592278</v>
      </c>
      <c r="I321" s="9">
        <f t="shared" si="70"/>
        <v>3.6574107230667492</v>
      </c>
      <c r="J321" s="9">
        <f t="shared" si="71"/>
        <v>2.6648838264996506</v>
      </c>
      <c r="K321" s="11">
        <f t="shared" si="72"/>
        <v>0.36630036630036628</v>
      </c>
      <c r="L321" s="11">
        <f t="shared" si="73"/>
        <v>0.28653295128939826</v>
      </c>
      <c r="M321" s="11">
        <f t="shared" si="74"/>
        <v>0.390625</v>
      </c>
      <c r="N321" s="11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-0.2755129451494065</v>
      </c>
      <c r="O321" s="11">
        <f>0</f>
        <v>0</v>
      </c>
      <c r="P321" s="11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0.23697350882164639</v>
      </c>
      <c r="Q321" s="11">
        <f>2*'OddsRatio_working_3-way'!K321*'OddsRatio_working_3-way'!L321*'OddsRatio_working_3-way'!M321</f>
        <v>8.1997753917524688E-2</v>
      </c>
      <c r="R321" s="11">
        <f t="shared" si="75"/>
        <v>0</v>
      </c>
      <c r="S321" s="11">
        <f t="shared" si="76"/>
        <v>-0.86011751169491957</v>
      </c>
      <c r="T321" s="11">
        <f t="shared" si="77"/>
        <v>-0.29761851615741158</v>
      </c>
      <c r="U321" s="11">
        <f>'OddsRatio_working_3-way'!S321-'OddsRatio_working_3-way'!R321^2/3</f>
        <v>-0.86011751169491957</v>
      </c>
      <c r="V321" s="11">
        <f>'OddsRatio_working_3-way'!S321*'OddsRatio_working_3-way'!R321/3-2*'OddsRatio_working_3-way'!R321^3/27-'OddsRatio_working_3-way'!T321</f>
        <v>0.29761851615741158</v>
      </c>
      <c r="W321" s="11">
        <f>'OddsRatio_working_3-way'!V321^2+4*'OddsRatio_working_3-way'!U321^3/27</f>
        <v>-5.6923700369310853E-3</v>
      </c>
      <c r="X321" s="11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0.15351640889223417</v>
      </c>
      <c r="Y321" s="11">
        <f>IF('OddsRatio_working_3-way'!W321&gt;=0,IF('OddsRatio_working_3-way'!V321+SQRT('OddsRatio_working_3-way'!W321)&gt;0,0,PI()),ACOS('OddsRatio_working_3-way'!V321/(2*'OddsRatio_working_3-way'!X321)))</f>
        <v>0.24827480321635642</v>
      </c>
      <c r="Z321" s="11">
        <f>'OddsRatio_working_3-way'!X321^(1/3)*COS('OddsRatio_working_3-way'!Y321/3)</f>
        <v>0.53361661105758018</v>
      </c>
      <c r="AA321" s="11">
        <f>'OddsRatio_working_3-way'!X321^(1/3)*COS(('OddsRatio_working_3-way'!Y321+2*PI())/3)</f>
        <v>-0.30514056643650661</v>
      </c>
      <c r="AB321" s="11">
        <f>'OddsRatio_working_3-way'!X321^(1/3)*COS(('OddsRatio_working_3-way'!Y321+4*PI())/3)</f>
        <v>-0.22847604462107354</v>
      </c>
      <c r="AC321" s="11">
        <f>'OddsRatio_working_3-way'!X321^(1/3)*SIN('OddsRatio_working_3-way'!Y321/3)</f>
        <v>4.4262282307434245E-2</v>
      </c>
      <c r="AD321" s="11">
        <f>'OddsRatio_working_3-way'!X321^(1/3)*SIN(('OddsRatio_working_3-way'!Y321+2*PI())/3)</f>
        <v>0.43999439990350758</v>
      </c>
      <c r="AE321" s="11">
        <f>'OddsRatio_working_3-way'!X321^(1/3)*SIN(('OddsRatio_working_3-way'!Y321+4*PI())/3)</f>
        <v>-0.48425668221094181</v>
      </c>
      <c r="AF321" s="11">
        <f>-'OddsRatio_working_3-way'!U321/(3*'OddsRatio_working_3-way'!X321^(1/3))*COS(('OddsRatio_working_3-way'!Y321)/3)</f>
        <v>0.53361661105758018</v>
      </c>
      <c r="AG321" s="11">
        <f>-'OddsRatio_working_3-way'!U321/(3*'OddsRatio_working_3-way'!X321^(1/3))*COS(('OddsRatio_working_3-way'!Y321+2*PI())/3)</f>
        <v>-0.30514056643650661</v>
      </c>
      <c r="AH321" s="11">
        <f>-'OddsRatio_working_3-way'!U321/(3*'OddsRatio_working_3-way'!X321^(1/3))*COS(('OddsRatio_working_3-way'!Y321+4*PI())/3)</f>
        <v>-0.22847604462107354</v>
      </c>
      <c r="AI321" s="11">
        <f>'OddsRatio_working_3-way'!U321/(3*'OddsRatio_working_3-way'!X321^(1/3))*SIN(('OddsRatio_working_3-way'!Y321)/3)</f>
        <v>-4.4262282307434245E-2</v>
      </c>
      <c r="AJ321" s="11">
        <f>'OddsRatio_working_3-way'!U321/(3*'OddsRatio_working_3-way'!X321^(1/3))*SIN(('OddsRatio_working_3-way'!Y321+2*PI())/3)</f>
        <v>-0.43999439990350758</v>
      </c>
      <c r="AK321" s="11">
        <f>'OddsRatio_working_3-way'!U321/(3*'OddsRatio_working_3-way'!X321^(1/3))*SIN(('OddsRatio_working_3-way'!Y321+4*PI())/3)</f>
        <v>0.48425668221094181</v>
      </c>
      <c r="AL321" s="11">
        <f>'OddsRatio_working_3-way'!Z321+'OddsRatio_working_3-way'!AF321</f>
        <v>1.0672332221151604</v>
      </c>
      <c r="AM321" s="11">
        <f>'OddsRatio_working_3-way'!AA321+'OddsRatio_working_3-way'!AG321</f>
        <v>-0.61028113287301322</v>
      </c>
      <c r="AN321" s="11">
        <f>'OddsRatio_working_3-way'!AB321+'OddsRatio_working_3-way'!AH321</f>
        <v>-0.45695208924214709</v>
      </c>
      <c r="AO321" s="11">
        <f>'OddsRatio_working_3-way'!AC321+'OddsRatio_working_3-way'!AI321</f>
        <v>0</v>
      </c>
      <c r="AP321" s="11">
        <f>'OddsRatio_working_3-way'!AD321+'OddsRatio_working_3-way'!AJ321</f>
        <v>0</v>
      </c>
      <c r="AQ321" s="11">
        <f>'OddsRatio_working_3-way'!AE321+'OddsRatio_working_3-way'!AK321</f>
        <v>0</v>
      </c>
      <c r="AR321" s="10">
        <f>IF(A321="","",IF(('OddsRatio_working_3-way'!X321=0),IF(Q321&gt;0,-Q321^(1/3),(-Q321)^(1/3)),'OddsRatio_working_3-way'!AL321-'OddsRatio_working_3-way'!R321/3))</f>
        <v>1.0672332221151604</v>
      </c>
      <c r="AS321" s="11">
        <f>IF(('OddsRatio_working_3-way'!X321=0),IF(Q321&gt;0,-Q321^(1/3),(-Q321)^(1/3)),'OddsRatio_working_3-way'!AM321-'OddsRatio_working_3-way'!R321/3)</f>
        <v>-0.61028113287301322</v>
      </c>
      <c r="AT321" s="11">
        <f>IF(('OddsRatio_working_3-way'!X321=0),IF(Q321&gt;0,-Q321^(1/3),(-Q321)^(1/3)),'OddsRatio_working_3-way'!AN321-'OddsRatio_working_3-way'!R321/3)</f>
        <v>-0.45695208924214709</v>
      </c>
      <c r="AU321" s="11">
        <f>IF(('OddsRatio_working_3-way'!X321=0),0,'OddsRatio_working_3-way'!AO321)</f>
        <v>0</v>
      </c>
      <c r="AV321" s="11">
        <f>IF(('OddsRatio_working_3-way'!X321=0),0,'OddsRatio_working_3-way'!AP321)</f>
        <v>0</v>
      </c>
      <c r="AW321" s="11">
        <f>IF(('OddsRatio_working_3-way'!X321=0),0,'OddsRatio_working_3-way'!AQ321)</f>
        <v>0</v>
      </c>
    </row>
    <row r="322" spans="1:49" x14ac:dyDescent="0.2">
      <c r="A322" s="4">
        <f>IF('True_Odds_Calculator_3-way'!A323="","",'True_Odds_Calculator_3-way'!A323)</f>
        <v>7.33</v>
      </c>
      <c r="B322" s="4">
        <f>IF('True_Odds_Calculator_3-way'!B323="","",'True_Odds_Calculator_3-way'!B323)</f>
        <v>4.66</v>
      </c>
      <c r="C322" s="4">
        <f>IF('True_Odds_Calculator_3-way'!C323="","",'True_Odds_Calculator_3-way'!C323)</f>
        <v>1.48</v>
      </c>
      <c r="D322" s="9">
        <f t="shared" si="65"/>
        <v>0.13028950194149019</v>
      </c>
      <c r="E322" s="9">
        <f t="shared" si="66"/>
        <v>0.20577811558029874</v>
      </c>
      <c r="F322" s="9">
        <f t="shared" si="67"/>
        <v>0.66393238247821107</v>
      </c>
      <c r="G322" s="9">
        <f t="shared" si="68"/>
        <v>1.0545364080958011</v>
      </c>
      <c r="H322" s="9">
        <f t="shared" si="69"/>
        <v>7.6752154632464205</v>
      </c>
      <c r="I322" s="9">
        <f t="shared" si="70"/>
        <v>4.8596032536306319</v>
      </c>
      <c r="J322" s="9">
        <f t="shared" si="71"/>
        <v>1.5061774758859845</v>
      </c>
      <c r="K322" s="11">
        <f t="shared" si="72"/>
        <v>0.13642564802182811</v>
      </c>
      <c r="L322" s="11">
        <f t="shared" si="73"/>
        <v>0.21459227467811159</v>
      </c>
      <c r="M322" s="11">
        <f t="shared" si="74"/>
        <v>0.67567567567567566</v>
      </c>
      <c r="N322" s="11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-0.21997555700545945</v>
      </c>
      <c r="O322" s="11">
        <f>0</f>
        <v>0</v>
      </c>
      <c r="P322" s="11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0.20710714168723759</v>
      </c>
      <c r="Q322" s="11">
        <f>2*'OddsRatio_working_3-way'!K322*'OddsRatio_working_3-way'!L322*'OddsRatio_working_3-way'!M322</f>
        <v>3.9562013693837175E-2</v>
      </c>
      <c r="R322" s="11">
        <f t="shared" si="75"/>
        <v>0</v>
      </c>
      <c r="S322" s="11">
        <f t="shared" si="76"/>
        <v>-0.94150070356270321</v>
      </c>
      <c r="T322" s="11">
        <f t="shared" si="77"/>
        <v>-0.17984731682191085</v>
      </c>
      <c r="U322" s="11">
        <f>'OddsRatio_working_3-way'!S322-'OddsRatio_working_3-way'!R322^2/3</f>
        <v>-0.94150070356270321</v>
      </c>
      <c r="V322" s="11">
        <f>'OddsRatio_working_3-way'!S322*'OddsRatio_working_3-way'!R322/3-2*'OddsRatio_working_3-way'!R322^3/27-'OddsRatio_working_3-way'!T322</f>
        <v>0.17984731682191085</v>
      </c>
      <c r="W322" s="11">
        <f>'OddsRatio_working_3-way'!V322^2+4*'OddsRatio_working_3-way'!U322^3/27</f>
        <v>-9.129470845970758E-2</v>
      </c>
      <c r="X322" s="11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0.17581223352468134</v>
      </c>
      <c r="Y322" s="11">
        <f>IF('OddsRatio_working_3-way'!W322&gt;=0,IF('OddsRatio_working_3-way'!V322+SQRT('OddsRatio_working_3-way'!W322)&gt;0,0,PI()),ACOS('OddsRatio_working_3-way'!V322/(2*'OddsRatio_working_3-way'!X322)))</f>
        <v>1.0338952573306739</v>
      </c>
      <c r="Z322" s="11">
        <f>'OddsRatio_working_3-way'!X322^(1/3)*COS('OddsRatio_working_3-way'!Y322/3)</f>
        <v>0.52726820404790053</v>
      </c>
      <c r="AA322" s="11">
        <f>'OddsRatio_working_3-way'!X322^(1/3)*COS(('OddsRatio_working_3-way'!Y322+2*PI())/3)</f>
        <v>-0.4275437010130026</v>
      </c>
      <c r="AB322" s="11">
        <f>'OddsRatio_working_3-way'!X322^(1/3)*COS(('OddsRatio_working_3-way'!Y322+4*PI())/3)</f>
        <v>-9.9724503034898146E-2</v>
      </c>
      <c r="AC322" s="11">
        <f>'OddsRatio_working_3-way'!X322^(1/3)*SIN('OddsRatio_working_3-way'!Y322/3)</f>
        <v>0.18926650219818611</v>
      </c>
      <c r="AD322" s="11">
        <f>'OddsRatio_working_3-way'!X322^(1/3)*SIN(('OddsRatio_working_3-way'!Y322+2*PI())/3)</f>
        <v>0.36199440821418594</v>
      </c>
      <c r="AE322" s="11">
        <f>'OddsRatio_working_3-way'!X322^(1/3)*SIN(('OddsRatio_working_3-way'!Y322+4*PI())/3)</f>
        <v>-0.55126091041237191</v>
      </c>
      <c r="AF322" s="11">
        <f>-'OddsRatio_working_3-way'!U322/(3*'OddsRatio_working_3-way'!X322^(1/3))*COS(('OddsRatio_working_3-way'!Y322)/3)</f>
        <v>0.52726820404790053</v>
      </c>
      <c r="AG322" s="11">
        <f>-'OddsRatio_working_3-way'!U322/(3*'OddsRatio_working_3-way'!X322^(1/3))*COS(('OddsRatio_working_3-way'!Y322+2*PI())/3)</f>
        <v>-0.4275437010130026</v>
      </c>
      <c r="AH322" s="11">
        <f>-'OddsRatio_working_3-way'!U322/(3*'OddsRatio_working_3-way'!X322^(1/3))*COS(('OddsRatio_working_3-way'!Y322+4*PI())/3)</f>
        <v>-9.9724503034898146E-2</v>
      </c>
      <c r="AI322" s="11">
        <f>'OddsRatio_working_3-way'!U322/(3*'OddsRatio_working_3-way'!X322^(1/3))*SIN(('OddsRatio_working_3-way'!Y322)/3)</f>
        <v>-0.18926650219818611</v>
      </c>
      <c r="AJ322" s="11">
        <f>'OddsRatio_working_3-way'!U322/(3*'OddsRatio_working_3-way'!X322^(1/3))*SIN(('OddsRatio_working_3-way'!Y322+2*PI())/3)</f>
        <v>-0.36199440821418594</v>
      </c>
      <c r="AK322" s="11">
        <f>'OddsRatio_working_3-way'!U322/(3*'OddsRatio_working_3-way'!X322^(1/3))*SIN(('OddsRatio_working_3-way'!Y322+4*PI())/3)</f>
        <v>0.55126091041237191</v>
      </c>
      <c r="AL322" s="11">
        <f>'OddsRatio_working_3-way'!Z322+'OddsRatio_working_3-way'!AF322</f>
        <v>1.0545364080958011</v>
      </c>
      <c r="AM322" s="11">
        <f>'OddsRatio_working_3-way'!AA322+'OddsRatio_working_3-way'!AG322</f>
        <v>-0.85508740202600519</v>
      </c>
      <c r="AN322" s="11">
        <f>'OddsRatio_working_3-way'!AB322+'OddsRatio_working_3-way'!AH322</f>
        <v>-0.19944900606979629</v>
      </c>
      <c r="AO322" s="11">
        <f>'OddsRatio_working_3-way'!AC322+'OddsRatio_working_3-way'!AI322</f>
        <v>0</v>
      </c>
      <c r="AP322" s="11">
        <f>'OddsRatio_working_3-way'!AD322+'OddsRatio_working_3-way'!AJ322</f>
        <v>0</v>
      </c>
      <c r="AQ322" s="11">
        <f>'OddsRatio_working_3-way'!AE322+'OddsRatio_working_3-way'!AK322</f>
        <v>0</v>
      </c>
      <c r="AR322" s="10">
        <f>IF(A322="","",IF(('OddsRatio_working_3-way'!X322=0),IF(Q322&gt;0,-Q322^(1/3),(-Q322)^(1/3)),'OddsRatio_working_3-way'!AL322-'OddsRatio_working_3-way'!R322/3))</f>
        <v>1.0545364080958011</v>
      </c>
      <c r="AS322" s="11">
        <f>IF(('OddsRatio_working_3-way'!X322=0),IF(Q322&gt;0,-Q322^(1/3),(-Q322)^(1/3)),'OddsRatio_working_3-way'!AM322-'OddsRatio_working_3-way'!R322/3)</f>
        <v>-0.85508740202600519</v>
      </c>
      <c r="AT322" s="11">
        <f>IF(('OddsRatio_working_3-way'!X322=0),IF(Q322&gt;0,-Q322^(1/3),(-Q322)^(1/3)),'OddsRatio_working_3-way'!AN322-'OddsRatio_working_3-way'!R322/3)</f>
        <v>-0.19944900606979629</v>
      </c>
      <c r="AU322" s="11">
        <f>IF(('OddsRatio_working_3-way'!X322=0),0,'OddsRatio_working_3-way'!AO322)</f>
        <v>0</v>
      </c>
      <c r="AV322" s="11">
        <f>IF(('OddsRatio_working_3-way'!X322=0),0,'OddsRatio_working_3-way'!AP322)</f>
        <v>0</v>
      </c>
      <c r="AW322" s="11">
        <f>IF(('OddsRatio_working_3-way'!X322=0),0,'OddsRatio_working_3-way'!AQ322)</f>
        <v>0</v>
      </c>
    </row>
    <row r="323" spans="1:49" x14ac:dyDescent="0.2">
      <c r="A323" s="4">
        <f>IF('True_Odds_Calculator_3-way'!A324="","",'True_Odds_Calculator_3-way'!A324)</f>
        <v>2.56</v>
      </c>
      <c r="B323" s="4">
        <f>IF('True_Odds_Calculator_3-way'!B324="","",'True_Odds_Calculator_3-way'!B324)</f>
        <v>3.18</v>
      </c>
      <c r="C323" s="4">
        <f>IF('True_Odds_Calculator_3-way'!C324="","",'True_Odds_Calculator_3-way'!C324)</f>
        <v>3.15</v>
      </c>
      <c r="D323" s="9">
        <f t="shared" si="65"/>
        <v>0.38260371915363889</v>
      </c>
      <c r="E323" s="9">
        <f t="shared" si="66"/>
        <v>0.30721957840469505</v>
      </c>
      <c r="F323" s="9">
        <f t="shared" si="67"/>
        <v>0.31017670244166629</v>
      </c>
      <c r="G323" s="9">
        <f t="shared" si="68"/>
        <v>1.0344040762903841</v>
      </c>
      <c r="H323" s="9">
        <f t="shared" si="69"/>
        <v>2.6136703590129988</v>
      </c>
      <c r="I323" s="9">
        <f t="shared" si="70"/>
        <v>3.2550008863130371</v>
      </c>
      <c r="J323" s="9">
        <f t="shared" si="71"/>
        <v>3.2239687640243262</v>
      </c>
      <c r="K323" s="11">
        <f t="shared" si="72"/>
        <v>0.390625</v>
      </c>
      <c r="L323" s="11">
        <f t="shared" si="73"/>
        <v>0.31446540880503143</v>
      </c>
      <c r="M323" s="11">
        <f t="shared" si="74"/>
        <v>0.31746031746031744</v>
      </c>
      <c r="N323" s="11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-0.28512934261755019</v>
      </c>
      <c r="O323" s="11">
        <f>0</f>
        <v>0</v>
      </c>
      <c r="P323" s="11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0.22968765598482577</v>
      </c>
      <c r="Q323" s="11">
        <f>2*'OddsRatio_working_3-way'!K323*'OddsRatio_working_3-way'!L323*'OddsRatio_working_3-way'!M323</f>
        <v>7.7992412898073266E-2</v>
      </c>
      <c r="R323" s="11">
        <f t="shared" si="75"/>
        <v>0</v>
      </c>
      <c r="S323" s="11">
        <f t="shared" si="76"/>
        <v>-0.8055560114446394</v>
      </c>
      <c r="T323" s="11">
        <f t="shared" si="77"/>
        <v>-0.27353345040565002</v>
      </c>
      <c r="U323" s="11">
        <f>'OddsRatio_working_3-way'!S323-'OddsRatio_working_3-way'!R323^2/3</f>
        <v>-0.8055560114446394</v>
      </c>
      <c r="V323" s="11">
        <f>'OddsRatio_working_3-way'!S323*'OddsRatio_working_3-way'!R323/3-2*'OddsRatio_working_3-way'!R323^3/27-'OddsRatio_working_3-way'!T323</f>
        <v>0.27353345040565002</v>
      </c>
      <c r="W323" s="11">
        <f>'OddsRatio_working_3-way'!V323^2+4*'OddsRatio_working_3-way'!U323^3/27</f>
        <v>-2.6226810966319819E-3</v>
      </c>
      <c r="X323" s="11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0.13914311839563984</v>
      </c>
      <c r="Y323" s="11">
        <f>IF('OddsRatio_working_3-way'!W323&gt;=0,IF('OddsRatio_working_3-way'!V323+SQRT('OddsRatio_working_3-way'!W323)&gt;0,0,PI()),ACOS('OddsRatio_working_3-way'!V323/(2*'OddsRatio_working_3-way'!X323)))</f>
        <v>0.18508163496320851</v>
      </c>
      <c r="Z323" s="11">
        <f>'OddsRatio_working_3-way'!X323^(1/3)*COS('OddsRatio_working_3-way'!Y323/3)</f>
        <v>0.51720203814519217</v>
      </c>
      <c r="AA323" s="11">
        <f>'OddsRatio_working_3-way'!X323^(1/3)*COS(('OddsRatio_working_3-way'!Y323+2*PI())/3)</f>
        <v>-0.28626944268154508</v>
      </c>
      <c r="AB323" s="11">
        <f>'OddsRatio_working_3-way'!X323^(1/3)*COS(('OddsRatio_working_3-way'!Y323+4*PI())/3)</f>
        <v>-0.23093259546364742</v>
      </c>
      <c r="AC323" s="11">
        <f>'OddsRatio_working_3-way'!X323^(1/3)*SIN('OddsRatio_working_3-way'!Y323/3)</f>
        <v>3.1948743637358647E-2</v>
      </c>
      <c r="AD323" s="11">
        <f>'OddsRatio_working_3-way'!X323^(1/3)*SIN(('OddsRatio_working_3-way'!Y323+2*PI())/3)</f>
        <v>0.43193573210414543</v>
      </c>
      <c r="AE323" s="11">
        <f>'OddsRatio_working_3-way'!X323^(1/3)*SIN(('OddsRatio_working_3-way'!Y323+4*PI())/3)</f>
        <v>-0.46388447574150388</v>
      </c>
      <c r="AF323" s="11">
        <f>-'OddsRatio_working_3-way'!U323/(3*'OddsRatio_working_3-way'!X323^(1/3))*COS(('OddsRatio_working_3-way'!Y323)/3)</f>
        <v>0.51720203814519206</v>
      </c>
      <c r="AG323" s="11">
        <f>-'OddsRatio_working_3-way'!U323/(3*'OddsRatio_working_3-way'!X323^(1/3))*COS(('OddsRatio_working_3-way'!Y323+2*PI())/3)</f>
        <v>-0.28626944268154503</v>
      </c>
      <c r="AH323" s="11">
        <f>-'OddsRatio_working_3-way'!U323/(3*'OddsRatio_working_3-way'!X323^(1/3))*COS(('OddsRatio_working_3-way'!Y323+4*PI())/3)</f>
        <v>-0.23093259546364736</v>
      </c>
      <c r="AI323" s="11">
        <f>'OddsRatio_working_3-way'!U323/(3*'OddsRatio_working_3-way'!X323^(1/3))*SIN(('OddsRatio_working_3-way'!Y323)/3)</f>
        <v>-3.194874363735864E-2</v>
      </c>
      <c r="AJ323" s="11">
        <f>'OddsRatio_working_3-way'!U323/(3*'OddsRatio_working_3-way'!X323^(1/3))*SIN(('OddsRatio_working_3-way'!Y323+2*PI())/3)</f>
        <v>-0.43193573210414532</v>
      </c>
      <c r="AK323" s="11">
        <f>'OddsRatio_working_3-way'!U323/(3*'OddsRatio_working_3-way'!X323^(1/3))*SIN(('OddsRatio_working_3-way'!Y323+4*PI())/3)</f>
        <v>0.46388447574150377</v>
      </c>
      <c r="AL323" s="11">
        <f>'OddsRatio_working_3-way'!Z323+'OddsRatio_working_3-way'!AF323</f>
        <v>1.0344040762903841</v>
      </c>
      <c r="AM323" s="11">
        <f>'OddsRatio_working_3-way'!AA323+'OddsRatio_working_3-way'!AG323</f>
        <v>-0.57253888536309017</v>
      </c>
      <c r="AN323" s="11">
        <f>'OddsRatio_working_3-way'!AB323+'OddsRatio_working_3-way'!AH323</f>
        <v>-0.46186519092729478</v>
      </c>
      <c r="AO323" s="11">
        <f>'OddsRatio_working_3-way'!AC323+'OddsRatio_working_3-way'!AI323</f>
        <v>0</v>
      </c>
      <c r="AP323" s="11">
        <f>'OddsRatio_working_3-way'!AD323+'OddsRatio_working_3-way'!AJ323</f>
        <v>0</v>
      </c>
      <c r="AQ323" s="11">
        <f>'OddsRatio_working_3-way'!AE323+'OddsRatio_working_3-way'!AK323</f>
        <v>0</v>
      </c>
      <c r="AR323" s="10">
        <f>IF(A323="","",IF(('OddsRatio_working_3-way'!X323=0),IF(Q323&gt;0,-Q323^(1/3),(-Q323)^(1/3)),'OddsRatio_working_3-way'!AL323-'OddsRatio_working_3-way'!R323/3))</f>
        <v>1.0344040762903841</v>
      </c>
      <c r="AS323" s="11">
        <f>IF(('OddsRatio_working_3-way'!X323=0),IF(Q323&gt;0,-Q323^(1/3),(-Q323)^(1/3)),'OddsRatio_working_3-way'!AM323-'OddsRatio_working_3-way'!R323/3)</f>
        <v>-0.57253888536309017</v>
      </c>
      <c r="AT323" s="11">
        <f>IF(('OddsRatio_working_3-way'!X323=0),IF(Q323&gt;0,-Q323^(1/3),(-Q323)^(1/3)),'OddsRatio_working_3-way'!AN323-'OddsRatio_working_3-way'!R323/3)</f>
        <v>-0.46186519092729478</v>
      </c>
      <c r="AU323" s="11">
        <f>IF(('OddsRatio_working_3-way'!X323=0),0,'OddsRatio_working_3-way'!AO323)</f>
        <v>0</v>
      </c>
      <c r="AV323" s="11">
        <f>IF(('OddsRatio_working_3-way'!X323=0),0,'OddsRatio_working_3-way'!AP323)</f>
        <v>0</v>
      </c>
      <c r="AW323" s="11">
        <f>IF(('OddsRatio_working_3-way'!X323=0),0,'OddsRatio_working_3-way'!AQ323)</f>
        <v>0</v>
      </c>
    </row>
    <row r="324" spans="1:49" x14ac:dyDescent="0.2">
      <c r="A324" s="4">
        <f>IF('True_Odds_Calculator_3-way'!A325="","",'True_Odds_Calculator_3-way'!A325)</f>
        <v>2.37</v>
      </c>
      <c r="B324" s="4">
        <f>IF('True_Odds_Calculator_3-way'!B325="","",'True_Odds_Calculator_3-way'!B325)</f>
        <v>3.31</v>
      </c>
      <c r="C324" s="4">
        <f>IF('True_Odds_Calculator_3-way'!C325="","",'True_Odds_Calculator_3-way'!C325)</f>
        <v>3.29</v>
      </c>
      <c r="D324" s="9">
        <f t="shared" ref="D324:D387" si="78">(K324/(AR324+K324-(AR324*K324)))</f>
        <v>0.41165628308571495</v>
      </c>
      <c r="E324" s="9">
        <f t="shared" ref="E324:E387" si="79">(L324/(AR324+L324-(AR324*L324)))</f>
        <v>0.29326909501744336</v>
      </c>
      <c r="F324" s="9">
        <f t="shared" ref="F324:F387" si="80">(M324/(AR324+M324-(AR324*M324)))</f>
        <v>0.29507462189684197</v>
      </c>
      <c r="G324" s="9">
        <f t="shared" ref="G324:G387" si="81">AR324</f>
        <v>1.0432197592892161</v>
      </c>
      <c r="H324" s="9">
        <f t="shared" ref="H324:H387" si="82">IF(A324="","",1/D324)</f>
        <v>2.4292110702262262</v>
      </c>
      <c r="I324" s="9">
        <f t="shared" ref="I324:I387" si="83">IF(B324="","",1/E324)</f>
        <v>3.4098376439580891</v>
      </c>
      <c r="J324" s="9">
        <f t="shared" ref="J324:J387" si="84">IF(C324="","",1/F324)</f>
        <v>3.388973248772305</v>
      </c>
      <c r="K324" s="11">
        <f t="shared" ref="K324:K387" si="85">1/A324</f>
        <v>0.42194092827004215</v>
      </c>
      <c r="L324" s="11">
        <f t="shared" ref="L324:L387" si="86">1/B324</f>
        <v>0.30211480362537763</v>
      </c>
      <c r="M324" s="11">
        <f t="shared" ref="M324:M387" si="87">1/C324</f>
        <v>0.303951367781155</v>
      </c>
      <c r="N324" s="11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-0.28079915183282733</v>
      </c>
      <c r="O324" s="11">
        <f>0</f>
        <v>0</v>
      </c>
      <c r="P324" s="11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0.23131409303778286</v>
      </c>
      <c r="Q324" s="11">
        <f>2*'OddsRatio_working_3-way'!K324*'OddsRatio_working_3-way'!L324*'OddsRatio_working_3-way'!M324</f>
        <v>7.7492158471619055E-2</v>
      </c>
      <c r="R324" s="11">
        <f t="shared" ref="R324:R387" si="88">O324/N324</f>
        <v>0</v>
      </c>
      <c r="S324" s="11">
        <f t="shared" ref="S324:S387" si="89">P324/N324</f>
        <v>-0.82377062582972038</v>
      </c>
      <c r="T324" s="11">
        <f t="shared" ref="T324:T387" si="90">Q324/N324</f>
        <v>-0.27597005890442899</v>
      </c>
      <c r="U324" s="11">
        <f>'OddsRatio_working_3-way'!S324-'OddsRatio_working_3-way'!R324^2/3</f>
        <v>-0.82377062582972038</v>
      </c>
      <c r="V324" s="11">
        <f>'OddsRatio_working_3-way'!S324*'OddsRatio_working_3-way'!R324/3-2*'OddsRatio_working_3-way'!R324^3/27-'OddsRatio_working_3-way'!T324</f>
        <v>0.27597005890442899</v>
      </c>
      <c r="W324" s="11">
        <f>'OddsRatio_working_3-way'!V324^2+4*'OddsRatio_working_3-way'!U324^3/27</f>
        <v>-6.6566947921582048E-3</v>
      </c>
      <c r="X324" s="11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0.14388899211186398</v>
      </c>
      <c r="Y324" s="11">
        <f>IF('OddsRatio_working_3-way'!W324&gt;=0,IF('OddsRatio_working_3-way'!V324+SQRT('OddsRatio_working_3-way'!W324)&gt;0,0,PI()),ACOS('OddsRatio_working_3-way'!V324/(2*'OddsRatio_working_3-way'!X324)))</f>
        <v>0.28745461604938871</v>
      </c>
      <c r="Z324" s="11">
        <f>'OddsRatio_working_3-way'!X324^(1/3)*COS('OddsRatio_working_3-way'!Y324/3)</f>
        <v>0.52160987964460803</v>
      </c>
      <c r="AA324" s="11">
        <f>'OddsRatio_working_3-way'!X324^(1/3)*COS(('OddsRatio_working_3-way'!Y324+2*PI())/3)</f>
        <v>-0.30422160194968562</v>
      </c>
      <c r="AB324" s="11">
        <f>'OddsRatio_working_3-way'!X324^(1/3)*COS(('OddsRatio_working_3-way'!Y324+4*PI())/3)</f>
        <v>-0.21738827769492258</v>
      </c>
      <c r="AC324" s="11">
        <f>'OddsRatio_working_3-way'!X324^(1/3)*SIN('OddsRatio_working_3-way'!Y324/3)</f>
        <v>5.0133243133117678E-2</v>
      </c>
      <c r="AD324" s="11">
        <f>'OddsRatio_working_3-way'!X324^(1/3)*SIN(('OddsRatio_working_3-way'!Y324+2*PI())/3)</f>
        <v>0.42666078507061539</v>
      </c>
      <c r="AE324" s="11">
        <f>'OddsRatio_working_3-way'!X324^(1/3)*SIN(('OddsRatio_working_3-way'!Y324+4*PI())/3)</f>
        <v>-0.4767940282037329</v>
      </c>
      <c r="AF324" s="11">
        <f>-'OddsRatio_working_3-way'!U324/(3*'OddsRatio_working_3-way'!X324^(1/3))*COS(('OddsRatio_working_3-way'!Y324)/3)</f>
        <v>0.52160987964460803</v>
      </c>
      <c r="AG324" s="11">
        <f>-'OddsRatio_working_3-way'!U324/(3*'OddsRatio_working_3-way'!X324^(1/3))*COS(('OddsRatio_working_3-way'!Y324+2*PI())/3)</f>
        <v>-0.30422160194968562</v>
      </c>
      <c r="AH324" s="11">
        <f>-'OddsRatio_working_3-way'!U324/(3*'OddsRatio_working_3-way'!X324^(1/3))*COS(('OddsRatio_working_3-way'!Y324+4*PI())/3)</f>
        <v>-0.21738827769492258</v>
      </c>
      <c r="AI324" s="11">
        <f>'OddsRatio_working_3-way'!U324/(3*'OddsRatio_working_3-way'!X324^(1/3))*SIN(('OddsRatio_working_3-way'!Y324)/3)</f>
        <v>-5.0133243133117678E-2</v>
      </c>
      <c r="AJ324" s="11">
        <f>'OddsRatio_working_3-way'!U324/(3*'OddsRatio_working_3-way'!X324^(1/3))*SIN(('OddsRatio_working_3-way'!Y324+2*PI())/3)</f>
        <v>-0.42666078507061539</v>
      </c>
      <c r="AK324" s="11">
        <f>'OddsRatio_working_3-way'!U324/(3*'OddsRatio_working_3-way'!X324^(1/3))*SIN(('OddsRatio_working_3-way'!Y324+4*PI())/3)</f>
        <v>0.4767940282037329</v>
      </c>
      <c r="AL324" s="11">
        <f>'OddsRatio_working_3-way'!Z324+'OddsRatio_working_3-way'!AF324</f>
        <v>1.0432197592892161</v>
      </c>
      <c r="AM324" s="11">
        <f>'OddsRatio_working_3-way'!AA324+'OddsRatio_working_3-way'!AG324</f>
        <v>-0.60844320389937123</v>
      </c>
      <c r="AN324" s="11">
        <f>'OddsRatio_working_3-way'!AB324+'OddsRatio_working_3-way'!AH324</f>
        <v>-0.43477655538984517</v>
      </c>
      <c r="AO324" s="11">
        <f>'OddsRatio_working_3-way'!AC324+'OddsRatio_working_3-way'!AI324</f>
        <v>0</v>
      </c>
      <c r="AP324" s="11">
        <f>'OddsRatio_working_3-way'!AD324+'OddsRatio_working_3-way'!AJ324</f>
        <v>0</v>
      </c>
      <c r="AQ324" s="11">
        <f>'OddsRatio_working_3-way'!AE324+'OddsRatio_working_3-way'!AK324</f>
        <v>0</v>
      </c>
      <c r="AR324" s="10">
        <f>IF(A324="","",IF(('OddsRatio_working_3-way'!X324=0),IF(Q324&gt;0,-Q324^(1/3),(-Q324)^(1/3)),'OddsRatio_working_3-way'!AL324-'OddsRatio_working_3-way'!R324/3))</f>
        <v>1.0432197592892161</v>
      </c>
      <c r="AS324" s="11">
        <f>IF(('OddsRatio_working_3-way'!X324=0),IF(Q324&gt;0,-Q324^(1/3),(-Q324)^(1/3)),'OddsRatio_working_3-way'!AM324-'OddsRatio_working_3-way'!R324/3)</f>
        <v>-0.60844320389937123</v>
      </c>
      <c r="AT324" s="11">
        <f>IF(('OddsRatio_working_3-way'!X324=0),IF(Q324&gt;0,-Q324^(1/3),(-Q324)^(1/3)),'OddsRatio_working_3-way'!AN324-'OddsRatio_working_3-way'!R324/3)</f>
        <v>-0.43477655538984517</v>
      </c>
      <c r="AU324" s="11">
        <f>IF(('OddsRatio_working_3-way'!X324=0),0,'OddsRatio_working_3-way'!AO324)</f>
        <v>0</v>
      </c>
      <c r="AV324" s="11">
        <f>IF(('OddsRatio_working_3-way'!X324=0),0,'OddsRatio_working_3-way'!AP324)</f>
        <v>0</v>
      </c>
      <c r="AW324" s="11">
        <f>IF(('OddsRatio_working_3-way'!X324=0),0,'OddsRatio_working_3-way'!AQ324)</f>
        <v>0</v>
      </c>
    </row>
    <row r="325" spans="1:49" x14ac:dyDescent="0.2">
      <c r="A325" s="4">
        <f>IF('True_Odds_Calculator_3-way'!A326="","",'True_Odds_Calculator_3-way'!A326)</f>
        <v>1.79</v>
      </c>
      <c r="B325" s="4">
        <f>IF('True_Odds_Calculator_3-way'!B326="","",'True_Odds_Calculator_3-way'!B326)</f>
        <v>3.53</v>
      </c>
      <c r="C325" s="4">
        <f>IF('True_Odds_Calculator_3-way'!C326="","",'True_Odds_Calculator_3-way'!C326)</f>
        <v>5.35</v>
      </c>
      <c r="D325" s="9">
        <f t="shared" si="78"/>
        <v>0.54672393289109356</v>
      </c>
      <c r="E325" s="9">
        <f t="shared" si="79"/>
        <v>0.27358700790299906</v>
      </c>
      <c r="F325" s="9">
        <f t="shared" si="80"/>
        <v>0.17968905920590736</v>
      </c>
      <c r="G325" s="9">
        <f t="shared" si="81"/>
        <v>1.0494641610464694</v>
      </c>
      <c r="H325" s="9">
        <f t="shared" si="82"/>
        <v>1.8290766872267108</v>
      </c>
      <c r="I325" s="9">
        <f t="shared" si="83"/>
        <v>3.6551443274475681</v>
      </c>
      <c r="J325" s="9">
        <f t="shared" si="84"/>
        <v>5.5651691005521418</v>
      </c>
      <c r="K325" s="11">
        <f t="shared" si="85"/>
        <v>0.55865921787709494</v>
      </c>
      <c r="L325" s="11">
        <f t="shared" si="86"/>
        <v>0.28328611898016998</v>
      </c>
      <c r="M325" s="11">
        <f t="shared" si="87"/>
        <v>0.18691588785046731</v>
      </c>
      <c r="N325" s="11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-0.25719075362863741</v>
      </c>
      <c r="O325" s="11">
        <f>0</f>
        <v>0</v>
      </c>
      <c r="P325" s="11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0.22688921135883711</v>
      </c>
      <c r="Q325" s="11">
        <f>2*'OddsRatio_working_3-way'!K325*'OddsRatio_working_3-way'!L325*'OddsRatio_working_3-way'!M325</f>
        <v>5.9162766977532498E-2</v>
      </c>
      <c r="R325" s="11">
        <f t="shared" si="88"/>
        <v>0</v>
      </c>
      <c r="S325" s="11">
        <f t="shared" si="89"/>
        <v>-0.88218261410146459</v>
      </c>
      <c r="T325" s="11">
        <f t="shared" si="90"/>
        <v>-0.23003457994823071</v>
      </c>
      <c r="U325" s="11">
        <f>'OddsRatio_working_3-way'!S325-'OddsRatio_working_3-way'!R325^2/3</f>
        <v>-0.88218261410146459</v>
      </c>
      <c r="V325" s="11">
        <f>'OddsRatio_working_3-way'!S325*'OddsRatio_working_3-way'!R325/3-2*'OddsRatio_working_3-way'!R325^3/27-'OddsRatio_working_3-way'!T325</f>
        <v>0.23003457994823071</v>
      </c>
      <c r="W325" s="11">
        <f>'OddsRatio_working_3-way'!V325^2+4*'OddsRatio_working_3-way'!U325^3/27</f>
        <v>-4.8795978831220777E-2</v>
      </c>
      <c r="X325" s="11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0.15946150538858878</v>
      </c>
      <c r="Y325" s="11">
        <f>IF('OddsRatio_working_3-way'!W325&gt;=0,IF('OddsRatio_working_3-way'!V325+SQRT('OddsRatio_working_3-way'!W325)&gt;0,0,PI()),ACOS('OddsRatio_working_3-way'!V325/(2*'OddsRatio_working_3-way'!X325)))</f>
        <v>0.765139682725271</v>
      </c>
      <c r="Z325" s="11">
        <f>'OddsRatio_working_3-way'!X325^(1/3)*COS('OddsRatio_working_3-way'!Y325/3)</f>
        <v>0.52473208052323461</v>
      </c>
      <c r="AA325" s="11">
        <f>'OddsRatio_working_3-way'!X325^(1/3)*COS(('OddsRatio_working_3-way'!Y325+2*PI())/3)</f>
        <v>-0.38084741549707068</v>
      </c>
      <c r="AB325" s="11">
        <f>'OddsRatio_working_3-way'!X325^(1/3)*COS(('OddsRatio_working_3-way'!Y325+4*PI())/3)</f>
        <v>-0.14388466502616404</v>
      </c>
      <c r="AC325" s="11">
        <f>'OddsRatio_working_3-way'!X325^(1/3)*SIN('OddsRatio_working_3-way'!Y325/3)</f>
        <v>0.13681050777229217</v>
      </c>
      <c r="AD325" s="11">
        <f>'OddsRatio_working_3-way'!X325^(1/3)*SIN(('OddsRatio_working_3-way'!Y325+2*PI())/3)</f>
        <v>0.38602605802763679</v>
      </c>
      <c r="AE325" s="11">
        <f>'OddsRatio_working_3-way'!X325^(1/3)*SIN(('OddsRatio_working_3-way'!Y325+4*PI())/3)</f>
        <v>-0.52283656579992888</v>
      </c>
      <c r="AF325" s="11">
        <f>-'OddsRatio_working_3-way'!U325/(3*'OddsRatio_working_3-way'!X325^(1/3))*COS(('OddsRatio_working_3-way'!Y325)/3)</f>
        <v>0.52473208052323472</v>
      </c>
      <c r="AG325" s="11">
        <f>-'OddsRatio_working_3-way'!U325/(3*'OddsRatio_working_3-way'!X325^(1/3))*COS(('OddsRatio_working_3-way'!Y325+2*PI())/3)</f>
        <v>-0.3808474154970708</v>
      </c>
      <c r="AH325" s="11">
        <f>-'OddsRatio_working_3-way'!U325/(3*'OddsRatio_working_3-way'!X325^(1/3))*COS(('OddsRatio_working_3-way'!Y325+4*PI())/3)</f>
        <v>-0.14388466502616407</v>
      </c>
      <c r="AI325" s="11">
        <f>'OddsRatio_working_3-way'!U325/(3*'OddsRatio_working_3-way'!X325^(1/3))*SIN(('OddsRatio_working_3-way'!Y325)/3)</f>
        <v>-0.1368105077722922</v>
      </c>
      <c r="AJ325" s="11">
        <f>'OddsRatio_working_3-way'!U325/(3*'OddsRatio_working_3-way'!X325^(1/3))*SIN(('OddsRatio_working_3-way'!Y325+2*PI())/3)</f>
        <v>-0.38602605802763684</v>
      </c>
      <c r="AK325" s="11">
        <f>'OddsRatio_working_3-way'!U325/(3*'OddsRatio_working_3-way'!X325^(1/3))*SIN(('OddsRatio_working_3-way'!Y325+4*PI())/3)</f>
        <v>0.52283656579992899</v>
      </c>
      <c r="AL325" s="11">
        <f>'OddsRatio_working_3-way'!Z325+'OddsRatio_working_3-way'!AF325</f>
        <v>1.0494641610464694</v>
      </c>
      <c r="AM325" s="11">
        <f>'OddsRatio_working_3-way'!AA325+'OddsRatio_working_3-way'!AG325</f>
        <v>-0.76169483099414148</v>
      </c>
      <c r="AN325" s="11">
        <f>'OddsRatio_working_3-way'!AB325+'OddsRatio_working_3-way'!AH325</f>
        <v>-0.28776933005232808</v>
      </c>
      <c r="AO325" s="11">
        <f>'OddsRatio_working_3-way'!AC325+'OddsRatio_working_3-way'!AI325</f>
        <v>0</v>
      </c>
      <c r="AP325" s="11">
        <f>'OddsRatio_working_3-way'!AD325+'OddsRatio_working_3-way'!AJ325</f>
        <v>0</v>
      </c>
      <c r="AQ325" s="11">
        <f>'OddsRatio_working_3-way'!AE325+'OddsRatio_working_3-way'!AK325</f>
        <v>0</v>
      </c>
      <c r="AR325" s="10">
        <f>IF(A325="","",IF(('OddsRatio_working_3-way'!X325=0),IF(Q325&gt;0,-Q325^(1/3),(-Q325)^(1/3)),'OddsRatio_working_3-way'!AL325-'OddsRatio_working_3-way'!R325/3))</f>
        <v>1.0494641610464694</v>
      </c>
      <c r="AS325" s="11">
        <f>IF(('OddsRatio_working_3-way'!X325=0),IF(Q325&gt;0,-Q325^(1/3),(-Q325)^(1/3)),'OddsRatio_working_3-way'!AM325-'OddsRatio_working_3-way'!R325/3)</f>
        <v>-0.76169483099414148</v>
      </c>
      <c r="AT325" s="11">
        <f>IF(('OddsRatio_working_3-way'!X325=0),IF(Q325&gt;0,-Q325^(1/3),(-Q325)^(1/3)),'OddsRatio_working_3-way'!AN325-'OddsRatio_working_3-way'!R325/3)</f>
        <v>-0.28776933005232808</v>
      </c>
      <c r="AU325" s="11">
        <f>IF(('OddsRatio_working_3-way'!X325=0),0,'OddsRatio_working_3-way'!AO325)</f>
        <v>0</v>
      </c>
      <c r="AV325" s="11">
        <f>IF(('OddsRatio_working_3-way'!X325=0),0,'OddsRatio_working_3-way'!AP325)</f>
        <v>0</v>
      </c>
      <c r="AW325" s="11">
        <f>IF(('OddsRatio_working_3-way'!X325=0),0,'OddsRatio_working_3-way'!AQ325)</f>
        <v>0</v>
      </c>
    </row>
    <row r="326" spans="1:49" x14ac:dyDescent="0.2">
      <c r="A326" s="4">
        <f>IF('True_Odds_Calculator_3-way'!A327="","",'True_Odds_Calculator_3-way'!A327)</f>
        <v>1.83</v>
      </c>
      <c r="B326" s="4">
        <f>IF('True_Odds_Calculator_3-way'!B327="","",'True_Odds_Calculator_3-way'!B327)</f>
        <v>3.65</v>
      </c>
      <c r="C326" s="4">
        <f>IF('True_Odds_Calculator_3-way'!C327="","",'True_Odds_Calculator_3-way'!C327)</f>
        <v>4.79</v>
      </c>
      <c r="D326" s="9">
        <f t="shared" si="78"/>
        <v>0.5345245986937176</v>
      </c>
      <c r="E326" s="9">
        <f t="shared" si="79"/>
        <v>0.26452695827467415</v>
      </c>
      <c r="F326" s="9">
        <f t="shared" si="80"/>
        <v>0.20094844303160822</v>
      </c>
      <c r="G326" s="9">
        <f t="shared" si="81"/>
        <v>1.0491822787653204</v>
      </c>
      <c r="H326" s="9">
        <f t="shared" si="82"/>
        <v>1.8708212913752162</v>
      </c>
      <c r="I326" s="9">
        <f t="shared" si="83"/>
        <v>3.7803330387280991</v>
      </c>
      <c r="J326" s="9">
        <f t="shared" si="84"/>
        <v>4.9764008365205639</v>
      </c>
      <c r="K326" s="11">
        <f t="shared" si="85"/>
        <v>0.54644808743169393</v>
      </c>
      <c r="L326" s="11">
        <f t="shared" si="86"/>
        <v>0.27397260273972601</v>
      </c>
      <c r="M326" s="11">
        <f t="shared" si="87"/>
        <v>0.20876826722338204</v>
      </c>
      <c r="N326" s="11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-0.26054557919637267</v>
      </c>
      <c r="O326" s="11">
        <f>0</f>
        <v>0</v>
      </c>
      <c r="P326" s="11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0.22722438845931386</v>
      </c>
      <c r="Q326" s="11">
        <f>2*'OddsRatio_working_3-way'!K326*'OddsRatio_working_3-way'!L326*'OddsRatio_working_3-way'!M326</f>
        <v>6.251014813186076E-2</v>
      </c>
      <c r="R326" s="11">
        <f t="shared" si="88"/>
        <v>0</v>
      </c>
      <c r="S326" s="11">
        <f t="shared" si="89"/>
        <v>-0.87210993623520783</v>
      </c>
      <c r="T326" s="11">
        <f t="shared" si="90"/>
        <v>-0.2399202025406349</v>
      </c>
      <c r="U326" s="11">
        <f>'OddsRatio_working_3-way'!S326-'OddsRatio_working_3-way'!R326^2/3</f>
        <v>-0.87210993623520783</v>
      </c>
      <c r="V326" s="11">
        <f>'OddsRatio_working_3-way'!S326*'OddsRatio_working_3-way'!R326/3-2*'OddsRatio_working_3-way'!R326^3/27-'OddsRatio_working_3-way'!T326</f>
        <v>0.2399202025406349</v>
      </c>
      <c r="W326" s="11">
        <f>'OddsRatio_working_3-way'!V326^2+4*'OddsRatio_working_3-way'!U326^3/27</f>
        <v>-4.0705801728573049E-2</v>
      </c>
      <c r="X326" s="11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0.15673824143752565</v>
      </c>
      <c r="Y326" s="11">
        <f>IF('OddsRatio_working_3-way'!W326&gt;=0,IF('OddsRatio_working_3-way'!V326+SQRT('OddsRatio_working_3-way'!W326)&gt;0,0,PI()),ACOS('OddsRatio_working_3-way'!V326/(2*'OddsRatio_working_3-way'!X326)))</f>
        <v>0.69920652877303568</v>
      </c>
      <c r="Z326" s="11">
        <f>'OddsRatio_working_3-way'!X326^(1/3)*COS('OddsRatio_working_3-way'!Y326/3)</f>
        <v>0.52459113938266022</v>
      </c>
      <c r="AA326" s="11">
        <f>'OddsRatio_working_3-way'!X326^(1/3)*COS(('OddsRatio_working_3-way'!Y326+2*PI())/3)</f>
        <v>-0.37014076624501885</v>
      </c>
      <c r="AB326" s="11">
        <f>'OddsRatio_working_3-way'!X326^(1/3)*COS(('OddsRatio_working_3-way'!Y326+4*PI())/3)</f>
        <v>-0.15445037313764121</v>
      </c>
      <c r="AC326" s="11">
        <f>'OddsRatio_working_3-way'!X326^(1/3)*SIN('OddsRatio_working_3-way'!Y326/3)</f>
        <v>0.12452890652216074</v>
      </c>
      <c r="AD326" s="11">
        <f>'OddsRatio_working_3-way'!X326^(1/3)*SIN(('OddsRatio_working_3-way'!Y326+2*PI())/3)</f>
        <v>0.39204480004452674</v>
      </c>
      <c r="AE326" s="11">
        <f>'OddsRatio_working_3-way'!X326^(1/3)*SIN(('OddsRatio_working_3-way'!Y326+4*PI())/3)</f>
        <v>-0.51657370656668733</v>
      </c>
      <c r="AF326" s="11">
        <f>-'OddsRatio_working_3-way'!U326/(3*'OddsRatio_working_3-way'!X326^(1/3))*COS(('OddsRatio_working_3-way'!Y326)/3)</f>
        <v>0.52459113938266022</v>
      </c>
      <c r="AG326" s="11">
        <f>-'OddsRatio_working_3-way'!U326/(3*'OddsRatio_working_3-way'!X326^(1/3))*COS(('OddsRatio_working_3-way'!Y326+2*PI())/3)</f>
        <v>-0.37014076624501885</v>
      </c>
      <c r="AH326" s="11">
        <f>-'OddsRatio_working_3-way'!U326/(3*'OddsRatio_working_3-way'!X326^(1/3))*COS(('OddsRatio_working_3-way'!Y326+4*PI())/3)</f>
        <v>-0.15445037313764121</v>
      </c>
      <c r="AI326" s="11">
        <f>'OddsRatio_working_3-way'!U326/(3*'OddsRatio_working_3-way'!X326^(1/3))*SIN(('OddsRatio_working_3-way'!Y326)/3)</f>
        <v>-0.12452890652216074</v>
      </c>
      <c r="AJ326" s="11">
        <f>'OddsRatio_working_3-way'!U326/(3*'OddsRatio_working_3-way'!X326^(1/3))*SIN(('OddsRatio_working_3-way'!Y326+2*PI())/3)</f>
        <v>-0.39204480004452674</v>
      </c>
      <c r="AK326" s="11">
        <f>'OddsRatio_working_3-way'!U326/(3*'OddsRatio_working_3-way'!X326^(1/3))*SIN(('OddsRatio_working_3-way'!Y326+4*PI())/3)</f>
        <v>0.51657370656668733</v>
      </c>
      <c r="AL326" s="11">
        <f>'OddsRatio_working_3-way'!Z326+'OddsRatio_working_3-way'!AF326</f>
        <v>1.0491822787653204</v>
      </c>
      <c r="AM326" s="11">
        <f>'OddsRatio_working_3-way'!AA326+'OddsRatio_working_3-way'!AG326</f>
        <v>-0.7402815324900377</v>
      </c>
      <c r="AN326" s="11">
        <f>'OddsRatio_working_3-way'!AB326+'OddsRatio_working_3-way'!AH326</f>
        <v>-0.30890074627528241</v>
      </c>
      <c r="AO326" s="11">
        <f>'OddsRatio_working_3-way'!AC326+'OddsRatio_working_3-way'!AI326</f>
        <v>0</v>
      </c>
      <c r="AP326" s="11">
        <f>'OddsRatio_working_3-way'!AD326+'OddsRatio_working_3-way'!AJ326</f>
        <v>0</v>
      </c>
      <c r="AQ326" s="11">
        <f>'OddsRatio_working_3-way'!AE326+'OddsRatio_working_3-way'!AK326</f>
        <v>0</v>
      </c>
      <c r="AR326" s="10">
        <f>IF(A326="","",IF(('OddsRatio_working_3-way'!X326=0),IF(Q326&gt;0,-Q326^(1/3),(-Q326)^(1/3)),'OddsRatio_working_3-way'!AL326-'OddsRatio_working_3-way'!R326/3))</f>
        <v>1.0491822787653204</v>
      </c>
      <c r="AS326" s="11">
        <f>IF(('OddsRatio_working_3-way'!X326=0),IF(Q326&gt;0,-Q326^(1/3),(-Q326)^(1/3)),'OddsRatio_working_3-way'!AM326-'OddsRatio_working_3-way'!R326/3)</f>
        <v>-0.7402815324900377</v>
      </c>
      <c r="AT326" s="11">
        <f>IF(('OddsRatio_working_3-way'!X326=0),IF(Q326&gt;0,-Q326^(1/3),(-Q326)^(1/3)),'OddsRatio_working_3-way'!AN326-'OddsRatio_working_3-way'!R326/3)</f>
        <v>-0.30890074627528241</v>
      </c>
      <c r="AU326" s="11">
        <f>IF(('OddsRatio_working_3-way'!X326=0),0,'OddsRatio_working_3-way'!AO326)</f>
        <v>0</v>
      </c>
      <c r="AV326" s="11">
        <f>IF(('OddsRatio_working_3-way'!X326=0),0,'OddsRatio_working_3-way'!AP326)</f>
        <v>0</v>
      </c>
      <c r="AW326" s="11">
        <f>IF(('OddsRatio_working_3-way'!X326=0),0,'OddsRatio_working_3-way'!AQ326)</f>
        <v>0</v>
      </c>
    </row>
    <row r="327" spans="1:49" x14ac:dyDescent="0.2">
      <c r="A327" s="4">
        <f>IF('True_Odds_Calculator_3-way'!A328="","",'True_Odds_Calculator_3-way'!A328)</f>
        <v>1.83</v>
      </c>
      <c r="B327" s="4">
        <f>IF('True_Odds_Calculator_3-way'!B328="","",'True_Odds_Calculator_3-way'!B328)</f>
        <v>3.84</v>
      </c>
      <c r="C327" s="4">
        <f>IF('True_Odds_Calculator_3-way'!C328="","",'True_Odds_Calculator_3-way'!C328)</f>
        <v>4.4800000000000004</v>
      </c>
      <c r="D327" s="9">
        <f t="shared" si="78"/>
        <v>0.53419524423721321</v>
      </c>
      <c r="E327" s="9">
        <f t="shared" si="79"/>
        <v>0.25102768288799282</v>
      </c>
      <c r="F327" s="9">
        <f t="shared" si="80"/>
        <v>0.21477707287479417</v>
      </c>
      <c r="G327" s="9">
        <f t="shared" si="81"/>
        <v>1.0505719681446317</v>
      </c>
      <c r="H327" s="9">
        <f t="shared" si="82"/>
        <v>1.8719747335600443</v>
      </c>
      <c r="I327" s="9">
        <f t="shared" si="83"/>
        <v>3.9836243895307537</v>
      </c>
      <c r="J327" s="9">
        <f t="shared" si="84"/>
        <v>4.6559904491433182</v>
      </c>
      <c r="K327" s="11">
        <f t="shared" si="85"/>
        <v>0.54644808743169393</v>
      </c>
      <c r="L327" s="11">
        <f t="shared" si="86"/>
        <v>0.26041666666666669</v>
      </c>
      <c r="M327" s="11">
        <f t="shared" si="87"/>
        <v>0.2232142857142857</v>
      </c>
      <c r="N327" s="11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-0.26056456137782991</v>
      </c>
      <c r="O327" s="11">
        <f>0</f>
        <v>0</v>
      </c>
      <c r="P327" s="11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0.22711494519255784</v>
      </c>
      <c r="Q327" s="11">
        <f>2*'OddsRatio_working_3-way'!K327*'OddsRatio_working_3-way'!L327*'OddsRatio_working_3-way'!M327</f>
        <v>6.3528655997918279E-2</v>
      </c>
      <c r="R327" s="11">
        <f t="shared" si="88"/>
        <v>0</v>
      </c>
      <c r="S327" s="11">
        <f t="shared" si="89"/>
        <v>-0.87162637924207709</v>
      </c>
      <c r="T327" s="11">
        <f t="shared" si="90"/>
        <v>-0.24381157461316844</v>
      </c>
      <c r="U327" s="11">
        <f>'OddsRatio_working_3-way'!S327-'OddsRatio_working_3-way'!R327^2/3</f>
        <v>-0.87162637924207709</v>
      </c>
      <c r="V327" s="11">
        <f>'OddsRatio_working_3-way'!S327*'OddsRatio_working_3-way'!R327/3-2*'OddsRatio_working_3-way'!R327^3/27-'OddsRatio_working_3-way'!T327</f>
        <v>0.24381157461316844</v>
      </c>
      <c r="W327" s="11">
        <f>'OddsRatio_working_3-way'!V327^2+4*'OddsRatio_working_3-way'!U327^3/27</f>
        <v>-3.8660053474657986E-2</v>
      </c>
      <c r="X327" s="11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0.15660790001625924</v>
      </c>
      <c r="Y327" s="11">
        <f>IF('OddsRatio_working_3-way'!W327&gt;=0,IF('OddsRatio_working_3-way'!V327+SQRT('OddsRatio_working_3-way'!W327)&gt;0,0,PI()),ACOS('OddsRatio_working_3-way'!V327/(2*'OddsRatio_working_3-way'!X327)))</f>
        <v>0.67866090548070812</v>
      </c>
      <c r="Z327" s="11">
        <f>'OddsRatio_working_3-way'!X327^(1/3)*COS('OddsRatio_working_3-way'!Y327/3)</f>
        <v>0.52528598407231586</v>
      </c>
      <c r="AA327" s="11">
        <f>'OddsRatio_working_3-way'!X327^(1/3)*COS(('OddsRatio_working_3-way'!Y327+2*PI())/3)</f>
        <v>-0.36734528911412712</v>
      </c>
      <c r="AB327" s="11">
        <f>'OddsRatio_working_3-way'!X327^(1/3)*COS(('OddsRatio_working_3-way'!Y327+4*PI())/3)</f>
        <v>-0.15794069495818894</v>
      </c>
      <c r="AC327" s="11">
        <f>'OddsRatio_working_3-way'!X327^(1/3)*SIN('OddsRatio_working_3-way'!Y327/3)</f>
        <v>0.12089979880547547</v>
      </c>
      <c r="AD327" s="11">
        <f>'OddsRatio_working_3-way'!X327^(1/3)*SIN(('OddsRatio_working_3-way'!Y327+2*PI())/3)</f>
        <v>0.39446110705579596</v>
      </c>
      <c r="AE327" s="11">
        <f>'OddsRatio_working_3-way'!X327^(1/3)*SIN(('OddsRatio_working_3-way'!Y327+4*PI())/3)</f>
        <v>-0.51536090586127126</v>
      </c>
      <c r="AF327" s="11">
        <f>-'OddsRatio_working_3-way'!U327/(3*'OddsRatio_working_3-way'!X327^(1/3))*COS(('OddsRatio_working_3-way'!Y327)/3)</f>
        <v>0.52528598407231575</v>
      </c>
      <c r="AG327" s="11">
        <f>-'OddsRatio_working_3-way'!U327/(3*'OddsRatio_working_3-way'!X327^(1/3))*COS(('OddsRatio_working_3-way'!Y327+2*PI())/3)</f>
        <v>-0.36734528911412706</v>
      </c>
      <c r="AH327" s="11">
        <f>-'OddsRatio_working_3-way'!U327/(3*'OddsRatio_working_3-way'!X327^(1/3))*COS(('OddsRatio_working_3-way'!Y327+4*PI())/3)</f>
        <v>-0.15794069495818891</v>
      </c>
      <c r="AI327" s="11">
        <f>'OddsRatio_working_3-way'!U327/(3*'OddsRatio_working_3-way'!X327^(1/3))*SIN(('OddsRatio_working_3-way'!Y327)/3)</f>
        <v>-0.12089979880547544</v>
      </c>
      <c r="AJ327" s="11">
        <f>'OddsRatio_working_3-way'!U327/(3*'OddsRatio_working_3-way'!X327^(1/3))*SIN(('OddsRatio_working_3-way'!Y327+2*PI())/3)</f>
        <v>-0.3944611070557959</v>
      </c>
      <c r="AK327" s="11">
        <f>'OddsRatio_working_3-way'!U327/(3*'OddsRatio_working_3-way'!X327^(1/3))*SIN(('OddsRatio_working_3-way'!Y327+4*PI())/3)</f>
        <v>0.51536090586127115</v>
      </c>
      <c r="AL327" s="11">
        <f>'OddsRatio_working_3-way'!Z327+'OddsRatio_working_3-way'!AF327</f>
        <v>1.0505719681446317</v>
      </c>
      <c r="AM327" s="11">
        <f>'OddsRatio_working_3-way'!AA327+'OddsRatio_working_3-way'!AG327</f>
        <v>-0.73469057822825423</v>
      </c>
      <c r="AN327" s="11">
        <f>'OddsRatio_working_3-way'!AB327+'OddsRatio_working_3-way'!AH327</f>
        <v>-0.31588138991637782</v>
      </c>
      <c r="AO327" s="11">
        <f>'OddsRatio_working_3-way'!AC327+'OddsRatio_working_3-way'!AI327</f>
        <v>0</v>
      </c>
      <c r="AP327" s="11">
        <f>'OddsRatio_working_3-way'!AD327+'OddsRatio_working_3-way'!AJ327</f>
        <v>0</v>
      </c>
      <c r="AQ327" s="11">
        <f>'OddsRatio_working_3-way'!AE327+'OddsRatio_working_3-way'!AK327</f>
        <v>0</v>
      </c>
      <c r="AR327" s="10">
        <f>IF(A327="","",IF(('OddsRatio_working_3-way'!X327=0),IF(Q327&gt;0,-Q327^(1/3),(-Q327)^(1/3)),'OddsRatio_working_3-way'!AL327-'OddsRatio_working_3-way'!R327/3))</f>
        <v>1.0505719681446317</v>
      </c>
      <c r="AS327" s="11">
        <f>IF(('OddsRatio_working_3-way'!X327=0),IF(Q327&gt;0,-Q327^(1/3),(-Q327)^(1/3)),'OddsRatio_working_3-way'!AM327-'OddsRatio_working_3-way'!R327/3)</f>
        <v>-0.73469057822825423</v>
      </c>
      <c r="AT327" s="11">
        <f>IF(('OddsRatio_working_3-way'!X327=0),IF(Q327&gt;0,-Q327^(1/3),(-Q327)^(1/3)),'OddsRatio_working_3-way'!AN327-'OddsRatio_working_3-way'!R327/3)</f>
        <v>-0.31588138991637782</v>
      </c>
      <c r="AU327" s="11">
        <f>IF(('OddsRatio_working_3-way'!X327=0),0,'OddsRatio_working_3-way'!AO327)</f>
        <v>0</v>
      </c>
      <c r="AV327" s="11">
        <f>IF(('OddsRatio_working_3-way'!X327=0),0,'OddsRatio_working_3-way'!AP327)</f>
        <v>0</v>
      </c>
      <c r="AW327" s="11">
        <f>IF(('OddsRatio_working_3-way'!X327=0),0,'OddsRatio_working_3-way'!AQ327)</f>
        <v>0</v>
      </c>
    </row>
    <row r="328" spans="1:49" x14ac:dyDescent="0.2">
      <c r="A328" s="4">
        <f>IF('True_Odds_Calculator_3-way'!A329="","",'True_Odds_Calculator_3-way'!A329)</f>
        <v>4.47</v>
      </c>
      <c r="B328" s="4">
        <f>IF('True_Odds_Calculator_3-way'!B329="","",'True_Odds_Calculator_3-way'!B329)</f>
        <v>3.82</v>
      </c>
      <c r="C328" s="4">
        <f>IF('True_Odds_Calculator_3-way'!C329="","",'True_Odds_Calculator_3-way'!C329)</f>
        <v>1.83</v>
      </c>
      <c r="D328" s="9">
        <f t="shared" si="78"/>
        <v>0.21475693207510538</v>
      </c>
      <c r="E328" s="9">
        <f t="shared" si="79"/>
        <v>0.25179367724602586</v>
      </c>
      <c r="F328" s="9">
        <f t="shared" si="80"/>
        <v>0.53344939067886876</v>
      </c>
      <c r="G328" s="9">
        <f t="shared" si="81"/>
        <v>1.0537253911593059</v>
      </c>
      <c r="H328" s="9">
        <f t="shared" si="82"/>
        <v>4.6564271073227905</v>
      </c>
      <c r="I328" s="9">
        <f t="shared" si="83"/>
        <v>3.9715056030692422</v>
      </c>
      <c r="J328" s="9">
        <f t="shared" si="84"/>
        <v>1.8745920746622242</v>
      </c>
      <c r="K328" s="11">
        <f t="shared" si="85"/>
        <v>0.2237136465324385</v>
      </c>
      <c r="L328" s="11">
        <f t="shared" si="86"/>
        <v>0.26178010471204188</v>
      </c>
      <c r="M328" s="11">
        <f t="shared" si="87"/>
        <v>0.54644808743169393</v>
      </c>
      <c r="N328" s="11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-0.25991700840073451</v>
      </c>
      <c r="O328" s="11">
        <f>0</f>
        <v>0</v>
      </c>
      <c r="P328" s="11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0.22785471394600779</v>
      </c>
      <c r="Q328" s="11">
        <f>2*'OddsRatio_working_3-way'!K328*'OddsRatio_working_3-way'!L328*'OddsRatio_working_3-way'!M328</f>
        <v>6.4004133130901059E-2</v>
      </c>
      <c r="R328" s="11">
        <f t="shared" si="88"/>
        <v>0</v>
      </c>
      <c r="S328" s="11">
        <f t="shared" si="89"/>
        <v>-0.87664410785579006</v>
      </c>
      <c r="T328" s="11">
        <f t="shared" si="90"/>
        <v>-0.24624834490331179</v>
      </c>
      <c r="U328" s="11">
        <f>'OddsRatio_working_3-way'!S328-'OddsRatio_working_3-way'!R328^2/3</f>
        <v>-0.87664410785579006</v>
      </c>
      <c r="V328" s="11">
        <f>'OddsRatio_working_3-way'!S328*'OddsRatio_working_3-way'!R328/3-2*'OddsRatio_working_3-way'!R328^3/27-'OddsRatio_working_3-way'!T328</f>
        <v>0.24624834490331179</v>
      </c>
      <c r="W328" s="11">
        <f>'OddsRatio_working_3-way'!V328^2+4*'OddsRatio_working_3-way'!U328^3/27</f>
        <v>-3.9169943045472076E-2</v>
      </c>
      <c r="X328" s="11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0.15796217143124211</v>
      </c>
      <c r="Y328" s="11">
        <f>IF('OddsRatio_working_3-way'!W328&gt;=0,IF('OddsRatio_working_3-way'!V328+SQRT('OddsRatio_working_3-way'!W328)&gt;0,0,PI()),ACOS('OddsRatio_working_3-way'!V328/(2*'OddsRatio_working_3-way'!X328)))</f>
        <v>0.67700329450786123</v>
      </c>
      <c r="Z328" s="11">
        <f>'OddsRatio_working_3-way'!X328^(1/3)*COS('OddsRatio_working_3-way'!Y328/3)</f>
        <v>0.52686269557965293</v>
      </c>
      <c r="AA328" s="11">
        <f>'OddsRatio_working_3-way'!X328^(1/3)*COS(('OddsRatio_working_3-way'!Y328+2*PI())/3)</f>
        <v>-0.36818249083301208</v>
      </c>
      <c r="AB328" s="11">
        <f>'OddsRatio_working_3-way'!X328^(1/3)*COS(('OddsRatio_working_3-way'!Y328+4*PI())/3)</f>
        <v>-0.15868020474664077</v>
      </c>
      <c r="AC328" s="11">
        <f>'OddsRatio_working_3-way'!X328^(1/3)*SIN('OddsRatio_working_3-way'!Y328/3)</f>
        <v>0.12095620126780852</v>
      </c>
      <c r="AD328" s="11">
        <f>'OddsRatio_working_3-way'!X328^(1/3)*SIN(('OddsRatio_working_3-way'!Y328+2*PI())/3)</f>
        <v>0.39579837804442253</v>
      </c>
      <c r="AE328" s="11">
        <f>'OddsRatio_working_3-way'!X328^(1/3)*SIN(('OddsRatio_working_3-way'!Y328+4*PI())/3)</f>
        <v>-0.51675457931223101</v>
      </c>
      <c r="AF328" s="11">
        <f>-'OddsRatio_working_3-way'!U328/(3*'OddsRatio_working_3-way'!X328^(1/3))*COS(('OddsRatio_working_3-way'!Y328)/3)</f>
        <v>0.52686269557965293</v>
      </c>
      <c r="AG328" s="11">
        <f>-'OddsRatio_working_3-way'!U328/(3*'OddsRatio_working_3-way'!X328^(1/3))*COS(('OddsRatio_working_3-way'!Y328+2*PI())/3)</f>
        <v>-0.36818249083301208</v>
      </c>
      <c r="AH328" s="11">
        <f>-'OddsRatio_working_3-way'!U328/(3*'OddsRatio_working_3-way'!X328^(1/3))*COS(('OddsRatio_working_3-way'!Y328+4*PI())/3)</f>
        <v>-0.15868020474664077</v>
      </c>
      <c r="AI328" s="11">
        <f>'OddsRatio_working_3-way'!U328/(3*'OddsRatio_working_3-way'!X328^(1/3))*SIN(('OddsRatio_working_3-way'!Y328)/3)</f>
        <v>-0.12095620126780852</v>
      </c>
      <c r="AJ328" s="11">
        <f>'OddsRatio_working_3-way'!U328/(3*'OddsRatio_working_3-way'!X328^(1/3))*SIN(('OddsRatio_working_3-way'!Y328+2*PI())/3)</f>
        <v>-0.39579837804442253</v>
      </c>
      <c r="AK328" s="11">
        <f>'OddsRatio_working_3-way'!U328/(3*'OddsRatio_working_3-way'!X328^(1/3))*SIN(('OddsRatio_working_3-way'!Y328+4*PI())/3)</f>
        <v>0.51675457931223101</v>
      </c>
      <c r="AL328" s="11">
        <f>'OddsRatio_working_3-way'!Z328+'OddsRatio_working_3-way'!AF328</f>
        <v>1.0537253911593059</v>
      </c>
      <c r="AM328" s="11">
        <f>'OddsRatio_working_3-way'!AA328+'OddsRatio_working_3-way'!AG328</f>
        <v>-0.73636498166602415</v>
      </c>
      <c r="AN328" s="11">
        <f>'OddsRatio_working_3-way'!AB328+'OddsRatio_working_3-way'!AH328</f>
        <v>-0.31736040949328154</v>
      </c>
      <c r="AO328" s="11">
        <f>'OddsRatio_working_3-way'!AC328+'OddsRatio_working_3-way'!AI328</f>
        <v>0</v>
      </c>
      <c r="AP328" s="11">
        <f>'OddsRatio_working_3-way'!AD328+'OddsRatio_working_3-way'!AJ328</f>
        <v>0</v>
      </c>
      <c r="AQ328" s="11">
        <f>'OddsRatio_working_3-way'!AE328+'OddsRatio_working_3-way'!AK328</f>
        <v>0</v>
      </c>
      <c r="AR328" s="10">
        <f>IF(A328="","",IF(('OddsRatio_working_3-way'!X328=0),IF(Q328&gt;0,-Q328^(1/3),(-Q328)^(1/3)),'OddsRatio_working_3-way'!AL328-'OddsRatio_working_3-way'!R328/3))</f>
        <v>1.0537253911593059</v>
      </c>
      <c r="AS328" s="11">
        <f>IF(('OddsRatio_working_3-way'!X328=0),IF(Q328&gt;0,-Q328^(1/3),(-Q328)^(1/3)),'OddsRatio_working_3-way'!AM328-'OddsRatio_working_3-way'!R328/3)</f>
        <v>-0.73636498166602415</v>
      </c>
      <c r="AT328" s="11">
        <f>IF(('OddsRatio_working_3-way'!X328=0),IF(Q328&gt;0,-Q328^(1/3),(-Q328)^(1/3)),'OddsRatio_working_3-way'!AN328-'OddsRatio_working_3-way'!R328/3)</f>
        <v>-0.31736040949328154</v>
      </c>
      <c r="AU328" s="11">
        <f>IF(('OddsRatio_working_3-way'!X328=0),0,'OddsRatio_working_3-way'!AO328)</f>
        <v>0</v>
      </c>
      <c r="AV328" s="11">
        <f>IF(('OddsRatio_working_3-way'!X328=0),0,'OddsRatio_working_3-way'!AP328)</f>
        <v>0</v>
      </c>
      <c r="AW328" s="11">
        <f>IF(('OddsRatio_working_3-way'!X328=0),0,'OddsRatio_working_3-way'!AQ328)</f>
        <v>0</v>
      </c>
    </row>
    <row r="329" spans="1:49" x14ac:dyDescent="0.2">
      <c r="A329" s="4">
        <f>IF('True_Odds_Calculator_3-way'!A330="","",'True_Odds_Calculator_3-way'!A330)</f>
        <v>3.1</v>
      </c>
      <c r="B329" s="4">
        <f>IF('True_Odds_Calculator_3-way'!B330="","",'True_Odds_Calculator_3-way'!B330)</f>
        <v>3.24</v>
      </c>
      <c r="C329" s="4">
        <f>IF('True_Odds_Calculator_3-way'!C330="","",'True_Odds_Calculator_3-way'!C330)</f>
        <v>2.5299999999999998</v>
      </c>
      <c r="D329" s="9">
        <f t="shared" si="78"/>
        <v>0.31396360224798692</v>
      </c>
      <c r="E329" s="9">
        <f t="shared" si="79"/>
        <v>0.30023225206813375</v>
      </c>
      <c r="F329" s="9">
        <f t="shared" si="80"/>
        <v>0.38580414568387938</v>
      </c>
      <c r="G329" s="9">
        <f t="shared" si="81"/>
        <v>1.0405155138699671</v>
      </c>
      <c r="H329" s="9">
        <f t="shared" si="82"/>
        <v>3.1850825791269308</v>
      </c>
      <c r="I329" s="9">
        <f t="shared" si="83"/>
        <v>3.3307547510687265</v>
      </c>
      <c r="J329" s="9">
        <f t="shared" si="84"/>
        <v>2.5919887362210492</v>
      </c>
      <c r="K329" s="11">
        <f t="shared" si="85"/>
        <v>0.32258064516129031</v>
      </c>
      <c r="L329" s="11">
        <f t="shared" si="86"/>
        <v>0.30864197530864196</v>
      </c>
      <c r="M329" s="11">
        <f t="shared" si="87"/>
        <v>0.39525691699604748</v>
      </c>
      <c r="N329" s="11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-0.28322495643673762</v>
      </c>
      <c r="O329" s="11">
        <f>0</f>
        <v>0</v>
      </c>
      <c r="P329" s="11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0.23099941286009543</v>
      </c>
      <c r="Q329" s="11">
        <f>2*'OddsRatio_working_3-way'!K329*'OddsRatio_working_3-way'!L329*'OddsRatio_working_3-way'!M329</f>
        <v>7.8705081042621944E-2</v>
      </c>
      <c r="R329" s="11">
        <f t="shared" si="88"/>
        <v>0</v>
      </c>
      <c r="S329" s="11">
        <f t="shared" si="89"/>
        <v>-0.81560401938553206</v>
      </c>
      <c r="T329" s="11">
        <f t="shared" si="90"/>
        <v>-0.27788893335111825</v>
      </c>
      <c r="U329" s="11">
        <f>'OddsRatio_working_3-way'!S329-'OddsRatio_working_3-way'!R329^2/3</f>
        <v>-0.81560401938553206</v>
      </c>
      <c r="V329" s="11">
        <f>'OddsRatio_working_3-way'!S329*'OddsRatio_working_3-way'!R329/3-2*'OddsRatio_working_3-way'!R329^3/27-'OddsRatio_working_3-way'!T329</f>
        <v>0.27788893335111825</v>
      </c>
      <c r="W329" s="11">
        <f>'OddsRatio_working_3-way'!V329^2+4*'OddsRatio_working_3-way'!U329^3/27</f>
        <v>-3.1552046590240523E-3</v>
      </c>
      <c r="X329" s="11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0.14175459775439939</v>
      </c>
      <c r="Y329" s="11">
        <f>IF('OddsRatio_working_3-way'!W329&gt;=0,IF('OddsRatio_working_3-way'!V329+SQRT('OddsRatio_working_3-way'!W329)&gt;0,0,PI()),ACOS('OddsRatio_working_3-way'!V329/(2*'OddsRatio_working_3-way'!X329)))</f>
        <v>0.19944804474313305</v>
      </c>
      <c r="Z329" s="11">
        <f>'OddsRatio_working_3-way'!X329^(1/3)*COS('OddsRatio_working_3-way'!Y329/3)</f>
        <v>0.52025775693498355</v>
      </c>
      <c r="AA329" s="11">
        <f>'OddsRatio_working_3-way'!X329^(1/3)*COS(('OddsRatio_working_3-way'!Y329+2*PI())/3)</f>
        <v>-0.29012728856065678</v>
      </c>
      <c r="AB329" s="11">
        <f>'OddsRatio_working_3-way'!X329^(1/3)*COS(('OddsRatio_working_3-way'!Y329+4*PI())/3)</f>
        <v>-0.23013046837432688</v>
      </c>
      <c r="AC329" s="11">
        <f>'OddsRatio_working_3-way'!X329^(1/3)*SIN('OddsRatio_working_3-way'!Y329/3)</f>
        <v>3.4639180285099193E-2</v>
      </c>
      <c r="AD329" s="11">
        <f>'OddsRatio_working_3-way'!X329^(1/3)*SIN(('OddsRatio_working_3-way'!Y329+2*PI())/3)</f>
        <v>0.43323684387905587</v>
      </c>
      <c r="AE329" s="11">
        <f>'OddsRatio_working_3-way'!X329^(1/3)*SIN(('OddsRatio_working_3-way'!Y329+4*PI())/3)</f>
        <v>-0.46787602416415502</v>
      </c>
      <c r="AF329" s="11">
        <f>-'OddsRatio_working_3-way'!U329/(3*'OddsRatio_working_3-way'!X329^(1/3))*COS(('OddsRatio_working_3-way'!Y329)/3)</f>
        <v>0.52025775693498344</v>
      </c>
      <c r="AG329" s="11">
        <f>-'OddsRatio_working_3-way'!U329/(3*'OddsRatio_working_3-way'!X329^(1/3))*COS(('OddsRatio_working_3-way'!Y329+2*PI())/3)</f>
        <v>-0.29012728856065673</v>
      </c>
      <c r="AH329" s="11">
        <f>-'OddsRatio_working_3-way'!U329/(3*'OddsRatio_working_3-way'!X329^(1/3))*COS(('OddsRatio_working_3-way'!Y329+4*PI())/3)</f>
        <v>-0.23013046837432682</v>
      </c>
      <c r="AI329" s="11">
        <f>'OddsRatio_working_3-way'!U329/(3*'OddsRatio_working_3-way'!X329^(1/3))*SIN(('OddsRatio_working_3-way'!Y329)/3)</f>
        <v>-3.4639180285099186E-2</v>
      </c>
      <c r="AJ329" s="11">
        <f>'OddsRatio_working_3-way'!U329/(3*'OddsRatio_working_3-way'!X329^(1/3))*SIN(('OddsRatio_working_3-way'!Y329+2*PI())/3)</f>
        <v>-0.43323684387905581</v>
      </c>
      <c r="AK329" s="11">
        <f>'OddsRatio_working_3-way'!U329/(3*'OddsRatio_working_3-way'!X329^(1/3))*SIN(('OddsRatio_working_3-way'!Y329+4*PI())/3)</f>
        <v>0.46787602416415491</v>
      </c>
      <c r="AL329" s="11">
        <f>'OddsRatio_working_3-way'!Z329+'OddsRatio_working_3-way'!AF329</f>
        <v>1.0405155138699671</v>
      </c>
      <c r="AM329" s="11">
        <f>'OddsRatio_working_3-way'!AA329+'OddsRatio_working_3-way'!AG329</f>
        <v>-0.58025457712131345</v>
      </c>
      <c r="AN329" s="11">
        <f>'OddsRatio_working_3-way'!AB329+'OddsRatio_working_3-way'!AH329</f>
        <v>-0.4602609367486537</v>
      </c>
      <c r="AO329" s="11">
        <f>'OddsRatio_working_3-way'!AC329+'OddsRatio_working_3-way'!AI329</f>
        <v>0</v>
      </c>
      <c r="AP329" s="11">
        <f>'OddsRatio_working_3-way'!AD329+'OddsRatio_working_3-way'!AJ329</f>
        <v>0</v>
      </c>
      <c r="AQ329" s="11">
        <f>'OddsRatio_working_3-way'!AE329+'OddsRatio_working_3-way'!AK329</f>
        <v>0</v>
      </c>
      <c r="AR329" s="10">
        <f>IF(A329="","",IF(('OddsRatio_working_3-way'!X329=0),IF(Q329&gt;0,-Q329^(1/3),(-Q329)^(1/3)),'OddsRatio_working_3-way'!AL329-'OddsRatio_working_3-way'!R329/3))</f>
        <v>1.0405155138699671</v>
      </c>
      <c r="AS329" s="11">
        <f>IF(('OddsRatio_working_3-way'!X329=0),IF(Q329&gt;0,-Q329^(1/3),(-Q329)^(1/3)),'OddsRatio_working_3-way'!AM329-'OddsRatio_working_3-way'!R329/3)</f>
        <v>-0.58025457712131345</v>
      </c>
      <c r="AT329" s="11">
        <f>IF(('OddsRatio_working_3-way'!X329=0),IF(Q329&gt;0,-Q329^(1/3),(-Q329)^(1/3)),'OddsRatio_working_3-way'!AN329-'OddsRatio_working_3-way'!R329/3)</f>
        <v>-0.4602609367486537</v>
      </c>
      <c r="AU329" s="11">
        <f>IF(('OddsRatio_working_3-way'!X329=0),0,'OddsRatio_working_3-way'!AO329)</f>
        <v>0</v>
      </c>
      <c r="AV329" s="11">
        <f>IF(('OddsRatio_working_3-way'!X329=0),0,'OddsRatio_working_3-way'!AP329)</f>
        <v>0</v>
      </c>
      <c r="AW329" s="11">
        <f>IF(('OddsRatio_working_3-way'!X329=0),0,'OddsRatio_working_3-way'!AQ329)</f>
        <v>0</v>
      </c>
    </row>
    <row r="330" spans="1:49" x14ac:dyDescent="0.2">
      <c r="A330" s="4">
        <f>IF('True_Odds_Calculator_3-way'!A331="","",'True_Odds_Calculator_3-way'!A331)</f>
        <v>2.27</v>
      </c>
      <c r="B330" s="4">
        <f>IF('True_Odds_Calculator_3-way'!B331="","",'True_Odds_Calculator_3-way'!B331)</f>
        <v>3.77</v>
      </c>
      <c r="C330" s="4">
        <f>IF('True_Odds_Calculator_3-way'!C331="","",'True_Odds_Calculator_3-way'!C331)</f>
        <v>3.1</v>
      </c>
      <c r="D330" s="9">
        <f t="shared" si="78"/>
        <v>0.42989436370950818</v>
      </c>
      <c r="E330" s="9">
        <f t="shared" si="79"/>
        <v>0.25690594542327333</v>
      </c>
      <c r="F330" s="9">
        <f t="shared" si="80"/>
        <v>0.31319969086721849</v>
      </c>
      <c r="G330" s="9">
        <f t="shared" si="81"/>
        <v>1.0442148437252381</v>
      </c>
      <c r="H330" s="9">
        <f t="shared" si="82"/>
        <v>2.3261528515310528</v>
      </c>
      <c r="I330" s="9">
        <f t="shared" si="83"/>
        <v>3.8924751171189094</v>
      </c>
      <c r="J330" s="9">
        <f t="shared" si="84"/>
        <v>3.1928511718230004</v>
      </c>
      <c r="K330" s="11">
        <f t="shared" si="85"/>
        <v>0.44052863436123346</v>
      </c>
      <c r="L330" s="11">
        <f t="shared" si="86"/>
        <v>0.26525198938992045</v>
      </c>
      <c r="M330" s="11">
        <f t="shared" si="87"/>
        <v>0.32258064516129031</v>
      </c>
      <c r="N330" s="11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-0.27846709454271457</v>
      </c>
      <c r="O330" s="11">
        <f>0</f>
        <v>0</v>
      </c>
      <c r="P330" s="11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0.23144055916642201</v>
      </c>
      <c r="Q330" s="11">
        <f>2*'OddsRatio_working_3-way'!K330*'OddsRatio_working_3-way'!L330*'OddsRatio_working_3-way'!M330</f>
        <v>7.5387804288736801E-2</v>
      </c>
      <c r="R330" s="11">
        <f t="shared" si="88"/>
        <v>0</v>
      </c>
      <c r="S330" s="11">
        <f t="shared" si="89"/>
        <v>-0.83112354637980723</v>
      </c>
      <c r="T330" s="11">
        <f t="shared" si="90"/>
        <v>-0.27072428220840622</v>
      </c>
      <c r="U330" s="11">
        <f>'OddsRatio_working_3-way'!S330-'OddsRatio_working_3-way'!R330^2/3</f>
        <v>-0.83112354637980723</v>
      </c>
      <c r="V330" s="11">
        <f>'OddsRatio_working_3-way'!S330*'OddsRatio_working_3-way'!R330/3-2*'OddsRatio_working_3-way'!R330^3/27-'OddsRatio_working_3-way'!T330</f>
        <v>0.27072428220840622</v>
      </c>
      <c r="W330" s="11">
        <f>'OddsRatio_working_3-way'!V330^2+4*'OddsRatio_working_3-way'!U330^3/27</f>
        <v>-1.1762019021123657E-2</v>
      </c>
      <c r="X330" s="11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0.14581979975159445</v>
      </c>
      <c r="Y330" s="11">
        <f>IF('OddsRatio_working_3-way'!W330&gt;=0,IF('OddsRatio_working_3-way'!V330+SQRT('OddsRatio_working_3-way'!W330)&gt;0,0,PI()),ACOS('OddsRatio_working_3-way'!V330/(2*'OddsRatio_working_3-way'!X330)))</f>
        <v>0.38102572340762597</v>
      </c>
      <c r="Z330" s="11">
        <f>'OddsRatio_working_3-way'!X330^(1/3)*COS('OddsRatio_working_3-way'!Y330/3)</f>
        <v>0.52210742186261905</v>
      </c>
      <c r="AA330" s="11">
        <f>'OddsRatio_working_3-way'!X330^(1/3)*COS(('OddsRatio_working_3-way'!Y330+2*PI())/3)</f>
        <v>-0.31879249011764682</v>
      </c>
      <c r="AB330" s="11">
        <f>'OddsRatio_working_3-way'!X330^(1/3)*COS(('OddsRatio_working_3-way'!Y330+4*PI())/3)</f>
        <v>-0.20331493174497234</v>
      </c>
      <c r="AC330" s="11">
        <f>'OddsRatio_working_3-way'!X330^(1/3)*SIN('OddsRatio_working_3-way'!Y330/3)</f>
        <v>6.6670999411824305E-2</v>
      </c>
      <c r="AD330" s="11">
        <f>'OddsRatio_working_3-way'!X330^(1/3)*SIN(('OddsRatio_working_3-way'!Y330+2*PI())/3)</f>
        <v>0.41882279113151472</v>
      </c>
      <c r="AE330" s="11">
        <f>'OddsRatio_working_3-way'!X330^(1/3)*SIN(('OddsRatio_working_3-way'!Y330+4*PI())/3)</f>
        <v>-0.48549379054333913</v>
      </c>
      <c r="AF330" s="11">
        <f>-'OddsRatio_working_3-way'!U330/(3*'OddsRatio_working_3-way'!X330^(1/3))*COS(('OddsRatio_working_3-way'!Y330)/3)</f>
        <v>0.52210742186261905</v>
      </c>
      <c r="AG330" s="11">
        <f>-'OddsRatio_working_3-way'!U330/(3*'OddsRatio_working_3-way'!X330^(1/3))*COS(('OddsRatio_working_3-way'!Y330+2*PI())/3)</f>
        <v>-0.31879249011764682</v>
      </c>
      <c r="AH330" s="11">
        <f>-'OddsRatio_working_3-way'!U330/(3*'OddsRatio_working_3-way'!X330^(1/3))*COS(('OddsRatio_working_3-way'!Y330+4*PI())/3)</f>
        <v>-0.20331493174497234</v>
      </c>
      <c r="AI330" s="11">
        <f>'OddsRatio_working_3-way'!U330/(3*'OddsRatio_working_3-way'!X330^(1/3))*SIN(('OddsRatio_working_3-way'!Y330)/3)</f>
        <v>-6.6670999411824305E-2</v>
      </c>
      <c r="AJ330" s="11">
        <f>'OddsRatio_working_3-way'!U330/(3*'OddsRatio_working_3-way'!X330^(1/3))*SIN(('OddsRatio_working_3-way'!Y330+2*PI())/3)</f>
        <v>-0.41882279113151472</v>
      </c>
      <c r="AK330" s="11">
        <f>'OddsRatio_working_3-way'!U330/(3*'OddsRatio_working_3-way'!X330^(1/3))*SIN(('OddsRatio_working_3-way'!Y330+4*PI())/3)</f>
        <v>0.48549379054333913</v>
      </c>
      <c r="AL330" s="11">
        <f>'OddsRatio_working_3-way'!Z330+'OddsRatio_working_3-way'!AF330</f>
        <v>1.0442148437252381</v>
      </c>
      <c r="AM330" s="11">
        <f>'OddsRatio_working_3-way'!AA330+'OddsRatio_working_3-way'!AG330</f>
        <v>-0.63758498023529364</v>
      </c>
      <c r="AN330" s="11">
        <f>'OddsRatio_working_3-way'!AB330+'OddsRatio_working_3-way'!AH330</f>
        <v>-0.40662986348994468</v>
      </c>
      <c r="AO330" s="11">
        <f>'OddsRatio_working_3-way'!AC330+'OddsRatio_working_3-way'!AI330</f>
        <v>0</v>
      </c>
      <c r="AP330" s="11">
        <f>'OddsRatio_working_3-way'!AD330+'OddsRatio_working_3-way'!AJ330</f>
        <v>0</v>
      </c>
      <c r="AQ330" s="11">
        <f>'OddsRatio_working_3-way'!AE330+'OddsRatio_working_3-way'!AK330</f>
        <v>0</v>
      </c>
      <c r="AR330" s="10">
        <f>IF(A330="","",IF(('OddsRatio_working_3-way'!X330=0),IF(Q330&gt;0,-Q330^(1/3),(-Q330)^(1/3)),'OddsRatio_working_3-way'!AL330-'OddsRatio_working_3-way'!R330/3))</f>
        <v>1.0442148437252381</v>
      </c>
      <c r="AS330" s="11">
        <f>IF(('OddsRatio_working_3-way'!X330=0),IF(Q330&gt;0,-Q330^(1/3),(-Q330)^(1/3)),'OddsRatio_working_3-way'!AM330-'OddsRatio_working_3-way'!R330/3)</f>
        <v>-0.63758498023529364</v>
      </c>
      <c r="AT330" s="11">
        <f>IF(('OddsRatio_working_3-way'!X330=0),IF(Q330&gt;0,-Q330^(1/3),(-Q330)^(1/3)),'OddsRatio_working_3-way'!AN330-'OddsRatio_working_3-way'!R330/3)</f>
        <v>-0.40662986348994468</v>
      </c>
      <c r="AU330" s="11">
        <f>IF(('OddsRatio_working_3-way'!X330=0),0,'OddsRatio_working_3-way'!AO330)</f>
        <v>0</v>
      </c>
      <c r="AV330" s="11">
        <f>IF(('OddsRatio_working_3-way'!X330=0),0,'OddsRatio_working_3-way'!AP330)</f>
        <v>0</v>
      </c>
      <c r="AW330" s="11">
        <f>IF(('OddsRatio_working_3-way'!X330=0),0,'OddsRatio_working_3-way'!AQ330)</f>
        <v>0</v>
      </c>
    </row>
    <row r="331" spans="1:49" x14ac:dyDescent="0.2">
      <c r="A331" s="4">
        <f>IF('True_Odds_Calculator_3-way'!A332="","",'True_Odds_Calculator_3-way'!A332)</f>
        <v>1.79</v>
      </c>
      <c r="B331" s="4">
        <f>IF('True_Odds_Calculator_3-way'!B332="","",'True_Odds_Calculator_3-way'!B332)</f>
        <v>3.92</v>
      </c>
      <c r="C331" s="4">
        <f>IF('True_Odds_Calculator_3-way'!C332="","",'True_Odds_Calculator_3-way'!C332)</f>
        <v>4.63</v>
      </c>
      <c r="D331" s="9">
        <f t="shared" si="78"/>
        <v>0.54644207178175963</v>
      </c>
      <c r="E331" s="9">
        <f t="shared" si="79"/>
        <v>0.24582572160647795</v>
      </c>
      <c r="F331" s="9">
        <f t="shared" si="80"/>
        <v>0.20773220661176242</v>
      </c>
      <c r="G331" s="9">
        <f t="shared" si="81"/>
        <v>1.0506584126985388</v>
      </c>
      <c r="H331" s="9">
        <f t="shared" si="82"/>
        <v>1.8300201460318455</v>
      </c>
      <c r="I331" s="9">
        <f t="shared" si="83"/>
        <v>4.0679225650797326</v>
      </c>
      <c r="J331" s="9">
        <f t="shared" si="84"/>
        <v>4.8138900380956962</v>
      </c>
      <c r="K331" s="11">
        <f t="shared" si="85"/>
        <v>0.55865921787709494</v>
      </c>
      <c r="L331" s="11">
        <f t="shared" si="86"/>
        <v>0.25510204081632654</v>
      </c>
      <c r="M331" s="11">
        <f t="shared" si="87"/>
        <v>0.21598272138228941</v>
      </c>
      <c r="N331" s="11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-0.25774869717183546</v>
      </c>
      <c r="O331" s="11">
        <f>0</f>
        <v>0</v>
      </c>
      <c r="P331" s="11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0.22593107612387475</v>
      </c>
      <c r="Q331" s="11">
        <f>2*'OddsRatio_working_3-way'!K331*'OddsRatio_working_3-way'!L331*'OddsRatio_working_3-way'!M331</f>
        <v>6.1561601123671587E-2</v>
      </c>
      <c r="R331" s="11">
        <f t="shared" si="88"/>
        <v>0</v>
      </c>
      <c r="S331" s="11">
        <f t="shared" si="89"/>
        <v>-0.8765556474306887</v>
      </c>
      <c r="T331" s="11">
        <f t="shared" si="90"/>
        <v>-0.23884350066231297</v>
      </c>
      <c r="U331" s="11">
        <f>'OddsRatio_working_3-way'!S331-'OddsRatio_working_3-way'!R331^2/3</f>
        <v>-0.8765556474306887</v>
      </c>
      <c r="V331" s="11">
        <f>'OddsRatio_working_3-way'!S331*'OddsRatio_working_3-way'!R331/3-2*'OddsRatio_working_3-way'!R331^3/27-'OddsRatio_working_3-way'!T331</f>
        <v>0.23884350066231297</v>
      </c>
      <c r="W331" s="11">
        <f>'OddsRatio_working_3-way'!V331^2+4*'OddsRatio_working_3-way'!U331^3/27</f>
        <v>-4.273176131126475E-2</v>
      </c>
      <c r="X331" s="11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0.15793826255842269</v>
      </c>
      <c r="Y331" s="11">
        <f>IF('OddsRatio_working_3-way'!W331&gt;=0,IF('OddsRatio_working_3-way'!V331+SQRT('OddsRatio_working_3-way'!W331)&gt;0,0,PI()),ACOS('OddsRatio_working_3-way'!V331/(2*'OddsRatio_working_3-way'!X331)))</f>
        <v>0.71341825567163886</v>
      </c>
      <c r="Z331" s="11">
        <f>'OddsRatio_working_3-way'!X331^(1/3)*COS('OddsRatio_working_3-way'!Y331/3)</f>
        <v>0.52532920634926938</v>
      </c>
      <c r="AA331" s="11">
        <f>'OddsRatio_working_3-way'!X331^(1/3)*COS(('OddsRatio_working_3-way'!Y331+2*PI())/3)</f>
        <v>-0.37294075914231112</v>
      </c>
      <c r="AB331" s="11">
        <f>'OddsRatio_working_3-way'!X331^(1/3)*COS(('OddsRatio_working_3-way'!Y331+4*PI())/3)</f>
        <v>-0.15238844720695813</v>
      </c>
      <c r="AC331" s="11">
        <f>'OddsRatio_working_3-way'!X331^(1/3)*SIN('OddsRatio_working_3-way'!Y331/3)</f>
        <v>0.12733593666627027</v>
      </c>
      <c r="AD331" s="11">
        <f>'OddsRatio_working_3-way'!X331^(1/3)*SIN(('OddsRatio_working_3-way'!Y331+2*PI())/3)</f>
        <v>0.39128046971524949</v>
      </c>
      <c r="AE331" s="11">
        <f>'OddsRatio_working_3-way'!X331^(1/3)*SIN(('OddsRatio_working_3-way'!Y331+4*PI())/3)</f>
        <v>-0.51861640638151985</v>
      </c>
      <c r="AF331" s="11">
        <f>-'OddsRatio_working_3-way'!U331/(3*'OddsRatio_working_3-way'!X331^(1/3))*COS(('OddsRatio_working_3-way'!Y331)/3)</f>
        <v>0.52532920634926927</v>
      </c>
      <c r="AG331" s="11">
        <f>-'OddsRatio_working_3-way'!U331/(3*'OddsRatio_working_3-way'!X331^(1/3))*COS(('OddsRatio_working_3-way'!Y331+2*PI())/3)</f>
        <v>-0.37294075914231106</v>
      </c>
      <c r="AH331" s="11">
        <f>-'OddsRatio_working_3-way'!U331/(3*'OddsRatio_working_3-way'!X331^(1/3))*COS(('OddsRatio_working_3-way'!Y331+4*PI())/3)</f>
        <v>-0.15238844720695807</v>
      </c>
      <c r="AI331" s="11">
        <f>'OddsRatio_working_3-way'!U331/(3*'OddsRatio_working_3-way'!X331^(1/3))*SIN(('OddsRatio_working_3-way'!Y331)/3)</f>
        <v>-0.12733593666627024</v>
      </c>
      <c r="AJ331" s="11">
        <f>'OddsRatio_working_3-way'!U331/(3*'OddsRatio_working_3-way'!X331^(1/3))*SIN(('OddsRatio_working_3-way'!Y331+2*PI())/3)</f>
        <v>-0.39128046971524943</v>
      </c>
      <c r="AK331" s="11">
        <f>'OddsRatio_working_3-way'!U331/(3*'OddsRatio_working_3-way'!X331^(1/3))*SIN(('OddsRatio_working_3-way'!Y331+4*PI())/3)</f>
        <v>0.51861640638151973</v>
      </c>
      <c r="AL331" s="11">
        <f>'OddsRatio_working_3-way'!Z331+'OddsRatio_working_3-way'!AF331</f>
        <v>1.0506584126985388</v>
      </c>
      <c r="AM331" s="11">
        <f>'OddsRatio_working_3-way'!AA331+'OddsRatio_working_3-way'!AG331</f>
        <v>-0.74588151828462212</v>
      </c>
      <c r="AN331" s="11">
        <f>'OddsRatio_working_3-way'!AB331+'OddsRatio_working_3-way'!AH331</f>
        <v>-0.3047768944139162</v>
      </c>
      <c r="AO331" s="11">
        <f>'OddsRatio_working_3-way'!AC331+'OddsRatio_working_3-way'!AI331</f>
        <v>0</v>
      </c>
      <c r="AP331" s="11">
        <f>'OddsRatio_working_3-way'!AD331+'OddsRatio_working_3-way'!AJ331</f>
        <v>0</v>
      </c>
      <c r="AQ331" s="11">
        <f>'OddsRatio_working_3-way'!AE331+'OddsRatio_working_3-way'!AK331</f>
        <v>0</v>
      </c>
      <c r="AR331" s="10">
        <f>IF(A331="","",IF(('OddsRatio_working_3-way'!X331=0),IF(Q331&gt;0,-Q331^(1/3),(-Q331)^(1/3)),'OddsRatio_working_3-way'!AL331-'OddsRatio_working_3-way'!R331/3))</f>
        <v>1.0506584126985388</v>
      </c>
      <c r="AS331" s="11">
        <f>IF(('OddsRatio_working_3-way'!X331=0),IF(Q331&gt;0,-Q331^(1/3),(-Q331)^(1/3)),'OddsRatio_working_3-way'!AM331-'OddsRatio_working_3-way'!R331/3)</f>
        <v>-0.74588151828462212</v>
      </c>
      <c r="AT331" s="11">
        <f>IF(('OddsRatio_working_3-way'!X331=0),IF(Q331&gt;0,-Q331^(1/3),(-Q331)^(1/3)),'OddsRatio_working_3-way'!AN331-'OddsRatio_working_3-way'!R331/3)</f>
        <v>-0.3047768944139162</v>
      </c>
      <c r="AU331" s="11">
        <f>IF(('OddsRatio_working_3-way'!X331=0),0,'OddsRatio_working_3-way'!AO331)</f>
        <v>0</v>
      </c>
      <c r="AV331" s="11">
        <f>IF(('OddsRatio_working_3-way'!X331=0),0,'OddsRatio_working_3-way'!AP331)</f>
        <v>0</v>
      </c>
      <c r="AW331" s="11">
        <f>IF(('OddsRatio_working_3-way'!X331=0),0,'OddsRatio_working_3-way'!AQ331)</f>
        <v>0</v>
      </c>
    </row>
    <row r="332" spans="1:49" x14ac:dyDescent="0.2">
      <c r="A332" s="4">
        <f>IF('True_Odds_Calculator_3-way'!A333="","",'True_Odds_Calculator_3-way'!A333)</f>
        <v>4.38</v>
      </c>
      <c r="B332" s="4">
        <f>IF('True_Odds_Calculator_3-way'!B333="","",'True_Odds_Calculator_3-way'!B333)</f>
        <v>3.43</v>
      </c>
      <c r="C332" s="4">
        <f>IF('True_Odds_Calculator_3-way'!C333="","",'True_Odds_Calculator_3-way'!C333)</f>
        <v>1.96</v>
      </c>
      <c r="D332" s="9">
        <f t="shared" si="78"/>
        <v>0.21999140904778944</v>
      </c>
      <c r="E332" s="9">
        <f t="shared" si="79"/>
        <v>0.28176326720937978</v>
      </c>
      <c r="F332" s="9">
        <f t="shared" si="80"/>
        <v>0.49824532374283081</v>
      </c>
      <c r="G332" s="9">
        <f t="shared" si="81"/>
        <v>1.0490035655025824</v>
      </c>
      <c r="H332" s="9">
        <f t="shared" si="82"/>
        <v>4.5456320513987292</v>
      </c>
      <c r="I332" s="9">
        <f t="shared" si="83"/>
        <v>3.5490786641712764</v>
      </c>
      <c r="J332" s="9">
        <f t="shared" si="84"/>
        <v>2.0070434228824787</v>
      </c>
      <c r="K332" s="11">
        <f t="shared" si="85"/>
        <v>0.22831050228310504</v>
      </c>
      <c r="L332" s="11">
        <f t="shared" si="86"/>
        <v>0.29154518950437314</v>
      </c>
      <c r="M332" s="11">
        <f t="shared" si="87"/>
        <v>0.51020408163265307</v>
      </c>
      <c r="N332" s="11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-0.26777492417950466</v>
      </c>
      <c r="O332" s="11">
        <f>0</f>
        <v>0</v>
      </c>
      <c r="P332" s="11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0.22991344387109852</v>
      </c>
      <c r="Q332" s="11">
        <f>2*'OddsRatio_working_3-way'!K332*'OddsRatio_working_3-way'!L332*'OddsRatio_working_3-way'!M332</f>
        <v>6.7921253728537218E-2</v>
      </c>
      <c r="R332" s="11">
        <f t="shared" si="88"/>
        <v>0</v>
      </c>
      <c r="S332" s="11">
        <f t="shared" si="89"/>
        <v>-0.85860707299453687</v>
      </c>
      <c r="T332" s="11">
        <f t="shared" si="90"/>
        <v>-0.25365053855082326</v>
      </c>
      <c r="U332" s="11">
        <f>'OddsRatio_working_3-way'!S332-'OddsRatio_working_3-way'!R332^2/3</f>
        <v>-0.85860707299453687</v>
      </c>
      <c r="V332" s="11">
        <f>'OddsRatio_working_3-way'!S332*'OddsRatio_working_3-way'!R332/3-2*'OddsRatio_working_3-way'!R332^3/27-'OddsRatio_working_3-way'!T332</f>
        <v>0.25365053855082326</v>
      </c>
      <c r="W332" s="11">
        <f>'OddsRatio_working_3-way'!V332^2+4*'OddsRatio_working_3-way'!U332^3/27</f>
        <v>-2.9434793432346312E-2</v>
      </c>
      <c r="X332" s="11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0.15311220488539523</v>
      </c>
      <c r="Y332" s="11">
        <f>IF('OddsRatio_working_3-way'!W332&gt;=0,IF('OddsRatio_working_3-way'!V332+SQRT('OddsRatio_working_3-way'!W332)&gt;0,0,PI()),ACOS('OddsRatio_working_3-way'!V332/(2*'OddsRatio_working_3-way'!X332)))</f>
        <v>0.59470132739305959</v>
      </c>
      <c r="Z332" s="11">
        <f>'OddsRatio_working_3-way'!X332^(1/3)*COS('OddsRatio_working_3-way'!Y332/3)</f>
        <v>0.52450178275129111</v>
      </c>
      <c r="AA332" s="11">
        <f>'OddsRatio_working_3-way'!X332^(1/3)*COS(('OddsRatio_working_3-way'!Y332+2*PI())/3)</f>
        <v>-0.3534933056722448</v>
      </c>
      <c r="AB332" s="11">
        <f>'OddsRatio_working_3-way'!X332^(1/3)*COS(('OddsRatio_working_3-way'!Y332+4*PI())/3)</f>
        <v>-0.17100847707904646</v>
      </c>
      <c r="AC332" s="11">
        <f>'OddsRatio_working_3-way'!X332^(1/3)*SIN('OddsRatio_working_3-way'!Y332/3)</f>
        <v>0.1053576649113059</v>
      </c>
      <c r="AD332" s="11">
        <f>'OddsRatio_working_3-way'!X332^(1/3)*SIN(('OddsRatio_working_3-way'!Y332+2*PI())/3)</f>
        <v>0.40155303573719187</v>
      </c>
      <c r="AE332" s="11">
        <f>'OddsRatio_working_3-way'!X332^(1/3)*SIN(('OddsRatio_working_3-way'!Y332+4*PI())/3)</f>
        <v>-0.50691070064849775</v>
      </c>
      <c r="AF332" s="11">
        <f>-'OddsRatio_working_3-way'!U332/(3*'OddsRatio_working_3-way'!X332^(1/3))*COS(('OddsRatio_working_3-way'!Y332)/3)</f>
        <v>0.52450178275129122</v>
      </c>
      <c r="AG332" s="11">
        <f>-'OddsRatio_working_3-way'!U332/(3*'OddsRatio_working_3-way'!X332^(1/3))*COS(('OddsRatio_working_3-way'!Y332+2*PI())/3)</f>
        <v>-0.35349330567224485</v>
      </c>
      <c r="AH332" s="11">
        <f>-'OddsRatio_working_3-way'!U332/(3*'OddsRatio_working_3-way'!X332^(1/3))*COS(('OddsRatio_working_3-way'!Y332+4*PI())/3)</f>
        <v>-0.17100847707904648</v>
      </c>
      <c r="AI332" s="11">
        <f>'OddsRatio_working_3-way'!U332/(3*'OddsRatio_working_3-way'!X332^(1/3))*SIN(('OddsRatio_working_3-way'!Y332)/3)</f>
        <v>-0.10535766491130591</v>
      </c>
      <c r="AJ332" s="11">
        <f>'OddsRatio_working_3-way'!U332/(3*'OddsRatio_working_3-way'!X332^(1/3))*SIN(('OddsRatio_working_3-way'!Y332+2*PI())/3)</f>
        <v>-0.40155303573719198</v>
      </c>
      <c r="AK332" s="11">
        <f>'OddsRatio_working_3-way'!U332/(3*'OddsRatio_working_3-way'!X332^(1/3))*SIN(('OddsRatio_working_3-way'!Y332+4*PI())/3)</f>
        <v>0.50691070064849786</v>
      </c>
      <c r="AL332" s="11">
        <f>'OddsRatio_working_3-way'!Z332+'OddsRatio_working_3-way'!AF332</f>
        <v>1.0490035655025824</v>
      </c>
      <c r="AM332" s="11">
        <f>'OddsRatio_working_3-way'!AA332+'OddsRatio_working_3-way'!AG332</f>
        <v>-0.70698661134448959</v>
      </c>
      <c r="AN332" s="11">
        <f>'OddsRatio_working_3-way'!AB332+'OddsRatio_working_3-way'!AH332</f>
        <v>-0.34201695415809297</v>
      </c>
      <c r="AO332" s="11">
        <f>'OddsRatio_working_3-way'!AC332+'OddsRatio_working_3-way'!AI332</f>
        <v>0</v>
      </c>
      <c r="AP332" s="11">
        <f>'OddsRatio_working_3-way'!AD332+'OddsRatio_working_3-way'!AJ332</f>
        <v>0</v>
      </c>
      <c r="AQ332" s="11">
        <f>'OddsRatio_working_3-way'!AE332+'OddsRatio_working_3-way'!AK332</f>
        <v>0</v>
      </c>
      <c r="AR332" s="10">
        <f>IF(A332="","",IF(('OddsRatio_working_3-way'!X332=0),IF(Q332&gt;0,-Q332^(1/3),(-Q332)^(1/3)),'OddsRatio_working_3-way'!AL332-'OddsRatio_working_3-way'!R332/3))</f>
        <v>1.0490035655025824</v>
      </c>
      <c r="AS332" s="11">
        <f>IF(('OddsRatio_working_3-way'!X332=0),IF(Q332&gt;0,-Q332^(1/3),(-Q332)^(1/3)),'OddsRatio_working_3-way'!AM332-'OddsRatio_working_3-way'!R332/3)</f>
        <v>-0.70698661134448959</v>
      </c>
      <c r="AT332" s="11">
        <f>IF(('OddsRatio_working_3-way'!X332=0),IF(Q332&gt;0,-Q332^(1/3),(-Q332)^(1/3)),'OddsRatio_working_3-way'!AN332-'OddsRatio_working_3-way'!R332/3)</f>
        <v>-0.34201695415809297</v>
      </c>
      <c r="AU332" s="11">
        <f>IF(('OddsRatio_working_3-way'!X332=0),0,'OddsRatio_working_3-way'!AO332)</f>
        <v>0</v>
      </c>
      <c r="AV332" s="11">
        <f>IF(('OddsRatio_working_3-way'!X332=0),0,'OddsRatio_working_3-way'!AP332)</f>
        <v>0</v>
      </c>
      <c r="AW332" s="11">
        <f>IF(('OddsRatio_working_3-way'!X332=0),0,'OddsRatio_working_3-way'!AQ332)</f>
        <v>0</v>
      </c>
    </row>
    <row r="333" spans="1:49" x14ac:dyDescent="0.2">
      <c r="A333" s="4">
        <f>IF('True_Odds_Calculator_3-way'!A334="","",'True_Odds_Calculator_3-way'!A334)</f>
        <v>2.33</v>
      </c>
      <c r="B333" s="4">
        <f>IF('True_Odds_Calculator_3-way'!B334="","",'True_Odds_Calculator_3-way'!B334)</f>
        <v>3.12</v>
      </c>
      <c r="C333" s="4">
        <f>IF('True_Odds_Calculator_3-way'!C334="","",'True_Odds_Calculator_3-way'!C334)</f>
        <v>3.65</v>
      </c>
      <c r="D333" s="9">
        <f t="shared" si="78"/>
        <v>0.42039495480898764</v>
      </c>
      <c r="E333" s="9">
        <f t="shared" si="79"/>
        <v>0.31272948549780732</v>
      </c>
      <c r="F333" s="9">
        <f t="shared" si="80"/>
        <v>0.26687555969320498</v>
      </c>
      <c r="G333" s="9">
        <f t="shared" si="81"/>
        <v>1.0366282042060195</v>
      </c>
      <c r="H333" s="9">
        <f t="shared" si="82"/>
        <v>2.378715511594006</v>
      </c>
      <c r="I333" s="9">
        <f t="shared" si="83"/>
        <v>3.1976517929167616</v>
      </c>
      <c r="J333" s="9">
        <f t="shared" si="84"/>
        <v>3.7470647411459512</v>
      </c>
      <c r="K333" s="11">
        <f t="shared" si="85"/>
        <v>0.42918454935622319</v>
      </c>
      <c r="L333" s="11">
        <f t="shared" si="86"/>
        <v>0.32051282051282048</v>
      </c>
      <c r="M333" s="11">
        <f t="shared" si="87"/>
        <v>0.27397260273972601</v>
      </c>
      <c r="N333" s="11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-0.28159827904080947</v>
      </c>
      <c r="O333" s="11">
        <f>0</f>
        <v>0</v>
      </c>
      <c r="P333" s="11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0.22989337469906579</v>
      </c>
      <c r="Q333" s="11">
        <f>2*'OddsRatio_working_3-way'!K333*'OddsRatio_working_3-way'!L333*'OddsRatio_working_3-way'!M333</f>
        <v>7.537487695051337E-2</v>
      </c>
      <c r="R333" s="11">
        <f t="shared" si="88"/>
        <v>0</v>
      </c>
      <c r="S333" s="11">
        <f t="shared" si="89"/>
        <v>-0.81638771189276138</v>
      </c>
      <c r="T333" s="11">
        <f t="shared" si="90"/>
        <v>-0.26766810225992177</v>
      </c>
      <c r="U333" s="11">
        <f>'OddsRatio_working_3-way'!S333-'OddsRatio_working_3-way'!R333^2/3</f>
        <v>-0.81638771189276138</v>
      </c>
      <c r="V333" s="11">
        <f>'OddsRatio_working_3-way'!S333*'OddsRatio_working_3-way'!R333/3-2*'OddsRatio_working_3-way'!R333^3/27-'OddsRatio_working_3-way'!T333</f>
        <v>0.26766810225992177</v>
      </c>
      <c r="W333" s="11">
        <f>'OddsRatio_working_3-way'!V333^2+4*'OddsRatio_working_3-way'!U333^3/27</f>
        <v>-8.9631714641414673E-3</v>
      </c>
      <c r="X333" s="11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0.14195895923784577</v>
      </c>
      <c r="Y333" s="11">
        <f>IF('OddsRatio_working_3-way'!W333&gt;=0,IF('OddsRatio_working_3-way'!V333+SQRT('OddsRatio_working_3-way'!W333)&gt;0,0,PI()),ACOS('OddsRatio_working_3-way'!V333/(2*'OddsRatio_working_3-way'!X333)))</f>
        <v>0.33996662399531496</v>
      </c>
      <c r="Z333" s="11">
        <f>'OddsRatio_working_3-way'!X333^(1/3)*COS('OddsRatio_working_3-way'!Y333/3)</f>
        <v>0.51831410210300977</v>
      </c>
      <c r="AA333" s="11">
        <f>'OddsRatio_working_3-way'!X333^(1/3)*COS(('OddsRatio_working_3-way'!Y333+2*PI())/3)</f>
        <v>-0.31024321986512288</v>
      </c>
      <c r="AB333" s="11">
        <f>'OddsRatio_working_3-way'!X333^(1/3)*COS(('OddsRatio_working_3-way'!Y333+4*PI())/3)</f>
        <v>-0.208070882237887</v>
      </c>
      <c r="AC333" s="11">
        <f>'OddsRatio_working_3-way'!X333^(1/3)*SIN('OddsRatio_working_3-way'!Y333/3)</f>
        <v>5.8989226632818234E-2</v>
      </c>
      <c r="AD333" s="11">
        <f>'OddsRatio_working_3-way'!X333^(1/3)*SIN(('OddsRatio_working_3-way'!Y333+2*PI())/3)</f>
        <v>0.4193785662445188</v>
      </c>
      <c r="AE333" s="11">
        <f>'OddsRatio_working_3-way'!X333^(1/3)*SIN(('OddsRatio_working_3-way'!Y333+4*PI())/3)</f>
        <v>-0.47836779287733677</v>
      </c>
      <c r="AF333" s="11">
        <f>-'OddsRatio_working_3-way'!U333/(3*'OddsRatio_working_3-way'!X333^(1/3))*COS(('OddsRatio_working_3-way'!Y333)/3)</f>
        <v>0.51831410210300966</v>
      </c>
      <c r="AG333" s="11">
        <f>-'OddsRatio_working_3-way'!U333/(3*'OddsRatio_working_3-way'!X333^(1/3))*COS(('OddsRatio_working_3-way'!Y333+2*PI())/3)</f>
        <v>-0.31024321986512282</v>
      </c>
      <c r="AH333" s="11">
        <f>-'OddsRatio_working_3-way'!U333/(3*'OddsRatio_working_3-way'!X333^(1/3))*COS(('OddsRatio_working_3-way'!Y333+4*PI())/3)</f>
        <v>-0.20807088223788697</v>
      </c>
      <c r="AI333" s="11">
        <f>'OddsRatio_working_3-way'!U333/(3*'OddsRatio_working_3-way'!X333^(1/3))*SIN(('OddsRatio_working_3-way'!Y333)/3)</f>
        <v>-5.898922663281822E-2</v>
      </c>
      <c r="AJ333" s="11">
        <f>'OddsRatio_working_3-way'!U333/(3*'OddsRatio_working_3-way'!X333^(1/3))*SIN(('OddsRatio_working_3-way'!Y333+2*PI())/3)</f>
        <v>-0.41937856624451869</v>
      </c>
      <c r="AK333" s="11">
        <f>'OddsRatio_working_3-way'!U333/(3*'OddsRatio_working_3-way'!X333^(1/3))*SIN(('OddsRatio_working_3-way'!Y333+4*PI())/3)</f>
        <v>0.47836779287733666</v>
      </c>
      <c r="AL333" s="11">
        <f>'OddsRatio_working_3-way'!Z333+'OddsRatio_working_3-way'!AF333</f>
        <v>1.0366282042060195</v>
      </c>
      <c r="AM333" s="11">
        <f>'OddsRatio_working_3-way'!AA333+'OddsRatio_working_3-way'!AG333</f>
        <v>-0.62048643973024564</v>
      </c>
      <c r="AN333" s="11">
        <f>'OddsRatio_working_3-way'!AB333+'OddsRatio_working_3-way'!AH333</f>
        <v>-0.416141764475774</v>
      </c>
      <c r="AO333" s="11">
        <f>'OddsRatio_working_3-way'!AC333+'OddsRatio_working_3-way'!AI333</f>
        <v>0</v>
      </c>
      <c r="AP333" s="11">
        <f>'OddsRatio_working_3-way'!AD333+'OddsRatio_working_3-way'!AJ333</f>
        <v>0</v>
      </c>
      <c r="AQ333" s="11">
        <f>'OddsRatio_working_3-way'!AE333+'OddsRatio_working_3-way'!AK333</f>
        <v>0</v>
      </c>
      <c r="AR333" s="10">
        <f>IF(A333="","",IF(('OddsRatio_working_3-way'!X333=0),IF(Q333&gt;0,-Q333^(1/3),(-Q333)^(1/3)),'OddsRatio_working_3-way'!AL333-'OddsRatio_working_3-way'!R333/3))</f>
        <v>1.0366282042060195</v>
      </c>
      <c r="AS333" s="11">
        <f>IF(('OddsRatio_working_3-way'!X333=0),IF(Q333&gt;0,-Q333^(1/3),(-Q333)^(1/3)),'OddsRatio_working_3-way'!AM333-'OddsRatio_working_3-way'!R333/3)</f>
        <v>-0.62048643973024564</v>
      </c>
      <c r="AT333" s="11">
        <f>IF(('OddsRatio_working_3-way'!X333=0),IF(Q333&gt;0,-Q333^(1/3),(-Q333)^(1/3)),'OddsRatio_working_3-way'!AN333-'OddsRatio_working_3-way'!R333/3)</f>
        <v>-0.416141764475774</v>
      </c>
      <c r="AU333" s="11">
        <f>IF(('OddsRatio_working_3-way'!X333=0),0,'OddsRatio_working_3-way'!AO333)</f>
        <v>0</v>
      </c>
      <c r="AV333" s="11">
        <f>IF(('OddsRatio_working_3-way'!X333=0),0,'OddsRatio_working_3-way'!AP333)</f>
        <v>0</v>
      </c>
      <c r="AW333" s="11">
        <f>IF(('OddsRatio_working_3-way'!X333=0),0,'OddsRatio_working_3-way'!AQ333)</f>
        <v>0</v>
      </c>
    </row>
    <row r="334" spans="1:49" x14ac:dyDescent="0.2">
      <c r="A334" s="4">
        <f>IF('True_Odds_Calculator_3-way'!A335="","",'True_Odds_Calculator_3-way'!A335)</f>
        <v>1.97</v>
      </c>
      <c r="B334" s="4">
        <f>IF('True_Odds_Calculator_3-way'!B335="","",'True_Odds_Calculator_3-way'!B335)</f>
        <v>3.21</v>
      </c>
      <c r="C334" s="4">
        <f>IF('True_Odds_Calculator_3-way'!C335="","",'True_Odds_Calculator_3-way'!C335)</f>
        <v>4.87</v>
      </c>
      <c r="D334" s="9">
        <f t="shared" si="78"/>
        <v>0.49780970537800845</v>
      </c>
      <c r="E334" s="9">
        <f t="shared" si="79"/>
        <v>0.30317735536495027</v>
      </c>
      <c r="F334" s="9">
        <f t="shared" si="80"/>
        <v>0.1990129392570413</v>
      </c>
      <c r="G334" s="9">
        <f t="shared" si="81"/>
        <v>1.0399997180155807</v>
      </c>
      <c r="H334" s="9">
        <f t="shared" si="82"/>
        <v>2.0087997264751132</v>
      </c>
      <c r="I334" s="9">
        <f t="shared" si="83"/>
        <v>3.2983993768144333</v>
      </c>
      <c r="J334" s="9">
        <f t="shared" si="84"/>
        <v>5.0247989087202978</v>
      </c>
      <c r="K334" s="11">
        <f t="shared" si="85"/>
        <v>0.50761421319796951</v>
      </c>
      <c r="L334" s="11">
        <f t="shared" si="86"/>
        <v>0.3115264797507788</v>
      </c>
      <c r="M334" s="11">
        <f t="shared" si="87"/>
        <v>0.20533880903490759</v>
      </c>
      <c r="N334" s="11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-0.2693858334632997</v>
      </c>
      <c r="O334" s="11">
        <f>0</f>
        <v>0</v>
      </c>
      <c r="P334" s="11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0.22892271987856772</v>
      </c>
      <c r="Q334" s="11">
        <f>2*'OddsRatio_working_3-way'!K334*'OddsRatio_working_3-way'!L334*'OddsRatio_working_3-way'!M334</f>
        <v>6.4942615568387999E-2</v>
      </c>
      <c r="R334" s="11">
        <f t="shared" si="88"/>
        <v>0</v>
      </c>
      <c r="S334" s="11">
        <f t="shared" si="89"/>
        <v>-0.84979494628753538</v>
      </c>
      <c r="T334" s="11">
        <f t="shared" si="90"/>
        <v>-0.24107658050710221</v>
      </c>
      <c r="U334" s="11">
        <f>'OddsRatio_working_3-way'!S334-'OddsRatio_working_3-way'!R334^2/3</f>
        <v>-0.84979494628753538</v>
      </c>
      <c r="V334" s="11">
        <f>'OddsRatio_working_3-way'!S334*'OddsRatio_working_3-way'!R334/3-2*'OddsRatio_working_3-way'!R334^3/27-'OddsRatio_working_3-way'!T334</f>
        <v>0.24107658050710221</v>
      </c>
      <c r="W334" s="11">
        <f>'OddsRatio_working_3-way'!V334^2+4*'OddsRatio_working_3-way'!U334^3/27</f>
        <v>-3.2797734670191508E-2</v>
      </c>
      <c r="X334" s="11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0.15076111264114897</v>
      </c>
      <c r="Y334" s="11">
        <f>IF('OddsRatio_working_3-way'!W334&gt;=0,IF('OddsRatio_working_3-way'!V334+SQRT('OddsRatio_working_3-way'!W334)&gt;0,0,PI()),ACOS('OddsRatio_working_3-way'!V334/(2*'OddsRatio_working_3-way'!X334)))</f>
        <v>0.64428118583942962</v>
      </c>
      <c r="Z334" s="11">
        <f>'OddsRatio_working_3-way'!X334^(1/3)*COS('OddsRatio_working_3-way'!Y334/3)</f>
        <v>0.51999985900779044</v>
      </c>
      <c r="AA334" s="11">
        <f>'OddsRatio_working_3-way'!X334^(1/3)*COS(('OddsRatio_working_3-way'!Y334+2*PI())/3)</f>
        <v>-0.35822847192305363</v>
      </c>
      <c r="AB334" s="11">
        <f>'OddsRatio_working_3-way'!X334^(1/3)*COS(('OddsRatio_working_3-way'!Y334+4*PI())/3)</f>
        <v>-0.16177138708473651</v>
      </c>
      <c r="AC334" s="11">
        <f>'OddsRatio_working_3-way'!X334^(1/3)*SIN('OddsRatio_working_3-way'!Y334/3)</f>
        <v>0.11342455081561148</v>
      </c>
      <c r="AD334" s="11">
        <f>'OddsRatio_working_3-way'!X334^(1/3)*SIN(('OddsRatio_working_3-way'!Y334+2*PI())/3)</f>
        <v>0.39362081245726721</v>
      </c>
      <c r="AE334" s="11">
        <f>'OddsRatio_working_3-way'!X334^(1/3)*SIN(('OddsRatio_working_3-way'!Y334+4*PI())/3)</f>
        <v>-0.50704536327287864</v>
      </c>
      <c r="AF334" s="11">
        <f>-'OddsRatio_working_3-way'!U334/(3*'OddsRatio_working_3-way'!X334^(1/3))*COS(('OddsRatio_working_3-way'!Y334)/3)</f>
        <v>0.51999985900779033</v>
      </c>
      <c r="AG334" s="11">
        <f>-'OddsRatio_working_3-way'!U334/(3*'OddsRatio_working_3-way'!X334^(1/3))*COS(('OddsRatio_working_3-way'!Y334+2*PI())/3)</f>
        <v>-0.35822847192305352</v>
      </c>
      <c r="AH334" s="11">
        <f>-'OddsRatio_working_3-way'!U334/(3*'OddsRatio_working_3-way'!X334^(1/3))*COS(('OddsRatio_working_3-way'!Y334+4*PI())/3)</f>
        <v>-0.16177138708473648</v>
      </c>
      <c r="AI334" s="11">
        <f>'OddsRatio_working_3-way'!U334/(3*'OddsRatio_working_3-way'!X334^(1/3))*SIN(('OddsRatio_working_3-way'!Y334)/3)</f>
        <v>-0.11342455081561145</v>
      </c>
      <c r="AJ334" s="11">
        <f>'OddsRatio_working_3-way'!U334/(3*'OddsRatio_working_3-way'!X334^(1/3))*SIN(('OddsRatio_working_3-way'!Y334+2*PI())/3)</f>
        <v>-0.39362081245726716</v>
      </c>
      <c r="AK334" s="11">
        <f>'OddsRatio_working_3-way'!U334/(3*'OddsRatio_working_3-way'!X334^(1/3))*SIN(('OddsRatio_working_3-way'!Y334+4*PI())/3)</f>
        <v>0.50704536327287852</v>
      </c>
      <c r="AL334" s="11">
        <f>'OddsRatio_working_3-way'!Z334+'OddsRatio_working_3-way'!AF334</f>
        <v>1.0399997180155807</v>
      </c>
      <c r="AM334" s="11">
        <f>'OddsRatio_working_3-way'!AA334+'OddsRatio_working_3-way'!AG334</f>
        <v>-0.71645694384610714</v>
      </c>
      <c r="AN334" s="11">
        <f>'OddsRatio_working_3-way'!AB334+'OddsRatio_working_3-way'!AH334</f>
        <v>-0.32354277416947297</v>
      </c>
      <c r="AO334" s="11">
        <f>'OddsRatio_working_3-way'!AC334+'OddsRatio_working_3-way'!AI334</f>
        <v>0</v>
      </c>
      <c r="AP334" s="11">
        <f>'OddsRatio_working_3-way'!AD334+'OddsRatio_working_3-way'!AJ334</f>
        <v>0</v>
      </c>
      <c r="AQ334" s="11">
        <f>'OddsRatio_working_3-way'!AE334+'OddsRatio_working_3-way'!AK334</f>
        <v>0</v>
      </c>
      <c r="AR334" s="10">
        <f>IF(A334="","",IF(('OddsRatio_working_3-way'!X334=0),IF(Q334&gt;0,-Q334^(1/3),(-Q334)^(1/3)),'OddsRatio_working_3-way'!AL334-'OddsRatio_working_3-way'!R334/3))</f>
        <v>1.0399997180155807</v>
      </c>
      <c r="AS334" s="11">
        <f>IF(('OddsRatio_working_3-way'!X334=0),IF(Q334&gt;0,-Q334^(1/3),(-Q334)^(1/3)),'OddsRatio_working_3-way'!AM334-'OddsRatio_working_3-way'!R334/3)</f>
        <v>-0.71645694384610714</v>
      </c>
      <c r="AT334" s="11">
        <f>IF(('OddsRatio_working_3-way'!X334=0),IF(Q334&gt;0,-Q334^(1/3),(-Q334)^(1/3)),'OddsRatio_working_3-way'!AN334-'OddsRatio_working_3-way'!R334/3)</f>
        <v>-0.32354277416947297</v>
      </c>
      <c r="AU334" s="11">
        <f>IF(('OddsRatio_working_3-way'!X334=0),0,'OddsRatio_working_3-way'!AO334)</f>
        <v>0</v>
      </c>
      <c r="AV334" s="11">
        <f>IF(('OddsRatio_working_3-way'!X334=0),0,'OddsRatio_working_3-way'!AP334)</f>
        <v>0</v>
      </c>
      <c r="AW334" s="11">
        <f>IF(('OddsRatio_working_3-way'!X334=0),0,'OddsRatio_working_3-way'!AQ334)</f>
        <v>0</v>
      </c>
    </row>
    <row r="335" spans="1:49" x14ac:dyDescent="0.2">
      <c r="A335" s="4">
        <f>IF('True_Odds_Calculator_3-way'!A336="","",'True_Odds_Calculator_3-way'!A336)</f>
        <v>1.91</v>
      </c>
      <c r="B335" s="4">
        <f>IF('True_Odds_Calculator_3-way'!B336="","",'True_Odds_Calculator_3-way'!B336)</f>
        <v>3.59</v>
      </c>
      <c r="C335" s="4">
        <f>IF('True_Odds_Calculator_3-way'!C336="","",'True_Odds_Calculator_3-way'!C336)</f>
        <v>4.2</v>
      </c>
      <c r="D335" s="9">
        <f t="shared" si="78"/>
        <v>0.50752405759317842</v>
      </c>
      <c r="E335" s="9">
        <f t="shared" si="79"/>
        <v>0.26583264447051014</v>
      </c>
      <c r="F335" s="9">
        <f t="shared" si="80"/>
        <v>0.22664329793631149</v>
      </c>
      <c r="G335" s="9">
        <f t="shared" si="81"/>
        <v>1.0663186231203485</v>
      </c>
      <c r="H335" s="9">
        <f t="shared" si="82"/>
        <v>1.9703499470395172</v>
      </c>
      <c r="I335" s="9">
        <f t="shared" si="83"/>
        <v>3.7617652338817025</v>
      </c>
      <c r="J335" s="9">
        <f t="shared" si="84"/>
        <v>4.4122195939851157</v>
      </c>
      <c r="K335" s="11">
        <f t="shared" si="85"/>
        <v>0.52356020942408377</v>
      </c>
      <c r="L335" s="11">
        <f t="shared" si="86"/>
        <v>0.2785515320334262</v>
      </c>
      <c r="M335" s="11">
        <f t="shared" si="87"/>
        <v>0.23809523809523808</v>
      </c>
      <c r="N335" s="11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-0.26188705294423631</v>
      </c>
      <c r="O335" s="11">
        <f>0</f>
        <v>0</v>
      </c>
      <c r="P335" s="11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0.23264712847468902</v>
      </c>
      <c r="Q335" s="11">
        <f>2*'OddsRatio_working_3-way'!K335*'OddsRatio_working_3-way'!L335*'OddsRatio_working_3-way'!M335</f>
        <v>6.9446904022295239E-2</v>
      </c>
      <c r="R335" s="11">
        <f t="shared" si="88"/>
        <v>0</v>
      </c>
      <c r="S335" s="11">
        <f t="shared" si="89"/>
        <v>-0.88834910263481659</v>
      </c>
      <c r="T335" s="11">
        <f t="shared" si="90"/>
        <v>-0.26517883660740799</v>
      </c>
      <c r="U335" s="11">
        <f>'OddsRatio_working_3-way'!S335-'OddsRatio_working_3-way'!R335^2/3</f>
        <v>-0.88834910263481659</v>
      </c>
      <c r="V335" s="11">
        <f>'OddsRatio_working_3-way'!S335*'OddsRatio_working_3-way'!R335/3-2*'OddsRatio_working_3-way'!R335^3/27-'OddsRatio_working_3-way'!T335</f>
        <v>0.26517883660740799</v>
      </c>
      <c r="W335" s="11">
        <f>'OddsRatio_working_3-way'!V335^2+4*'OddsRatio_working_3-way'!U335^3/27</f>
        <v>-3.3539924626725504E-2</v>
      </c>
      <c r="X335" s="11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0.16113638634025515</v>
      </c>
      <c r="Y335" s="11">
        <f>IF('OddsRatio_working_3-way'!W335&gt;=0,IF('OddsRatio_working_3-way'!V335+SQRT('OddsRatio_working_3-way'!W335)&gt;0,0,PI()),ACOS('OddsRatio_working_3-way'!V335/(2*'OddsRatio_working_3-way'!X335)))</f>
        <v>0.60440614361866252</v>
      </c>
      <c r="Z335" s="11">
        <f>'OddsRatio_working_3-way'!X335^(1/3)*COS('OddsRatio_working_3-way'!Y335/3)</f>
        <v>0.53315931156017426</v>
      </c>
      <c r="AA335" s="11">
        <f>'OddsRatio_working_3-way'!X335^(1/3)*COS(('OddsRatio_working_3-way'!Y335+2*PI())/3)</f>
        <v>-0.36088308642401928</v>
      </c>
      <c r="AB335" s="11">
        <f>'OddsRatio_working_3-way'!X335^(1/3)*COS(('OddsRatio_working_3-way'!Y335+4*PI())/3)</f>
        <v>-0.17227622513615487</v>
      </c>
      <c r="AC335" s="11">
        <f>'OddsRatio_working_3-way'!X335^(1/3)*SIN('OddsRatio_working_3-way'!Y335/3)</f>
        <v>0.10889222213555884</v>
      </c>
      <c r="AD335" s="11">
        <f>'OddsRatio_working_3-way'!X335^(1/3)*SIN(('OddsRatio_working_3-way'!Y335+2*PI())/3)</f>
        <v>0.40728339700755378</v>
      </c>
      <c r="AE335" s="11">
        <f>'OddsRatio_working_3-way'!X335^(1/3)*SIN(('OddsRatio_working_3-way'!Y335+4*PI())/3)</f>
        <v>-0.51617561914311272</v>
      </c>
      <c r="AF335" s="11">
        <f>-'OddsRatio_working_3-way'!U335/(3*'OddsRatio_working_3-way'!X335^(1/3))*COS(('OddsRatio_working_3-way'!Y335)/3)</f>
        <v>0.53315931156017426</v>
      </c>
      <c r="AG335" s="11">
        <f>-'OddsRatio_working_3-way'!U335/(3*'OddsRatio_working_3-way'!X335^(1/3))*COS(('OddsRatio_working_3-way'!Y335+2*PI())/3)</f>
        <v>-0.36088308642401928</v>
      </c>
      <c r="AH335" s="11">
        <f>-'OddsRatio_working_3-way'!U335/(3*'OddsRatio_working_3-way'!X335^(1/3))*COS(('OddsRatio_working_3-way'!Y335+4*PI())/3)</f>
        <v>-0.17227622513615487</v>
      </c>
      <c r="AI335" s="11">
        <f>'OddsRatio_working_3-way'!U335/(3*'OddsRatio_working_3-way'!X335^(1/3))*SIN(('OddsRatio_working_3-way'!Y335)/3)</f>
        <v>-0.10889222213555884</v>
      </c>
      <c r="AJ335" s="11">
        <f>'OddsRatio_working_3-way'!U335/(3*'OddsRatio_working_3-way'!X335^(1/3))*SIN(('OddsRatio_working_3-way'!Y335+2*PI())/3)</f>
        <v>-0.40728339700755378</v>
      </c>
      <c r="AK335" s="11">
        <f>'OddsRatio_working_3-way'!U335/(3*'OddsRatio_working_3-way'!X335^(1/3))*SIN(('OddsRatio_working_3-way'!Y335+4*PI())/3)</f>
        <v>0.51617561914311272</v>
      </c>
      <c r="AL335" s="11">
        <f>'OddsRatio_working_3-way'!Z335+'OddsRatio_working_3-way'!AF335</f>
        <v>1.0663186231203485</v>
      </c>
      <c r="AM335" s="11">
        <f>'OddsRatio_working_3-way'!AA335+'OddsRatio_working_3-way'!AG335</f>
        <v>-0.72176617284803857</v>
      </c>
      <c r="AN335" s="11">
        <f>'OddsRatio_working_3-way'!AB335+'OddsRatio_working_3-way'!AH335</f>
        <v>-0.34455245027230974</v>
      </c>
      <c r="AO335" s="11">
        <f>'OddsRatio_working_3-way'!AC335+'OddsRatio_working_3-way'!AI335</f>
        <v>0</v>
      </c>
      <c r="AP335" s="11">
        <f>'OddsRatio_working_3-way'!AD335+'OddsRatio_working_3-way'!AJ335</f>
        <v>0</v>
      </c>
      <c r="AQ335" s="11">
        <f>'OddsRatio_working_3-way'!AE335+'OddsRatio_working_3-way'!AK335</f>
        <v>0</v>
      </c>
      <c r="AR335" s="10">
        <f>IF(A335="","",IF(('OddsRatio_working_3-way'!X335=0),IF(Q335&gt;0,-Q335^(1/3),(-Q335)^(1/3)),'OddsRatio_working_3-way'!AL335-'OddsRatio_working_3-way'!R335/3))</f>
        <v>1.0663186231203485</v>
      </c>
      <c r="AS335" s="11">
        <f>IF(('OddsRatio_working_3-way'!X335=0),IF(Q335&gt;0,-Q335^(1/3),(-Q335)^(1/3)),'OddsRatio_working_3-way'!AM335-'OddsRatio_working_3-way'!R335/3)</f>
        <v>-0.72176617284803857</v>
      </c>
      <c r="AT335" s="11">
        <f>IF(('OddsRatio_working_3-way'!X335=0),IF(Q335&gt;0,-Q335^(1/3),(-Q335)^(1/3)),'OddsRatio_working_3-way'!AN335-'OddsRatio_working_3-way'!R335/3)</f>
        <v>-0.34455245027230974</v>
      </c>
      <c r="AU335" s="11">
        <f>IF(('OddsRatio_working_3-way'!X335=0),0,'OddsRatio_working_3-way'!AO335)</f>
        <v>0</v>
      </c>
      <c r="AV335" s="11">
        <f>IF(('OddsRatio_working_3-way'!X335=0),0,'OddsRatio_working_3-way'!AP335)</f>
        <v>0</v>
      </c>
      <c r="AW335" s="11">
        <f>IF(('OddsRatio_working_3-way'!X335=0),0,'OddsRatio_working_3-way'!AQ335)</f>
        <v>0</v>
      </c>
    </row>
    <row r="336" spans="1:49" x14ac:dyDescent="0.2">
      <c r="A336" s="4">
        <f>IF('True_Odds_Calculator_3-way'!A337="","",'True_Odds_Calculator_3-way'!A337)</f>
        <v>1.19</v>
      </c>
      <c r="B336" s="4">
        <f>IF('True_Odds_Calculator_3-way'!B337="","",'True_Odds_Calculator_3-way'!B337)</f>
        <v>7.61</v>
      </c>
      <c r="C336" s="4">
        <f>IF('True_Odds_Calculator_3-way'!C337="","",'True_Odds_Calculator_3-way'!C337)</f>
        <v>16.97</v>
      </c>
      <c r="D336" s="9">
        <f t="shared" si="78"/>
        <v>0.8262260373154483</v>
      </c>
      <c r="E336" s="9">
        <f t="shared" si="79"/>
        <v>0.1202355081537983</v>
      </c>
      <c r="F336" s="9">
        <f t="shared" si="80"/>
        <v>5.3538454530753482E-2</v>
      </c>
      <c r="G336" s="9">
        <f t="shared" si="81"/>
        <v>1.1069607616997845</v>
      </c>
      <c r="H336" s="9">
        <f t="shared" si="82"/>
        <v>1.2103225447229591</v>
      </c>
      <c r="I336" s="9">
        <f t="shared" si="83"/>
        <v>8.3170106348355759</v>
      </c>
      <c r="J336" s="9">
        <f t="shared" si="84"/>
        <v>18.678163364345554</v>
      </c>
      <c r="K336" s="11">
        <f t="shared" si="85"/>
        <v>0.84033613445378152</v>
      </c>
      <c r="L336" s="11">
        <f t="shared" si="86"/>
        <v>0.13140604467805519</v>
      </c>
      <c r="M336" s="11">
        <f t="shared" si="87"/>
        <v>5.892751915144373E-2</v>
      </c>
      <c r="N336" s="11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-0.13051081932195618</v>
      </c>
      <c r="O336" s="11">
        <f>0</f>
        <v>0</v>
      </c>
      <c r="P336" s="11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0.1481663458163599</v>
      </c>
      <c r="Q336" s="11">
        <f>2*'OddsRatio_working_3-way'!K336*'OddsRatio_working_3-way'!L336*'OddsRatio_working_3-way'!M336</f>
        <v>1.3014171788876585E-2</v>
      </c>
      <c r="R336" s="11">
        <f t="shared" si="88"/>
        <v>0</v>
      </c>
      <c r="S336" s="11">
        <f t="shared" si="89"/>
        <v>-1.1352801751313002</v>
      </c>
      <c r="T336" s="11">
        <f t="shared" si="90"/>
        <v>-9.9717187099806801E-2</v>
      </c>
      <c r="U336" s="11">
        <f>'OddsRatio_working_3-way'!S336-'OddsRatio_working_3-way'!R336^2/3</f>
        <v>-1.1352801751313002</v>
      </c>
      <c r="V336" s="11">
        <f>'OddsRatio_working_3-way'!S336*'OddsRatio_working_3-way'!R336/3-2*'OddsRatio_working_3-way'!R336^3/27-'OddsRatio_working_3-way'!T336</f>
        <v>9.9717187099806801E-2</v>
      </c>
      <c r="W336" s="11">
        <f>'OddsRatio_working_3-way'!V336^2+4*'OddsRatio_working_3-way'!U336^3/27</f>
        <v>-0.20682958306113852</v>
      </c>
      <c r="X336" s="11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0.2327944911634704</v>
      </c>
      <c r="Y336" s="11">
        <f>IF('OddsRatio_working_3-way'!W336&gt;=0,IF('OddsRatio_working_3-way'!V336+SQRT('OddsRatio_working_3-way'!W336)&gt;0,0,PI()),ACOS('OddsRatio_working_3-way'!V336/(2*'OddsRatio_working_3-way'!X336)))</f>
        <v>1.3549499065584696</v>
      </c>
      <c r="Z336" s="11">
        <f>'OddsRatio_working_3-way'!X336^(1/3)*COS('OddsRatio_working_3-way'!Y336/3)</f>
        <v>0.55348038084989226</v>
      </c>
      <c r="AA336" s="11">
        <f>'OddsRatio_working_3-way'!X336^(1/3)*COS(('OddsRatio_working_3-way'!Y336+2*PI())/3)</f>
        <v>-0.50925824304348744</v>
      </c>
      <c r="AB336" s="11">
        <f>'OddsRatio_working_3-way'!X336^(1/3)*COS(('OddsRatio_working_3-way'!Y336+4*PI())/3)</f>
        <v>-4.4222137806404979E-2</v>
      </c>
      <c r="AC336" s="11">
        <f>'OddsRatio_working_3-way'!X336^(1/3)*SIN('OddsRatio_working_3-way'!Y336/3)</f>
        <v>0.26848872054152478</v>
      </c>
      <c r="AD336" s="11">
        <f>'OddsRatio_working_3-way'!X336^(1/3)*SIN(('OddsRatio_working_3-way'!Y336+2*PI())/3)</f>
        <v>0.34508371004153043</v>
      </c>
      <c r="AE336" s="11">
        <f>'OddsRatio_working_3-way'!X336^(1/3)*SIN(('OddsRatio_working_3-way'!Y336+4*PI())/3)</f>
        <v>-0.61357243058305522</v>
      </c>
      <c r="AF336" s="11">
        <f>-'OddsRatio_working_3-way'!U336/(3*'OddsRatio_working_3-way'!X336^(1/3))*COS(('OddsRatio_working_3-way'!Y336)/3)</f>
        <v>0.55348038084989226</v>
      </c>
      <c r="AG336" s="11">
        <f>-'OddsRatio_working_3-way'!U336/(3*'OddsRatio_working_3-way'!X336^(1/3))*COS(('OddsRatio_working_3-way'!Y336+2*PI())/3)</f>
        <v>-0.50925824304348732</v>
      </c>
      <c r="AH336" s="11">
        <f>-'OddsRatio_working_3-way'!U336/(3*'OddsRatio_working_3-way'!X336^(1/3))*COS(('OddsRatio_working_3-way'!Y336+4*PI())/3)</f>
        <v>-4.4222137806404972E-2</v>
      </c>
      <c r="AI336" s="11">
        <f>'OddsRatio_working_3-way'!U336/(3*'OddsRatio_working_3-way'!X336^(1/3))*SIN(('OddsRatio_working_3-way'!Y336)/3)</f>
        <v>-0.26848872054152473</v>
      </c>
      <c r="AJ336" s="11">
        <f>'OddsRatio_working_3-way'!U336/(3*'OddsRatio_working_3-way'!X336^(1/3))*SIN(('OddsRatio_working_3-way'!Y336+2*PI())/3)</f>
        <v>-0.34508371004153038</v>
      </c>
      <c r="AK336" s="11">
        <f>'OddsRatio_working_3-way'!U336/(3*'OddsRatio_working_3-way'!X336^(1/3))*SIN(('OddsRatio_working_3-way'!Y336+4*PI())/3)</f>
        <v>0.61357243058305511</v>
      </c>
      <c r="AL336" s="11">
        <f>'OddsRatio_working_3-way'!Z336+'OddsRatio_working_3-way'!AF336</f>
        <v>1.1069607616997845</v>
      </c>
      <c r="AM336" s="11">
        <f>'OddsRatio_working_3-way'!AA336+'OddsRatio_working_3-way'!AG336</f>
        <v>-1.0185164860869746</v>
      </c>
      <c r="AN336" s="11">
        <f>'OddsRatio_working_3-way'!AB336+'OddsRatio_working_3-way'!AH336</f>
        <v>-8.8444275612809958E-2</v>
      </c>
      <c r="AO336" s="11">
        <f>'OddsRatio_working_3-way'!AC336+'OddsRatio_working_3-way'!AI336</f>
        <v>0</v>
      </c>
      <c r="AP336" s="11">
        <f>'OddsRatio_working_3-way'!AD336+'OddsRatio_working_3-way'!AJ336</f>
        <v>0</v>
      </c>
      <c r="AQ336" s="11">
        <f>'OddsRatio_working_3-way'!AE336+'OddsRatio_working_3-way'!AK336</f>
        <v>0</v>
      </c>
      <c r="AR336" s="10">
        <f>IF(A336="","",IF(('OddsRatio_working_3-way'!X336=0),IF(Q336&gt;0,-Q336^(1/3),(-Q336)^(1/3)),'OddsRatio_working_3-way'!AL336-'OddsRatio_working_3-way'!R336/3))</f>
        <v>1.1069607616997845</v>
      </c>
      <c r="AS336" s="11">
        <f>IF(('OddsRatio_working_3-way'!X336=0),IF(Q336&gt;0,-Q336^(1/3),(-Q336)^(1/3)),'OddsRatio_working_3-way'!AM336-'OddsRatio_working_3-way'!R336/3)</f>
        <v>-1.0185164860869746</v>
      </c>
      <c r="AT336" s="11">
        <f>IF(('OddsRatio_working_3-way'!X336=0),IF(Q336&gt;0,-Q336^(1/3),(-Q336)^(1/3)),'OddsRatio_working_3-way'!AN336-'OddsRatio_working_3-way'!R336/3)</f>
        <v>-8.8444275612809958E-2</v>
      </c>
      <c r="AU336" s="11">
        <f>IF(('OddsRatio_working_3-way'!X336=0),0,'OddsRatio_working_3-way'!AO336)</f>
        <v>0</v>
      </c>
      <c r="AV336" s="11">
        <f>IF(('OddsRatio_working_3-way'!X336=0),0,'OddsRatio_working_3-way'!AP336)</f>
        <v>0</v>
      </c>
      <c r="AW336" s="11">
        <f>IF(('OddsRatio_working_3-way'!X336=0),0,'OddsRatio_working_3-way'!AQ336)</f>
        <v>0</v>
      </c>
    </row>
    <row r="337" spans="1:49" x14ac:dyDescent="0.2">
      <c r="A337" s="4">
        <f>IF('True_Odds_Calculator_3-way'!A338="","",'True_Odds_Calculator_3-way'!A338)</f>
        <v>1.36</v>
      </c>
      <c r="B337" s="4">
        <f>IF('True_Odds_Calculator_3-way'!B338="","",'True_Odds_Calculator_3-way'!B338)</f>
        <v>4.97</v>
      </c>
      <c r="C337" s="4">
        <f>IF('True_Odds_Calculator_3-way'!C338="","",'True_Odds_Calculator_3-way'!C338)</f>
        <v>8.16</v>
      </c>
      <c r="D337" s="9">
        <f t="shared" si="78"/>
        <v>0.70941593802888292</v>
      </c>
      <c r="E337" s="9">
        <f t="shared" si="79"/>
        <v>0.18125493513140656</v>
      </c>
      <c r="F337" s="9">
        <f t="shared" si="80"/>
        <v>0.10932912683971048</v>
      </c>
      <c r="G337" s="9">
        <f t="shared" si="81"/>
        <v>1.1378063370869831</v>
      </c>
      <c r="H337" s="9">
        <f t="shared" si="82"/>
        <v>1.4096102813513141</v>
      </c>
      <c r="I337" s="9">
        <f t="shared" si="83"/>
        <v>5.5170911582353224</v>
      </c>
      <c r="J337" s="9">
        <f t="shared" si="84"/>
        <v>9.1466933735427993</v>
      </c>
      <c r="K337" s="11">
        <f t="shared" si="85"/>
        <v>0.73529411764705876</v>
      </c>
      <c r="L337" s="11">
        <f t="shared" si="86"/>
        <v>0.2012072434607646</v>
      </c>
      <c r="M337" s="11">
        <f t="shared" si="87"/>
        <v>0.12254901960784313</v>
      </c>
      <c r="N337" s="11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-0.18553274665292796</v>
      </c>
      <c r="O337" s="11">
        <f>0</f>
        <v>0</v>
      </c>
      <c r="P337" s="11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0.20832172968607493</v>
      </c>
      <c r="Q337" s="11">
        <f>2*'OddsRatio_working_3-way'!K337*'OddsRatio_working_3-way'!L337*'OddsRatio_working_3-way'!M337</f>
        <v>3.6261397682519569E-2</v>
      </c>
      <c r="R337" s="11">
        <f t="shared" si="88"/>
        <v>0</v>
      </c>
      <c r="S337" s="11">
        <f t="shared" si="89"/>
        <v>-1.1228299771564199</v>
      </c>
      <c r="T337" s="11">
        <f t="shared" si="90"/>
        <v>-0.19544473057553</v>
      </c>
      <c r="U337" s="11">
        <f>'OddsRatio_working_3-way'!S337-'OddsRatio_working_3-way'!R337^2/3</f>
        <v>-1.1228299771564199</v>
      </c>
      <c r="V337" s="11">
        <f>'OddsRatio_working_3-way'!S337*'OddsRatio_working_3-way'!R337/3-2*'OddsRatio_working_3-way'!R337^3/27-'OddsRatio_working_3-way'!T337</f>
        <v>0.19544473057553</v>
      </c>
      <c r="W337" s="11">
        <f>'OddsRatio_working_3-way'!V337^2+4*'OddsRatio_working_3-way'!U337^3/27</f>
        <v>-0.17152057242644353</v>
      </c>
      <c r="X337" s="11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0.22897555280869233</v>
      </c>
      <c r="Y337" s="11">
        <f>IF('OddsRatio_working_3-way'!W337&gt;=0,IF('OddsRatio_working_3-way'!V337+SQRT('OddsRatio_working_3-way'!W337)&gt;0,0,PI()),ACOS('OddsRatio_working_3-way'!V337/(2*'OddsRatio_working_3-way'!X337)))</f>
        <v>1.1298662368548507</v>
      </c>
      <c r="Z337" s="11">
        <f>'OddsRatio_working_3-way'!X337^(1/3)*COS('OddsRatio_working_3-way'!Y337/3)</f>
        <v>0.56890316854349154</v>
      </c>
      <c r="AA337" s="11">
        <f>'OddsRatio_working_3-way'!X337^(1/3)*COS(('OddsRatio_working_3-way'!Y337+2*PI())/3)</f>
        <v>-0.47930892415142978</v>
      </c>
      <c r="AB337" s="11">
        <f>'OddsRatio_working_3-way'!X337^(1/3)*COS(('OddsRatio_working_3-way'!Y337+4*PI())/3)</f>
        <v>-8.95942443920619E-2</v>
      </c>
      <c r="AC337" s="11">
        <f>'OddsRatio_working_3-way'!X337^(1/3)*SIN('OddsRatio_working_3-way'!Y337/3)</f>
        <v>0.22500187526621998</v>
      </c>
      <c r="AD337" s="11">
        <f>'OddsRatio_working_3-way'!X337^(1/3)*SIN(('OddsRatio_working_3-way'!Y337+2*PI())/3)</f>
        <v>0.38018365861901388</v>
      </c>
      <c r="AE337" s="11">
        <f>'OddsRatio_working_3-way'!X337^(1/3)*SIN(('OddsRatio_working_3-way'!Y337+4*PI())/3)</f>
        <v>-0.60518553388523377</v>
      </c>
      <c r="AF337" s="11">
        <f>-'OddsRatio_working_3-way'!U337/(3*'OddsRatio_working_3-way'!X337^(1/3))*COS(('OddsRatio_working_3-way'!Y337)/3)</f>
        <v>0.56890316854349154</v>
      </c>
      <c r="AG337" s="11">
        <f>-'OddsRatio_working_3-way'!U337/(3*'OddsRatio_working_3-way'!X337^(1/3))*COS(('OddsRatio_working_3-way'!Y337+2*PI())/3)</f>
        <v>-0.47930892415142978</v>
      </c>
      <c r="AH337" s="11">
        <f>-'OddsRatio_working_3-way'!U337/(3*'OddsRatio_working_3-way'!X337^(1/3))*COS(('OddsRatio_working_3-way'!Y337+4*PI())/3)</f>
        <v>-8.95942443920619E-2</v>
      </c>
      <c r="AI337" s="11">
        <f>'OddsRatio_working_3-way'!U337/(3*'OddsRatio_working_3-way'!X337^(1/3))*SIN(('OddsRatio_working_3-way'!Y337)/3)</f>
        <v>-0.22500187526621998</v>
      </c>
      <c r="AJ337" s="11">
        <f>'OddsRatio_working_3-way'!U337/(3*'OddsRatio_working_3-way'!X337^(1/3))*SIN(('OddsRatio_working_3-way'!Y337+2*PI())/3)</f>
        <v>-0.38018365861901388</v>
      </c>
      <c r="AK337" s="11">
        <f>'OddsRatio_working_3-way'!U337/(3*'OddsRatio_working_3-way'!X337^(1/3))*SIN(('OddsRatio_working_3-way'!Y337+4*PI())/3)</f>
        <v>0.60518553388523377</v>
      </c>
      <c r="AL337" s="11">
        <f>'OddsRatio_working_3-way'!Z337+'OddsRatio_working_3-way'!AF337</f>
        <v>1.1378063370869831</v>
      </c>
      <c r="AM337" s="11">
        <f>'OddsRatio_working_3-way'!AA337+'OddsRatio_working_3-way'!AG337</f>
        <v>-0.95861784830285957</v>
      </c>
      <c r="AN337" s="11">
        <f>'OddsRatio_working_3-way'!AB337+'OddsRatio_working_3-way'!AH337</f>
        <v>-0.1791884887841238</v>
      </c>
      <c r="AO337" s="11">
        <f>'OddsRatio_working_3-way'!AC337+'OddsRatio_working_3-way'!AI337</f>
        <v>0</v>
      </c>
      <c r="AP337" s="11">
        <f>'OddsRatio_working_3-way'!AD337+'OddsRatio_working_3-way'!AJ337</f>
        <v>0</v>
      </c>
      <c r="AQ337" s="11">
        <f>'OddsRatio_working_3-way'!AE337+'OddsRatio_working_3-way'!AK337</f>
        <v>0</v>
      </c>
      <c r="AR337" s="10">
        <f>IF(A337="","",IF(('OddsRatio_working_3-way'!X337=0),IF(Q337&gt;0,-Q337^(1/3),(-Q337)^(1/3)),'OddsRatio_working_3-way'!AL337-'OddsRatio_working_3-way'!R337/3))</f>
        <v>1.1378063370869831</v>
      </c>
      <c r="AS337" s="11">
        <f>IF(('OddsRatio_working_3-way'!X337=0),IF(Q337&gt;0,-Q337^(1/3),(-Q337)^(1/3)),'OddsRatio_working_3-way'!AM337-'OddsRatio_working_3-way'!R337/3)</f>
        <v>-0.95861784830285957</v>
      </c>
      <c r="AT337" s="11">
        <f>IF(('OddsRatio_working_3-way'!X337=0),IF(Q337&gt;0,-Q337^(1/3),(-Q337)^(1/3)),'OddsRatio_working_3-way'!AN337-'OddsRatio_working_3-way'!R337/3)</f>
        <v>-0.1791884887841238</v>
      </c>
      <c r="AU337" s="11">
        <f>IF(('OddsRatio_working_3-way'!X337=0),0,'OddsRatio_working_3-way'!AO337)</f>
        <v>0</v>
      </c>
      <c r="AV337" s="11">
        <f>IF(('OddsRatio_working_3-way'!X337=0),0,'OddsRatio_working_3-way'!AP337)</f>
        <v>0</v>
      </c>
      <c r="AW337" s="11">
        <f>IF(('OddsRatio_working_3-way'!X337=0),0,'OddsRatio_working_3-way'!AQ337)</f>
        <v>0</v>
      </c>
    </row>
    <row r="338" spans="1:49" x14ac:dyDescent="0.2">
      <c r="A338" s="4">
        <f>IF('True_Odds_Calculator_3-way'!A339="","",'True_Odds_Calculator_3-way'!A339)</f>
        <v>2.86</v>
      </c>
      <c r="B338" s="4">
        <f>IF('True_Odds_Calculator_3-way'!B339="","",'True_Odds_Calculator_3-way'!B339)</f>
        <v>3.45</v>
      </c>
      <c r="C338" s="4">
        <f>IF('True_Odds_Calculator_3-way'!C339="","",'True_Odds_Calculator_3-way'!C339)</f>
        <v>2.54</v>
      </c>
      <c r="D338" s="9">
        <f t="shared" si="78"/>
        <v>0.3384113256825555</v>
      </c>
      <c r="E338" s="9">
        <f t="shared" si="79"/>
        <v>0.27971142849450248</v>
      </c>
      <c r="F338" s="9">
        <f t="shared" si="80"/>
        <v>0.38187724582294208</v>
      </c>
      <c r="G338" s="9">
        <f t="shared" si="81"/>
        <v>1.0510665827661907</v>
      </c>
      <c r="H338" s="9">
        <f t="shared" si="82"/>
        <v>2.954983843945115</v>
      </c>
      <c r="I338" s="9">
        <f t="shared" si="83"/>
        <v>3.5751131277771666</v>
      </c>
      <c r="J338" s="9">
        <f t="shared" si="84"/>
        <v>2.6186425374599338</v>
      </c>
      <c r="K338" s="11">
        <f t="shared" si="85"/>
        <v>0.34965034965034969</v>
      </c>
      <c r="L338" s="11">
        <f t="shared" si="86"/>
        <v>0.28985507246376813</v>
      </c>
      <c r="M338" s="11">
        <f t="shared" si="87"/>
        <v>0.39370078740157477</v>
      </c>
      <c r="N338" s="11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-0.2800147473204645</v>
      </c>
      <c r="O338" s="11">
        <f>0</f>
        <v>0</v>
      </c>
      <c r="P338" s="11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0.23341943917089414</v>
      </c>
      <c r="Q338" s="11">
        <f>2*'OddsRatio_working_3-way'!K338*'OddsRatio_working_3-way'!L338*'OddsRatio_working_3-way'!M338</f>
        <v>7.9801517665262958E-2</v>
      </c>
      <c r="R338" s="11">
        <f t="shared" si="88"/>
        <v>0</v>
      </c>
      <c r="S338" s="11">
        <f t="shared" si="89"/>
        <v>-0.83359694946265062</v>
      </c>
      <c r="T338" s="11">
        <f t="shared" si="90"/>
        <v>-0.28499041007270109</v>
      </c>
      <c r="U338" s="11">
        <f>'OddsRatio_working_3-way'!S338-'OddsRatio_working_3-way'!R338^2/3</f>
        <v>-0.83359694946265062</v>
      </c>
      <c r="V338" s="11">
        <f>'OddsRatio_working_3-way'!S338*'OddsRatio_working_3-way'!R338/3-2*'OddsRatio_working_3-way'!R338^3/27-'OddsRatio_working_3-way'!T338</f>
        <v>0.28499041007270109</v>
      </c>
      <c r="W338" s="11">
        <f>'OddsRatio_working_3-way'!V338^2+4*'OddsRatio_working_3-way'!U338^3/27</f>
        <v>-4.5957369406815773E-3</v>
      </c>
      <c r="X338" s="11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0.1464712179696816</v>
      </c>
      <c r="Y338" s="11">
        <f>IF('OddsRatio_working_3-way'!W338&gt;=0,IF('OddsRatio_working_3-way'!V338+SQRT('OddsRatio_working_3-way'!W338)&gt;0,0,PI()),ACOS('OddsRatio_working_3-way'!V338/(2*'OddsRatio_working_3-way'!X338)))</f>
        <v>0.23353398747829579</v>
      </c>
      <c r="Z338" s="11">
        <f>'OddsRatio_working_3-way'!X338^(1/3)*COS('OddsRatio_working_3-way'!Y338/3)</f>
        <v>0.52553329138309535</v>
      </c>
      <c r="AA338" s="11">
        <f>'OddsRatio_working_3-way'!X338^(1/3)*COS(('OddsRatio_working_3-way'!Y338+2*PI())/3)</f>
        <v>-0.29826744993174148</v>
      </c>
      <c r="AB338" s="11">
        <f>'OddsRatio_working_3-way'!X338^(1/3)*COS(('OddsRatio_working_3-way'!Y338+4*PI())/3)</f>
        <v>-0.22726584145135406</v>
      </c>
      <c r="AC338" s="11">
        <f>'OddsRatio_working_3-way'!X338^(1/3)*SIN('OddsRatio_working_3-way'!Y338/3)</f>
        <v>4.0992797769048239E-2</v>
      </c>
      <c r="AD338" s="11">
        <f>'OddsRatio_working_3-way'!X338^(1/3)*SIN(('OddsRatio_working_3-way'!Y338+2*PI())/3)</f>
        <v>0.43462878198768623</v>
      </c>
      <c r="AE338" s="11">
        <f>'OddsRatio_working_3-way'!X338^(1/3)*SIN(('OddsRatio_working_3-way'!Y338+4*PI())/3)</f>
        <v>-0.47562157975673425</v>
      </c>
      <c r="AF338" s="11">
        <f>-'OddsRatio_working_3-way'!U338/(3*'OddsRatio_working_3-way'!X338^(1/3))*COS(('OddsRatio_working_3-way'!Y338)/3)</f>
        <v>0.52553329138309535</v>
      </c>
      <c r="AG338" s="11">
        <f>-'OddsRatio_working_3-way'!U338/(3*'OddsRatio_working_3-way'!X338^(1/3))*COS(('OddsRatio_working_3-way'!Y338+2*PI())/3)</f>
        <v>-0.29826744993174148</v>
      </c>
      <c r="AH338" s="11">
        <f>-'OddsRatio_working_3-way'!U338/(3*'OddsRatio_working_3-way'!X338^(1/3))*COS(('OddsRatio_working_3-way'!Y338+4*PI())/3)</f>
        <v>-0.22726584145135406</v>
      </c>
      <c r="AI338" s="11">
        <f>'OddsRatio_working_3-way'!U338/(3*'OddsRatio_working_3-way'!X338^(1/3))*SIN(('OddsRatio_working_3-way'!Y338)/3)</f>
        <v>-4.0992797769048239E-2</v>
      </c>
      <c r="AJ338" s="11">
        <f>'OddsRatio_working_3-way'!U338/(3*'OddsRatio_working_3-way'!X338^(1/3))*SIN(('OddsRatio_working_3-way'!Y338+2*PI())/3)</f>
        <v>-0.43462878198768623</v>
      </c>
      <c r="AK338" s="11">
        <f>'OddsRatio_working_3-way'!U338/(3*'OddsRatio_working_3-way'!X338^(1/3))*SIN(('OddsRatio_working_3-way'!Y338+4*PI())/3)</f>
        <v>0.47562157975673425</v>
      </c>
      <c r="AL338" s="11">
        <f>'OddsRatio_working_3-way'!Z338+'OddsRatio_working_3-way'!AF338</f>
        <v>1.0510665827661907</v>
      </c>
      <c r="AM338" s="11">
        <f>'OddsRatio_working_3-way'!AA338+'OddsRatio_working_3-way'!AG338</f>
        <v>-0.59653489986348296</v>
      </c>
      <c r="AN338" s="11">
        <f>'OddsRatio_working_3-way'!AB338+'OddsRatio_working_3-way'!AH338</f>
        <v>-0.45453168290270812</v>
      </c>
      <c r="AO338" s="11">
        <f>'OddsRatio_working_3-way'!AC338+'OddsRatio_working_3-way'!AI338</f>
        <v>0</v>
      </c>
      <c r="AP338" s="11">
        <f>'OddsRatio_working_3-way'!AD338+'OddsRatio_working_3-way'!AJ338</f>
        <v>0</v>
      </c>
      <c r="AQ338" s="11">
        <f>'OddsRatio_working_3-way'!AE338+'OddsRatio_working_3-way'!AK338</f>
        <v>0</v>
      </c>
      <c r="AR338" s="10">
        <f>IF(A338="","",IF(('OddsRatio_working_3-way'!X338=0),IF(Q338&gt;0,-Q338^(1/3),(-Q338)^(1/3)),'OddsRatio_working_3-way'!AL338-'OddsRatio_working_3-way'!R338/3))</f>
        <v>1.0510665827661907</v>
      </c>
      <c r="AS338" s="11">
        <f>IF(('OddsRatio_working_3-way'!X338=0),IF(Q338&gt;0,-Q338^(1/3),(-Q338)^(1/3)),'OddsRatio_working_3-way'!AM338-'OddsRatio_working_3-way'!R338/3)</f>
        <v>-0.59653489986348296</v>
      </c>
      <c r="AT338" s="11">
        <f>IF(('OddsRatio_working_3-way'!X338=0),IF(Q338&gt;0,-Q338^(1/3),(-Q338)^(1/3)),'OddsRatio_working_3-way'!AN338-'OddsRatio_working_3-way'!R338/3)</f>
        <v>-0.45453168290270812</v>
      </c>
      <c r="AU338" s="11">
        <f>IF(('OddsRatio_working_3-way'!X338=0),0,'OddsRatio_working_3-way'!AO338)</f>
        <v>0</v>
      </c>
      <c r="AV338" s="11">
        <f>IF(('OddsRatio_working_3-way'!X338=0),0,'OddsRatio_working_3-way'!AP338)</f>
        <v>0</v>
      </c>
      <c r="AW338" s="11">
        <f>IF(('OddsRatio_working_3-way'!X338=0),0,'OddsRatio_working_3-way'!AQ338)</f>
        <v>0</v>
      </c>
    </row>
    <row r="339" spans="1:49" x14ac:dyDescent="0.2">
      <c r="A339" s="4">
        <f>IF('True_Odds_Calculator_3-way'!A340="","",'True_Odds_Calculator_3-way'!A340)</f>
        <v>3.26</v>
      </c>
      <c r="B339" s="4">
        <f>IF('True_Odds_Calculator_3-way'!B340="","",'True_Odds_Calculator_3-way'!B340)</f>
        <v>2.99</v>
      </c>
      <c r="C339" s="4">
        <f>IF('True_Odds_Calculator_3-way'!C340="","",'True_Odds_Calculator_3-way'!C340)</f>
        <v>2.44</v>
      </c>
      <c r="D339" s="9">
        <f t="shared" si="78"/>
        <v>0.2907767148751762</v>
      </c>
      <c r="E339" s="9">
        <f t="shared" si="79"/>
        <v>0.31769508815099312</v>
      </c>
      <c r="F339" s="9">
        <f t="shared" si="80"/>
        <v>0.39152819697383062</v>
      </c>
      <c r="G339" s="9">
        <f t="shared" si="81"/>
        <v>1.0792322659735807</v>
      </c>
      <c r="H339" s="9">
        <f t="shared" si="82"/>
        <v>3.4390649211002922</v>
      </c>
      <c r="I339" s="9">
        <f t="shared" si="83"/>
        <v>3.1476722092874256</v>
      </c>
      <c r="J339" s="9">
        <f t="shared" si="84"/>
        <v>2.554094463001956</v>
      </c>
      <c r="K339" s="11">
        <f t="shared" si="85"/>
        <v>0.30674846625766872</v>
      </c>
      <c r="L339" s="11">
        <f t="shared" si="86"/>
        <v>0.33444816053511706</v>
      </c>
      <c r="M339" s="11">
        <f t="shared" si="87"/>
        <v>0.4098360655737705</v>
      </c>
      <c r="N339" s="11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-0.27229859025878955</v>
      </c>
      <c r="O339" s="11">
        <f>0</f>
        <v>0</v>
      </c>
      <c r="P339" s="11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0.2392399217344886</v>
      </c>
      <c r="Q339" s="11">
        <f>2*'OddsRatio_working_3-way'!K339*'OddsRatio_working_3-way'!L339*'OddsRatio_working_3-way'!M339</f>
        <v>8.4091360890857156E-2</v>
      </c>
      <c r="R339" s="11">
        <f t="shared" si="88"/>
        <v>0</v>
      </c>
      <c r="S339" s="11">
        <f t="shared" si="89"/>
        <v>-0.87859405187194561</v>
      </c>
      <c r="T339" s="11">
        <f t="shared" si="90"/>
        <v>-0.30882040487590356</v>
      </c>
      <c r="U339" s="11">
        <f>'OddsRatio_working_3-way'!S339-'OddsRatio_working_3-way'!R339^2/3</f>
        <v>-0.87859405187194561</v>
      </c>
      <c r="V339" s="11">
        <f>'OddsRatio_working_3-way'!S339*'OddsRatio_working_3-way'!R339/3-2*'OddsRatio_working_3-way'!R339^3/27-'OddsRatio_working_3-way'!T339</f>
        <v>0.30882040487590356</v>
      </c>
      <c r="W339" s="11">
        <f>'OddsRatio_working_3-way'!V339^2+4*'OddsRatio_working_3-way'!U339^3/27</f>
        <v>-5.1056489384676829E-3</v>
      </c>
      <c r="X339" s="11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0.15848950391602018</v>
      </c>
      <c r="Y339" s="11">
        <f>IF('OddsRatio_working_3-way'!W339&gt;=0,IF('OddsRatio_working_3-way'!V339+SQRT('OddsRatio_working_3-way'!W339)&gt;0,0,PI()),ACOS('OddsRatio_working_3-way'!V339/(2*'OddsRatio_working_3-way'!X339)))</f>
        <v>0.22737545702612194</v>
      </c>
      <c r="Z339" s="11">
        <f>'OddsRatio_working_3-way'!X339^(1/3)*COS('OddsRatio_working_3-way'!Y339/3)</f>
        <v>0.53961613298679034</v>
      </c>
      <c r="AA339" s="11">
        <f>'OddsRatio_working_3-way'!X339^(1/3)*COS(('OddsRatio_working_3-way'!Y339+2*PI())/3)</f>
        <v>-0.30529517307132625</v>
      </c>
      <c r="AB339" s="11">
        <f>'OddsRatio_working_3-way'!X339^(1/3)*COS(('OddsRatio_working_3-way'!Y339+4*PI())/3)</f>
        <v>-0.2343209599154642</v>
      </c>
      <c r="AC339" s="11">
        <f>'OddsRatio_working_3-way'!X339^(1/3)*SIN('OddsRatio_working_3-way'!Y339/3)</f>
        <v>4.0976981071058786E-2</v>
      </c>
      <c r="AD339" s="11">
        <f>'OddsRatio_working_3-way'!X339^(1/3)*SIN(('OddsRatio_working_3-way'!Y339+2*PI())/3)</f>
        <v>0.44683278892295303</v>
      </c>
      <c r="AE339" s="11">
        <f>'OddsRatio_working_3-way'!X339^(1/3)*SIN(('OddsRatio_working_3-way'!Y339+4*PI())/3)</f>
        <v>-0.48780976999401182</v>
      </c>
      <c r="AF339" s="11">
        <f>-'OddsRatio_working_3-way'!U339/(3*'OddsRatio_working_3-way'!X339^(1/3))*COS(('OddsRatio_working_3-way'!Y339)/3)</f>
        <v>0.53961613298679023</v>
      </c>
      <c r="AG339" s="11">
        <f>-'OddsRatio_working_3-way'!U339/(3*'OddsRatio_working_3-way'!X339^(1/3))*COS(('OddsRatio_working_3-way'!Y339+2*PI())/3)</f>
        <v>-0.3052951730713262</v>
      </c>
      <c r="AH339" s="11">
        <f>-'OddsRatio_working_3-way'!U339/(3*'OddsRatio_working_3-way'!X339^(1/3))*COS(('OddsRatio_working_3-way'!Y339+4*PI())/3)</f>
        <v>-0.23432095991546414</v>
      </c>
      <c r="AI339" s="11">
        <f>'OddsRatio_working_3-way'!U339/(3*'OddsRatio_working_3-way'!X339^(1/3))*SIN(('OddsRatio_working_3-way'!Y339)/3)</f>
        <v>-4.097698107105878E-2</v>
      </c>
      <c r="AJ339" s="11">
        <f>'OddsRatio_working_3-way'!U339/(3*'OddsRatio_working_3-way'!X339^(1/3))*SIN(('OddsRatio_working_3-way'!Y339+2*PI())/3)</f>
        <v>-0.44683278892295292</v>
      </c>
      <c r="AK339" s="11">
        <f>'OddsRatio_working_3-way'!U339/(3*'OddsRatio_working_3-way'!X339^(1/3))*SIN(('OddsRatio_working_3-way'!Y339+4*PI())/3)</f>
        <v>0.48780976999401171</v>
      </c>
      <c r="AL339" s="11">
        <f>'OddsRatio_working_3-way'!Z339+'OddsRatio_working_3-way'!AF339</f>
        <v>1.0792322659735807</v>
      </c>
      <c r="AM339" s="11">
        <f>'OddsRatio_working_3-way'!AA339+'OddsRatio_working_3-way'!AG339</f>
        <v>-0.61059034614265251</v>
      </c>
      <c r="AN339" s="11">
        <f>'OddsRatio_working_3-way'!AB339+'OddsRatio_working_3-way'!AH339</f>
        <v>-0.46864191983092834</v>
      </c>
      <c r="AO339" s="11">
        <f>'OddsRatio_working_3-way'!AC339+'OddsRatio_working_3-way'!AI339</f>
        <v>0</v>
      </c>
      <c r="AP339" s="11">
        <f>'OddsRatio_working_3-way'!AD339+'OddsRatio_working_3-way'!AJ339</f>
        <v>0</v>
      </c>
      <c r="AQ339" s="11">
        <f>'OddsRatio_working_3-way'!AE339+'OddsRatio_working_3-way'!AK339</f>
        <v>0</v>
      </c>
      <c r="AR339" s="10">
        <f>IF(A339="","",IF(('OddsRatio_working_3-way'!X339=0),IF(Q339&gt;0,-Q339^(1/3),(-Q339)^(1/3)),'OddsRatio_working_3-way'!AL339-'OddsRatio_working_3-way'!R339/3))</f>
        <v>1.0792322659735807</v>
      </c>
      <c r="AS339" s="11">
        <f>IF(('OddsRatio_working_3-way'!X339=0),IF(Q339&gt;0,-Q339^(1/3),(-Q339)^(1/3)),'OddsRatio_working_3-way'!AM339-'OddsRatio_working_3-way'!R339/3)</f>
        <v>-0.61059034614265251</v>
      </c>
      <c r="AT339" s="11">
        <f>IF(('OddsRatio_working_3-way'!X339=0),IF(Q339&gt;0,-Q339^(1/3),(-Q339)^(1/3)),'OddsRatio_working_3-way'!AN339-'OddsRatio_working_3-way'!R339/3)</f>
        <v>-0.46864191983092834</v>
      </c>
      <c r="AU339" s="11">
        <f>IF(('OddsRatio_working_3-way'!X339=0),0,'OddsRatio_working_3-way'!AO339)</f>
        <v>0</v>
      </c>
      <c r="AV339" s="11">
        <f>IF(('OddsRatio_working_3-way'!X339=0),0,'OddsRatio_working_3-way'!AP339)</f>
        <v>0</v>
      </c>
      <c r="AW339" s="11">
        <f>IF(('OddsRatio_working_3-way'!X339=0),0,'OddsRatio_working_3-way'!AQ339)</f>
        <v>0</v>
      </c>
    </row>
    <row r="340" spans="1:49" x14ac:dyDescent="0.2">
      <c r="A340" s="4">
        <f>IF('True_Odds_Calculator_3-way'!A341="","",'True_Odds_Calculator_3-way'!A341)</f>
        <v>1.86</v>
      </c>
      <c r="B340" s="4">
        <f>IF('True_Odds_Calculator_3-way'!B341="","",'True_Odds_Calculator_3-way'!B341)</f>
        <v>4.09</v>
      </c>
      <c r="C340" s="4">
        <f>IF('True_Odds_Calculator_3-way'!C341="","",'True_Odds_Calculator_3-way'!C341)</f>
        <v>4.0199999999999996</v>
      </c>
      <c r="D340" s="9">
        <f t="shared" si="78"/>
        <v>0.52514532357007482</v>
      </c>
      <c r="E340" s="9">
        <f t="shared" si="79"/>
        <v>0.23535300220666322</v>
      </c>
      <c r="F340" s="9">
        <f t="shared" si="80"/>
        <v>0.23950167422326218</v>
      </c>
      <c r="G340" s="9">
        <f t="shared" si="81"/>
        <v>1.0514358135119788</v>
      </c>
      <c r="H340" s="9">
        <f t="shared" si="82"/>
        <v>1.904234799620302</v>
      </c>
      <c r="I340" s="9">
        <f t="shared" si="83"/>
        <v>4.2489366637520138</v>
      </c>
      <c r="J340" s="9">
        <f t="shared" si="84"/>
        <v>4.1753361568061749</v>
      </c>
      <c r="K340" s="11">
        <f t="shared" si="85"/>
        <v>0.5376344086021505</v>
      </c>
      <c r="L340" s="11">
        <f t="shared" si="86"/>
        <v>0.24449877750611249</v>
      </c>
      <c r="M340" s="11">
        <f t="shared" si="87"/>
        <v>0.24875621890547267</v>
      </c>
      <c r="N340" s="11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-0.26242280199287504</v>
      </c>
      <c r="O340" s="11">
        <f>0</f>
        <v>0</v>
      </c>
      <c r="P340" s="11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0.22791372160937301</v>
      </c>
      <c r="Q340" s="11">
        <f>2*'OddsRatio_working_3-way'!K340*'OddsRatio_working_3-way'!L340*'OddsRatio_working_3-way'!M340</f>
        <v>6.5398485397237596E-2</v>
      </c>
      <c r="R340" s="11">
        <f t="shared" si="88"/>
        <v>0</v>
      </c>
      <c r="S340" s="11">
        <f t="shared" si="89"/>
        <v>-0.86849816356873222</v>
      </c>
      <c r="T340" s="11">
        <f t="shared" si="90"/>
        <v>-0.24921037692072662</v>
      </c>
      <c r="U340" s="11">
        <f>'OddsRatio_working_3-way'!S340-'OddsRatio_working_3-way'!R340^2/3</f>
        <v>-0.86849816356873222</v>
      </c>
      <c r="V340" s="11">
        <f>'OddsRatio_working_3-way'!S340*'OddsRatio_working_3-way'!R340/3-2*'OddsRatio_working_3-way'!R340^3/27-'OddsRatio_working_3-way'!T340</f>
        <v>0.24921037692072662</v>
      </c>
      <c r="W340" s="11">
        <f>'OddsRatio_working_3-way'!V340^2+4*'OddsRatio_working_3-way'!U340^3/27</f>
        <v>-3.4945841889276505E-2</v>
      </c>
      <c r="X340" s="11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0.15576557213826739</v>
      </c>
      <c r="Y340" s="11">
        <f>IF('OddsRatio_working_3-way'!W340&gt;=0,IF('OddsRatio_working_3-way'!V340+SQRT('OddsRatio_working_3-way'!W340)&gt;0,0,PI()),ACOS('OddsRatio_working_3-way'!V340/(2*'OddsRatio_working_3-way'!X340)))</f>
        <v>0.64357888457372259</v>
      </c>
      <c r="Z340" s="11">
        <f>'OddsRatio_working_3-way'!X340^(1/3)*COS('OddsRatio_working_3-way'!Y340/3)</f>
        <v>0.52571790675598951</v>
      </c>
      <c r="AA340" s="11">
        <f>'OddsRatio_working_3-way'!X340^(1/3)*COS(('OddsRatio_working_3-way'!Y340+2*PI())/3)</f>
        <v>-0.36205599355187607</v>
      </c>
      <c r="AB340" s="11">
        <f>'OddsRatio_working_3-way'!X340^(1/3)*COS(('OddsRatio_working_3-way'!Y340+4*PI())/3)</f>
        <v>-0.1636619132041133</v>
      </c>
      <c r="AC340" s="11">
        <f>'OddsRatio_working_3-way'!X340^(1/3)*SIN('OddsRatio_working_3-way'!Y340/3)</f>
        <v>0.1145428756944091</v>
      </c>
      <c r="AD340" s="11">
        <f>'OddsRatio_working_3-way'!X340^(1/3)*SIN(('OddsRatio_working_3-way'!Y340+2*PI())/3)</f>
        <v>0.39801362462786116</v>
      </c>
      <c r="AE340" s="11">
        <f>'OddsRatio_working_3-way'!X340^(1/3)*SIN(('OddsRatio_working_3-way'!Y340+4*PI())/3)</f>
        <v>-0.51255650032227018</v>
      </c>
      <c r="AF340" s="11">
        <f>-'OddsRatio_working_3-way'!U340/(3*'OddsRatio_working_3-way'!X340^(1/3))*COS(('OddsRatio_working_3-way'!Y340)/3)</f>
        <v>0.52571790675598939</v>
      </c>
      <c r="AG340" s="11">
        <f>-'OddsRatio_working_3-way'!U340/(3*'OddsRatio_working_3-way'!X340^(1/3))*COS(('OddsRatio_working_3-way'!Y340+2*PI())/3)</f>
        <v>-0.36205599355187601</v>
      </c>
      <c r="AH340" s="11">
        <f>-'OddsRatio_working_3-way'!U340/(3*'OddsRatio_working_3-way'!X340^(1/3))*COS(('OddsRatio_working_3-way'!Y340+4*PI())/3)</f>
        <v>-0.16366191320411327</v>
      </c>
      <c r="AI340" s="11">
        <f>'OddsRatio_working_3-way'!U340/(3*'OddsRatio_working_3-way'!X340^(1/3))*SIN(('OddsRatio_working_3-way'!Y340)/3)</f>
        <v>-0.11454287569440907</v>
      </c>
      <c r="AJ340" s="11">
        <f>'OddsRatio_working_3-way'!U340/(3*'OddsRatio_working_3-way'!X340^(1/3))*SIN(('OddsRatio_working_3-way'!Y340+2*PI())/3)</f>
        <v>-0.39801362462786111</v>
      </c>
      <c r="AK340" s="11">
        <f>'OddsRatio_working_3-way'!U340/(3*'OddsRatio_working_3-way'!X340^(1/3))*SIN(('OddsRatio_working_3-way'!Y340+4*PI())/3)</f>
        <v>0.51255650032227007</v>
      </c>
      <c r="AL340" s="11">
        <f>'OddsRatio_working_3-way'!Z340+'OddsRatio_working_3-way'!AF340</f>
        <v>1.0514358135119788</v>
      </c>
      <c r="AM340" s="11">
        <f>'OddsRatio_working_3-way'!AA340+'OddsRatio_working_3-way'!AG340</f>
        <v>-0.72411198710375202</v>
      </c>
      <c r="AN340" s="11">
        <f>'OddsRatio_working_3-way'!AB340+'OddsRatio_working_3-way'!AH340</f>
        <v>-0.32732382640822655</v>
      </c>
      <c r="AO340" s="11">
        <f>'OddsRatio_working_3-way'!AC340+'OddsRatio_working_3-way'!AI340</f>
        <v>0</v>
      </c>
      <c r="AP340" s="11">
        <f>'OddsRatio_working_3-way'!AD340+'OddsRatio_working_3-way'!AJ340</f>
        <v>0</v>
      </c>
      <c r="AQ340" s="11">
        <f>'OddsRatio_working_3-way'!AE340+'OddsRatio_working_3-way'!AK340</f>
        <v>0</v>
      </c>
      <c r="AR340" s="10">
        <f>IF(A340="","",IF(('OddsRatio_working_3-way'!X340=0),IF(Q340&gt;0,-Q340^(1/3),(-Q340)^(1/3)),'OddsRatio_working_3-way'!AL340-'OddsRatio_working_3-way'!R340/3))</f>
        <v>1.0514358135119788</v>
      </c>
      <c r="AS340" s="11">
        <f>IF(('OddsRatio_working_3-way'!X340=0),IF(Q340&gt;0,-Q340^(1/3),(-Q340)^(1/3)),'OddsRatio_working_3-way'!AM340-'OddsRatio_working_3-way'!R340/3)</f>
        <v>-0.72411198710375202</v>
      </c>
      <c r="AT340" s="11">
        <f>IF(('OddsRatio_working_3-way'!X340=0),IF(Q340&gt;0,-Q340^(1/3),(-Q340)^(1/3)),'OddsRatio_working_3-way'!AN340-'OddsRatio_working_3-way'!R340/3)</f>
        <v>-0.32732382640822655</v>
      </c>
      <c r="AU340" s="11">
        <f>IF(('OddsRatio_working_3-way'!X340=0),0,'OddsRatio_working_3-way'!AO340)</f>
        <v>0</v>
      </c>
      <c r="AV340" s="11">
        <f>IF(('OddsRatio_working_3-way'!X340=0),0,'OddsRatio_working_3-way'!AP340)</f>
        <v>0</v>
      </c>
      <c r="AW340" s="11">
        <f>IF(('OddsRatio_working_3-way'!X340=0),0,'OddsRatio_working_3-way'!AQ340)</f>
        <v>0</v>
      </c>
    </row>
    <row r="341" spans="1:49" x14ac:dyDescent="0.2">
      <c r="A341" s="4">
        <f>IF('True_Odds_Calculator_3-way'!A342="","",'True_Odds_Calculator_3-way'!A342)</f>
        <v>2.61</v>
      </c>
      <c r="B341" s="4">
        <f>IF('True_Odds_Calculator_3-way'!B342="","",'True_Odds_Calculator_3-way'!B342)</f>
        <v>3.72</v>
      </c>
      <c r="C341" s="4">
        <f>IF('True_Odds_Calculator_3-way'!C342="","",'True_Odds_Calculator_3-way'!C342)</f>
        <v>2.66</v>
      </c>
      <c r="D341" s="9">
        <f t="shared" si="78"/>
        <v>0.37324871962449663</v>
      </c>
      <c r="E341" s="9">
        <f t="shared" si="79"/>
        <v>0.26062888619591973</v>
      </c>
      <c r="F341" s="9">
        <f t="shared" si="80"/>
        <v>0.36612239417958359</v>
      </c>
      <c r="G341" s="9">
        <f t="shared" si="81"/>
        <v>1.0429681043290384</v>
      </c>
      <c r="H341" s="9">
        <f t="shared" si="82"/>
        <v>2.6791786479697524</v>
      </c>
      <c r="I341" s="9">
        <f t="shared" si="83"/>
        <v>3.8368732437749853</v>
      </c>
      <c r="J341" s="9">
        <f t="shared" si="84"/>
        <v>2.7313270531862046</v>
      </c>
      <c r="K341" s="11">
        <f t="shared" si="85"/>
        <v>0.38314176245210729</v>
      </c>
      <c r="L341" s="11">
        <f t="shared" si="86"/>
        <v>0.26881720430107525</v>
      </c>
      <c r="M341" s="11">
        <f t="shared" si="87"/>
        <v>0.37593984962406013</v>
      </c>
      <c r="N341" s="11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-0.28147367553725511</v>
      </c>
      <c r="O341" s="11">
        <f>0</f>
        <v>0</v>
      </c>
      <c r="P341" s="11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0.23193256903227044</v>
      </c>
      <c r="Q341" s="11">
        <f>2*'OddsRatio_working_3-way'!K341*'OddsRatio_working_3-way'!L341*'OddsRatio_working_3-way'!M341</f>
        <v>7.7439922882227188E-2</v>
      </c>
      <c r="R341" s="11">
        <f t="shared" si="88"/>
        <v>0</v>
      </c>
      <c r="S341" s="11">
        <f t="shared" si="89"/>
        <v>-0.82399381963366758</v>
      </c>
      <c r="T341" s="11">
        <f t="shared" si="90"/>
        <v>-0.27512314511975544</v>
      </c>
      <c r="U341" s="11">
        <f>'OddsRatio_working_3-way'!S341-'OddsRatio_working_3-way'!R341^2/3</f>
        <v>-0.82399381963366758</v>
      </c>
      <c r="V341" s="11">
        <f>'OddsRatio_working_3-way'!S341*'OddsRatio_working_3-way'!R341/3-2*'OddsRatio_working_3-way'!R341^3/27-'OddsRatio_working_3-way'!T341</f>
        <v>0.27512314511975544</v>
      </c>
      <c r="W341" s="11">
        <f>'OddsRatio_working_3-way'!V341^2+4*'OddsRatio_working_3-way'!U341^3/27</f>
        <v>-7.1907565206273116E-3</v>
      </c>
      <c r="X341" s="11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0.1439474743623636</v>
      </c>
      <c r="Y341" s="11">
        <f>IF('OddsRatio_working_3-way'!W341&gt;=0,IF('OddsRatio_working_3-way'!V341+SQRT('OddsRatio_working_3-way'!W341)&gt;0,0,PI()),ACOS('OddsRatio_working_3-way'!V341/(2*'OddsRatio_working_3-way'!X341)))</f>
        <v>0.29898049167414209</v>
      </c>
      <c r="Z341" s="11">
        <f>'OddsRatio_working_3-way'!X341^(1/3)*COS('OddsRatio_working_3-way'!Y341/3)</f>
        <v>0.5214840521645191</v>
      </c>
      <c r="AA341" s="11">
        <f>'OddsRatio_working_3-way'!X341^(1/3)*COS(('OddsRatio_working_3-way'!Y341+2*PI())/3)</f>
        <v>-0.30589999782559252</v>
      </c>
      <c r="AB341" s="11">
        <f>'OddsRatio_working_3-way'!X341^(1/3)*COS(('OddsRatio_working_3-way'!Y341+4*PI())/3)</f>
        <v>-0.2155840543389268</v>
      </c>
      <c r="AC341" s="11">
        <f>'OddsRatio_working_3-way'!X341^(1/3)*SIN('OddsRatio_working_3-way'!Y341/3)</f>
        <v>5.214393428414172E-2</v>
      </c>
      <c r="AD341" s="11">
        <f>'OddsRatio_working_3-way'!X341^(1/3)*SIN(('OddsRatio_working_3-way'!Y341+2*PI())/3)</f>
        <v>0.42554646970085219</v>
      </c>
      <c r="AE341" s="11">
        <f>'OddsRatio_working_3-way'!X341^(1/3)*SIN(('OddsRatio_working_3-way'!Y341+4*PI())/3)</f>
        <v>-0.47769040398499368</v>
      </c>
      <c r="AF341" s="11">
        <f>-'OddsRatio_working_3-way'!U341/(3*'OddsRatio_working_3-way'!X341^(1/3))*COS(('OddsRatio_working_3-way'!Y341)/3)</f>
        <v>0.52148405216451921</v>
      </c>
      <c r="AG341" s="11">
        <f>-'OddsRatio_working_3-way'!U341/(3*'OddsRatio_working_3-way'!X341^(1/3))*COS(('OddsRatio_working_3-way'!Y341+2*PI())/3)</f>
        <v>-0.30589999782559257</v>
      </c>
      <c r="AH341" s="11">
        <f>-'OddsRatio_working_3-way'!U341/(3*'OddsRatio_working_3-way'!X341^(1/3))*COS(('OddsRatio_working_3-way'!Y341+4*PI())/3)</f>
        <v>-0.21558405433892686</v>
      </c>
      <c r="AI341" s="11">
        <f>'OddsRatio_working_3-way'!U341/(3*'OddsRatio_working_3-way'!X341^(1/3))*SIN(('OddsRatio_working_3-way'!Y341)/3)</f>
        <v>-5.2143934284141734E-2</v>
      </c>
      <c r="AJ341" s="11">
        <f>'OddsRatio_working_3-way'!U341/(3*'OddsRatio_working_3-way'!X341^(1/3))*SIN(('OddsRatio_working_3-way'!Y341+2*PI())/3)</f>
        <v>-0.4255464697008523</v>
      </c>
      <c r="AK341" s="11">
        <f>'OddsRatio_working_3-way'!U341/(3*'OddsRatio_working_3-way'!X341^(1/3))*SIN(('OddsRatio_working_3-way'!Y341+4*PI())/3)</f>
        <v>0.47769040398499379</v>
      </c>
      <c r="AL341" s="11">
        <f>'OddsRatio_working_3-way'!Z341+'OddsRatio_working_3-way'!AF341</f>
        <v>1.0429681043290384</v>
      </c>
      <c r="AM341" s="11">
        <f>'OddsRatio_working_3-way'!AA341+'OddsRatio_working_3-way'!AG341</f>
        <v>-0.61179999565118504</v>
      </c>
      <c r="AN341" s="11">
        <f>'OddsRatio_working_3-way'!AB341+'OddsRatio_working_3-way'!AH341</f>
        <v>-0.43116810867785366</v>
      </c>
      <c r="AO341" s="11">
        <f>'OddsRatio_working_3-way'!AC341+'OddsRatio_working_3-way'!AI341</f>
        <v>0</v>
      </c>
      <c r="AP341" s="11">
        <f>'OddsRatio_working_3-way'!AD341+'OddsRatio_working_3-way'!AJ341</f>
        <v>0</v>
      </c>
      <c r="AQ341" s="11">
        <f>'OddsRatio_working_3-way'!AE341+'OddsRatio_working_3-way'!AK341</f>
        <v>0</v>
      </c>
      <c r="AR341" s="10">
        <f>IF(A341="","",IF(('OddsRatio_working_3-way'!X341=0),IF(Q341&gt;0,-Q341^(1/3),(-Q341)^(1/3)),'OddsRatio_working_3-way'!AL341-'OddsRatio_working_3-way'!R341/3))</f>
        <v>1.0429681043290384</v>
      </c>
      <c r="AS341" s="11">
        <f>IF(('OddsRatio_working_3-way'!X341=0),IF(Q341&gt;0,-Q341^(1/3),(-Q341)^(1/3)),'OddsRatio_working_3-way'!AM341-'OddsRatio_working_3-way'!R341/3)</f>
        <v>-0.61179999565118504</v>
      </c>
      <c r="AT341" s="11">
        <f>IF(('OddsRatio_working_3-way'!X341=0),IF(Q341&gt;0,-Q341^(1/3),(-Q341)^(1/3)),'OddsRatio_working_3-way'!AN341-'OddsRatio_working_3-way'!R341/3)</f>
        <v>-0.43116810867785366</v>
      </c>
      <c r="AU341" s="11">
        <f>IF(('OddsRatio_working_3-way'!X341=0),0,'OddsRatio_working_3-way'!AO341)</f>
        <v>0</v>
      </c>
      <c r="AV341" s="11">
        <f>IF(('OddsRatio_working_3-way'!X341=0),0,'OddsRatio_working_3-way'!AP341)</f>
        <v>0</v>
      </c>
      <c r="AW341" s="11">
        <f>IF(('OddsRatio_working_3-way'!X341=0),0,'OddsRatio_working_3-way'!AQ341)</f>
        <v>0</v>
      </c>
    </row>
    <row r="342" spans="1:49" x14ac:dyDescent="0.2">
      <c r="A342" s="4">
        <f>IF('True_Odds_Calculator_3-way'!A343="","",'True_Odds_Calculator_3-way'!A343)</f>
        <v>3.28</v>
      </c>
      <c r="B342" s="4">
        <f>IF('True_Odds_Calculator_3-way'!B343="","",'True_Odds_Calculator_3-way'!B343)</f>
        <v>3.58</v>
      </c>
      <c r="C342" s="4">
        <f>IF('True_Odds_Calculator_3-way'!C343="","",'True_Odds_Calculator_3-way'!C343)</f>
        <v>2.25</v>
      </c>
      <c r="D342" s="9">
        <f t="shared" si="78"/>
        <v>0.29569761723382776</v>
      </c>
      <c r="E342" s="9">
        <f t="shared" si="79"/>
        <v>0.27061898608616319</v>
      </c>
      <c r="F342" s="9">
        <f t="shared" si="80"/>
        <v>0.43368339668000888</v>
      </c>
      <c r="G342" s="9">
        <f t="shared" si="81"/>
        <v>1.0446636558472535</v>
      </c>
      <c r="H342" s="9">
        <f t="shared" si="82"/>
        <v>3.3818331353317386</v>
      </c>
      <c r="I342" s="9">
        <f t="shared" si="83"/>
        <v>3.6952322320859152</v>
      </c>
      <c r="J342" s="9">
        <f t="shared" si="84"/>
        <v>2.3058295698090672</v>
      </c>
      <c r="K342" s="11">
        <f t="shared" si="85"/>
        <v>0.3048780487804878</v>
      </c>
      <c r="L342" s="11">
        <f t="shared" si="86"/>
        <v>0.27932960893854747</v>
      </c>
      <c r="M342" s="11">
        <f t="shared" si="87"/>
        <v>0.44444444444444442</v>
      </c>
      <c r="N342" s="11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-0.27830767134486989</v>
      </c>
      <c r="O342" s="11">
        <f>0</f>
        <v>0</v>
      </c>
      <c r="P342" s="11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0.2312606924951931</v>
      </c>
      <c r="Q342" s="11">
        <f>2*'OddsRatio_working_3-way'!K342*'OddsRatio_working_3-way'!L342*'OddsRatio_working_3-way'!M342</f>
        <v>7.5699081013156491E-2</v>
      </c>
      <c r="R342" s="11">
        <f t="shared" si="88"/>
        <v>0</v>
      </c>
      <c r="S342" s="11">
        <f t="shared" si="89"/>
        <v>-0.83095335237318091</v>
      </c>
      <c r="T342" s="11">
        <f t="shared" si="90"/>
        <v>-0.2719978240174078</v>
      </c>
      <c r="U342" s="11">
        <f>'OddsRatio_working_3-way'!S342-'OddsRatio_working_3-way'!R342^2/3</f>
        <v>-0.83095335237318091</v>
      </c>
      <c r="V342" s="11">
        <f>'OddsRatio_working_3-way'!S342*'OddsRatio_working_3-way'!R342/3-2*'OddsRatio_working_3-way'!R342^3/27-'OddsRatio_working_3-way'!T342</f>
        <v>0.2719978240174078</v>
      </c>
      <c r="W342" s="11">
        <f>'OddsRatio_working_3-way'!V342^2+4*'OddsRatio_working_3-way'!U342^3/27</f>
        <v>-1.1018599630417153E-2</v>
      </c>
      <c r="X342" s="11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0.14577501149084321</v>
      </c>
      <c r="Y342" s="11">
        <f>IF('OddsRatio_working_3-way'!W342&gt;=0,IF('OddsRatio_working_3-way'!V342+SQRT('OddsRatio_working_3-way'!W342)&gt;0,0,PI()),ACOS('OddsRatio_working_3-way'!V342/(2*'OddsRatio_working_3-way'!X342)))</f>
        <v>0.36831020722215602</v>
      </c>
      <c r="Z342" s="11">
        <f>'OddsRatio_working_3-way'!X342^(1/3)*COS('OddsRatio_working_3-way'!Y342/3)</f>
        <v>0.52233182792362676</v>
      </c>
      <c r="AA342" s="11">
        <f>'OddsRatio_working_3-way'!X342^(1/3)*COS(('OddsRatio_working_3-way'!Y342+2*PI())/3)</f>
        <v>-0.31698198912629721</v>
      </c>
      <c r="AB342" s="11">
        <f>'OddsRatio_working_3-way'!X342^(1/3)*COS(('OddsRatio_working_3-way'!Y342+4*PI())/3)</f>
        <v>-0.20534983879732963</v>
      </c>
      <c r="AC342" s="11">
        <f>'OddsRatio_working_3-way'!X342^(1/3)*SIN('OddsRatio_working_3-way'!Y342/3)</f>
        <v>6.4450852042646264E-2</v>
      </c>
      <c r="AD342" s="11">
        <f>'OddsRatio_working_3-way'!X342^(1/3)*SIN(('OddsRatio_working_3-way'!Y342+2*PI())/3)</f>
        <v>0.4201272061656996</v>
      </c>
      <c r="AE342" s="11">
        <f>'OddsRatio_working_3-way'!X342^(1/3)*SIN(('OddsRatio_working_3-way'!Y342+4*PI())/3)</f>
        <v>-0.48457805820834587</v>
      </c>
      <c r="AF342" s="11">
        <f>-'OddsRatio_working_3-way'!U342/(3*'OddsRatio_working_3-way'!X342^(1/3))*COS(('OddsRatio_working_3-way'!Y342)/3)</f>
        <v>0.52233182792362676</v>
      </c>
      <c r="AG342" s="11">
        <f>-'OddsRatio_working_3-way'!U342/(3*'OddsRatio_working_3-way'!X342^(1/3))*COS(('OddsRatio_working_3-way'!Y342+2*PI())/3)</f>
        <v>-0.31698198912629721</v>
      </c>
      <c r="AH342" s="11">
        <f>-'OddsRatio_working_3-way'!U342/(3*'OddsRatio_working_3-way'!X342^(1/3))*COS(('OddsRatio_working_3-way'!Y342+4*PI())/3)</f>
        <v>-0.20534983879732963</v>
      </c>
      <c r="AI342" s="11">
        <f>'OddsRatio_working_3-way'!U342/(3*'OddsRatio_working_3-way'!X342^(1/3))*SIN(('OddsRatio_working_3-way'!Y342)/3)</f>
        <v>-6.4450852042646264E-2</v>
      </c>
      <c r="AJ342" s="11">
        <f>'OddsRatio_working_3-way'!U342/(3*'OddsRatio_working_3-way'!X342^(1/3))*SIN(('OddsRatio_working_3-way'!Y342+2*PI())/3)</f>
        <v>-0.4201272061656996</v>
      </c>
      <c r="AK342" s="11">
        <f>'OddsRatio_working_3-way'!U342/(3*'OddsRatio_working_3-way'!X342^(1/3))*SIN(('OddsRatio_working_3-way'!Y342+4*PI())/3)</f>
        <v>0.48457805820834587</v>
      </c>
      <c r="AL342" s="11">
        <f>'OddsRatio_working_3-way'!Z342+'OddsRatio_working_3-way'!AF342</f>
        <v>1.0446636558472535</v>
      </c>
      <c r="AM342" s="11">
        <f>'OddsRatio_working_3-way'!AA342+'OddsRatio_working_3-way'!AG342</f>
        <v>-0.63396397825259443</v>
      </c>
      <c r="AN342" s="11">
        <f>'OddsRatio_working_3-way'!AB342+'OddsRatio_working_3-way'!AH342</f>
        <v>-0.41069967759465925</v>
      </c>
      <c r="AO342" s="11">
        <f>'OddsRatio_working_3-way'!AC342+'OddsRatio_working_3-way'!AI342</f>
        <v>0</v>
      </c>
      <c r="AP342" s="11">
        <f>'OddsRatio_working_3-way'!AD342+'OddsRatio_working_3-way'!AJ342</f>
        <v>0</v>
      </c>
      <c r="AQ342" s="11">
        <f>'OddsRatio_working_3-way'!AE342+'OddsRatio_working_3-way'!AK342</f>
        <v>0</v>
      </c>
      <c r="AR342" s="10">
        <f>IF(A342="","",IF(('OddsRatio_working_3-way'!X342=0),IF(Q342&gt;0,-Q342^(1/3),(-Q342)^(1/3)),'OddsRatio_working_3-way'!AL342-'OddsRatio_working_3-way'!R342/3))</f>
        <v>1.0446636558472535</v>
      </c>
      <c r="AS342" s="11">
        <f>IF(('OddsRatio_working_3-way'!X342=0),IF(Q342&gt;0,-Q342^(1/3),(-Q342)^(1/3)),'OddsRatio_working_3-way'!AM342-'OddsRatio_working_3-way'!R342/3)</f>
        <v>-0.63396397825259443</v>
      </c>
      <c r="AT342" s="11">
        <f>IF(('OddsRatio_working_3-way'!X342=0),IF(Q342&gt;0,-Q342^(1/3),(-Q342)^(1/3)),'OddsRatio_working_3-way'!AN342-'OddsRatio_working_3-way'!R342/3)</f>
        <v>-0.41069967759465925</v>
      </c>
      <c r="AU342" s="11">
        <f>IF(('OddsRatio_working_3-way'!X342=0),0,'OddsRatio_working_3-way'!AO342)</f>
        <v>0</v>
      </c>
      <c r="AV342" s="11">
        <f>IF(('OddsRatio_working_3-way'!X342=0),0,'OddsRatio_working_3-way'!AP342)</f>
        <v>0</v>
      </c>
      <c r="AW342" s="11">
        <f>IF(('OddsRatio_working_3-way'!X342=0),0,'OddsRatio_working_3-way'!AQ342)</f>
        <v>0</v>
      </c>
    </row>
    <row r="343" spans="1:49" x14ac:dyDescent="0.2">
      <c r="A343" s="4">
        <f>IF('True_Odds_Calculator_3-way'!A344="","",'True_Odds_Calculator_3-way'!A344)</f>
        <v>1.48</v>
      </c>
      <c r="B343" s="4">
        <f>IF('True_Odds_Calculator_3-way'!B344="","",'True_Odds_Calculator_3-way'!B344)</f>
        <v>4.68</v>
      </c>
      <c r="C343" s="4">
        <f>IF('True_Odds_Calculator_3-way'!C344="","",'True_Odds_Calculator_3-way'!C344)</f>
        <v>7.09</v>
      </c>
      <c r="D343" s="9">
        <f t="shared" si="78"/>
        <v>0.66235182337228138</v>
      </c>
      <c r="E343" s="9">
        <f t="shared" si="79"/>
        <v>0.20373863426068003</v>
      </c>
      <c r="F343" s="9">
        <f t="shared" si="80"/>
        <v>0.13390954236703861</v>
      </c>
      <c r="G343" s="9">
        <f t="shared" si="81"/>
        <v>1.0620242543098957</v>
      </c>
      <c r="H343" s="9">
        <f t="shared" si="82"/>
        <v>1.5097716420687501</v>
      </c>
      <c r="I343" s="9">
        <f t="shared" si="83"/>
        <v>4.9082492558604152</v>
      </c>
      <c r="J343" s="9">
        <f t="shared" si="84"/>
        <v>7.4677277087472644</v>
      </c>
      <c r="K343" s="11">
        <f t="shared" si="85"/>
        <v>0.67567567567567566</v>
      </c>
      <c r="L343" s="11">
        <f t="shared" si="86"/>
        <v>0.21367521367521369</v>
      </c>
      <c r="M343" s="11">
        <f t="shared" si="87"/>
        <v>0.14104372355430184</v>
      </c>
      <c r="N343" s="11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-0.21905468449897225</v>
      </c>
      <c r="O343" s="11">
        <f>0</f>
        <v>0</v>
      </c>
      <c r="P343" s="11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0.20872288150144286</v>
      </c>
      <c r="Q343" s="11">
        <f>2*'OddsRatio_working_3-way'!K343*'OddsRatio_working_3-way'!L343*'OddsRatio_working_3-way'!M343</f>
        <v>4.072641590272056E-2</v>
      </c>
      <c r="R343" s="11">
        <f t="shared" si="88"/>
        <v>0</v>
      </c>
      <c r="S343" s="11">
        <f t="shared" si="89"/>
        <v>-0.95283459460745812</v>
      </c>
      <c r="T343" s="11">
        <f t="shared" si="90"/>
        <v>-0.18591894528926012</v>
      </c>
      <c r="U343" s="11">
        <f>'OddsRatio_working_3-way'!S343-'OddsRatio_working_3-way'!R343^2/3</f>
        <v>-0.95283459460745812</v>
      </c>
      <c r="V343" s="11">
        <f>'OddsRatio_working_3-way'!S343*'OddsRatio_working_3-way'!R343/3-2*'OddsRatio_working_3-way'!R343^3/27-'OddsRatio_working_3-way'!T343</f>
        <v>0.18591894528926012</v>
      </c>
      <c r="W343" s="11">
        <f>'OddsRatio_working_3-way'!V343^2+4*'OddsRatio_working_3-way'!U343^3/27</f>
        <v>-9.3593047592340953E-2</v>
      </c>
      <c r="X343" s="11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0.17899643977591556</v>
      </c>
      <c r="Y343" s="11">
        <f>IF('OddsRatio_working_3-way'!W343&gt;=0,IF('OddsRatio_working_3-way'!V343+SQRT('OddsRatio_working_3-way'!W343)&gt;0,0,PI()),ACOS('OddsRatio_working_3-way'!V343/(2*'OddsRatio_working_3-way'!X343)))</f>
        <v>1.0247213975134972</v>
      </c>
      <c r="Z343" s="11">
        <f>'OddsRatio_working_3-way'!X343^(1/3)*COS('OddsRatio_working_3-way'!Y343/3)</f>
        <v>0.53101212715494783</v>
      </c>
      <c r="AA343" s="11">
        <f>'OddsRatio_working_3-way'!X343^(1/3)*COS(('OddsRatio_working_3-way'!Y343+2*PI())/3)</f>
        <v>-0.42899379786554714</v>
      </c>
      <c r="AB343" s="11">
        <f>'OddsRatio_working_3-way'!X343^(1/3)*COS(('OddsRatio_working_3-way'!Y343+4*PI())/3)</f>
        <v>-0.10201832928940084</v>
      </c>
      <c r="AC343" s="11">
        <f>'OddsRatio_working_3-way'!X343^(1/3)*SIN('OddsRatio_working_3-way'!Y343/3)</f>
        <v>0.18877937480084214</v>
      </c>
      <c r="AD343" s="11">
        <f>'OddsRatio_working_3-way'!X343^(1/3)*SIN(('OddsRatio_working_3-way'!Y343+2*PI())/3)</f>
        <v>0.36548030443337631</v>
      </c>
      <c r="AE343" s="11">
        <f>'OddsRatio_working_3-way'!X343^(1/3)*SIN(('OddsRatio_working_3-way'!Y343+4*PI())/3)</f>
        <v>-0.55425967923421848</v>
      </c>
      <c r="AF343" s="11">
        <f>-'OddsRatio_working_3-way'!U343/(3*'OddsRatio_working_3-way'!X343^(1/3))*COS(('OddsRatio_working_3-way'!Y343)/3)</f>
        <v>0.53101212715494783</v>
      </c>
      <c r="AG343" s="11">
        <f>-'OddsRatio_working_3-way'!U343/(3*'OddsRatio_working_3-way'!X343^(1/3))*COS(('OddsRatio_working_3-way'!Y343+2*PI())/3)</f>
        <v>-0.42899379786554714</v>
      </c>
      <c r="AH343" s="11">
        <f>-'OddsRatio_working_3-way'!U343/(3*'OddsRatio_working_3-way'!X343^(1/3))*COS(('OddsRatio_working_3-way'!Y343+4*PI())/3)</f>
        <v>-0.10201832928940084</v>
      </c>
      <c r="AI343" s="11">
        <f>'OddsRatio_working_3-way'!U343/(3*'OddsRatio_working_3-way'!X343^(1/3))*SIN(('OddsRatio_working_3-way'!Y343)/3)</f>
        <v>-0.18877937480084214</v>
      </c>
      <c r="AJ343" s="11">
        <f>'OddsRatio_working_3-way'!U343/(3*'OddsRatio_working_3-way'!X343^(1/3))*SIN(('OddsRatio_working_3-way'!Y343+2*PI())/3)</f>
        <v>-0.36548030443337631</v>
      </c>
      <c r="AK343" s="11">
        <f>'OddsRatio_working_3-way'!U343/(3*'OddsRatio_working_3-way'!X343^(1/3))*SIN(('OddsRatio_working_3-way'!Y343+4*PI())/3)</f>
        <v>0.55425967923421848</v>
      </c>
      <c r="AL343" s="11">
        <f>'OddsRatio_working_3-way'!Z343+'OddsRatio_working_3-way'!AF343</f>
        <v>1.0620242543098957</v>
      </c>
      <c r="AM343" s="11">
        <f>'OddsRatio_working_3-way'!AA343+'OddsRatio_working_3-way'!AG343</f>
        <v>-0.85798759573109429</v>
      </c>
      <c r="AN343" s="11">
        <f>'OddsRatio_working_3-way'!AB343+'OddsRatio_working_3-way'!AH343</f>
        <v>-0.20403665857880168</v>
      </c>
      <c r="AO343" s="11">
        <f>'OddsRatio_working_3-way'!AC343+'OddsRatio_working_3-way'!AI343</f>
        <v>0</v>
      </c>
      <c r="AP343" s="11">
        <f>'OddsRatio_working_3-way'!AD343+'OddsRatio_working_3-way'!AJ343</f>
        <v>0</v>
      </c>
      <c r="AQ343" s="11">
        <f>'OddsRatio_working_3-way'!AE343+'OddsRatio_working_3-way'!AK343</f>
        <v>0</v>
      </c>
      <c r="AR343" s="10">
        <f>IF(A343="","",IF(('OddsRatio_working_3-way'!X343=0),IF(Q343&gt;0,-Q343^(1/3),(-Q343)^(1/3)),'OddsRatio_working_3-way'!AL343-'OddsRatio_working_3-way'!R343/3))</f>
        <v>1.0620242543098957</v>
      </c>
      <c r="AS343" s="11">
        <f>IF(('OddsRatio_working_3-way'!X343=0),IF(Q343&gt;0,-Q343^(1/3),(-Q343)^(1/3)),'OddsRatio_working_3-way'!AM343-'OddsRatio_working_3-way'!R343/3)</f>
        <v>-0.85798759573109429</v>
      </c>
      <c r="AT343" s="11">
        <f>IF(('OddsRatio_working_3-way'!X343=0),IF(Q343&gt;0,-Q343^(1/3),(-Q343)^(1/3)),'OddsRatio_working_3-way'!AN343-'OddsRatio_working_3-way'!R343/3)</f>
        <v>-0.20403665857880168</v>
      </c>
      <c r="AU343" s="11">
        <f>IF(('OddsRatio_working_3-way'!X343=0),0,'OddsRatio_working_3-way'!AO343)</f>
        <v>0</v>
      </c>
      <c r="AV343" s="11">
        <f>IF(('OddsRatio_working_3-way'!X343=0),0,'OddsRatio_working_3-way'!AP343)</f>
        <v>0</v>
      </c>
      <c r="AW343" s="11">
        <f>IF(('OddsRatio_working_3-way'!X343=0),0,'OddsRatio_working_3-way'!AQ343)</f>
        <v>0</v>
      </c>
    </row>
    <row r="344" spans="1:49" x14ac:dyDescent="0.2">
      <c r="A344" s="4">
        <f>IF('True_Odds_Calculator_3-way'!A345="","",'True_Odds_Calculator_3-way'!A345)</f>
        <v>2.81</v>
      </c>
      <c r="B344" s="4">
        <f>IF('True_Odds_Calculator_3-way'!B345="","",'True_Odds_Calculator_3-way'!B345)</f>
        <v>3.25</v>
      </c>
      <c r="C344" s="4">
        <f>IF('True_Odds_Calculator_3-way'!C345="","",'True_Odds_Calculator_3-way'!C345)</f>
        <v>2.75</v>
      </c>
      <c r="D344" s="9">
        <f t="shared" si="78"/>
        <v>0.34661148968039229</v>
      </c>
      <c r="E344" s="9">
        <f t="shared" si="79"/>
        <v>0.29910345880368505</v>
      </c>
      <c r="F344" s="9">
        <f t="shared" si="80"/>
        <v>0.35428505151592243</v>
      </c>
      <c r="G344" s="9">
        <f t="shared" si="81"/>
        <v>1.0414776716757612</v>
      </c>
      <c r="H344" s="9">
        <f t="shared" si="82"/>
        <v>2.8850745857331277</v>
      </c>
      <c r="I344" s="9">
        <f t="shared" si="83"/>
        <v>3.3433247612704626</v>
      </c>
      <c r="J344" s="9">
        <f t="shared" si="84"/>
        <v>2.8225859254325822</v>
      </c>
      <c r="K344" s="11">
        <f t="shared" si="85"/>
        <v>0.35587188612099646</v>
      </c>
      <c r="L344" s="11">
        <f t="shared" si="86"/>
        <v>0.30769230769230771</v>
      </c>
      <c r="M344" s="11">
        <f t="shared" si="87"/>
        <v>0.36363636363636365</v>
      </c>
      <c r="N344" s="11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-0.28377672149914135</v>
      </c>
      <c r="O344" s="11">
        <f>0</f>
        <v>0</v>
      </c>
      <c r="P344" s="11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0.23134161212453033</v>
      </c>
      <c r="Q344" s="11">
        <f>2*'OddsRatio_working_3-way'!K344*'OddsRatio_working_3-way'!L344*'OddsRatio_working_3-way'!M344</f>
        <v>7.9635666824278944E-2</v>
      </c>
      <c r="R344" s="11">
        <f t="shared" si="88"/>
        <v>0</v>
      </c>
      <c r="S344" s="11">
        <f t="shared" si="89"/>
        <v>-0.81522406384284885</v>
      </c>
      <c r="T344" s="11">
        <f t="shared" si="90"/>
        <v>-0.28062790493729733</v>
      </c>
      <c r="U344" s="11">
        <f>'OddsRatio_working_3-way'!S344-'OddsRatio_working_3-way'!R344^2/3</f>
        <v>-0.81522406384284885</v>
      </c>
      <c r="V344" s="11">
        <f>'OddsRatio_working_3-way'!S344*'OddsRatio_working_3-way'!R344/3-2*'OddsRatio_working_3-way'!R344^3/27-'OddsRatio_working_3-way'!T344</f>
        <v>0.28062790493729733</v>
      </c>
      <c r="W344" s="11">
        <f>'OddsRatio_working_3-way'!V344^2+4*'OddsRatio_working_3-way'!U344^3/27</f>
        <v>-1.5131618119193224E-3</v>
      </c>
      <c r="X344" s="11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0.14165555305159777</v>
      </c>
      <c r="Y344" s="11">
        <f>IF('OddsRatio_working_3-way'!W344&gt;=0,IF('OddsRatio_working_3-way'!V344+SQRT('OddsRatio_working_3-way'!W344)&gt;0,0,PI()),ACOS('OddsRatio_working_3-way'!V344/(2*'OddsRatio_working_3-way'!X344)))</f>
        <v>0.13773781006076513</v>
      </c>
      <c r="Z344" s="11">
        <f>'OddsRatio_working_3-way'!X344^(1/3)*COS('OddsRatio_working_3-way'!Y344/3)</f>
        <v>0.52073883583788061</v>
      </c>
      <c r="AA344" s="11">
        <f>'OddsRatio_working_3-way'!X344^(1/3)*COS(('OddsRatio_working_3-way'!Y344+2*PI())/3)</f>
        <v>-0.28108932618053462</v>
      </c>
      <c r="AB344" s="11">
        <f>'OddsRatio_working_3-way'!X344^(1/3)*COS(('OddsRatio_working_3-way'!Y344+4*PI())/3)</f>
        <v>-0.23964950965734591</v>
      </c>
      <c r="AC344" s="11">
        <f>'OddsRatio_working_3-way'!X344^(1/3)*SIN('OddsRatio_working_3-way'!Y344/3)</f>
        <v>2.392528922483177E-2</v>
      </c>
      <c r="AD344" s="11">
        <f>'OddsRatio_working_3-way'!X344^(1/3)*SIN(('OddsRatio_working_3-way'!Y344+2*PI())/3)</f>
        <v>0.43901041596032325</v>
      </c>
      <c r="AE344" s="11">
        <f>'OddsRatio_working_3-way'!X344^(1/3)*SIN(('OddsRatio_working_3-way'!Y344+4*PI())/3)</f>
        <v>-0.46293570518515498</v>
      </c>
      <c r="AF344" s="11">
        <f>-'OddsRatio_working_3-way'!U344/(3*'OddsRatio_working_3-way'!X344^(1/3))*COS(('OddsRatio_working_3-way'!Y344)/3)</f>
        <v>0.52073883583788061</v>
      </c>
      <c r="AG344" s="11">
        <f>-'OddsRatio_working_3-way'!U344/(3*'OddsRatio_working_3-way'!X344^(1/3))*COS(('OddsRatio_working_3-way'!Y344+2*PI())/3)</f>
        <v>-0.28108932618053462</v>
      </c>
      <c r="AH344" s="11">
        <f>-'OddsRatio_working_3-way'!U344/(3*'OddsRatio_working_3-way'!X344^(1/3))*COS(('OddsRatio_working_3-way'!Y344+4*PI())/3)</f>
        <v>-0.23964950965734591</v>
      </c>
      <c r="AI344" s="11">
        <f>'OddsRatio_working_3-way'!U344/(3*'OddsRatio_working_3-way'!X344^(1/3))*SIN(('OddsRatio_working_3-way'!Y344)/3)</f>
        <v>-2.392528922483177E-2</v>
      </c>
      <c r="AJ344" s="11">
        <f>'OddsRatio_working_3-way'!U344/(3*'OddsRatio_working_3-way'!X344^(1/3))*SIN(('OddsRatio_working_3-way'!Y344+2*PI())/3)</f>
        <v>-0.43901041596032325</v>
      </c>
      <c r="AK344" s="11">
        <f>'OddsRatio_working_3-way'!U344/(3*'OddsRatio_working_3-way'!X344^(1/3))*SIN(('OddsRatio_working_3-way'!Y344+4*PI())/3)</f>
        <v>0.46293570518515498</v>
      </c>
      <c r="AL344" s="11">
        <f>'OddsRatio_working_3-way'!Z344+'OddsRatio_working_3-way'!AF344</f>
        <v>1.0414776716757612</v>
      </c>
      <c r="AM344" s="11">
        <f>'OddsRatio_working_3-way'!AA344+'OddsRatio_working_3-way'!AG344</f>
        <v>-0.56217865236106923</v>
      </c>
      <c r="AN344" s="11">
        <f>'OddsRatio_working_3-way'!AB344+'OddsRatio_working_3-way'!AH344</f>
        <v>-0.47929901931469182</v>
      </c>
      <c r="AO344" s="11">
        <f>'OddsRatio_working_3-way'!AC344+'OddsRatio_working_3-way'!AI344</f>
        <v>0</v>
      </c>
      <c r="AP344" s="11">
        <f>'OddsRatio_working_3-way'!AD344+'OddsRatio_working_3-way'!AJ344</f>
        <v>0</v>
      </c>
      <c r="AQ344" s="11">
        <f>'OddsRatio_working_3-way'!AE344+'OddsRatio_working_3-way'!AK344</f>
        <v>0</v>
      </c>
      <c r="AR344" s="10">
        <f>IF(A344="","",IF(('OddsRatio_working_3-way'!X344=0),IF(Q344&gt;0,-Q344^(1/3),(-Q344)^(1/3)),'OddsRatio_working_3-way'!AL344-'OddsRatio_working_3-way'!R344/3))</f>
        <v>1.0414776716757612</v>
      </c>
      <c r="AS344" s="11">
        <f>IF(('OddsRatio_working_3-way'!X344=0),IF(Q344&gt;0,-Q344^(1/3),(-Q344)^(1/3)),'OddsRatio_working_3-way'!AM344-'OddsRatio_working_3-way'!R344/3)</f>
        <v>-0.56217865236106923</v>
      </c>
      <c r="AT344" s="11">
        <f>IF(('OddsRatio_working_3-way'!X344=0),IF(Q344&gt;0,-Q344^(1/3),(-Q344)^(1/3)),'OddsRatio_working_3-way'!AN344-'OddsRatio_working_3-way'!R344/3)</f>
        <v>-0.47929901931469182</v>
      </c>
      <c r="AU344" s="11">
        <f>IF(('OddsRatio_working_3-way'!X344=0),0,'OddsRatio_working_3-way'!AO344)</f>
        <v>0</v>
      </c>
      <c r="AV344" s="11">
        <f>IF(('OddsRatio_working_3-way'!X344=0),0,'OddsRatio_working_3-way'!AP344)</f>
        <v>0</v>
      </c>
      <c r="AW344" s="11">
        <f>IF(('OddsRatio_working_3-way'!X344=0),0,'OddsRatio_working_3-way'!AQ344)</f>
        <v>0</v>
      </c>
    </row>
    <row r="345" spans="1:49" x14ac:dyDescent="0.2">
      <c r="A345" s="4">
        <f>IF('True_Odds_Calculator_3-way'!A346="","",'True_Odds_Calculator_3-way'!A346)</f>
        <v>1.58</v>
      </c>
      <c r="B345" s="4">
        <f>IF('True_Odds_Calculator_3-way'!B346="","",'True_Odds_Calculator_3-way'!B346)</f>
        <v>4.18</v>
      </c>
      <c r="C345" s="4">
        <f>IF('True_Odds_Calculator_3-way'!C346="","",'True_Odds_Calculator_3-way'!C346)</f>
        <v>6.55</v>
      </c>
      <c r="D345" s="9">
        <f t="shared" si="78"/>
        <v>0.62218687364379399</v>
      </c>
      <c r="E345" s="9">
        <f t="shared" si="79"/>
        <v>0.2309832447421048</v>
      </c>
      <c r="F345" s="9">
        <f t="shared" si="80"/>
        <v>0.14682988161410121</v>
      </c>
      <c r="G345" s="9">
        <f t="shared" si="81"/>
        <v>1.0469554559686682</v>
      </c>
      <c r="H345" s="9">
        <f t="shared" si="82"/>
        <v>1.6072341644618278</v>
      </c>
      <c r="I345" s="9">
        <f t="shared" si="83"/>
        <v>4.3293183499803654</v>
      </c>
      <c r="J345" s="9">
        <f t="shared" si="84"/>
        <v>6.810602780626108</v>
      </c>
      <c r="K345" s="11">
        <f t="shared" si="85"/>
        <v>0.63291139240506322</v>
      </c>
      <c r="L345" s="11">
        <f t="shared" si="86"/>
        <v>0.23923444976076558</v>
      </c>
      <c r="M345" s="11">
        <f t="shared" si="87"/>
        <v>0.15267175572519084</v>
      </c>
      <c r="N345" s="11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-0.23663197470481168</v>
      </c>
      <c r="O345" s="11">
        <f>0</f>
        <v>0</v>
      </c>
      <c r="P345" s="11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0.21521622642503888</v>
      </c>
      <c r="Q345" s="11">
        <f>2*'OddsRatio_working_3-way'!K345*'OddsRatio_working_3-way'!L345*'OddsRatio_working_3-way'!M345</f>
        <v>4.6233346170792458E-2</v>
      </c>
      <c r="R345" s="11">
        <f t="shared" si="88"/>
        <v>0</v>
      </c>
      <c r="S345" s="11">
        <f t="shared" si="89"/>
        <v>-0.90949765640722036</v>
      </c>
      <c r="T345" s="11">
        <f t="shared" si="90"/>
        <v>-0.1953808069618089</v>
      </c>
      <c r="U345" s="11">
        <f>'OddsRatio_working_3-way'!S345-'OddsRatio_working_3-way'!R345^2/3</f>
        <v>-0.90949765640722036</v>
      </c>
      <c r="V345" s="11">
        <f>'OddsRatio_working_3-way'!S345*'OddsRatio_working_3-way'!R345/3-2*'OddsRatio_working_3-way'!R345^3/27-'OddsRatio_working_3-way'!T345</f>
        <v>0.1953808069618089</v>
      </c>
      <c r="W345" s="11">
        <f>'OddsRatio_working_3-way'!V345^2+4*'OddsRatio_working_3-way'!U345^3/27</f>
        <v>-7.3281705692981147E-2</v>
      </c>
      <c r="X345" s="11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0.16692465772170148</v>
      </c>
      <c r="Y345" s="11">
        <f>IF('OddsRatio_working_3-way'!W345&gt;=0,IF('OddsRatio_working_3-way'!V345+SQRT('OddsRatio_working_3-way'!W345)&gt;0,0,PI()),ACOS('OddsRatio_working_3-way'!V345/(2*'OddsRatio_working_3-way'!X345)))</f>
        <v>0.9456246274108171</v>
      </c>
      <c r="Z345" s="11">
        <f>'OddsRatio_working_3-way'!X345^(1/3)*COS('OddsRatio_working_3-way'!Y345/3)</f>
        <v>0.52347772798433412</v>
      </c>
      <c r="AA345" s="11">
        <f>'OddsRatio_working_3-way'!X345^(1/3)*COS(('OddsRatio_working_3-way'!Y345+2*PI())/3)</f>
        <v>-0.40956550343876574</v>
      </c>
      <c r="AB345" s="11">
        <f>'OddsRatio_working_3-way'!X345^(1/3)*COS(('OddsRatio_working_3-way'!Y345+4*PI())/3)</f>
        <v>-0.1139122245455686</v>
      </c>
      <c r="AC345" s="11">
        <f>'OddsRatio_working_3-way'!X345^(1/3)*SIN('OddsRatio_working_3-way'!Y345/3)</f>
        <v>0.17069550015578303</v>
      </c>
      <c r="AD345" s="11">
        <f>'OddsRatio_working_3-way'!X345^(1/3)*SIN(('OddsRatio_working_3-way'!Y345+2*PI())/3)</f>
        <v>0.36799726067190208</v>
      </c>
      <c r="AE345" s="11">
        <f>'OddsRatio_working_3-way'!X345^(1/3)*SIN(('OddsRatio_working_3-way'!Y345+4*PI())/3)</f>
        <v>-0.53869276082768502</v>
      </c>
      <c r="AF345" s="11">
        <f>-'OddsRatio_working_3-way'!U345/(3*'OddsRatio_working_3-way'!X345^(1/3))*COS(('OddsRatio_working_3-way'!Y345)/3)</f>
        <v>0.52347772798433412</v>
      </c>
      <c r="AG345" s="11">
        <f>-'OddsRatio_working_3-way'!U345/(3*'OddsRatio_working_3-way'!X345^(1/3))*COS(('OddsRatio_working_3-way'!Y345+2*PI())/3)</f>
        <v>-0.40956550343876574</v>
      </c>
      <c r="AH345" s="11">
        <f>-'OddsRatio_working_3-way'!U345/(3*'OddsRatio_working_3-way'!X345^(1/3))*COS(('OddsRatio_working_3-way'!Y345+4*PI())/3)</f>
        <v>-0.1139122245455686</v>
      </c>
      <c r="AI345" s="11">
        <f>'OddsRatio_working_3-way'!U345/(3*'OddsRatio_working_3-way'!X345^(1/3))*SIN(('OddsRatio_working_3-way'!Y345)/3)</f>
        <v>-0.17069550015578303</v>
      </c>
      <c r="AJ345" s="11">
        <f>'OddsRatio_working_3-way'!U345/(3*'OddsRatio_working_3-way'!X345^(1/3))*SIN(('OddsRatio_working_3-way'!Y345+2*PI())/3)</f>
        <v>-0.36799726067190208</v>
      </c>
      <c r="AK345" s="11">
        <f>'OddsRatio_working_3-way'!U345/(3*'OddsRatio_working_3-way'!X345^(1/3))*SIN(('OddsRatio_working_3-way'!Y345+4*PI())/3)</f>
        <v>0.53869276082768502</v>
      </c>
      <c r="AL345" s="11">
        <f>'OddsRatio_working_3-way'!Z345+'OddsRatio_working_3-way'!AF345</f>
        <v>1.0469554559686682</v>
      </c>
      <c r="AM345" s="11">
        <f>'OddsRatio_working_3-way'!AA345+'OddsRatio_working_3-way'!AG345</f>
        <v>-0.81913100687753149</v>
      </c>
      <c r="AN345" s="11">
        <f>'OddsRatio_working_3-way'!AB345+'OddsRatio_working_3-way'!AH345</f>
        <v>-0.22782444909113719</v>
      </c>
      <c r="AO345" s="11">
        <f>'OddsRatio_working_3-way'!AC345+'OddsRatio_working_3-way'!AI345</f>
        <v>0</v>
      </c>
      <c r="AP345" s="11">
        <f>'OddsRatio_working_3-way'!AD345+'OddsRatio_working_3-way'!AJ345</f>
        <v>0</v>
      </c>
      <c r="AQ345" s="11">
        <f>'OddsRatio_working_3-way'!AE345+'OddsRatio_working_3-way'!AK345</f>
        <v>0</v>
      </c>
      <c r="AR345" s="10">
        <f>IF(A345="","",IF(('OddsRatio_working_3-way'!X345=0),IF(Q345&gt;0,-Q345^(1/3),(-Q345)^(1/3)),'OddsRatio_working_3-way'!AL345-'OddsRatio_working_3-way'!R345/3))</f>
        <v>1.0469554559686682</v>
      </c>
      <c r="AS345" s="11">
        <f>IF(('OddsRatio_working_3-way'!X345=0),IF(Q345&gt;0,-Q345^(1/3),(-Q345)^(1/3)),'OddsRatio_working_3-way'!AM345-'OddsRatio_working_3-way'!R345/3)</f>
        <v>-0.81913100687753149</v>
      </c>
      <c r="AT345" s="11">
        <f>IF(('OddsRatio_working_3-way'!X345=0),IF(Q345&gt;0,-Q345^(1/3),(-Q345)^(1/3)),'OddsRatio_working_3-way'!AN345-'OddsRatio_working_3-way'!R345/3)</f>
        <v>-0.22782444909113719</v>
      </c>
      <c r="AU345" s="11">
        <f>IF(('OddsRatio_working_3-way'!X345=0),0,'OddsRatio_working_3-way'!AO345)</f>
        <v>0</v>
      </c>
      <c r="AV345" s="11">
        <f>IF(('OddsRatio_working_3-way'!X345=0),0,'OddsRatio_working_3-way'!AP345)</f>
        <v>0</v>
      </c>
      <c r="AW345" s="11">
        <f>IF(('OddsRatio_working_3-way'!X345=0),0,'OddsRatio_working_3-way'!AQ345)</f>
        <v>0</v>
      </c>
    </row>
    <row r="346" spans="1:49" x14ac:dyDescent="0.2">
      <c r="A346" s="4">
        <f>IF('True_Odds_Calculator_3-way'!A347="","",'True_Odds_Calculator_3-way'!A347)</f>
        <v>1.59</v>
      </c>
      <c r="B346" s="4">
        <f>IF('True_Odds_Calculator_3-way'!B347="","",'True_Odds_Calculator_3-way'!B347)</f>
        <v>4.0599999999999996</v>
      </c>
      <c r="C346" s="4">
        <f>IF('True_Odds_Calculator_3-way'!C347="","",'True_Odds_Calculator_3-way'!C347)</f>
        <v>5.5</v>
      </c>
      <c r="D346" s="9">
        <f t="shared" si="78"/>
        <v>0.60490463763941427</v>
      </c>
      <c r="E346" s="9">
        <f t="shared" si="79"/>
        <v>0.22791814979061539</v>
      </c>
      <c r="F346" s="9">
        <f t="shared" si="80"/>
        <v>0.16717721256997045</v>
      </c>
      <c r="G346" s="9">
        <f t="shared" si="81"/>
        <v>1.1070392172171584</v>
      </c>
      <c r="H346" s="9">
        <f t="shared" si="82"/>
        <v>1.653153138158123</v>
      </c>
      <c r="I346" s="9">
        <f t="shared" si="83"/>
        <v>4.387540004684503</v>
      </c>
      <c r="J346" s="9">
        <f t="shared" si="84"/>
        <v>5.9816764774772127</v>
      </c>
      <c r="K346" s="11">
        <f t="shared" si="85"/>
        <v>0.62893081761006286</v>
      </c>
      <c r="L346" s="11">
        <f t="shared" si="86"/>
        <v>0.24630541871921185</v>
      </c>
      <c r="M346" s="11">
        <f t="shared" si="87"/>
        <v>0.18181818181818182</v>
      </c>
      <c r="N346" s="11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-0.22882322622075379</v>
      </c>
      <c r="O346" s="11">
        <f>0</f>
        <v>0</v>
      </c>
      <c r="P346" s="11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0.22954707404935121</v>
      </c>
      <c r="Q346" s="11">
        <f>2*'OddsRatio_working_3-way'!K346*'OddsRatio_working_3-way'!L346*'OddsRatio_working_3-way'!M346</f>
        <v>5.6330570318859199E-2</v>
      </c>
      <c r="R346" s="11">
        <f t="shared" si="88"/>
        <v>0</v>
      </c>
      <c r="S346" s="11">
        <f t="shared" si="89"/>
        <v>-1.0031633494577998</v>
      </c>
      <c r="T346" s="11">
        <f t="shared" si="90"/>
        <v>-0.24617505508166868</v>
      </c>
      <c r="U346" s="11">
        <f>'OddsRatio_working_3-way'!S346-'OddsRatio_working_3-way'!R346^2/3</f>
        <v>-1.0031633494577998</v>
      </c>
      <c r="V346" s="11">
        <f>'OddsRatio_working_3-way'!S346*'OddsRatio_working_3-way'!R346/3-2*'OddsRatio_working_3-way'!R346^3/27-'OddsRatio_working_3-way'!T346</f>
        <v>0.24617505508166868</v>
      </c>
      <c r="W346" s="11">
        <f>'OddsRatio_working_3-way'!V346^2+4*'OddsRatio_working_3-way'!U346^3/27</f>
        <v>-8.8956375643347393E-2</v>
      </c>
      <c r="X346" s="11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0.19336399185720307</v>
      </c>
      <c r="Y346" s="11">
        <f>IF('OddsRatio_working_3-way'!W346&gt;=0,IF('OddsRatio_working_3-way'!V346+SQRT('OddsRatio_working_3-way'!W346)&gt;0,0,PI()),ACOS('OddsRatio_working_3-way'!V346/(2*'OddsRatio_working_3-way'!X346)))</f>
        <v>0.88076845155181271</v>
      </c>
      <c r="Z346" s="11">
        <f>'OddsRatio_working_3-way'!X346^(1/3)*COS('OddsRatio_working_3-way'!Y346/3)</f>
        <v>0.55351960860857918</v>
      </c>
      <c r="AA346" s="11">
        <f>'OddsRatio_working_3-way'!X346^(1/3)*COS(('OddsRatio_working_3-way'!Y346+2*PI())/3)</f>
        <v>-0.42168347224298042</v>
      </c>
      <c r="AB346" s="11">
        <f>'OddsRatio_working_3-way'!X346^(1/3)*COS(('OddsRatio_working_3-way'!Y346+4*PI())/3)</f>
        <v>-0.13183613636559868</v>
      </c>
      <c r="AC346" s="11">
        <f>'OddsRatio_working_3-way'!X346^(1/3)*SIN('OddsRatio_working_3-way'!Y346/3)</f>
        <v>0.16734343739270219</v>
      </c>
      <c r="AD346" s="11">
        <f>'OddsRatio_working_3-way'!X346^(1/3)*SIN(('OddsRatio_working_3-way'!Y346+2*PI())/3)</f>
        <v>0.39569032385149816</v>
      </c>
      <c r="AE346" s="11">
        <f>'OddsRatio_working_3-way'!X346^(1/3)*SIN(('OddsRatio_working_3-way'!Y346+4*PI())/3)</f>
        <v>-0.56303376124420035</v>
      </c>
      <c r="AF346" s="11">
        <f>-'OddsRatio_working_3-way'!U346/(3*'OddsRatio_working_3-way'!X346^(1/3))*COS(('OddsRatio_working_3-way'!Y346)/3)</f>
        <v>0.55351960860857929</v>
      </c>
      <c r="AG346" s="11">
        <f>-'OddsRatio_working_3-way'!U346/(3*'OddsRatio_working_3-way'!X346^(1/3))*COS(('OddsRatio_working_3-way'!Y346+2*PI())/3)</f>
        <v>-0.42168347224298047</v>
      </c>
      <c r="AH346" s="11">
        <f>-'OddsRatio_working_3-way'!U346/(3*'OddsRatio_working_3-way'!X346^(1/3))*COS(('OddsRatio_working_3-way'!Y346+4*PI())/3)</f>
        <v>-0.13183613636559871</v>
      </c>
      <c r="AI346" s="11">
        <f>'OddsRatio_working_3-way'!U346/(3*'OddsRatio_working_3-way'!X346^(1/3))*SIN(('OddsRatio_working_3-way'!Y346)/3)</f>
        <v>-0.16734343739270224</v>
      </c>
      <c r="AJ346" s="11">
        <f>'OddsRatio_working_3-way'!U346/(3*'OddsRatio_working_3-way'!X346^(1/3))*SIN(('OddsRatio_working_3-way'!Y346+2*PI())/3)</f>
        <v>-0.39569032385149827</v>
      </c>
      <c r="AK346" s="11">
        <f>'OddsRatio_working_3-way'!U346/(3*'OddsRatio_working_3-way'!X346^(1/3))*SIN(('OddsRatio_working_3-way'!Y346+4*PI())/3)</f>
        <v>0.56303376124420046</v>
      </c>
      <c r="AL346" s="11">
        <f>'OddsRatio_working_3-way'!Z346+'OddsRatio_working_3-way'!AF346</f>
        <v>1.1070392172171584</v>
      </c>
      <c r="AM346" s="11">
        <f>'OddsRatio_working_3-way'!AA346+'OddsRatio_working_3-way'!AG346</f>
        <v>-0.84336694448596083</v>
      </c>
      <c r="AN346" s="11">
        <f>'OddsRatio_working_3-way'!AB346+'OddsRatio_working_3-way'!AH346</f>
        <v>-0.26367227273119742</v>
      </c>
      <c r="AO346" s="11">
        <f>'OddsRatio_working_3-way'!AC346+'OddsRatio_working_3-way'!AI346</f>
        <v>0</v>
      </c>
      <c r="AP346" s="11">
        <f>'OddsRatio_working_3-way'!AD346+'OddsRatio_working_3-way'!AJ346</f>
        <v>0</v>
      </c>
      <c r="AQ346" s="11">
        <f>'OddsRatio_working_3-way'!AE346+'OddsRatio_working_3-way'!AK346</f>
        <v>0</v>
      </c>
      <c r="AR346" s="10">
        <f>IF(A346="","",IF(('OddsRatio_working_3-way'!X346=0),IF(Q346&gt;0,-Q346^(1/3),(-Q346)^(1/3)),'OddsRatio_working_3-way'!AL346-'OddsRatio_working_3-way'!R346/3))</f>
        <v>1.1070392172171584</v>
      </c>
      <c r="AS346" s="11">
        <f>IF(('OddsRatio_working_3-way'!X346=0),IF(Q346&gt;0,-Q346^(1/3),(-Q346)^(1/3)),'OddsRatio_working_3-way'!AM346-'OddsRatio_working_3-way'!R346/3)</f>
        <v>-0.84336694448596083</v>
      </c>
      <c r="AT346" s="11">
        <f>IF(('OddsRatio_working_3-way'!X346=0),IF(Q346&gt;0,-Q346^(1/3),(-Q346)^(1/3)),'OddsRatio_working_3-way'!AN346-'OddsRatio_working_3-way'!R346/3)</f>
        <v>-0.26367227273119742</v>
      </c>
      <c r="AU346" s="11">
        <f>IF(('OddsRatio_working_3-way'!X346=0),0,'OddsRatio_working_3-way'!AO346)</f>
        <v>0</v>
      </c>
      <c r="AV346" s="11">
        <f>IF(('OddsRatio_working_3-way'!X346=0),0,'OddsRatio_working_3-way'!AP346)</f>
        <v>0</v>
      </c>
      <c r="AW346" s="11">
        <f>IF(('OddsRatio_working_3-way'!X346=0),0,'OddsRatio_working_3-way'!AQ346)</f>
        <v>0</v>
      </c>
    </row>
    <row r="347" spans="1:49" x14ac:dyDescent="0.2">
      <c r="A347" s="4">
        <f>IF('True_Odds_Calculator_3-way'!A348="","",'True_Odds_Calculator_3-way'!A348)</f>
        <v>3</v>
      </c>
      <c r="B347" s="4">
        <f>IF('True_Odds_Calculator_3-way'!B348="","",'True_Odds_Calculator_3-way'!B348)</f>
        <v>3.01</v>
      </c>
      <c r="C347" s="4">
        <f>IF('True_Odds_Calculator_3-way'!C348="","",'True_Odds_Calculator_3-way'!C348)</f>
        <v>2.61</v>
      </c>
      <c r="D347" s="9">
        <f t="shared" si="78"/>
        <v>0.31744706205065992</v>
      </c>
      <c r="E347" s="9">
        <f t="shared" si="79"/>
        <v>0.31636737464548204</v>
      </c>
      <c r="F347" s="9">
        <f t="shared" si="80"/>
        <v>0.36618556330385799</v>
      </c>
      <c r="G347" s="9">
        <f t="shared" si="81"/>
        <v>1.0750657661471985</v>
      </c>
      <c r="H347" s="9">
        <f t="shared" si="82"/>
        <v>3.1501315322943975</v>
      </c>
      <c r="I347" s="9">
        <f t="shared" si="83"/>
        <v>3.1608821899558688</v>
      </c>
      <c r="J347" s="9">
        <f t="shared" si="84"/>
        <v>2.7308558834969898</v>
      </c>
      <c r="K347" s="11">
        <f t="shared" si="85"/>
        <v>0.33333333333333331</v>
      </c>
      <c r="L347" s="11">
        <f t="shared" si="86"/>
        <v>0.33222591362126247</v>
      </c>
      <c r="M347" s="11">
        <f t="shared" si="87"/>
        <v>0.38314176245210729</v>
      </c>
      <c r="N347" s="11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-0.27461463066916159</v>
      </c>
      <c r="O347" s="11">
        <f>0</f>
        <v>0</v>
      </c>
      <c r="P347" s="11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0.23845589202445658</v>
      </c>
      <c r="Q347" s="11">
        <f>2*'OddsRatio_working_3-way'!K347*'OddsRatio_working_3-way'!L347*'OddsRatio_working_3-way'!M347</f>
        <v>8.4859748051408029E-2</v>
      </c>
      <c r="R347" s="11">
        <f t="shared" si="88"/>
        <v>0</v>
      </c>
      <c r="S347" s="11">
        <f t="shared" si="89"/>
        <v>-0.86832916164519003</v>
      </c>
      <c r="T347" s="11">
        <f t="shared" si="90"/>
        <v>-0.30901393652853737</v>
      </c>
      <c r="U347" s="11">
        <f>'OddsRatio_working_3-way'!S347-'OddsRatio_working_3-way'!R347^2/3</f>
        <v>-0.86832916164519003</v>
      </c>
      <c r="V347" s="11">
        <f>'OddsRatio_working_3-way'!S347*'OddsRatio_working_3-way'!R347/3-2*'OddsRatio_working_3-way'!R347^3/27-'OddsRatio_working_3-way'!T347</f>
        <v>0.30901393652853737</v>
      </c>
      <c r="W347" s="11">
        <f>'OddsRatio_working_3-way'!V347^2+4*'OddsRatio_working_3-way'!U347^3/27</f>
        <v>-1.5053957751905434E-3</v>
      </c>
      <c r="X347" s="11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0.15572010848318005</v>
      </c>
      <c r="Y347" s="11">
        <f>IF('OddsRatio_working_3-way'!W347&gt;=0,IF('OddsRatio_working_3-way'!V347+SQRT('OddsRatio_working_3-way'!W347)&gt;0,0,PI()),ACOS('OddsRatio_working_3-way'!V347/(2*'OddsRatio_working_3-way'!X347)))</f>
        <v>0.12490519488544605</v>
      </c>
      <c r="Z347" s="11">
        <f>'OddsRatio_working_3-way'!X347^(1/3)*COS('OddsRatio_working_3-way'!Y347/3)</f>
        <v>0.53753288307359925</v>
      </c>
      <c r="AA347" s="11">
        <f>'OddsRatio_working_3-way'!X347^(1/3)*COS(('OddsRatio_working_3-way'!Y347+2*PI())/3)</f>
        <v>-0.28815948467695079</v>
      </c>
      <c r="AB347" s="11">
        <f>'OddsRatio_working_3-way'!X347^(1/3)*COS(('OddsRatio_working_3-way'!Y347+4*PI())/3)</f>
        <v>-0.24937339839664857</v>
      </c>
      <c r="AC347" s="11">
        <f>'OddsRatio_working_3-way'!X347^(1/3)*SIN('OddsRatio_working_3-way'!Y347/3)</f>
        <v>2.2393157354744484E-2</v>
      </c>
      <c r="AD347" s="11">
        <f>'OddsRatio_working_3-way'!X347^(1/3)*SIN(('OddsRatio_working_3-way'!Y347+2*PI())/3)</f>
        <v>0.45432055343385491</v>
      </c>
      <c r="AE347" s="11">
        <f>'OddsRatio_working_3-way'!X347^(1/3)*SIN(('OddsRatio_working_3-way'!Y347+4*PI())/3)</f>
        <v>-0.47671371078859942</v>
      </c>
      <c r="AF347" s="11">
        <f>-'OddsRatio_working_3-way'!U347/(3*'OddsRatio_working_3-way'!X347^(1/3))*COS(('OddsRatio_working_3-way'!Y347)/3)</f>
        <v>0.53753288307359914</v>
      </c>
      <c r="AG347" s="11">
        <f>-'OddsRatio_working_3-way'!U347/(3*'OddsRatio_working_3-way'!X347^(1/3))*COS(('OddsRatio_working_3-way'!Y347+2*PI())/3)</f>
        <v>-0.28815948467695068</v>
      </c>
      <c r="AH347" s="11">
        <f>-'OddsRatio_working_3-way'!U347/(3*'OddsRatio_working_3-way'!X347^(1/3))*COS(('OddsRatio_working_3-way'!Y347+4*PI())/3)</f>
        <v>-0.24937339839664852</v>
      </c>
      <c r="AI347" s="11">
        <f>'OddsRatio_working_3-way'!U347/(3*'OddsRatio_working_3-way'!X347^(1/3))*SIN(('OddsRatio_working_3-way'!Y347)/3)</f>
        <v>-2.2393157354744481E-2</v>
      </c>
      <c r="AJ347" s="11">
        <f>'OddsRatio_working_3-way'!U347/(3*'OddsRatio_working_3-way'!X347^(1/3))*SIN(('OddsRatio_working_3-way'!Y347+2*PI())/3)</f>
        <v>-0.4543205534338548</v>
      </c>
      <c r="AK347" s="11">
        <f>'OddsRatio_working_3-way'!U347/(3*'OddsRatio_working_3-way'!X347^(1/3))*SIN(('OddsRatio_working_3-way'!Y347+4*PI())/3)</f>
        <v>0.47671371078859937</v>
      </c>
      <c r="AL347" s="11">
        <f>'OddsRatio_working_3-way'!Z347+'OddsRatio_working_3-way'!AF347</f>
        <v>1.0750657661471985</v>
      </c>
      <c r="AM347" s="11">
        <f>'OddsRatio_working_3-way'!AA347+'OddsRatio_working_3-way'!AG347</f>
        <v>-0.57631896935390148</v>
      </c>
      <c r="AN347" s="11">
        <f>'OddsRatio_working_3-way'!AB347+'OddsRatio_working_3-way'!AH347</f>
        <v>-0.49874679679329709</v>
      </c>
      <c r="AO347" s="11">
        <f>'OddsRatio_working_3-way'!AC347+'OddsRatio_working_3-way'!AI347</f>
        <v>0</v>
      </c>
      <c r="AP347" s="11">
        <f>'OddsRatio_working_3-way'!AD347+'OddsRatio_working_3-way'!AJ347</f>
        <v>0</v>
      </c>
      <c r="AQ347" s="11">
        <f>'OddsRatio_working_3-way'!AE347+'OddsRatio_working_3-way'!AK347</f>
        <v>0</v>
      </c>
      <c r="AR347" s="10">
        <f>IF(A347="","",IF(('OddsRatio_working_3-way'!X347=0),IF(Q347&gt;0,-Q347^(1/3),(-Q347)^(1/3)),'OddsRatio_working_3-way'!AL347-'OddsRatio_working_3-way'!R347/3))</f>
        <v>1.0750657661471985</v>
      </c>
      <c r="AS347" s="11">
        <f>IF(('OddsRatio_working_3-way'!X347=0),IF(Q347&gt;0,-Q347^(1/3),(-Q347)^(1/3)),'OddsRatio_working_3-way'!AM347-'OddsRatio_working_3-way'!R347/3)</f>
        <v>-0.57631896935390148</v>
      </c>
      <c r="AT347" s="11">
        <f>IF(('OddsRatio_working_3-way'!X347=0),IF(Q347&gt;0,-Q347^(1/3),(-Q347)^(1/3)),'OddsRatio_working_3-way'!AN347-'OddsRatio_working_3-way'!R347/3)</f>
        <v>-0.49874679679329709</v>
      </c>
      <c r="AU347" s="11">
        <f>IF(('OddsRatio_working_3-way'!X347=0),0,'OddsRatio_working_3-way'!AO347)</f>
        <v>0</v>
      </c>
      <c r="AV347" s="11">
        <f>IF(('OddsRatio_working_3-way'!X347=0),0,'OddsRatio_working_3-way'!AP347)</f>
        <v>0</v>
      </c>
      <c r="AW347" s="11">
        <f>IF(('OddsRatio_working_3-way'!X347=0),0,'OddsRatio_working_3-way'!AQ347)</f>
        <v>0</v>
      </c>
    </row>
    <row r="348" spans="1:49" x14ac:dyDescent="0.2">
      <c r="A348" s="4">
        <f>IF('True_Odds_Calculator_3-way'!A349="","",'True_Odds_Calculator_3-way'!A349)</f>
        <v>1.6</v>
      </c>
      <c r="B348" s="4">
        <f>IF('True_Odds_Calculator_3-way'!B349="","",'True_Odds_Calculator_3-way'!B349)</f>
        <v>4.1500000000000004</v>
      </c>
      <c r="C348" s="4">
        <f>IF('True_Odds_Calculator_3-way'!C349="","",'True_Odds_Calculator_3-way'!C349)</f>
        <v>6.03</v>
      </c>
      <c r="D348" s="9">
        <f t="shared" si="78"/>
        <v>0.61139966576227145</v>
      </c>
      <c r="E348" s="9">
        <f t="shared" si="79"/>
        <v>0.23058186276643841</v>
      </c>
      <c r="F348" s="9">
        <f t="shared" si="80"/>
        <v>0.15801847147129008</v>
      </c>
      <c r="G348" s="9">
        <f t="shared" si="81"/>
        <v>1.059318903817291</v>
      </c>
      <c r="H348" s="9">
        <f t="shared" si="82"/>
        <v>1.6355913422903747</v>
      </c>
      <c r="I348" s="9">
        <f t="shared" si="83"/>
        <v>4.3368545470244664</v>
      </c>
      <c r="J348" s="9">
        <f t="shared" si="84"/>
        <v>6.3283740862009736</v>
      </c>
      <c r="K348" s="11">
        <f t="shared" si="85"/>
        <v>0.625</v>
      </c>
      <c r="L348" s="11">
        <f t="shared" si="86"/>
        <v>0.24096385542168672</v>
      </c>
      <c r="M348" s="11">
        <f t="shared" si="87"/>
        <v>0.16583747927031509</v>
      </c>
      <c r="N348" s="11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-0.23743481388239518</v>
      </c>
      <c r="O348" s="11">
        <f>0</f>
        <v>0</v>
      </c>
      <c r="P348" s="11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0.2192851006014106</v>
      </c>
      <c r="Q348" s="11">
        <f>2*'OddsRatio_working_3-way'!K348*'OddsRatio_working_3-way'!L348*'OddsRatio_working_3-way'!M348</f>
        <v>4.9951047972986468E-2</v>
      </c>
      <c r="R348" s="11">
        <f t="shared" si="88"/>
        <v>0</v>
      </c>
      <c r="S348" s="11">
        <f t="shared" si="89"/>
        <v>-0.92355917405619214</v>
      </c>
      <c r="T348" s="11">
        <f t="shared" si="90"/>
        <v>-0.21037794397635357</v>
      </c>
      <c r="U348" s="11">
        <f>'OddsRatio_working_3-way'!S348-'OddsRatio_working_3-way'!R348^2/3</f>
        <v>-0.92355917405619214</v>
      </c>
      <c r="V348" s="11">
        <f>'OddsRatio_working_3-way'!S348*'OddsRatio_working_3-way'!R348/3-2*'OddsRatio_working_3-way'!R348^3/27-'OddsRatio_working_3-way'!T348</f>
        <v>0.21037794397635357</v>
      </c>
      <c r="W348" s="11">
        <f>'OddsRatio_working_3-way'!V348^2+4*'OddsRatio_working_3-way'!U348^3/27</f>
        <v>-7.2446374430089527E-2</v>
      </c>
      <c r="X348" s="11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0.17081075327815817</v>
      </c>
      <c r="Y348" s="11">
        <f>IF('OddsRatio_working_3-way'!W348&gt;=0,IF('OddsRatio_working_3-way'!V348+SQRT('OddsRatio_working_3-way'!W348)&gt;0,0,PI()),ACOS('OddsRatio_working_3-way'!V348/(2*'OddsRatio_working_3-way'!X348)))</f>
        <v>0.90736784065156428</v>
      </c>
      <c r="Z348" s="11">
        <f>'OddsRatio_working_3-way'!X348^(1/3)*COS('OddsRatio_working_3-way'!Y348/3)</f>
        <v>0.5296594519086455</v>
      </c>
      <c r="AA348" s="11">
        <f>'OddsRatio_working_3-way'!X348^(1/3)*COS(('OddsRatio_working_3-way'!Y348+2*PI())/3)</f>
        <v>-0.407957089749381</v>
      </c>
      <c r="AB348" s="11">
        <f>'OddsRatio_working_3-way'!X348^(1/3)*COS(('OddsRatio_working_3-way'!Y348+4*PI())/3)</f>
        <v>-0.12170236215926462</v>
      </c>
      <c r="AC348" s="11">
        <f>'OddsRatio_working_3-way'!X348^(1/3)*SIN('OddsRatio_working_3-way'!Y348/3)</f>
        <v>0.16526924403095675</v>
      </c>
      <c r="AD348" s="11">
        <f>'OddsRatio_working_3-way'!X348^(1/3)*SIN(('OddsRatio_working_3-way'!Y348+2*PI())/3)</f>
        <v>0.37606391869195083</v>
      </c>
      <c r="AE348" s="11">
        <f>'OddsRatio_working_3-way'!X348^(1/3)*SIN(('OddsRatio_working_3-way'!Y348+4*PI())/3)</f>
        <v>-0.54133316272290755</v>
      </c>
      <c r="AF348" s="11">
        <f>-'OddsRatio_working_3-way'!U348/(3*'OddsRatio_working_3-way'!X348^(1/3))*COS(('OddsRatio_working_3-way'!Y348)/3)</f>
        <v>0.5296594519086455</v>
      </c>
      <c r="AG348" s="11">
        <f>-'OddsRatio_working_3-way'!U348/(3*'OddsRatio_working_3-way'!X348^(1/3))*COS(('OddsRatio_working_3-way'!Y348+2*PI())/3)</f>
        <v>-0.407957089749381</v>
      </c>
      <c r="AH348" s="11">
        <f>-'OddsRatio_working_3-way'!U348/(3*'OddsRatio_working_3-way'!X348^(1/3))*COS(('OddsRatio_working_3-way'!Y348+4*PI())/3)</f>
        <v>-0.12170236215926462</v>
      </c>
      <c r="AI348" s="11">
        <f>'OddsRatio_working_3-way'!U348/(3*'OddsRatio_working_3-way'!X348^(1/3))*SIN(('OddsRatio_working_3-way'!Y348)/3)</f>
        <v>-0.16526924403095675</v>
      </c>
      <c r="AJ348" s="11">
        <f>'OddsRatio_working_3-way'!U348/(3*'OddsRatio_working_3-way'!X348^(1/3))*SIN(('OddsRatio_working_3-way'!Y348+2*PI())/3)</f>
        <v>-0.37606391869195083</v>
      </c>
      <c r="AK348" s="11">
        <f>'OddsRatio_working_3-way'!U348/(3*'OddsRatio_working_3-way'!X348^(1/3))*SIN(('OddsRatio_working_3-way'!Y348+4*PI())/3)</f>
        <v>0.54133316272290755</v>
      </c>
      <c r="AL348" s="11">
        <f>'OddsRatio_working_3-way'!Z348+'OddsRatio_working_3-way'!AF348</f>
        <v>1.059318903817291</v>
      </c>
      <c r="AM348" s="11">
        <f>'OddsRatio_working_3-way'!AA348+'OddsRatio_working_3-way'!AG348</f>
        <v>-0.81591417949876199</v>
      </c>
      <c r="AN348" s="11">
        <f>'OddsRatio_working_3-way'!AB348+'OddsRatio_working_3-way'!AH348</f>
        <v>-0.24340472431852925</v>
      </c>
      <c r="AO348" s="11">
        <f>'OddsRatio_working_3-way'!AC348+'OddsRatio_working_3-way'!AI348</f>
        <v>0</v>
      </c>
      <c r="AP348" s="11">
        <f>'OddsRatio_working_3-way'!AD348+'OddsRatio_working_3-way'!AJ348</f>
        <v>0</v>
      </c>
      <c r="AQ348" s="11">
        <f>'OddsRatio_working_3-way'!AE348+'OddsRatio_working_3-way'!AK348</f>
        <v>0</v>
      </c>
      <c r="AR348" s="10">
        <f>IF(A348="","",IF(('OddsRatio_working_3-way'!X348=0),IF(Q348&gt;0,-Q348^(1/3),(-Q348)^(1/3)),'OddsRatio_working_3-way'!AL348-'OddsRatio_working_3-way'!R348/3))</f>
        <v>1.059318903817291</v>
      </c>
      <c r="AS348" s="11">
        <f>IF(('OddsRatio_working_3-way'!X348=0),IF(Q348&gt;0,-Q348^(1/3),(-Q348)^(1/3)),'OddsRatio_working_3-way'!AM348-'OddsRatio_working_3-way'!R348/3)</f>
        <v>-0.81591417949876199</v>
      </c>
      <c r="AT348" s="11">
        <f>IF(('OddsRatio_working_3-way'!X348=0),IF(Q348&gt;0,-Q348^(1/3),(-Q348)^(1/3)),'OddsRatio_working_3-way'!AN348-'OddsRatio_working_3-way'!R348/3)</f>
        <v>-0.24340472431852925</v>
      </c>
      <c r="AU348" s="11">
        <f>IF(('OddsRatio_working_3-way'!X348=0),0,'OddsRatio_working_3-way'!AO348)</f>
        <v>0</v>
      </c>
      <c r="AV348" s="11">
        <f>IF(('OddsRatio_working_3-way'!X348=0),0,'OddsRatio_working_3-way'!AP348)</f>
        <v>0</v>
      </c>
      <c r="AW348" s="11">
        <f>IF(('OddsRatio_working_3-way'!X348=0),0,'OddsRatio_working_3-way'!AQ348)</f>
        <v>0</v>
      </c>
    </row>
    <row r="349" spans="1:49" x14ac:dyDescent="0.2">
      <c r="A349" s="4">
        <f>IF('True_Odds_Calculator_3-way'!A350="","",'True_Odds_Calculator_3-way'!A350)</f>
        <v>7.52</v>
      </c>
      <c r="B349" s="4">
        <f>IF('True_Odds_Calculator_3-way'!B350="","",'True_Odds_Calculator_3-way'!B350)</f>
        <v>5.59</v>
      </c>
      <c r="C349" s="4">
        <f>IF('True_Odds_Calculator_3-way'!C350="","",'True_Odds_Calculator_3-way'!C350)</f>
        <v>1.39</v>
      </c>
      <c r="D349" s="9">
        <f t="shared" si="78"/>
        <v>0.12534487078369089</v>
      </c>
      <c r="E349" s="9">
        <f t="shared" si="79"/>
        <v>0.16913551995942669</v>
      </c>
      <c r="F349" s="9">
        <f t="shared" si="80"/>
        <v>0.70551960925688262</v>
      </c>
      <c r="G349" s="9">
        <f t="shared" si="81"/>
        <v>1.0702437112664658</v>
      </c>
      <c r="H349" s="9">
        <f t="shared" si="82"/>
        <v>7.9779889974573566</v>
      </c>
      <c r="I349" s="9">
        <f t="shared" si="83"/>
        <v>5.9124186347130774</v>
      </c>
      <c r="J349" s="9">
        <f t="shared" si="84"/>
        <v>1.4173950473939214</v>
      </c>
      <c r="K349" s="11">
        <f t="shared" si="85"/>
        <v>0.13297872340425532</v>
      </c>
      <c r="L349" s="11">
        <f t="shared" si="86"/>
        <v>0.17889087656529518</v>
      </c>
      <c r="M349" s="11">
        <f t="shared" si="87"/>
        <v>0.71942446043165476</v>
      </c>
      <c r="N349" s="11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-0.1997470801191803</v>
      </c>
      <c r="O349" s="11">
        <f>0</f>
        <v>0</v>
      </c>
      <c r="P349" s="11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0.19681282340625428</v>
      </c>
      <c r="Q349" s="11">
        <f>2*'OddsRatio_working_3-way'!K349*'OddsRatio_working_3-way'!L349*'OddsRatio_working_3-way'!M349</f>
        <v>3.4228317114131178E-2</v>
      </c>
      <c r="R349" s="11">
        <f t="shared" si="88"/>
        <v>0</v>
      </c>
      <c r="S349" s="11">
        <f t="shared" si="89"/>
        <v>-0.98531013964672087</v>
      </c>
      <c r="T349" s="11">
        <f t="shared" si="90"/>
        <v>-0.17135828515595145</v>
      </c>
      <c r="U349" s="11">
        <f>'OddsRatio_working_3-way'!S349-'OddsRatio_working_3-way'!R349^2/3</f>
        <v>-0.98531013964672087</v>
      </c>
      <c r="V349" s="11">
        <f>'OddsRatio_working_3-way'!S349*'OddsRatio_working_3-way'!R349/3-2*'OddsRatio_working_3-way'!R349^3/27-'OddsRatio_working_3-way'!T349</f>
        <v>0.17135828515595145</v>
      </c>
      <c r="W349" s="11">
        <f>'OddsRatio_working_3-way'!V349^2+4*'OddsRatio_working_3-way'!U349^3/27</f>
        <v>-0.11235109736433088</v>
      </c>
      <c r="X349" s="11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0.1882251041013919</v>
      </c>
      <c r="Y349" s="11">
        <f>IF('OddsRatio_working_3-way'!W349&gt;=0,IF('OddsRatio_working_3-way'!V349+SQRT('OddsRatio_working_3-way'!W349)&gt;0,0,PI()),ACOS('OddsRatio_working_3-way'!V349/(2*'OddsRatio_working_3-way'!X349)))</f>
        <v>1.0982050228468903</v>
      </c>
      <c r="Z349" s="11">
        <f>'OddsRatio_working_3-way'!X349^(1/3)*COS('OddsRatio_working_3-way'!Y349/3)</f>
        <v>0.53512185563323289</v>
      </c>
      <c r="AA349" s="11">
        <f>'OddsRatio_working_3-way'!X349^(1/3)*COS(('OddsRatio_working_3-way'!Y349+2*PI())/3)</f>
        <v>-0.44521504296572945</v>
      </c>
      <c r="AB349" s="11">
        <f>'OddsRatio_working_3-way'!X349^(1/3)*COS(('OddsRatio_working_3-way'!Y349+4*PI())/3)</f>
        <v>-8.9906812667503652E-2</v>
      </c>
      <c r="AC349" s="11">
        <f>'OddsRatio_working_3-way'!X349^(1/3)*SIN('OddsRatio_working_3-way'!Y349/3)</f>
        <v>0.20513730240797032</v>
      </c>
      <c r="AD349" s="11">
        <f>'OddsRatio_working_3-way'!X349^(1/3)*SIN(('OddsRatio_working_3-way'!Y349+2*PI())/3)</f>
        <v>0.36086046989466353</v>
      </c>
      <c r="AE349" s="11">
        <f>'OddsRatio_working_3-way'!X349^(1/3)*SIN(('OddsRatio_working_3-way'!Y349+4*PI())/3)</f>
        <v>-0.56599777230263382</v>
      </c>
      <c r="AF349" s="11">
        <f>-'OddsRatio_working_3-way'!U349/(3*'OddsRatio_working_3-way'!X349^(1/3))*COS(('OddsRatio_working_3-way'!Y349)/3)</f>
        <v>0.53512185563323289</v>
      </c>
      <c r="AG349" s="11">
        <f>-'OddsRatio_working_3-way'!U349/(3*'OddsRatio_working_3-way'!X349^(1/3))*COS(('OddsRatio_working_3-way'!Y349+2*PI())/3)</f>
        <v>-0.44521504296572945</v>
      </c>
      <c r="AH349" s="11">
        <f>-'OddsRatio_working_3-way'!U349/(3*'OddsRatio_working_3-way'!X349^(1/3))*COS(('OddsRatio_working_3-way'!Y349+4*PI())/3)</f>
        <v>-8.9906812667503652E-2</v>
      </c>
      <c r="AI349" s="11">
        <f>'OddsRatio_working_3-way'!U349/(3*'OddsRatio_working_3-way'!X349^(1/3))*SIN(('OddsRatio_working_3-way'!Y349)/3)</f>
        <v>-0.20513730240797032</v>
      </c>
      <c r="AJ349" s="11">
        <f>'OddsRatio_working_3-way'!U349/(3*'OddsRatio_working_3-way'!X349^(1/3))*SIN(('OddsRatio_working_3-way'!Y349+2*PI())/3)</f>
        <v>-0.36086046989466353</v>
      </c>
      <c r="AK349" s="11">
        <f>'OddsRatio_working_3-way'!U349/(3*'OddsRatio_working_3-way'!X349^(1/3))*SIN(('OddsRatio_working_3-way'!Y349+4*PI())/3)</f>
        <v>0.56599777230263382</v>
      </c>
      <c r="AL349" s="11">
        <f>'OddsRatio_working_3-way'!Z349+'OddsRatio_working_3-way'!AF349</f>
        <v>1.0702437112664658</v>
      </c>
      <c r="AM349" s="11">
        <f>'OddsRatio_working_3-way'!AA349+'OddsRatio_working_3-way'!AG349</f>
        <v>-0.89043008593145889</v>
      </c>
      <c r="AN349" s="11">
        <f>'OddsRatio_working_3-way'!AB349+'OddsRatio_working_3-way'!AH349</f>
        <v>-0.1798136253350073</v>
      </c>
      <c r="AO349" s="11">
        <f>'OddsRatio_working_3-way'!AC349+'OddsRatio_working_3-way'!AI349</f>
        <v>0</v>
      </c>
      <c r="AP349" s="11">
        <f>'OddsRatio_working_3-way'!AD349+'OddsRatio_working_3-way'!AJ349</f>
        <v>0</v>
      </c>
      <c r="AQ349" s="11">
        <f>'OddsRatio_working_3-way'!AE349+'OddsRatio_working_3-way'!AK349</f>
        <v>0</v>
      </c>
      <c r="AR349" s="10">
        <f>IF(A349="","",IF(('OddsRatio_working_3-way'!X349=0),IF(Q349&gt;0,-Q349^(1/3),(-Q349)^(1/3)),'OddsRatio_working_3-way'!AL349-'OddsRatio_working_3-way'!R349/3))</f>
        <v>1.0702437112664658</v>
      </c>
      <c r="AS349" s="11">
        <f>IF(('OddsRatio_working_3-way'!X349=0),IF(Q349&gt;0,-Q349^(1/3),(-Q349)^(1/3)),'OddsRatio_working_3-way'!AM349-'OddsRatio_working_3-way'!R349/3)</f>
        <v>-0.89043008593145889</v>
      </c>
      <c r="AT349" s="11">
        <f>IF(('OddsRatio_working_3-way'!X349=0),IF(Q349&gt;0,-Q349^(1/3),(-Q349)^(1/3)),'OddsRatio_working_3-way'!AN349-'OddsRatio_working_3-way'!R349/3)</f>
        <v>-0.1798136253350073</v>
      </c>
      <c r="AU349" s="11">
        <f>IF(('OddsRatio_working_3-way'!X349=0),0,'OddsRatio_working_3-way'!AO349)</f>
        <v>0</v>
      </c>
      <c r="AV349" s="11">
        <f>IF(('OddsRatio_working_3-way'!X349=0),0,'OddsRatio_working_3-way'!AP349)</f>
        <v>0</v>
      </c>
      <c r="AW349" s="11">
        <f>IF(('OddsRatio_working_3-way'!X349=0),0,'OddsRatio_working_3-way'!AQ349)</f>
        <v>0</v>
      </c>
    </row>
    <row r="350" spans="1:49" x14ac:dyDescent="0.2">
      <c r="A350" s="4">
        <f>IF('True_Odds_Calculator_3-way'!A351="","",'True_Odds_Calculator_3-way'!A351)</f>
        <v>3.02</v>
      </c>
      <c r="B350" s="4">
        <f>IF('True_Odds_Calculator_3-way'!B351="","",'True_Odds_Calculator_3-way'!B351)</f>
        <v>3.51</v>
      </c>
      <c r="C350" s="4">
        <f>IF('True_Odds_Calculator_3-way'!C351="","",'True_Odds_Calculator_3-way'!C351)</f>
        <v>2.4300000000000002</v>
      </c>
      <c r="D350" s="9">
        <f t="shared" si="78"/>
        <v>0.32198910077609133</v>
      </c>
      <c r="E350" s="9">
        <f t="shared" si="79"/>
        <v>0.2765117662563511</v>
      </c>
      <c r="F350" s="9">
        <f t="shared" si="80"/>
        <v>0.4014991329675579</v>
      </c>
      <c r="G350" s="9">
        <f t="shared" si="81"/>
        <v>1.0424233590603542</v>
      </c>
      <c r="H350" s="9">
        <f t="shared" si="82"/>
        <v>3.105695185301915</v>
      </c>
      <c r="I350" s="9">
        <f t="shared" si="83"/>
        <v>3.6164826312414884</v>
      </c>
      <c r="J350" s="9">
        <f t="shared" si="84"/>
        <v>2.4906654034563069</v>
      </c>
      <c r="K350" s="11">
        <f t="shared" si="85"/>
        <v>0.33112582781456956</v>
      </c>
      <c r="L350" s="11">
        <f t="shared" si="86"/>
        <v>0.28490028490028491</v>
      </c>
      <c r="M350" s="11">
        <f t="shared" si="87"/>
        <v>0.41152263374485593</v>
      </c>
      <c r="N350" s="11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-0.2814756271001333</v>
      </c>
      <c r="O350" s="11">
        <f>0</f>
        <v>0</v>
      </c>
      <c r="P350" s="11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0.23138005859505872</v>
      </c>
      <c r="Q350" s="11">
        <f>2*'OddsRatio_working_3-way'!K350*'OddsRatio_working_3-way'!L350*'OddsRatio_working_3-way'!M350</f>
        <v>7.7644314964784814E-2</v>
      </c>
      <c r="R350" s="11">
        <f t="shared" si="88"/>
        <v>0</v>
      </c>
      <c r="S350" s="11">
        <f t="shared" si="89"/>
        <v>-0.82202519976177768</v>
      </c>
      <c r="T350" s="11">
        <f t="shared" si="90"/>
        <v>-0.27584738247039525</v>
      </c>
      <c r="U350" s="11">
        <f>'OddsRatio_working_3-way'!S350-'OddsRatio_working_3-way'!R350^2/3</f>
        <v>-0.82202519976177768</v>
      </c>
      <c r="V350" s="11">
        <f>'OddsRatio_working_3-way'!S350*'OddsRatio_working_3-way'!R350/3-2*'OddsRatio_working_3-way'!R350^3/27-'OddsRatio_working_3-way'!T350</f>
        <v>0.27584738247039525</v>
      </c>
      <c r="W350" s="11">
        <f>'OddsRatio_working_3-way'!V350^2+4*'OddsRatio_working_3-way'!U350^3/27</f>
        <v>-6.1990854054916333E-3</v>
      </c>
      <c r="X350" s="11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0.14343192097756705</v>
      </c>
      <c r="Y350" s="11">
        <f>IF('OddsRatio_working_3-way'!W350&gt;=0,IF('OddsRatio_working_3-way'!V350+SQRT('OddsRatio_working_3-way'!W350)&gt;0,0,PI()),ACOS('OddsRatio_working_3-way'!V350/(2*'OddsRatio_working_3-way'!X350)))</f>
        <v>0.27803396806724034</v>
      </c>
      <c r="Z350" s="11">
        <f>'OddsRatio_working_3-way'!X350^(1/3)*COS('OddsRatio_working_3-way'!Y350/3)</f>
        <v>0.52121167953017722</v>
      </c>
      <c r="AA350" s="11">
        <f>'OddsRatio_working_3-way'!X350^(1/3)*COS(('OddsRatio_working_3-way'!Y350+2*PI())/3)</f>
        <v>-0.30255925180086124</v>
      </c>
      <c r="AB350" s="11">
        <f>'OddsRatio_working_3-way'!X350^(1/3)*COS(('OddsRatio_working_3-way'!Y350+4*PI())/3)</f>
        <v>-0.21865242772931576</v>
      </c>
      <c r="AC350" s="11">
        <f>'OddsRatio_working_3-way'!X350^(1/3)*SIN('OddsRatio_working_3-way'!Y350/3)</f>
        <v>4.8443627464553267E-2</v>
      </c>
      <c r="AD350" s="11">
        <f>'OddsRatio_working_3-way'!X350^(1/3)*SIN(('OddsRatio_working_3-way'!Y350+2*PI())/3)</f>
        <v>0.42716074149001065</v>
      </c>
      <c r="AE350" s="11">
        <f>'OddsRatio_working_3-way'!X350^(1/3)*SIN(('OddsRatio_working_3-way'!Y350+4*PI())/3)</f>
        <v>-0.47560436895456393</v>
      </c>
      <c r="AF350" s="11">
        <f>-'OddsRatio_working_3-way'!U350/(3*'OddsRatio_working_3-way'!X350^(1/3))*COS(('OddsRatio_working_3-way'!Y350)/3)</f>
        <v>0.521211679530177</v>
      </c>
      <c r="AG350" s="11">
        <f>-'OddsRatio_working_3-way'!U350/(3*'OddsRatio_working_3-way'!X350^(1/3))*COS(('OddsRatio_working_3-way'!Y350+2*PI())/3)</f>
        <v>-0.30255925180086107</v>
      </c>
      <c r="AH350" s="11">
        <f>-'OddsRatio_working_3-way'!U350/(3*'OddsRatio_working_3-way'!X350^(1/3))*COS(('OddsRatio_working_3-way'!Y350+4*PI())/3)</f>
        <v>-0.21865242772931567</v>
      </c>
      <c r="AI350" s="11">
        <f>'OddsRatio_working_3-way'!U350/(3*'OddsRatio_working_3-way'!X350^(1/3))*SIN(('OddsRatio_working_3-way'!Y350)/3)</f>
        <v>-4.8443627464553246E-2</v>
      </c>
      <c r="AJ350" s="11">
        <f>'OddsRatio_working_3-way'!U350/(3*'OddsRatio_working_3-way'!X350^(1/3))*SIN(('OddsRatio_working_3-way'!Y350+2*PI())/3)</f>
        <v>-0.42716074149001049</v>
      </c>
      <c r="AK350" s="11">
        <f>'OddsRatio_working_3-way'!U350/(3*'OddsRatio_working_3-way'!X350^(1/3))*SIN(('OddsRatio_working_3-way'!Y350+4*PI())/3)</f>
        <v>0.47560436895456376</v>
      </c>
      <c r="AL350" s="11">
        <f>'OddsRatio_working_3-way'!Z350+'OddsRatio_working_3-way'!AF350</f>
        <v>1.0424233590603542</v>
      </c>
      <c r="AM350" s="11">
        <f>'OddsRatio_working_3-way'!AA350+'OddsRatio_working_3-way'!AG350</f>
        <v>-0.60511850360172237</v>
      </c>
      <c r="AN350" s="11">
        <f>'OddsRatio_working_3-way'!AB350+'OddsRatio_working_3-way'!AH350</f>
        <v>-0.4373048554586314</v>
      </c>
      <c r="AO350" s="11">
        <f>'OddsRatio_working_3-way'!AC350+'OddsRatio_working_3-way'!AI350</f>
        <v>0</v>
      </c>
      <c r="AP350" s="11">
        <f>'OddsRatio_working_3-way'!AD350+'OddsRatio_working_3-way'!AJ350</f>
        <v>0</v>
      </c>
      <c r="AQ350" s="11">
        <f>'OddsRatio_working_3-way'!AE350+'OddsRatio_working_3-way'!AK350</f>
        <v>0</v>
      </c>
      <c r="AR350" s="10">
        <f>IF(A350="","",IF(('OddsRatio_working_3-way'!X350=0),IF(Q350&gt;0,-Q350^(1/3),(-Q350)^(1/3)),'OddsRatio_working_3-way'!AL350-'OddsRatio_working_3-way'!R350/3))</f>
        <v>1.0424233590603542</v>
      </c>
      <c r="AS350" s="11">
        <f>IF(('OddsRatio_working_3-way'!X350=0),IF(Q350&gt;0,-Q350^(1/3),(-Q350)^(1/3)),'OddsRatio_working_3-way'!AM350-'OddsRatio_working_3-way'!R350/3)</f>
        <v>-0.60511850360172237</v>
      </c>
      <c r="AT350" s="11">
        <f>IF(('OddsRatio_working_3-way'!X350=0),IF(Q350&gt;0,-Q350^(1/3),(-Q350)^(1/3)),'OddsRatio_working_3-way'!AN350-'OddsRatio_working_3-way'!R350/3)</f>
        <v>-0.4373048554586314</v>
      </c>
      <c r="AU350" s="11">
        <f>IF(('OddsRatio_working_3-way'!X350=0),0,'OddsRatio_working_3-way'!AO350)</f>
        <v>0</v>
      </c>
      <c r="AV350" s="11">
        <f>IF(('OddsRatio_working_3-way'!X350=0),0,'OddsRatio_working_3-way'!AP350)</f>
        <v>0</v>
      </c>
      <c r="AW350" s="11">
        <f>IF(('OddsRatio_working_3-way'!X350=0),0,'OddsRatio_working_3-way'!AQ350)</f>
        <v>0</v>
      </c>
    </row>
    <row r="351" spans="1:49" x14ac:dyDescent="0.2">
      <c r="A351" s="4">
        <f>IF('True_Odds_Calculator_3-way'!A352="","",'True_Odds_Calculator_3-way'!A352)</f>
        <v>3.94</v>
      </c>
      <c r="B351" s="4">
        <f>IF('True_Odds_Calculator_3-way'!B352="","",'True_Odds_Calculator_3-way'!B352)</f>
        <v>3.65</v>
      </c>
      <c r="C351" s="4">
        <f>IF('True_Odds_Calculator_3-way'!C352="","",'True_Odds_Calculator_3-way'!C352)</f>
        <v>1.97</v>
      </c>
      <c r="D351" s="9">
        <f t="shared" si="78"/>
        <v>0.24336612987244419</v>
      </c>
      <c r="E351" s="9">
        <f t="shared" si="79"/>
        <v>0.26299444496334651</v>
      </c>
      <c r="F351" s="9">
        <f t="shared" si="80"/>
        <v>0.49363942516420906</v>
      </c>
      <c r="G351" s="9">
        <f t="shared" si="81"/>
        <v>1.0574949741853947</v>
      </c>
      <c r="H351" s="9">
        <f t="shared" si="82"/>
        <v>4.1090352241050603</v>
      </c>
      <c r="I351" s="9">
        <f t="shared" si="83"/>
        <v>3.8023616815912971</v>
      </c>
      <c r="J351" s="9">
        <f t="shared" si="84"/>
        <v>2.0257701249598332</v>
      </c>
      <c r="K351" s="11">
        <f t="shared" si="85"/>
        <v>0.25380710659898476</v>
      </c>
      <c r="L351" s="11">
        <f t="shared" si="86"/>
        <v>0.27397260273972601</v>
      </c>
      <c r="M351" s="11">
        <f t="shared" si="87"/>
        <v>0.50761421319796951</v>
      </c>
      <c r="N351" s="11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-0.26675319275256371</v>
      </c>
      <c r="O351" s="11">
        <f>0</f>
        <v>0</v>
      </c>
      <c r="P351" s="11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0.23155199489456085</v>
      </c>
      <c r="Q351" s="11">
        <f>2*'OddsRatio_working_3-way'!K351*'OddsRatio_working_3-way'!L351*'OddsRatio_working_3-way'!M351</f>
        <v>7.0595120394683186E-2</v>
      </c>
      <c r="R351" s="11">
        <f t="shared" si="88"/>
        <v>0</v>
      </c>
      <c r="S351" s="11">
        <f t="shared" si="89"/>
        <v>-0.8680383260092599</v>
      </c>
      <c r="T351" s="11">
        <f t="shared" si="90"/>
        <v>-0.26464583110038414</v>
      </c>
      <c r="U351" s="11">
        <f>'OddsRatio_working_3-way'!S351-'OddsRatio_working_3-way'!R351^2/3</f>
        <v>-0.8680383260092599</v>
      </c>
      <c r="V351" s="11">
        <f>'OddsRatio_working_3-way'!S351*'OddsRatio_working_3-way'!R351/3-2*'OddsRatio_working_3-way'!R351^3/27-'OddsRatio_working_3-way'!T351</f>
        <v>0.26464583110038414</v>
      </c>
      <c r="W351" s="11">
        <f>'OddsRatio_working_3-way'!V351^2+4*'OddsRatio_working_3-way'!U351^3/27</f>
        <v>-2.6860163789428348E-2</v>
      </c>
      <c r="X351" s="11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0.15564188037626744</v>
      </c>
      <c r="Y351" s="11">
        <f>IF('OddsRatio_working_3-way'!W351&gt;=0,IF('OddsRatio_working_3-way'!V351+SQRT('OddsRatio_working_3-way'!W351)&gt;0,0,PI()),ACOS('OddsRatio_working_3-way'!V351/(2*'OddsRatio_working_3-way'!X351)))</f>
        <v>0.55447776353556066</v>
      </c>
      <c r="Z351" s="11">
        <f>'OddsRatio_working_3-way'!X351^(1/3)*COS('OddsRatio_working_3-way'!Y351/3)</f>
        <v>0.52874748709269737</v>
      </c>
      <c r="AA351" s="11">
        <f>'OddsRatio_working_3-way'!X351^(1/3)*COS(('OddsRatio_working_3-way'!Y351+2*PI())/3)</f>
        <v>-0.34998421412199376</v>
      </c>
      <c r="AB351" s="11">
        <f>'OddsRatio_working_3-way'!X351^(1/3)*COS(('OddsRatio_working_3-way'!Y351+4*PI())/3)</f>
        <v>-0.17876327297070366</v>
      </c>
      <c r="AC351" s="11">
        <f>'OddsRatio_working_3-way'!X351^(1/3)*SIN('OddsRatio_working_3-way'!Y351/3)</f>
        <v>9.8854456464598672E-2</v>
      </c>
      <c r="AD351" s="11">
        <f>'OddsRatio_working_3-way'!X351^(1/3)*SIN(('OddsRatio_working_3-way'!Y351+2*PI())/3)</f>
        <v>0.40848152777716118</v>
      </c>
      <c r="AE351" s="11">
        <f>'OddsRatio_working_3-way'!X351^(1/3)*SIN(('OddsRatio_working_3-way'!Y351+4*PI())/3)</f>
        <v>-0.50733598424175963</v>
      </c>
      <c r="AF351" s="11">
        <f>-'OddsRatio_working_3-way'!U351/(3*'OddsRatio_working_3-way'!X351^(1/3))*COS(('OddsRatio_working_3-way'!Y351)/3)</f>
        <v>0.52874748709269737</v>
      </c>
      <c r="AG351" s="11">
        <f>-'OddsRatio_working_3-way'!U351/(3*'OddsRatio_working_3-way'!X351^(1/3))*COS(('OddsRatio_working_3-way'!Y351+2*PI())/3)</f>
        <v>-0.34998421412199376</v>
      </c>
      <c r="AH351" s="11">
        <f>-'OddsRatio_working_3-way'!U351/(3*'OddsRatio_working_3-way'!X351^(1/3))*COS(('OddsRatio_working_3-way'!Y351+4*PI())/3)</f>
        <v>-0.17876327297070366</v>
      </c>
      <c r="AI351" s="11">
        <f>'OddsRatio_working_3-way'!U351/(3*'OddsRatio_working_3-way'!X351^(1/3))*SIN(('OddsRatio_working_3-way'!Y351)/3)</f>
        <v>-9.8854456464598672E-2</v>
      </c>
      <c r="AJ351" s="11">
        <f>'OddsRatio_working_3-way'!U351/(3*'OddsRatio_working_3-way'!X351^(1/3))*SIN(('OddsRatio_working_3-way'!Y351+2*PI())/3)</f>
        <v>-0.40848152777716118</v>
      </c>
      <c r="AK351" s="11">
        <f>'OddsRatio_working_3-way'!U351/(3*'OddsRatio_working_3-way'!X351^(1/3))*SIN(('OddsRatio_working_3-way'!Y351+4*PI())/3)</f>
        <v>0.50733598424175963</v>
      </c>
      <c r="AL351" s="11">
        <f>'OddsRatio_working_3-way'!Z351+'OddsRatio_working_3-way'!AF351</f>
        <v>1.0574949741853947</v>
      </c>
      <c r="AM351" s="11">
        <f>'OddsRatio_working_3-way'!AA351+'OddsRatio_working_3-way'!AG351</f>
        <v>-0.69996842824398753</v>
      </c>
      <c r="AN351" s="11">
        <f>'OddsRatio_working_3-way'!AB351+'OddsRatio_working_3-way'!AH351</f>
        <v>-0.35752654594140731</v>
      </c>
      <c r="AO351" s="11">
        <f>'OddsRatio_working_3-way'!AC351+'OddsRatio_working_3-way'!AI351</f>
        <v>0</v>
      </c>
      <c r="AP351" s="11">
        <f>'OddsRatio_working_3-way'!AD351+'OddsRatio_working_3-way'!AJ351</f>
        <v>0</v>
      </c>
      <c r="AQ351" s="11">
        <f>'OddsRatio_working_3-way'!AE351+'OddsRatio_working_3-way'!AK351</f>
        <v>0</v>
      </c>
      <c r="AR351" s="10">
        <f>IF(A351="","",IF(('OddsRatio_working_3-way'!X351=0),IF(Q351&gt;0,-Q351^(1/3),(-Q351)^(1/3)),'OddsRatio_working_3-way'!AL351-'OddsRatio_working_3-way'!R351/3))</f>
        <v>1.0574949741853947</v>
      </c>
      <c r="AS351" s="11">
        <f>IF(('OddsRatio_working_3-way'!X351=0),IF(Q351&gt;0,-Q351^(1/3),(-Q351)^(1/3)),'OddsRatio_working_3-way'!AM351-'OddsRatio_working_3-way'!R351/3)</f>
        <v>-0.69996842824398753</v>
      </c>
      <c r="AT351" s="11">
        <f>IF(('OddsRatio_working_3-way'!X351=0),IF(Q351&gt;0,-Q351^(1/3),(-Q351)^(1/3)),'OddsRatio_working_3-way'!AN351-'OddsRatio_working_3-way'!R351/3)</f>
        <v>-0.35752654594140731</v>
      </c>
      <c r="AU351" s="11">
        <f>IF(('OddsRatio_working_3-way'!X351=0),0,'OddsRatio_working_3-way'!AO351)</f>
        <v>0</v>
      </c>
      <c r="AV351" s="11">
        <f>IF(('OddsRatio_working_3-way'!X351=0),0,'OddsRatio_working_3-way'!AP351)</f>
        <v>0</v>
      </c>
      <c r="AW351" s="11">
        <f>IF(('OddsRatio_working_3-way'!X351=0),0,'OddsRatio_working_3-way'!AQ351)</f>
        <v>0</v>
      </c>
    </row>
    <row r="352" spans="1:49" x14ac:dyDescent="0.2">
      <c r="A352" s="4">
        <f>IF('True_Odds_Calculator_3-way'!A353="","",'True_Odds_Calculator_3-way'!A353)</f>
        <v>3.34</v>
      </c>
      <c r="B352" s="4">
        <f>IF('True_Odds_Calculator_3-way'!B353="","",'True_Odds_Calculator_3-way'!B353)</f>
        <v>3.54</v>
      </c>
      <c r="C352" s="4">
        <f>IF('True_Odds_Calculator_3-way'!C353="","",'True_Odds_Calculator_3-way'!C353)</f>
        <v>2.27</v>
      </c>
      <c r="D352" s="9">
        <f t="shared" si="78"/>
        <v>0.2922768749824492</v>
      </c>
      <c r="E352" s="9">
        <f t="shared" si="79"/>
        <v>0.27560571773234321</v>
      </c>
      <c r="F352" s="9">
        <f t="shared" si="80"/>
        <v>0.43211740728520764</v>
      </c>
      <c r="G352" s="9">
        <f t="shared" si="81"/>
        <v>1.0347920270469286</v>
      </c>
      <c r="H352" s="9">
        <f t="shared" si="82"/>
        <v>3.4214133432898124</v>
      </c>
      <c r="I352" s="9">
        <f t="shared" si="83"/>
        <v>3.6283717486991991</v>
      </c>
      <c r="J352" s="9">
        <f t="shared" si="84"/>
        <v>2.3141858743495991</v>
      </c>
      <c r="K352" s="11">
        <f t="shared" si="85"/>
        <v>0.29940119760479045</v>
      </c>
      <c r="L352" s="11">
        <f t="shared" si="86"/>
        <v>0.2824858757062147</v>
      </c>
      <c r="M352" s="11">
        <f t="shared" si="87"/>
        <v>0.44052863436123346</v>
      </c>
      <c r="N352" s="11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-0.28124040129999095</v>
      </c>
      <c r="O352" s="11">
        <f>0</f>
        <v>0</v>
      </c>
      <c r="P352" s="11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0.22913927241462717</v>
      </c>
      <c r="Q352" s="11">
        <f>2*'OddsRatio_working_3-way'!K352*'OddsRatio_working_3-way'!L352*'OddsRatio_working_3-way'!M352</f>
        <v>7.4516836557602342E-2</v>
      </c>
      <c r="R352" s="11">
        <f t="shared" si="88"/>
        <v>0</v>
      </c>
      <c r="S352" s="11">
        <f t="shared" si="89"/>
        <v>-0.8147452192340281</v>
      </c>
      <c r="T352" s="11">
        <f t="shared" si="90"/>
        <v>-0.2649577948728547</v>
      </c>
      <c r="U352" s="11">
        <f>'OddsRatio_working_3-way'!S352-'OddsRatio_working_3-way'!R352^2/3</f>
        <v>-0.8147452192340281</v>
      </c>
      <c r="V352" s="11">
        <f>'OddsRatio_working_3-way'!S352*'OddsRatio_working_3-way'!R352/3-2*'OddsRatio_working_3-way'!R352^3/27-'OddsRatio_working_3-way'!T352</f>
        <v>0.2649577948728547</v>
      </c>
      <c r="W352" s="11">
        <f>'OddsRatio_working_3-way'!V352^2+4*'OddsRatio_working_3-way'!U352^3/27</f>
        <v>-9.9211948521878701E-3</v>
      </c>
      <c r="X352" s="11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0.14153076336619683</v>
      </c>
      <c r="Y352" s="11">
        <f>IF('OddsRatio_working_3-way'!W352&gt;=0,IF('OddsRatio_working_3-way'!V352+SQRT('OddsRatio_working_3-way'!W352)&gt;0,0,PI()),ACOS('OddsRatio_working_3-way'!V352/(2*'OddsRatio_working_3-way'!X352)))</f>
        <v>0.35958447723419584</v>
      </c>
      <c r="Z352" s="11">
        <f>'OddsRatio_working_3-way'!X352^(1/3)*COS('OddsRatio_working_3-way'!Y352/3)</f>
        <v>0.51739601352346432</v>
      </c>
      <c r="AA352" s="11">
        <f>'OddsRatio_working_3-way'!X352^(1/3)*COS(('OddsRatio_working_3-way'!Y352+2*PI())/3)</f>
        <v>-0.31266400254636889</v>
      </c>
      <c r="AB352" s="11">
        <f>'OddsRatio_working_3-way'!X352^(1/3)*COS(('OddsRatio_working_3-way'!Y352+4*PI())/3)</f>
        <v>-0.20473201097709548</v>
      </c>
      <c r="AC352" s="11">
        <f>'OddsRatio_working_3-way'!X352^(1/3)*SIN('OddsRatio_working_3-way'!Y352/3)</f>
        <v>6.2314564386692424E-2</v>
      </c>
      <c r="AD352" s="11">
        <f>'OddsRatio_working_3-way'!X352^(1/3)*SIN(('OddsRatio_working_3-way'!Y352+2*PI())/3)</f>
        <v>0.41692080933477077</v>
      </c>
      <c r="AE352" s="11">
        <f>'OddsRatio_working_3-way'!X352^(1/3)*SIN(('OddsRatio_working_3-way'!Y352+4*PI())/3)</f>
        <v>-0.47923537372146319</v>
      </c>
      <c r="AF352" s="11">
        <f>-'OddsRatio_working_3-way'!U352/(3*'OddsRatio_working_3-way'!X352^(1/3))*COS(('OddsRatio_working_3-way'!Y352)/3)</f>
        <v>0.5173960135234642</v>
      </c>
      <c r="AG352" s="11">
        <f>-'OddsRatio_working_3-way'!U352/(3*'OddsRatio_working_3-way'!X352^(1/3))*COS(('OddsRatio_working_3-way'!Y352+2*PI())/3)</f>
        <v>-0.31266400254636884</v>
      </c>
      <c r="AH352" s="11">
        <f>-'OddsRatio_working_3-way'!U352/(3*'OddsRatio_working_3-way'!X352^(1/3))*COS(('OddsRatio_working_3-way'!Y352+4*PI())/3)</f>
        <v>-0.20473201097709545</v>
      </c>
      <c r="AI352" s="11">
        <f>'OddsRatio_working_3-way'!U352/(3*'OddsRatio_working_3-way'!X352^(1/3))*SIN(('OddsRatio_working_3-way'!Y352)/3)</f>
        <v>-6.231456438669241E-2</v>
      </c>
      <c r="AJ352" s="11">
        <f>'OddsRatio_working_3-way'!U352/(3*'OddsRatio_working_3-way'!X352^(1/3))*SIN(('OddsRatio_working_3-way'!Y352+2*PI())/3)</f>
        <v>-0.41692080933477071</v>
      </c>
      <c r="AK352" s="11">
        <f>'OddsRatio_working_3-way'!U352/(3*'OddsRatio_working_3-way'!X352^(1/3))*SIN(('OddsRatio_working_3-way'!Y352+4*PI())/3)</f>
        <v>0.47923537372146313</v>
      </c>
      <c r="AL352" s="11">
        <f>'OddsRatio_working_3-way'!Z352+'OddsRatio_working_3-way'!AF352</f>
        <v>1.0347920270469286</v>
      </c>
      <c r="AM352" s="11">
        <f>'OddsRatio_working_3-way'!AA352+'OddsRatio_working_3-way'!AG352</f>
        <v>-0.62532800509273767</v>
      </c>
      <c r="AN352" s="11">
        <f>'OddsRatio_working_3-way'!AB352+'OddsRatio_working_3-way'!AH352</f>
        <v>-0.40946402195419096</v>
      </c>
      <c r="AO352" s="11">
        <f>'OddsRatio_working_3-way'!AC352+'OddsRatio_working_3-way'!AI352</f>
        <v>0</v>
      </c>
      <c r="AP352" s="11">
        <f>'OddsRatio_working_3-way'!AD352+'OddsRatio_working_3-way'!AJ352</f>
        <v>0</v>
      </c>
      <c r="AQ352" s="11">
        <f>'OddsRatio_working_3-way'!AE352+'OddsRatio_working_3-way'!AK352</f>
        <v>0</v>
      </c>
      <c r="AR352" s="10">
        <f>IF(A352="","",IF(('OddsRatio_working_3-way'!X352=0),IF(Q352&gt;0,-Q352^(1/3),(-Q352)^(1/3)),'OddsRatio_working_3-way'!AL352-'OddsRatio_working_3-way'!R352/3))</f>
        <v>1.0347920270469286</v>
      </c>
      <c r="AS352" s="11">
        <f>IF(('OddsRatio_working_3-way'!X352=0),IF(Q352&gt;0,-Q352^(1/3),(-Q352)^(1/3)),'OddsRatio_working_3-way'!AM352-'OddsRatio_working_3-way'!R352/3)</f>
        <v>-0.62532800509273767</v>
      </c>
      <c r="AT352" s="11">
        <f>IF(('OddsRatio_working_3-way'!X352=0),IF(Q352&gt;0,-Q352^(1/3),(-Q352)^(1/3)),'OddsRatio_working_3-way'!AN352-'OddsRatio_working_3-way'!R352/3)</f>
        <v>-0.40946402195419096</v>
      </c>
      <c r="AU352" s="11">
        <f>IF(('OddsRatio_working_3-way'!X352=0),0,'OddsRatio_working_3-way'!AO352)</f>
        <v>0</v>
      </c>
      <c r="AV352" s="11">
        <f>IF(('OddsRatio_working_3-way'!X352=0),0,'OddsRatio_working_3-way'!AP352)</f>
        <v>0</v>
      </c>
      <c r="AW352" s="11">
        <f>IF(('OddsRatio_working_3-way'!X352=0),0,'OddsRatio_working_3-way'!AQ352)</f>
        <v>0</v>
      </c>
    </row>
    <row r="353" spans="1:49" x14ac:dyDescent="0.2">
      <c r="A353" s="4">
        <f>IF('True_Odds_Calculator_3-way'!A354="","",'True_Odds_Calculator_3-way'!A354)</f>
        <v>2.1800000000000002</v>
      </c>
      <c r="B353" s="4">
        <f>IF('True_Odds_Calculator_3-way'!B354="","",'True_Odds_Calculator_3-way'!B354)</f>
        <v>3.56</v>
      </c>
      <c r="C353" s="4">
        <f>IF('True_Odds_Calculator_3-way'!C354="","",'True_Odds_Calculator_3-way'!C354)</f>
        <v>3.48</v>
      </c>
      <c r="D353" s="9">
        <f t="shared" si="78"/>
        <v>0.44844701659363417</v>
      </c>
      <c r="E353" s="9">
        <f t="shared" si="79"/>
        <v>0.27260611282017788</v>
      </c>
      <c r="F353" s="9">
        <f t="shared" si="80"/>
        <v>0.27894687058618828</v>
      </c>
      <c r="G353" s="9">
        <f t="shared" si="81"/>
        <v>1.0423032493297288</v>
      </c>
      <c r="H353" s="9">
        <f t="shared" si="82"/>
        <v>2.22991783420908</v>
      </c>
      <c r="I353" s="9">
        <f t="shared" si="83"/>
        <v>3.6682963182841055</v>
      </c>
      <c r="J353" s="9">
        <f t="shared" si="84"/>
        <v>3.5849120583377276</v>
      </c>
      <c r="K353" s="11">
        <f t="shared" si="85"/>
        <v>0.4587155963302752</v>
      </c>
      <c r="L353" s="11">
        <f t="shared" si="86"/>
        <v>0.2808988764044944</v>
      </c>
      <c r="M353" s="11">
        <f t="shared" si="87"/>
        <v>0.28735632183908044</v>
      </c>
      <c r="N353" s="11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-0.27738815882235168</v>
      </c>
      <c r="O353" s="11">
        <f>0</f>
        <v>0</v>
      </c>
      <c r="P353" s="11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0.23030568006379237</v>
      </c>
      <c r="Q353" s="11">
        <f>2*'OddsRatio_working_3-way'!K353*'OddsRatio_working_3-way'!L353*'OddsRatio_working_3-way'!M353</f>
        <v>7.4053273332409145E-2</v>
      </c>
      <c r="R353" s="11">
        <f t="shared" si="88"/>
        <v>0</v>
      </c>
      <c r="S353" s="11">
        <f t="shared" si="89"/>
        <v>-0.83026500136686643</v>
      </c>
      <c r="T353" s="11">
        <f t="shared" si="90"/>
        <v>-0.26696623838162914</v>
      </c>
      <c r="U353" s="11">
        <f>'OddsRatio_working_3-way'!S353-'OddsRatio_working_3-way'!R353^2/3</f>
        <v>-0.83026500136686643</v>
      </c>
      <c r="V353" s="11">
        <f>'OddsRatio_working_3-way'!S353*'OddsRatio_working_3-way'!R353/3-2*'OddsRatio_working_3-way'!R353^3/27-'OddsRatio_working_3-way'!T353</f>
        <v>0.26696623838162914</v>
      </c>
      <c r="W353" s="11">
        <f>'OddsRatio_working_3-way'!V353^2+4*'OddsRatio_working_3-way'!U353^3/27</f>
        <v>-1.3519376187410059E-2</v>
      </c>
      <c r="X353" s="11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0.14559391180870759</v>
      </c>
      <c r="Y353" s="11">
        <f>IF('OddsRatio_working_3-way'!W353&gt;=0,IF('OddsRatio_working_3-way'!V353+SQRT('OddsRatio_working_3-way'!W353)&gt;0,0,PI()),ACOS('OddsRatio_working_3-way'!V353/(2*'OddsRatio_working_3-way'!X353)))</f>
        <v>0.41075903290419524</v>
      </c>
      <c r="Z353" s="11">
        <f>'OddsRatio_working_3-way'!X353^(1/3)*COS('OddsRatio_working_3-way'!Y353/3)</f>
        <v>0.52115162466486442</v>
      </c>
      <c r="AA353" s="11">
        <f>'OddsRatio_working_3-way'!X353^(1/3)*COS(('OddsRatio_working_3-way'!Y353+2*PI())/3)</f>
        <v>-0.32276092649648108</v>
      </c>
      <c r="AB353" s="11">
        <f>'OddsRatio_working_3-way'!X353^(1/3)*COS(('OddsRatio_working_3-way'!Y353+4*PI())/3)</f>
        <v>-0.19839069816838351</v>
      </c>
      <c r="AC353" s="11">
        <f>'OddsRatio_working_3-way'!X353^(1/3)*SIN('OddsRatio_working_3-way'!Y353/3)</f>
        <v>7.1805184804402317E-2</v>
      </c>
      <c r="AD353" s="11">
        <f>'OddsRatio_working_3-way'!X353^(1/3)*SIN(('OddsRatio_working_3-way'!Y353+2*PI())/3)</f>
        <v>0.41542795378110431</v>
      </c>
      <c r="AE353" s="11">
        <f>'OddsRatio_working_3-way'!X353^(1/3)*SIN(('OddsRatio_working_3-way'!Y353+4*PI())/3)</f>
        <v>-0.4872331385855066</v>
      </c>
      <c r="AF353" s="11">
        <f>-'OddsRatio_working_3-way'!U353/(3*'OddsRatio_working_3-way'!X353^(1/3))*COS(('OddsRatio_working_3-way'!Y353)/3)</f>
        <v>0.52115162466486442</v>
      </c>
      <c r="AG353" s="11">
        <f>-'OddsRatio_working_3-way'!U353/(3*'OddsRatio_working_3-way'!X353^(1/3))*COS(('OddsRatio_working_3-way'!Y353+2*PI())/3)</f>
        <v>-0.32276092649648108</v>
      </c>
      <c r="AH353" s="11">
        <f>-'OddsRatio_working_3-way'!U353/(3*'OddsRatio_working_3-way'!X353^(1/3))*COS(('OddsRatio_working_3-way'!Y353+4*PI())/3)</f>
        <v>-0.19839069816838351</v>
      </c>
      <c r="AI353" s="11">
        <f>'OddsRatio_working_3-way'!U353/(3*'OddsRatio_working_3-way'!X353^(1/3))*SIN(('OddsRatio_working_3-way'!Y353)/3)</f>
        <v>-7.1805184804402317E-2</v>
      </c>
      <c r="AJ353" s="11">
        <f>'OddsRatio_working_3-way'!U353/(3*'OddsRatio_working_3-way'!X353^(1/3))*SIN(('OddsRatio_working_3-way'!Y353+2*PI())/3)</f>
        <v>-0.41542795378110431</v>
      </c>
      <c r="AK353" s="11">
        <f>'OddsRatio_working_3-way'!U353/(3*'OddsRatio_working_3-way'!X353^(1/3))*SIN(('OddsRatio_working_3-way'!Y353+4*PI())/3)</f>
        <v>0.4872331385855066</v>
      </c>
      <c r="AL353" s="11">
        <f>'OddsRatio_working_3-way'!Z353+'OddsRatio_working_3-way'!AF353</f>
        <v>1.0423032493297288</v>
      </c>
      <c r="AM353" s="11">
        <f>'OddsRatio_working_3-way'!AA353+'OddsRatio_working_3-way'!AG353</f>
        <v>-0.64552185299296216</v>
      </c>
      <c r="AN353" s="11">
        <f>'OddsRatio_working_3-way'!AB353+'OddsRatio_working_3-way'!AH353</f>
        <v>-0.39678139633676701</v>
      </c>
      <c r="AO353" s="11">
        <f>'OddsRatio_working_3-way'!AC353+'OddsRatio_working_3-way'!AI353</f>
        <v>0</v>
      </c>
      <c r="AP353" s="11">
        <f>'OddsRatio_working_3-way'!AD353+'OddsRatio_working_3-way'!AJ353</f>
        <v>0</v>
      </c>
      <c r="AQ353" s="11">
        <f>'OddsRatio_working_3-way'!AE353+'OddsRatio_working_3-way'!AK353</f>
        <v>0</v>
      </c>
      <c r="AR353" s="10">
        <f>IF(A353="","",IF(('OddsRatio_working_3-way'!X353=0),IF(Q353&gt;0,-Q353^(1/3),(-Q353)^(1/3)),'OddsRatio_working_3-way'!AL353-'OddsRatio_working_3-way'!R353/3))</f>
        <v>1.0423032493297288</v>
      </c>
      <c r="AS353" s="11">
        <f>IF(('OddsRatio_working_3-way'!X353=0),IF(Q353&gt;0,-Q353^(1/3),(-Q353)^(1/3)),'OddsRatio_working_3-way'!AM353-'OddsRatio_working_3-way'!R353/3)</f>
        <v>-0.64552185299296216</v>
      </c>
      <c r="AT353" s="11">
        <f>IF(('OddsRatio_working_3-way'!X353=0),IF(Q353&gt;0,-Q353^(1/3),(-Q353)^(1/3)),'OddsRatio_working_3-way'!AN353-'OddsRatio_working_3-way'!R353/3)</f>
        <v>-0.39678139633676701</v>
      </c>
      <c r="AU353" s="11">
        <f>IF(('OddsRatio_working_3-way'!X353=0),0,'OddsRatio_working_3-way'!AO353)</f>
        <v>0</v>
      </c>
      <c r="AV353" s="11">
        <f>IF(('OddsRatio_working_3-way'!X353=0),0,'OddsRatio_working_3-way'!AP353)</f>
        <v>0</v>
      </c>
      <c r="AW353" s="11">
        <f>IF(('OddsRatio_working_3-way'!X353=0),0,'OddsRatio_working_3-way'!AQ353)</f>
        <v>0</v>
      </c>
    </row>
    <row r="354" spans="1:49" x14ac:dyDescent="0.2">
      <c r="A354" s="4">
        <f>IF('True_Odds_Calculator_3-way'!A355="","",'True_Odds_Calculator_3-way'!A355)</f>
        <v>2.4500000000000002</v>
      </c>
      <c r="B354" s="4">
        <f>IF('True_Odds_Calculator_3-way'!B355="","",'True_Odds_Calculator_3-way'!B355)</f>
        <v>3.32</v>
      </c>
      <c r="C354" s="4">
        <f>IF('True_Odds_Calculator_3-way'!C355="","",'True_Odds_Calculator_3-way'!C355)</f>
        <v>3.14</v>
      </c>
      <c r="D354" s="9">
        <f t="shared" si="78"/>
        <v>0.39808600376520564</v>
      </c>
      <c r="E354" s="9">
        <f t="shared" si="79"/>
        <v>0.29246333788873902</v>
      </c>
      <c r="F354" s="9">
        <f t="shared" si="80"/>
        <v>0.3094506583460554</v>
      </c>
      <c r="G354" s="9">
        <f t="shared" si="81"/>
        <v>1.0427724082869774</v>
      </c>
      <c r="H354" s="9">
        <f t="shared" si="82"/>
        <v>2.5120199920161177</v>
      </c>
      <c r="I354" s="9">
        <f t="shared" si="83"/>
        <v>3.4192319872257873</v>
      </c>
      <c r="J354" s="9">
        <f t="shared" si="84"/>
        <v>3.2315329537341317</v>
      </c>
      <c r="K354" s="11">
        <f t="shared" si="85"/>
        <v>0.4081632653061224</v>
      </c>
      <c r="L354" s="11">
        <f t="shared" si="86"/>
        <v>0.30120481927710846</v>
      </c>
      <c r="M354" s="11">
        <f t="shared" si="87"/>
        <v>0.31847133757961782</v>
      </c>
      <c r="N354" s="11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-0.28186162040597074</v>
      </c>
      <c r="O354" s="11">
        <f>0</f>
        <v>0</v>
      </c>
      <c r="P354" s="11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0.23139483711526204</v>
      </c>
      <c r="Q354" s="11">
        <f>2*'OddsRatio_working_3-way'!K354*'OddsRatio_working_3-way'!L354*'OddsRatio_working_3-way'!M354</f>
        <v>7.8306205453557376E-2</v>
      </c>
      <c r="R354" s="11">
        <f t="shared" si="88"/>
        <v>0</v>
      </c>
      <c r="S354" s="11">
        <f t="shared" si="89"/>
        <v>-0.82095191527665101</v>
      </c>
      <c r="T354" s="11">
        <f t="shared" si="90"/>
        <v>-0.27781790703101555</v>
      </c>
      <c r="U354" s="11">
        <f>'OddsRatio_working_3-way'!S354-'OddsRatio_working_3-way'!R354^2/3</f>
        <v>-0.82095191527665101</v>
      </c>
      <c r="V354" s="11">
        <f>'OddsRatio_working_3-way'!S354*'OddsRatio_working_3-way'!R354/3-2*'OddsRatio_working_3-way'!R354^3/27-'OddsRatio_working_3-way'!T354</f>
        <v>0.27781790703101555</v>
      </c>
      <c r="W354" s="11">
        <f>'OddsRatio_working_3-way'!V354^2+4*'OddsRatio_working_3-way'!U354^3/27</f>
        <v>-4.7861636395220841E-3</v>
      </c>
      <c r="X354" s="11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0.1431511029529777</v>
      </c>
      <c r="Y354" s="11">
        <f>IF('OddsRatio_working_3-way'!W354&gt;=0,IF('OddsRatio_working_3-way'!V354+SQRT('OddsRatio_working_3-way'!W354)&gt;0,0,PI()),ACOS('OddsRatio_working_3-way'!V354/(2*'OddsRatio_working_3-way'!X354)))</f>
        <v>0.24405572387174024</v>
      </c>
      <c r="Z354" s="11">
        <f>'OddsRatio_working_3-way'!X354^(1/3)*COS('OddsRatio_working_3-way'!Y354/3)</f>
        <v>0.5213862041434888</v>
      </c>
      <c r="AA354" s="11">
        <f>'OddsRatio_working_3-way'!X354^(1/3)*COS(('OddsRatio_working_3-way'!Y354+2*PI())/3)</f>
        <v>-0.29750747991241921</v>
      </c>
      <c r="AB354" s="11">
        <f>'OddsRatio_working_3-way'!X354^(1/3)*COS(('OddsRatio_working_3-way'!Y354+4*PI())/3)</f>
        <v>-0.22387872423106969</v>
      </c>
      <c r="AC354" s="11">
        <f>'OddsRatio_working_3-way'!X354^(1/3)*SIN('OddsRatio_working_3-way'!Y354/3)</f>
        <v>4.2509581912724435E-2</v>
      </c>
      <c r="AD354" s="11">
        <f>'OddsRatio_working_3-way'!X354^(1/3)*SIN(('OddsRatio_working_3-way'!Y354+2*PI())/3)</f>
        <v>0.43027890701463845</v>
      </c>
      <c r="AE354" s="11">
        <f>'OddsRatio_working_3-way'!X354^(1/3)*SIN(('OddsRatio_working_3-way'!Y354+4*PI())/3)</f>
        <v>-0.4727884889273628</v>
      </c>
      <c r="AF354" s="11">
        <f>-'OddsRatio_working_3-way'!U354/(3*'OddsRatio_working_3-way'!X354^(1/3))*COS(('OddsRatio_working_3-way'!Y354)/3)</f>
        <v>0.52138620414348869</v>
      </c>
      <c r="AG354" s="11">
        <f>-'OddsRatio_working_3-way'!U354/(3*'OddsRatio_working_3-way'!X354^(1/3))*COS(('OddsRatio_working_3-way'!Y354+2*PI())/3)</f>
        <v>-0.29750747991241916</v>
      </c>
      <c r="AH354" s="11">
        <f>-'OddsRatio_working_3-way'!U354/(3*'OddsRatio_working_3-way'!X354^(1/3))*COS(('OddsRatio_working_3-way'!Y354+4*PI())/3)</f>
        <v>-0.22387872423106966</v>
      </c>
      <c r="AI354" s="11">
        <f>'OddsRatio_working_3-way'!U354/(3*'OddsRatio_working_3-way'!X354^(1/3))*SIN(('OddsRatio_working_3-way'!Y354)/3)</f>
        <v>-4.2509581912724421E-2</v>
      </c>
      <c r="AJ354" s="11">
        <f>'OddsRatio_working_3-way'!U354/(3*'OddsRatio_working_3-way'!X354^(1/3))*SIN(('OddsRatio_working_3-way'!Y354+2*PI())/3)</f>
        <v>-0.43027890701463839</v>
      </c>
      <c r="AK354" s="11">
        <f>'OddsRatio_working_3-way'!U354/(3*'OddsRatio_working_3-way'!X354^(1/3))*SIN(('OddsRatio_working_3-way'!Y354+4*PI())/3)</f>
        <v>0.47278848892736269</v>
      </c>
      <c r="AL354" s="11">
        <f>'OddsRatio_working_3-way'!Z354+'OddsRatio_working_3-way'!AF354</f>
        <v>1.0427724082869774</v>
      </c>
      <c r="AM354" s="11">
        <f>'OddsRatio_working_3-way'!AA354+'OddsRatio_working_3-way'!AG354</f>
        <v>-0.59501495982483843</v>
      </c>
      <c r="AN354" s="11">
        <f>'OddsRatio_working_3-way'!AB354+'OddsRatio_working_3-way'!AH354</f>
        <v>-0.44775744846213938</v>
      </c>
      <c r="AO354" s="11">
        <f>'OddsRatio_working_3-way'!AC354+'OddsRatio_working_3-way'!AI354</f>
        <v>0</v>
      </c>
      <c r="AP354" s="11">
        <f>'OddsRatio_working_3-way'!AD354+'OddsRatio_working_3-way'!AJ354</f>
        <v>0</v>
      </c>
      <c r="AQ354" s="11">
        <f>'OddsRatio_working_3-way'!AE354+'OddsRatio_working_3-way'!AK354</f>
        <v>0</v>
      </c>
      <c r="AR354" s="10">
        <f>IF(A354="","",IF(('OddsRatio_working_3-way'!X354=0),IF(Q354&gt;0,-Q354^(1/3),(-Q354)^(1/3)),'OddsRatio_working_3-way'!AL354-'OddsRatio_working_3-way'!R354/3))</f>
        <v>1.0427724082869774</v>
      </c>
      <c r="AS354" s="11">
        <f>IF(('OddsRatio_working_3-way'!X354=0),IF(Q354&gt;0,-Q354^(1/3),(-Q354)^(1/3)),'OddsRatio_working_3-way'!AM354-'OddsRatio_working_3-way'!R354/3)</f>
        <v>-0.59501495982483843</v>
      </c>
      <c r="AT354" s="11">
        <f>IF(('OddsRatio_working_3-way'!X354=0),IF(Q354&gt;0,-Q354^(1/3),(-Q354)^(1/3)),'OddsRatio_working_3-way'!AN354-'OddsRatio_working_3-way'!R354/3)</f>
        <v>-0.44775744846213938</v>
      </c>
      <c r="AU354" s="11">
        <f>IF(('OddsRatio_working_3-way'!X354=0),0,'OddsRatio_working_3-way'!AO354)</f>
        <v>0</v>
      </c>
      <c r="AV354" s="11">
        <f>IF(('OddsRatio_working_3-way'!X354=0),0,'OddsRatio_working_3-way'!AP354)</f>
        <v>0</v>
      </c>
      <c r="AW354" s="11">
        <f>IF(('OddsRatio_working_3-way'!X354=0),0,'OddsRatio_working_3-way'!AQ354)</f>
        <v>0</v>
      </c>
    </row>
    <row r="355" spans="1:49" x14ac:dyDescent="0.2">
      <c r="A355" s="4">
        <f>IF('True_Odds_Calculator_3-way'!A356="","",'True_Odds_Calculator_3-way'!A356)</f>
        <v>3.43</v>
      </c>
      <c r="B355" s="4">
        <f>IF('True_Odds_Calculator_3-way'!B356="","",'True_Odds_Calculator_3-way'!B356)</f>
        <v>3.57</v>
      </c>
      <c r="C355" s="4">
        <f>IF('True_Odds_Calculator_3-way'!C356="","",'True_Odds_Calculator_3-way'!C356)</f>
        <v>2.2200000000000002</v>
      </c>
      <c r="D355" s="9">
        <f t="shared" si="78"/>
        <v>0.28459494740290614</v>
      </c>
      <c r="E355" s="9">
        <f t="shared" si="79"/>
        <v>0.2733292053319768</v>
      </c>
      <c r="F355" s="9">
        <f t="shared" si="80"/>
        <v>0.44207584726511734</v>
      </c>
      <c r="G355" s="9">
        <f t="shared" si="81"/>
        <v>1.0344715327020138</v>
      </c>
      <c r="H355" s="9">
        <f t="shared" si="82"/>
        <v>3.5137658244658931</v>
      </c>
      <c r="I355" s="9">
        <f t="shared" si="83"/>
        <v>3.6585918390441754</v>
      </c>
      <c r="J355" s="9">
        <f t="shared" si="84"/>
        <v>2.2620552698964573</v>
      </c>
      <c r="K355" s="11">
        <f t="shared" si="85"/>
        <v>0.29154518950437314</v>
      </c>
      <c r="L355" s="11">
        <f t="shared" si="86"/>
        <v>0.28011204481792717</v>
      </c>
      <c r="M355" s="11">
        <f t="shared" si="87"/>
        <v>0.4504504504504504</v>
      </c>
      <c r="N355" s="11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-0.28027471330506859</v>
      </c>
      <c r="O355" s="11">
        <f>0</f>
        <v>0</v>
      </c>
      <c r="P355" s="11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0.22881003844817938</v>
      </c>
      <c r="Q355" s="11">
        <f>2*'OddsRatio_working_3-way'!K355*'OddsRatio_working_3-way'!L355*'OddsRatio_working_3-way'!M355</f>
        <v>7.3572359629639664E-2</v>
      </c>
      <c r="R355" s="11">
        <f t="shared" si="88"/>
        <v>0</v>
      </c>
      <c r="S355" s="11">
        <f t="shared" si="89"/>
        <v>-0.8163777450701668</v>
      </c>
      <c r="T355" s="11">
        <f t="shared" si="90"/>
        <v>-0.26250088265921762</v>
      </c>
      <c r="U355" s="11">
        <f>'OddsRatio_working_3-way'!S355-'OddsRatio_working_3-way'!R355^2/3</f>
        <v>-0.8163777450701668</v>
      </c>
      <c r="V355" s="11">
        <f>'OddsRatio_working_3-way'!S355*'OddsRatio_working_3-way'!R355/3-2*'OddsRatio_working_3-way'!R355^3/27-'OddsRatio_working_3-way'!T355</f>
        <v>0.26250088265921762</v>
      </c>
      <c r="W355" s="11">
        <f>'OddsRatio_working_3-way'!V355^2+4*'OddsRatio_working_3-way'!U355^3/27</f>
        <v>-1.1699718725593805E-2</v>
      </c>
      <c r="X355" s="11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0.14195635959905262</v>
      </c>
      <c r="Y355" s="11">
        <f>IF('OddsRatio_working_3-way'!W355&gt;=0,IF('OddsRatio_working_3-way'!V355+SQRT('OddsRatio_working_3-way'!W355)&gt;0,0,PI()),ACOS('OddsRatio_working_3-way'!V355/(2*'OddsRatio_working_3-way'!X355)))</f>
        <v>0.39085665105621836</v>
      </c>
      <c r="Z355" s="11">
        <f>'OddsRatio_working_3-way'!X355^(1/3)*COS('OddsRatio_working_3-way'!Y355/3)</f>
        <v>0.51723576635100688</v>
      </c>
      <c r="AA355" s="11">
        <f>'OddsRatio_working_3-way'!X355^(1/3)*COS(('OddsRatio_working_3-way'!Y355+2*PI())/3)</f>
        <v>-0.3173103679840944</v>
      </c>
      <c r="AB355" s="11">
        <f>'OddsRatio_working_3-way'!X355^(1/3)*COS(('OddsRatio_working_3-way'!Y355+4*PI())/3)</f>
        <v>-0.19992539836691256</v>
      </c>
      <c r="AC355" s="11">
        <f>'OddsRatio_working_3-way'!X355^(1/3)*SIN('OddsRatio_working_3-way'!Y355/3)</f>
        <v>6.7772243807296018E-2</v>
      </c>
      <c r="AD355" s="11">
        <f>'OddsRatio_working_3-way'!X355^(1/3)*SIN(('OddsRatio_working_3-way'!Y355+2*PI())/3)</f>
        <v>0.4140531915022363</v>
      </c>
      <c r="AE355" s="11">
        <f>'OddsRatio_working_3-way'!X355^(1/3)*SIN(('OddsRatio_working_3-way'!Y355+4*PI())/3)</f>
        <v>-0.48182543530953226</v>
      </c>
      <c r="AF355" s="11">
        <f>-'OddsRatio_working_3-way'!U355/(3*'OddsRatio_working_3-way'!X355^(1/3))*COS(('OddsRatio_working_3-way'!Y355)/3)</f>
        <v>0.51723576635100688</v>
      </c>
      <c r="AG355" s="11">
        <f>-'OddsRatio_working_3-way'!U355/(3*'OddsRatio_working_3-way'!X355^(1/3))*COS(('OddsRatio_working_3-way'!Y355+2*PI())/3)</f>
        <v>-0.3173103679840944</v>
      </c>
      <c r="AH355" s="11">
        <f>-'OddsRatio_working_3-way'!U355/(3*'OddsRatio_working_3-way'!X355^(1/3))*COS(('OddsRatio_working_3-way'!Y355+4*PI())/3)</f>
        <v>-0.19992539836691256</v>
      </c>
      <c r="AI355" s="11">
        <f>'OddsRatio_working_3-way'!U355/(3*'OddsRatio_working_3-way'!X355^(1/3))*SIN(('OddsRatio_working_3-way'!Y355)/3)</f>
        <v>-6.7772243807296018E-2</v>
      </c>
      <c r="AJ355" s="11">
        <f>'OddsRatio_working_3-way'!U355/(3*'OddsRatio_working_3-way'!X355^(1/3))*SIN(('OddsRatio_working_3-way'!Y355+2*PI())/3)</f>
        <v>-0.4140531915022363</v>
      </c>
      <c r="AK355" s="11">
        <f>'OddsRatio_working_3-way'!U355/(3*'OddsRatio_working_3-way'!X355^(1/3))*SIN(('OddsRatio_working_3-way'!Y355+4*PI())/3)</f>
        <v>0.48182543530953226</v>
      </c>
      <c r="AL355" s="11">
        <f>'OddsRatio_working_3-way'!Z355+'OddsRatio_working_3-way'!AF355</f>
        <v>1.0344715327020138</v>
      </c>
      <c r="AM355" s="11">
        <f>'OddsRatio_working_3-way'!AA355+'OddsRatio_working_3-way'!AG355</f>
        <v>-0.6346207359681888</v>
      </c>
      <c r="AN355" s="11">
        <f>'OddsRatio_working_3-way'!AB355+'OddsRatio_working_3-way'!AH355</f>
        <v>-0.39985079673382512</v>
      </c>
      <c r="AO355" s="11">
        <f>'OddsRatio_working_3-way'!AC355+'OddsRatio_working_3-way'!AI355</f>
        <v>0</v>
      </c>
      <c r="AP355" s="11">
        <f>'OddsRatio_working_3-way'!AD355+'OddsRatio_working_3-way'!AJ355</f>
        <v>0</v>
      </c>
      <c r="AQ355" s="11">
        <f>'OddsRatio_working_3-way'!AE355+'OddsRatio_working_3-way'!AK355</f>
        <v>0</v>
      </c>
      <c r="AR355" s="10">
        <f>IF(A355="","",IF(('OddsRatio_working_3-way'!X355=0),IF(Q355&gt;0,-Q355^(1/3),(-Q355)^(1/3)),'OddsRatio_working_3-way'!AL355-'OddsRatio_working_3-way'!R355/3))</f>
        <v>1.0344715327020138</v>
      </c>
      <c r="AS355" s="11">
        <f>IF(('OddsRatio_working_3-way'!X355=0),IF(Q355&gt;0,-Q355^(1/3),(-Q355)^(1/3)),'OddsRatio_working_3-way'!AM355-'OddsRatio_working_3-way'!R355/3)</f>
        <v>-0.6346207359681888</v>
      </c>
      <c r="AT355" s="11">
        <f>IF(('OddsRatio_working_3-way'!X355=0),IF(Q355&gt;0,-Q355^(1/3),(-Q355)^(1/3)),'OddsRatio_working_3-way'!AN355-'OddsRatio_working_3-way'!R355/3)</f>
        <v>-0.39985079673382512</v>
      </c>
      <c r="AU355" s="11">
        <f>IF(('OddsRatio_working_3-way'!X355=0),0,'OddsRatio_working_3-way'!AO355)</f>
        <v>0</v>
      </c>
      <c r="AV355" s="11">
        <f>IF(('OddsRatio_working_3-way'!X355=0),0,'OddsRatio_working_3-way'!AP355)</f>
        <v>0</v>
      </c>
      <c r="AW355" s="11">
        <f>IF(('OddsRatio_working_3-way'!X355=0),0,'OddsRatio_working_3-way'!AQ355)</f>
        <v>0</v>
      </c>
    </row>
    <row r="356" spans="1:49" x14ac:dyDescent="0.2">
      <c r="A356" s="4">
        <f>IF('True_Odds_Calculator_3-way'!A357="","",'True_Odds_Calculator_3-way'!A357)</f>
        <v>2.87</v>
      </c>
      <c r="B356" s="4">
        <f>IF('True_Odds_Calculator_3-way'!B357="","",'True_Odds_Calculator_3-way'!B357)</f>
        <v>3.48</v>
      </c>
      <c r="C356" s="4">
        <f>IF('True_Odds_Calculator_3-way'!C357="","",'True_Odds_Calculator_3-way'!C357)</f>
        <v>2.59</v>
      </c>
      <c r="D356" s="9">
        <f t="shared" si="78"/>
        <v>0.34100093607568621</v>
      </c>
      <c r="E356" s="9">
        <f t="shared" si="79"/>
        <v>0.28066668899244451</v>
      </c>
      <c r="F356" s="9">
        <f t="shared" si="80"/>
        <v>0.37833237493186916</v>
      </c>
      <c r="G356" s="9">
        <f t="shared" si="81"/>
        <v>1.0334455986914024</v>
      </c>
      <c r="H356" s="9">
        <f t="shared" si="82"/>
        <v>2.9325432695529225</v>
      </c>
      <c r="I356" s="9">
        <f t="shared" si="83"/>
        <v>3.562945084754678</v>
      </c>
      <c r="J356" s="9">
        <f t="shared" si="84"/>
        <v>2.6431785019193295</v>
      </c>
      <c r="K356" s="11">
        <f t="shared" si="85"/>
        <v>0.34843205574912889</v>
      </c>
      <c r="L356" s="11">
        <f t="shared" si="86"/>
        <v>0.28735632183908044</v>
      </c>
      <c r="M356" s="11">
        <f t="shared" si="87"/>
        <v>0.38610038610038611</v>
      </c>
      <c r="N356" s="11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-0.28505555382883252</v>
      </c>
      <c r="O356" s="11">
        <f>0</f>
        <v>0</v>
      </c>
      <c r="P356" s="11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0.22962836852059487</v>
      </c>
      <c r="Q356" s="11">
        <f>2*'OddsRatio_working_3-way'!K356*'OddsRatio_working_3-way'!L356*'OddsRatio_working_3-way'!M356</f>
        <v>7.7315948996833292E-2</v>
      </c>
      <c r="R356" s="11">
        <f t="shared" si="88"/>
        <v>0</v>
      </c>
      <c r="S356" s="11">
        <f t="shared" si="89"/>
        <v>-0.80555655006981541</v>
      </c>
      <c r="T356" s="11">
        <f t="shared" si="90"/>
        <v>-0.27123116163966848</v>
      </c>
      <c r="U356" s="11">
        <f>'OddsRatio_working_3-way'!S356-'OddsRatio_working_3-way'!R356^2/3</f>
        <v>-0.80555655006981541</v>
      </c>
      <c r="V356" s="11">
        <f>'OddsRatio_working_3-way'!S356*'OddsRatio_working_3-way'!R356/3-2*'OddsRatio_working_3-way'!R356^3/27-'OddsRatio_working_3-way'!T356</f>
        <v>0.27123116163966848</v>
      </c>
      <c r="W356" s="11">
        <f>'OddsRatio_working_3-way'!V356^2+4*'OddsRatio_working_3-way'!U356^3/27</f>
        <v>-3.8770418875573309E-3</v>
      </c>
      <c r="X356" s="11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0.13914325795017998</v>
      </c>
      <c r="Y356" s="11">
        <f>IF('OddsRatio_working_3-way'!W356&gt;=0,IF('OddsRatio_working_3-way'!V356+SQRT('OddsRatio_working_3-way'!W356)&gt;0,0,PI()),ACOS('OddsRatio_working_3-way'!V356/(2*'OddsRatio_working_3-way'!X356)))</f>
        <v>0.2256577084171405</v>
      </c>
      <c r="Z356" s="11">
        <f>'OddsRatio_working_3-way'!X356^(1/3)*COS('OddsRatio_working_3-way'!Y356/3)</f>
        <v>0.5167227993457012</v>
      </c>
      <c r="AA356" s="11">
        <f>'OddsRatio_working_3-way'!X356^(1/3)*COS(('OddsRatio_working_3-way'!Y356+2*PI())/3)</f>
        <v>-0.2920852635486062</v>
      </c>
      <c r="AB356" s="11">
        <f>'OddsRatio_working_3-way'!X356^(1/3)*COS(('OddsRatio_working_3-way'!Y356+4*PI())/3)</f>
        <v>-0.22463753579709517</v>
      </c>
      <c r="AC356" s="11">
        <f>'OddsRatio_working_3-way'!X356^(1/3)*SIN('OddsRatio_working_3-way'!Y356/3)</f>
        <v>3.8940963773563722E-2</v>
      </c>
      <c r="AD356" s="11">
        <f>'OddsRatio_working_3-way'!X356^(1/3)*SIN(('OddsRatio_working_3-way'!Y356+2*PI())/3)</f>
        <v>0.42802458906120466</v>
      </c>
      <c r="AE356" s="11">
        <f>'OddsRatio_working_3-way'!X356^(1/3)*SIN(('OddsRatio_working_3-way'!Y356+4*PI())/3)</f>
        <v>-0.46696555283476815</v>
      </c>
      <c r="AF356" s="11">
        <f>-'OddsRatio_working_3-way'!U356/(3*'OddsRatio_working_3-way'!X356^(1/3))*COS(('OddsRatio_working_3-way'!Y356)/3)</f>
        <v>0.5167227993457012</v>
      </c>
      <c r="AG356" s="11">
        <f>-'OddsRatio_working_3-way'!U356/(3*'OddsRatio_working_3-way'!X356^(1/3))*COS(('OddsRatio_working_3-way'!Y356+2*PI())/3)</f>
        <v>-0.2920852635486062</v>
      </c>
      <c r="AH356" s="11">
        <f>-'OddsRatio_working_3-way'!U356/(3*'OddsRatio_working_3-way'!X356^(1/3))*COS(('OddsRatio_working_3-way'!Y356+4*PI())/3)</f>
        <v>-0.22463753579709517</v>
      </c>
      <c r="AI356" s="11">
        <f>'OddsRatio_working_3-way'!U356/(3*'OddsRatio_working_3-way'!X356^(1/3))*SIN(('OddsRatio_working_3-way'!Y356)/3)</f>
        <v>-3.8940963773563722E-2</v>
      </c>
      <c r="AJ356" s="11">
        <f>'OddsRatio_working_3-way'!U356/(3*'OddsRatio_working_3-way'!X356^(1/3))*SIN(('OddsRatio_working_3-way'!Y356+2*PI())/3)</f>
        <v>-0.42802458906120466</v>
      </c>
      <c r="AK356" s="11">
        <f>'OddsRatio_working_3-way'!U356/(3*'OddsRatio_working_3-way'!X356^(1/3))*SIN(('OddsRatio_working_3-way'!Y356+4*PI())/3)</f>
        <v>0.46696555283476815</v>
      </c>
      <c r="AL356" s="11">
        <f>'OddsRatio_working_3-way'!Z356+'OddsRatio_working_3-way'!AF356</f>
        <v>1.0334455986914024</v>
      </c>
      <c r="AM356" s="11">
        <f>'OddsRatio_working_3-way'!AA356+'OddsRatio_working_3-way'!AG356</f>
        <v>-0.5841705270972124</v>
      </c>
      <c r="AN356" s="11">
        <f>'OddsRatio_working_3-way'!AB356+'OddsRatio_working_3-way'!AH356</f>
        <v>-0.44927507159419033</v>
      </c>
      <c r="AO356" s="11">
        <f>'OddsRatio_working_3-way'!AC356+'OddsRatio_working_3-way'!AI356</f>
        <v>0</v>
      </c>
      <c r="AP356" s="11">
        <f>'OddsRatio_working_3-way'!AD356+'OddsRatio_working_3-way'!AJ356</f>
        <v>0</v>
      </c>
      <c r="AQ356" s="11">
        <f>'OddsRatio_working_3-way'!AE356+'OddsRatio_working_3-way'!AK356</f>
        <v>0</v>
      </c>
      <c r="AR356" s="10">
        <f>IF(A356="","",IF(('OddsRatio_working_3-way'!X356=0),IF(Q356&gt;0,-Q356^(1/3),(-Q356)^(1/3)),'OddsRatio_working_3-way'!AL356-'OddsRatio_working_3-way'!R356/3))</f>
        <v>1.0334455986914024</v>
      </c>
      <c r="AS356" s="11">
        <f>IF(('OddsRatio_working_3-way'!X356=0),IF(Q356&gt;0,-Q356^(1/3),(-Q356)^(1/3)),'OddsRatio_working_3-way'!AM356-'OddsRatio_working_3-way'!R356/3)</f>
        <v>-0.5841705270972124</v>
      </c>
      <c r="AT356" s="11">
        <f>IF(('OddsRatio_working_3-way'!X356=0),IF(Q356&gt;0,-Q356^(1/3),(-Q356)^(1/3)),'OddsRatio_working_3-way'!AN356-'OddsRatio_working_3-way'!R356/3)</f>
        <v>-0.44927507159419033</v>
      </c>
      <c r="AU356" s="11">
        <f>IF(('OddsRatio_working_3-way'!X356=0),0,'OddsRatio_working_3-way'!AO356)</f>
        <v>0</v>
      </c>
      <c r="AV356" s="11">
        <f>IF(('OddsRatio_working_3-way'!X356=0),0,'OddsRatio_working_3-way'!AP356)</f>
        <v>0</v>
      </c>
      <c r="AW356" s="11">
        <f>IF(('OddsRatio_working_3-way'!X356=0),0,'OddsRatio_working_3-way'!AQ356)</f>
        <v>0</v>
      </c>
    </row>
    <row r="357" spans="1:49" x14ac:dyDescent="0.2">
      <c r="A357" s="4">
        <f>IF('True_Odds_Calculator_3-way'!A358="","",'True_Odds_Calculator_3-way'!A358)</f>
        <v>1.65</v>
      </c>
      <c r="B357" s="4">
        <f>IF('True_Odds_Calculator_3-way'!B358="","",'True_Odds_Calculator_3-way'!B358)</f>
        <v>3.64</v>
      </c>
      <c r="C357" s="4">
        <f>IF('True_Odds_Calculator_3-way'!C358="","",'True_Odds_Calculator_3-way'!C358)</f>
        <v>6.63</v>
      </c>
      <c r="D357" s="9">
        <f t="shared" si="78"/>
        <v>0.592562470919752</v>
      </c>
      <c r="E357" s="9">
        <f t="shared" si="79"/>
        <v>0.26366746032812216</v>
      </c>
      <c r="F357" s="9">
        <f t="shared" si="80"/>
        <v>0.14377006875212603</v>
      </c>
      <c r="G357" s="9">
        <f t="shared" si="81"/>
        <v>1.0578242777387343</v>
      </c>
      <c r="H357" s="9">
        <f t="shared" si="82"/>
        <v>1.687585780530177</v>
      </c>
      <c r="I357" s="9">
        <f t="shared" si="83"/>
        <v>3.7926560932302587</v>
      </c>
      <c r="J357" s="9">
        <f t="shared" si="84"/>
        <v>6.9555506836690739</v>
      </c>
      <c r="K357" s="11">
        <f t="shared" si="85"/>
        <v>0.60606060606060608</v>
      </c>
      <c r="L357" s="11">
        <f t="shared" si="86"/>
        <v>0.27472527472527469</v>
      </c>
      <c r="M357" s="11">
        <f t="shared" si="87"/>
        <v>0.15082956259426847</v>
      </c>
      <c r="N357" s="11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-0.24262012497306629</v>
      </c>
      <c r="O357" s="11">
        <f>0</f>
        <v>0</v>
      </c>
      <c r="P357" s="11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0.22400927378302943</v>
      </c>
      <c r="Q357" s="11">
        <f>2*'OddsRatio_working_3-way'!K357*'OddsRatio_working_3-way'!L357*'OddsRatio_working_3-way'!M357</f>
        <v>5.0226294570185966E-2</v>
      </c>
      <c r="R357" s="11">
        <f t="shared" si="88"/>
        <v>0</v>
      </c>
      <c r="S357" s="11">
        <f t="shared" si="89"/>
        <v>-0.92329221991744137</v>
      </c>
      <c r="T357" s="11">
        <f t="shared" si="90"/>
        <v>-0.20701619280660119</v>
      </c>
      <c r="U357" s="11">
        <f>'OddsRatio_working_3-way'!S357-'OddsRatio_working_3-way'!R357^2/3</f>
        <v>-0.92329221991744137</v>
      </c>
      <c r="V357" s="11">
        <f>'OddsRatio_working_3-way'!S357*'OddsRatio_working_3-way'!R357/3-2*'OddsRatio_working_3-way'!R357^3/27-'OddsRatio_working_3-way'!T357</f>
        <v>0.20701619280660119</v>
      </c>
      <c r="W357" s="11">
        <f>'OddsRatio_working_3-way'!V357^2+4*'OddsRatio_working_3-way'!U357^3/27</f>
        <v>-7.3748378188877722E-2</v>
      </c>
      <c r="X357" s="11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0.17073669953543788</v>
      </c>
      <c r="Y357" s="11">
        <f>IF('OddsRatio_working_3-way'!W357&gt;=0,IF('OddsRatio_working_3-way'!V357+SQRT('OddsRatio_working_3-way'!W357)&gt;0,0,PI()),ACOS('OddsRatio_working_3-way'!V357/(2*'OddsRatio_working_3-way'!X357)))</f>
        <v>0.91946718281004802</v>
      </c>
      <c r="Z357" s="11">
        <f>'OddsRatio_working_3-way'!X357^(1/3)*COS('OddsRatio_working_3-way'!Y357/3)</f>
        <v>0.52891213886936705</v>
      </c>
      <c r="AA357" s="11">
        <f>'OddsRatio_working_3-way'!X357^(1/3)*COS(('OddsRatio_working_3-way'!Y357+2*PI())/3)</f>
        <v>-0.40941129354486805</v>
      </c>
      <c r="AB357" s="11">
        <f>'OddsRatio_working_3-way'!X357^(1/3)*COS(('OddsRatio_working_3-way'!Y357+4*PI())/3)</f>
        <v>-0.11950084532449885</v>
      </c>
      <c r="AC357" s="11">
        <f>'OddsRatio_working_3-way'!X357^(1/3)*SIN('OddsRatio_working_3-way'!Y357/3)</f>
        <v>0.16737987532091522</v>
      </c>
      <c r="AD357" s="11">
        <f>'OddsRatio_working_3-way'!X357^(1/3)*SIN(('OddsRatio_working_3-way'!Y357+2*PI())/3)</f>
        <v>0.37436141097037706</v>
      </c>
      <c r="AE357" s="11">
        <f>'OddsRatio_working_3-way'!X357^(1/3)*SIN(('OddsRatio_working_3-way'!Y357+4*PI())/3)</f>
        <v>-0.54174128629129226</v>
      </c>
      <c r="AF357" s="11">
        <f>-'OddsRatio_working_3-way'!U357/(3*'OddsRatio_working_3-way'!X357^(1/3))*COS(('OddsRatio_working_3-way'!Y357)/3)</f>
        <v>0.52891213886936717</v>
      </c>
      <c r="AG357" s="11">
        <f>-'OddsRatio_working_3-way'!U357/(3*'OddsRatio_working_3-way'!X357^(1/3))*COS(('OddsRatio_working_3-way'!Y357+2*PI())/3)</f>
        <v>-0.40941129354486816</v>
      </c>
      <c r="AH357" s="11">
        <f>-'OddsRatio_working_3-way'!U357/(3*'OddsRatio_working_3-way'!X357^(1/3))*COS(('OddsRatio_working_3-way'!Y357+4*PI())/3)</f>
        <v>-0.11950084532449888</v>
      </c>
      <c r="AI357" s="11">
        <f>'OddsRatio_working_3-way'!U357/(3*'OddsRatio_working_3-way'!X357^(1/3))*SIN(('OddsRatio_working_3-way'!Y357)/3)</f>
        <v>-0.16737987532091525</v>
      </c>
      <c r="AJ357" s="11">
        <f>'OddsRatio_working_3-way'!U357/(3*'OddsRatio_working_3-way'!X357^(1/3))*SIN(('OddsRatio_working_3-way'!Y357+2*PI())/3)</f>
        <v>-0.37436141097037717</v>
      </c>
      <c r="AK357" s="11">
        <f>'OddsRatio_working_3-way'!U357/(3*'OddsRatio_working_3-way'!X357^(1/3))*SIN(('OddsRatio_working_3-way'!Y357+4*PI())/3)</f>
        <v>0.54174128629129237</v>
      </c>
      <c r="AL357" s="11">
        <f>'OddsRatio_working_3-way'!Z357+'OddsRatio_working_3-way'!AF357</f>
        <v>1.0578242777387343</v>
      </c>
      <c r="AM357" s="11">
        <f>'OddsRatio_working_3-way'!AA357+'OddsRatio_working_3-way'!AG357</f>
        <v>-0.81882258708973621</v>
      </c>
      <c r="AN357" s="11">
        <f>'OddsRatio_working_3-way'!AB357+'OddsRatio_working_3-way'!AH357</f>
        <v>-0.23900169064899773</v>
      </c>
      <c r="AO357" s="11">
        <f>'OddsRatio_working_3-way'!AC357+'OddsRatio_working_3-way'!AI357</f>
        <v>0</v>
      </c>
      <c r="AP357" s="11">
        <f>'OddsRatio_working_3-way'!AD357+'OddsRatio_working_3-way'!AJ357</f>
        <v>0</v>
      </c>
      <c r="AQ357" s="11">
        <f>'OddsRatio_working_3-way'!AE357+'OddsRatio_working_3-way'!AK357</f>
        <v>0</v>
      </c>
      <c r="AR357" s="10">
        <f>IF(A357="","",IF(('OddsRatio_working_3-way'!X357=0),IF(Q357&gt;0,-Q357^(1/3),(-Q357)^(1/3)),'OddsRatio_working_3-way'!AL357-'OddsRatio_working_3-way'!R357/3))</f>
        <v>1.0578242777387343</v>
      </c>
      <c r="AS357" s="11">
        <f>IF(('OddsRatio_working_3-way'!X357=0),IF(Q357&gt;0,-Q357^(1/3),(-Q357)^(1/3)),'OddsRatio_working_3-way'!AM357-'OddsRatio_working_3-way'!R357/3)</f>
        <v>-0.81882258708973621</v>
      </c>
      <c r="AT357" s="11">
        <f>IF(('OddsRatio_working_3-way'!X357=0),IF(Q357&gt;0,-Q357^(1/3),(-Q357)^(1/3)),'OddsRatio_working_3-way'!AN357-'OddsRatio_working_3-way'!R357/3)</f>
        <v>-0.23900169064899773</v>
      </c>
      <c r="AU357" s="11">
        <f>IF(('OddsRatio_working_3-way'!X357=0),0,'OddsRatio_working_3-way'!AO357)</f>
        <v>0</v>
      </c>
      <c r="AV357" s="11">
        <f>IF(('OddsRatio_working_3-way'!X357=0),0,'OddsRatio_working_3-way'!AP357)</f>
        <v>0</v>
      </c>
      <c r="AW357" s="11">
        <f>IF(('OddsRatio_working_3-way'!X357=0),0,'OddsRatio_working_3-way'!AQ357)</f>
        <v>0</v>
      </c>
    </row>
    <row r="358" spans="1:49" x14ac:dyDescent="0.2">
      <c r="A358" s="4">
        <f>IF('True_Odds_Calculator_3-way'!A359="","",'True_Odds_Calculator_3-way'!A359)</f>
        <v>2.6</v>
      </c>
      <c r="B358" s="4">
        <f>IF('True_Odds_Calculator_3-way'!B359="","",'True_Odds_Calculator_3-way'!B359)</f>
        <v>3.05</v>
      </c>
      <c r="C358" s="4">
        <f>IF('True_Odds_Calculator_3-way'!C359="","",'True_Odds_Calculator_3-way'!C359)</f>
        <v>3.17</v>
      </c>
      <c r="D358" s="9">
        <f t="shared" si="78"/>
        <v>0.37477199833045177</v>
      </c>
      <c r="E358" s="9">
        <f t="shared" si="79"/>
        <v>0.31872557918662642</v>
      </c>
      <c r="F358" s="9">
        <f t="shared" si="80"/>
        <v>0.30650242248292198</v>
      </c>
      <c r="G358" s="9">
        <f t="shared" si="81"/>
        <v>1.0426806239107329</v>
      </c>
      <c r="H358" s="9">
        <f t="shared" si="82"/>
        <v>2.6682889982571729</v>
      </c>
      <c r="I358" s="9">
        <f t="shared" si="83"/>
        <v>3.1374952790170019</v>
      </c>
      <c r="J358" s="9">
        <f t="shared" si="84"/>
        <v>3.2626169538862912</v>
      </c>
      <c r="K358" s="11">
        <f t="shared" si="85"/>
        <v>0.38461538461538458</v>
      </c>
      <c r="L358" s="11">
        <f t="shared" si="86"/>
        <v>0.32786885245901642</v>
      </c>
      <c r="M358" s="11">
        <f t="shared" si="87"/>
        <v>0.31545741324921134</v>
      </c>
      <c r="N358" s="11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-0.28313993499906531</v>
      </c>
      <c r="O358" s="11">
        <f>0</f>
        <v>0</v>
      </c>
      <c r="P358" s="11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0.23152107756751703</v>
      </c>
      <c r="Q358" s="11">
        <f>2*'OddsRatio_working_3-way'!K358*'OddsRatio_working_3-way'!L358*'OddsRatio_working_3-way'!M358</f>
        <v>7.9560507755160492E-2</v>
      </c>
      <c r="R358" s="11">
        <f t="shared" si="88"/>
        <v>0</v>
      </c>
      <c r="S358" s="11">
        <f t="shared" si="89"/>
        <v>-0.81769135663706816</v>
      </c>
      <c r="T358" s="11">
        <f t="shared" si="90"/>
        <v>-0.28099359334607155</v>
      </c>
      <c r="U358" s="11">
        <f>'OddsRatio_working_3-way'!S358-'OddsRatio_working_3-way'!R358^2/3</f>
        <v>-0.81769135663706816</v>
      </c>
      <c r="V358" s="11">
        <f>'OddsRatio_working_3-way'!S358*'OddsRatio_working_3-way'!R358/3-2*'OddsRatio_working_3-way'!R358^3/27-'OddsRatio_working_3-way'!T358</f>
        <v>0.28099359334607155</v>
      </c>
      <c r="W358" s="11">
        <f>'OddsRatio_working_3-way'!V358^2+4*'OddsRatio_working_3-way'!U358^3/27</f>
        <v>-2.0387640089341991E-3</v>
      </c>
      <c r="X358" s="11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0.14229912465513589</v>
      </c>
      <c r="Y358" s="11">
        <f>IF('OddsRatio_working_3-way'!W358&gt;=0,IF('OddsRatio_working_3-way'!V358+SQRT('OddsRatio_working_3-way'!W358)&gt;0,0,PI()),ACOS('OddsRatio_working_3-way'!V358/(2*'OddsRatio_working_3-way'!X358)))</f>
        <v>0.15932732104294356</v>
      </c>
      <c r="Z358" s="11">
        <f>'OddsRatio_working_3-way'!X358^(1/3)*COS('OddsRatio_working_3-way'!Y358/3)</f>
        <v>0.52134031195536656</v>
      </c>
      <c r="AA358" s="11">
        <f>'OddsRatio_working_3-way'!X358^(1/3)*COS(('OddsRatio_working_3-way'!Y358+2*PI())/3)</f>
        <v>-0.2846711665184482</v>
      </c>
      <c r="AB358" s="11">
        <f>'OddsRatio_working_3-way'!X358^(1/3)*COS(('OddsRatio_working_3-way'!Y358+4*PI())/3)</f>
        <v>-0.23666914543691847</v>
      </c>
      <c r="AC358" s="11">
        <f>'OddsRatio_working_3-way'!X358^(1/3)*SIN('OddsRatio_working_3-way'!Y358/3)</f>
        <v>2.7713979793067299E-2</v>
      </c>
      <c r="AD358" s="11">
        <f>'OddsRatio_working_3-way'!X358^(1/3)*SIN(('OddsRatio_working_3-way'!Y358+2*PI())/3)</f>
        <v>0.4376369642737179</v>
      </c>
      <c r="AE358" s="11">
        <f>'OddsRatio_working_3-way'!X358^(1/3)*SIN(('OddsRatio_working_3-way'!Y358+4*PI())/3)</f>
        <v>-0.46535094406678518</v>
      </c>
      <c r="AF358" s="11">
        <f>-'OddsRatio_working_3-way'!U358/(3*'OddsRatio_working_3-way'!X358^(1/3))*COS(('OddsRatio_working_3-way'!Y358)/3)</f>
        <v>0.52134031195536634</v>
      </c>
      <c r="AG358" s="11">
        <f>-'OddsRatio_working_3-way'!U358/(3*'OddsRatio_working_3-way'!X358^(1/3))*COS(('OddsRatio_working_3-way'!Y358+2*PI())/3)</f>
        <v>-0.28467116651844809</v>
      </c>
      <c r="AH358" s="11">
        <f>-'OddsRatio_working_3-way'!U358/(3*'OddsRatio_working_3-way'!X358^(1/3))*COS(('OddsRatio_working_3-way'!Y358+4*PI())/3)</f>
        <v>-0.23666914543691839</v>
      </c>
      <c r="AI358" s="11">
        <f>'OddsRatio_working_3-way'!U358/(3*'OddsRatio_working_3-way'!X358^(1/3))*SIN(('OddsRatio_working_3-way'!Y358)/3)</f>
        <v>-2.7713979793067289E-2</v>
      </c>
      <c r="AJ358" s="11">
        <f>'OddsRatio_working_3-way'!U358/(3*'OddsRatio_working_3-way'!X358^(1/3))*SIN(('OddsRatio_working_3-way'!Y358+2*PI())/3)</f>
        <v>-0.43763696427371773</v>
      </c>
      <c r="AK358" s="11">
        <f>'OddsRatio_working_3-way'!U358/(3*'OddsRatio_working_3-way'!X358^(1/3))*SIN(('OddsRatio_working_3-way'!Y358+4*PI())/3)</f>
        <v>0.46535094406678496</v>
      </c>
      <c r="AL358" s="11">
        <f>'OddsRatio_working_3-way'!Z358+'OddsRatio_working_3-way'!AF358</f>
        <v>1.0426806239107329</v>
      </c>
      <c r="AM358" s="11">
        <f>'OddsRatio_working_3-way'!AA358+'OddsRatio_working_3-way'!AG358</f>
        <v>-0.5693423330368963</v>
      </c>
      <c r="AN358" s="11">
        <f>'OddsRatio_working_3-way'!AB358+'OddsRatio_working_3-way'!AH358</f>
        <v>-0.47333829087383683</v>
      </c>
      <c r="AO358" s="11">
        <f>'OddsRatio_working_3-way'!AC358+'OddsRatio_working_3-way'!AI358</f>
        <v>0</v>
      </c>
      <c r="AP358" s="11">
        <f>'OddsRatio_working_3-way'!AD358+'OddsRatio_working_3-way'!AJ358</f>
        <v>0</v>
      </c>
      <c r="AQ358" s="11">
        <f>'OddsRatio_working_3-way'!AE358+'OddsRatio_working_3-way'!AK358</f>
        <v>0</v>
      </c>
      <c r="AR358" s="10">
        <f>IF(A358="","",IF(('OddsRatio_working_3-way'!X358=0),IF(Q358&gt;0,-Q358^(1/3),(-Q358)^(1/3)),'OddsRatio_working_3-way'!AL358-'OddsRatio_working_3-way'!R358/3))</f>
        <v>1.0426806239107329</v>
      </c>
      <c r="AS358" s="11">
        <f>IF(('OddsRatio_working_3-way'!X358=0),IF(Q358&gt;0,-Q358^(1/3),(-Q358)^(1/3)),'OddsRatio_working_3-way'!AM358-'OddsRatio_working_3-way'!R358/3)</f>
        <v>-0.5693423330368963</v>
      </c>
      <c r="AT358" s="11">
        <f>IF(('OddsRatio_working_3-way'!X358=0),IF(Q358&gt;0,-Q358^(1/3),(-Q358)^(1/3)),'OddsRatio_working_3-way'!AN358-'OddsRatio_working_3-way'!R358/3)</f>
        <v>-0.47333829087383683</v>
      </c>
      <c r="AU358" s="11">
        <f>IF(('OddsRatio_working_3-way'!X358=0),0,'OddsRatio_working_3-way'!AO358)</f>
        <v>0</v>
      </c>
      <c r="AV358" s="11">
        <f>IF(('OddsRatio_working_3-way'!X358=0),0,'OddsRatio_working_3-way'!AP358)</f>
        <v>0</v>
      </c>
      <c r="AW358" s="11">
        <f>IF(('OddsRatio_working_3-way'!X358=0),0,'OddsRatio_working_3-way'!AQ358)</f>
        <v>0</v>
      </c>
    </row>
    <row r="359" spans="1:49" x14ac:dyDescent="0.2">
      <c r="A359" s="4">
        <f>IF('True_Odds_Calculator_3-way'!A360="","",'True_Odds_Calculator_3-way'!A360)</f>
        <v>1.53</v>
      </c>
      <c r="B359" s="4">
        <f>IF('True_Odds_Calculator_3-way'!B360="","",'True_Odds_Calculator_3-way'!B360)</f>
        <v>4.1399999999999997</v>
      </c>
      <c r="C359" s="4">
        <f>IF('True_Odds_Calculator_3-way'!C360="","",'True_Odds_Calculator_3-way'!C360)</f>
        <v>7.31</v>
      </c>
      <c r="D359" s="9">
        <f t="shared" si="78"/>
        <v>0.63967573527360644</v>
      </c>
      <c r="E359" s="9">
        <f t="shared" si="79"/>
        <v>0.23056138300486756</v>
      </c>
      <c r="F359" s="9">
        <f t="shared" si="80"/>
        <v>0.12976288172152622</v>
      </c>
      <c r="G359" s="9">
        <f t="shared" si="81"/>
        <v>1.0628152136590794</v>
      </c>
      <c r="H359" s="9">
        <f t="shared" si="82"/>
        <v>1.5632920632393117</v>
      </c>
      <c r="I359" s="9">
        <f t="shared" si="83"/>
        <v>4.337239770889509</v>
      </c>
      <c r="J359" s="9">
        <f t="shared" si="84"/>
        <v>7.7063639981887908</v>
      </c>
      <c r="K359" s="11">
        <f t="shared" si="85"/>
        <v>0.65359477124183007</v>
      </c>
      <c r="L359" s="11">
        <f t="shared" si="86"/>
        <v>0.24154589371980678</v>
      </c>
      <c r="M359" s="11">
        <f t="shared" si="87"/>
        <v>0.13679890560875513</v>
      </c>
      <c r="N359" s="11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-0.22679095407248118</v>
      </c>
      <c r="O359" s="11">
        <f>0</f>
        <v>0</v>
      </c>
      <c r="P359" s="11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0.21553678096292764</v>
      </c>
      <c r="Q359" s="11">
        <f>2*'OddsRatio_working_3-way'!K359*'OddsRatio_working_3-way'!L359*'OddsRatio_working_3-way'!M359</f>
        <v>4.3193743679945419E-2</v>
      </c>
      <c r="R359" s="11">
        <f t="shared" si="88"/>
        <v>0</v>
      </c>
      <c r="S359" s="11">
        <f t="shared" si="89"/>
        <v>-0.95037644620535977</v>
      </c>
      <c r="T359" s="11">
        <f t="shared" si="90"/>
        <v>-0.1904562016443607</v>
      </c>
      <c r="U359" s="11">
        <f>'OddsRatio_working_3-way'!S359-'OddsRatio_working_3-way'!R359^2/3</f>
        <v>-0.95037644620535977</v>
      </c>
      <c r="V359" s="11">
        <f>'OddsRatio_working_3-way'!S359*'OddsRatio_working_3-way'!R359/3-2*'OddsRatio_working_3-way'!R359^3/27-'OddsRatio_working_3-way'!T359</f>
        <v>0.1904562016443607</v>
      </c>
      <c r="W359" s="11">
        <f>'OddsRatio_working_3-way'!V359^2+4*'OddsRatio_working_3-way'!U359^3/27</f>
        <v>-9.0896010371177907E-2</v>
      </c>
      <c r="X359" s="11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0.17830421694114199</v>
      </c>
      <c r="Y359" s="11">
        <f>IF('OddsRatio_working_3-way'!W359&gt;=0,IF('OddsRatio_working_3-way'!V359+SQRT('OddsRatio_working_3-way'!W359)&gt;0,0,PI()),ACOS('OddsRatio_working_3-way'!V359/(2*'OddsRatio_working_3-way'!X359)))</f>
        <v>1.0073812348751718</v>
      </c>
      <c r="Z359" s="11">
        <f>'OddsRatio_working_3-way'!X359^(1/3)*COS('OddsRatio_working_3-way'!Y359/3)</f>
        <v>0.53140760682953969</v>
      </c>
      <c r="AA359" s="11">
        <f>'OddsRatio_working_3-way'!X359^(1/3)*COS(('OddsRatio_working_3-way'!Y359+2*PI())/3)</f>
        <v>-0.42632316122731989</v>
      </c>
      <c r="AB359" s="11">
        <f>'OddsRatio_working_3-way'!X359^(1/3)*COS(('OddsRatio_working_3-way'!Y359+4*PI())/3)</f>
        <v>-0.10508444560221991</v>
      </c>
      <c r="AC359" s="11">
        <f>'OddsRatio_working_3-way'!X359^(1/3)*SIN('OddsRatio_working_3-way'!Y359/3)</f>
        <v>0.18546725894028121</v>
      </c>
      <c r="AD359" s="11">
        <f>'OddsRatio_working_3-way'!X359^(1/3)*SIN(('OddsRatio_working_3-way'!Y359+2*PI())/3)</f>
        <v>0.36747885780853373</v>
      </c>
      <c r="AE359" s="11">
        <f>'OddsRatio_working_3-way'!X359^(1/3)*SIN(('OddsRatio_working_3-way'!Y359+4*PI())/3)</f>
        <v>-0.55294611674881489</v>
      </c>
      <c r="AF359" s="11">
        <f>-'OddsRatio_working_3-way'!U359/(3*'OddsRatio_working_3-way'!X359^(1/3))*COS(('OddsRatio_working_3-way'!Y359)/3)</f>
        <v>0.53140760682953969</v>
      </c>
      <c r="AG359" s="11">
        <f>-'OddsRatio_working_3-way'!U359/(3*'OddsRatio_working_3-way'!X359^(1/3))*COS(('OddsRatio_working_3-way'!Y359+2*PI())/3)</f>
        <v>-0.42632316122731989</v>
      </c>
      <c r="AH359" s="11">
        <f>-'OddsRatio_working_3-way'!U359/(3*'OddsRatio_working_3-way'!X359^(1/3))*COS(('OddsRatio_working_3-way'!Y359+4*PI())/3)</f>
        <v>-0.10508444560221991</v>
      </c>
      <c r="AI359" s="11">
        <f>'OddsRatio_working_3-way'!U359/(3*'OddsRatio_working_3-way'!X359^(1/3))*SIN(('OddsRatio_working_3-way'!Y359)/3)</f>
        <v>-0.18546725894028121</v>
      </c>
      <c r="AJ359" s="11">
        <f>'OddsRatio_working_3-way'!U359/(3*'OddsRatio_working_3-way'!X359^(1/3))*SIN(('OddsRatio_working_3-way'!Y359+2*PI())/3)</f>
        <v>-0.36747885780853373</v>
      </c>
      <c r="AK359" s="11">
        <f>'OddsRatio_working_3-way'!U359/(3*'OddsRatio_working_3-way'!X359^(1/3))*SIN(('OddsRatio_working_3-way'!Y359+4*PI())/3)</f>
        <v>0.55294611674881489</v>
      </c>
      <c r="AL359" s="11">
        <f>'OddsRatio_working_3-way'!Z359+'OddsRatio_working_3-way'!AF359</f>
        <v>1.0628152136590794</v>
      </c>
      <c r="AM359" s="11">
        <f>'OddsRatio_working_3-way'!AA359+'OddsRatio_working_3-way'!AG359</f>
        <v>-0.85264632245463978</v>
      </c>
      <c r="AN359" s="11">
        <f>'OddsRatio_working_3-way'!AB359+'OddsRatio_working_3-way'!AH359</f>
        <v>-0.21016889120443982</v>
      </c>
      <c r="AO359" s="11">
        <f>'OddsRatio_working_3-way'!AC359+'OddsRatio_working_3-way'!AI359</f>
        <v>0</v>
      </c>
      <c r="AP359" s="11">
        <f>'OddsRatio_working_3-way'!AD359+'OddsRatio_working_3-way'!AJ359</f>
        <v>0</v>
      </c>
      <c r="AQ359" s="11">
        <f>'OddsRatio_working_3-way'!AE359+'OddsRatio_working_3-way'!AK359</f>
        <v>0</v>
      </c>
      <c r="AR359" s="10">
        <f>IF(A359="","",IF(('OddsRatio_working_3-way'!X359=0),IF(Q359&gt;0,-Q359^(1/3),(-Q359)^(1/3)),'OddsRatio_working_3-way'!AL359-'OddsRatio_working_3-way'!R359/3))</f>
        <v>1.0628152136590794</v>
      </c>
      <c r="AS359" s="11">
        <f>IF(('OddsRatio_working_3-way'!X359=0),IF(Q359&gt;0,-Q359^(1/3),(-Q359)^(1/3)),'OddsRatio_working_3-way'!AM359-'OddsRatio_working_3-way'!R359/3)</f>
        <v>-0.85264632245463978</v>
      </c>
      <c r="AT359" s="11">
        <f>IF(('OddsRatio_working_3-way'!X359=0),IF(Q359&gt;0,-Q359^(1/3),(-Q359)^(1/3)),'OddsRatio_working_3-way'!AN359-'OddsRatio_working_3-way'!R359/3)</f>
        <v>-0.21016889120443982</v>
      </c>
      <c r="AU359" s="11">
        <f>IF(('OddsRatio_working_3-way'!X359=0),0,'OddsRatio_working_3-way'!AO359)</f>
        <v>0</v>
      </c>
      <c r="AV359" s="11">
        <f>IF(('OddsRatio_working_3-way'!X359=0),0,'OddsRatio_working_3-way'!AP359)</f>
        <v>0</v>
      </c>
      <c r="AW359" s="11">
        <f>IF(('OddsRatio_working_3-way'!X359=0),0,'OddsRatio_working_3-way'!AQ359)</f>
        <v>0</v>
      </c>
    </row>
    <row r="360" spans="1:49" x14ac:dyDescent="0.2">
      <c r="A360" s="4">
        <f>IF('True_Odds_Calculator_3-way'!A361="","",'True_Odds_Calculator_3-way'!A361)</f>
        <v>2.2999999999999998</v>
      </c>
      <c r="B360" s="4">
        <f>IF('True_Odds_Calculator_3-way'!B361="","",'True_Odds_Calculator_3-way'!B361)</f>
        <v>3.48</v>
      </c>
      <c r="C360" s="4">
        <f>IF('True_Odds_Calculator_3-way'!C361="","",'True_Odds_Calculator_3-way'!C361)</f>
        <v>3.26</v>
      </c>
      <c r="D360" s="9">
        <f t="shared" si="78"/>
        <v>0.42403777272738352</v>
      </c>
      <c r="E360" s="9">
        <f t="shared" si="79"/>
        <v>0.27845991069776205</v>
      </c>
      <c r="F360" s="9">
        <f t="shared" si="80"/>
        <v>0.29750231657485454</v>
      </c>
      <c r="G360" s="9">
        <f t="shared" si="81"/>
        <v>1.0448311344603258</v>
      </c>
      <c r="H360" s="9">
        <f t="shared" si="82"/>
        <v>2.3582804747984234</v>
      </c>
      <c r="I360" s="9">
        <f t="shared" si="83"/>
        <v>3.5911812134616077</v>
      </c>
      <c r="J360" s="9">
        <f t="shared" si="84"/>
        <v>3.3613183638803363</v>
      </c>
      <c r="K360" s="11">
        <f t="shared" si="85"/>
        <v>0.43478260869565222</v>
      </c>
      <c r="L360" s="11">
        <f t="shared" si="86"/>
        <v>0.28735632183908044</v>
      </c>
      <c r="M360" s="11">
        <f t="shared" si="87"/>
        <v>0.30674846625766872</v>
      </c>
      <c r="N360" s="11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-0.27924074772429741</v>
      </c>
      <c r="O360" s="11">
        <f>0</f>
        <v>0</v>
      </c>
      <c r="P360" s="11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0.23147935234836564</v>
      </c>
      <c r="Q360" s="11">
        <f>2*'OddsRatio_working_3-way'!K360*'OddsRatio_working_3-way'!L360*'OddsRatio_working_3-way'!M360</f>
        <v>7.6648792168333008E-2</v>
      </c>
      <c r="R360" s="11">
        <f t="shared" si="88"/>
        <v>0</v>
      </c>
      <c r="S360" s="11">
        <f t="shared" si="89"/>
        <v>-0.82895979270515352</v>
      </c>
      <c r="T360" s="11">
        <f t="shared" si="90"/>
        <v>-0.27448999758448794</v>
      </c>
      <c r="U360" s="11">
        <f>'OddsRatio_working_3-way'!S360-'OddsRatio_working_3-way'!R360^2/3</f>
        <v>-0.82895979270515352</v>
      </c>
      <c r="V360" s="11">
        <f>'OddsRatio_working_3-way'!S360*'OddsRatio_working_3-way'!R360/3-2*'OddsRatio_working_3-way'!R360^3/27-'OddsRatio_working_3-way'!T360</f>
        <v>0.27448999758448794</v>
      </c>
      <c r="W360" s="11">
        <f>'OddsRatio_working_3-way'!V360^2+4*'OddsRatio_working_3-way'!U360^3/27</f>
        <v>-9.046337035835586E-3</v>
      </c>
      <c r="X360" s="11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0.14525072788954257</v>
      </c>
      <c r="Y360" s="11">
        <f>IF('OddsRatio_working_3-way'!W360&gt;=0,IF('OddsRatio_working_3-way'!V360+SQRT('OddsRatio_working_3-way'!W360)&gt;0,0,PI()),ACOS('OddsRatio_working_3-way'!V360/(2*'OddsRatio_working_3-way'!X360)))</f>
        <v>0.33355809834336481</v>
      </c>
      <c r="Z360" s="11">
        <f>'OddsRatio_working_3-way'!X360^(1/3)*COS('OddsRatio_working_3-way'!Y360/3)</f>
        <v>0.5224155672301628</v>
      </c>
      <c r="AA360" s="11">
        <f>'OddsRatio_working_3-way'!X360^(1/3)*COS(('OddsRatio_working_3-way'!Y360+2*PI())/3)</f>
        <v>-0.31171946061138345</v>
      </c>
      <c r="AB360" s="11">
        <f>'OddsRatio_working_3-way'!X360^(1/3)*COS(('OddsRatio_working_3-way'!Y360+4*PI())/3)</f>
        <v>-0.21069610661877955</v>
      </c>
      <c r="AC360" s="11">
        <f>'OddsRatio_working_3-way'!X360^(1/3)*SIN('OddsRatio_working_3-way'!Y360/3)</f>
        <v>5.8325860622068758E-2</v>
      </c>
      <c r="AD360" s="11">
        <f>'OddsRatio_working_3-way'!X360^(1/3)*SIN(('OddsRatio_working_3-way'!Y360+2*PI())/3)</f>
        <v>0.42326222224274396</v>
      </c>
      <c r="AE360" s="11">
        <f>'OddsRatio_working_3-way'!X360^(1/3)*SIN(('OddsRatio_working_3-way'!Y360+4*PI())/3)</f>
        <v>-0.48158808286481264</v>
      </c>
      <c r="AF360" s="11">
        <f>-'OddsRatio_working_3-way'!U360/(3*'OddsRatio_working_3-way'!X360^(1/3))*COS(('OddsRatio_working_3-way'!Y360)/3)</f>
        <v>0.52241556723016291</v>
      </c>
      <c r="AG360" s="11">
        <f>-'OddsRatio_working_3-way'!U360/(3*'OddsRatio_working_3-way'!X360^(1/3))*COS(('OddsRatio_working_3-way'!Y360+2*PI())/3)</f>
        <v>-0.3117194606113835</v>
      </c>
      <c r="AH360" s="11">
        <f>-'OddsRatio_working_3-way'!U360/(3*'OddsRatio_working_3-way'!X360^(1/3))*COS(('OddsRatio_working_3-way'!Y360+4*PI())/3)</f>
        <v>-0.21069610661877961</v>
      </c>
      <c r="AI360" s="11">
        <f>'OddsRatio_working_3-way'!U360/(3*'OddsRatio_working_3-way'!X360^(1/3))*SIN(('OddsRatio_working_3-way'!Y360)/3)</f>
        <v>-5.8325860622068772E-2</v>
      </c>
      <c r="AJ360" s="11">
        <f>'OddsRatio_working_3-way'!U360/(3*'OddsRatio_working_3-way'!X360^(1/3))*SIN(('OddsRatio_working_3-way'!Y360+2*PI())/3)</f>
        <v>-0.42326222224274401</v>
      </c>
      <c r="AK360" s="11">
        <f>'OddsRatio_working_3-way'!U360/(3*'OddsRatio_working_3-way'!X360^(1/3))*SIN(('OddsRatio_working_3-way'!Y360+4*PI())/3)</f>
        <v>0.48158808286481275</v>
      </c>
      <c r="AL360" s="11">
        <f>'OddsRatio_working_3-way'!Z360+'OddsRatio_working_3-way'!AF360</f>
        <v>1.0448311344603258</v>
      </c>
      <c r="AM360" s="11">
        <f>'OddsRatio_working_3-way'!AA360+'OddsRatio_working_3-way'!AG360</f>
        <v>-0.6234389212227669</v>
      </c>
      <c r="AN360" s="11">
        <f>'OddsRatio_working_3-way'!AB360+'OddsRatio_working_3-way'!AH360</f>
        <v>-0.42139221323755915</v>
      </c>
      <c r="AO360" s="11">
        <f>'OddsRatio_working_3-way'!AC360+'OddsRatio_working_3-way'!AI360</f>
        <v>0</v>
      </c>
      <c r="AP360" s="11">
        <f>'OddsRatio_working_3-way'!AD360+'OddsRatio_working_3-way'!AJ360</f>
        <v>0</v>
      </c>
      <c r="AQ360" s="11">
        <f>'OddsRatio_working_3-way'!AE360+'OddsRatio_working_3-way'!AK360</f>
        <v>0</v>
      </c>
      <c r="AR360" s="10">
        <f>IF(A360="","",IF(('OddsRatio_working_3-way'!X360=0),IF(Q360&gt;0,-Q360^(1/3),(-Q360)^(1/3)),'OddsRatio_working_3-way'!AL360-'OddsRatio_working_3-way'!R360/3))</f>
        <v>1.0448311344603258</v>
      </c>
      <c r="AS360" s="11">
        <f>IF(('OddsRatio_working_3-way'!X360=0),IF(Q360&gt;0,-Q360^(1/3),(-Q360)^(1/3)),'OddsRatio_working_3-way'!AM360-'OddsRatio_working_3-way'!R360/3)</f>
        <v>-0.6234389212227669</v>
      </c>
      <c r="AT360" s="11">
        <f>IF(('OddsRatio_working_3-way'!X360=0),IF(Q360&gt;0,-Q360^(1/3),(-Q360)^(1/3)),'OddsRatio_working_3-way'!AN360-'OddsRatio_working_3-way'!R360/3)</f>
        <v>-0.42139221323755915</v>
      </c>
      <c r="AU360" s="11">
        <f>IF(('OddsRatio_working_3-way'!X360=0),0,'OddsRatio_working_3-way'!AO360)</f>
        <v>0</v>
      </c>
      <c r="AV360" s="11">
        <f>IF(('OddsRatio_working_3-way'!X360=0),0,'OddsRatio_working_3-way'!AP360)</f>
        <v>0</v>
      </c>
      <c r="AW360" s="11">
        <f>IF(('OddsRatio_working_3-way'!X360=0),0,'OddsRatio_working_3-way'!AQ360)</f>
        <v>0</v>
      </c>
    </row>
    <row r="361" spans="1:49" x14ac:dyDescent="0.2">
      <c r="A361" s="4">
        <f>IF('True_Odds_Calculator_3-way'!A362="","",'True_Odds_Calculator_3-way'!A362)</f>
        <v>3.51</v>
      </c>
      <c r="B361" s="4">
        <f>IF('True_Odds_Calculator_3-way'!B362="","",'True_Odds_Calculator_3-way'!B362)</f>
        <v>3.55</v>
      </c>
      <c r="C361" s="4">
        <f>IF('True_Odds_Calculator_3-way'!C362="","",'True_Odds_Calculator_3-way'!C362)</f>
        <v>2.14</v>
      </c>
      <c r="D361" s="9">
        <f t="shared" si="78"/>
        <v>0.27439954004533085</v>
      </c>
      <c r="E361" s="9">
        <f t="shared" si="79"/>
        <v>0.27126283190825934</v>
      </c>
      <c r="F361" s="9">
        <f t="shared" si="80"/>
        <v>0.45433762804640965</v>
      </c>
      <c r="G361" s="9">
        <f t="shared" si="81"/>
        <v>1.0535143336601835</v>
      </c>
      <c r="H361" s="9">
        <f t="shared" si="82"/>
        <v>3.6443209774870606</v>
      </c>
      <c r="I361" s="9">
        <f t="shared" si="83"/>
        <v>3.6864615508334677</v>
      </c>
      <c r="J361" s="9">
        <f t="shared" si="84"/>
        <v>2.2010063403726097</v>
      </c>
      <c r="K361" s="11">
        <f t="shared" si="85"/>
        <v>0.28490028490028491</v>
      </c>
      <c r="L361" s="11">
        <f t="shared" si="86"/>
        <v>0.28169014084507044</v>
      </c>
      <c r="M361" s="11">
        <f t="shared" si="87"/>
        <v>0.46728971962616822</v>
      </c>
      <c r="N361" s="11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-0.27363365431023712</v>
      </c>
      <c r="O361" s="11">
        <f>0</f>
        <v>0</v>
      </c>
      <c r="P361" s="11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0.23251043390572151</v>
      </c>
      <c r="Q361" s="11">
        <f>2*'OddsRatio_working_3-way'!K361*'OddsRatio_working_3-way'!L361*'OddsRatio_working_3-way'!M361</f>
        <v>7.5003365776039194E-2</v>
      </c>
      <c r="R361" s="11">
        <f t="shared" si="88"/>
        <v>0</v>
      </c>
      <c r="S361" s="11">
        <f t="shared" si="89"/>
        <v>-0.8497143178233062</v>
      </c>
      <c r="T361" s="11">
        <f t="shared" si="90"/>
        <v>-0.27410139284622775</v>
      </c>
      <c r="U361" s="11">
        <f>'OddsRatio_working_3-way'!S361-'OddsRatio_working_3-way'!R361^2/3</f>
        <v>-0.8497143178233062</v>
      </c>
      <c r="V361" s="11">
        <f>'OddsRatio_working_3-way'!S361*'OddsRatio_working_3-way'!R361/3-2*'OddsRatio_working_3-way'!R361^3/27-'OddsRatio_working_3-way'!T361</f>
        <v>0.27410139284622775</v>
      </c>
      <c r="W361" s="11">
        <f>'OddsRatio_working_3-way'!V361^2+4*'OddsRatio_working_3-way'!U361^3/27</f>
        <v>-1.5758203028673617E-2</v>
      </c>
      <c r="X361" s="11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0.150739656849911</v>
      </c>
      <c r="Y361" s="11">
        <f>IF('OddsRatio_working_3-way'!W361&gt;=0,IF('OddsRatio_working_3-way'!V361+SQRT('OddsRatio_working_3-way'!W361)&gt;0,0,PI()),ACOS('OddsRatio_working_3-way'!V361/(2*'OddsRatio_working_3-way'!X361)))</f>
        <v>0.42946640212212928</v>
      </c>
      <c r="Z361" s="11">
        <f>'OddsRatio_working_3-way'!X361^(1/3)*COS('OddsRatio_working_3-way'!Y361/3)</f>
        <v>0.52675716683009166</v>
      </c>
      <c r="AA361" s="11">
        <f>'OddsRatio_working_3-way'!X361^(1/3)*COS(('OddsRatio_working_3-way'!Y361+2*PI())/3)</f>
        <v>-0.32913377218884315</v>
      </c>
      <c r="AB361" s="11">
        <f>'OddsRatio_working_3-way'!X361^(1/3)*COS(('OddsRatio_working_3-way'!Y361+4*PI())/3)</f>
        <v>-0.1976233946412484</v>
      </c>
      <c r="AC361" s="11">
        <f>'OddsRatio_working_3-way'!X361^(1/3)*SIN('OddsRatio_working_3-way'!Y361/3)</f>
        <v>7.592755187833318E-2</v>
      </c>
      <c r="AD361" s="11">
        <f>'OddsRatio_working_3-way'!X361^(1/3)*SIN(('OddsRatio_working_3-way'!Y361+2*PI())/3)</f>
        <v>0.4182213121612105</v>
      </c>
      <c r="AE361" s="11">
        <f>'OddsRatio_working_3-way'!X361^(1/3)*SIN(('OddsRatio_working_3-way'!Y361+4*PI())/3)</f>
        <v>-0.49414886403954367</v>
      </c>
      <c r="AF361" s="11">
        <f>-'OddsRatio_working_3-way'!U361/(3*'OddsRatio_working_3-way'!X361^(1/3))*COS(('OddsRatio_working_3-way'!Y361)/3)</f>
        <v>0.52675716683009188</v>
      </c>
      <c r="AG361" s="11">
        <f>-'OddsRatio_working_3-way'!U361/(3*'OddsRatio_working_3-way'!X361^(1/3))*COS(('OddsRatio_working_3-way'!Y361+2*PI())/3)</f>
        <v>-0.32913377218884327</v>
      </c>
      <c r="AH361" s="11">
        <f>-'OddsRatio_working_3-way'!U361/(3*'OddsRatio_working_3-way'!X361^(1/3))*COS(('OddsRatio_working_3-way'!Y361+4*PI())/3)</f>
        <v>-0.19762339464124848</v>
      </c>
      <c r="AI361" s="11">
        <f>'OddsRatio_working_3-way'!U361/(3*'OddsRatio_working_3-way'!X361^(1/3))*SIN(('OddsRatio_working_3-way'!Y361)/3)</f>
        <v>-7.5927551878333208E-2</v>
      </c>
      <c r="AJ361" s="11">
        <f>'OddsRatio_working_3-way'!U361/(3*'OddsRatio_working_3-way'!X361^(1/3))*SIN(('OddsRatio_working_3-way'!Y361+2*PI())/3)</f>
        <v>-0.41822131216121067</v>
      </c>
      <c r="AK361" s="11">
        <f>'OddsRatio_working_3-way'!U361/(3*'OddsRatio_working_3-way'!X361^(1/3))*SIN(('OddsRatio_working_3-way'!Y361+4*PI())/3)</f>
        <v>0.49414886403954389</v>
      </c>
      <c r="AL361" s="11">
        <f>'OddsRatio_working_3-way'!Z361+'OddsRatio_working_3-way'!AF361</f>
        <v>1.0535143336601835</v>
      </c>
      <c r="AM361" s="11">
        <f>'OddsRatio_working_3-way'!AA361+'OddsRatio_working_3-way'!AG361</f>
        <v>-0.65826754437768642</v>
      </c>
      <c r="AN361" s="11">
        <f>'OddsRatio_working_3-way'!AB361+'OddsRatio_working_3-way'!AH361</f>
        <v>-0.3952467892824969</v>
      </c>
      <c r="AO361" s="11">
        <f>'OddsRatio_working_3-way'!AC361+'OddsRatio_working_3-way'!AI361</f>
        <v>0</v>
      </c>
      <c r="AP361" s="11">
        <f>'OddsRatio_working_3-way'!AD361+'OddsRatio_working_3-way'!AJ361</f>
        <v>0</v>
      </c>
      <c r="AQ361" s="11">
        <f>'OddsRatio_working_3-way'!AE361+'OddsRatio_working_3-way'!AK361</f>
        <v>0</v>
      </c>
      <c r="AR361" s="10">
        <f>IF(A361="","",IF(('OddsRatio_working_3-way'!X361=0),IF(Q361&gt;0,-Q361^(1/3),(-Q361)^(1/3)),'OddsRatio_working_3-way'!AL361-'OddsRatio_working_3-way'!R361/3))</f>
        <v>1.0535143336601835</v>
      </c>
      <c r="AS361" s="11">
        <f>IF(('OddsRatio_working_3-way'!X361=0),IF(Q361&gt;0,-Q361^(1/3),(-Q361)^(1/3)),'OddsRatio_working_3-way'!AM361-'OddsRatio_working_3-way'!R361/3)</f>
        <v>-0.65826754437768642</v>
      </c>
      <c r="AT361" s="11">
        <f>IF(('OddsRatio_working_3-way'!X361=0),IF(Q361&gt;0,-Q361^(1/3),(-Q361)^(1/3)),'OddsRatio_working_3-way'!AN361-'OddsRatio_working_3-way'!R361/3)</f>
        <v>-0.3952467892824969</v>
      </c>
      <c r="AU361" s="11">
        <f>IF(('OddsRatio_working_3-way'!X361=0),0,'OddsRatio_working_3-way'!AO361)</f>
        <v>0</v>
      </c>
      <c r="AV361" s="11">
        <f>IF(('OddsRatio_working_3-way'!X361=0),0,'OddsRatio_working_3-way'!AP361)</f>
        <v>0</v>
      </c>
      <c r="AW361" s="11">
        <f>IF(('OddsRatio_working_3-way'!X361=0),0,'OddsRatio_working_3-way'!AQ361)</f>
        <v>0</v>
      </c>
    </row>
    <row r="362" spans="1:49" x14ac:dyDescent="0.2">
      <c r="A362" s="4">
        <f>IF('True_Odds_Calculator_3-way'!A363="","",'True_Odds_Calculator_3-way'!A363)</f>
        <v>3.09</v>
      </c>
      <c r="B362" s="4">
        <f>IF('True_Odds_Calculator_3-way'!B363="","",'True_Odds_Calculator_3-way'!B363)</f>
        <v>3.57</v>
      </c>
      <c r="C362" s="4">
        <f>IF('True_Odds_Calculator_3-way'!C363="","",'True_Odds_Calculator_3-way'!C363)</f>
        <v>2.3199999999999998</v>
      </c>
      <c r="D362" s="9">
        <f t="shared" si="78"/>
        <v>0.31220866667614028</v>
      </c>
      <c r="E362" s="9">
        <f t="shared" si="79"/>
        <v>0.26961917760684406</v>
      </c>
      <c r="F362" s="9">
        <f t="shared" si="80"/>
        <v>0.41817215571701566</v>
      </c>
      <c r="G362" s="9">
        <f t="shared" si="81"/>
        <v>1.0540603047937855</v>
      </c>
      <c r="H362" s="9">
        <f t="shared" si="82"/>
        <v>3.2029860370190111</v>
      </c>
      <c r="I362" s="9">
        <f t="shared" si="83"/>
        <v>3.7089349833200287</v>
      </c>
      <c r="J362" s="9">
        <f t="shared" si="84"/>
        <v>2.3913596023277965</v>
      </c>
      <c r="K362" s="11">
        <f t="shared" si="85"/>
        <v>0.3236245954692557</v>
      </c>
      <c r="L362" s="11">
        <f t="shared" si="86"/>
        <v>0.28011204481792717</v>
      </c>
      <c r="M362" s="11">
        <f t="shared" si="87"/>
        <v>0.43103448275862072</v>
      </c>
      <c r="N362" s="11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-0.27703756427244475</v>
      </c>
      <c r="O362" s="11">
        <f>0</f>
        <v>0</v>
      </c>
      <c r="P362" s="11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0.23366114663698315</v>
      </c>
      <c r="Q362" s="11">
        <f>2*'OddsRatio_working_3-way'!K362*'OddsRatio_working_3-way'!L362*'OddsRatio_working_3-way'!M362</f>
        <v>7.8147540681265268E-2</v>
      </c>
      <c r="R362" s="11">
        <f t="shared" si="88"/>
        <v>0</v>
      </c>
      <c r="S362" s="11">
        <f t="shared" si="89"/>
        <v>-0.84342766747398812</v>
      </c>
      <c r="T362" s="11">
        <f t="shared" si="90"/>
        <v>-0.28208283193109973</v>
      </c>
      <c r="U362" s="11">
        <f>'OddsRatio_working_3-way'!S362-'OddsRatio_working_3-way'!R362^2/3</f>
        <v>-0.84342766747398812</v>
      </c>
      <c r="V362" s="11">
        <f>'OddsRatio_working_3-way'!S362*'OddsRatio_working_3-way'!R362/3-2*'OddsRatio_working_3-way'!R362^3/27-'OddsRatio_working_3-way'!T362</f>
        <v>0.28208283193109973</v>
      </c>
      <c r="W362" s="11">
        <f>'OddsRatio_working_3-way'!V362^2+4*'OddsRatio_working_3-way'!U362^3/27</f>
        <v>-9.3165846733075514E-3</v>
      </c>
      <c r="X362" s="11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0.14906987350197273</v>
      </c>
      <c r="Y362" s="11">
        <f>IF('OddsRatio_working_3-way'!W362&gt;=0,IF('OddsRatio_working_3-way'!V362+SQRT('OddsRatio_working_3-way'!W362)&gt;0,0,PI()),ACOS('OddsRatio_working_3-way'!V362/(2*'OddsRatio_working_3-way'!X362)))</f>
        <v>0.32968926031150159</v>
      </c>
      <c r="Z362" s="11">
        <f>'OddsRatio_working_3-way'!X362^(1/3)*COS('OddsRatio_working_3-way'!Y362/3)</f>
        <v>0.52703015239689277</v>
      </c>
      <c r="AA362" s="11">
        <f>'OddsRatio_working_3-way'!X362^(1/3)*COS(('OddsRatio_working_3-way'!Y362+2*PI())/3)</f>
        <v>-0.31387707295073974</v>
      </c>
      <c r="AB362" s="11">
        <f>'OddsRatio_working_3-way'!X362^(1/3)*COS(('OddsRatio_working_3-way'!Y362+4*PI())/3)</f>
        <v>-0.21315307944615297</v>
      </c>
      <c r="AC362" s="11">
        <f>'OddsRatio_working_3-way'!X362^(1/3)*SIN('OddsRatio_working_3-way'!Y362/3)</f>
        <v>5.8153024763727294E-2</v>
      </c>
      <c r="AD362" s="11">
        <f>'OddsRatio_working_3-way'!X362^(1/3)*SIN(('OddsRatio_working_3-way'!Y362+2*PI())/3)</f>
        <v>0.42734498815422972</v>
      </c>
      <c r="AE362" s="11">
        <f>'OddsRatio_working_3-way'!X362^(1/3)*SIN(('OddsRatio_working_3-way'!Y362+4*PI())/3)</f>
        <v>-0.48549801291795697</v>
      </c>
      <c r="AF362" s="11">
        <f>-'OddsRatio_working_3-way'!U362/(3*'OddsRatio_working_3-way'!X362^(1/3))*COS(('OddsRatio_working_3-way'!Y362)/3)</f>
        <v>0.52703015239689277</v>
      </c>
      <c r="AG362" s="11">
        <f>-'OddsRatio_working_3-way'!U362/(3*'OddsRatio_working_3-way'!X362^(1/3))*COS(('OddsRatio_working_3-way'!Y362+2*PI())/3)</f>
        <v>-0.31387707295073974</v>
      </c>
      <c r="AH362" s="11">
        <f>-'OddsRatio_working_3-way'!U362/(3*'OddsRatio_working_3-way'!X362^(1/3))*COS(('OddsRatio_working_3-way'!Y362+4*PI())/3)</f>
        <v>-0.21315307944615297</v>
      </c>
      <c r="AI362" s="11">
        <f>'OddsRatio_working_3-way'!U362/(3*'OddsRatio_working_3-way'!X362^(1/3))*SIN(('OddsRatio_working_3-way'!Y362)/3)</f>
        <v>-5.8153024763727294E-2</v>
      </c>
      <c r="AJ362" s="11">
        <f>'OddsRatio_working_3-way'!U362/(3*'OddsRatio_working_3-way'!X362^(1/3))*SIN(('OddsRatio_working_3-way'!Y362+2*PI())/3)</f>
        <v>-0.42734498815422972</v>
      </c>
      <c r="AK362" s="11">
        <f>'OddsRatio_working_3-way'!U362/(3*'OddsRatio_working_3-way'!X362^(1/3))*SIN(('OddsRatio_working_3-way'!Y362+4*PI())/3)</f>
        <v>0.48549801291795697</v>
      </c>
      <c r="AL362" s="11">
        <f>'OddsRatio_working_3-way'!Z362+'OddsRatio_working_3-way'!AF362</f>
        <v>1.0540603047937855</v>
      </c>
      <c r="AM362" s="11">
        <f>'OddsRatio_working_3-way'!AA362+'OddsRatio_working_3-way'!AG362</f>
        <v>-0.62775414590147949</v>
      </c>
      <c r="AN362" s="11">
        <f>'OddsRatio_working_3-way'!AB362+'OddsRatio_working_3-way'!AH362</f>
        <v>-0.42630615889230594</v>
      </c>
      <c r="AO362" s="11">
        <f>'OddsRatio_working_3-way'!AC362+'OddsRatio_working_3-way'!AI362</f>
        <v>0</v>
      </c>
      <c r="AP362" s="11">
        <f>'OddsRatio_working_3-way'!AD362+'OddsRatio_working_3-way'!AJ362</f>
        <v>0</v>
      </c>
      <c r="AQ362" s="11">
        <f>'OddsRatio_working_3-way'!AE362+'OddsRatio_working_3-way'!AK362</f>
        <v>0</v>
      </c>
      <c r="AR362" s="10">
        <f>IF(A362="","",IF(('OddsRatio_working_3-way'!X362=0),IF(Q362&gt;0,-Q362^(1/3),(-Q362)^(1/3)),'OddsRatio_working_3-way'!AL362-'OddsRatio_working_3-way'!R362/3))</f>
        <v>1.0540603047937855</v>
      </c>
      <c r="AS362" s="11">
        <f>IF(('OddsRatio_working_3-way'!X362=0),IF(Q362&gt;0,-Q362^(1/3),(-Q362)^(1/3)),'OddsRatio_working_3-way'!AM362-'OddsRatio_working_3-way'!R362/3)</f>
        <v>-0.62775414590147949</v>
      </c>
      <c r="AT362" s="11">
        <f>IF(('OddsRatio_working_3-way'!X362=0),IF(Q362&gt;0,-Q362^(1/3),(-Q362)^(1/3)),'OddsRatio_working_3-way'!AN362-'OddsRatio_working_3-way'!R362/3)</f>
        <v>-0.42630615889230594</v>
      </c>
      <c r="AU362" s="11">
        <f>IF(('OddsRatio_working_3-way'!X362=0),0,'OddsRatio_working_3-way'!AO362)</f>
        <v>0</v>
      </c>
      <c r="AV362" s="11">
        <f>IF(('OddsRatio_working_3-way'!X362=0),0,'OddsRatio_working_3-way'!AP362)</f>
        <v>0</v>
      </c>
      <c r="AW362" s="11">
        <f>IF(('OddsRatio_working_3-way'!X362=0),0,'OddsRatio_working_3-way'!AQ362)</f>
        <v>0</v>
      </c>
    </row>
    <row r="363" spans="1:49" x14ac:dyDescent="0.2">
      <c r="A363" s="4">
        <f>IF('True_Odds_Calculator_3-way'!A364="","",'True_Odds_Calculator_3-way'!A364)</f>
        <v>2.2200000000000002</v>
      </c>
      <c r="B363" s="4">
        <f>IF('True_Odds_Calculator_3-way'!B364="","",'True_Odds_Calculator_3-way'!B364)</f>
        <v>3.6</v>
      </c>
      <c r="C363" s="4">
        <f>IF('True_Odds_Calculator_3-way'!C364="","",'True_Odds_Calculator_3-way'!C364)</f>
        <v>3.21</v>
      </c>
      <c r="D363" s="9">
        <f t="shared" si="78"/>
        <v>0.43551229944369624</v>
      </c>
      <c r="E363" s="9">
        <f t="shared" si="79"/>
        <v>0.26579632755420024</v>
      </c>
      <c r="F363" s="9">
        <f t="shared" si="80"/>
        <v>0.29869137300210358</v>
      </c>
      <c r="G363" s="9">
        <f t="shared" si="81"/>
        <v>1.0624150847463687</v>
      </c>
      <c r="H363" s="9">
        <f t="shared" si="82"/>
        <v>2.2961464033905701</v>
      </c>
      <c r="I363" s="9">
        <f t="shared" si="83"/>
        <v>3.7622792203405577</v>
      </c>
      <c r="J363" s="9">
        <f t="shared" si="84"/>
        <v>3.347937337289475</v>
      </c>
      <c r="K363" s="11">
        <f t="shared" si="85"/>
        <v>0.4504504504504504</v>
      </c>
      <c r="L363" s="11">
        <f t="shared" si="86"/>
        <v>0.27777777777777779</v>
      </c>
      <c r="M363" s="11">
        <f t="shared" si="87"/>
        <v>0.3115264797507788</v>
      </c>
      <c r="N363" s="11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-0.27325300378259876</v>
      </c>
      <c r="O363" s="11">
        <f>0</f>
        <v>0</v>
      </c>
      <c r="P363" s="11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0.23504813224439386</v>
      </c>
      <c r="Q363" s="11">
        <f>2*'OddsRatio_working_3-way'!K363*'OddsRatio_working_3-way'!L363*'OddsRatio_working_3-way'!M363</f>
        <v>7.7959579517211899E-2</v>
      </c>
      <c r="R363" s="11">
        <f t="shared" si="88"/>
        <v>0</v>
      </c>
      <c r="S363" s="11">
        <f t="shared" si="89"/>
        <v>-0.8601849897006042</v>
      </c>
      <c r="T363" s="11">
        <f t="shared" si="90"/>
        <v>-0.2853018207962203</v>
      </c>
      <c r="U363" s="11">
        <f>'OddsRatio_working_3-way'!S363-'OddsRatio_working_3-way'!R363^2/3</f>
        <v>-0.8601849897006042</v>
      </c>
      <c r="V363" s="11">
        <f>'OddsRatio_working_3-way'!S363*'OddsRatio_working_3-way'!R363/3-2*'OddsRatio_working_3-way'!R363^3/27-'OddsRatio_working_3-way'!T363</f>
        <v>0.2853018207962203</v>
      </c>
      <c r="W363" s="11">
        <f>'OddsRatio_working_3-way'!V363^2+4*'OddsRatio_working_3-way'!U363^3/27</f>
        <v>-1.2894210819946531E-2</v>
      </c>
      <c r="X363" s="11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0.15353447476836035</v>
      </c>
      <c r="Y363" s="11">
        <f>IF('OddsRatio_working_3-way'!W363&gt;=0,IF('OddsRatio_working_3-way'!V363+SQRT('OddsRatio_working_3-way'!W363)&gt;0,0,PI()),ACOS('OddsRatio_working_3-way'!V363/(2*'OddsRatio_working_3-way'!X363)))</f>
        <v>0.3787887785993338</v>
      </c>
      <c r="Z363" s="11">
        <f>'OddsRatio_working_3-way'!X363^(1/3)*COS('OddsRatio_working_3-way'!Y363/3)</f>
        <v>0.53120754237318435</v>
      </c>
      <c r="AA363" s="11">
        <f>'OddsRatio_working_3-way'!X363^(1/3)*COS(('OddsRatio_working_3-way'!Y363+2*PI())/3)</f>
        <v>-0.32400032604672246</v>
      </c>
      <c r="AB363" s="11">
        <f>'OddsRatio_working_3-way'!X363^(1/3)*COS(('OddsRatio_working_3-way'!Y363+4*PI())/3)</f>
        <v>-0.20720721632646161</v>
      </c>
      <c r="AC363" s="11">
        <f>'OddsRatio_working_3-way'!X363^(1/3)*SIN('OddsRatio_working_3-way'!Y363/3)</f>
        <v>6.7430533336486076E-2</v>
      </c>
      <c r="AD363" s="11">
        <f>'OddsRatio_working_3-way'!X363^(1/3)*SIN(('OddsRatio_working_3-way'!Y363+2*PI())/3)</f>
        <v>0.42632395970883341</v>
      </c>
      <c r="AE363" s="11">
        <f>'OddsRatio_working_3-way'!X363^(1/3)*SIN(('OddsRatio_working_3-way'!Y363+4*PI())/3)</f>
        <v>-0.49375449304531938</v>
      </c>
      <c r="AF363" s="11">
        <f>-'OddsRatio_working_3-way'!U363/(3*'OddsRatio_working_3-way'!X363^(1/3))*COS(('OddsRatio_working_3-way'!Y363)/3)</f>
        <v>0.53120754237318435</v>
      </c>
      <c r="AG363" s="11">
        <f>-'OddsRatio_working_3-way'!U363/(3*'OddsRatio_working_3-way'!X363^(1/3))*COS(('OddsRatio_working_3-way'!Y363+2*PI())/3)</f>
        <v>-0.32400032604672246</v>
      </c>
      <c r="AH363" s="11">
        <f>-'OddsRatio_working_3-way'!U363/(3*'OddsRatio_working_3-way'!X363^(1/3))*COS(('OddsRatio_working_3-way'!Y363+4*PI())/3)</f>
        <v>-0.20720721632646161</v>
      </c>
      <c r="AI363" s="11">
        <f>'OddsRatio_working_3-way'!U363/(3*'OddsRatio_working_3-way'!X363^(1/3))*SIN(('OddsRatio_working_3-way'!Y363)/3)</f>
        <v>-6.7430533336486076E-2</v>
      </c>
      <c r="AJ363" s="11">
        <f>'OddsRatio_working_3-way'!U363/(3*'OddsRatio_working_3-way'!X363^(1/3))*SIN(('OddsRatio_working_3-way'!Y363+2*PI())/3)</f>
        <v>-0.42632395970883341</v>
      </c>
      <c r="AK363" s="11">
        <f>'OddsRatio_working_3-way'!U363/(3*'OddsRatio_working_3-way'!X363^(1/3))*SIN(('OddsRatio_working_3-way'!Y363+4*PI())/3)</f>
        <v>0.49375449304531938</v>
      </c>
      <c r="AL363" s="11">
        <f>'OddsRatio_working_3-way'!Z363+'OddsRatio_working_3-way'!AF363</f>
        <v>1.0624150847463687</v>
      </c>
      <c r="AM363" s="11">
        <f>'OddsRatio_working_3-way'!AA363+'OddsRatio_working_3-way'!AG363</f>
        <v>-0.64800065209344493</v>
      </c>
      <c r="AN363" s="11">
        <f>'OddsRatio_working_3-way'!AB363+'OddsRatio_working_3-way'!AH363</f>
        <v>-0.41441443265292321</v>
      </c>
      <c r="AO363" s="11">
        <f>'OddsRatio_working_3-way'!AC363+'OddsRatio_working_3-way'!AI363</f>
        <v>0</v>
      </c>
      <c r="AP363" s="11">
        <f>'OddsRatio_working_3-way'!AD363+'OddsRatio_working_3-way'!AJ363</f>
        <v>0</v>
      </c>
      <c r="AQ363" s="11">
        <f>'OddsRatio_working_3-way'!AE363+'OddsRatio_working_3-way'!AK363</f>
        <v>0</v>
      </c>
      <c r="AR363" s="10">
        <f>IF(A363="","",IF(('OddsRatio_working_3-way'!X363=0),IF(Q363&gt;0,-Q363^(1/3),(-Q363)^(1/3)),'OddsRatio_working_3-way'!AL363-'OddsRatio_working_3-way'!R363/3))</f>
        <v>1.0624150847463687</v>
      </c>
      <c r="AS363" s="11">
        <f>IF(('OddsRatio_working_3-way'!X363=0),IF(Q363&gt;0,-Q363^(1/3),(-Q363)^(1/3)),'OddsRatio_working_3-way'!AM363-'OddsRatio_working_3-way'!R363/3)</f>
        <v>-0.64800065209344493</v>
      </c>
      <c r="AT363" s="11">
        <f>IF(('OddsRatio_working_3-way'!X363=0),IF(Q363&gt;0,-Q363^(1/3),(-Q363)^(1/3)),'OddsRatio_working_3-way'!AN363-'OddsRatio_working_3-way'!R363/3)</f>
        <v>-0.41441443265292321</v>
      </c>
      <c r="AU363" s="11">
        <f>IF(('OddsRatio_working_3-way'!X363=0),0,'OddsRatio_working_3-way'!AO363)</f>
        <v>0</v>
      </c>
      <c r="AV363" s="11">
        <f>IF(('OddsRatio_working_3-way'!X363=0),0,'OddsRatio_working_3-way'!AP363)</f>
        <v>0</v>
      </c>
      <c r="AW363" s="11">
        <f>IF(('OddsRatio_working_3-way'!X363=0),0,'OddsRatio_working_3-way'!AQ363)</f>
        <v>0</v>
      </c>
    </row>
    <row r="364" spans="1:49" x14ac:dyDescent="0.2">
      <c r="A364" s="4">
        <f>IF('True_Odds_Calculator_3-way'!A365="","",'True_Odds_Calculator_3-way'!A365)</f>
        <v>4.5</v>
      </c>
      <c r="B364" s="4">
        <f>IF('True_Odds_Calculator_3-way'!B365="","",'True_Odds_Calculator_3-way'!B365)</f>
        <v>4.01</v>
      </c>
      <c r="C364" s="4">
        <f>IF('True_Odds_Calculator_3-way'!C365="","",'True_Odds_Calculator_3-way'!C365)</f>
        <v>1.75</v>
      </c>
      <c r="D364" s="9">
        <f t="shared" si="78"/>
        <v>0.21005968005193387</v>
      </c>
      <c r="E364" s="9">
        <f t="shared" si="79"/>
        <v>0.23617911707494685</v>
      </c>
      <c r="F364" s="9">
        <f t="shared" si="80"/>
        <v>0.55376120287311925</v>
      </c>
      <c r="G364" s="9">
        <f t="shared" si="81"/>
        <v>1.0744433877794921</v>
      </c>
      <c r="H364" s="9">
        <f t="shared" si="82"/>
        <v>4.7605518572282222</v>
      </c>
      <c r="I364" s="9">
        <f t="shared" si="83"/>
        <v>4.2340745972162708</v>
      </c>
      <c r="J364" s="9">
        <f t="shared" si="84"/>
        <v>1.8058325408346192</v>
      </c>
      <c r="K364" s="11">
        <f t="shared" si="85"/>
        <v>0.22222222222222221</v>
      </c>
      <c r="L364" s="11">
        <f t="shared" si="86"/>
        <v>0.24937655860349128</v>
      </c>
      <c r="M364" s="11">
        <f t="shared" si="87"/>
        <v>0.5714285714285714</v>
      </c>
      <c r="N364" s="11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-0.25020781379883639</v>
      </c>
      <c r="O364" s="11">
        <f>0</f>
        <v>0</v>
      </c>
      <c r="P364" s="11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0.22990143688398057</v>
      </c>
      <c r="Q364" s="11">
        <f>2*'OddsRatio_working_3-way'!K364*'OddsRatio_working_3-way'!L364*'OddsRatio_working_3-way'!M364</f>
        <v>6.3333729169140637E-2</v>
      </c>
      <c r="R364" s="11">
        <f t="shared" si="88"/>
        <v>0</v>
      </c>
      <c r="S364" s="11">
        <f t="shared" si="89"/>
        <v>-0.91884195538680558</v>
      </c>
      <c r="T364" s="11">
        <f t="shared" si="90"/>
        <v>-0.25312450561619981</v>
      </c>
      <c r="U364" s="11">
        <f>'OddsRatio_working_3-way'!S364-'OddsRatio_working_3-way'!R364^2/3</f>
        <v>-0.91884195538680558</v>
      </c>
      <c r="V364" s="11">
        <f>'OddsRatio_working_3-way'!S364*'OddsRatio_working_3-way'!R364/3-2*'OddsRatio_working_3-way'!R364^3/27-'OddsRatio_working_3-way'!T364</f>
        <v>0.25312450561619981</v>
      </c>
      <c r="W364" s="11">
        <f>'OddsRatio_working_3-way'!V364^2+4*'OddsRatio_working_3-way'!U364^3/27</f>
        <v>-5.0854087310033103E-2</v>
      </c>
      <c r="X364" s="11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0.16950376297701969</v>
      </c>
      <c r="Y364" s="11">
        <f>IF('OddsRatio_working_3-way'!W364&gt;=0,IF('OddsRatio_working_3-way'!V364+SQRT('OddsRatio_working_3-way'!W364)&gt;0,0,PI()),ACOS('OddsRatio_working_3-way'!V364/(2*'OddsRatio_working_3-way'!X364)))</f>
        <v>0.72776441713753004</v>
      </c>
      <c r="Z364" s="11">
        <f>'OddsRatio_working_3-way'!X364^(1/3)*COS('OddsRatio_working_3-way'!Y364/3)</f>
        <v>0.53722169388974605</v>
      </c>
      <c r="AA364" s="11">
        <f>'OddsRatio_working_3-way'!X364^(1/3)*COS(('OddsRatio_working_3-way'!Y364+2*PI())/3)</f>
        <v>-0.3837417618086727</v>
      </c>
      <c r="AB364" s="11">
        <f>'OddsRatio_working_3-way'!X364^(1/3)*COS(('OddsRatio_working_3-way'!Y364+4*PI())/3)</f>
        <v>-0.15347993208107344</v>
      </c>
      <c r="AC364" s="11">
        <f>'OddsRatio_working_3-way'!X364^(1/3)*SIN('OddsRatio_working_3-way'!Y364/3)</f>
        <v>0.13294172937732515</v>
      </c>
      <c r="AD364" s="11">
        <f>'OddsRatio_working_3-way'!X364^(1/3)*SIN(('OddsRatio_working_3-way'!Y364+2*PI())/3)</f>
        <v>0.39877676968396475</v>
      </c>
      <c r="AE364" s="11">
        <f>'OddsRatio_working_3-way'!X364^(1/3)*SIN(('OddsRatio_working_3-way'!Y364+4*PI())/3)</f>
        <v>-0.53171849906128998</v>
      </c>
      <c r="AF364" s="11">
        <f>-'OddsRatio_working_3-way'!U364/(3*'OddsRatio_working_3-way'!X364^(1/3))*COS(('OddsRatio_working_3-way'!Y364)/3)</f>
        <v>0.53722169388974594</v>
      </c>
      <c r="AG364" s="11">
        <f>-'OddsRatio_working_3-way'!U364/(3*'OddsRatio_working_3-way'!X364^(1/3))*COS(('OddsRatio_working_3-way'!Y364+2*PI())/3)</f>
        <v>-0.38374176180867259</v>
      </c>
      <c r="AH364" s="11">
        <f>-'OddsRatio_working_3-way'!U364/(3*'OddsRatio_working_3-way'!X364^(1/3))*COS(('OddsRatio_working_3-way'!Y364+4*PI())/3)</f>
        <v>-0.15347993208107341</v>
      </c>
      <c r="AI364" s="11">
        <f>'OddsRatio_working_3-way'!U364/(3*'OddsRatio_working_3-way'!X364^(1/3))*SIN(('OddsRatio_working_3-way'!Y364)/3)</f>
        <v>-0.13294172937732512</v>
      </c>
      <c r="AJ364" s="11">
        <f>'OddsRatio_working_3-way'!U364/(3*'OddsRatio_working_3-way'!X364^(1/3))*SIN(('OddsRatio_working_3-way'!Y364+2*PI())/3)</f>
        <v>-0.39877676968396469</v>
      </c>
      <c r="AK364" s="11">
        <f>'OddsRatio_working_3-way'!U364/(3*'OddsRatio_working_3-way'!X364^(1/3))*SIN(('OddsRatio_working_3-way'!Y364+4*PI())/3)</f>
        <v>0.53171849906128987</v>
      </c>
      <c r="AL364" s="11">
        <f>'OddsRatio_working_3-way'!Z364+'OddsRatio_working_3-way'!AF364</f>
        <v>1.0744433877794921</v>
      </c>
      <c r="AM364" s="11">
        <f>'OddsRatio_working_3-way'!AA364+'OddsRatio_working_3-way'!AG364</f>
        <v>-0.76748352361734529</v>
      </c>
      <c r="AN364" s="11">
        <f>'OddsRatio_working_3-way'!AB364+'OddsRatio_working_3-way'!AH364</f>
        <v>-0.30695986416214682</v>
      </c>
      <c r="AO364" s="11">
        <f>'OddsRatio_working_3-way'!AC364+'OddsRatio_working_3-way'!AI364</f>
        <v>0</v>
      </c>
      <c r="AP364" s="11">
        <f>'OddsRatio_working_3-way'!AD364+'OddsRatio_working_3-way'!AJ364</f>
        <v>0</v>
      </c>
      <c r="AQ364" s="11">
        <f>'OddsRatio_working_3-way'!AE364+'OddsRatio_working_3-way'!AK364</f>
        <v>0</v>
      </c>
      <c r="AR364" s="10">
        <f>IF(A364="","",IF(('OddsRatio_working_3-way'!X364=0),IF(Q364&gt;0,-Q364^(1/3),(-Q364)^(1/3)),'OddsRatio_working_3-way'!AL364-'OddsRatio_working_3-way'!R364/3))</f>
        <v>1.0744433877794921</v>
      </c>
      <c r="AS364" s="11">
        <f>IF(('OddsRatio_working_3-way'!X364=0),IF(Q364&gt;0,-Q364^(1/3),(-Q364)^(1/3)),'OddsRatio_working_3-way'!AM364-'OddsRatio_working_3-way'!R364/3)</f>
        <v>-0.76748352361734529</v>
      </c>
      <c r="AT364" s="11">
        <f>IF(('OddsRatio_working_3-way'!X364=0),IF(Q364&gt;0,-Q364^(1/3),(-Q364)^(1/3)),'OddsRatio_working_3-way'!AN364-'OddsRatio_working_3-way'!R364/3)</f>
        <v>-0.30695986416214682</v>
      </c>
      <c r="AU364" s="11">
        <f>IF(('OddsRatio_working_3-way'!X364=0),0,'OddsRatio_working_3-way'!AO364)</f>
        <v>0</v>
      </c>
      <c r="AV364" s="11">
        <f>IF(('OddsRatio_working_3-way'!X364=0),0,'OddsRatio_working_3-way'!AP364)</f>
        <v>0</v>
      </c>
      <c r="AW364" s="11">
        <f>IF(('OddsRatio_working_3-way'!X364=0),0,'OddsRatio_working_3-way'!AQ364)</f>
        <v>0</v>
      </c>
    </row>
    <row r="365" spans="1:49" x14ac:dyDescent="0.2">
      <c r="A365" s="4">
        <f>IF('True_Odds_Calculator_3-way'!A366="","",'True_Odds_Calculator_3-way'!A366)</f>
        <v>2.73</v>
      </c>
      <c r="B365" s="4">
        <f>IF('True_Odds_Calculator_3-way'!B366="","",'True_Odds_Calculator_3-way'!B366)</f>
        <v>3.79</v>
      </c>
      <c r="C365" s="4">
        <f>IF('True_Odds_Calculator_3-way'!C366="","",'True_Odds_Calculator_3-way'!C366)</f>
        <v>2.4500000000000002</v>
      </c>
      <c r="D365" s="9">
        <f t="shared" si="78"/>
        <v>0.3529733693390521</v>
      </c>
      <c r="E365" s="9">
        <f t="shared" si="79"/>
        <v>0.25276584917569767</v>
      </c>
      <c r="F365" s="9">
        <f t="shared" si="80"/>
        <v>0.3942607814852504</v>
      </c>
      <c r="G365" s="9">
        <f t="shared" si="81"/>
        <v>1.0595808784450813</v>
      </c>
      <c r="H365" s="9">
        <f t="shared" si="82"/>
        <v>2.8330749197099907</v>
      </c>
      <c r="I365" s="9">
        <f t="shared" si="83"/>
        <v>3.9562306508617766</v>
      </c>
      <c r="J365" s="9">
        <f t="shared" si="84"/>
        <v>2.5363922737453684</v>
      </c>
      <c r="K365" s="11">
        <f t="shared" si="85"/>
        <v>0.36630036630036628</v>
      </c>
      <c r="L365" s="11">
        <f t="shared" si="86"/>
        <v>0.26385224274406333</v>
      </c>
      <c r="M365" s="11">
        <f t="shared" si="87"/>
        <v>0.4081632653061224</v>
      </c>
      <c r="N365" s="11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-0.27608980325581489</v>
      </c>
      <c r="O365" s="11">
        <f>0</f>
        <v>0</v>
      </c>
      <c r="P365" s="11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0.23550839338895985</v>
      </c>
      <c r="Q365" s="11">
        <f>2*'OddsRatio_working_3-way'!K365*'OddsRatio_working_3-way'!L365*'OddsRatio_working_3-way'!M365</f>
        <v>7.8897284217406979E-2</v>
      </c>
      <c r="R365" s="11">
        <f t="shared" si="88"/>
        <v>0</v>
      </c>
      <c r="S365" s="11">
        <f t="shared" si="89"/>
        <v>-0.85301373180648121</v>
      </c>
      <c r="T365" s="11">
        <f t="shared" si="90"/>
        <v>-0.2857667443237793</v>
      </c>
      <c r="U365" s="11">
        <f>'OddsRatio_working_3-way'!S365-'OddsRatio_working_3-way'!R365^2/3</f>
        <v>-0.85301373180648121</v>
      </c>
      <c r="V365" s="11">
        <f>'OddsRatio_working_3-way'!S365*'OddsRatio_working_3-way'!R365/3-2*'OddsRatio_working_3-way'!R365^3/27-'OddsRatio_working_3-way'!T365</f>
        <v>0.2857667443237793</v>
      </c>
      <c r="W365" s="11">
        <f>'OddsRatio_working_3-way'!V365^2+4*'OddsRatio_working_3-way'!U365^3/27</f>
        <v>-1.0290027340881094E-2</v>
      </c>
      <c r="X365" s="11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0.15161848461046343</v>
      </c>
      <c r="Y365" s="11">
        <f>IF('OddsRatio_working_3-way'!W365&gt;=0,IF('OddsRatio_working_3-way'!V365+SQRT('OddsRatio_working_3-way'!W365)&gt;0,0,PI()),ACOS('OddsRatio_working_3-way'!V365/(2*'OddsRatio_working_3-way'!X365)))</f>
        <v>0.34109913307817208</v>
      </c>
      <c r="Z365" s="11">
        <f>'OddsRatio_working_3-way'!X365^(1/3)*COS('OddsRatio_working_3-way'!Y365/3)</f>
        <v>0.52979043922254065</v>
      </c>
      <c r="AA365" s="11">
        <f>'OddsRatio_working_3-way'!X365^(1/3)*COS(('OddsRatio_working_3-way'!Y365+2*PI())/3)</f>
        <v>-0.31728797514971147</v>
      </c>
      <c r="AB365" s="11">
        <f>'OddsRatio_working_3-way'!X365^(1/3)*COS(('OddsRatio_working_3-way'!Y365+4*PI())/3)</f>
        <v>-0.21250246407282916</v>
      </c>
      <c r="AC365" s="11">
        <f>'OddsRatio_working_3-way'!X365^(1/3)*SIN('OddsRatio_working_3-way'!Y365/3)</f>
        <v>6.0497943027410461E-2</v>
      </c>
      <c r="AD365" s="11">
        <f>'OddsRatio_working_3-way'!X365^(1/3)*SIN(('OddsRatio_working_3-way'!Y365+2*PI())/3)</f>
        <v>0.42856300753513066</v>
      </c>
      <c r="AE365" s="11">
        <f>'OddsRatio_working_3-way'!X365^(1/3)*SIN(('OddsRatio_working_3-way'!Y365+4*PI())/3)</f>
        <v>-0.48906095056254117</v>
      </c>
      <c r="AF365" s="11">
        <f>-'OddsRatio_working_3-way'!U365/(3*'OddsRatio_working_3-way'!X365^(1/3))*COS(('OddsRatio_working_3-way'!Y365)/3)</f>
        <v>0.52979043922254065</v>
      </c>
      <c r="AG365" s="11">
        <f>-'OddsRatio_working_3-way'!U365/(3*'OddsRatio_working_3-way'!X365^(1/3))*COS(('OddsRatio_working_3-way'!Y365+2*PI())/3)</f>
        <v>-0.31728797514971147</v>
      </c>
      <c r="AH365" s="11">
        <f>-'OddsRatio_working_3-way'!U365/(3*'OddsRatio_working_3-way'!X365^(1/3))*COS(('OddsRatio_working_3-way'!Y365+4*PI())/3)</f>
        <v>-0.21250246407282916</v>
      </c>
      <c r="AI365" s="11">
        <f>'OddsRatio_working_3-way'!U365/(3*'OddsRatio_working_3-way'!X365^(1/3))*SIN(('OddsRatio_working_3-way'!Y365)/3)</f>
        <v>-6.0497943027410461E-2</v>
      </c>
      <c r="AJ365" s="11">
        <f>'OddsRatio_working_3-way'!U365/(3*'OddsRatio_working_3-way'!X365^(1/3))*SIN(('OddsRatio_working_3-way'!Y365+2*PI())/3)</f>
        <v>-0.42856300753513066</v>
      </c>
      <c r="AK365" s="11">
        <f>'OddsRatio_working_3-way'!U365/(3*'OddsRatio_working_3-way'!X365^(1/3))*SIN(('OddsRatio_working_3-way'!Y365+4*PI())/3)</f>
        <v>0.48906095056254117</v>
      </c>
      <c r="AL365" s="11">
        <f>'OddsRatio_working_3-way'!Z365+'OddsRatio_working_3-way'!AF365</f>
        <v>1.0595808784450813</v>
      </c>
      <c r="AM365" s="11">
        <f>'OddsRatio_working_3-way'!AA365+'OddsRatio_working_3-way'!AG365</f>
        <v>-0.63457595029942293</v>
      </c>
      <c r="AN365" s="11">
        <f>'OddsRatio_working_3-way'!AB365+'OddsRatio_working_3-way'!AH365</f>
        <v>-0.42500492814565832</v>
      </c>
      <c r="AO365" s="11">
        <f>'OddsRatio_working_3-way'!AC365+'OddsRatio_working_3-way'!AI365</f>
        <v>0</v>
      </c>
      <c r="AP365" s="11">
        <f>'OddsRatio_working_3-way'!AD365+'OddsRatio_working_3-way'!AJ365</f>
        <v>0</v>
      </c>
      <c r="AQ365" s="11">
        <f>'OddsRatio_working_3-way'!AE365+'OddsRatio_working_3-way'!AK365</f>
        <v>0</v>
      </c>
      <c r="AR365" s="10">
        <f>IF(A365="","",IF(('OddsRatio_working_3-way'!X365=0),IF(Q365&gt;0,-Q365^(1/3),(-Q365)^(1/3)),'OddsRatio_working_3-way'!AL365-'OddsRatio_working_3-way'!R365/3))</f>
        <v>1.0595808784450813</v>
      </c>
      <c r="AS365" s="11">
        <f>IF(('OddsRatio_working_3-way'!X365=0),IF(Q365&gt;0,-Q365^(1/3),(-Q365)^(1/3)),'OddsRatio_working_3-way'!AM365-'OddsRatio_working_3-way'!R365/3)</f>
        <v>-0.63457595029942293</v>
      </c>
      <c r="AT365" s="11">
        <f>IF(('OddsRatio_working_3-way'!X365=0),IF(Q365&gt;0,-Q365^(1/3),(-Q365)^(1/3)),'OddsRatio_working_3-way'!AN365-'OddsRatio_working_3-way'!R365/3)</f>
        <v>-0.42500492814565832</v>
      </c>
      <c r="AU365" s="11">
        <f>IF(('OddsRatio_working_3-way'!X365=0),0,'OddsRatio_working_3-way'!AO365)</f>
        <v>0</v>
      </c>
      <c r="AV365" s="11">
        <f>IF(('OddsRatio_working_3-way'!X365=0),0,'OddsRatio_working_3-way'!AP365)</f>
        <v>0</v>
      </c>
      <c r="AW365" s="11">
        <f>IF(('OddsRatio_working_3-way'!X365=0),0,'OddsRatio_working_3-way'!AQ365)</f>
        <v>0</v>
      </c>
    </row>
    <row r="366" spans="1:49" x14ac:dyDescent="0.2">
      <c r="A366" s="4">
        <f>IF('True_Odds_Calculator_3-way'!A367="","",'True_Odds_Calculator_3-way'!A367)</f>
        <v>2.13</v>
      </c>
      <c r="B366" s="4">
        <f>IF('True_Odds_Calculator_3-way'!B367="","",'True_Odds_Calculator_3-way'!B367)</f>
        <v>3.87</v>
      </c>
      <c r="C366" s="4">
        <f>IF('True_Odds_Calculator_3-way'!C367="","",'True_Odds_Calculator_3-way'!C367)</f>
        <v>3.21</v>
      </c>
      <c r="D366" s="9">
        <f t="shared" si="78"/>
        <v>0.45439991167570531</v>
      </c>
      <c r="E366" s="9">
        <f t="shared" si="79"/>
        <v>0.24693935310504281</v>
      </c>
      <c r="F366" s="9">
        <f t="shared" si="80"/>
        <v>0.29866073521925185</v>
      </c>
      <c r="G366" s="9">
        <f t="shared" si="81"/>
        <v>1.0625704894827495</v>
      </c>
      <c r="H366" s="9">
        <f t="shared" si="82"/>
        <v>2.200704653115507</v>
      </c>
      <c r="I366" s="9">
        <f t="shared" si="83"/>
        <v>4.0495773048154904</v>
      </c>
      <c r="J366" s="9">
        <f t="shared" si="84"/>
        <v>3.348280781756876</v>
      </c>
      <c r="K366" s="11">
        <f t="shared" si="85"/>
        <v>0.46948356807511737</v>
      </c>
      <c r="L366" s="11">
        <f t="shared" si="86"/>
        <v>0.25839793281653745</v>
      </c>
      <c r="M366" s="11">
        <f t="shared" si="87"/>
        <v>0.3115264797507788</v>
      </c>
      <c r="N366" s="11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-0.27086757087991753</v>
      </c>
      <c r="O366" s="11">
        <f>0</f>
        <v>0</v>
      </c>
      <c r="P366" s="11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0.23469076430618777</v>
      </c>
      <c r="Q366" s="11">
        <f>2*'OddsRatio_working_3-way'!K366*'OddsRatio_working_3-way'!L366*'OddsRatio_working_3-way'!M366</f>
        <v>7.5584787216163518E-2</v>
      </c>
      <c r="R366" s="11">
        <f t="shared" si="88"/>
        <v>0</v>
      </c>
      <c r="S366" s="11">
        <f t="shared" si="89"/>
        <v>-0.86644098274219816</v>
      </c>
      <c r="T366" s="11">
        <f t="shared" si="90"/>
        <v>-0.2790470153759092</v>
      </c>
      <c r="U366" s="11">
        <f>'OddsRatio_working_3-way'!S366-'OddsRatio_working_3-way'!R366^2/3</f>
        <v>-0.86644098274219816</v>
      </c>
      <c r="V366" s="11">
        <f>'OddsRatio_working_3-way'!S366*'OddsRatio_working_3-way'!R366/3-2*'OddsRatio_working_3-way'!R366^3/27-'OddsRatio_working_3-way'!T366</f>
        <v>0.2790470153759092</v>
      </c>
      <c r="W366" s="11">
        <f>'OddsRatio_working_3-way'!V366^2+4*'OddsRatio_working_3-way'!U366^3/27</f>
        <v>-1.8496400879141311E-2</v>
      </c>
      <c r="X366" s="11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0.15521246540576583</v>
      </c>
      <c r="Y366" s="11">
        <f>IF('OddsRatio_working_3-way'!W366&gt;=0,IF('OddsRatio_working_3-way'!V366+SQRT('OddsRatio_working_3-way'!W366)&gt;0,0,PI()),ACOS('OddsRatio_working_3-way'!V366/(2*'OddsRatio_working_3-way'!X366)))</f>
        <v>0.45349940044826265</v>
      </c>
      <c r="Z366" s="11">
        <f>'OddsRatio_working_3-way'!X366^(1/3)*COS('OddsRatio_working_3-way'!Y366/3)</f>
        <v>0.53128524474137473</v>
      </c>
      <c r="AA366" s="11">
        <f>'OddsRatio_working_3-way'!X366^(1/3)*COS(('OddsRatio_working_3-way'!Y366+2*PI())/3)</f>
        <v>-0.33572997661967219</v>
      </c>
      <c r="AB366" s="11">
        <f>'OddsRatio_working_3-way'!X366^(1/3)*COS(('OddsRatio_working_3-way'!Y366+4*PI())/3)</f>
        <v>-0.19555526812170271</v>
      </c>
      <c r="AC366" s="11">
        <f>'OddsRatio_working_3-way'!X366^(1/3)*SIN('OddsRatio_working_3-way'!Y366/3)</f>
        <v>8.0929905684879996E-2</v>
      </c>
      <c r="AD366" s="11">
        <f>'OddsRatio_working_3-way'!X366^(1/3)*SIN(('OddsRatio_working_3-way'!Y366+2*PI())/3)</f>
        <v>0.41964156575942335</v>
      </c>
      <c r="AE366" s="11">
        <f>'OddsRatio_working_3-way'!X366^(1/3)*SIN(('OddsRatio_working_3-way'!Y366+4*PI())/3)</f>
        <v>-0.50057147144430336</v>
      </c>
      <c r="AF366" s="11">
        <f>-'OddsRatio_working_3-way'!U366/(3*'OddsRatio_working_3-way'!X366^(1/3))*COS(('OddsRatio_working_3-way'!Y366)/3)</f>
        <v>0.53128524474137473</v>
      </c>
      <c r="AG366" s="11">
        <f>-'OddsRatio_working_3-way'!U366/(3*'OddsRatio_working_3-way'!X366^(1/3))*COS(('OddsRatio_working_3-way'!Y366+2*PI())/3)</f>
        <v>-0.33572997661967219</v>
      </c>
      <c r="AH366" s="11">
        <f>-'OddsRatio_working_3-way'!U366/(3*'OddsRatio_working_3-way'!X366^(1/3))*COS(('OddsRatio_working_3-way'!Y366+4*PI())/3)</f>
        <v>-0.19555526812170271</v>
      </c>
      <c r="AI366" s="11">
        <f>'OddsRatio_working_3-way'!U366/(3*'OddsRatio_working_3-way'!X366^(1/3))*SIN(('OddsRatio_working_3-way'!Y366)/3)</f>
        <v>-8.0929905684879996E-2</v>
      </c>
      <c r="AJ366" s="11">
        <f>'OddsRatio_working_3-way'!U366/(3*'OddsRatio_working_3-way'!X366^(1/3))*SIN(('OddsRatio_working_3-way'!Y366+2*PI())/3)</f>
        <v>-0.41964156575942335</v>
      </c>
      <c r="AK366" s="11">
        <f>'OddsRatio_working_3-way'!U366/(3*'OddsRatio_working_3-way'!X366^(1/3))*SIN(('OddsRatio_working_3-way'!Y366+4*PI())/3)</f>
        <v>0.50057147144430336</v>
      </c>
      <c r="AL366" s="11">
        <f>'OddsRatio_working_3-way'!Z366+'OddsRatio_working_3-way'!AF366</f>
        <v>1.0625704894827495</v>
      </c>
      <c r="AM366" s="11">
        <f>'OddsRatio_working_3-way'!AA366+'OddsRatio_working_3-way'!AG366</f>
        <v>-0.67145995323934438</v>
      </c>
      <c r="AN366" s="11">
        <f>'OddsRatio_working_3-way'!AB366+'OddsRatio_working_3-way'!AH366</f>
        <v>-0.39111053624340542</v>
      </c>
      <c r="AO366" s="11">
        <f>'OddsRatio_working_3-way'!AC366+'OddsRatio_working_3-way'!AI366</f>
        <v>0</v>
      </c>
      <c r="AP366" s="11">
        <f>'OddsRatio_working_3-way'!AD366+'OddsRatio_working_3-way'!AJ366</f>
        <v>0</v>
      </c>
      <c r="AQ366" s="11">
        <f>'OddsRatio_working_3-way'!AE366+'OddsRatio_working_3-way'!AK366</f>
        <v>0</v>
      </c>
      <c r="AR366" s="10">
        <f>IF(A366="","",IF(('OddsRatio_working_3-way'!X366=0),IF(Q366&gt;0,-Q366^(1/3),(-Q366)^(1/3)),'OddsRatio_working_3-way'!AL366-'OddsRatio_working_3-way'!R366/3))</f>
        <v>1.0625704894827495</v>
      </c>
      <c r="AS366" s="11">
        <f>IF(('OddsRatio_working_3-way'!X366=0),IF(Q366&gt;0,-Q366^(1/3),(-Q366)^(1/3)),'OddsRatio_working_3-way'!AM366-'OddsRatio_working_3-way'!R366/3)</f>
        <v>-0.67145995323934438</v>
      </c>
      <c r="AT366" s="11">
        <f>IF(('OddsRatio_working_3-way'!X366=0),IF(Q366&gt;0,-Q366^(1/3),(-Q366)^(1/3)),'OddsRatio_working_3-way'!AN366-'OddsRatio_working_3-way'!R366/3)</f>
        <v>-0.39111053624340542</v>
      </c>
      <c r="AU366" s="11">
        <f>IF(('OddsRatio_working_3-way'!X366=0),0,'OddsRatio_working_3-way'!AO366)</f>
        <v>0</v>
      </c>
      <c r="AV366" s="11">
        <f>IF(('OddsRatio_working_3-way'!X366=0),0,'OddsRatio_working_3-way'!AP366)</f>
        <v>0</v>
      </c>
      <c r="AW366" s="11">
        <f>IF(('OddsRatio_working_3-way'!X366=0),0,'OddsRatio_working_3-way'!AQ366)</f>
        <v>0</v>
      </c>
    </row>
    <row r="367" spans="1:49" x14ac:dyDescent="0.2">
      <c r="A367" s="4">
        <f>IF('True_Odds_Calculator_3-way'!A368="","",'True_Odds_Calculator_3-way'!A368)</f>
        <v>1.21</v>
      </c>
      <c r="B367" s="4">
        <f>IF('True_Odds_Calculator_3-way'!B368="","",'True_Odds_Calculator_3-way'!B368)</f>
        <v>7.33</v>
      </c>
      <c r="C367" s="4">
        <f>IF('True_Odds_Calculator_3-way'!C368="","",'True_Odds_Calculator_3-way'!C368)</f>
        <v>14.46</v>
      </c>
      <c r="D367" s="9">
        <f t="shared" si="78"/>
        <v>0.8117800258504223</v>
      </c>
      <c r="E367" s="9">
        <f t="shared" si="79"/>
        <v>0.12517293789905198</v>
      </c>
      <c r="F367" s="9">
        <f t="shared" si="80"/>
        <v>6.3047036250525476E-2</v>
      </c>
      <c r="G367" s="9">
        <f t="shared" si="81"/>
        <v>1.1040990941474742</v>
      </c>
      <c r="H367" s="9">
        <f t="shared" si="82"/>
        <v>1.2318608097709698</v>
      </c>
      <c r="I367" s="9">
        <f t="shared" si="83"/>
        <v>7.9889472659535112</v>
      </c>
      <c r="J367" s="9">
        <f t="shared" si="84"/>
        <v>15.861173807225004</v>
      </c>
      <c r="K367" s="11">
        <f t="shared" si="85"/>
        <v>0.82644628099173556</v>
      </c>
      <c r="L367" s="11">
        <f t="shared" si="86"/>
        <v>0.13642564802182811</v>
      </c>
      <c r="M367" s="11">
        <f t="shared" si="87"/>
        <v>6.9156293222683254E-2</v>
      </c>
      <c r="N367" s="11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-0.13951163444906434</v>
      </c>
      <c r="O367" s="11">
        <f>0</f>
        <v>0</v>
      </c>
      <c r="P367" s="11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0.15594532425937396</v>
      </c>
      <c r="Q367" s="11">
        <f>2*'OddsRatio_working_3-way'!K367*'OddsRatio_working_3-way'!L367*'OddsRatio_working_3-way'!M367</f>
        <v>1.5594532425937392E-2</v>
      </c>
      <c r="R367" s="11">
        <f t="shared" si="88"/>
        <v>0</v>
      </c>
      <c r="S367" s="11">
        <f t="shared" si="89"/>
        <v>-1.1177944038517416</v>
      </c>
      <c r="T367" s="11">
        <f t="shared" si="90"/>
        <v>-0.11177944038517414</v>
      </c>
      <c r="U367" s="11">
        <f>'OddsRatio_working_3-way'!S367-'OddsRatio_working_3-way'!R367^2/3</f>
        <v>-1.1177944038517416</v>
      </c>
      <c r="V367" s="11">
        <f>'OddsRatio_working_3-way'!S367*'OddsRatio_working_3-way'!R367/3-2*'OddsRatio_working_3-way'!R367^3/27-'OddsRatio_working_3-way'!T367</f>
        <v>0.11177944038517414</v>
      </c>
      <c r="W367" s="11">
        <f>'OddsRatio_working_3-way'!V367^2+4*'OddsRatio_working_3-way'!U367^3/27</f>
        <v>-0.1944156137566723</v>
      </c>
      <c r="X367" s="11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0.22743694568467487</v>
      </c>
      <c r="Y367" s="11">
        <f>IF('OddsRatio_working_3-way'!W367&gt;=0,IF('OddsRatio_working_3-way'!V367+SQRT('OddsRatio_working_3-way'!W367)&gt;0,0,PI()),ACOS('OddsRatio_working_3-way'!V367/(2*'OddsRatio_working_3-way'!X367)))</f>
        <v>1.3225161782706445</v>
      </c>
      <c r="Z367" s="11">
        <f>'OddsRatio_working_3-way'!X367^(1/3)*COS('OddsRatio_working_3-way'!Y367/3)</f>
        <v>0.5520495470737371</v>
      </c>
      <c r="AA367" s="11">
        <f>'OddsRatio_working_3-way'!X367^(1/3)*COS(('OddsRatio_working_3-way'!Y367+2*PI())/3)</f>
        <v>-0.50158978444214308</v>
      </c>
      <c r="AB367" s="11">
        <f>'OddsRatio_working_3-way'!X367^(1/3)*COS(('OddsRatio_working_3-way'!Y367+4*PI())/3)</f>
        <v>-5.0459762631594171E-2</v>
      </c>
      <c r="AC367" s="11">
        <f>'OddsRatio_working_3-way'!X367^(1/3)*SIN('OddsRatio_working_3-way'!Y367/3)</f>
        <v>0.26046003953184232</v>
      </c>
      <c r="AD367" s="11">
        <f>'OddsRatio_working_3-way'!X367^(1/3)*SIN(('OddsRatio_working_3-way'!Y367+2*PI())/3)</f>
        <v>0.34785891214762854</v>
      </c>
      <c r="AE367" s="11">
        <f>'OddsRatio_working_3-way'!X367^(1/3)*SIN(('OddsRatio_working_3-way'!Y367+4*PI())/3)</f>
        <v>-0.60831895167947081</v>
      </c>
      <c r="AF367" s="11">
        <f>-'OddsRatio_working_3-way'!U367/(3*'OddsRatio_working_3-way'!X367^(1/3))*COS(('OddsRatio_working_3-way'!Y367)/3)</f>
        <v>0.5520495470737371</v>
      </c>
      <c r="AG367" s="11">
        <f>-'OddsRatio_working_3-way'!U367/(3*'OddsRatio_working_3-way'!X367^(1/3))*COS(('OddsRatio_working_3-way'!Y367+2*PI())/3)</f>
        <v>-0.50158978444214308</v>
      </c>
      <c r="AH367" s="11">
        <f>-'OddsRatio_working_3-way'!U367/(3*'OddsRatio_working_3-way'!X367^(1/3))*COS(('OddsRatio_working_3-way'!Y367+4*PI())/3)</f>
        <v>-5.0459762631594171E-2</v>
      </c>
      <c r="AI367" s="11">
        <f>'OddsRatio_working_3-way'!U367/(3*'OddsRatio_working_3-way'!X367^(1/3))*SIN(('OddsRatio_working_3-way'!Y367)/3)</f>
        <v>-0.26046003953184232</v>
      </c>
      <c r="AJ367" s="11">
        <f>'OddsRatio_working_3-way'!U367/(3*'OddsRatio_working_3-way'!X367^(1/3))*SIN(('OddsRatio_working_3-way'!Y367+2*PI())/3)</f>
        <v>-0.34785891214762854</v>
      </c>
      <c r="AK367" s="11">
        <f>'OddsRatio_working_3-way'!U367/(3*'OddsRatio_working_3-way'!X367^(1/3))*SIN(('OddsRatio_working_3-way'!Y367+4*PI())/3)</f>
        <v>0.60831895167947081</v>
      </c>
      <c r="AL367" s="11">
        <f>'OddsRatio_working_3-way'!Z367+'OddsRatio_working_3-way'!AF367</f>
        <v>1.1040990941474742</v>
      </c>
      <c r="AM367" s="11">
        <f>'OddsRatio_working_3-way'!AA367+'OddsRatio_working_3-way'!AG367</f>
        <v>-1.0031795688842862</v>
      </c>
      <c r="AN367" s="11">
        <f>'OddsRatio_working_3-way'!AB367+'OddsRatio_working_3-way'!AH367</f>
        <v>-0.10091952526318834</v>
      </c>
      <c r="AO367" s="11">
        <f>'OddsRatio_working_3-way'!AC367+'OddsRatio_working_3-way'!AI367</f>
        <v>0</v>
      </c>
      <c r="AP367" s="11">
        <f>'OddsRatio_working_3-way'!AD367+'OddsRatio_working_3-way'!AJ367</f>
        <v>0</v>
      </c>
      <c r="AQ367" s="11">
        <f>'OddsRatio_working_3-way'!AE367+'OddsRatio_working_3-way'!AK367</f>
        <v>0</v>
      </c>
      <c r="AR367" s="10">
        <f>IF(A367="","",IF(('OddsRatio_working_3-way'!X367=0),IF(Q367&gt;0,-Q367^(1/3),(-Q367)^(1/3)),'OddsRatio_working_3-way'!AL367-'OddsRatio_working_3-way'!R367/3))</f>
        <v>1.1040990941474742</v>
      </c>
      <c r="AS367" s="11">
        <f>IF(('OddsRatio_working_3-way'!X367=0),IF(Q367&gt;0,-Q367^(1/3),(-Q367)^(1/3)),'OddsRatio_working_3-way'!AM367-'OddsRatio_working_3-way'!R367/3)</f>
        <v>-1.0031795688842862</v>
      </c>
      <c r="AT367" s="11">
        <f>IF(('OddsRatio_working_3-way'!X367=0),IF(Q367&gt;0,-Q367^(1/3),(-Q367)^(1/3)),'OddsRatio_working_3-way'!AN367-'OddsRatio_working_3-way'!R367/3)</f>
        <v>-0.10091952526318834</v>
      </c>
      <c r="AU367" s="11">
        <f>IF(('OddsRatio_working_3-way'!X367=0),0,'OddsRatio_working_3-way'!AO367)</f>
        <v>0</v>
      </c>
      <c r="AV367" s="11">
        <f>IF(('OddsRatio_working_3-way'!X367=0),0,'OddsRatio_working_3-way'!AP367)</f>
        <v>0</v>
      </c>
      <c r="AW367" s="11">
        <f>IF(('OddsRatio_working_3-way'!X367=0),0,'OddsRatio_working_3-way'!AQ367)</f>
        <v>0</v>
      </c>
    </row>
    <row r="368" spans="1:49" x14ac:dyDescent="0.2">
      <c r="A368" s="4">
        <f>IF('True_Odds_Calculator_3-way'!A369="","",'True_Odds_Calculator_3-way'!A369)</f>
        <v>3.42</v>
      </c>
      <c r="B368" s="4">
        <f>IF('True_Odds_Calculator_3-way'!B369="","",'True_Odds_Calculator_3-way'!B369)</f>
        <v>3.31</v>
      </c>
      <c r="C368" s="4">
        <f>IF('True_Odds_Calculator_3-way'!C369="","",'True_Odds_Calculator_3-way'!C369)</f>
        <v>2.34</v>
      </c>
      <c r="D368" s="9">
        <f t="shared" si="78"/>
        <v>0.28558137307607184</v>
      </c>
      <c r="E368" s="9">
        <f t="shared" si="79"/>
        <v>0.29516648371280202</v>
      </c>
      <c r="F368" s="9">
        <f t="shared" si="80"/>
        <v>0.41925214321112614</v>
      </c>
      <c r="G368" s="9">
        <f t="shared" si="81"/>
        <v>1.0337309659464853</v>
      </c>
      <c r="H368" s="9">
        <f t="shared" si="82"/>
        <v>3.5016289375904943</v>
      </c>
      <c r="I368" s="9">
        <f t="shared" si="83"/>
        <v>3.3879185313363807</v>
      </c>
      <c r="J368" s="9">
        <f t="shared" si="84"/>
        <v>2.3851994943682899</v>
      </c>
      <c r="K368" s="11">
        <f t="shared" si="85"/>
        <v>0.29239766081871343</v>
      </c>
      <c r="L368" s="11">
        <f t="shared" si="86"/>
        <v>0.30211480362537763</v>
      </c>
      <c r="M368" s="11">
        <f t="shared" si="87"/>
        <v>0.42735042735042739</v>
      </c>
      <c r="N368" s="11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-0.282788788274557</v>
      </c>
      <c r="O368" s="11">
        <f>0</f>
        <v>0</v>
      </c>
      <c r="P368" s="11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0.22914940495901964</v>
      </c>
      <c r="Q368" s="11">
        <f>2*'OddsRatio_working_3-way'!K368*'OddsRatio_working_3-way'!L368*'OddsRatio_working_3-way'!M368</f>
        <v>7.5502275110055889E-2</v>
      </c>
      <c r="R368" s="11">
        <f t="shared" si="88"/>
        <v>0</v>
      </c>
      <c r="S368" s="11">
        <f t="shared" si="89"/>
        <v>-0.81031997893969054</v>
      </c>
      <c r="T368" s="11">
        <f t="shared" si="90"/>
        <v>-0.2669917558285636</v>
      </c>
      <c r="U368" s="11">
        <f>'OddsRatio_working_3-way'!S368-'OddsRatio_working_3-way'!R368^2/3</f>
        <v>-0.81031997893969054</v>
      </c>
      <c r="V368" s="11">
        <f>'OddsRatio_working_3-way'!S368*'OddsRatio_working_3-way'!R368/3-2*'OddsRatio_working_3-way'!R368^3/27-'OddsRatio_working_3-way'!T368</f>
        <v>0.2669917558285636</v>
      </c>
      <c r="W368" s="11">
        <f>'OddsRatio_working_3-way'!V368^2+4*'OddsRatio_working_3-way'!U368^3/27</f>
        <v>-7.5407450423958661E-3</v>
      </c>
      <c r="X368" s="11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0.14037925658979605</v>
      </c>
      <c r="Y368" s="11">
        <f>IF('OddsRatio_working_3-way'!W368&gt;=0,IF('OddsRatio_working_3-way'!V368+SQRT('OddsRatio_working_3-way'!W368)&gt;0,0,PI()),ACOS('OddsRatio_working_3-way'!V368/(2*'OddsRatio_working_3-way'!X368)))</f>
        <v>0.31445256181533821</v>
      </c>
      <c r="Z368" s="11">
        <f>'OddsRatio_working_3-way'!X368^(1/3)*COS('OddsRatio_working_3-way'!Y368/3)</f>
        <v>0.51686548297324264</v>
      </c>
      <c r="AA368" s="11">
        <f>'OddsRatio_working_3-way'!X368^(1/3)*COS(('OddsRatio_working_3-way'!Y368+2*PI())/3)</f>
        <v>-0.30552360172563259</v>
      </c>
      <c r="AB368" s="11">
        <f>'OddsRatio_working_3-way'!X368^(1/3)*COS(('OddsRatio_working_3-way'!Y368+4*PI())/3)</f>
        <v>-0.21134188124761</v>
      </c>
      <c r="AC368" s="11">
        <f>'OddsRatio_working_3-way'!X368^(1/3)*SIN('OddsRatio_working_3-way'!Y368/3)</f>
        <v>5.4375841670728363E-2</v>
      </c>
      <c r="AD368" s="11">
        <f>'OddsRatio_working_3-way'!X368^(1/3)*SIN(('OddsRatio_working_3-way'!Y368+2*PI())/3)</f>
        <v>0.42043071775877716</v>
      </c>
      <c r="AE368" s="11">
        <f>'OddsRatio_working_3-way'!X368^(1/3)*SIN(('OddsRatio_working_3-way'!Y368+4*PI())/3)</f>
        <v>-0.47480655942950556</v>
      </c>
      <c r="AF368" s="11">
        <f>-'OddsRatio_working_3-way'!U368/(3*'OddsRatio_working_3-way'!X368^(1/3))*COS(('OddsRatio_working_3-way'!Y368)/3)</f>
        <v>0.51686548297324275</v>
      </c>
      <c r="AG368" s="11">
        <f>-'OddsRatio_working_3-way'!U368/(3*'OddsRatio_working_3-way'!X368^(1/3))*COS(('OddsRatio_working_3-way'!Y368+2*PI())/3)</f>
        <v>-0.30552360172563264</v>
      </c>
      <c r="AH368" s="11">
        <f>-'OddsRatio_working_3-way'!U368/(3*'OddsRatio_working_3-way'!X368^(1/3))*COS(('OddsRatio_working_3-way'!Y368+4*PI())/3)</f>
        <v>-0.21134188124761003</v>
      </c>
      <c r="AI368" s="11">
        <f>'OddsRatio_working_3-way'!U368/(3*'OddsRatio_working_3-way'!X368^(1/3))*SIN(('OddsRatio_working_3-way'!Y368)/3)</f>
        <v>-5.4375841670728377E-2</v>
      </c>
      <c r="AJ368" s="11">
        <f>'OddsRatio_working_3-way'!U368/(3*'OddsRatio_working_3-way'!X368^(1/3))*SIN(('OddsRatio_working_3-way'!Y368+2*PI())/3)</f>
        <v>-0.42043071775877727</v>
      </c>
      <c r="AK368" s="11">
        <f>'OddsRatio_working_3-way'!U368/(3*'OddsRatio_working_3-way'!X368^(1/3))*SIN(('OddsRatio_working_3-way'!Y368+4*PI())/3)</f>
        <v>0.47480655942950567</v>
      </c>
      <c r="AL368" s="11">
        <f>'OddsRatio_working_3-way'!Z368+'OddsRatio_working_3-way'!AF368</f>
        <v>1.0337309659464853</v>
      </c>
      <c r="AM368" s="11">
        <f>'OddsRatio_working_3-way'!AA368+'OddsRatio_working_3-way'!AG368</f>
        <v>-0.61104720345126529</v>
      </c>
      <c r="AN368" s="11">
        <f>'OddsRatio_working_3-way'!AB368+'OddsRatio_working_3-way'!AH368</f>
        <v>-0.42268376249521999</v>
      </c>
      <c r="AO368" s="11">
        <f>'OddsRatio_working_3-way'!AC368+'OddsRatio_working_3-way'!AI368</f>
        <v>0</v>
      </c>
      <c r="AP368" s="11">
        <f>'OddsRatio_working_3-way'!AD368+'OddsRatio_working_3-way'!AJ368</f>
        <v>0</v>
      </c>
      <c r="AQ368" s="11">
        <f>'OddsRatio_working_3-way'!AE368+'OddsRatio_working_3-way'!AK368</f>
        <v>0</v>
      </c>
      <c r="AR368" s="10">
        <f>IF(A368="","",IF(('OddsRatio_working_3-way'!X368=0),IF(Q368&gt;0,-Q368^(1/3),(-Q368)^(1/3)),'OddsRatio_working_3-way'!AL368-'OddsRatio_working_3-way'!R368/3))</f>
        <v>1.0337309659464853</v>
      </c>
      <c r="AS368" s="11">
        <f>IF(('OddsRatio_working_3-way'!X368=0),IF(Q368&gt;0,-Q368^(1/3),(-Q368)^(1/3)),'OddsRatio_working_3-way'!AM368-'OddsRatio_working_3-way'!R368/3)</f>
        <v>-0.61104720345126529</v>
      </c>
      <c r="AT368" s="11">
        <f>IF(('OddsRatio_working_3-way'!X368=0),IF(Q368&gt;0,-Q368^(1/3),(-Q368)^(1/3)),'OddsRatio_working_3-way'!AN368-'OddsRatio_working_3-way'!R368/3)</f>
        <v>-0.42268376249521999</v>
      </c>
      <c r="AU368" s="11">
        <f>IF(('OddsRatio_working_3-way'!X368=0),0,'OddsRatio_working_3-way'!AO368)</f>
        <v>0</v>
      </c>
      <c r="AV368" s="11">
        <f>IF(('OddsRatio_working_3-way'!X368=0),0,'OddsRatio_working_3-way'!AP368)</f>
        <v>0</v>
      </c>
      <c r="AW368" s="11">
        <f>IF(('OddsRatio_working_3-way'!X368=0),0,'OddsRatio_working_3-way'!AQ368)</f>
        <v>0</v>
      </c>
    </row>
    <row r="369" spans="1:49" x14ac:dyDescent="0.2">
      <c r="A369" s="4">
        <f>IF('True_Odds_Calculator_3-way'!A370="","",'True_Odds_Calculator_3-way'!A370)</f>
        <v>1.72</v>
      </c>
      <c r="B369" s="4">
        <f>IF('True_Odds_Calculator_3-way'!B370="","",'True_Odds_Calculator_3-way'!B370)</f>
        <v>3.93</v>
      </c>
      <c r="C369" s="4">
        <f>IF('True_Odds_Calculator_3-way'!C370="","",'True_Odds_Calculator_3-way'!C370)</f>
        <v>5.29</v>
      </c>
      <c r="D369" s="9">
        <f t="shared" si="78"/>
        <v>0.57097577246061004</v>
      </c>
      <c r="E369" s="9">
        <f t="shared" si="79"/>
        <v>0.24644315408631215</v>
      </c>
      <c r="F369" s="9">
        <f t="shared" si="80"/>
        <v>0.1825810734530775</v>
      </c>
      <c r="G369" s="9">
        <f t="shared" si="81"/>
        <v>1.0435941618428375</v>
      </c>
      <c r="H369" s="9">
        <f t="shared" si="82"/>
        <v>1.7513877965268432</v>
      </c>
      <c r="I369" s="9">
        <f t="shared" si="83"/>
        <v>4.0577308941995138</v>
      </c>
      <c r="J369" s="9">
        <f t="shared" si="84"/>
        <v>5.4770189543057723</v>
      </c>
      <c r="K369" s="11">
        <f t="shared" si="85"/>
        <v>0.58139534883720934</v>
      </c>
      <c r="L369" s="11">
        <f t="shared" si="86"/>
        <v>0.2544529262086514</v>
      </c>
      <c r="M369" s="11">
        <f t="shared" si="87"/>
        <v>0.1890359168241966</v>
      </c>
      <c r="N369" s="11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-0.25309335313741554</v>
      </c>
      <c r="O369" s="11">
        <f>0</f>
        <v>0</v>
      </c>
      <c r="P369" s="11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0.22204644943252871</v>
      </c>
      <c r="Q369" s="11">
        <f>2*'OddsRatio_working_3-way'!K369*'OddsRatio_working_3-way'!L369*'OddsRatio_working_3-way'!M369</f>
        <v>5.5931095574944266E-2</v>
      </c>
      <c r="R369" s="11">
        <f t="shared" si="88"/>
        <v>0</v>
      </c>
      <c r="S369" s="11">
        <f t="shared" si="89"/>
        <v>-0.87733022886606549</v>
      </c>
      <c r="T369" s="11">
        <f t="shared" si="90"/>
        <v>-0.22098998208213239</v>
      </c>
      <c r="U369" s="11">
        <f>'OddsRatio_working_3-way'!S369-'OddsRatio_working_3-way'!R369^2/3</f>
        <v>-0.87733022886606549</v>
      </c>
      <c r="V369" s="11">
        <f>'OddsRatio_working_3-way'!S369*'OddsRatio_working_3-way'!R369/3-2*'OddsRatio_working_3-way'!R369^3/27-'OddsRatio_working_3-way'!T369</f>
        <v>0.22098998208213239</v>
      </c>
      <c r="W369" s="11">
        <f>'OddsRatio_working_3-way'!V369^2+4*'OddsRatio_working_3-way'!U369^3/27</f>
        <v>-5.1206151632975948E-2</v>
      </c>
      <c r="X369" s="11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0.15814765554193108</v>
      </c>
      <c r="Y369" s="11">
        <f>IF('OddsRatio_working_3-way'!W369&gt;=0,IF('OddsRatio_working_3-way'!V369+SQRT('OddsRatio_working_3-way'!W369)&gt;0,0,PI()),ACOS('OddsRatio_working_3-way'!V369/(2*'OddsRatio_working_3-way'!X369)))</f>
        <v>0.79724210855424893</v>
      </c>
      <c r="Z369" s="11">
        <f>'OddsRatio_working_3-way'!X369^(1/3)*COS('OddsRatio_working_3-way'!Y369/3)</f>
        <v>0.52179708092141874</v>
      </c>
      <c r="AA369" s="11">
        <f>'OddsRatio_working_3-way'!X369^(1/3)*COS(('OddsRatio_working_3-way'!Y369+2*PI())/3)</f>
        <v>-0.38389615008354389</v>
      </c>
      <c r="AB369" s="11">
        <f>'OddsRatio_working_3-way'!X369^(1/3)*COS(('OddsRatio_working_3-way'!Y369+4*PI())/3)</f>
        <v>-0.13790093083787491</v>
      </c>
      <c r="AC369" s="11">
        <f>'OddsRatio_working_3-way'!X369^(1/3)*SIN('OddsRatio_working_3-way'!Y369/3)</f>
        <v>0.14202540605084821</v>
      </c>
      <c r="AD369" s="11">
        <f>'OddsRatio_working_3-way'!X369^(1/3)*SIN(('OddsRatio_working_3-way'!Y369+2*PI())/3)</f>
        <v>0.38087682467308903</v>
      </c>
      <c r="AE369" s="11">
        <f>'OddsRatio_working_3-way'!X369^(1/3)*SIN(('OddsRatio_working_3-way'!Y369+4*PI())/3)</f>
        <v>-0.52290223072393704</v>
      </c>
      <c r="AF369" s="11">
        <f>-'OddsRatio_working_3-way'!U369/(3*'OddsRatio_working_3-way'!X369^(1/3))*COS(('OddsRatio_working_3-way'!Y369)/3)</f>
        <v>0.52179708092141863</v>
      </c>
      <c r="AG369" s="11">
        <f>-'OddsRatio_working_3-way'!U369/(3*'OddsRatio_working_3-way'!X369^(1/3))*COS(('OddsRatio_working_3-way'!Y369+2*PI())/3)</f>
        <v>-0.38389615008354383</v>
      </c>
      <c r="AH369" s="11">
        <f>-'OddsRatio_working_3-way'!U369/(3*'OddsRatio_working_3-way'!X369^(1/3))*COS(('OddsRatio_working_3-way'!Y369+4*PI())/3)</f>
        <v>-0.13790093083787489</v>
      </c>
      <c r="AI369" s="11">
        <f>'OddsRatio_working_3-way'!U369/(3*'OddsRatio_working_3-way'!X369^(1/3))*SIN(('OddsRatio_working_3-way'!Y369)/3)</f>
        <v>-0.14202540605084818</v>
      </c>
      <c r="AJ369" s="11">
        <f>'OddsRatio_working_3-way'!U369/(3*'OddsRatio_working_3-way'!X369^(1/3))*SIN(('OddsRatio_working_3-way'!Y369+2*PI())/3)</f>
        <v>-0.38087682467308892</v>
      </c>
      <c r="AK369" s="11">
        <f>'OddsRatio_working_3-way'!U369/(3*'OddsRatio_working_3-way'!X369^(1/3))*SIN(('OddsRatio_working_3-way'!Y369+4*PI())/3)</f>
        <v>0.52290223072393693</v>
      </c>
      <c r="AL369" s="11">
        <f>'OddsRatio_working_3-way'!Z369+'OddsRatio_working_3-way'!AF369</f>
        <v>1.0435941618428375</v>
      </c>
      <c r="AM369" s="11">
        <f>'OddsRatio_working_3-way'!AA369+'OddsRatio_working_3-way'!AG369</f>
        <v>-0.76779230016708766</v>
      </c>
      <c r="AN369" s="11">
        <f>'OddsRatio_working_3-way'!AB369+'OddsRatio_working_3-way'!AH369</f>
        <v>-0.27580186167574983</v>
      </c>
      <c r="AO369" s="11">
        <f>'OddsRatio_working_3-way'!AC369+'OddsRatio_working_3-way'!AI369</f>
        <v>0</v>
      </c>
      <c r="AP369" s="11">
        <f>'OddsRatio_working_3-way'!AD369+'OddsRatio_working_3-way'!AJ369</f>
        <v>0</v>
      </c>
      <c r="AQ369" s="11">
        <f>'OddsRatio_working_3-way'!AE369+'OddsRatio_working_3-way'!AK369</f>
        <v>0</v>
      </c>
      <c r="AR369" s="10">
        <f>IF(A369="","",IF(('OddsRatio_working_3-way'!X369=0),IF(Q369&gt;0,-Q369^(1/3),(-Q369)^(1/3)),'OddsRatio_working_3-way'!AL369-'OddsRatio_working_3-way'!R369/3))</f>
        <v>1.0435941618428375</v>
      </c>
      <c r="AS369" s="11">
        <f>IF(('OddsRatio_working_3-way'!X369=0),IF(Q369&gt;0,-Q369^(1/3),(-Q369)^(1/3)),'OddsRatio_working_3-way'!AM369-'OddsRatio_working_3-way'!R369/3)</f>
        <v>-0.76779230016708766</v>
      </c>
      <c r="AT369" s="11">
        <f>IF(('OddsRatio_working_3-way'!X369=0),IF(Q369&gt;0,-Q369^(1/3),(-Q369)^(1/3)),'OddsRatio_working_3-way'!AN369-'OddsRatio_working_3-way'!R369/3)</f>
        <v>-0.27580186167574983</v>
      </c>
      <c r="AU369" s="11">
        <f>IF(('OddsRatio_working_3-way'!X369=0),0,'OddsRatio_working_3-way'!AO369)</f>
        <v>0</v>
      </c>
      <c r="AV369" s="11">
        <f>IF(('OddsRatio_working_3-way'!X369=0),0,'OddsRatio_working_3-way'!AP369)</f>
        <v>0</v>
      </c>
      <c r="AW369" s="11">
        <f>IF(('OddsRatio_working_3-way'!X369=0),0,'OddsRatio_working_3-way'!AQ369)</f>
        <v>0</v>
      </c>
    </row>
    <row r="370" spans="1:49" x14ac:dyDescent="0.2">
      <c r="A370" s="4">
        <f>IF('True_Odds_Calculator_3-way'!A371="","",'True_Odds_Calculator_3-way'!A371)</f>
        <v>2.25</v>
      </c>
      <c r="B370" s="4">
        <f>IF('True_Odds_Calculator_3-way'!B371="","",'True_Odds_Calculator_3-way'!B371)</f>
        <v>3.37</v>
      </c>
      <c r="C370" s="4">
        <f>IF('True_Odds_Calculator_3-way'!C371="","",'True_Odds_Calculator_3-way'!C371)</f>
        <v>3.55</v>
      </c>
      <c r="D370" s="9">
        <f t="shared" si="78"/>
        <v>0.43583256802544451</v>
      </c>
      <c r="E370" s="9">
        <f t="shared" si="79"/>
        <v>0.28949471901635027</v>
      </c>
      <c r="F370" s="9">
        <f t="shared" si="80"/>
        <v>0.27467271295820517</v>
      </c>
      <c r="G370" s="9">
        <f t="shared" si="81"/>
        <v>1.0355672767283761</v>
      </c>
      <c r="H370" s="9">
        <f t="shared" si="82"/>
        <v>2.2944590959104705</v>
      </c>
      <c r="I370" s="9">
        <f t="shared" si="83"/>
        <v>3.4542944458462519</v>
      </c>
      <c r="J370" s="9">
        <f t="shared" si="84"/>
        <v>3.6406965556573589</v>
      </c>
      <c r="K370" s="11">
        <f t="shared" si="85"/>
        <v>0.44444444444444442</v>
      </c>
      <c r="L370" s="11">
        <f t="shared" si="86"/>
        <v>0.29673590504451036</v>
      </c>
      <c r="M370" s="11">
        <f t="shared" si="87"/>
        <v>0.28169014084507044</v>
      </c>
      <c r="N370" s="11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-0.28064529610899824</v>
      </c>
      <c r="O370" s="11">
        <f>0</f>
        <v>0</v>
      </c>
      <c r="P370" s="11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0.22921571632233229</v>
      </c>
      <c r="Q370" s="11">
        <f>2*'OddsRatio_working_3-way'!K370*'OddsRatio_working_3-way'!L370*'OddsRatio_working_3-way'!M370</f>
        <v>7.4300070120691175E-2</v>
      </c>
      <c r="R370" s="11">
        <f t="shared" si="88"/>
        <v>0</v>
      </c>
      <c r="S370" s="11">
        <f t="shared" si="89"/>
        <v>-0.81674526350624632</v>
      </c>
      <c r="T370" s="11">
        <f t="shared" si="90"/>
        <v>-0.26474724911061465</v>
      </c>
      <c r="U370" s="11">
        <f>'OddsRatio_working_3-way'!S370-'OddsRatio_working_3-way'!R370^2/3</f>
        <v>-0.81674526350624632</v>
      </c>
      <c r="V370" s="11">
        <f>'OddsRatio_working_3-way'!S370*'OddsRatio_working_3-way'!R370/3-2*'OddsRatio_working_3-way'!R370^3/27-'OddsRatio_working_3-way'!T370</f>
        <v>0.26474724911061465</v>
      </c>
      <c r="W370" s="11">
        <f>'OddsRatio_working_3-way'!V370^2+4*'OddsRatio_working_3-way'!U370^3/27</f>
        <v>-1.0624237882153609E-2</v>
      </c>
      <c r="X370" s="11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0.14205222964968858</v>
      </c>
      <c r="Y370" s="11">
        <f>IF('OddsRatio_working_3-way'!W370&gt;=0,IF('OddsRatio_working_3-way'!V370+SQRT('OddsRatio_working_3-way'!W370)&gt;0,0,PI()),ACOS('OddsRatio_working_3-way'!V370/(2*'OddsRatio_working_3-way'!X370)))</f>
        <v>0.37127405826950022</v>
      </c>
      <c r="Z370" s="11">
        <f>'OddsRatio_working_3-way'!X370^(1/3)*COS('OddsRatio_working_3-way'!Y370/3)</f>
        <v>0.51778363836418806</v>
      </c>
      <c r="AA370" s="11">
        <f>'OddsRatio_working_3-way'!X370^(1/3)*COS(('OddsRatio_working_3-way'!Y370+2*PI())/3)</f>
        <v>-0.31467168793704331</v>
      </c>
      <c r="AB370" s="11">
        <f>'OddsRatio_working_3-way'!X370^(1/3)*COS(('OddsRatio_working_3-way'!Y370+4*PI())/3)</f>
        <v>-0.20311195042714447</v>
      </c>
      <c r="AC370" s="11">
        <f>'OddsRatio_working_3-way'!X370^(1/3)*SIN('OddsRatio_working_3-way'!Y370/3)</f>
        <v>6.4409044482064068E-2</v>
      </c>
      <c r="AD370" s="11">
        <f>'OddsRatio_working_3-way'!X370^(1/3)*SIN(('OddsRatio_working_3-way'!Y370+2*PI())/3)</f>
        <v>0.41620926224628979</v>
      </c>
      <c r="AE370" s="11">
        <f>'OddsRatio_working_3-way'!X370^(1/3)*SIN(('OddsRatio_working_3-way'!Y370+4*PI())/3)</f>
        <v>-0.48061830672835387</v>
      </c>
      <c r="AF370" s="11">
        <f>-'OddsRatio_working_3-way'!U370/(3*'OddsRatio_working_3-way'!X370^(1/3))*COS(('OddsRatio_working_3-way'!Y370)/3)</f>
        <v>0.51778363836418806</v>
      </c>
      <c r="AG370" s="11">
        <f>-'OddsRatio_working_3-way'!U370/(3*'OddsRatio_working_3-way'!X370^(1/3))*COS(('OddsRatio_working_3-way'!Y370+2*PI())/3)</f>
        <v>-0.31467168793704331</v>
      </c>
      <c r="AH370" s="11">
        <f>-'OddsRatio_working_3-way'!U370/(3*'OddsRatio_working_3-way'!X370^(1/3))*COS(('OddsRatio_working_3-way'!Y370+4*PI())/3)</f>
        <v>-0.20311195042714447</v>
      </c>
      <c r="AI370" s="11">
        <f>'OddsRatio_working_3-way'!U370/(3*'OddsRatio_working_3-way'!X370^(1/3))*SIN(('OddsRatio_working_3-way'!Y370)/3)</f>
        <v>-6.4409044482064068E-2</v>
      </c>
      <c r="AJ370" s="11">
        <f>'OddsRatio_working_3-way'!U370/(3*'OddsRatio_working_3-way'!X370^(1/3))*SIN(('OddsRatio_working_3-way'!Y370+2*PI())/3)</f>
        <v>-0.41620926224628979</v>
      </c>
      <c r="AK370" s="11">
        <f>'OddsRatio_working_3-way'!U370/(3*'OddsRatio_working_3-way'!X370^(1/3))*SIN(('OddsRatio_working_3-way'!Y370+4*PI())/3)</f>
        <v>0.48061830672835387</v>
      </c>
      <c r="AL370" s="11">
        <f>'OddsRatio_working_3-way'!Z370+'OddsRatio_working_3-way'!AF370</f>
        <v>1.0355672767283761</v>
      </c>
      <c r="AM370" s="11">
        <f>'OddsRatio_working_3-way'!AA370+'OddsRatio_working_3-way'!AG370</f>
        <v>-0.62934337587408662</v>
      </c>
      <c r="AN370" s="11">
        <f>'OddsRatio_working_3-way'!AB370+'OddsRatio_working_3-way'!AH370</f>
        <v>-0.40622390085428894</v>
      </c>
      <c r="AO370" s="11">
        <f>'OddsRatio_working_3-way'!AC370+'OddsRatio_working_3-way'!AI370</f>
        <v>0</v>
      </c>
      <c r="AP370" s="11">
        <f>'OddsRatio_working_3-way'!AD370+'OddsRatio_working_3-way'!AJ370</f>
        <v>0</v>
      </c>
      <c r="AQ370" s="11">
        <f>'OddsRatio_working_3-way'!AE370+'OddsRatio_working_3-way'!AK370</f>
        <v>0</v>
      </c>
      <c r="AR370" s="10">
        <f>IF(A370="","",IF(('OddsRatio_working_3-way'!X370=0),IF(Q370&gt;0,-Q370^(1/3),(-Q370)^(1/3)),'OddsRatio_working_3-way'!AL370-'OddsRatio_working_3-way'!R370/3))</f>
        <v>1.0355672767283761</v>
      </c>
      <c r="AS370" s="11">
        <f>IF(('OddsRatio_working_3-way'!X370=0),IF(Q370&gt;0,-Q370^(1/3),(-Q370)^(1/3)),'OddsRatio_working_3-way'!AM370-'OddsRatio_working_3-way'!R370/3)</f>
        <v>-0.62934337587408662</v>
      </c>
      <c r="AT370" s="11">
        <f>IF(('OddsRatio_working_3-way'!X370=0),IF(Q370&gt;0,-Q370^(1/3),(-Q370)^(1/3)),'OddsRatio_working_3-way'!AN370-'OddsRatio_working_3-way'!R370/3)</f>
        <v>-0.40622390085428894</v>
      </c>
      <c r="AU370" s="11">
        <f>IF(('OddsRatio_working_3-way'!X370=0),0,'OddsRatio_working_3-way'!AO370)</f>
        <v>0</v>
      </c>
      <c r="AV370" s="11">
        <f>IF(('OddsRatio_working_3-way'!X370=0),0,'OddsRatio_working_3-way'!AP370)</f>
        <v>0</v>
      </c>
      <c r="AW370" s="11">
        <f>IF(('OddsRatio_working_3-way'!X370=0),0,'OddsRatio_working_3-way'!AQ370)</f>
        <v>0</v>
      </c>
    </row>
    <row r="371" spans="1:49" x14ac:dyDescent="0.2">
      <c r="A371" s="4">
        <f>IF('True_Odds_Calculator_3-way'!A372="","",'True_Odds_Calculator_3-way'!A372)</f>
        <v>3.6</v>
      </c>
      <c r="B371" s="4">
        <f>IF('True_Odds_Calculator_3-way'!B372="","",'True_Odds_Calculator_3-way'!B372)</f>
        <v>3.71</v>
      </c>
      <c r="C371" s="4">
        <f>IF('True_Odds_Calculator_3-way'!C372="","",'True_Odds_Calculator_3-way'!C372)</f>
        <v>2.1</v>
      </c>
      <c r="D371" s="9">
        <f t="shared" si="78"/>
        <v>0.2705069110124404</v>
      </c>
      <c r="E371" s="9">
        <f t="shared" si="79"/>
        <v>0.26240816347685164</v>
      </c>
      <c r="F371" s="9">
        <f t="shared" si="80"/>
        <v>0.46708492551070807</v>
      </c>
      <c r="G371" s="9">
        <f t="shared" si="81"/>
        <v>1.0372166239490708</v>
      </c>
      <c r="H371" s="9">
        <f t="shared" si="82"/>
        <v>3.696763222267585</v>
      </c>
      <c r="I371" s="9">
        <f t="shared" si="83"/>
        <v>3.8108570509019817</v>
      </c>
      <c r="J371" s="9">
        <f t="shared" si="84"/>
        <v>2.1409382863439781</v>
      </c>
      <c r="K371" s="11">
        <f t="shared" si="85"/>
        <v>0.27777777777777779</v>
      </c>
      <c r="L371" s="11">
        <f t="shared" si="86"/>
        <v>0.26954177897574122</v>
      </c>
      <c r="M371" s="11">
        <f t="shared" si="87"/>
        <v>0.47619047619047616</v>
      </c>
      <c r="N371" s="11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-0.27633736932928332</v>
      </c>
      <c r="O371" s="11">
        <f>0</f>
        <v>0</v>
      </c>
      <c r="P371" s="11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0.22854005333789701</v>
      </c>
      <c r="Q371" s="11">
        <f>2*'OddsRatio_working_3-way'!K371*'OddsRatio_working_3-way'!L371*'OddsRatio_working_3-way'!M371</f>
        <v>7.1307348935381279E-2</v>
      </c>
      <c r="R371" s="11">
        <f t="shared" si="88"/>
        <v>0</v>
      </c>
      <c r="S371" s="11">
        <f t="shared" si="89"/>
        <v>-0.82703274585193332</v>
      </c>
      <c r="T371" s="11">
        <f t="shared" si="90"/>
        <v>-0.25804453848734266</v>
      </c>
      <c r="U371" s="11">
        <f>'OddsRatio_working_3-way'!S371-'OddsRatio_working_3-way'!R371^2/3</f>
        <v>-0.82703274585193332</v>
      </c>
      <c r="V371" s="11">
        <f>'OddsRatio_working_3-way'!S371*'OddsRatio_working_3-way'!R371/3-2*'OddsRatio_working_3-way'!R371^3/27-'OddsRatio_working_3-way'!T371</f>
        <v>0.25804453848734266</v>
      </c>
      <c r="W371" s="11">
        <f>'OddsRatio_working_3-way'!V371^2+4*'OddsRatio_working_3-way'!U371^3/27</f>
        <v>-1.7216938108512006E-2</v>
      </c>
      <c r="X371" s="11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0.14474453526097081</v>
      </c>
      <c r="Y371" s="11">
        <f>IF('OddsRatio_working_3-way'!W371&gt;=0,IF('OddsRatio_working_3-way'!V371+SQRT('OddsRatio_working_3-way'!W371)&gt;0,0,PI()),ACOS('OddsRatio_working_3-way'!V371/(2*'OddsRatio_working_3-way'!X371)))</f>
        <v>0.47041732834178096</v>
      </c>
      <c r="Z371" s="11">
        <f>'OddsRatio_working_3-way'!X371^(1/3)*COS('OddsRatio_working_3-way'!Y371/3)</f>
        <v>0.51860831197453539</v>
      </c>
      <c r="AA371" s="11">
        <f>'OddsRatio_working_3-way'!X371^(1/3)*COS(('OddsRatio_working_3-way'!Y371+2*PI())/3)</f>
        <v>-0.33031296196353782</v>
      </c>
      <c r="AB371" s="11">
        <f>'OddsRatio_working_3-way'!X371^(1/3)*COS(('OddsRatio_working_3-way'!Y371+4*PI())/3)</f>
        <v>-0.18829535001099765</v>
      </c>
      <c r="AC371" s="11">
        <f>'OddsRatio_working_3-way'!X371^(1/3)*SIN('OddsRatio_working_3-way'!Y371/3)</f>
        <v>8.199390649046695E-2</v>
      </c>
      <c r="AD371" s="11">
        <f>'OddsRatio_working_3-way'!X371^(1/3)*SIN(('OddsRatio_working_3-way'!Y371+2*PI())/3)</f>
        <v>0.40813101953847963</v>
      </c>
      <c r="AE371" s="11">
        <f>'OddsRatio_working_3-way'!X371^(1/3)*SIN(('OddsRatio_working_3-way'!Y371+4*PI())/3)</f>
        <v>-0.49012492602894653</v>
      </c>
      <c r="AF371" s="11">
        <f>-'OddsRatio_working_3-way'!U371/(3*'OddsRatio_working_3-way'!X371^(1/3))*COS(('OddsRatio_working_3-way'!Y371)/3)</f>
        <v>0.51860831197453539</v>
      </c>
      <c r="AG371" s="11">
        <f>-'OddsRatio_working_3-way'!U371/(3*'OddsRatio_working_3-way'!X371^(1/3))*COS(('OddsRatio_working_3-way'!Y371+2*PI())/3)</f>
        <v>-0.33031296196353782</v>
      </c>
      <c r="AH371" s="11">
        <f>-'OddsRatio_working_3-way'!U371/(3*'OddsRatio_working_3-way'!X371^(1/3))*COS(('OddsRatio_working_3-way'!Y371+4*PI())/3)</f>
        <v>-0.18829535001099765</v>
      </c>
      <c r="AI371" s="11">
        <f>'OddsRatio_working_3-way'!U371/(3*'OddsRatio_working_3-way'!X371^(1/3))*SIN(('OddsRatio_working_3-way'!Y371)/3)</f>
        <v>-8.199390649046695E-2</v>
      </c>
      <c r="AJ371" s="11">
        <f>'OddsRatio_working_3-way'!U371/(3*'OddsRatio_working_3-way'!X371^(1/3))*SIN(('OddsRatio_working_3-way'!Y371+2*PI())/3)</f>
        <v>-0.40813101953847963</v>
      </c>
      <c r="AK371" s="11">
        <f>'OddsRatio_working_3-way'!U371/(3*'OddsRatio_working_3-way'!X371^(1/3))*SIN(('OddsRatio_working_3-way'!Y371+4*PI())/3)</f>
        <v>0.49012492602894653</v>
      </c>
      <c r="AL371" s="11">
        <f>'OddsRatio_working_3-way'!Z371+'OddsRatio_working_3-way'!AF371</f>
        <v>1.0372166239490708</v>
      </c>
      <c r="AM371" s="11">
        <f>'OddsRatio_working_3-way'!AA371+'OddsRatio_working_3-way'!AG371</f>
        <v>-0.66062592392707564</v>
      </c>
      <c r="AN371" s="11">
        <f>'OddsRatio_working_3-way'!AB371+'OddsRatio_working_3-way'!AH371</f>
        <v>-0.37659070002199529</v>
      </c>
      <c r="AO371" s="11">
        <f>'OddsRatio_working_3-way'!AC371+'OddsRatio_working_3-way'!AI371</f>
        <v>0</v>
      </c>
      <c r="AP371" s="11">
        <f>'OddsRatio_working_3-way'!AD371+'OddsRatio_working_3-way'!AJ371</f>
        <v>0</v>
      </c>
      <c r="AQ371" s="11">
        <f>'OddsRatio_working_3-way'!AE371+'OddsRatio_working_3-way'!AK371</f>
        <v>0</v>
      </c>
      <c r="AR371" s="10">
        <f>IF(A371="","",IF(('OddsRatio_working_3-way'!X371=0),IF(Q371&gt;0,-Q371^(1/3),(-Q371)^(1/3)),'OddsRatio_working_3-way'!AL371-'OddsRatio_working_3-way'!R371/3))</f>
        <v>1.0372166239490708</v>
      </c>
      <c r="AS371" s="11">
        <f>IF(('OddsRatio_working_3-way'!X371=0),IF(Q371&gt;0,-Q371^(1/3),(-Q371)^(1/3)),'OddsRatio_working_3-way'!AM371-'OddsRatio_working_3-way'!R371/3)</f>
        <v>-0.66062592392707564</v>
      </c>
      <c r="AT371" s="11">
        <f>IF(('OddsRatio_working_3-way'!X371=0),IF(Q371&gt;0,-Q371^(1/3),(-Q371)^(1/3)),'OddsRatio_working_3-way'!AN371-'OddsRatio_working_3-way'!R371/3)</f>
        <v>-0.37659070002199529</v>
      </c>
      <c r="AU371" s="11">
        <f>IF(('OddsRatio_working_3-way'!X371=0),0,'OddsRatio_working_3-way'!AO371)</f>
        <v>0</v>
      </c>
      <c r="AV371" s="11">
        <f>IF(('OddsRatio_working_3-way'!X371=0),0,'OddsRatio_working_3-way'!AP371)</f>
        <v>0</v>
      </c>
      <c r="AW371" s="11">
        <f>IF(('OddsRatio_working_3-way'!X371=0),0,'OddsRatio_working_3-way'!AQ371)</f>
        <v>0</v>
      </c>
    </row>
    <row r="372" spans="1:49" x14ac:dyDescent="0.2">
      <c r="A372" s="4">
        <f>IF('True_Odds_Calculator_3-way'!A373="","",'True_Odds_Calculator_3-way'!A373)</f>
        <v>2.92</v>
      </c>
      <c r="B372" s="4">
        <f>IF('True_Odds_Calculator_3-way'!B373="","",'True_Odds_Calculator_3-way'!B373)</f>
        <v>3.9</v>
      </c>
      <c r="C372" s="4">
        <f>IF('True_Odds_Calculator_3-way'!C373="","",'True_Odds_Calculator_3-way'!C373)</f>
        <v>2.36</v>
      </c>
      <c r="D372" s="9">
        <f t="shared" si="78"/>
        <v>0.33475506001266592</v>
      </c>
      <c r="E372" s="9">
        <f t="shared" si="79"/>
        <v>0.24990073832652021</v>
      </c>
      <c r="F372" s="9">
        <f t="shared" si="80"/>
        <v>0.41534420166081382</v>
      </c>
      <c r="G372" s="9">
        <f t="shared" si="81"/>
        <v>1.0350306267622265</v>
      </c>
      <c r="H372" s="9">
        <f t="shared" si="82"/>
        <v>2.9872588033834759</v>
      </c>
      <c r="I372" s="9">
        <f t="shared" si="83"/>
        <v>4.0015888176104557</v>
      </c>
      <c r="J372" s="9">
        <f t="shared" si="84"/>
        <v>2.4076416523966278</v>
      </c>
      <c r="K372" s="11">
        <f t="shared" si="85"/>
        <v>0.34246575342465752</v>
      </c>
      <c r="L372" s="11">
        <f t="shared" si="86"/>
        <v>0.25641025641025644</v>
      </c>
      <c r="M372" s="11">
        <f t="shared" si="87"/>
        <v>0.42372881355932207</v>
      </c>
      <c r="N372" s="11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-0.28175956850208062</v>
      </c>
      <c r="O372" s="11">
        <f>0</f>
        <v>0</v>
      </c>
      <c r="P372" s="11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0.22994767016127593</v>
      </c>
      <c r="Q372" s="11">
        <f>2*'OddsRatio_working_3-way'!K372*'OddsRatio_working_3-way'!L372*'OddsRatio_working_3-way'!M372</f>
        <v>7.4416721735040769E-2</v>
      </c>
      <c r="R372" s="11">
        <f t="shared" si="88"/>
        <v>0</v>
      </c>
      <c r="S372" s="11">
        <f t="shared" si="89"/>
        <v>-0.81611308316430042</v>
      </c>
      <c r="T372" s="11">
        <f t="shared" si="90"/>
        <v>-0.26411426639621377</v>
      </c>
      <c r="U372" s="11">
        <f>'OddsRatio_working_3-way'!S372-'OddsRatio_working_3-way'!R372^2/3</f>
        <v>-0.81611308316430042</v>
      </c>
      <c r="V372" s="11">
        <f>'OddsRatio_working_3-way'!S372*'OddsRatio_working_3-way'!R372/3-2*'OddsRatio_working_3-way'!R372^3/27-'OddsRatio_working_3-way'!T372</f>
        <v>0.26411426639621377</v>
      </c>
      <c r="W372" s="11">
        <f>'OddsRatio_working_3-way'!V372^2+4*'OddsRatio_working_3-way'!U372^3/27</f>
        <v>-1.0771716303224016E-2</v>
      </c>
      <c r="X372" s="11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0.14188733384029931</v>
      </c>
      <c r="Y372" s="11">
        <f>IF('OddsRatio_working_3-way'!W372&gt;=0,IF('OddsRatio_working_3-way'!V372+SQRT('OddsRatio_working_3-way'!W372)&gt;0,0,PI()),ACOS('OddsRatio_working_3-way'!V372/(2*'OddsRatio_working_3-way'!X372)))</f>
        <v>0.37442447950025226</v>
      </c>
      <c r="Z372" s="11">
        <f>'OddsRatio_working_3-way'!X372^(1/3)*COS('OddsRatio_working_3-way'!Y372/3)</f>
        <v>0.51751531338111334</v>
      </c>
      <c r="AA372" s="11">
        <f>'OddsRatio_working_3-way'!X372^(1/3)*COS(('OddsRatio_working_3-way'!Y372+2*PI())/3)</f>
        <v>-0.31498661811713086</v>
      </c>
      <c r="AB372" s="11">
        <f>'OddsRatio_working_3-way'!X372^(1/3)*COS(('OddsRatio_working_3-way'!Y372+4*PI())/3)</f>
        <v>-0.20252869526398259</v>
      </c>
      <c r="AC372" s="11">
        <f>'OddsRatio_working_3-way'!X372^(1/3)*SIN('OddsRatio_working_3-way'!Y372/3)</f>
        <v>6.4927612031771512E-2</v>
      </c>
      <c r="AD372" s="11">
        <f>'OddsRatio_working_3-way'!X372^(1/3)*SIN(('OddsRatio_working_3-way'!Y372+2*PI())/3)</f>
        <v>0.41571760221962328</v>
      </c>
      <c r="AE372" s="11">
        <f>'OddsRatio_working_3-way'!X372^(1/3)*SIN(('OddsRatio_working_3-way'!Y372+4*PI())/3)</f>
        <v>-0.48064521425139467</v>
      </c>
      <c r="AF372" s="11">
        <f>-'OddsRatio_working_3-way'!U372/(3*'OddsRatio_working_3-way'!X372^(1/3))*COS(('OddsRatio_working_3-way'!Y372)/3)</f>
        <v>0.51751531338111323</v>
      </c>
      <c r="AG372" s="11">
        <f>-'OddsRatio_working_3-way'!U372/(3*'OddsRatio_working_3-way'!X372^(1/3))*COS(('OddsRatio_working_3-way'!Y372+2*PI())/3)</f>
        <v>-0.3149866181171308</v>
      </c>
      <c r="AH372" s="11">
        <f>-'OddsRatio_working_3-way'!U372/(3*'OddsRatio_working_3-way'!X372^(1/3))*COS(('OddsRatio_working_3-way'!Y372+4*PI())/3)</f>
        <v>-0.20252869526398257</v>
      </c>
      <c r="AI372" s="11">
        <f>'OddsRatio_working_3-way'!U372/(3*'OddsRatio_working_3-way'!X372^(1/3))*SIN(('OddsRatio_working_3-way'!Y372)/3)</f>
        <v>-6.4927612031771498E-2</v>
      </c>
      <c r="AJ372" s="11">
        <f>'OddsRatio_working_3-way'!U372/(3*'OddsRatio_working_3-way'!X372^(1/3))*SIN(('OddsRatio_working_3-way'!Y372+2*PI())/3)</f>
        <v>-0.41571760221962323</v>
      </c>
      <c r="AK372" s="11">
        <f>'OddsRatio_working_3-way'!U372/(3*'OddsRatio_working_3-way'!X372^(1/3))*SIN(('OddsRatio_working_3-way'!Y372+4*PI())/3)</f>
        <v>0.48064521425139456</v>
      </c>
      <c r="AL372" s="11">
        <f>'OddsRatio_working_3-way'!Z372+'OddsRatio_working_3-way'!AF372</f>
        <v>1.0350306267622265</v>
      </c>
      <c r="AM372" s="11">
        <f>'OddsRatio_working_3-way'!AA372+'OddsRatio_working_3-way'!AG372</f>
        <v>-0.6299732362342616</v>
      </c>
      <c r="AN372" s="11">
        <f>'OddsRatio_working_3-way'!AB372+'OddsRatio_working_3-way'!AH372</f>
        <v>-0.40505739052796519</v>
      </c>
      <c r="AO372" s="11">
        <f>'OddsRatio_working_3-way'!AC372+'OddsRatio_working_3-way'!AI372</f>
        <v>0</v>
      </c>
      <c r="AP372" s="11">
        <f>'OddsRatio_working_3-way'!AD372+'OddsRatio_working_3-way'!AJ372</f>
        <v>0</v>
      </c>
      <c r="AQ372" s="11">
        <f>'OddsRatio_working_3-way'!AE372+'OddsRatio_working_3-way'!AK372</f>
        <v>0</v>
      </c>
      <c r="AR372" s="10">
        <f>IF(A372="","",IF(('OddsRatio_working_3-way'!X372=0),IF(Q372&gt;0,-Q372^(1/3),(-Q372)^(1/3)),'OddsRatio_working_3-way'!AL372-'OddsRatio_working_3-way'!R372/3))</f>
        <v>1.0350306267622265</v>
      </c>
      <c r="AS372" s="11">
        <f>IF(('OddsRatio_working_3-way'!X372=0),IF(Q372&gt;0,-Q372^(1/3),(-Q372)^(1/3)),'OddsRatio_working_3-way'!AM372-'OddsRatio_working_3-way'!R372/3)</f>
        <v>-0.6299732362342616</v>
      </c>
      <c r="AT372" s="11">
        <f>IF(('OddsRatio_working_3-way'!X372=0),IF(Q372&gt;0,-Q372^(1/3),(-Q372)^(1/3)),'OddsRatio_working_3-way'!AN372-'OddsRatio_working_3-way'!R372/3)</f>
        <v>-0.40505739052796519</v>
      </c>
      <c r="AU372" s="11">
        <f>IF(('OddsRatio_working_3-way'!X372=0),0,'OddsRatio_working_3-way'!AO372)</f>
        <v>0</v>
      </c>
      <c r="AV372" s="11">
        <f>IF(('OddsRatio_working_3-way'!X372=0),0,'OddsRatio_working_3-way'!AP372)</f>
        <v>0</v>
      </c>
      <c r="AW372" s="11">
        <f>IF(('OddsRatio_working_3-way'!X372=0),0,'OddsRatio_working_3-way'!AQ372)</f>
        <v>0</v>
      </c>
    </row>
    <row r="373" spans="1:49" x14ac:dyDescent="0.2">
      <c r="A373" s="4">
        <f>IF('True_Odds_Calculator_3-way'!A374="","",'True_Odds_Calculator_3-way'!A374)</f>
        <v>2</v>
      </c>
      <c r="B373" s="4">
        <f>IF('True_Odds_Calculator_3-way'!B374="","",'True_Odds_Calculator_3-way'!B374)</f>
        <v>3.56</v>
      </c>
      <c r="C373" s="4">
        <f>IF('True_Odds_Calculator_3-way'!C374="","",'True_Odds_Calculator_3-way'!C374)</f>
        <v>4.0199999999999996</v>
      </c>
      <c r="D373" s="9">
        <f t="shared" si="78"/>
        <v>0.48831843413043086</v>
      </c>
      <c r="E373" s="9">
        <f t="shared" si="79"/>
        <v>0.27155606852343822</v>
      </c>
      <c r="F373" s="9">
        <f t="shared" si="80"/>
        <v>0.24012549734613087</v>
      </c>
      <c r="G373" s="9">
        <f t="shared" si="81"/>
        <v>1.0478440503290478</v>
      </c>
      <c r="H373" s="9">
        <f t="shared" si="82"/>
        <v>2.047844050329048</v>
      </c>
      <c r="I373" s="9">
        <f t="shared" si="83"/>
        <v>3.6824807688423622</v>
      </c>
      <c r="J373" s="9">
        <f t="shared" si="84"/>
        <v>4.1644890319937238</v>
      </c>
      <c r="K373" s="11">
        <f t="shared" si="85"/>
        <v>0.5</v>
      </c>
      <c r="L373" s="11">
        <f t="shared" si="86"/>
        <v>0.2808988764044944</v>
      </c>
      <c r="M373" s="11">
        <f t="shared" si="87"/>
        <v>0.24875621890547267</v>
      </c>
      <c r="N373" s="11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-0.27011012353960528</v>
      </c>
      <c r="O373" s="11">
        <f>0</f>
        <v>0</v>
      </c>
      <c r="P373" s="11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0.2298898764603946</v>
      </c>
      <c r="Q373" s="11">
        <f>2*'OddsRatio_working_3-way'!K373*'OddsRatio_working_3-way'!L373*'OddsRatio_working_3-way'!M373</f>
        <v>6.9875342389177725E-2</v>
      </c>
      <c r="R373" s="11">
        <f t="shared" si="88"/>
        <v>0</v>
      </c>
      <c r="S373" s="11">
        <f t="shared" si="89"/>
        <v>-0.85109685430463577</v>
      </c>
      <c r="T373" s="11">
        <f t="shared" si="90"/>
        <v>-0.25869205298013259</v>
      </c>
      <c r="U373" s="11">
        <f>'OddsRatio_working_3-way'!S373-'OddsRatio_working_3-way'!R373^2/3</f>
        <v>-0.85109685430463577</v>
      </c>
      <c r="V373" s="11">
        <f>'OddsRatio_working_3-way'!S373*'OddsRatio_working_3-way'!R373/3-2*'OddsRatio_working_3-way'!R373^3/27-'OddsRatio_working_3-way'!T373</f>
        <v>0.25869205298013259</v>
      </c>
      <c r="W373" s="11">
        <f>'OddsRatio_working_3-way'!V373^2+4*'OddsRatio_working_3-way'!U373^3/27</f>
        <v>-2.4412570006819706E-2</v>
      </c>
      <c r="X373" s="11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0.15110770023554013</v>
      </c>
      <c r="Y373" s="11">
        <f>IF('OddsRatio_working_3-way'!W373&gt;=0,IF('OddsRatio_working_3-way'!V373+SQRT('OddsRatio_working_3-way'!W373)&gt;0,0,PI()),ACOS('OddsRatio_working_3-way'!V373/(2*'OddsRatio_working_3-way'!X373)))</f>
        <v>0.54334195970588528</v>
      </c>
      <c r="Z373" s="11">
        <f>'OddsRatio_working_3-way'!X373^(1/3)*COS('OddsRatio_working_3-way'!Y373/3)</f>
        <v>0.52392202516452391</v>
      </c>
      <c r="AA373" s="11">
        <f>'OddsRatio_working_3-way'!X373^(1/3)*COS(('OddsRatio_working_3-way'!Y373+2*PI())/3)</f>
        <v>-0.34504829943643062</v>
      </c>
      <c r="AB373" s="11">
        <f>'OddsRatio_working_3-way'!X373^(1/3)*COS(('OddsRatio_working_3-way'!Y373+4*PI())/3)</f>
        <v>-0.17887372572809343</v>
      </c>
      <c r="AC373" s="11">
        <f>'OddsRatio_working_3-way'!X373^(1/3)*SIN('OddsRatio_working_3-way'!Y373/3)</f>
        <v>9.5940934862979985E-2</v>
      </c>
      <c r="AD373" s="11">
        <f>'OddsRatio_working_3-way'!X373^(1/3)*SIN(('OddsRatio_working_3-way'!Y373+2*PI())/3)</f>
        <v>0.40575931596317771</v>
      </c>
      <c r="AE373" s="11">
        <f>'OddsRatio_working_3-way'!X373^(1/3)*SIN(('OddsRatio_working_3-way'!Y373+4*PI())/3)</f>
        <v>-0.50170025082615755</v>
      </c>
      <c r="AF373" s="11">
        <f>-'OddsRatio_working_3-way'!U373/(3*'OddsRatio_working_3-way'!X373^(1/3))*COS(('OddsRatio_working_3-way'!Y373)/3)</f>
        <v>0.52392202516452391</v>
      </c>
      <c r="AG373" s="11">
        <f>-'OddsRatio_working_3-way'!U373/(3*'OddsRatio_working_3-way'!X373^(1/3))*COS(('OddsRatio_working_3-way'!Y373+2*PI())/3)</f>
        <v>-0.34504829943643062</v>
      </c>
      <c r="AH373" s="11">
        <f>-'OddsRatio_working_3-way'!U373/(3*'OddsRatio_working_3-way'!X373^(1/3))*COS(('OddsRatio_working_3-way'!Y373+4*PI())/3)</f>
        <v>-0.17887372572809343</v>
      </c>
      <c r="AI373" s="11">
        <f>'OddsRatio_working_3-way'!U373/(3*'OddsRatio_working_3-way'!X373^(1/3))*SIN(('OddsRatio_working_3-way'!Y373)/3)</f>
        <v>-9.5940934862979985E-2</v>
      </c>
      <c r="AJ373" s="11">
        <f>'OddsRatio_working_3-way'!U373/(3*'OddsRatio_working_3-way'!X373^(1/3))*SIN(('OddsRatio_working_3-way'!Y373+2*PI())/3)</f>
        <v>-0.40575931596317771</v>
      </c>
      <c r="AK373" s="11">
        <f>'OddsRatio_working_3-way'!U373/(3*'OddsRatio_working_3-way'!X373^(1/3))*SIN(('OddsRatio_working_3-way'!Y373+4*PI())/3)</f>
        <v>0.50170025082615755</v>
      </c>
      <c r="AL373" s="11">
        <f>'OddsRatio_working_3-way'!Z373+'OddsRatio_working_3-way'!AF373</f>
        <v>1.0478440503290478</v>
      </c>
      <c r="AM373" s="11">
        <f>'OddsRatio_working_3-way'!AA373+'OddsRatio_working_3-way'!AG373</f>
        <v>-0.69009659887286123</v>
      </c>
      <c r="AN373" s="11">
        <f>'OddsRatio_working_3-way'!AB373+'OddsRatio_working_3-way'!AH373</f>
        <v>-0.35774745145618686</v>
      </c>
      <c r="AO373" s="11">
        <f>'OddsRatio_working_3-way'!AC373+'OddsRatio_working_3-way'!AI373</f>
        <v>0</v>
      </c>
      <c r="AP373" s="11">
        <f>'OddsRatio_working_3-way'!AD373+'OddsRatio_working_3-way'!AJ373</f>
        <v>0</v>
      </c>
      <c r="AQ373" s="11">
        <f>'OddsRatio_working_3-way'!AE373+'OddsRatio_working_3-way'!AK373</f>
        <v>0</v>
      </c>
      <c r="AR373" s="10">
        <f>IF(A373="","",IF(('OddsRatio_working_3-way'!X373=0),IF(Q373&gt;0,-Q373^(1/3),(-Q373)^(1/3)),'OddsRatio_working_3-way'!AL373-'OddsRatio_working_3-way'!R373/3))</f>
        <v>1.0478440503290478</v>
      </c>
      <c r="AS373" s="11">
        <f>IF(('OddsRatio_working_3-way'!X373=0),IF(Q373&gt;0,-Q373^(1/3),(-Q373)^(1/3)),'OddsRatio_working_3-way'!AM373-'OddsRatio_working_3-way'!R373/3)</f>
        <v>-0.69009659887286123</v>
      </c>
      <c r="AT373" s="11">
        <f>IF(('OddsRatio_working_3-way'!X373=0),IF(Q373&gt;0,-Q373^(1/3),(-Q373)^(1/3)),'OddsRatio_working_3-way'!AN373-'OddsRatio_working_3-way'!R373/3)</f>
        <v>-0.35774745145618686</v>
      </c>
      <c r="AU373" s="11">
        <f>IF(('OddsRatio_working_3-way'!X373=0),0,'OddsRatio_working_3-way'!AO373)</f>
        <v>0</v>
      </c>
      <c r="AV373" s="11">
        <f>IF(('OddsRatio_working_3-way'!X373=0),0,'OddsRatio_working_3-way'!AP373)</f>
        <v>0</v>
      </c>
      <c r="AW373" s="11">
        <f>IF(('OddsRatio_working_3-way'!X373=0),0,'OddsRatio_working_3-way'!AQ373)</f>
        <v>0</v>
      </c>
    </row>
    <row r="374" spans="1:49" x14ac:dyDescent="0.2">
      <c r="A374" s="4">
        <f>IF('True_Odds_Calculator_3-way'!A375="","",'True_Odds_Calculator_3-way'!A375)</f>
        <v>3.19</v>
      </c>
      <c r="B374" s="4">
        <f>IF('True_Odds_Calculator_3-way'!B375="","",'True_Odds_Calculator_3-way'!B375)</f>
        <v>3.54</v>
      </c>
      <c r="C374" s="4">
        <f>IF('True_Odds_Calculator_3-way'!C375="","",'True_Odds_Calculator_3-way'!C375)</f>
        <v>2.3199999999999998</v>
      </c>
      <c r="D374" s="9">
        <f t="shared" si="78"/>
        <v>0.30472946070909424</v>
      </c>
      <c r="E374" s="9">
        <f t="shared" si="79"/>
        <v>0.27425523479587144</v>
      </c>
      <c r="F374" s="9">
        <f t="shared" si="80"/>
        <v>0.42101530449503444</v>
      </c>
      <c r="G374" s="9">
        <f t="shared" si="81"/>
        <v>1.0418261869316841</v>
      </c>
      <c r="H374" s="9">
        <f t="shared" si="82"/>
        <v>3.2815993493803877</v>
      </c>
      <c r="I374" s="9">
        <f t="shared" si="83"/>
        <v>3.6462385148064773</v>
      </c>
      <c r="J374" s="9">
        <f t="shared" si="84"/>
        <v>2.3752105667498227</v>
      </c>
      <c r="K374" s="11">
        <f t="shared" si="85"/>
        <v>0.31347962382445144</v>
      </c>
      <c r="L374" s="11">
        <f t="shared" si="86"/>
        <v>0.2824858757062147</v>
      </c>
      <c r="M374" s="11">
        <f t="shared" si="87"/>
        <v>0.43103448275862072</v>
      </c>
      <c r="N374" s="11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-0.28026562405530153</v>
      </c>
      <c r="O374" s="11">
        <f>0</f>
        <v>0</v>
      </c>
      <c r="P374" s="11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0.23092632526518742</v>
      </c>
      <c r="Q374" s="11">
        <f>2*'OddsRatio_working_3-way'!K374*'OddsRatio_working_3-way'!L374*'OddsRatio_working_3-way'!M374</f>
        <v>7.6339281079400814E-2</v>
      </c>
      <c r="R374" s="11">
        <f t="shared" si="88"/>
        <v>0</v>
      </c>
      <c r="S374" s="11">
        <f t="shared" si="89"/>
        <v>-0.82395522477498495</v>
      </c>
      <c r="T374" s="11">
        <f t="shared" si="90"/>
        <v>-0.27238189248759842</v>
      </c>
      <c r="U374" s="11">
        <f>'OddsRatio_working_3-way'!S374-'OddsRatio_working_3-way'!R374^2/3</f>
        <v>-0.82395522477498495</v>
      </c>
      <c r="V374" s="11">
        <f>'OddsRatio_working_3-way'!S374*'OddsRatio_working_3-way'!R374/3-2*'OddsRatio_working_3-way'!R374^3/27-'OddsRatio_working_3-way'!T374</f>
        <v>0.27238189248759842</v>
      </c>
      <c r="W374" s="11">
        <f>'OddsRatio_working_3-way'!V374^2+4*'OddsRatio_working_3-way'!U374^3/27</f>
        <v>-8.6799602072873683E-3</v>
      </c>
      <c r="X374" s="11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0.1439373609963836</v>
      </c>
      <c r="Y374" s="11">
        <f>IF('OddsRatio_working_3-way'!W374&gt;=0,IF('OddsRatio_working_3-way'!V374+SQRT('OddsRatio_working_3-way'!W374)&gt;0,0,PI()),ACOS('OddsRatio_working_3-way'!V374/(2*'OddsRatio_working_3-way'!X374)))</f>
        <v>0.32956861540762494</v>
      </c>
      <c r="Z374" s="11">
        <f>'OddsRatio_working_3-way'!X374^(1/3)*COS('OddsRatio_working_3-way'!Y374/3)</f>
        <v>0.52091309346584203</v>
      </c>
      <c r="AA374" s="11">
        <f>'OddsRatio_working_3-way'!X374^(1/3)*COS(('OddsRatio_working_3-way'!Y374+2*PI())/3)</f>
        <v>-0.31021564625885167</v>
      </c>
      <c r="AB374" s="11">
        <f>'OddsRatio_working_3-way'!X374^(1/3)*COS(('OddsRatio_working_3-way'!Y374+4*PI())/3)</f>
        <v>-0.21069744720699041</v>
      </c>
      <c r="AC374" s="11">
        <f>'OddsRatio_working_3-way'!X374^(1/3)*SIN('OddsRatio_working_3-way'!Y374/3)</f>
        <v>5.7456859011858971E-2</v>
      </c>
      <c r="AD374" s="11">
        <f>'OddsRatio_working_3-way'!X374^(1/3)*SIN(('OddsRatio_working_3-way'!Y374+2*PI())/3)</f>
        <v>0.42239554259942741</v>
      </c>
      <c r="AE374" s="11">
        <f>'OddsRatio_working_3-way'!X374^(1/3)*SIN(('OddsRatio_working_3-way'!Y374+4*PI())/3)</f>
        <v>-0.47985240161128628</v>
      </c>
      <c r="AF374" s="11">
        <f>-'OddsRatio_working_3-way'!U374/(3*'OddsRatio_working_3-way'!X374^(1/3))*COS(('OddsRatio_working_3-way'!Y374)/3)</f>
        <v>0.52091309346584203</v>
      </c>
      <c r="AG374" s="11">
        <f>-'OddsRatio_working_3-way'!U374/(3*'OddsRatio_working_3-way'!X374^(1/3))*COS(('OddsRatio_working_3-way'!Y374+2*PI())/3)</f>
        <v>-0.31021564625885167</v>
      </c>
      <c r="AH374" s="11">
        <f>-'OddsRatio_working_3-way'!U374/(3*'OddsRatio_working_3-way'!X374^(1/3))*COS(('OddsRatio_working_3-way'!Y374+4*PI())/3)</f>
        <v>-0.21069744720699041</v>
      </c>
      <c r="AI374" s="11">
        <f>'OddsRatio_working_3-way'!U374/(3*'OddsRatio_working_3-way'!X374^(1/3))*SIN(('OddsRatio_working_3-way'!Y374)/3)</f>
        <v>-5.7456859011858971E-2</v>
      </c>
      <c r="AJ374" s="11">
        <f>'OddsRatio_working_3-way'!U374/(3*'OddsRatio_working_3-way'!X374^(1/3))*SIN(('OddsRatio_working_3-way'!Y374+2*PI())/3)</f>
        <v>-0.42239554259942741</v>
      </c>
      <c r="AK374" s="11">
        <f>'OddsRatio_working_3-way'!U374/(3*'OddsRatio_working_3-way'!X374^(1/3))*SIN(('OddsRatio_working_3-way'!Y374+4*PI())/3)</f>
        <v>0.47985240161128628</v>
      </c>
      <c r="AL374" s="11">
        <f>'OddsRatio_working_3-way'!Z374+'OddsRatio_working_3-way'!AF374</f>
        <v>1.0418261869316841</v>
      </c>
      <c r="AM374" s="11">
        <f>'OddsRatio_working_3-way'!AA374+'OddsRatio_working_3-way'!AG374</f>
        <v>-0.62043129251770335</v>
      </c>
      <c r="AN374" s="11">
        <f>'OddsRatio_working_3-way'!AB374+'OddsRatio_working_3-way'!AH374</f>
        <v>-0.42139489441398081</v>
      </c>
      <c r="AO374" s="11">
        <f>'OddsRatio_working_3-way'!AC374+'OddsRatio_working_3-way'!AI374</f>
        <v>0</v>
      </c>
      <c r="AP374" s="11">
        <f>'OddsRatio_working_3-way'!AD374+'OddsRatio_working_3-way'!AJ374</f>
        <v>0</v>
      </c>
      <c r="AQ374" s="11">
        <f>'OddsRatio_working_3-way'!AE374+'OddsRatio_working_3-way'!AK374</f>
        <v>0</v>
      </c>
      <c r="AR374" s="10">
        <f>IF(A374="","",IF(('OddsRatio_working_3-way'!X374=0),IF(Q374&gt;0,-Q374^(1/3),(-Q374)^(1/3)),'OddsRatio_working_3-way'!AL374-'OddsRatio_working_3-way'!R374/3))</f>
        <v>1.0418261869316841</v>
      </c>
      <c r="AS374" s="11">
        <f>IF(('OddsRatio_working_3-way'!X374=0),IF(Q374&gt;0,-Q374^(1/3),(-Q374)^(1/3)),'OddsRatio_working_3-way'!AM374-'OddsRatio_working_3-way'!R374/3)</f>
        <v>-0.62043129251770335</v>
      </c>
      <c r="AT374" s="11">
        <f>IF(('OddsRatio_working_3-way'!X374=0),IF(Q374&gt;0,-Q374^(1/3),(-Q374)^(1/3)),'OddsRatio_working_3-way'!AN374-'OddsRatio_working_3-way'!R374/3)</f>
        <v>-0.42139489441398081</v>
      </c>
      <c r="AU374" s="11">
        <f>IF(('OddsRatio_working_3-way'!X374=0),0,'OddsRatio_working_3-way'!AO374)</f>
        <v>0</v>
      </c>
      <c r="AV374" s="11">
        <f>IF(('OddsRatio_working_3-way'!X374=0),0,'OddsRatio_working_3-way'!AP374)</f>
        <v>0</v>
      </c>
      <c r="AW374" s="11">
        <f>IF(('OddsRatio_working_3-way'!X374=0),0,'OddsRatio_working_3-way'!AQ374)</f>
        <v>0</v>
      </c>
    </row>
    <row r="375" spans="1:49" x14ac:dyDescent="0.2">
      <c r="A375" s="4">
        <f>IF('True_Odds_Calculator_3-way'!A376="","",'True_Odds_Calculator_3-way'!A376)</f>
        <v>1.67</v>
      </c>
      <c r="B375" s="4">
        <f>IF('True_Odds_Calculator_3-way'!B376="","",'True_Odds_Calculator_3-way'!B376)</f>
        <v>4.12</v>
      </c>
      <c r="C375" s="4">
        <f>IF('True_Odds_Calculator_3-way'!C376="","",'True_Odds_Calculator_3-way'!C376)</f>
        <v>5.31</v>
      </c>
      <c r="D375" s="9">
        <f t="shared" si="78"/>
        <v>0.58623089667826978</v>
      </c>
      <c r="E375" s="9">
        <f t="shared" si="79"/>
        <v>0.23327593910889916</v>
      </c>
      <c r="F375" s="9">
        <f t="shared" si="80"/>
        <v>0.18049316421283115</v>
      </c>
      <c r="G375" s="9">
        <f t="shared" si="81"/>
        <v>1.0534515143309759</v>
      </c>
      <c r="H375" s="9">
        <f t="shared" si="82"/>
        <v>1.7058125146017533</v>
      </c>
      <c r="I375" s="9">
        <f t="shared" si="83"/>
        <v>4.286768724712644</v>
      </c>
      <c r="J375" s="9">
        <f t="shared" si="84"/>
        <v>5.5403760267665065</v>
      </c>
      <c r="K375" s="11">
        <f t="shared" si="85"/>
        <v>0.5988023952095809</v>
      </c>
      <c r="L375" s="11">
        <f t="shared" si="86"/>
        <v>0.24271844660194175</v>
      </c>
      <c r="M375" s="11">
        <f t="shared" si="87"/>
        <v>0.18832391713747648</v>
      </c>
      <c r="N375" s="11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-0.24660305848727093</v>
      </c>
      <c r="O375" s="11">
        <f>0</f>
        <v>0</v>
      </c>
      <c r="P375" s="11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0.22170567536968197</v>
      </c>
      <c r="Q375" s="11">
        <f>2*'OddsRatio_working_3-way'!K375*'OddsRatio_working_3-way'!L375*'OddsRatio_working_3-way'!M375</f>
        <v>5.4742142066588138E-2</v>
      </c>
      <c r="R375" s="11">
        <f t="shared" si="88"/>
        <v>0</v>
      </c>
      <c r="S375" s="11">
        <f t="shared" si="89"/>
        <v>-0.89903862802709678</v>
      </c>
      <c r="T375" s="11">
        <f t="shared" si="90"/>
        <v>-0.22198484642644364</v>
      </c>
      <c r="U375" s="11">
        <f>'OddsRatio_working_3-way'!S375-'OddsRatio_working_3-way'!R375^2/3</f>
        <v>-0.89903862802709678</v>
      </c>
      <c r="V375" s="11">
        <f>'OddsRatio_working_3-way'!S375*'OddsRatio_working_3-way'!R375/3-2*'OddsRatio_working_3-way'!R375^3/27-'OddsRatio_working_3-way'!T375</f>
        <v>0.22198484642644364</v>
      </c>
      <c r="W375" s="11">
        <f>'OddsRatio_working_3-way'!V375^2+4*'OddsRatio_working_3-way'!U375^3/27</f>
        <v>-5.8377003609576421E-2</v>
      </c>
      <c r="X375" s="11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0.16405355501523594</v>
      </c>
      <c r="Y375" s="11">
        <f>IF('OddsRatio_working_3-way'!W375&gt;=0,IF('OddsRatio_working_3-way'!V375+SQRT('OddsRatio_working_3-way'!W375)&gt;0,0,PI()),ACOS('OddsRatio_working_3-way'!V375/(2*'OddsRatio_working_3-way'!X375)))</f>
        <v>0.82771233333389405</v>
      </c>
      <c r="Z375" s="11">
        <f>'OddsRatio_working_3-way'!X375^(1/3)*COS('OddsRatio_working_3-way'!Y375/3)</f>
        <v>0.52672575716548797</v>
      </c>
      <c r="AA375" s="11">
        <f>'OddsRatio_working_3-way'!X375^(1/3)*COS(('OddsRatio_working_3-way'!Y375+2*PI())/3)</f>
        <v>-0.39251255748519714</v>
      </c>
      <c r="AB375" s="11">
        <f>'OddsRatio_working_3-way'!X375^(1/3)*COS(('OddsRatio_working_3-way'!Y375+4*PI())/3)</f>
        <v>-0.13421319968029069</v>
      </c>
      <c r="AC375" s="11">
        <f>'OddsRatio_working_3-way'!X375^(1/3)*SIN('OddsRatio_working_3-way'!Y375/3)</f>
        <v>0.14912920376017025</v>
      </c>
      <c r="AD375" s="11">
        <f>'OddsRatio_working_3-way'!X375^(1/3)*SIN(('OddsRatio_working_3-way'!Y375+2*PI())/3)</f>
        <v>0.38159328465282083</v>
      </c>
      <c r="AE375" s="11">
        <f>'OddsRatio_working_3-way'!X375^(1/3)*SIN(('OddsRatio_working_3-way'!Y375+4*PI())/3)</f>
        <v>-0.53072248841299097</v>
      </c>
      <c r="AF375" s="11">
        <f>-'OddsRatio_working_3-way'!U375/(3*'OddsRatio_working_3-way'!X375^(1/3))*COS(('OddsRatio_working_3-way'!Y375)/3)</f>
        <v>0.52672575716548797</v>
      </c>
      <c r="AG375" s="11">
        <f>-'OddsRatio_working_3-way'!U375/(3*'OddsRatio_working_3-way'!X375^(1/3))*COS(('OddsRatio_working_3-way'!Y375+2*PI())/3)</f>
        <v>-0.39251255748519714</v>
      </c>
      <c r="AH375" s="11">
        <f>-'OddsRatio_working_3-way'!U375/(3*'OddsRatio_working_3-way'!X375^(1/3))*COS(('OddsRatio_working_3-way'!Y375+4*PI())/3)</f>
        <v>-0.13421319968029069</v>
      </c>
      <c r="AI375" s="11">
        <f>'OddsRatio_working_3-way'!U375/(3*'OddsRatio_working_3-way'!X375^(1/3))*SIN(('OddsRatio_working_3-way'!Y375)/3)</f>
        <v>-0.14912920376017025</v>
      </c>
      <c r="AJ375" s="11">
        <f>'OddsRatio_working_3-way'!U375/(3*'OddsRatio_working_3-way'!X375^(1/3))*SIN(('OddsRatio_working_3-way'!Y375+2*PI())/3)</f>
        <v>-0.38159328465282083</v>
      </c>
      <c r="AK375" s="11">
        <f>'OddsRatio_working_3-way'!U375/(3*'OddsRatio_working_3-way'!X375^(1/3))*SIN(('OddsRatio_working_3-way'!Y375+4*PI())/3)</f>
        <v>0.53072248841299097</v>
      </c>
      <c r="AL375" s="11">
        <f>'OddsRatio_working_3-way'!Z375+'OddsRatio_working_3-way'!AF375</f>
        <v>1.0534515143309759</v>
      </c>
      <c r="AM375" s="11">
        <f>'OddsRatio_working_3-way'!AA375+'OddsRatio_working_3-way'!AG375</f>
        <v>-0.78502511497039429</v>
      </c>
      <c r="AN375" s="11">
        <f>'OddsRatio_working_3-way'!AB375+'OddsRatio_working_3-way'!AH375</f>
        <v>-0.26842639936058138</v>
      </c>
      <c r="AO375" s="11">
        <f>'OddsRatio_working_3-way'!AC375+'OddsRatio_working_3-way'!AI375</f>
        <v>0</v>
      </c>
      <c r="AP375" s="11">
        <f>'OddsRatio_working_3-way'!AD375+'OddsRatio_working_3-way'!AJ375</f>
        <v>0</v>
      </c>
      <c r="AQ375" s="11">
        <f>'OddsRatio_working_3-way'!AE375+'OddsRatio_working_3-way'!AK375</f>
        <v>0</v>
      </c>
      <c r="AR375" s="10">
        <f>IF(A375="","",IF(('OddsRatio_working_3-way'!X375=0),IF(Q375&gt;0,-Q375^(1/3),(-Q375)^(1/3)),'OddsRatio_working_3-way'!AL375-'OddsRatio_working_3-way'!R375/3))</f>
        <v>1.0534515143309759</v>
      </c>
      <c r="AS375" s="11">
        <f>IF(('OddsRatio_working_3-way'!X375=0),IF(Q375&gt;0,-Q375^(1/3),(-Q375)^(1/3)),'OddsRatio_working_3-way'!AM375-'OddsRatio_working_3-way'!R375/3)</f>
        <v>-0.78502511497039429</v>
      </c>
      <c r="AT375" s="11">
        <f>IF(('OddsRatio_working_3-way'!X375=0),IF(Q375&gt;0,-Q375^(1/3),(-Q375)^(1/3)),'OddsRatio_working_3-way'!AN375-'OddsRatio_working_3-way'!R375/3)</f>
        <v>-0.26842639936058138</v>
      </c>
      <c r="AU375" s="11">
        <f>IF(('OddsRatio_working_3-way'!X375=0),0,'OddsRatio_working_3-way'!AO375)</f>
        <v>0</v>
      </c>
      <c r="AV375" s="11">
        <f>IF(('OddsRatio_working_3-way'!X375=0),0,'OddsRatio_working_3-way'!AP375)</f>
        <v>0</v>
      </c>
      <c r="AW375" s="11">
        <f>IF(('OddsRatio_working_3-way'!X375=0),0,'OddsRatio_working_3-way'!AQ375)</f>
        <v>0</v>
      </c>
    </row>
    <row r="376" spans="1:49" x14ac:dyDescent="0.2">
      <c r="A376" s="4">
        <f>IF('True_Odds_Calculator_3-way'!A377="","",'True_Odds_Calculator_3-way'!A377)</f>
        <v>1.63</v>
      </c>
      <c r="B376" s="4">
        <f>IF('True_Odds_Calculator_3-way'!B377="","",'True_Odds_Calculator_3-way'!B377)</f>
        <v>3.7</v>
      </c>
      <c r="C376" s="4">
        <f>IF('True_Odds_Calculator_3-way'!C377="","",'True_Odds_Calculator_3-way'!C377)</f>
        <v>7.07</v>
      </c>
      <c r="D376" s="9">
        <f t="shared" si="78"/>
        <v>0.6026313687417143</v>
      </c>
      <c r="E376" s="9">
        <f t="shared" si="79"/>
        <v>0.26137273123424964</v>
      </c>
      <c r="F376" s="9">
        <f t="shared" si="80"/>
        <v>0.13599590002403619</v>
      </c>
      <c r="G376" s="9">
        <f t="shared" si="81"/>
        <v>1.0466495636579958</v>
      </c>
      <c r="H376" s="9">
        <f t="shared" si="82"/>
        <v>1.6593892251045372</v>
      </c>
      <c r="I376" s="9">
        <f t="shared" si="83"/>
        <v>3.8259538218765892</v>
      </c>
      <c r="J376" s="9">
        <f t="shared" si="84"/>
        <v>7.3531628514040346</v>
      </c>
      <c r="K376" s="11">
        <f t="shared" si="85"/>
        <v>0.61349693251533743</v>
      </c>
      <c r="L376" s="11">
        <f t="shared" si="86"/>
        <v>0.27027027027027023</v>
      </c>
      <c r="M376" s="11">
        <f t="shared" si="87"/>
        <v>0.14144271570014144</v>
      </c>
      <c r="N376" s="11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-0.24214988237341406</v>
      </c>
      <c r="O376" s="11">
        <f>0</f>
        <v>0</v>
      </c>
      <c r="P376" s="11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0.22045457263825721</v>
      </c>
      <c r="Q376" s="11">
        <f>2*'OddsRatio_working_3-way'!K376*'OddsRatio_working_3-way'!L376*'OddsRatio_working_3-way'!M376</f>
        <v>4.6905228220905794E-2</v>
      </c>
      <c r="R376" s="11">
        <f t="shared" si="88"/>
        <v>0</v>
      </c>
      <c r="S376" s="11">
        <f t="shared" si="89"/>
        <v>-0.91040545003568907</v>
      </c>
      <c r="T376" s="11">
        <f t="shared" si="90"/>
        <v>-0.19370328724163599</v>
      </c>
      <c r="U376" s="11">
        <f>'OddsRatio_working_3-way'!S376-'OddsRatio_working_3-way'!R376^2/3</f>
        <v>-0.91040545003568907</v>
      </c>
      <c r="V376" s="11">
        <f>'OddsRatio_working_3-way'!S376*'OddsRatio_working_3-way'!R376/3-2*'OddsRatio_working_3-way'!R376^3/27-'OddsRatio_working_3-way'!T376</f>
        <v>0.19370328724163599</v>
      </c>
      <c r="W376" s="11">
        <f>'OddsRatio_working_3-way'!V376^2+4*'OddsRatio_working_3-way'!U376^3/27</f>
        <v>-7.4268474789455502E-2</v>
      </c>
      <c r="X376" s="11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0.16717463793715187</v>
      </c>
      <c r="Y376" s="11">
        <f>IF('OddsRatio_working_3-way'!W376&gt;=0,IF('OddsRatio_working_3-way'!V376+SQRT('OddsRatio_working_3-way'!W376)&gt;0,0,PI()),ACOS('OddsRatio_working_3-way'!V376/(2*'OddsRatio_working_3-way'!X376)))</f>
        <v>0.95287254431757307</v>
      </c>
      <c r="Z376" s="11">
        <f>'OddsRatio_working_3-way'!X376^(1/3)*COS('OddsRatio_working_3-way'!Y376/3)</f>
        <v>0.52332478182899789</v>
      </c>
      <c r="AA376" s="11">
        <f>'OddsRatio_working_3-way'!X376^(1/3)*COS(('OddsRatio_working_3-way'!Y376+2*PI())/3)</f>
        <v>-0.41065816955149953</v>
      </c>
      <c r="AB376" s="11">
        <f>'OddsRatio_working_3-way'!X376^(1/3)*COS(('OddsRatio_working_3-way'!Y376+4*PI())/3)</f>
        <v>-0.11266661227749848</v>
      </c>
      <c r="AC376" s="11">
        <f>'OddsRatio_working_3-way'!X376^(1/3)*SIN('OddsRatio_working_3-way'!Y376/3)</f>
        <v>0.17204550580838043</v>
      </c>
      <c r="AD376" s="11">
        <f>'OddsRatio_working_3-way'!X376^(1/3)*SIN(('OddsRatio_working_3-way'!Y376+2*PI())/3)</f>
        <v>0.36718980258967099</v>
      </c>
      <c r="AE376" s="11">
        <f>'OddsRatio_working_3-way'!X376^(1/3)*SIN(('OddsRatio_working_3-way'!Y376+4*PI())/3)</f>
        <v>-0.53923530839805134</v>
      </c>
      <c r="AF376" s="11">
        <f>-'OddsRatio_working_3-way'!U376/(3*'OddsRatio_working_3-way'!X376^(1/3))*COS(('OddsRatio_working_3-way'!Y376)/3)</f>
        <v>0.52332478182899789</v>
      </c>
      <c r="AG376" s="11">
        <f>-'OddsRatio_working_3-way'!U376/(3*'OddsRatio_working_3-way'!X376^(1/3))*COS(('OddsRatio_working_3-way'!Y376+2*PI())/3)</f>
        <v>-0.41065816955149953</v>
      </c>
      <c r="AH376" s="11">
        <f>-'OddsRatio_working_3-way'!U376/(3*'OddsRatio_working_3-way'!X376^(1/3))*COS(('OddsRatio_working_3-way'!Y376+4*PI())/3)</f>
        <v>-0.11266661227749848</v>
      </c>
      <c r="AI376" s="11">
        <f>'OddsRatio_working_3-way'!U376/(3*'OddsRatio_working_3-way'!X376^(1/3))*SIN(('OddsRatio_working_3-way'!Y376)/3)</f>
        <v>-0.17204550580838043</v>
      </c>
      <c r="AJ376" s="11">
        <f>'OddsRatio_working_3-way'!U376/(3*'OddsRatio_working_3-way'!X376^(1/3))*SIN(('OddsRatio_working_3-way'!Y376+2*PI())/3)</f>
        <v>-0.36718980258967099</v>
      </c>
      <c r="AK376" s="11">
        <f>'OddsRatio_working_3-way'!U376/(3*'OddsRatio_working_3-way'!X376^(1/3))*SIN(('OddsRatio_working_3-way'!Y376+4*PI())/3)</f>
        <v>0.53923530839805134</v>
      </c>
      <c r="AL376" s="11">
        <f>'OddsRatio_working_3-way'!Z376+'OddsRatio_working_3-way'!AF376</f>
        <v>1.0466495636579958</v>
      </c>
      <c r="AM376" s="11">
        <f>'OddsRatio_working_3-way'!AA376+'OddsRatio_working_3-way'!AG376</f>
        <v>-0.82131633910299906</v>
      </c>
      <c r="AN376" s="11">
        <f>'OddsRatio_working_3-way'!AB376+'OddsRatio_working_3-way'!AH376</f>
        <v>-0.22533322455499696</v>
      </c>
      <c r="AO376" s="11">
        <f>'OddsRatio_working_3-way'!AC376+'OddsRatio_working_3-way'!AI376</f>
        <v>0</v>
      </c>
      <c r="AP376" s="11">
        <f>'OddsRatio_working_3-way'!AD376+'OddsRatio_working_3-way'!AJ376</f>
        <v>0</v>
      </c>
      <c r="AQ376" s="11">
        <f>'OddsRatio_working_3-way'!AE376+'OddsRatio_working_3-way'!AK376</f>
        <v>0</v>
      </c>
      <c r="AR376" s="10">
        <f>IF(A376="","",IF(('OddsRatio_working_3-way'!X376=0),IF(Q376&gt;0,-Q376^(1/3),(-Q376)^(1/3)),'OddsRatio_working_3-way'!AL376-'OddsRatio_working_3-way'!R376/3))</f>
        <v>1.0466495636579958</v>
      </c>
      <c r="AS376" s="11">
        <f>IF(('OddsRatio_working_3-way'!X376=0),IF(Q376&gt;0,-Q376^(1/3),(-Q376)^(1/3)),'OddsRatio_working_3-way'!AM376-'OddsRatio_working_3-way'!R376/3)</f>
        <v>-0.82131633910299906</v>
      </c>
      <c r="AT376" s="11">
        <f>IF(('OddsRatio_working_3-way'!X376=0),IF(Q376&gt;0,-Q376^(1/3),(-Q376)^(1/3)),'OddsRatio_working_3-way'!AN376-'OddsRatio_working_3-way'!R376/3)</f>
        <v>-0.22533322455499696</v>
      </c>
      <c r="AU376" s="11">
        <f>IF(('OddsRatio_working_3-way'!X376=0),0,'OddsRatio_working_3-way'!AO376)</f>
        <v>0</v>
      </c>
      <c r="AV376" s="11">
        <f>IF(('OddsRatio_working_3-way'!X376=0),0,'OddsRatio_working_3-way'!AP376)</f>
        <v>0</v>
      </c>
      <c r="AW376" s="11">
        <f>IF(('OddsRatio_working_3-way'!X376=0),0,'OddsRatio_working_3-way'!AQ376)</f>
        <v>0</v>
      </c>
    </row>
    <row r="377" spans="1:49" x14ac:dyDescent="0.2">
      <c r="A377" s="4">
        <f>IF('True_Odds_Calculator_3-way'!A378="","",'True_Odds_Calculator_3-way'!A378)</f>
        <v>2.1800000000000002</v>
      </c>
      <c r="B377" s="4">
        <f>IF('True_Odds_Calculator_3-way'!B378="","",'True_Odds_Calculator_3-way'!B378)</f>
        <v>3.67</v>
      </c>
      <c r="C377" s="4">
        <f>IF('True_Odds_Calculator_3-way'!C378="","",'True_Odds_Calculator_3-way'!C378)</f>
        <v>3.43</v>
      </c>
      <c r="D377" s="9">
        <f t="shared" si="78"/>
        <v>0.45003687708330209</v>
      </c>
      <c r="E377" s="9">
        <f t="shared" si="79"/>
        <v>0.26559545315974803</v>
      </c>
      <c r="F377" s="9">
        <f t="shared" si="80"/>
        <v>0.28436766975694988</v>
      </c>
      <c r="G377" s="9">
        <f t="shared" si="81"/>
        <v>1.0356272271960374</v>
      </c>
      <c r="H377" s="9">
        <f t="shared" si="82"/>
        <v>2.222040128091324</v>
      </c>
      <c r="I377" s="9">
        <f t="shared" si="83"/>
        <v>3.7651246966134195</v>
      </c>
      <c r="J377" s="9">
        <f t="shared" si="84"/>
        <v>3.5165741620863713</v>
      </c>
      <c r="K377" s="11">
        <f t="shared" si="85"/>
        <v>0.4587155963302752</v>
      </c>
      <c r="L377" s="11">
        <f t="shared" si="86"/>
        <v>0.27247956403269757</v>
      </c>
      <c r="M377" s="11">
        <f t="shared" si="87"/>
        <v>0.29154518950437314</v>
      </c>
      <c r="N377" s="11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-0.27898629177155743</v>
      </c>
      <c r="O377" s="11">
        <f>0</f>
        <v>0</v>
      </c>
      <c r="P377" s="11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0.22884581032515855</v>
      </c>
      <c r="Q377" s="11">
        <f>2*'OddsRatio_working_3-way'!K377*'OddsRatio_working_3-way'!L377*'OddsRatio_working_3-way'!M377</f>
        <v>7.2880831313744759E-2</v>
      </c>
      <c r="R377" s="11">
        <f t="shared" si="88"/>
        <v>0</v>
      </c>
      <c r="S377" s="11">
        <f t="shared" si="89"/>
        <v>-0.82027618228835608</v>
      </c>
      <c r="T377" s="11">
        <f t="shared" si="90"/>
        <v>-0.26123445295807518</v>
      </c>
      <c r="U377" s="11">
        <f>'OddsRatio_working_3-way'!S377-'OddsRatio_working_3-way'!R377^2/3</f>
        <v>-0.82027618228835608</v>
      </c>
      <c r="V377" s="11">
        <f>'OddsRatio_working_3-way'!S377*'OddsRatio_working_3-way'!R377/3-2*'OddsRatio_working_3-way'!R377^3/27-'OddsRatio_working_3-way'!T377</f>
        <v>0.26123445295807518</v>
      </c>
      <c r="W377" s="11">
        <f>'OddsRatio_working_3-way'!V377^2+4*'OddsRatio_working_3-way'!U377^3/27</f>
        <v>-1.3523272080097126E-2</v>
      </c>
      <c r="X377" s="11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0.14297439586548522</v>
      </c>
      <c r="Y377" s="11">
        <f>IF('OddsRatio_working_3-way'!W377&gt;=0,IF('OddsRatio_working_3-way'!V377+SQRT('OddsRatio_working_3-way'!W377)&gt;0,0,PI()),ACOS('OddsRatio_working_3-way'!V377/(2*'OddsRatio_working_3-way'!X377)))</f>
        <v>0.41881682533536879</v>
      </c>
      <c r="Z377" s="11">
        <f>'OddsRatio_working_3-way'!X377^(1/3)*COS('OddsRatio_working_3-way'!Y377/3)</f>
        <v>0.51781361359801859</v>
      </c>
      <c r="AA377" s="11">
        <f>'OddsRatio_working_3-way'!X377^(1/3)*COS(('OddsRatio_working_3-way'!Y377+2*PI())/3)</f>
        <v>-0.32192142217917658</v>
      </c>
      <c r="AB377" s="11">
        <f>'OddsRatio_working_3-way'!X377^(1/3)*COS(('OddsRatio_working_3-way'!Y377+4*PI())/3)</f>
        <v>-0.19589219141884212</v>
      </c>
      <c r="AC377" s="11">
        <f>'OddsRatio_working_3-way'!X377^(1/3)*SIN('OddsRatio_working_3-way'!Y377/3)</f>
        <v>7.2763010305240641E-2</v>
      </c>
      <c r="AD377" s="11">
        <f>'OddsRatio_working_3-way'!X377^(1/3)*SIN(('OddsRatio_working_3-way'!Y377+2*PI())/3)</f>
        <v>0.41205823864868302</v>
      </c>
      <c r="AE377" s="11">
        <f>'OddsRatio_working_3-way'!X377^(1/3)*SIN(('OddsRatio_working_3-way'!Y377+4*PI())/3)</f>
        <v>-0.48482124895392359</v>
      </c>
      <c r="AF377" s="11">
        <f>-'OddsRatio_working_3-way'!U377/(3*'OddsRatio_working_3-way'!X377^(1/3))*COS(('OddsRatio_working_3-way'!Y377)/3)</f>
        <v>0.5178136135980187</v>
      </c>
      <c r="AG377" s="11">
        <f>-'OddsRatio_working_3-way'!U377/(3*'OddsRatio_working_3-way'!X377^(1/3))*COS(('OddsRatio_working_3-way'!Y377+2*PI())/3)</f>
        <v>-0.32192142217917669</v>
      </c>
      <c r="AH377" s="11">
        <f>-'OddsRatio_working_3-way'!U377/(3*'OddsRatio_working_3-way'!X377^(1/3))*COS(('OddsRatio_working_3-way'!Y377+4*PI())/3)</f>
        <v>-0.19589219141884215</v>
      </c>
      <c r="AI377" s="11">
        <f>'OddsRatio_working_3-way'!U377/(3*'OddsRatio_working_3-way'!X377^(1/3))*SIN(('OddsRatio_working_3-way'!Y377)/3)</f>
        <v>-7.2763010305240655E-2</v>
      </c>
      <c r="AJ377" s="11">
        <f>'OddsRatio_working_3-way'!U377/(3*'OddsRatio_working_3-way'!X377^(1/3))*SIN(('OddsRatio_working_3-way'!Y377+2*PI())/3)</f>
        <v>-0.41205823864868313</v>
      </c>
      <c r="AK377" s="11">
        <f>'OddsRatio_working_3-way'!U377/(3*'OddsRatio_working_3-way'!X377^(1/3))*SIN(('OddsRatio_working_3-way'!Y377+4*PI())/3)</f>
        <v>0.4848212489539237</v>
      </c>
      <c r="AL377" s="11">
        <f>'OddsRatio_working_3-way'!Z377+'OddsRatio_working_3-way'!AF377</f>
        <v>1.0356272271960374</v>
      </c>
      <c r="AM377" s="11">
        <f>'OddsRatio_working_3-way'!AA377+'OddsRatio_working_3-way'!AG377</f>
        <v>-0.64384284435835326</v>
      </c>
      <c r="AN377" s="11">
        <f>'OddsRatio_working_3-way'!AB377+'OddsRatio_working_3-way'!AH377</f>
        <v>-0.39178438283768424</v>
      </c>
      <c r="AO377" s="11">
        <f>'OddsRatio_working_3-way'!AC377+'OddsRatio_working_3-way'!AI377</f>
        <v>0</v>
      </c>
      <c r="AP377" s="11">
        <f>'OddsRatio_working_3-way'!AD377+'OddsRatio_working_3-way'!AJ377</f>
        <v>0</v>
      </c>
      <c r="AQ377" s="11">
        <f>'OddsRatio_working_3-way'!AE377+'OddsRatio_working_3-way'!AK377</f>
        <v>0</v>
      </c>
      <c r="AR377" s="10">
        <f>IF(A377="","",IF(('OddsRatio_working_3-way'!X377=0),IF(Q377&gt;0,-Q377^(1/3),(-Q377)^(1/3)),'OddsRatio_working_3-way'!AL377-'OddsRatio_working_3-way'!R377/3))</f>
        <v>1.0356272271960374</v>
      </c>
      <c r="AS377" s="11">
        <f>IF(('OddsRatio_working_3-way'!X377=0),IF(Q377&gt;0,-Q377^(1/3),(-Q377)^(1/3)),'OddsRatio_working_3-way'!AM377-'OddsRatio_working_3-way'!R377/3)</f>
        <v>-0.64384284435835326</v>
      </c>
      <c r="AT377" s="11">
        <f>IF(('OddsRatio_working_3-way'!X377=0),IF(Q377&gt;0,-Q377^(1/3),(-Q377)^(1/3)),'OddsRatio_working_3-way'!AN377-'OddsRatio_working_3-way'!R377/3)</f>
        <v>-0.39178438283768424</v>
      </c>
      <c r="AU377" s="11">
        <f>IF(('OddsRatio_working_3-way'!X377=0),0,'OddsRatio_working_3-way'!AO377)</f>
        <v>0</v>
      </c>
      <c r="AV377" s="11">
        <f>IF(('OddsRatio_working_3-way'!X377=0),0,'OddsRatio_working_3-way'!AP377)</f>
        <v>0</v>
      </c>
      <c r="AW377" s="11">
        <f>IF(('OddsRatio_working_3-way'!X377=0),0,'OddsRatio_working_3-way'!AQ377)</f>
        <v>0</v>
      </c>
    </row>
    <row r="378" spans="1:49" x14ac:dyDescent="0.2">
      <c r="A378" s="4">
        <f>IF('True_Odds_Calculator_3-way'!A379="","",'True_Odds_Calculator_3-way'!A379)</f>
        <v>1.85</v>
      </c>
      <c r="B378" s="4">
        <f>IF('True_Odds_Calculator_3-way'!B379="","",'True_Odds_Calculator_3-way'!B379)</f>
        <v>3.57</v>
      </c>
      <c r="C378" s="4">
        <f>IF('True_Odds_Calculator_3-way'!C379="","",'True_Odds_Calculator_3-way'!C379)</f>
        <v>4.88</v>
      </c>
      <c r="D378" s="9">
        <f t="shared" si="78"/>
        <v>0.53010372674499362</v>
      </c>
      <c r="E378" s="9">
        <f t="shared" si="79"/>
        <v>0.27172976787355796</v>
      </c>
      <c r="F378" s="9">
        <f t="shared" si="80"/>
        <v>0.19816650538144842</v>
      </c>
      <c r="G378" s="9">
        <f t="shared" si="81"/>
        <v>1.0428508933532232</v>
      </c>
      <c r="H378" s="9">
        <f t="shared" si="82"/>
        <v>1.8864232593502404</v>
      </c>
      <c r="I378" s="9">
        <f t="shared" si="83"/>
        <v>3.6801267959177837</v>
      </c>
      <c r="J378" s="9">
        <f t="shared" si="84"/>
        <v>5.0462614662105061</v>
      </c>
      <c r="K378" s="11">
        <f t="shared" si="85"/>
        <v>0.54054054054054046</v>
      </c>
      <c r="L378" s="11">
        <f t="shared" si="86"/>
        <v>0.28011204481792717</v>
      </c>
      <c r="M378" s="11">
        <f t="shared" si="87"/>
        <v>0.20491803278688525</v>
      </c>
      <c r="N378" s="11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-0.26298077937422215</v>
      </c>
      <c r="O378" s="11">
        <f>0</f>
        <v>0</v>
      </c>
      <c r="P378" s="11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0.22649733353687063</v>
      </c>
      <c r="Q378" s="11">
        <f>2*'OddsRatio_working_3-way'!K378*'OddsRatio_working_3-way'!L378*'OddsRatio_working_3-way'!M378</f>
        <v>6.2054063982704286E-2</v>
      </c>
      <c r="R378" s="11">
        <f t="shared" si="88"/>
        <v>0</v>
      </c>
      <c r="S378" s="11">
        <f t="shared" si="89"/>
        <v>-0.86126953489085412</v>
      </c>
      <c r="T378" s="11">
        <f t="shared" si="90"/>
        <v>-0.23596425613448058</v>
      </c>
      <c r="U378" s="11">
        <f>'OddsRatio_working_3-way'!S378-'OddsRatio_working_3-way'!R378^2/3</f>
        <v>-0.86126953489085412</v>
      </c>
      <c r="V378" s="11">
        <f>'OddsRatio_working_3-way'!S378*'OddsRatio_working_3-way'!R378/3-2*'OddsRatio_working_3-way'!R378^3/27-'OddsRatio_working_3-way'!T378</f>
        <v>0.23596425613448058</v>
      </c>
      <c r="W378" s="11">
        <f>'OddsRatio_working_3-way'!V378^2+4*'OddsRatio_working_3-way'!U378^3/27</f>
        <v>-3.8969314907873885E-2</v>
      </c>
      <c r="X378" s="11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0.15382493708837705</v>
      </c>
      <c r="Y378" s="11">
        <f>IF('OddsRatio_working_3-way'!W378&gt;=0,IF('OddsRatio_working_3-way'!V378+SQRT('OddsRatio_working_3-way'!W378)&gt;0,0,PI()),ACOS('OddsRatio_working_3-way'!V378/(2*'OddsRatio_working_3-way'!X378)))</f>
        <v>0.69665999544435497</v>
      </c>
      <c r="Z378" s="11">
        <f>'OddsRatio_working_3-way'!X378^(1/3)*COS('OddsRatio_working_3-way'!Y378/3)</f>
        <v>0.52142544667661161</v>
      </c>
      <c r="AA378" s="11">
        <f>'OddsRatio_working_3-way'!X378^(1/3)*COS(('OddsRatio_working_3-way'!Y378+2*PI())/3)</f>
        <v>-0.36750228926721856</v>
      </c>
      <c r="AB378" s="11">
        <f>'OddsRatio_working_3-way'!X378^(1/3)*COS(('OddsRatio_working_3-way'!Y378+4*PI())/3)</f>
        <v>-0.15392315740939311</v>
      </c>
      <c r="AC378" s="11">
        <f>'OddsRatio_working_3-way'!X378^(1/3)*SIN('OddsRatio_working_3-way'!Y378/3)</f>
        <v>0.12330996927140217</v>
      </c>
      <c r="AD378" s="11">
        <f>'OddsRatio_working_3-way'!X378^(1/3)*SIN(('OddsRatio_working_3-way'!Y378+2*PI())/3)</f>
        <v>0.38991269836589276</v>
      </c>
      <c r="AE378" s="11">
        <f>'OddsRatio_working_3-way'!X378^(1/3)*SIN(('OddsRatio_working_3-way'!Y378+4*PI())/3)</f>
        <v>-0.51322266763729485</v>
      </c>
      <c r="AF378" s="11">
        <f>-'OddsRatio_working_3-way'!U378/(3*'OddsRatio_working_3-way'!X378^(1/3))*COS(('OddsRatio_working_3-way'!Y378)/3)</f>
        <v>0.52142544667661161</v>
      </c>
      <c r="AG378" s="11">
        <f>-'OddsRatio_working_3-way'!U378/(3*'OddsRatio_working_3-way'!X378^(1/3))*COS(('OddsRatio_working_3-way'!Y378+2*PI())/3)</f>
        <v>-0.36750228926721856</v>
      </c>
      <c r="AH378" s="11">
        <f>-'OddsRatio_working_3-way'!U378/(3*'OddsRatio_working_3-way'!X378^(1/3))*COS(('OddsRatio_working_3-way'!Y378+4*PI())/3)</f>
        <v>-0.15392315740939311</v>
      </c>
      <c r="AI378" s="11">
        <f>'OddsRatio_working_3-way'!U378/(3*'OddsRatio_working_3-way'!X378^(1/3))*SIN(('OddsRatio_working_3-way'!Y378)/3)</f>
        <v>-0.12330996927140217</v>
      </c>
      <c r="AJ378" s="11">
        <f>'OddsRatio_working_3-way'!U378/(3*'OddsRatio_working_3-way'!X378^(1/3))*SIN(('OddsRatio_working_3-way'!Y378+2*PI())/3)</f>
        <v>-0.38991269836589276</v>
      </c>
      <c r="AK378" s="11">
        <f>'OddsRatio_working_3-way'!U378/(3*'OddsRatio_working_3-way'!X378^(1/3))*SIN(('OddsRatio_working_3-way'!Y378+4*PI())/3)</f>
        <v>0.51322266763729485</v>
      </c>
      <c r="AL378" s="11">
        <f>'OddsRatio_working_3-way'!Z378+'OddsRatio_working_3-way'!AF378</f>
        <v>1.0428508933532232</v>
      </c>
      <c r="AM378" s="11">
        <f>'OddsRatio_working_3-way'!AA378+'OddsRatio_working_3-way'!AG378</f>
        <v>-0.73500457853443713</v>
      </c>
      <c r="AN378" s="11">
        <f>'OddsRatio_working_3-way'!AB378+'OddsRatio_working_3-way'!AH378</f>
        <v>-0.30784631481878622</v>
      </c>
      <c r="AO378" s="11">
        <f>'OddsRatio_working_3-way'!AC378+'OddsRatio_working_3-way'!AI378</f>
        <v>0</v>
      </c>
      <c r="AP378" s="11">
        <f>'OddsRatio_working_3-way'!AD378+'OddsRatio_working_3-way'!AJ378</f>
        <v>0</v>
      </c>
      <c r="AQ378" s="11">
        <f>'OddsRatio_working_3-way'!AE378+'OddsRatio_working_3-way'!AK378</f>
        <v>0</v>
      </c>
      <c r="AR378" s="10">
        <f>IF(A378="","",IF(('OddsRatio_working_3-way'!X378=0),IF(Q378&gt;0,-Q378^(1/3),(-Q378)^(1/3)),'OddsRatio_working_3-way'!AL378-'OddsRatio_working_3-way'!R378/3))</f>
        <v>1.0428508933532232</v>
      </c>
      <c r="AS378" s="11">
        <f>IF(('OddsRatio_working_3-way'!X378=0),IF(Q378&gt;0,-Q378^(1/3),(-Q378)^(1/3)),'OddsRatio_working_3-way'!AM378-'OddsRatio_working_3-way'!R378/3)</f>
        <v>-0.73500457853443713</v>
      </c>
      <c r="AT378" s="11">
        <f>IF(('OddsRatio_working_3-way'!X378=0),IF(Q378&gt;0,-Q378^(1/3),(-Q378)^(1/3)),'OddsRatio_working_3-way'!AN378-'OddsRatio_working_3-way'!R378/3)</f>
        <v>-0.30784631481878622</v>
      </c>
      <c r="AU378" s="11">
        <f>IF(('OddsRatio_working_3-way'!X378=0),0,'OddsRatio_working_3-way'!AO378)</f>
        <v>0</v>
      </c>
      <c r="AV378" s="11">
        <f>IF(('OddsRatio_working_3-way'!X378=0),0,'OddsRatio_working_3-way'!AP378)</f>
        <v>0</v>
      </c>
      <c r="AW378" s="11">
        <f>IF(('OddsRatio_working_3-way'!X378=0),0,'OddsRatio_working_3-way'!AQ378)</f>
        <v>0</v>
      </c>
    </row>
    <row r="379" spans="1:49" x14ac:dyDescent="0.2">
      <c r="A379" s="4">
        <f>IF('True_Odds_Calculator_3-way'!A380="","",'True_Odds_Calculator_3-way'!A380)</f>
        <v>6.81</v>
      </c>
      <c r="B379" s="4">
        <f>IF('True_Odds_Calculator_3-way'!B380="","",'True_Odds_Calculator_3-way'!B380)</f>
        <v>4.17</v>
      </c>
      <c r="C379" s="4">
        <f>IF('True_Odds_Calculator_3-way'!C380="","",'True_Odds_Calculator_3-way'!C380)</f>
        <v>1.56</v>
      </c>
      <c r="D379" s="9">
        <f t="shared" si="78"/>
        <v>0.14047479980848415</v>
      </c>
      <c r="E379" s="9">
        <f t="shared" si="79"/>
        <v>0.23049770160154007</v>
      </c>
      <c r="F379" s="9">
        <f t="shared" si="80"/>
        <v>0.62902749858997575</v>
      </c>
      <c r="G379" s="9">
        <f t="shared" si="81"/>
        <v>1.053135032824462</v>
      </c>
      <c r="H379" s="9">
        <f t="shared" si="82"/>
        <v>7.1187145407101253</v>
      </c>
      <c r="I379" s="9">
        <f t="shared" si="83"/>
        <v>4.3384380540535439</v>
      </c>
      <c r="J379" s="9">
        <f t="shared" si="84"/>
        <v>1.5897556183816988</v>
      </c>
      <c r="K379" s="11">
        <f t="shared" si="85"/>
        <v>0.14684287812041116</v>
      </c>
      <c r="L379" s="11">
        <f t="shared" si="86"/>
        <v>0.23980815347721823</v>
      </c>
      <c r="M379" s="11">
        <f t="shared" si="87"/>
        <v>0.64102564102564097</v>
      </c>
      <c r="N379" s="11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-0.23281751871743317</v>
      </c>
      <c r="O379" s="11">
        <f>0</f>
        <v>0</v>
      </c>
      <c r="P379" s="11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0.21534788434924712</v>
      </c>
      <c r="Q379" s="11">
        <f>2*'OddsRatio_working_3-way'!K379*'OddsRatio_working_3-way'!L379*'OddsRatio_working_3-way'!M379</f>
        <v>4.5146306991456421E-2</v>
      </c>
      <c r="R379" s="11">
        <f t="shared" si="88"/>
        <v>0</v>
      </c>
      <c r="S379" s="11">
        <f t="shared" si="89"/>
        <v>-0.92496426186300584</v>
      </c>
      <c r="T379" s="11">
        <f t="shared" si="90"/>
        <v>-0.19391284315786286</v>
      </c>
      <c r="U379" s="11">
        <f>'OddsRatio_working_3-way'!S379-'OddsRatio_working_3-way'!R379^2/3</f>
        <v>-0.92496426186300584</v>
      </c>
      <c r="V379" s="11">
        <f>'OddsRatio_working_3-way'!S379*'OddsRatio_working_3-way'!R379/3-2*'OddsRatio_working_3-way'!R379^3/27-'OddsRatio_working_3-way'!T379</f>
        <v>0.19391284315786286</v>
      </c>
      <c r="W379" s="11">
        <f>'OddsRatio_working_3-way'!V379^2+4*'OddsRatio_working_3-way'!U379^3/27</f>
        <v>-7.9636534179001128E-2</v>
      </c>
      <c r="X379" s="11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0.17120070452583355</v>
      </c>
      <c r="Y379" s="11">
        <f>IF('OddsRatio_working_3-way'!W379&gt;=0,IF('OddsRatio_working_3-way'!V379+SQRT('OddsRatio_working_3-way'!W379)&gt;0,0,PI()),ACOS('OddsRatio_working_3-way'!V379/(2*'OddsRatio_working_3-way'!X379)))</f>
        <v>0.96874792372433138</v>
      </c>
      <c r="Z379" s="11">
        <f>'OddsRatio_working_3-way'!X379^(1/3)*COS('OddsRatio_working_3-way'!Y379/3)</f>
        <v>0.52656751641223098</v>
      </c>
      <c r="AA379" s="11">
        <f>'OddsRatio_working_3-way'!X379^(1/3)*COS(('OddsRatio_working_3-way'!Y379+2*PI())/3)</f>
        <v>-0.41588144318312509</v>
      </c>
      <c r="AB379" s="11">
        <f>'OddsRatio_working_3-way'!X379^(1/3)*COS(('OddsRatio_working_3-way'!Y379+4*PI())/3)</f>
        <v>-0.11068607322910599</v>
      </c>
      <c r="AC379" s="11">
        <f>'OddsRatio_working_3-way'!X379^(1/3)*SIN('OddsRatio_working_3-way'!Y379/3)</f>
        <v>0.17620462899838038</v>
      </c>
      <c r="AD379" s="11">
        <f>'OddsRatio_working_3-way'!X379^(1/3)*SIN(('OddsRatio_working_3-way'!Y379+2*PI())/3)</f>
        <v>0.36791853152148113</v>
      </c>
      <c r="AE379" s="11">
        <f>'OddsRatio_working_3-way'!X379^(1/3)*SIN(('OddsRatio_working_3-way'!Y379+4*PI())/3)</f>
        <v>-0.54412316051986154</v>
      </c>
      <c r="AF379" s="11">
        <f>-'OddsRatio_working_3-way'!U379/(3*'OddsRatio_working_3-way'!X379^(1/3))*COS(('OddsRatio_working_3-way'!Y379)/3)</f>
        <v>0.52656751641223087</v>
      </c>
      <c r="AG379" s="11">
        <f>-'OddsRatio_working_3-way'!U379/(3*'OddsRatio_working_3-way'!X379^(1/3))*COS(('OddsRatio_working_3-way'!Y379+2*PI())/3)</f>
        <v>-0.41588144318312498</v>
      </c>
      <c r="AH379" s="11">
        <f>-'OddsRatio_working_3-way'!U379/(3*'OddsRatio_working_3-way'!X379^(1/3))*COS(('OddsRatio_working_3-way'!Y379+4*PI())/3)</f>
        <v>-0.11068607322910597</v>
      </c>
      <c r="AI379" s="11">
        <f>'OddsRatio_working_3-way'!U379/(3*'OddsRatio_working_3-way'!X379^(1/3))*SIN(('OddsRatio_working_3-way'!Y379)/3)</f>
        <v>-0.17620462899838035</v>
      </c>
      <c r="AJ379" s="11">
        <f>'OddsRatio_working_3-way'!U379/(3*'OddsRatio_working_3-way'!X379^(1/3))*SIN(('OddsRatio_working_3-way'!Y379+2*PI())/3)</f>
        <v>-0.36791853152148102</v>
      </c>
      <c r="AK379" s="11">
        <f>'OddsRatio_working_3-way'!U379/(3*'OddsRatio_working_3-way'!X379^(1/3))*SIN(('OddsRatio_working_3-way'!Y379+4*PI())/3)</f>
        <v>0.54412316051986143</v>
      </c>
      <c r="AL379" s="11">
        <f>'OddsRatio_working_3-way'!Z379+'OddsRatio_working_3-way'!AF379</f>
        <v>1.053135032824462</v>
      </c>
      <c r="AM379" s="11">
        <f>'OddsRatio_working_3-way'!AA379+'OddsRatio_working_3-way'!AG379</f>
        <v>-0.83176288636625006</v>
      </c>
      <c r="AN379" s="11">
        <f>'OddsRatio_working_3-way'!AB379+'OddsRatio_working_3-way'!AH379</f>
        <v>-0.22137214645821196</v>
      </c>
      <c r="AO379" s="11">
        <f>'OddsRatio_working_3-way'!AC379+'OddsRatio_working_3-way'!AI379</f>
        <v>0</v>
      </c>
      <c r="AP379" s="11">
        <f>'OddsRatio_working_3-way'!AD379+'OddsRatio_working_3-way'!AJ379</f>
        <v>0</v>
      </c>
      <c r="AQ379" s="11">
        <f>'OddsRatio_working_3-way'!AE379+'OddsRatio_working_3-way'!AK379</f>
        <v>0</v>
      </c>
      <c r="AR379" s="10">
        <f>IF(A379="","",IF(('OddsRatio_working_3-way'!X379=0),IF(Q379&gt;0,-Q379^(1/3),(-Q379)^(1/3)),'OddsRatio_working_3-way'!AL379-'OddsRatio_working_3-way'!R379/3))</f>
        <v>1.053135032824462</v>
      </c>
      <c r="AS379" s="11">
        <f>IF(('OddsRatio_working_3-way'!X379=0),IF(Q379&gt;0,-Q379^(1/3),(-Q379)^(1/3)),'OddsRatio_working_3-way'!AM379-'OddsRatio_working_3-way'!R379/3)</f>
        <v>-0.83176288636625006</v>
      </c>
      <c r="AT379" s="11">
        <f>IF(('OddsRatio_working_3-way'!X379=0),IF(Q379&gt;0,-Q379^(1/3),(-Q379)^(1/3)),'OddsRatio_working_3-way'!AN379-'OddsRatio_working_3-way'!R379/3)</f>
        <v>-0.22137214645821196</v>
      </c>
      <c r="AU379" s="11">
        <f>IF(('OddsRatio_working_3-way'!X379=0),0,'OddsRatio_working_3-way'!AO379)</f>
        <v>0</v>
      </c>
      <c r="AV379" s="11">
        <f>IF(('OddsRatio_working_3-way'!X379=0),0,'OddsRatio_working_3-way'!AP379)</f>
        <v>0</v>
      </c>
      <c r="AW379" s="11">
        <f>IF(('OddsRatio_working_3-way'!X379=0),0,'OddsRatio_working_3-way'!AQ379)</f>
        <v>0</v>
      </c>
    </row>
    <row r="380" spans="1:49" x14ac:dyDescent="0.2">
      <c r="A380" s="4">
        <f>IF('True_Odds_Calculator_3-way'!A381="","",'True_Odds_Calculator_3-way'!A381)</f>
        <v>1.8</v>
      </c>
      <c r="B380" s="4">
        <f>IF('True_Odds_Calculator_3-way'!B381="","",'True_Odds_Calculator_3-way'!B381)</f>
        <v>3.69</v>
      </c>
      <c r="C380" s="4">
        <f>IF('True_Odds_Calculator_3-way'!C381="","",'True_Odds_Calculator_3-way'!C381)</f>
        <v>4.5199999999999996</v>
      </c>
      <c r="D380" s="9">
        <f t="shared" si="78"/>
        <v>0.53614574558351902</v>
      </c>
      <c r="E380" s="9">
        <f t="shared" si="79"/>
        <v>0.25581234037626666</v>
      </c>
      <c r="F380" s="9">
        <f t="shared" si="80"/>
        <v>0.20804191404021452</v>
      </c>
      <c r="G380" s="9">
        <f t="shared" si="81"/>
        <v>1.0814555982152789</v>
      </c>
      <c r="H380" s="9">
        <f t="shared" si="82"/>
        <v>1.865164478572223</v>
      </c>
      <c r="I380" s="9">
        <f t="shared" si="83"/>
        <v>3.9091155591990994</v>
      </c>
      <c r="J380" s="9">
        <f t="shared" si="84"/>
        <v>4.806723705717781</v>
      </c>
      <c r="K380" s="11">
        <f t="shared" si="85"/>
        <v>0.55555555555555558</v>
      </c>
      <c r="L380" s="11">
        <f t="shared" si="86"/>
        <v>0.2710027100271003</v>
      </c>
      <c r="M380" s="11">
        <f t="shared" si="87"/>
        <v>0.22123893805309736</v>
      </c>
      <c r="N380" s="11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-0.25231764608698204</v>
      </c>
      <c r="O380" s="11">
        <f>0</f>
        <v>0</v>
      </c>
      <c r="P380" s="11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0.23349668108283836</v>
      </c>
      <c r="Q380" s="11">
        <f>2*'OddsRatio_working_3-way'!K380*'OddsRatio_working_3-way'!L380*'OddsRatio_working_3-way'!M380</f>
        <v>6.6618168639896835E-2</v>
      </c>
      <c r="R380" s="11">
        <f t="shared" si="88"/>
        <v>0</v>
      </c>
      <c r="S380" s="11">
        <f t="shared" si="89"/>
        <v>-0.92540765461304486</v>
      </c>
      <c r="T380" s="11">
        <f t="shared" si="90"/>
        <v>-0.26402500844880028</v>
      </c>
      <c r="U380" s="11">
        <f>'OddsRatio_working_3-way'!S380-'OddsRatio_working_3-way'!R380^2/3</f>
        <v>-0.92540765461304486</v>
      </c>
      <c r="V380" s="11">
        <f>'OddsRatio_working_3-way'!S380*'OddsRatio_working_3-way'!R380/3-2*'OddsRatio_working_3-way'!R380^3/27-'OddsRatio_working_3-way'!T380</f>
        <v>0.26402500844880028</v>
      </c>
      <c r="W380" s="11">
        <f>'OddsRatio_working_3-way'!V380^2+4*'OddsRatio_working_3-way'!U380^3/27</f>
        <v>-4.7698200048194833E-2</v>
      </c>
      <c r="X380" s="11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0.17132381995404483</v>
      </c>
      <c r="Y380" s="11">
        <f>IF('OddsRatio_working_3-way'!W380&gt;=0,IF('OddsRatio_working_3-way'!V380+SQRT('OddsRatio_working_3-way'!W380)&gt;0,0,PI()),ACOS('OddsRatio_working_3-way'!V380/(2*'OddsRatio_working_3-way'!X380)))</f>
        <v>0.69110247156361615</v>
      </c>
      <c r="Z380" s="11">
        <f>'OddsRatio_working_3-way'!X380^(1/3)*COS('OddsRatio_working_3-way'!Y380/3)</f>
        <v>0.54072779910763946</v>
      </c>
      <c r="AA380" s="11">
        <f>'OddsRatio_working_3-way'!X380^(1/3)*COS(('OddsRatio_working_3-way'!Y380+2*PI())/3)</f>
        <v>-0.3801910323918275</v>
      </c>
      <c r="AB380" s="11">
        <f>'OddsRatio_working_3-way'!X380^(1/3)*COS(('OddsRatio_working_3-way'!Y380+4*PI())/3)</f>
        <v>-0.16053676671581238</v>
      </c>
      <c r="AC380" s="11">
        <f>'OddsRatio_working_3-way'!X380^(1/3)*SIN('OddsRatio_working_3-way'!Y380/3)</f>
        <v>0.12681744941669709</v>
      </c>
      <c r="AD380" s="11">
        <f>'OddsRatio_working_3-way'!X380^(1/3)*SIN(('OddsRatio_working_3-way'!Y380+2*PI())/3)</f>
        <v>0.40487528585131582</v>
      </c>
      <c r="AE380" s="11">
        <f>'OddsRatio_working_3-way'!X380^(1/3)*SIN(('OddsRatio_working_3-way'!Y380+4*PI())/3)</f>
        <v>-0.53169273526801286</v>
      </c>
      <c r="AF380" s="11">
        <f>-'OddsRatio_working_3-way'!U380/(3*'OddsRatio_working_3-way'!X380^(1/3))*COS(('OddsRatio_working_3-way'!Y380)/3)</f>
        <v>0.54072779910763946</v>
      </c>
      <c r="AG380" s="11">
        <f>-'OddsRatio_working_3-way'!U380/(3*'OddsRatio_working_3-way'!X380^(1/3))*COS(('OddsRatio_working_3-way'!Y380+2*PI())/3)</f>
        <v>-0.3801910323918275</v>
      </c>
      <c r="AH380" s="11">
        <f>-'OddsRatio_working_3-way'!U380/(3*'OddsRatio_working_3-way'!X380^(1/3))*COS(('OddsRatio_working_3-way'!Y380+4*PI())/3)</f>
        <v>-0.16053676671581238</v>
      </c>
      <c r="AI380" s="11">
        <f>'OddsRatio_working_3-way'!U380/(3*'OddsRatio_working_3-way'!X380^(1/3))*SIN(('OddsRatio_working_3-way'!Y380)/3)</f>
        <v>-0.12681744941669709</v>
      </c>
      <c r="AJ380" s="11">
        <f>'OddsRatio_working_3-way'!U380/(3*'OddsRatio_working_3-way'!X380^(1/3))*SIN(('OddsRatio_working_3-way'!Y380+2*PI())/3)</f>
        <v>-0.40487528585131582</v>
      </c>
      <c r="AK380" s="11">
        <f>'OddsRatio_working_3-way'!U380/(3*'OddsRatio_working_3-way'!X380^(1/3))*SIN(('OddsRatio_working_3-way'!Y380+4*PI())/3)</f>
        <v>0.53169273526801286</v>
      </c>
      <c r="AL380" s="11">
        <f>'OddsRatio_working_3-way'!Z380+'OddsRatio_working_3-way'!AF380</f>
        <v>1.0814555982152789</v>
      </c>
      <c r="AM380" s="11">
        <f>'OddsRatio_working_3-way'!AA380+'OddsRatio_working_3-way'!AG380</f>
        <v>-0.760382064783655</v>
      </c>
      <c r="AN380" s="11">
        <f>'OddsRatio_working_3-way'!AB380+'OddsRatio_working_3-way'!AH380</f>
        <v>-0.32107353343162476</v>
      </c>
      <c r="AO380" s="11">
        <f>'OddsRatio_working_3-way'!AC380+'OddsRatio_working_3-way'!AI380</f>
        <v>0</v>
      </c>
      <c r="AP380" s="11">
        <f>'OddsRatio_working_3-way'!AD380+'OddsRatio_working_3-way'!AJ380</f>
        <v>0</v>
      </c>
      <c r="AQ380" s="11">
        <f>'OddsRatio_working_3-way'!AE380+'OddsRatio_working_3-way'!AK380</f>
        <v>0</v>
      </c>
      <c r="AR380" s="10">
        <f>IF(A380="","",IF(('OddsRatio_working_3-way'!X380=0),IF(Q380&gt;0,-Q380^(1/3),(-Q380)^(1/3)),'OddsRatio_working_3-way'!AL380-'OddsRatio_working_3-way'!R380/3))</f>
        <v>1.0814555982152789</v>
      </c>
      <c r="AS380" s="11">
        <f>IF(('OddsRatio_working_3-way'!X380=0),IF(Q380&gt;0,-Q380^(1/3),(-Q380)^(1/3)),'OddsRatio_working_3-way'!AM380-'OddsRatio_working_3-way'!R380/3)</f>
        <v>-0.760382064783655</v>
      </c>
      <c r="AT380" s="11">
        <f>IF(('OddsRatio_working_3-way'!X380=0),IF(Q380&gt;0,-Q380^(1/3),(-Q380)^(1/3)),'OddsRatio_working_3-way'!AN380-'OddsRatio_working_3-way'!R380/3)</f>
        <v>-0.32107353343162476</v>
      </c>
      <c r="AU380" s="11">
        <f>IF(('OddsRatio_working_3-way'!X380=0),0,'OddsRatio_working_3-way'!AO380)</f>
        <v>0</v>
      </c>
      <c r="AV380" s="11">
        <f>IF(('OddsRatio_working_3-way'!X380=0),0,'OddsRatio_working_3-way'!AP380)</f>
        <v>0</v>
      </c>
      <c r="AW380" s="11">
        <f>IF(('OddsRatio_working_3-way'!X380=0),0,'OddsRatio_working_3-way'!AQ380)</f>
        <v>0</v>
      </c>
    </row>
    <row r="381" spans="1:49" x14ac:dyDescent="0.2">
      <c r="A381" s="4">
        <f>IF('True_Odds_Calculator_3-way'!A382="","",'True_Odds_Calculator_3-way'!A382)</f>
        <v>1.85</v>
      </c>
      <c r="B381" s="4">
        <f>IF('True_Odds_Calculator_3-way'!B382="","",'True_Odds_Calculator_3-way'!B382)</f>
        <v>3.5</v>
      </c>
      <c r="C381" s="4">
        <f>IF('True_Odds_Calculator_3-way'!C382="","",'True_Odds_Calculator_3-way'!C382)</f>
        <v>4.9400000000000004</v>
      </c>
      <c r="D381" s="9">
        <f t="shared" si="78"/>
        <v>0.5288417281348885</v>
      </c>
      <c r="E381" s="9">
        <f t="shared" si="79"/>
        <v>0.27621506053193101</v>
      </c>
      <c r="F381" s="9">
        <f t="shared" si="80"/>
        <v>0.19494321133318063</v>
      </c>
      <c r="G381" s="9">
        <f t="shared" si="81"/>
        <v>1.0481469592196957</v>
      </c>
      <c r="H381" s="9">
        <f t="shared" si="82"/>
        <v>1.8909249153367413</v>
      </c>
      <c r="I381" s="9">
        <f t="shared" si="83"/>
        <v>3.6203673980492383</v>
      </c>
      <c r="J381" s="9">
        <f t="shared" si="84"/>
        <v>5.1296990193256011</v>
      </c>
      <c r="K381" s="11">
        <f t="shared" si="85"/>
        <v>0.54054054054054046</v>
      </c>
      <c r="L381" s="11">
        <f t="shared" si="86"/>
        <v>0.2857142857142857</v>
      </c>
      <c r="M381" s="11">
        <f t="shared" si="87"/>
        <v>0.20242914979757085</v>
      </c>
      <c r="N381" s="11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-0.26175105122473552</v>
      </c>
      <c r="O381" s="11">
        <f>0</f>
        <v>0</v>
      </c>
      <c r="P381" s="11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0.22790864896128049</v>
      </c>
      <c r="Q381" s="11">
        <f>2*'OddsRatio_working_3-way'!K381*'OddsRatio_working_3-way'!L381*'OddsRatio_working_3-way'!M381</f>
        <v>6.2526378315851991E-2</v>
      </c>
      <c r="R381" s="11">
        <f t="shared" si="88"/>
        <v>0</v>
      </c>
      <c r="S381" s="11">
        <f t="shared" si="89"/>
        <v>-0.87070767393251669</v>
      </c>
      <c r="T381" s="11">
        <f t="shared" si="90"/>
        <v>-0.23887727679904439</v>
      </c>
      <c r="U381" s="11">
        <f>'OddsRatio_working_3-way'!S381-'OddsRatio_working_3-way'!R381^2/3</f>
        <v>-0.87070767393251669</v>
      </c>
      <c r="V381" s="11">
        <f>'OddsRatio_working_3-way'!S381*'OddsRatio_working_3-way'!R381/3-2*'OddsRatio_working_3-way'!R381^3/27-'OddsRatio_working_3-way'!T381</f>
        <v>0.23887727679904439</v>
      </c>
      <c r="W381" s="11">
        <f>'OddsRatio_working_3-way'!V381^2+4*'OddsRatio_working_3-way'!U381^3/27</f>
        <v>-4.0731901836068396E-2</v>
      </c>
      <c r="X381" s="11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0.15636036518807736</v>
      </c>
      <c r="Y381" s="11">
        <f>IF('OddsRatio_working_3-way'!W381&gt;=0,IF('OddsRatio_working_3-way'!V381+SQRT('OddsRatio_working_3-way'!W381)&gt;0,0,PI()),ACOS('OddsRatio_working_3-way'!V381/(2*'OddsRatio_working_3-way'!X381)))</f>
        <v>0.70151125421094052</v>
      </c>
      <c r="Z381" s="11">
        <f>'OddsRatio_working_3-way'!X381^(1/3)*COS('OddsRatio_working_3-way'!Y381/3)</f>
        <v>0.52407347960984774</v>
      </c>
      <c r="AA381" s="11">
        <f>'OddsRatio_working_3-way'!X381^(1/3)*COS(('OddsRatio_working_3-way'!Y381+2*PI())/3)</f>
        <v>-0.37014390635899191</v>
      </c>
      <c r="AB381" s="11">
        <f>'OddsRatio_working_3-way'!X381^(1/3)*COS(('OddsRatio_working_3-way'!Y381+4*PI())/3)</f>
        <v>-0.15392957325085593</v>
      </c>
      <c r="AC381" s="11">
        <f>'OddsRatio_working_3-way'!X381^(1/3)*SIN('OddsRatio_working_3-way'!Y381/3)</f>
        <v>0.12483140342263782</v>
      </c>
      <c r="AD381" s="11">
        <f>'OddsRatio_working_3-way'!X381^(1/3)*SIN(('OddsRatio_working_3-way'!Y381+2*PI())/3)</f>
        <v>0.39144524508051526</v>
      </c>
      <c r="AE381" s="11">
        <f>'OddsRatio_working_3-way'!X381^(1/3)*SIN(('OddsRatio_working_3-way'!Y381+4*PI())/3)</f>
        <v>-0.51627664850315302</v>
      </c>
      <c r="AF381" s="11">
        <f>-'OddsRatio_working_3-way'!U381/(3*'OddsRatio_working_3-way'!X381^(1/3))*COS(('OddsRatio_working_3-way'!Y381)/3)</f>
        <v>0.52407347960984785</v>
      </c>
      <c r="AG381" s="11">
        <f>-'OddsRatio_working_3-way'!U381/(3*'OddsRatio_working_3-way'!X381^(1/3))*COS(('OddsRatio_working_3-way'!Y381+2*PI())/3)</f>
        <v>-0.37014390635899197</v>
      </c>
      <c r="AH381" s="11">
        <f>-'OddsRatio_working_3-way'!U381/(3*'OddsRatio_working_3-way'!X381^(1/3))*COS(('OddsRatio_working_3-way'!Y381+4*PI())/3)</f>
        <v>-0.15392957325085596</v>
      </c>
      <c r="AI381" s="11">
        <f>'OddsRatio_working_3-way'!U381/(3*'OddsRatio_working_3-way'!X381^(1/3))*SIN(('OddsRatio_working_3-way'!Y381)/3)</f>
        <v>-0.12483140342263783</v>
      </c>
      <c r="AJ381" s="11">
        <f>'OddsRatio_working_3-way'!U381/(3*'OddsRatio_working_3-way'!X381^(1/3))*SIN(('OddsRatio_working_3-way'!Y381+2*PI())/3)</f>
        <v>-0.39144524508051537</v>
      </c>
      <c r="AK381" s="11">
        <f>'OddsRatio_working_3-way'!U381/(3*'OddsRatio_working_3-way'!X381^(1/3))*SIN(('OddsRatio_working_3-way'!Y381+4*PI())/3)</f>
        <v>0.51627664850315313</v>
      </c>
      <c r="AL381" s="11">
        <f>'OddsRatio_working_3-way'!Z381+'OddsRatio_working_3-way'!AF381</f>
        <v>1.0481469592196957</v>
      </c>
      <c r="AM381" s="11">
        <f>'OddsRatio_working_3-way'!AA381+'OddsRatio_working_3-way'!AG381</f>
        <v>-0.74028781271798394</v>
      </c>
      <c r="AN381" s="11">
        <f>'OddsRatio_working_3-way'!AB381+'OddsRatio_working_3-way'!AH381</f>
        <v>-0.30785914650171187</v>
      </c>
      <c r="AO381" s="11">
        <f>'OddsRatio_working_3-way'!AC381+'OddsRatio_working_3-way'!AI381</f>
        <v>0</v>
      </c>
      <c r="AP381" s="11">
        <f>'OddsRatio_working_3-way'!AD381+'OddsRatio_working_3-way'!AJ381</f>
        <v>0</v>
      </c>
      <c r="AQ381" s="11">
        <f>'OddsRatio_working_3-way'!AE381+'OddsRatio_working_3-way'!AK381</f>
        <v>0</v>
      </c>
      <c r="AR381" s="10">
        <f>IF(A381="","",IF(('OddsRatio_working_3-way'!X381=0),IF(Q381&gt;0,-Q381^(1/3),(-Q381)^(1/3)),'OddsRatio_working_3-way'!AL381-'OddsRatio_working_3-way'!R381/3))</f>
        <v>1.0481469592196957</v>
      </c>
      <c r="AS381" s="11">
        <f>IF(('OddsRatio_working_3-way'!X381=0),IF(Q381&gt;0,-Q381^(1/3),(-Q381)^(1/3)),'OddsRatio_working_3-way'!AM381-'OddsRatio_working_3-way'!R381/3)</f>
        <v>-0.74028781271798394</v>
      </c>
      <c r="AT381" s="11">
        <f>IF(('OddsRatio_working_3-way'!X381=0),IF(Q381&gt;0,-Q381^(1/3),(-Q381)^(1/3)),'OddsRatio_working_3-way'!AN381-'OddsRatio_working_3-way'!R381/3)</f>
        <v>-0.30785914650171187</v>
      </c>
      <c r="AU381" s="11">
        <f>IF(('OddsRatio_working_3-way'!X381=0),0,'OddsRatio_working_3-way'!AO381)</f>
        <v>0</v>
      </c>
      <c r="AV381" s="11">
        <f>IF(('OddsRatio_working_3-way'!X381=0),0,'OddsRatio_working_3-way'!AP381)</f>
        <v>0</v>
      </c>
      <c r="AW381" s="11">
        <f>IF(('OddsRatio_working_3-way'!X381=0),0,'OddsRatio_working_3-way'!AQ381)</f>
        <v>0</v>
      </c>
    </row>
    <row r="382" spans="1:49" x14ac:dyDescent="0.2">
      <c r="A382" s="4">
        <f>IF('True_Odds_Calculator_3-way'!A383="","",'True_Odds_Calculator_3-way'!A383)</f>
        <v>2.13</v>
      </c>
      <c r="B382" s="4">
        <f>IF('True_Odds_Calculator_3-way'!B383="","",'True_Odds_Calculator_3-way'!B383)</f>
        <v>3.28</v>
      </c>
      <c r="C382" s="4">
        <f>IF('True_Odds_Calculator_3-way'!C383="","",'True_Odds_Calculator_3-way'!C383)</f>
        <v>3.93</v>
      </c>
      <c r="D382" s="9">
        <f t="shared" si="78"/>
        <v>0.45839735593653358</v>
      </c>
      <c r="E382" s="9">
        <f t="shared" si="79"/>
        <v>0.29551363139132319</v>
      </c>
      <c r="F382" s="9">
        <f t="shared" si="80"/>
        <v>0.24608901267214325</v>
      </c>
      <c r="G382" s="9">
        <f t="shared" si="81"/>
        <v>1.0455871288746339</v>
      </c>
      <c r="H382" s="9">
        <f t="shared" si="82"/>
        <v>2.1815134556283367</v>
      </c>
      <c r="I382" s="9">
        <f t="shared" si="83"/>
        <v>3.3839386538341656</v>
      </c>
      <c r="J382" s="9">
        <f t="shared" si="84"/>
        <v>4.0635702876026771</v>
      </c>
      <c r="K382" s="11">
        <f t="shared" si="85"/>
        <v>0.46948356807511737</v>
      </c>
      <c r="L382" s="11">
        <f t="shared" si="86"/>
        <v>0.3048780487804878</v>
      </c>
      <c r="M382" s="11">
        <f t="shared" si="87"/>
        <v>0.2544529262086514</v>
      </c>
      <c r="N382" s="11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-0.27493809127963342</v>
      </c>
      <c r="O382" s="11">
        <f>0</f>
        <v>0</v>
      </c>
      <c r="P382" s="11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0.23091027598804104</v>
      </c>
      <c r="Q382" s="11">
        <f>2*'OddsRatio_working_3-way'!K382*'OddsRatio_working_3-way'!L382*'OddsRatio_working_3-way'!M382</f>
        <v>7.2842358355848902E-2</v>
      </c>
      <c r="R382" s="11">
        <f t="shared" si="88"/>
        <v>0</v>
      </c>
      <c r="S382" s="11">
        <f t="shared" si="89"/>
        <v>-0.83986280297984361</v>
      </c>
      <c r="T382" s="11">
        <f t="shared" si="90"/>
        <v>-0.26494094731225348</v>
      </c>
      <c r="U382" s="11">
        <f>'OddsRatio_working_3-way'!S382-'OddsRatio_working_3-way'!R382^2/3</f>
        <v>-0.83986280297984361</v>
      </c>
      <c r="V382" s="11">
        <f>'OddsRatio_working_3-way'!S382*'OddsRatio_working_3-way'!R382/3-2*'OddsRatio_working_3-way'!R382^3/27-'OddsRatio_working_3-way'!T382</f>
        <v>0.26494094731225348</v>
      </c>
      <c r="W382" s="11">
        <f>'OddsRatio_working_3-way'!V382^2+4*'OddsRatio_working_3-way'!U382^3/27</f>
        <v>-1.7571276478643774E-2</v>
      </c>
      <c r="X382" s="11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0.14812577598223584</v>
      </c>
      <c r="Y382" s="11">
        <f>IF('OddsRatio_working_3-way'!W382&gt;=0,IF('OddsRatio_working_3-way'!V382+SQRT('OddsRatio_working_3-way'!W382)&gt;0,0,PI()),ACOS('OddsRatio_working_3-way'!V382/(2*'OddsRatio_working_3-way'!X382)))</f>
        <v>0.46390791360463735</v>
      </c>
      <c r="Z382" s="11">
        <f>'OddsRatio_working_3-way'!X382^(1/3)*COS('OddsRatio_working_3-way'!Y382/3)</f>
        <v>0.52279356443731706</v>
      </c>
      <c r="AA382" s="11">
        <f>'OddsRatio_working_3-way'!X382^(1/3)*COS(('OddsRatio_working_3-way'!Y382+2*PI())/3)</f>
        <v>-0.3319720433386471</v>
      </c>
      <c r="AB382" s="11">
        <f>'OddsRatio_working_3-way'!X382^(1/3)*COS(('OddsRatio_working_3-way'!Y382+4*PI())/3)</f>
        <v>-0.19082152109866962</v>
      </c>
      <c r="AC382" s="11">
        <f>'OddsRatio_working_3-way'!X382^(1/3)*SIN('OddsRatio_working_3-way'!Y382/3)</f>
        <v>8.1493292011507221E-2</v>
      </c>
      <c r="AD382" s="11">
        <f>'OddsRatio_working_3-way'!X382^(1/3)*SIN(('OddsRatio_working_3-way'!Y382+2*PI())/3)</f>
        <v>0.41200586173197989</v>
      </c>
      <c r="AE382" s="11">
        <f>'OddsRatio_working_3-way'!X382^(1/3)*SIN(('OddsRatio_working_3-way'!Y382+4*PI())/3)</f>
        <v>-0.49349915374348707</v>
      </c>
      <c r="AF382" s="11">
        <f>-'OddsRatio_working_3-way'!U382/(3*'OddsRatio_working_3-way'!X382^(1/3))*COS(('OddsRatio_working_3-way'!Y382)/3)</f>
        <v>0.52279356443731695</v>
      </c>
      <c r="AG382" s="11">
        <f>-'OddsRatio_working_3-way'!U382/(3*'OddsRatio_working_3-way'!X382^(1/3))*COS(('OddsRatio_working_3-way'!Y382+2*PI())/3)</f>
        <v>-0.33197204333864705</v>
      </c>
      <c r="AH382" s="11">
        <f>-'OddsRatio_working_3-way'!U382/(3*'OddsRatio_working_3-way'!X382^(1/3))*COS(('OddsRatio_working_3-way'!Y382+4*PI())/3)</f>
        <v>-0.19082152109866957</v>
      </c>
      <c r="AI382" s="11">
        <f>'OddsRatio_working_3-way'!U382/(3*'OddsRatio_working_3-way'!X382^(1/3))*SIN(('OddsRatio_working_3-way'!Y382)/3)</f>
        <v>-8.1493292011507207E-2</v>
      </c>
      <c r="AJ382" s="11">
        <f>'OddsRatio_working_3-way'!U382/(3*'OddsRatio_working_3-way'!X382^(1/3))*SIN(('OddsRatio_working_3-way'!Y382+2*PI())/3)</f>
        <v>-0.41200586173197984</v>
      </c>
      <c r="AK382" s="11">
        <f>'OddsRatio_working_3-way'!U382/(3*'OddsRatio_working_3-way'!X382^(1/3))*SIN(('OddsRatio_working_3-way'!Y382+4*PI())/3)</f>
        <v>0.49349915374348696</v>
      </c>
      <c r="AL382" s="11">
        <f>'OddsRatio_working_3-way'!Z382+'OddsRatio_working_3-way'!AF382</f>
        <v>1.0455871288746339</v>
      </c>
      <c r="AM382" s="11">
        <f>'OddsRatio_working_3-way'!AA382+'OddsRatio_working_3-way'!AG382</f>
        <v>-0.6639440866772941</v>
      </c>
      <c r="AN382" s="11">
        <f>'OddsRatio_working_3-way'!AB382+'OddsRatio_working_3-way'!AH382</f>
        <v>-0.38164304219733919</v>
      </c>
      <c r="AO382" s="11">
        <f>'OddsRatio_working_3-way'!AC382+'OddsRatio_working_3-way'!AI382</f>
        <v>0</v>
      </c>
      <c r="AP382" s="11">
        <f>'OddsRatio_working_3-way'!AD382+'OddsRatio_working_3-way'!AJ382</f>
        <v>0</v>
      </c>
      <c r="AQ382" s="11">
        <f>'OddsRatio_working_3-way'!AE382+'OddsRatio_working_3-way'!AK382</f>
        <v>0</v>
      </c>
      <c r="AR382" s="10">
        <f>IF(A382="","",IF(('OddsRatio_working_3-way'!X382=0),IF(Q382&gt;0,-Q382^(1/3),(-Q382)^(1/3)),'OddsRatio_working_3-way'!AL382-'OddsRatio_working_3-way'!R382/3))</f>
        <v>1.0455871288746339</v>
      </c>
      <c r="AS382" s="11">
        <f>IF(('OddsRatio_working_3-way'!X382=0),IF(Q382&gt;0,-Q382^(1/3),(-Q382)^(1/3)),'OddsRatio_working_3-way'!AM382-'OddsRatio_working_3-way'!R382/3)</f>
        <v>-0.6639440866772941</v>
      </c>
      <c r="AT382" s="11">
        <f>IF(('OddsRatio_working_3-way'!X382=0),IF(Q382&gt;0,-Q382^(1/3),(-Q382)^(1/3)),'OddsRatio_working_3-way'!AN382-'OddsRatio_working_3-way'!R382/3)</f>
        <v>-0.38164304219733919</v>
      </c>
      <c r="AU382" s="11">
        <f>IF(('OddsRatio_working_3-way'!X382=0),0,'OddsRatio_working_3-way'!AO382)</f>
        <v>0</v>
      </c>
      <c r="AV382" s="11">
        <f>IF(('OddsRatio_working_3-way'!X382=0),0,'OddsRatio_working_3-way'!AP382)</f>
        <v>0</v>
      </c>
      <c r="AW382" s="11">
        <f>IF(('OddsRatio_working_3-way'!X382=0),0,'OddsRatio_working_3-way'!AQ382)</f>
        <v>0</v>
      </c>
    </row>
    <row r="383" spans="1:49" x14ac:dyDescent="0.2">
      <c r="A383" s="4">
        <f>IF('True_Odds_Calculator_3-way'!A384="","",'True_Odds_Calculator_3-way'!A384)</f>
        <v>1.6</v>
      </c>
      <c r="B383" s="4">
        <f>IF('True_Odds_Calculator_3-way'!B384="","",'True_Odds_Calculator_3-way'!B384)</f>
        <v>3.91</v>
      </c>
      <c r="C383" s="4">
        <f>IF('True_Odds_Calculator_3-way'!C384="","",'True_Odds_Calculator_3-way'!C384)</f>
        <v>6.59</v>
      </c>
      <c r="D383" s="9">
        <f t="shared" si="78"/>
        <v>0.61104457393231693</v>
      </c>
      <c r="E383" s="9">
        <f t="shared" si="79"/>
        <v>0.24466460902754622</v>
      </c>
      <c r="F383" s="9">
        <f t="shared" si="80"/>
        <v>0.14429081704013694</v>
      </c>
      <c r="G383" s="9">
        <f t="shared" si="81"/>
        <v>1.0609030357218161</v>
      </c>
      <c r="H383" s="9">
        <f t="shared" si="82"/>
        <v>1.6365418214330893</v>
      </c>
      <c r="I383" s="9">
        <f t="shared" si="83"/>
        <v>4.0872278339504851</v>
      </c>
      <c r="J383" s="9">
        <f t="shared" si="84"/>
        <v>6.9304479696849528</v>
      </c>
      <c r="K383" s="11">
        <f t="shared" si="85"/>
        <v>0.625</v>
      </c>
      <c r="L383" s="11">
        <f t="shared" si="86"/>
        <v>0.25575447570332482</v>
      </c>
      <c r="M383" s="11">
        <f t="shared" si="87"/>
        <v>0.15174506828528073</v>
      </c>
      <c r="N383" s="11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-0.2367412261467231</v>
      </c>
      <c r="O383" s="11">
        <f>0</f>
        <v>0</v>
      </c>
      <c r="P383" s="11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0.22072891966049471</v>
      </c>
      <c r="Q383" s="11">
        <f>2*'OddsRatio_working_3-way'!K383*'OddsRatio_working_3-way'!L383*'OddsRatio_working_3-way'!M383</f>
        <v>4.8511850474833994E-2</v>
      </c>
      <c r="R383" s="11">
        <f t="shared" si="88"/>
        <v>0</v>
      </c>
      <c r="S383" s="11">
        <f t="shared" si="89"/>
        <v>-0.93236367511121787</v>
      </c>
      <c r="T383" s="11">
        <f t="shared" si="90"/>
        <v>-0.20491509343103687</v>
      </c>
      <c r="U383" s="11">
        <f>'OddsRatio_working_3-way'!S383-'OddsRatio_working_3-way'!R383^2/3</f>
        <v>-0.93236367511121787</v>
      </c>
      <c r="V383" s="11">
        <f>'OddsRatio_working_3-way'!S383*'OddsRatio_working_3-way'!R383/3-2*'OddsRatio_working_3-way'!R383^3/27-'OddsRatio_working_3-way'!T383</f>
        <v>0.20491509343103687</v>
      </c>
      <c r="W383" s="11">
        <f>'OddsRatio_working_3-way'!V383^2+4*'OddsRatio_working_3-way'!U383^3/27</f>
        <v>-7.8084712430123202E-2</v>
      </c>
      <c r="X383" s="11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0.17325913247645403</v>
      </c>
      <c r="Y383" s="11">
        <f>IF('OddsRatio_working_3-way'!W383&gt;=0,IF('OddsRatio_working_3-way'!V383+SQRT('OddsRatio_working_3-way'!W383)&gt;0,0,PI()),ACOS('OddsRatio_working_3-way'!V383/(2*'OddsRatio_working_3-way'!X383)))</f>
        <v>0.93805900517724405</v>
      </c>
      <c r="Z383" s="11">
        <f>'OddsRatio_working_3-way'!X383^(1/3)*COS('OddsRatio_working_3-way'!Y383/3)</f>
        <v>0.53045151786090805</v>
      </c>
      <c r="AA383" s="11">
        <f>'OddsRatio_working_3-way'!X383^(1/3)*COS(('OddsRatio_working_3-way'!Y383+2*PI())/3)</f>
        <v>-0.41374110890175664</v>
      </c>
      <c r="AB383" s="11">
        <f>'OddsRatio_working_3-way'!X383^(1/3)*COS(('OddsRatio_working_3-way'!Y383+4*PI())/3)</f>
        <v>-0.11671040895915133</v>
      </c>
      <c r="AC383" s="11">
        <f>'OddsRatio_working_3-way'!X383^(1/3)*SIN('OddsRatio_working_3-way'!Y383/3)</f>
        <v>0.17149075456944601</v>
      </c>
      <c r="AD383" s="11">
        <f>'OddsRatio_working_3-way'!X383^(1/3)*SIN(('OddsRatio_working_3-way'!Y383+2*PI())/3)</f>
        <v>0.3736391126588382</v>
      </c>
      <c r="AE383" s="11">
        <f>'OddsRatio_working_3-way'!X383^(1/3)*SIN(('OddsRatio_working_3-way'!Y383+4*PI())/3)</f>
        <v>-0.54512986722828438</v>
      </c>
      <c r="AF383" s="11">
        <f>-'OddsRatio_working_3-way'!U383/(3*'OddsRatio_working_3-way'!X383^(1/3))*COS(('OddsRatio_working_3-way'!Y383)/3)</f>
        <v>0.53045151786090805</v>
      </c>
      <c r="AG383" s="11">
        <f>-'OddsRatio_working_3-way'!U383/(3*'OddsRatio_working_3-way'!X383^(1/3))*COS(('OddsRatio_working_3-way'!Y383+2*PI())/3)</f>
        <v>-0.41374110890175664</v>
      </c>
      <c r="AH383" s="11">
        <f>-'OddsRatio_working_3-way'!U383/(3*'OddsRatio_working_3-way'!X383^(1/3))*COS(('OddsRatio_working_3-way'!Y383+4*PI())/3)</f>
        <v>-0.11671040895915133</v>
      </c>
      <c r="AI383" s="11">
        <f>'OddsRatio_working_3-way'!U383/(3*'OddsRatio_working_3-way'!X383^(1/3))*SIN(('OddsRatio_working_3-way'!Y383)/3)</f>
        <v>-0.17149075456944601</v>
      </c>
      <c r="AJ383" s="11">
        <f>'OddsRatio_working_3-way'!U383/(3*'OddsRatio_working_3-way'!X383^(1/3))*SIN(('OddsRatio_working_3-way'!Y383+2*PI())/3)</f>
        <v>-0.3736391126588382</v>
      </c>
      <c r="AK383" s="11">
        <f>'OddsRatio_working_3-way'!U383/(3*'OddsRatio_working_3-way'!X383^(1/3))*SIN(('OddsRatio_working_3-way'!Y383+4*PI())/3)</f>
        <v>0.54512986722828438</v>
      </c>
      <c r="AL383" s="11">
        <f>'OddsRatio_working_3-way'!Z383+'OddsRatio_working_3-way'!AF383</f>
        <v>1.0609030357218161</v>
      </c>
      <c r="AM383" s="11">
        <f>'OddsRatio_working_3-way'!AA383+'OddsRatio_working_3-way'!AG383</f>
        <v>-0.82748221780351328</v>
      </c>
      <c r="AN383" s="11">
        <f>'OddsRatio_working_3-way'!AB383+'OddsRatio_working_3-way'!AH383</f>
        <v>-0.23342081791830266</v>
      </c>
      <c r="AO383" s="11">
        <f>'OddsRatio_working_3-way'!AC383+'OddsRatio_working_3-way'!AI383</f>
        <v>0</v>
      </c>
      <c r="AP383" s="11">
        <f>'OddsRatio_working_3-way'!AD383+'OddsRatio_working_3-way'!AJ383</f>
        <v>0</v>
      </c>
      <c r="AQ383" s="11">
        <f>'OddsRatio_working_3-way'!AE383+'OddsRatio_working_3-way'!AK383</f>
        <v>0</v>
      </c>
      <c r="AR383" s="10">
        <f>IF(A383="","",IF(('OddsRatio_working_3-way'!X383=0),IF(Q383&gt;0,-Q383^(1/3),(-Q383)^(1/3)),'OddsRatio_working_3-way'!AL383-'OddsRatio_working_3-way'!R383/3))</f>
        <v>1.0609030357218161</v>
      </c>
      <c r="AS383" s="11">
        <f>IF(('OddsRatio_working_3-way'!X383=0),IF(Q383&gt;0,-Q383^(1/3),(-Q383)^(1/3)),'OddsRatio_working_3-way'!AM383-'OddsRatio_working_3-way'!R383/3)</f>
        <v>-0.82748221780351328</v>
      </c>
      <c r="AT383" s="11">
        <f>IF(('OddsRatio_working_3-way'!X383=0),IF(Q383&gt;0,-Q383^(1/3),(-Q383)^(1/3)),'OddsRatio_working_3-way'!AN383-'OddsRatio_working_3-way'!R383/3)</f>
        <v>-0.23342081791830266</v>
      </c>
      <c r="AU383" s="11">
        <f>IF(('OddsRatio_working_3-way'!X383=0),0,'OddsRatio_working_3-way'!AO383)</f>
        <v>0</v>
      </c>
      <c r="AV383" s="11">
        <f>IF(('OddsRatio_working_3-way'!X383=0),0,'OddsRatio_working_3-way'!AP383)</f>
        <v>0</v>
      </c>
      <c r="AW383" s="11">
        <f>IF(('OddsRatio_working_3-way'!X383=0),0,'OddsRatio_working_3-way'!AQ383)</f>
        <v>0</v>
      </c>
    </row>
    <row r="384" spans="1:49" x14ac:dyDescent="0.2">
      <c r="A384" s="4">
        <f>IF('True_Odds_Calculator_3-way'!A385="","",'True_Odds_Calculator_3-way'!A385)</f>
        <v>2.7</v>
      </c>
      <c r="B384" s="4">
        <f>IF('True_Odds_Calculator_3-way'!B385="","",'True_Odds_Calculator_3-way'!B385)</f>
        <v>3.16</v>
      </c>
      <c r="C384" s="4">
        <f>IF('True_Odds_Calculator_3-way'!C385="","",'True_Odds_Calculator_3-way'!C385)</f>
        <v>2.93</v>
      </c>
      <c r="D384" s="9">
        <f t="shared" si="78"/>
        <v>0.36063382227994079</v>
      </c>
      <c r="E384" s="9">
        <f t="shared" si="79"/>
        <v>0.30744441226952246</v>
      </c>
      <c r="F384" s="9">
        <f t="shared" si="80"/>
        <v>0.33192176545053681</v>
      </c>
      <c r="G384" s="9">
        <f t="shared" si="81"/>
        <v>1.0428798641855899</v>
      </c>
      <c r="H384" s="9">
        <f t="shared" si="82"/>
        <v>2.772895769115503</v>
      </c>
      <c r="I384" s="9">
        <f t="shared" si="83"/>
        <v>3.2526205066408744</v>
      </c>
      <c r="J384" s="9">
        <f t="shared" si="84"/>
        <v>3.0127581378781882</v>
      </c>
      <c r="K384" s="11">
        <f t="shared" si="85"/>
        <v>0.37037037037037035</v>
      </c>
      <c r="L384" s="11">
        <f t="shared" si="86"/>
        <v>0.31645569620253161</v>
      </c>
      <c r="M384" s="11">
        <f t="shared" si="87"/>
        <v>0.34129692832764502</v>
      </c>
      <c r="N384" s="11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-0.28349246122607685</v>
      </c>
      <c r="O384" s="11">
        <f>0</f>
        <v>0</v>
      </c>
      <c r="P384" s="11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0.23161148792980121</v>
      </c>
      <c r="Q384" s="11">
        <f>2*'OddsRatio_working_3-way'!K384*'OddsRatio_working_3-way'!L384*'OddsRatio_working_3-way'!M384</f>
        <v>8.0003968196822539E-2</v>
      </c>
      <c r="R384" s="11">
        <f t="shared" si="88"/>
        <v>0</v>
      </c>
      <c r="S384" s="11">
        <f t="shared" si="89"/>
        <v>-0.81699346405228712</v>
      </c>
      <c r="T384" s="11">
        <f t="shared" si="90"/>
        <v>-0.28220845044984016</v>
      </c>
      <c r="U384" s="11">
        <f>'OddsRatio_working_3-way'!S384-'OddsRatio_working_3-way'!R384^2/3</f>
        <v>-0.81699346405228712</v>
      </c>
      <c r="V384" s="11">
        <f>'OddsRatio_working_3-way'!S384*'OddsRatio_working_3-way'!R384/3-2*'OddsRatio_working_3-way'!R384^3/27-'OddsRatio_working_3-way'!T384</f>
        <v>0.28220845044984016</v>
      </c>
      <c r="W384" s="11">
        <f>'OddsRatio_working_3-way'!V384^2+4*'OddsRatio_working_3-way'!U384^3/27</f>
        <v>-1.1473423591585319E-3</v>
      </c>
      <c r="X384" s="11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0.14211698690204</v>
      </c>
      <c r="Y384" s="11">
        <f>IF('OddsRatio_working_3-way'!W384&gt;=0,IF('OddsRatio_working_3-way'!V384+SQRT('OddsRatio_working_3-way'!W384)&gt;0,0,PI()),ACOS('OddsRatio_working_3-way'!V384/(2*'OddsRatio_working_3-way'!X384)))</f>
        <v>0.11945487473286298</v>
      </c>
      <c r="Z384" s="11">
        <f>'OddsRatio_working_3-way'!X384^(1/3)*COS('OddsRatio_working_3-way'!Y384/3)</f>
        <v>0.52143993209279493</v>
      </c>
      <c r="AA384" s="11">
        <f>'OddsRatio_working_3-way'!X384^(1/3)*COS(('OddsRatio_working_3-way'!Y384+2*PI())/3)</f>
        <v>-0.27871062827344989</v>
      </c>
      <c r="AB384" s="11">
        <f>'OddsRatio_working_3-way'!X384^(1/3)*COS(('OddsRatio_working_3-way'!Y384+4*PI())/3)</f>
        <v>-0.24272930381934515</v>
      </c>
      <c r="AC384" s="11">
        <f>'OddsRatio_working_3-way'!X384^(1/3)*SIN('OddsRatio_working_3-way'!Y384/3)</f>
        <v>2.077382735937677E-2</v>
      </c>
      <c r="AD384" s="11">
        <f>'OddsRatio_working_3-way'!X384^(1/3)*SIN(('OddsRatio_working_3-way'!Y384+2*PI())/3)</f>
        <v>0.44119331406030465</v>
      </c>
      <c r="AE384" s="11">
        <f>'OddsRatio_working_3-way'!X384^(1/3)*SIN(('OddsRatio_working_3-way'!Y384+4*PI())/3)</f>
        <v>-0.46196714141968126</v>
      </c>
      <c r="AF384" s="11">
        <f>-'OddsRatio_working_3-way'!U384/(3*'OddsRatio_working_3-way'!X384^(1/3))*COS(('OddsRatio_working_3-way'!Y384)/3)</f>
        <v>0.52143993209279482</v>
      </c>
      <c r="AG384" s="11">
        <f>-'OddsRatio_working_3-way'!U384/(3*'OddsRatio_working_3-way'!X384^(1/3))*COS(('OddsRatio_working_3-way'!Y384+2*PI())/3)</f>
        <v>-0.27871062827344983</v>
      </c>
      <c r="AH384" s="11">
        <f>-'OddsRatio_working_3-way'!U384/(3*'OddsRatio_working_3-way'!X384^(1/3))*COS(('OddsRatio_working_3-way'!Y384+4*PI())/3)</f>
        <v>-0.2427293038193451</v>
      </c>
      <c r="AI384" s="11">
        <f>'OddsRatio_working_3-way'!U384/(3*'OddsRatio_working_3-way'!X384^(1/3))*SIN(('OddsRatio_working_3-way'!Y384)/3)</f>
        <v>-2.0773827359376763E-2</v>
      </c>
      <c r="AJ384" s="11">
        <f>'OddsRatio_working_3-way'!U384/(3*'OddsRatio_working_3-way'!X384^(1/3))*SIN(('OddsRatio_working_3-way'!Y384+2*PI())/3)</f>
        <v>-0.44119331406030454</v>
      </c>
      <c r="AK384" s="11">
        <f>'OddsRatio_working_3-way'!U384/(3*'OddsRatio_working_3-way'!X384^(1/3))*SIN(('OddsRatio_working_3-way'!Y384+4*PI())/3)</f>
        <v>0.4619671414196812</v>
      </c>
      <c r="AL384" s="11">
        <f>'OddsRatio_working_3-way'!Z384+'OddsRatio_working_3-way'!AF384</f>
        <v>1.0428798641855899</v>
      </c>
      <c r="AM384" s="11">
        <f>'OddsRatio_working_3-way'!AA384+'OddsRatio_working_3-way'!AG384</f>
        <v>-0.55742125654689967</v>
      </c>
      <c r="AN384" s="11">
        <f>'OddsRatio_working_3-way'!AB384+'OddsRatio_working_3-way'!AH384</f>
        <v>-0.48545860763869025</v>
      </c>
      <c r="AO384" s="11">
        <f>'OddsRatio_working_3-way'!AC384+'OddsRatio_working_3-way'!AI384</f>
        <v>0</v>
      </c>
      <c r="AP384" s="11">
        <f>'OddsRatio_working_3-way'!AD384+'OddsRatio_working_3-way'!AJ384</f>
        <v>0</v>
      </c>
      <c r="AQ384" s="11">
        <f>'OddsRatio_working_3-way'!AE384+'OddsRatio_working_3-way'!AK384</f>
        <v>0</v>
      </c>
      <c r="AR384" s="10">
        <f>IF(A384="","",IF(('OddsRatio_working_3-way'!X384=0),IF(Q384&gt;0,-Q384^(1/3),(-Q384)^(1/3)),'OddsRatio_working_3-way'!AL384-'OddsRatio_working_3-way'!R384/3))</f>
        <v>1.0428798641855899</v>
      </c>
      <c r="AS384" s="11">
        <f>IF(('OddsRatio_working_3-way'!X384=0),IF(Q384&gt;0,-Q384^(1/3),(-Q384)^(1/3)),'OddsRatio_working_3-way'!AM384-'OddsRatio_working_3-way'!R384/3)</f>
        <v>-0.55742125654689967</v>
      </c>
      <c r="AT384" s="11">
        <f>IF(('OddsRatio_working_3-way'!X384=0),IF(Q384&gt;0,-Q384^(1/3),(-Q384)^(1/3)),'OddsRatio_working_3-way'!AN384-'OddsRatio_working_3-way'!R384/3)</f>
        <v>-0.48545860763869025</v>
      </c>
      <c r="AU384" s="11">
        <f>IF(('OddsRatio_working_3-way'!X384=0),0,'OddsRatio_working_3-way'!AO384)</f>
        <v>0</v>
      </c>
      <c r="AV384" s="11">
        <f>IF(('OddsRatio_working_3-way'!X384=0),0,'OddsRatio_working_3-way'!AP384)</f>
        <v>0</v>
      </c>
      <c r="AW384" s="11">
        <f>IF(('OddsRatio_working_3-way'!X384=0),0,'OddsRatio_working_3-way'!AQ384)</f>
        <v>0</v>
      </c>
    </row>
    <row r="385" spans="1:49" x14ac:dyDescent="0.2">
      <c r="A385" s="4">
        <f>IF('True_Odds_Calculator_3-way'!A386="","",'True_Odds_Calculator_3-way'!A386)</f>
        <v>3.23</v>
      </c>
      <c r="B385" s="4">
        <f>IF('True_Odds_Calculator_3-way'!B386="","",'True_Odds_Calculator_3-way'!B386)</f>
        <v>3.51</v>
      </c>
      <c r="C385" s="4">
        <f>IF('True_Odds_Calculator_3-way'!C386="","",'True_Odds_Calculator_3-way'!C386)</f>
        <v>2.31</v>
      </c>
      <c r="D385" s="9">
        <f t="shared" si="78"/>
        <v>0.30077813811053128</v>
      </c>
      <c r="E385" s="9">
        <f t="shared" si="79"/>
        <v>0.27650267601898171</v>
      </c>
      <c r="F385" s="9">
        <f t="shared" si="80"/>
        <v>0.42271918587048701</v>
      </c>
      <c r="G385" s="9">
        <f t="shared" si="81"/>
        <v>1.0424707274420115</v>
      </c>
      <c r="H385" s="9">
        <f t="shared" si="82"/>
        <v>3.3247097221956854</v>
      </c>
      <c r="I385" s="9">
        <f t="shared" si="83"/>
        <v>3.6166015258794482</v>
      </c>
      <c r="J385" s="9">
        <f t="shared" si="84"/>
        <v>2.3656366529490351</v>
      </c>
      <c r="K385" s="11">
        <f t="shared" si="85"/>
        <v>0.30959752321981426</v>
      </c>
      <c r="L385" s="11">
        <f t="shared" si="86"/>
        <v>0.28490028490028491</v>
      </c>
      <c r="M385" s="11">
        <f t="shared" si="87"/>
        <v>0.4329004329004329</v>
      </c>
      <c r="N385" s="11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-0.27998080732858854</v>
      </c>
      <c r="O385" s="11">
        <f>0</f>
        <v>0</v>
      </c>
      <c r="P385" s="11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0.23101158292076765</v>
      </c>
      <c r="Q385" s="11">
        <f>2*'OddsRatio_working_3-way'!K385*'OddsRatio_working_3-way'!L385*'OddsRatio_working_3-way'!M385</f>
        <v>7.6367465428352946E-2</v>
      </c>
      <c r="R385" s="11">
        <f t="shared" si="88"/>
        <v>0</v>
      </c>
      <c r="S385" s="11">
        <f t="shared" si="89"/>
        <v>-0.82509792412181282</v>
      </c>
      <c r="T385" s="11">
        <f t="shared" si="90"/>
        <v>-0.27275964433778938</v>
      </c>
      <c r="U385" s="11">
        <f>'OddsRatio_working_3-way'!S385-'OddsRatio_working_3-way'!R385^2/3</f>
        <v>-0.82509792412181282</v>
      </c>
      <c r="V385" s="11">
        <f>'OddsRatio_working_3-way'!S385*'OddsRatio_working_3-way'!R385/3-2*'OddsRatio_working_3-way'!R385^3/27-'OddsRatio_working_3-way'!T385</f>
        <v>0.27275964433778938</v>
      </c>
      <c r="W385" s="11">
        <f>'OddsRatio_working_3-way'!V385^2+4*'OddsRatio_working_3-way'!U385^3/27</f>
        <v>-8.8193019837257969E-3</v>
      </c>
      <c r="X385" s="11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0.14423689330663908</v>
      </c>
      <c r="Y385" s="11">
        <f>IF('OddsRatio_working_3-way'!W385&gt;=0,IF('OddsRatio_working_3-way'!V385+SQRT('OddsRatio_working_3-way'!W385)&gt;0,0,PI()),ACOS('OddsRatio_working_3-way'!V385/(2*'OddsRatio_working_3-way'!X385)))</f>
        <v>0.33158784900808569</v>
      </c>
      <c r="Z385" s="11">
        <f>'OddsRatio_working_3-way'!X385^(1/3)*COS('OddsRatio_working_3-way'!Y385/3)</f>
        <v>0.52123536372100576</v>
      </c>
      <c r="AA385" s="11">
        <f>'OddsRatio_working_3-way'!X385^(1/3)*COS(('OddsRatio_working_3-way'!Y385+2*PI())/3)</f>
        <v>-0.31071511428399484</v>
      </c>
      <c r="AB385" s="11">
        <f>'OddsRatio_working_3-way'!X385^(1/3)*COS(('OddsRatio_working_3-way'!Y385+4*PI())/3)</f>
        <v>-0.21052024943701098</v>
      </c>
      <c r="AC385" s="11">
        <f>'OddsRatio_working_3-way'!X385^(1/3)*SIN('OddsRatio_working_3-way'!Y385/3)</f>
        <v>5.7847532190824308E-2</v>
      </c>
      <c r="AD385" s="11">
        <f>'OddsRatio_working_3-way'!X385^(1/3)*SIN(('OddsRatio_working_3-way'!Y385+2*PI())/3)</f>
        <v>0.42247930023780056</v>
      </c>
      <c r="AE385" s="11">
        <f>'OddsRatio_working_3-way'!X385^(1/3)*SIN(('OddsRatio_working_3-way'!Y385+4*PI())/3)</f>
        <v>-0.48032683242862484</v>
      </c>
      <c r="AF385" s="11">
        <f>-'OddsRatio_working_3-way'!U385/(3*'OddsRatio_working_3-way'!X385^(1/3))*COS(('OddsRatio_working_3-way'!Y385)/3)</f>
        <v>0.52123536372100576</v>
      </c>
      <c r="AG385" s="11">
        <f>-'OddsRatio_working_3-way'!U385/(3*'OddsRatio_working_3-way'!X385^(1/3))*COS(('OddsRatio_working_3-way'!Y385+2*PI())/3)</f>
        <v>-0.31071511428399484</v>
      </c>
      <c r="AH385" s="11">
        <f>-'OddsRatio_working_3-way'!U385/(3*'OddsRatio_working_3-way'!X385^(1/3))*COS(('OddsRatio_working_3-way'!Y385+4*PI())/3)</f>
        <v>-0.21052024943701098</v>
      </c>
      <c r="AI385" s="11">
        <f>'OddsRatio_working_3-way'!U385/(3*'OddsRatio_working_3-way'!X385^(1/3))*SIN(('OddsRatio_working_3-way'!Y385)/3)</f>
        <v>-5.7847532190824308E-2</v>
      </c>
      <c r="AJ385" s="11">
        <f>'OddsRatio_working_3-way'!U385/(3*'OddsRatio_working_3-way'!X385^(1/3))*SIN(('OddsRatio_working_3-way'!Y385+2*PI())/3)</f>
        <v>-0.42247930023780056</v>
      </c>
      <c r="AK385" s="11">
        <f>'OddsRatio_working_3-way'!U385/(3*'OddsRatio_working_3-way'!X385^(1/3))*SIN(('OddsRatio_working_3-way'!Y385+4*PI())/3)</f>
        <v>0.48032683242862484</v>
      </c>
      <c r="AL385" s="11">
        <f>'OddsRatio_working_3-way'!Z385+'OddsRatio_working_3-way'!AF385</f>
        <v>1.0424707274420115</v>
      </c>
      <c r="AM385" s="11">
        <f>'OddsRatio_working_3-way'!AA385+'OddsRatio_working_3-way'!AG385</f>
        <v>-0.62143022856798968</v>
      </c>
      <c r="AN385" s="11">
        <f>'OddsRatio_working_3-way'!AB385+'OddsRatio_working_3-way'!AH385</f>
        <v>-0.42104049887402195</v>
      </c>
      <c r="AO385" s="11">
        <f>'OddsRatio_working_3-way'!AC385+'OddsRatio_working_3-way'!AI385</f>
        <v>0</v>
      </c>
      <c r="AP385" s="11">
        <f>'OddsRatio_working_3-way'!AD385+'OddsRatio_working_3-way'!AJ385</f>
        <v>0</v>
      </c>
      <c r="AQ385" s="11">
        <f>'OddsRatio_working_3-way'!AE385+'OddsRatio_working_3-way'!AK385</f>
        <v>0</v>
      </c>
      <c r="AR385" s="10">
        <f>IF(A385="","",IF(('OddsRatio_working_3-way'!X385=0),IF(Q385&gt;0,-Q385^(1/3),(-Q385)^(1/3)),'OddsRatio_working_3-way'!AL385-'OddsRatio_working_3-way'!R385/3))</f>
        <v>1.0424707274420115</v>
      </c>
      <c r="AS385" s="11">
        <f>IF(('OddsRatio_working_3-way'!X385=0),IF(Q385&gt;0,-Q385^(1/3),(-Q385)^(1/3)),'OddsRatio_working_3-way'!AM385-'OddsRatio_working_3-way'!R385/3)</f>
        <v>-0.62143022856798968</v>
      </c>
      <c r="AT385" s="11">
        <f>IF(('OddsRatio_working_3-way'!X385=0),IF(Q385&gt;0,-Q385^(1/3),(-Q385)^(1/3)),'OddsRatio_working_3-way'!AN385-'OddsRatio_working_3-way'!R385/3)</f>
        <v>-0.42104049887402195</v>
      </c>
      <c r="AU385" s="11">
        <f>IF(('OddsRatio_working_3-way'!X385=0),0,'OddsRatio_working_3-way'!AO385)</f>
        <v>0</v>
      </c>
      <c r="AV385" s="11">
        <f>IF(('OddsRatio_working_3-way'!X385=0),0,'OddsRatio_working_3-way'!AP385)</f>
        <v>0</v>
      </c>
      <c r="AW385" s="11">
        <f>IF(('OddsRatio_working_3-way'!X385=0),0,'OddsRatio_working_3-way'!AQ385)</f>
        <v>0</v>
      </c>
    </row>
    <row r="386" spans="1:49" x14ac:dyDescent="0.2">
      <c r="A386" s="4">
        <f>IF('True_Odds_Calculator_3-way'!A387="","",'True_Odds_Calculator_3-way'!A387)</f>
        <v>1.96</v>
      </c>
      <c r="B386" s="4">
        <f>IF('True_Odds_Calculator_3-way'!B387="","",'True_Odds_Calculator_3-way'!B387)</f>
        <v>3.48</v>
      </c>
      <c r="C386" s="4">
        <f>IF('True_Odds_Calculator_3-way'!C387="","",'True_Odds_Calculator_3-way'!C387)</f>
        <v>4.32</v>
      </c>
      <c r="D386" s="9">
        <f t="shared" si="78"/>
        <v>0.49865177893351403</v>
      </c>
      <c r="E386" s="9">
        <f t="shared" si="79"/>
        <v>0.27798606513893864</v>
      </c>
      <c r="F386" s="9">
        <f t="shared" si="80"/>
        <v>0.22336215592754721</v>
      </c>
      <c r="G386" s="9">
        <f t="shared" si="81"/>
        <v>1.0472994428988498</v>
      </c>
      <c r="H386" s="9">
        <f t="shared" si="82"/>
        <v>2.0054074651828957</v>
      </c>
      <c r="I386" s="9">
        <f t="shared" si="83"/>
        <v>3.597302618389147</v>
      </c>
      <c r="J386" s="9">
        <f t="shared" si="84"/>
        <v>4.4770341504241822</v>
      </c>
      <c r="K386" s="11">
        <f t="shared" si="85"/>
        <v>0.51020408163265307</v>
      </c>
      <c r="L386" s="11">
        <f t="shared" si="86"/>
        <v>0.28735632183908044</v>
      </c>
      <c r="M386" s="11">
        <f t="shared" si="87"/>
        <v>0.23148148148148145</v>
      </c>
      <c r="N386" s="11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-0.26825136184742082</v>
      </c>
      <c r="O386" s="11">
        <f>0</f>
        <v>0</v>
      </c>
      <c r="P386" s="11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0.22941807629820765</v>
      </c>
      <c r="Q386" s="11">
        <f>2*'OddsRatio_working_3-way'!K386*'OddsRatio_working_3-way'!L386*'OddsRatio_working_3-way'!M386</f>
        <v>6.7875170502428292E-2</v>
      </c>
      <c r="R386" s="11">
        <f t="shared" si="88"/>
        <v>0</v>
      </c>
      <c r="S386" s="11">
        <f t="shared" si="89"/>
        <v>-0.85523545796087619</v>
      </c>
      <c r="T386" s="11">
        <f t="shared" si="90"/>
        <v>-0.2530282420002592</v>
      </c>
      <c r="U386" s="11">
        <f>'OddsRatio_working_3-way'!S386-'OddsRatio_working_3-way'!R386^2/3</f>
        <v>-0.85523545796087619</v>
      </c>
      <c r="V386" s="11">
        <f>'OddsRatio_working_3-way'!S386*'OddsRatio_working_3-way'!R386/3-2*'OddsRatio_working_3-way'!R386^3/27-'OddsRatio_working_3-way'!T386</f>
        <v>0.2530282420002592</v>
      </c>
      <c r="W386" s="11">
        <f>'OddsRatio_working_3-way'!V386^2+4*'OddsRatio_working_3-way'!U386^3/27</f>
        <v>-2.864973011105236E-2</v>
      </c>
      <c r="X386" s="11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0.15221121949514274</v>
      </c>
      <c r="Y386" s="11">
        <f>IF('OddsRatio_working_3-way'!W386&gt;=0,IF('OddsRatio_working_3-way'!V386+SQRT('OddsRatio_working_3-way'!W386)&gt;0,0,PI()),ACOS('OddsRatio_working_3-way'!V386/(2*'OddsRatio_working_3-way'!X386)))</f>
        <v>0.58957916556888212</v>
      </c>
      <c r="Z386" s="11">
        <f>'OddsRatio_working_3-way'!X386^(1/3)*COS('OddsRatio_working_3-way'!Y386/3)</f>
        <v>0.5236497214494249</v>
      </c>
      <c r="AA386" s="11">
        <f>'OddsRatio_working_3-way'!X386^(1/3)*COS(('OddsRatio_working_3-way'!Y386+2*PI())/3)</f>
        <v>-0.35211379365491069</v>
      </c>
      <c r="AB386" s="11">
        <f>'OddsRatio_working_3-way'!X386^(1/3)*COS(('OddsRatio_working_3-way'!Y386+4*PI())/3)</f>
        <v>-0.17153592779451429</v>
      </c>
      <c r="AC386" s="11">
        <f>'OddsRatio_working_3-way'!X386^(1/3)*SIN('OddsRatio_working_3-way'!Y386/3)</f>
        <v>0.10425667946418807</v>
      </c>
      <c r="AD386" s="11">
        <f>'OddsRatio_working_3-way'!X386^(1/3)*SIN(('OddsRatio_working_3-way'!Y386+2*PI())/3)</f>
        <v>0.40136562172775303</v>
      </c>
      <c r="AE386" s="11">
        <f>'OddsRatio_working_3-way'!X386^(1/3)*SIN(('OddsRatio_working_3-way'!Y386+4*PI())/3)</f>
        <v>-0.50562230119194096</v>
      </c>
      <c r="AF386" s="11">
        <f>-'OddsRatio_working_3-way'!U386/(3*'OddsRatio_working_3-way'!X386^(1/3))*COS(('OddsRatio_working_3-way'!Y386)/3)</f>
        <v>0.5236497214494249</v>
      </c>
      <c r="AG386" s="11">
        <f>-'OddsRatio_working_3-way'!U386/(3*'OddsRatio_working_3-way'!X386^(1/3))*COS(('OddsRatio_working_3-way'!Y386+2*PI())/3)</f>
        <v>-0.35211379365491069</v>
      </c>
      <c r="AH386" s="11">
        <f>-'OddsRatio_working_3-way'!U386/(3*'OddsRatio_working_3-way'!X386^(1/3))*COS(('OddsRatio_working_3-way'!Y386+4*PI())/3)</f>
        <v>-0.17153592779451429</v>
      </c>
      <c r="AI386" s="11">
        <f>'OddsRatio_working_3-way'!U386/(3*'OddsRatio_working_3-way'!X386^(1/3))*SIN(('OddsRatio_working_3-way'!Y386)/3)</f>
        <v>-0.10425667946418807</v>
      </c>
      <c r="AJ386" s="11">
        <f>'OddsRatio_working_3-way'!U386/(3*'OddsRatio_working_3-way'!X386^(1/3))*SIN(('OddsRatio_working_3-way'!Y386+2*PI())/3)</f>
        <v>-0.40136562172775303</v>
      </c>
      <c r="AK386" s="11">
        <f>'OddsRatio_working_3-way'!U386/(3*'OddsRatio_working_3-way'!X386^(1/3))*SIN(('OddsRatio_working_3-way'!Y386+4*PI())/3)</f>
        <v>0.50562230119194096</v>
      </c>
      <c r="AL386" s="11">
        <f>'OddsRatio_working_3-way'!Z386+'OddsRatio_working_3-way'!AF386</f>
        <v>1.0472994428988498</v>
      </c>
      <c r="AM386" s="11">
        <f>'OddsRatio_working_3-way'!AA386+'OddsRatio_working_3-way'!AG386</f>
        <v>-0.70422758730982138</v>
      </c>
      <c r="AN386" s="11">
        <f>'OddsRatio_working_3-way'!AB386+'OddsRatio_working_3-way'!AH386</f>
        <v>-0.34307185558902858</v>
      </c>
      <c r="AO386" s="11">
        <f>'OddsRatio_working_3-way'!AC386+'OddsRatio_working_3-way'!AI386</f>
        <v>0</v>
      </c>
      <c r="AP386" s="11">
        <f>'OddsRatio_working_3-way'!AD386+'OddsRatio_working_3-way'!AJ386</f>
        <v>0</v>
      </c>
      <c r="AQ386" s="11">
        <f>'OddsRatio_working_3-way'!AE386+'OddsRatio_working_3-way'!AK386</f>
        <v>0</v>
      </c>
      <c r="AR386" s="10">
        <f>IF(A386="","",IF(('OddsRatio_working_3-way'!X386=0),IF(Q386&gt;0,-Q386^(1/3),(-Q386)^(1/3)),'OddsRatio_working_3-way'!AL386-'OddsRatio_working_3-way'!R386/3))</f>
        <v>1.0472994428988498</v>
      </c>
      <c r="AS386" s="11">
        <f>IF(('OddsRatio_working_3-way'!X386=0),IF(Q386&gt;0,-Q386^(1/3),(-Q386)^(1/3)),'OddsRatio_working_3-way'!AM386-'OddsRatio_working_3-way'!R386/3)</f>
        <v>-0.70422758730982138</v>
      </c>
      <c r="AT386" s="11">
        <f>IF(('OddsRatio_working_3-way'!X386=0),IF(Q386&gt;0,-Q386^(1/3),(-Q386)^(1/3)),'OddsRatio_working_3-way'!AN386-'OddsRatio_working_3-way'!R386/3)</f>
        <v>-0.34307185558902858</v>
      </c>
      <c r="AU386" s="11">
        <f>IF(('OddsRatio_working_3-way'!X386=0),0,'OddsRatio_working_3-way'!AO386)</f>
        <v>0</v>
      </c>
      <c r="AV386" s="11">
        <f>IF(('OddsRatio_working_3-way'!X386=0),0,'OddsRatio_working_3-way'!AP386)</f>
        <v>0</v>
      </c>
      <c r="AW386" s="11">
        <f>IF(('OddsRatio_working_3-way'!X386=0),0,'OddsRatio_working_3-way'!AQ386)</f>
        <v>0</v>
      </c>
    </row>
    <row r="387" spans="1:49" x14ac:dyDescent="0.2">
      <c r="A387" s="4">
        <f>IF('True_Odds_Calculator_3-way'!A388="","",'True_Odds_Calculator_3-way'!A388)</f>
        <v>2.48</v>
      </c>
      <c r="B387" s="4">
        <f>IF('True_Odds_Calculator_3-way'!B388="","",'True_Odds_Calculator_3-way'!B388)</f>
        <v>3.01</v>
      </c>
      <c r="C387" s="4">
        <f>IF('True_Odds_Calculator_3-way'!C388="","",'True_Odds_Calculator_3-way'!C388)</f>
        <v>3.43</v>
      </c>
      <c r="D387" s="9">
        <f t="shared" si="78"/>
        <v>0.39349292984291478</v>
      </c>
      <c r="E387" s="9">
        <f t="shared" si="79"/>
        <v>0.32327843746768081</v>
      </c>
      <c r="F387" s="9">
        <f t="shared" si="80"/>
        <v>0.28322863268940424</v>
      </c>
      <c r="G387" s="9">
        <f t="shared" si="81"/>
        <v>1.0414471095937072</v>
      </c>
      <c r="H387" s="9">
        <f t="shared" si="82"/>
        <v>2.5413417221986867</v>
      </c>
      <c r="I387" s="9">
        <f t="shared" si="83"/>
        <v>3.0933086902833513</v>
      </c>
      <c r="J387" s="9">
        <f t="shared" si="84"/>
        <v>3.5307164763127092</v>
      </c>
      <c r="K387" s="11">
        <f t="shared" si="85"/>
        <v>0.40322580645161293</v>
      </c>
      <c r="L387" s="11">
        <f t="shared" si="86"/>
        <v>0.33222591362126247</v>
      </c>
      <c r="M387" s="11">
        <f t="shared" si="87"/>
        <v>0.29154518950437314</v>
      </c>
      <c r="N387" s="11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-0.28232656873089568</v>
      </c>
      <c r="O387" s="11">
        <f>0</f>
        <v>0</v>
      </c>
      <c r="P387" s="11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0.2312114888363907</v>
      </c>
      <c r="Q387" s="11">
        <f>2*'OddsRatio_working_3-way'!K387*'OddsRatio_working_3-way'!L387*'OddsRatio_working_3-way'!M387</f>
        <v>7.8111989471753615E-2</v>
      </c>
      <c r="R387" s="11">
        <f t="shared" si="88"/>
        <v>0</v>
      </c>
      <c r="S387" s="11">
        <f t="shared" si="89"/>
        <v>-0.81895051491513648</v>
      </c>
      <c r="T387" s="11">
        <f t="shared" si="90"/>
        <v>-0.27667247125511368</v>
      </c>
      <c r="U387" s="11">
        <f>'OddsRatio_working_3-way'!S387-'OddsRatio_working_3-way'!R387^2/3</f>
        <v>-0.81895051491513648</v>
      </c>
      <c r="V387" s="11">
        <f>'OddsRatio_working_3-way'!S387*'OddsRatio_working_3-way'!R387/3-2*'OddsRatio_working_3-way'!R387^3/27-'OddsRatio_working_3-way'!T387</f>
        <v>0.27667247125511368</v>
      </c>
      <c r="W387" s="11">
        <f>'OddsRatio_working_3-way'!V387^2+4*'OddsRatio_working_3-way'!U387^3/27</f>
        <v>-4.8232602453647799E-3</v>
      </c>
      <c r="X387" s="11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0.14262793958037859</v>
      </c>
      <c r="Y387" s="11">
        <f>IF('OddsRatio_working_3-way'!W387&gt;=0,IF('OddsRatio_working_3-way'!V387+SQRT('OddsRatio_working_3-way'!W387)&gt;0,0,PI()),ACOS('OddsRatio_working_3-way'!V387/(2*'OddsRatio_working_3-way'!X387)))</f>
        <v>0.24593629739081613</v>
      </c>
      <c r="Z387" s="11">
        <f>'OddsRatio_working_3-way'!X387^(1/3)*COS('OddsRatio_working_3-way'!Y387/3)</f>
        <v>0.52072355479685373</v>
      </c>
      <c r="AA387" s="11">
        <f>'OddsRatio_working_3-way'!X387^(1/3)*COS(('OddsRatio_working_3-way'!Y387+2*PI())/3)</f>
        <v>-0.29741394789598763</v>
      </c>
      <c r="AB387" s="11">
        <f>'OddsRatio_working_3-way'!X387^(1/3)*COS(('OddsRatio_working_3-way'!Y387+4*PI())/3)</f>
        <v>-0.2233096069008661</v>
      </c>
      <c r="AC387" s="11">
        <f>'OddsRatio_working_3-way'!X387^(1/3)*SIN('OddsRatio_working_3-way'!Y387/3)</f>
        <v>4.2784161221653225E-2</v>
      </c>
      <c r="AD387" s="11">
        <f>'OddsRatio_working_3-way'!X387^(1/3)*SIN(('OddsRatio_working_3-way'!Y387+2*PI())/3)</f>
        <v>0.42956774619218685</v>
      </c>
      <c r="AE387" s="11">
        <f>'OddsRatio_working_3-way'!X387^(1/3)*SIN(('OddsRatio_working_3-way'!Y387+4*PI())/3)</f>
        <v>-0.47235190741384003</v>
      </c>
      <c r="AF387" s="11">
        <f>-'OddsRatio_working_3-way'!U387/(3*'OddsRatio_working_3-way'!X387^(1/3))*COS(('OddsRatio_working_3-way'!Y387)/3)</f>
        <v>0.5207235547968535</v>
      </c>
      <c r="AG387" s="11">
        <f>-'OddsRatio_working_3-way'!U387/(3*'OddsRatio_working_3-way'!X387^(1/3))*COS(('OddsRatio_working_3-way'!Y387+2*PI())/3)</f>
        <v>-0.29741394789598752</v>
      </c>
      <c r="AH387" s="11">
        <f>-'OddsRatio_working_3-way'!U387/(3*'OddsRatio_working_3-way'!X387^(1/3))*COS(('OddsRatio_working_3-way'!Y387+4*PI())/3)</f>
        <v>-0.22330960690086601</v>
      </c>
      <c r="AI387" s="11">
        <f>'OddsRatio_working_3-way'!U387/(3*'OddsRatio_working_3-way'!X387^(1/3))*SIN(('OddsRatio_working_3-way'!Y387)/3)</f>
        <v>-4.2784161221653211E-2</v>
      </c>
      <c r="AJ387" s="11">
        <f>'OddsRatio_working_3-way'!U387/(3*'OddsRatio_working_3-way'!X387^(1/3))*SIN(('OddsRatio_working_3-way'!Y387+2*PI())/3)</f>
        <v>-0.42956774619218663</v>
      </c>
      <c r="AK387" s="11">
        <f>'OddsRatio_working_3-way'!U387/(3*'OddsRatio_working_3-way'!X387^(1/3))*SIN(('OddsRatio_working_3-way'!Y387+4*PI())/3)</f>
        <v>0.47235190741383987</v>
      </c>
      <c r="AL387" s="11">
        <f>'OddsRatio_working_3-way'!Z387+'OddsRatio_working_3-way'!AF387</f>
        <v>1.0414471095937072</v>
      </c>
      <c r="AM387" s="11">
        <f>'OddsRatio_working_3-way'!AA387+'OddsRatio_working_3-way'!AG387</f>
        <v>-0.59482789579197515</v>
      </c>
      <c r="AN387" s="11">
        <f>'OddsRatio_working_3-way'!AB387+'OddsRatio_working_3-way'!AH387</f>
        <v>-0.44661921380173208</v>
      </c>
      <c r="AO387" s="11">
        <f>'OddsRatio_working_3-way'!AC387+'OddsRatio_working_3-way'!AI387</f>
        <v>0</v>
      </c>
      <c r="AP387" s="11">
        <f>'OddsRatio_working_3-way'!AD387+'OddsRatio_working_3-way'!AJ387</f>
        <v>0</v>
      </c>
      <c r="AQ387" s="11">
        <f>'OddsRatio_working_3-way'!AE387+'OddsRatio_working_3-way'!AK387</f>
        <v>0</v>
      </c>
      <c r="AR387" s="10">
        <f>IF(A387="","",IF(('OddsRatio_working_3-way'!X387=0),IF(Q387&gt;0,-Q387^(1/3),(-Q387)^(1/3)),'OddsRatio_working_3-way'!AL387-'OddsRatio_working_3-way'!R387/3))</f>
        <v>1.0414471095937072</v>
      </c>
      <c r="AS387" s="11">
        <f>IF(('OddsRatio_working_3-way'!X387=0),IF(Q387&gt;0,-Q387^(1/3),(-Q387)^(1/3)),'OddsRatio_working_3-way'!AM387-'OddsRatio_working_3-way'!R387/3)</f>
        <v>-0.59482789579197515</v>
      </c>
      <c r="AT387" s="11">
        <f>IF(('OddsRatio_working_3-way'!X387=0),IF(Q387&gt;0,-Q387^(1/3),(-Q387)^(1/3)),'OddsRatio_working_3-way'!AN387-'OddsRatio_working_3-way'!R387/3)</f>
        <v>-0.44661921380173208</v>
      </c>
      <c r="AU387" s="11">
        <f>IF(('OddsRatio_working_3-way'!X387=0),0,'OddsRatio_working_3-way'!AO387)</f>
        <v>0</v>
      </c>
      <c r="AV387" s="11">
        <f>IF(('OddsRatio_working_3-way'!X387=0),0,'OddsRatio_working_3-way'!AP387)</f>
        <v>0</v>
      </c>
      <c r="AW387" s="11">
        <f>IF(('OddsRatio_working_3-way'!X387=0),0,'OddsRatio_working_3-way'!AQ387)</f>
        <v>0</v>
      </c>
    </row>
    <row r="388" spans="1:49" x14ac:dyDescent="0.2">
      <c r="A388" s="4">
        <f>IF('True_Odds_Calculator_3-way'!A389="","",'True_Odds_Calculator_3-way'!A389)</f>
        <v>1.67</v>
      </c>
      <c r="B388" s="4">
        <f>IF('True_Odds_Calculator_3-way'!B389="","",'True_Odds_Calculator_3-way'!B389)</f>
        <v>3.9</v>
      </c>
      <c r="C388" s="4">
        <f>IF('True_Odds_Calculator_3-way'!C389="","",'True_Odds_Calculator_3-way'!C389)</f>
        <v>5.66</v>
      </c>
      <c r="D388" s="9">
        <f t="shared" ref="D388:D451" si="91">(K388/(AR388+K388-(AR388*K388)))</f>
        <v>0.585347513528921</v>
      </c>
      <c r="E388" s="9">
        <f t="shared" ref="E388:E451" si="92">(L388/(AR388+L388-(AR388*L388)))</f>
        <v>0.24593275936418837</v>
      </c>
      <c r="F388" s="9">
        <f t="shared" ref="F388:F451" si="93">(M388/(AR388+M388-(AR388*M388)))</f>
        <v>0.16871972710689065</v>
      </c>
      <c r="G388" s="9">
        <f t="shared" ref="G388:G451" si="94">AR388</f>
        <v>1.0572938192471051</v>
      </c>
      <c r="H388" s="9">
        <f t="shared" ref="H388:H451" si="95">IF(A388="","",1/D388)</f>
        <v>1.7083868588955606</v>
      </c>
      <c r="I388" s="9">
        <f t="shared" ref="I388:I451" si="96">IF(B388="","",1/E388)</f>
        <v>4.0661520758166043</v>
      </c>
      <c r="J388" s="9">
        <f t="shared" ref="J388:J451" si="97">IF(C388="","",1/F388)</f>
        <v>5.9269891976915083</v>
      </c>
      <c r="K388" s="11">
        <f t="shared" ref="K388:K451" si="98">1/A388</f>
        <v>0.5988023952095809</v>
      </c>
      <c r="L388" s="11">
        <f t="shared" ref="L388:L451" si="99">1/B388</f>
        <v>0.25641025641025644</v>
      </c>
      <c r="M388" s="11">
        <f t="shared" ref="M388:M451" si="100">1/C388</f>
        <v>0.17667844522968199</v>
      </c>
      <c r="N388" s="11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-0.24561857529843822</v>
      </c>
      <c r="O388" s="11">
        <f>0</f>
        <v>0</v>
      </c>
      <c r="P388" s="11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0.22325558179645064</v>
      </c>
      <c r="Q388" s="11">
        <f>2*'OddsRatio_working_3-way'!K388*'OddsRatio_working_3-way'!L388*'OddsRatio_working_3-way'!M388</f>
        <v>5.4254090351506842E-2</v>
      </c>
      <c r="R388" s="11">
        <f t="shared" ref="R388:R451" si="101">O388/N388</f>
        <v>0</v>
      </c>
      <c r="S388" s="11">
        <f t="shared" ref="S388:S451" si="102">P388/N388</f>
        <v>-0.90895235234218141</v>
      </c>
      <c r="T388" s="11">
        <f t="shared" ref="T388:T451" si="103">Q388/N388</f>
        <v>-0.22088757043552407</v>
      </c>
      <c r="U388" s="11">
        <f>'OddsRatio_working_3-way'!S388-'OddsRatio_working_3-way'!R388^2/3</f>
        <v>-0.90895235234218141</v>
      </c>
      <c r="V388" s="11">
        <f>'OddsRatio_working_3-way'!S388*'OddsRatio_working_3-way'!R388/3-2*'OddsRatio_working_3-way'!R388^3/27-'OddsRatio_working_3-way'!T388</f>
        <v>0.22088757043552407</v>
      </c>
      <c r="W388" s="11">
        <f>'OddsRatio_working_3-way'!V388^2+4*'OddsRatio_working_3-way'!U388^3/27</f>
        <v>-6.2463692209009609E-2</v>
      </c>
      <c r="X388" s="11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0.1667745566490271</v>
      </c>
      <c r="Y388" s="11">
        <f>IF('OddsRatio_working_3-way'!W388&gt;=0,IF('OddsRatio_working_3-way'!V388+SQRT('OddsRatio_working_3-way'!W388)&gt;0,0,PI()),ACOS('OddsRatio_working_3-way'!V388/(2*'OddsRatio_working_3-way'!X388)))</f>
        <v>0.84699999064734199</v>
      </c>
      <c r="Z388" s="11">
        <f>'OddsRatio_working_3-way'!X388^(1/3)*COS('OddsRatio_working_3-way'!Y388/3)</f>
        <v>0.52864690962355254</v>
      </c>
      <c r="AA388" s="11">
        <f>'OddsRatio_working_3-way'!X388^(1/3)*COS(('OddsRatio_working_3-way'!Y388+2*PI())/3)</f>
        <v>-0.39712941023037157</v>
      </c>
      <c r="AB388" s="11">
        <f>'OddsRatio_working_3-way'!X388^(1/3)*COS(('OddsRatio_working_3-way'!Y388+4*PI())/3)</f>
        <v>-0.13151749939318086</v>
      </c>
      <c r="AC388" s="11">
        <f>'OddsRatio_working_3-way'!X388^(1/3)*SIN('OddsRatio_working_3-way'!Y388/3)</f>
        <v>0.15335110822182288</v>
      </c>
      <c r="AD388" s="11">
        <f>'OddsRatio_working_3-way'!X388^(1/3)*SIN(('OddsRatio_working_3-way'!Y388+2*PI())/3)</f>
        <v>0.3811460992552213</v>
      </c>
      <c r="AE388" s="11">
        <f>'OddsRatio_working_3-way'!X388^(1/3)*SIN(('OddsRatio_working_3-way'!Y388+4*PI())/3)</f>
        <v>-0.53449720747704421</v>
      </c>
      <c r="AF388" s="11">
        <f>-'OddsRatio_working_3-way'!U388/(3*'OddsRatio_working_3-way'!X388^(1/3))*COS(('OddsRatio_working_3-way'!Y388)/3)</f>
        <v>0.52864690962355254</v>
      </c>
      <c r="AG388" s="11">
        <f>-'OddsRatio_working_3-way'!U388/(3*'OddsRatio_working_3-way'!X388^(1/3))*COS(('OddsRatio_working_3-way'!Y388+2*PI())/3)</f>
        <v>-0.39712941023037157</v>
      </c>
      <c r="AH388" s="11">
        <f>-'OddsRatio_working_3-way'!U388/(3*'OddsRatio_working_3-way'!X388^(1/3))*COS(('OddsRatio_working_3-way'!Y388+4*PI())/3)</f>
        <v>-0.13151749939318086</v>
      </c>
      <c r="AI388" s="11">
        <f>'OddsRatio_working_3-way'!U388/(3*'OddsRatio_working_3-way'!X388^(1/3))*SIN(('OddsRatio_working_3-way'!Y388)/3)</f>
        <v>-0.15335110822182288</v>
      </c>
      <c r="AJ388" s="11">
        <f>'OddsRatio_working_3-way'!U388/(3*'OddsRatio_working_3-way'!X388^(1/3))*SIN(('OddsRatio_working_3-way'!Y388+2*PI())/3)</f>
        <v>-0.3811460992552213</v>
      </c>
      <c r="AK388" s="11">
        <f>'OddsRatio_working_3-way'!U388/(3*'OddsRatio_working_3-way'!X388^(1/3))*SIN(('OddsRatio_working_3-way'!Y388+4*PI())/3)</f>
        <v>0.53449720747704421</v>
      </c>
      <c r="AL388" s="11">
        <f>'OddsRatio_working_3-way'!Z388+'OddsRatio_working_3-way'!AF388</f>
        <v>1.0572938192471051</v>
      </c>
      <c r="AM388" s="11">
        <f>'OddsRatio_working_3-way'!AA388+'OddsRatio_working_3-way'!AG388</f>
        <v>-0.79425882046074314</v>
      </c>
      <c r="AN388" s="11">
        <f>'OddsRatio_working_3-way'!AB388+'OddsRatio_working_3-way'!AH388</f>
        <v>-0.26303499878636172</v>
      </c>
      <c r="AO388" s="11">
        <f>'OddsRatio_working_3-way'!AC388+'OddsRatio_working_3-way'!AI388</f>
        <v>0</v>
      </c>
      <c r="AP388" s="11">
        <f>'OddsRatio_working_3-way'!AD388+'OddsRatio_working_3-way'!AJ388</f>
        <v>0</v>
      </c>
      <c r="AQ388" s="11">
        <f>'OddsRatio_working_3-way'!AE388+'OddsRatio_working_3-way'!AK388</f>
        <v>0</v>
      </c>
      <c r="AR388" s="10">
        <f>IF(A388="","",IF(('OddsRatio_working_3-way'!X388=0),IF(Q388&gt;0,-Q388^(1/3),(-Q388)^(1/3)),'OddsRatio_working_3-way'!AL388-'OddsRatio_working_3-way'!R388/3))</f>
        <v>1.0572938192471051</v>
      </c>
      <c r="AS388" s="11">
        <f>IF(('OddsRatio_working_3-way'!X388=0),IF(Q388&gt;0,-Q388^(1/3),(-Q388)^(1/3)),'OddsRatio_working_3-way'!AM388-'OddsRatio_working_3-way'!R388/3)</f>
        <v>-0.79425882046074314</v>
      </c>
      <c r="AT388" s="11">
        <f>IF(('OddsRatio_working_3-way'!X388=0),IF(Q388&gt;0,-Q388^(1/3),(-Q388)^(1/3)),'OddsRatio_working_3-way'!AN388-'OddsRatio_working_3-way'!R388/3)</f>
        <v>-0.26303499878636172</v>
      </c>
      <c r="AU388" s="11">
        <f>IF(('OddsRatio_working_3-way'!X388=0),0,'OddsRatio_working_3-way'!AO388)</f>
        <v>0</v>
      </c>
      <c r="AV388" s="11">
        <f>IF(('OddsRatio_working_3-way'!X388=0),0,'OddsRatio_working_3-way'!AP388)</f>
        <v>0</v>
      </c>
      <c r="AW388" s="11">
        <f>IF(('OddsRatio_working_3-way'!X388=0),0,'OddsRatio_working_3-way'!AQ388)</f>
        <v>0</v>
      </c>
    </row>
    <row r="389" spans="1:49" x14ac:dyDescent="0.2">
      <c r="A389" s="4">
        <f>IF('True_Odds_Calculator_3-way'!A390="","",'True_Odds_Calculator_3-way'!A390)</f>
        <v>2.99</v>
      </c>
      <c r="B389" s="4">
        <f>IF('True_Odds_Calculator_3-way'!B390="","",'True_Odds_Calculator_3-way'!B390)</f>
        <v>3.09</v>
      </c>
      <c r="C389" s="4">
        <f>IF('True_Odds_Calculator_3-way'!C390="","",'True_Odds_Calculator_3-way'!C390)</f>
        <v>2.71</v>
      </c>
      <c r="D389" s="9">
        <f t="shared" si="91"/>
        <v>0.32551332581441345</v>
      </c>
      <c r="E389" s="9">
        <f t="shared" si="92"/>
        <v>0.31484212881161666</v>
      </c>
      <c r="F389" s="9">
        <f t="shared" si="93"/>
        <v>0.35964454537396984</v>
      </c>
      <c r="G389" s="9">
        <f t="shared" si="94"/>
        <v>1.0412416339052688</v>
      </c>
      <c r="H389" s="9">
        <f t="shared" si="95"/>
        <v>3.072070851471485</v>
      </c>
      <c r="I389" s="9">
        <f t="shared" si="96"/>
        <v>3.1761950148620111</v>
      </c>
      <c r="J389" s="9">
        <f t="shared" si="97"/>
        <v>2.7805231939780102</v>
      </c>
      <c r="K389" s="11">
        <f t="shared" si="98"/>
        <v>0.33444816053511706</v>
      </c>
      <c r="L389" s="11">
        <f t="shared" si="99"/>
        <v>0.3236245954692557</v>
      </c>
      <c r="M389" s="11">
        <f t="shared" si="100"/>
        <v>0.36900369003690037</v>
      </c>
      <c r="N389" s="11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-0.2840511254091338</v>
      </c>
      <c r="O389" s="11">
        <f>0</f>
        <v>0</v>
      </c>
      <c r="P389" s="11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0.23124886247726006</v>
      </c>
      <c r="Q389" s="11">
        <f>2*'OddsRatio_working_3-way'!K389*'OddsRatio_working_3-way'!L389*'OddsRatio_working_3-way'!M389</f>
        <v>7.987870897314682E-2</v>
      </c>
      <c r="R389" s="11">
        <f t="shared" si="101"/>
        <v>0</v>
      </c>
      <c r="S389" s="11">
        <f t="shared" si="102"/>
        <v>-0.81411000271229395</v>
      </c>
      <c r="T389" s="11">
        <f t="shared" si="103"/>
        <v>-0.28121243617004971</v>
      </c>
      <c r="U389" s="11">
        <f>'OddsRatio_working_3-way'!S389-'OddsRatio_working_3-way'!R389^2/3</f>
        <v>-0.81411000271229395</v>
      </c>
      <c r="V389" s="11">
        <f>'OddsRatio_working_3-way'!S389*'OddsRatio_working_3-way'!R389/3-2*'OddsRatio_working_3-way'!R389^3/27-'OddsRatio_working_3-way'!T389</f>
        <v>0.28121243617004971</v>
      </c>
      <c r="W389" s="11">
        <f>'OddsRatio_working_3-way'!V389^2+4*'OddsRatio_working_3-way'!U389^3/27</f>
        <v>-8.5613398366921056E-4</v>
      </c>
      <c r="X389" s="11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0.14136527883497726</v>
      </c>
      <c r="Y389" s="11">
        <f>IF('OddsRatio_working_3-way'!W389&gt;=0,IF('OddsRatio_working_3-way'!V389+SQRT('OddsRatio_working_3-way'!W389)&gt;0,0,PI()),ACOS('OddsRatio_working_3-way'!V389/(2*'OddsRatio_working_3-way'!X389)))</f>
        <v>0.10367556447135362</v>
      </c>
      <c r="Z389" s="11">
        <f>'OddsRatio_working_3-way'!X389^(1/3)*COS('OddsRatio_working_3-way'!Y389/3)</f>
        <v>0.5206208169526344</v>
      </c>
      <c r="AA389" s="11">
        <f>'OddsRatio_working_3-way'!X389^(1/3)*COS(('OddsRatio_working_3-way'!Y389+2*PI())/3)</f>
        <v>-0.27589804443409405</v>
      </c>
      <c r="AB389" s="11">
        <f>'OddsRatio_working_3-way'!X389^(1/3)*COS(('OddsRatio_working_3-way'!Y389+4*PI())/3)</f>
        <v>-0.24472277251854047</v>
      </c>
      <c r="AC389" s="11">
        <f>'OddsRatio_working_3-way'!X389^(1/3)*SIN('OddsRatio_working_3-way'!Y389/3)</f>
        <v>1.7999051632504759E-2</v>
      </c>
      <c r="AD389" s="11">
        <f>'OddsRatio_working_3-way'!X389^(1/3)*SIN(('OddsRatio_working_3-way'!Y389+2*PI())/3)</f>
        <v>0.44187132740373719</v>
      </c>
      <c r="AE389" s="11">
        <f>'OddsRatio_working_3-way'!X389^(1/3)*SIN(('OddsRatio_working_3-way'!Y389+4*PI())/3)</f>
        <v>-0.45987037903624184</v>
      </c>
      <c r="AF389" s="11">
        <f>-'OddsRatio_working_3-way'!U389/(3*'OddsRatio_working_3-way'!X389^(1/3))*COS(('OddsRatio_working_3-way'!Y389)/3)</f>
        <v>0.5206208169526344</v>
      </c>
      <c r="AG389" s="11">
        <f>-'OddsRatio_working_3-way'!U389/(3*'OddsRatio_working_3-way'!X389^(1/3))*COS(('OddsRatio_working_3-way'!Y389+2*PI())/3)</f>
        <v>-0.27589804443409405</v>
      </c>
      <c r="AH389" s="11">
        <f>-'OddsRatio_working_3-way'!U389/(3*'OddsRatio_working_3-way'!X389^(1/3))*COS(('OddsRatio_working_3-way'!Y389+4*PI())/3)</f>
        <v>-0.24472277251854047</v>
      </c>
      <c r="AI389" s="11">
        <f>'OddsRatio_working_3-way'!U389/(3*'OddsRatio_working_3-way'!X389^(1/3))*SIN(('OddsRatio_working_3-way'!Y389)/3)</f>
        <v>-1.7999051632504759E-2</v>
      </c>
      <c r="AJ389" s="11">
        <f>'OddsRatio_working_3-way'!U389/(3*'OddsRatio_working_3-way'!X389^(1/3))*SIN(('OddsRatio_working_3-way'!Y389+2*PI())/3)</f>
        <v>-0.44187132740373719</v>
      </c>
      <c r="AK389" s="11">
        <f>'OddsRatio_working_3-way'!U389/(3*'OddsRatio_working_3-way'!X389^(1/3))*SIN(('OddsRatio_working_3-way'!Y389+4*PI())/3)</f>
        <v>0.45987037903624184</v>
      </c>
      <c r="AL389" s="11">
        <f>'OddsRatio_working_3-way'!Z389+'OddsRatio_working_3-way'!AF389</f>
        <v>1.0412416339052688</v>
      </c>
      <c r="AM389" s="11">
        <f>'OddsRatio_working_3-way'!AA389+'OddsRatio_working_3-way'!AG389</f>
        <v>-0.55179608886818809</v>
      </c>
      <c r="AN389" s="11">
        <f>'OddsRatio_working_3-way'!AB389+'OddsRatio_working_3-way'!AH389</f>
        <v>-0.48944554503708093</v>
      </c>
      <c r="AO389" s="11">
        <f>'OddsRatio_working_3-way'!AC389+'OddsRatio_working_3-way'!AI389</f>
        <v>0</v>
      </c>
      <c r="AP389" s="11">
        <f>'OddsRatio_working_3-way'!AD389+'OddsRatio_working_3-way'!AJ389</f>
        <v>0</v>
      </c>
      <c r="AQ389" s="11">
        <f>'OddsRatio_working_3-way'!AE389+'OddsRatio_working_3-way'!AK389</f>
        <v>0</v>
      </c>
      <c r="AR389" s="10">
        <f>IF(A389="","",IF(('OddsRatio_working_3-way'!X389=0),IF(Q389&gt;0,-Q389^(1/3),(-Q389)^(1/3)),'OddsRatio_working_3-way'!AL389-'OddsRatio_working_3-way'!R389/3))</f>
        <v>1.0412416339052688</v>
      </c>
      <c r="AS389" s="11">
        <f>IF(('OddsRatio_working_3-way'!X389=0),IF(Q389&gt;0,-Q389^(1/3),(-Q389)^(1/3)),'OddsRatio_working_3-way'!AM389-'OddsRatio_working_3-way'!R389/3)</f>
        <v>-0.55179608886818809</v>
      </c>
      <c r="AT389" s="11">
        <f>IF(('OddsRatio_working_3-way'!X389=0),IF(Q389&gt;0,-Q389^(1/3),(-Q389)^(1/3)),'OddsRatio_working_3-way'!AN389-'OddsRatio_working_3-way'!R389/3)</f>
        <v>-0.48944554503708093</v>
      </c>
      <c r="AU389" s="11">
        <f>IF(('OddsRatio_working_3-way'!X389=0),0,'OddsRatio_working_3-way'!AO389)</f>
        <v>0</v>
      </c>
      <c r="AV389" s="11">
        <f>IF(('OddsRatio_working_3-way'!X389=0),0,'OddsRatio_working_3-way'!AP389)</f>
        <v>0</v>
      </c>
      <c r="AW389" s="11">
        <f>IF(('OddsRatio_working_3-way'!X389=0),0,'OddsRatio_working_3-way'!AQ389)</f>
        <v>0</v>
      </c>
    </row>
    <row r="390" spans="1:49" x14ac:dyDescent="0.2">
      <c r="A390" s="4">
        <f>IF('True_Odds_Calculator_3-way'!A391="","",'True_Odds_Calculator_3-way'!A391)</f>
        <v>5.07</v>
      </c>
      <c r="B390" s="4">
        <f>IF('True_Odds_Calculator_3-way'!B391="","",'True_Odds_Calculator_3-way'!B391)</f>
        <v>3.53</v>
      </c>
      <c r="C390" s="4">
        <f>IF('True_Odds_Calculator_3-way'!C391="","",'True_Odds_Calculator_3-way'!C391)</f>
        <v>1.8</v>
      </c>
      <c r="D390" s="9">
        <f t="shared" si="91"/>
        <v>0.18794381453470121</v>
      </c>
      <c r="E390" s="9">
        <f t="shared" si="92"/>
        <v>0.27130674729734872</v>
      </c>
      <c r="F390" s="9">
        <f t="shared" si="93"/>
        <v>0.54074943816794985</v>
      </c>
      <c r="G390" s="9">
        <f t="shared" si="94"/>
        <v>1.0616066550803627</v>
      </c>
      <c r="H390" s="9">
        <f t="shared" si="95"/>
        <v>5.3207390861770758</v>
      </c>
      <c r="I390" s="9">
        <f t="shared" si="96"/>
        <v>3.6858648373533183</v>
      </c>
      <c r="J390" s="9">
        <f t="shared" si="97"/>
        <v>1.8492853240642901</v>
      </c>
      <c r="K390" s="11">
        <f t="shared" si="98"/>
        <v>0.1972386587771203</v>
      </c>
      <c r="L390" s="11">
        <f t="shared" si="99"/>
        <v>0.28328611898016998</v>
      </c>
      <c r="M390" s="11">
        <f t="shared" si="100"/>
        <v>0.55555555555555558</v>
      </c>
      <c r="N390" s="11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-0.25571119840023726</v>
      </c>
      <c r="O390" s="11">
        <f>0</f>
        <v>0</v>
      </c>
      <c r="P390" s="11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0.22970822709327832</v>
      </c>
      <c r="Q390" s="11">
        <f>2*'OddsRatio_working_3-way'!K390*'OddsRatio_working_3-way'!L390*'OddsRatio_working_3-way'!M390</f>
        <v>6.2083304619804949E-2</v>
      </c>
      <c r="R390" s="11">
        <f t="shared" si="101"/>
        <v>0</v>
      </c>
      <c r="S390" s="11">
        <f t="shared" si="102"/>
        <v>-0.89831117499101742</v>
      </c>
      <c r="T390" s="11">
        <f t="shared" si="103"/>
        <v>-0.24278680405162634</v>
      </c>
      <c r="U390" s="11">
        <f>'OddsRatio_working_3-way'!S390-'OddsRatio_working_3-way'!R390^2/3</f>
        <v>-0.89831117499101742</v>
      </c>
      <c r="V390" s="11">
        <f>'OddsRatio_working_3-way'!S390*'OddsRatio_working_3-way'!R390/3-2*'OddsRatio_working_3-way'!R390^3/27-'OddsRatio_working_3-way'!T390</f>
        <v>0.24278680405162634</v>
      </c>
      <c r="W390" s="11">
        <f>'OddsRatio_working_3-way'!V390^2+4*'OddsRatio_working_3-way'!U390^3/27</f>
        <v>-4.8447730913535526E-2</v>
      </c>
      <c r="X390" s="11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0.16385448051177784</v>
      </c>
      <c r="Y390" s="11">
        <f>IF('OddsRatio_working_3-way'!W390&gt;=0,IF('OddsRatio_working_3-way'!V390+SQRT('OddsRatio_working_3-way'!W390)&gt;0,0,PI()),ACOS('OddsRatio_working_3-way'!V390/(2*'OddsRatio_working_3-way'!X390)))</f>
        <v>0.7364449011193267</v>
      </c>
      <c r="Z390" s="11">
        <f>'OddsRatio_working_3-way'!X390^(1/3)*COS('OddsRatio_working_3-way'!Y390/3)</f>
        <v>0.53080332754018134</v>
      </c>
      <c r="AA390" s="11">
        <f>'OddsRatio_working_3-way'!X390^(1/3)*COS(('OddsRatio_working_3-way'!Y390+2*PI())/3)</f>
        <v>-0.38056964695968015</v>
      </c>
      <c r="AB390" s="11">
        <f>'OddsRatio_working_3-way'!X390^(1/3)*COS(('OddsRatio_working_3-way'!Y390+4*PI())/3)</f>
        <v>-0.1502336805805011</v>
      </c>
      <c r="AC390" s="11">
        <f>'OddsRatio_working_3-way'!X390^(1/3)*SIN('OddsRatio_working_3-way'!Y390/3)</f>
        <v>0.13298453219307166</v>
      </c>
      <c r="AD390" s="11">
        <f>'OddsRatio_working_3-way'!X390^(1/3)*SIN(('OddsRatio_working_3-way'!Y390+2*PI())/3)</f>
        <v>0.39319689996657342</v>
      </c>
      <c r="AE390" s="11">
        <f>'OddsRatio_working_3-way'!X390^(1/3)*SIN(('OddsRatio_working_3-way'!Y390+4*PI())/3)</f>
        <v>-0.52618143215964497</v>
      </c>
      <c r="AF390" s="11">
        <f>-'OddsRatio_working_3-way'!U390/(3*'OddsRatio_working_3-way'!X390^(1/3))*COS(('OddsRatio_working_3-way'!Y390)/3)</f>
        <v>0.53080332754018122</v>
      </c>
      <c r="AG390" s="11">
        <f>-'OddsRatio_working_3-way'!U390/(3*'OddsRatio_working_3-way'!X390^(1/3))*COS(('OddsRatio_working_3-way'!Y390+2*PI())/3)</f>
        <v>-0.3805696469596801</v>
      </c>
      <c r="AH390" s="11">
        <f>-'OddsRatio_working_3-way'!U390/(3*'OddsRatio_working_3-way'!X390^(1/3))*COS(('OddsRatio_working_3-way'!Y390+4*PI())/3)</f>
        <v>-0.15023368058050107</v>
      </c>
      <c r="AI390" s="11">
        <f>'OddsRatio_working_3-way'!U390/(3*'OddsRatio_working_3-way'!X390^(1/3))*SIN(('OddsRatio_working_3-way'!Y390)/3)</f>
        <v>-0.13298453219307163</v>
      </c>
      <c r="AJ390" s="11">
        <f>'OddsRatio_working_3-way'!U390/(3*'OddsRatio_working_3-way'!X390^(1/3))*SIN(('OddsRatio_working_3-way'!Y390+2*PI())/3)</f>
        <v>-0.39319689996657337</v>
      </c>
      <c r="AK390" s="11">
        <f>'OddsRatio_working_3-way'!U390/(3*'OddsRatio_working_3-way'!X390^(1/3))*SIN(('OddsRatio_working_3-way'!Y390+4*PI())/3)</f>
        <v>0.52618143215964486</v>
      </c>
      <c r="AL390" s="11">
        <f>'OddsRatio_working_3-way'!Z390+'OddsRatio_working_3-way'!AF390</f>
        <v>1.0616066550803627</v>
      </c>
      <c r="AM390" s="11">
        <f>'OddsRatio_working_3-way'!AA390+'OddsRatio_working_3-way'!AG390</f>
        <v>-0.76113929391936019</v>
      </c>
      <c r="AN390" s="11">
        <f>'OddsRatio_working_3-way'!AB390+'OddsRatio_working_3-way'!AH390</f>
        <v>-0.30046736116100214</v>
      </c>
      <c r="AO390" s="11">
        <f>'OddsRatio_working_3-way'!AC390+'OddsRatio_working_3-way'!AI390</f>
        <v>0</v>
      </c>
      <c r="AP390" s="11">
        <f>'OddsRatio_working_3-way'!AD390+'OddsRatio_working_3-way'!AJ390</f>
        <v>0</v>
      </c>
      <c r="AQ390" s="11">
        <f>'OddsRatio_working_3-way'!AE390+'OddsRatio_working_3-way'!AK390</f>
        <v>0</v>
      </c>
      <c r="AR390" s="10">
        <f>IF(A390="","",IF(('OddsRatio_working_3-way'!X390=0),IF(Q390&gt;0,-Q390^(1/3),(-Q390)^(1/3)),'OddsRatio_working_3-way'!AL390-'OddsRatio_working_3-way'!R390/3))</f>
        <v>1.0616066550803627</v>
      </c>
      <c r="AS390" s="11">
        <f>IF(('OddsRatio_working_3-way'!X390=0),IF(Q390&gt;0,-Q390^(1/3),(-Q390)^(1/3)),'OddsRatio_working_3-way'!AM390-'OddsRatio_working_3-way'!R390/3)</f>
        <v>-0.76113929391936019</v>
      </c>
      <c r="AT390" s="11">
        <f>IF(('OddsRatio_working_3-way'!X390=0),IF(Q390&gt;0,-Q390^(1/3),(-Q390)^(1/3)),'OddsRatio_working_3-way'!AN390-'OddsRatio_working_3-way'!R390/3)</f>
        <v>-0.30046736116100214</v>
      </c>
      <c r="AU390" s="11">
        <f>IF(('OddsRatio_working_3-way'!X390=0),0,'OddsRatio_working_3-way'!AO390)</f>
        <v>0</v>
      </c>
      <c r="AV390" s="11">
        <f>IF(('OddsRatio_working_3-way'!X390=0),0,'OddsRatio_working_3-way'!AP390)</f>
        <v>0</v>
      </c>
      <c r="AW390" s="11">
        <f>IF(('OddsRatio_working_3-way'!X390=0),0,'OddsRatio_working_3-way'!AQ390)</f>
        <v>0</v>
      </c>
    </row>
    <row r="391" spans="1:49" x14ac:dyDescent="0.2">
      <c r="A391" s="4">
        <f>IF('True_Odds_Calculator_3-way'!A392="","",'True_Odds_Calculator_3-way'!A392)</f>
        <v>1.75</v>
      </c>
      <c r="B391" s="4">
        <f>IF('True_Odds_Calculator_3-way'!B392="","",'True_Odds_Calculator_3-way'!B392)</f>
        <v>3.75</v>
      </c>
      <c r="C391" s="4">
        <f>IF('True_Odds_Calculator_3-way'!C392="","",'True_Odds_Calculator_3-way'!C392)</f>
        <v>5.0199999999999996</v>
      </c>
      <c r="D391" s="9">
        <f t="shared" si="91"/>
        <v>0.55601573978427798</v>
      </c>
      <c r="E391" s="9">
        <f t="shared" si="92"/>
        <v>0.25459085424203814</v>
      </c>
      <c r="F391" s="9">
        <f t="shared" si="93"/>
        <v>0.18939340597368395</v>
      </c>
      <c r="G391" s="9">
        <f t="shared" si="94"/>
        <v>1.0646803161555058</v>
      </c>
      <c r="H391" s="9">
        <f t="shared" si="95"/>
        <v>1.7985102371166295</v>
      </c>
      <c r="I391" s="9">
        <f t="shared" si="96"/>
        <v>3.9278708694276401</v>
      </c>
      <c r="J391" s="9">
        <f t="shared" si="97"/>
        <v>5.2800148709451324</v>
      </c>
      <c r="K391" s="11">
        <f t="shared" si="98"/>
        <v>0.5714285714285714</v>
      </c>
      <c r="L391" s="11">
        <f t="shared" si="99"/>
        <v>0.26666666666666666</v>
      </c>
      <c r="M391" s="11">
        <f t="shared" si="100"/>
        <v>0.19920318725099603</v>
      </c>
      <c r="N391" s="11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-0.25167899829254414</v>
      </c>
      <c r="O391" s="11">
        <f>0</f>
        <v>0</v>
      </c>
      <c r="P391" s="11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0.22826788085752228</v>
      </c>
      <c r="Q391" s="11">
        <f>2*'OddsRatio_working_3-way'!K391*'OddsRatio_working_3-way'!L391*'OddsRatio_working_3-way'!M391</f>
        <v>6.0709542781255926E-2</v>
      </c>
      <c r="R391" s="11">
        <f t="shared" si="101"/>
        <v>0</v>
      </c>
      <c r="S391" s="11">
        <f t="shared" si="102"/>
        <v>-0.90698025026383222</v>
      </c>
      <c r="T391" s="11">
        <f t="shared" si="103"/>
        <v>-0.24121815166591282</v>
      </c>
      <c r="U391" s="11">
        <f>'OddsRatio_working_3-way'!S391-'OddsRatio_working_3-way'!R391^2/3</f>
        <v>-0.90698025026383222</v>
      </c>
      <c r="V391" s="11">
        <f>'OddsRatio_working_3-way'!S391*'OddsRatio_working_3-way'!R391/3-2*'OddsRatio_working_3-way'!R391^3/27-'OddsRatio_working_3-way'!T391</f>
        <v>0.24121815166591282</v>
      </c>
      <c r="W391" s="11">
        <f>'OddsRatio_working_3-way'!V391^2+4*'OddsRatio_working_3-way'!U391^3/27</f>
        <v>-5.2346233345280366E-2</v>
      </c>
      <c r="X391" s="11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0.16623208928964323</v>
      </c>
      <c r="Y391" s="11">
        <f>IF('OddsRatio_working_3-way'!W391&gt;=0,IF('OddsRatio_working_3-way'!V391+SQRT('OddsRatio_working_3-way'!W391)&gt;0,0,PI()),ACOS('OddsRatio_working_3-way'!V391/(2*'OddsRatio_working_3-way'!X391)))</f>
        <v>0.75896843672161352</v>
      </c>
      <c r="Z391" s="11">
        <f>'OddsRatio_working_3-way'!X391^(1/3)*COS('OddsRatio_working_3-way'!Y391/3)</f>
        <v>0.53234015807775281</v>
      </c>
      <c r="AA391" s="11">
        <f>'OddsRatio_working_3-way'!X391^(1/3)*COS(('OddsRatio_working_3-way'!Y391+2*PI())/3)</f>
        <v>-0.38535703150966</v>
      </c>
      <c r="AB391" s="11">
        <f>'OddsRatio_working_3-way'!X391^(1/3)*COS(('OddsRatio_working_3-way'!Y391+4*PI())/3)</f>
        <v>-0.14698312656809295</v>
      </c>
      <c r="AC391" s="11">
        <f>'OddsRatio_working_3-way'!X391^(1/3)*SIN('OddsRatio_working_3-way'!Y391/3)</f>
        <v>0.13762523818579597</v>
      </c>
      <c r="AD391" s="11">
        <f>'OddsRatio_working_3-way'!X391^(1/3)*SIN(('OddsRatio_working_3-way'!Y391+2*PI())/3)</f>
        <v>0.39220748125705973</v>
      </c>
      <c r="AE391" s="11">
        <f>'OddsRatio_working_3-way'!X391^(1/3)*SIN(('OddsRatio_working_3-way'!Y391+4*PI())/3)</f>
        <v>-0.52983271944285582</v>
      </c>
      <c r="AF391" s="11">
        <f>-'OddsRatio_working_3-way'!U391/(3*'OddsRatio_working_3-way'!X391^(1/3))*COS(('OddsRatio_working_3-way'!Y391)/3)</f>
        <v>0.53234015807775292</v>
      </c>
      <c r="AG391" s="11">
        <f>-'OddsRatio_working_3-way'!U391/(3*'OddsRatio_working_3-way'!X391^(1/3))*COS(('OddsRatio_working_3-way'!Y391+2*PI())/3)</f>
        <v>-0.38535703150966005</v>
      </c>
      <c r="AH391" s="11">
        <f>-'OddsRatio_working_3-way'!U391/(3*'OddsRatio_working_3-way'!X391^(1/3))*COS(('OddsRatio_working_3-way'!Y391+4*PI())/3)</f>
        <v>-0.14698312656809298</v>
      </c>
      <c r="AI391" s="11">
        <f>'OddsRatio_working_3-way'!U391/(3*'OddsRatio_working_3-way'!X391^(1/3))*SIN(('OddsRatio_working_3-way'!Y391)/3)</f>
        <v>-0.137625238185796</v>
      </c>
      <c r="AJ391" s="11">
        <f>'OddsRatio_working_3-way'!U391/(3*'OddsRatio_working_3-way'!X391^(1/3))*SIN(('OddsRatio_working_3-way'!Y391+2*PI())/3)</f>
        <v>-0.39220748125705984</v>
      </c>
      <c r="AK391" s="11">
        <f>'OddsRatio_working_3-way'!U391/(3*'OddsRatio_working_3-way'!X391^(1/3))*SIN(('OddsRatio_working_3-way'!Y391+4*PI())/3)</f>
        <v>0.52983271944285593</v>
      </c>
      <c r="AL391" s="11">
        <f>'OddsRatio_working_3-way'!Z391+'OddsRatio_working_3-way'!AF391</f>
        <v>1.0646803161555058</v>
      </c>
      <c r="AM391" s="11">
        <f>'OddsRatio_working_3-way'!AA391+'OddsRatio_working_3-way'!AG391</f>
        <v>-0.77071406301932011</v>
      </c>
      <c r="AN391" s="11">
        <f>'OddsRatio_working_3-way'!AB391+'OddsRatio_working_3-way'!AH391</f>
        <v>-0.29396625313618596</v>
      </c>
      <c r="AO391" s="11">
        <f>'OddsRatio_working_3-way'!AC391+'OddsRatio_working_3-way'!AI391</f>
        <v>0</v>
      </c>
      <c r="AP391" s="11">
        <f>'OddsRatio_working_3-way'!AD391+'OddsRatio_working_3-way'!AJ391</f>
        <v>0</v>
      </c>
      <c r="AQ391" s="11">
        <f>'OddsRatio_working_3-way'!AE391+'OddsRatio_working_3-way'!AK391</f>
        <v>0</v>
      </c>
      <c r="AR391" s="10">
        <f>IF(A391="","",IF(('OddsRatio_working_3-way'!X391=0),IF(Q391&gt;0,-Q391^(1/3),(-Q391)^(1/3)),'OddsRatio_working_3-way'!AL391-'OddsRatio_working_3-way'!R391/3))</f>
        <v>1.0646803161555058</v>
      </c>
      <c r="AS391" s="11">
        <f>IF(('OddsRatio_working_3-way'!X391=0),IF(Q391&gt;0,-Q391^(1/3),(-Q391)^(1/3)),'OddsRatio_working_3-way'!AM391-'OddsRatio_working_3-way'!R391/3)</f>
        <v>-0.77071406301932011</v>
      </c>
      <c r="AT391" s="11">
        <f>IF(('OddsRatio_working_3-way'!X391=0),IF(Q391&gt;0,-Q391^(1/3),(-Q391)^(1/3)),'OddsRatio_working_3-way'!AN391-'OddsRatio_working_3-way'!R391/3)</f>
        <v>-0.29396625313618596</v>
      </c>
      <c r="AU391" s="11">
        <f>IF(('OddsRatio_working_3-way'!X391=0),0,'OddsRatio_working_3-way'!AO391)</f>
        <v>0</v>
      </c>
      <c r="AV391" s="11">
        <f>IF(('OddsRatio_working_3-way'!X391=0),0,'OddsRatio_working_3-way'!AP391)</f>
        <v>0</v>
      </c>
      <c r="AW391" s="11">
        <f>IF(('OddsRatio_working_3-way'!X391=0),0,'OddsRatio_working_3-way'!AQ391)</f>
        <v>0</v>
      </c>
    </row>
    <row r="392" spans="1:49" x14ac:dyDescent="0.2">
      <c r="A392" s="4">
        <f>IF('True_Odds_Calculator_3-way'!A393="","",'True_Odds_Calculator_3-way'!A393)</f>
        <v>3.01</v>
      </c>
      <c r="B392" s="4">
        <f>IF('True_Odds_Calculator_3-way'!B393="","",'True_Odds_Calculator_3-way'!B393)</f>
        <v>3.46</v>
      </c>
      <c r="C392" s="4">
        <f>IF('True_Odds_Calculator_3-way'!C393="","",'True_Odds_Calculator_3-way'!C393)</f>
        <v>2.4300000000000002</v>
      </c>
      <c r="D392" s="9">
        <f t="shared" si="91"/>
        <v>0.3213767156910427</v>
      </c>
      <c r="E392" s="9">
        <f t="shared" si="92"/>
        <v>0.27898965405201348</v>
      </c>
      <c r="F392" s="9">
        <f t="shared" si="93"/>
        <v>0.39963363025694393</v>
      </c>
      <c r="G392" s="9">
        <f t="shared" si="94"/>
        <v>1.0505537832939829</v>
      </c>
      <c r="H392" s="9">
        <f t="shared" si="95"/>
        <v>3.111613104420905</v>
      </c>
      <c r="I392" s="9">
        <f t="shared" si="96"/>
        <v>3.5843623069031976</v>
      </c>
      <c r="J392" s="9">
        <f t="shared" si="97"/>
        <v>2.502291910110396</v>
      </c>
      <c r="K392" s="11">
        <f t="shared" si="98"/>
        <v>0.33222591362126247</v>
      </c>
      <c r="L392" s="11">
        <f t="shared" si="99"/>
        <v>0.28901734104046245</v>
      </c>
      <c r="M392" s="11">
        <f t="shared" si="100"/>
        <v>0.41152263374485593</v>
      </c>
      <c r="N392" s="11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-0.27939480970802377</v>
      </c>
      <c r="O392" s="11">
        <f>0</f>
        <v>0</v>
      </c>
      <c r="P392" s="11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0.23313267327546422</v>
      </c>
      <c r="Q392" s="11">
        <f>2*'OddsRatio_working_3-way'!K392*'OddsRatio_working_3-way'!L392*'OddsRatio_working_3-way'!M392</f>
        <v>7.9028024839140426E-2</v>
      </c>
      <c r="R392" s="11">
        <f t="shared" si="101"/>
        <v>0</v>
      </c>
      <c r="S392" s="11">
        <f t="shared" si="102"/>
        <v>-0.8344202010019266</v>
      </c>
      <c r="T392" s="11">
        <f t="shared" si="103"/>
        <v>-0.28285430542438195</v>
      </c>
      <c r="U392" s="11">
        <f>'OddsRatio_working_3-way'!S392-'OddsRatio_working_3-way'!R392^2/3</f>
        <v>-0.8344202010019266</v>
      </c>
      <c r="V392" s="11">
        <f>'OddsRatio_working_3-way'!S392*'OddsRatio_working_3-way'!R392/3-2*'OddsRatio_working_3-way'!R392^3/27-'OddsRatio_working_3-way'!T392</f>
        <v>0.28285430542438195</v>
      </c>
      <c r="W392" s="11">
        <f>'OddsRatio_working_3-way'!V392^2+4*'OddsRatio_working_3-way'!U392^3/27</f>
        <v>-6.0632146190127273E-3</v>
      </c>
      <c r="X392" s="11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0.14668825167350849</v>
      </c>
      <c r="Y392" s="11">
        <f>IF('OddsRatio_working_3-way'!W392&gt;=0,IF('OddsRatio_working_3-way'!V392+SQRT('OddsRatio_working_3-way'!W392)&gt;0,0,PI()),ACOS('OddsRatio_working_3-way'!V392/(2*'OddsRatio_working_3-way'!X392)))</f>
        <v>0.26863476523412966</v>
      </c>
      <c r="Z392" s="11">
        <f>'OddsRatio_working_3-way'!X392^(1/3)*COS('OddsRatio_working_3-way'!Y392/3)</f>
        <v>0.52527689164699154</v>
      </c>
      <c r="AA392" s="11">
        <f>'OddsRatio_working_3-way'!X392^(1/3)*COS(('OddsRatio_working_3-way'!Y392+2*PI())/3)</f>
        <v>-0.30348193461592948</v>
      </c>
      <c r="AB392" s="11">
        <f>'OddsRatio_working_3-way'!X392^(1/3)*COS(('OddsRatio_working_3-way'!Y392+4*PI())/3)</f>
        <v>-0.22179495703106225</v>
      </c>
      <c r="AC392" s="11">
        <f>'OddsRatio_working_3-way'!X392^(1/3)*SIN('OddsRatio_working_3-way'!Y392/3)</f>
        <v>4.7161998497910168E-2</v>
      </c>
      <c r="AD392" s="11">
        <f>'OddsRatio_working_3-way'!X392^(1/3)*SIN(('OddsRatio_working_3-way'!Y392+2*PI())/3)</f>
        <v>0.43132213293826571</v>
      </c>
      <c r="AE392" s="11">
        <f>'OddsRatio_working_3-way'!X392^(1/3)*SIN(('OddsRatio_working_3-way'!Y392+4*PI())/3)</f>
        <v>-0.47848413143617574</v>
      </c>
      <c r="AF392" s="11">
        <f>-'OddsRatio_working_3-way'!U392/(3*'OddsRatio_working_3-way'!X392^(1/3))*COS(('OddsRatio_working_3-way'!Y392)/3)</f>
        <v>0.52527689164699143</v>
      </c>
      <c r="AG392" s="11">
        <f>-'OddsRatio_working_3-way'!U392/(3*'OddsRatio_working_3-way'!X392^(1/3))*COS(('OddsRatio_working_3-way'!Y392+2*PI())/3)</f>
        <v>-0.30348193461592943</v>
      </c>
      <c r="AH392" s="11">
        <f>-'OddsRatio_working_3-way'!U392/(3*'OddsRatio_working_3-way'!X392^(1/3))*COS(('OddsRatio_working_3-way'!Y392+4*PI())/3)</f>
        <v>-0.2217949570310622</v>
      </c>
      <c r="AI392" s="11">
        <f>'OddsRatio_working_3-way'!U392/(3*'OddsRatio_working_3-way'!X392^(1/3))*SIN(('OddsRatio_working_3-way'!Y392)/3)</f>
        <v>-4.7161998497910154E-2</v>
      </c>
      <c r="AJ392" s="11">
        <f>'OddsRatio_working_3-way'!U392/(3*'OddsRatio_working_3-way'!X392^(1/3))*SIN(('OddsRatio_working_3-way'!Y392+2*PI())/3)</f>
        <v>-0.43132213293826566</v>
      </c>
      <c r="AK392" s="11">
        <f>'OddsRatio_working_3-way'!U392/(3*'OddsRatio_working_3-way'!X392^(1/3))*SIN(('OddsRatio_working_3-way'!Y392+4*PI())/3)</f>
        <v>0.47848413143617563</v>
      </c>
      <c r="AL392" s="11">
        <f>'OddsRatio_working_3-way'!Z392+'OddsRatio_working_3-way'!AF392</f>
        <v>1.0505537832939829</v>
      </c>
      <c r="AM392" s="11">
        <f>'OddsRatio_working_3-way'!AA392+'OddsRatio_working_3-way'!AG392</f>
        <v>-0.60696386923185885</v>
      </c>
      <c r="AN392" s="11">
        <f>'OddsRatio_working_3-way'!AB392+'OddsRatio_working_3-way'!AH392</f>
        <v>-0.44358991406212445</v>
      </c>
      <c r="AO392" s="11">
        <f>'OddsRatio_working_3-way'!AC392+'OddsRatio_working_3-way'!AI392</f>
        <v>0</v>
      </c>
      <c r="AP392" s="11">
        <f>'OddsRatio_working_3-way'!AD392+'OddsRatio_working_3-way'!AJ392</f>
        <v>0</v>
      </c>
      <c r="AQ392" s="11">
        <f>'OddsRatio_working_3-way'!AE392+'OddsRatio_working_3-way'!AK392</f>
        <v>0</v>
      </c>
      <c r="AR392" s="10">
        <f>IF(A392="","",IF(('OddsRatio_working_3-way'!X392=0),IF(Q392&gt;0,-Q392^(1/3),(-Q392)^(1/3)),'OddsRatio_working_3-way'!AL392-'OddsRatio_working_3-way'!R392/3))</f>
        <v>1.0505537832939829</v>
      </c>
      <c r="AS392" s="11">
        <f>IF(('OddsRatio_working_3-way'!X392=0),IF(Q392&gt;0,-Q392^(1/3),(-Q392)^(1/3)),'OddsRatio_working_3-way'!AM392-'OddsRatio_working_3-way'!R392/3)</f>
        <v>-0.60696386923185885</v>
      </c>
      <c r="AT392" s="11">
        <f>IF(('OddsRatio_working_3-way'!X392=0),IF(Q392&gt;0,-Q392^(1/3),(-Q392)^(1/3)),'OddsRatio_working_3-way'!AN392-'OddsRatio_working_3-way'!R392/3)</f>
        <v>-0.44358991406212445</v>
      </c>
      <c r="AU392" s="11">
        <f>IF(('OddsRatio_working_3-way'!X392=0),0,'OddsRatio_working_3-way'!AO392)</f>
        <v>0</v>
      </c>
      <c r="AV392" s="11">
        <f>IF(('OddsRatio_working_3-way'!X392=0),0,'OddsRatio_working_3-way'!AP392)</f>
        <v>0</v>
      </c>
      <c r="AW392" s="11">
        <f>IF(('OddsRatio_working_3-way'!X392=0),0,'OddsRatio_working_3-way'!AQ392)</f>
        <v>0</v>
      </c>
    </row>
    <row r="393" spans="1:49" x14ac:dyDescent="0.2">
      <c r="A393" s="4">
        <f>IF('True_Odds_Calculator_3-way'!A394="","",'True_Odds_Calculator_3-way'!A394)</f>
        <v>2.97</v>
      </c>
      <c r="B393" s="4">
        <f>IF('True_Odds_Calculator_3-way'!B394="","",'True_Odds_Calculator_3-way'!B394)</f>
        <v>3.38</v>
      </c>
      <c r="C393" s="4">
        <f>IF('True_Odds_Calculator_3-way'!C394="","",'True_Odds_Calculator_3-way'!C394)</f>
        <v>2.5</v>
      </c>
      <c r="D393" s="9">
        <f t="shared" si="91"/>
        <v>0.32587964421028709</v>
      </c>
      <c r="E393" s="9">
        <f t="shared" si="92"/>
        <v>0.28578434111320644</v>
      </c>
      <c r="F393" s="9">
        <f t="shared" si="93"/>
        <v>0.38833601467650652</v>
      </c>
      <c r="G393" s="9">
        <f t="shared" si="94"/>
        <v>1.0500596771982369</v>
      </c>
      <c r="H393" s="9">
        <f t="shared" si="95"/>
        <v>3.0686175640805269</v>
      </c>
      <c r="I393" s="9">
        <f t="shared" si="96"/>
        <v>3.4991420317318038</v>
      </c>
      <c r="J393" s="9">
        <f t="shared" si="97"/>
        <v>2.5750895157973557</v>
      </c>
      <c r="K393" s="11">
        <f t="shared" si="98"/>
        <v>0.33670033670033667</v>
      </c>
      <c r="L393" s="11">
        <f t="shared" si="99"/>
        <v>0.29585798816568049</v>
      </c>
      <c r="M393" s="11">
        <f t="shared" si="100"/>
        <v>0.4</v>
      </c>
      <c r="N393" s="11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-0.28023429561891111</v>
      </c>
      <c r="O393" s="11">
        <f>0</f>
        <v>0</v>
      </c>
      <c r="P393" s="11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0.23310023310023309</v>
      </c>
      <c r="Q393" s="11">
        <f>2*'OddsRatio_working_3-way'!K393*'OddsRatio_working_3-way'!L393*'OddsRatio_working_3-way'!M393</f>
        <v>7.9692387384695085E-2</v>
      </c>
      <c r="R393" s="11">
        <f t="shared" si="101"/>
        <v>0</v>
      </c>
      <c r="S393" s="11">
        <f t="shared" si="102"/>
        <v>-0.83180480313952954</v>
      </c>
      <c r="T393" s="11">
        <f t="shared" si="103"/>
        <v>-0.28437771047505289</v>
      </c>
      <c r="U393" s="11">
        <f>'OddsRatio_working_3-way'!S393-'OddsRatio_working_3-way'!R393^2/3</f>
        <v>-0.83180480313952954</v>
      </c>
      <c r="V393" s="11">
        <f>'OddsRatio_working_3-way'!S393*'OddsRatio_working_3-way'!R393/3-2*'OddsRatio_working_3-way'!R393^3/27-'OddsRatio_working_3-way'!T393</f>
        <v>0.28437771047505289</v>
      </c>
      <c r="W393" s="11">
        <f>'OddsRatio_working_3-way'!V393^2+4*'OddsRatio_working_3-way'!U393^3/27</f>
        <v>-4.3922960427542901E-3</v>
      </c>
      <c r="X393" s="11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0.14599912521808761</v>
      </c>
      <c r="Y393" s="11">
        <f>IF('OddsRatio_working_3-way'!W393&gt;=0,IF('OddsRatio_working_3-way'!V393+SQRT('OddsRatio_working_3-way'!W393)&gt;0,0,PI()),ACOS('OddsRatio_working_3-way'!V393/(2*'OddsRatio_working_3-way'!X393)))</f>
        <v>0.22896379346901496</v>
      </c>
      <c r="Z393" s="11">
        <f>'OddsRatio_working_3-way'!X393^(1/3)*COS('OddsRatio_working_3-way'!Y393/3)</f>
        <v>0.52502983859911845</v>
      </c>
      <c r="AA393" s="11">
        <f>'OddsRatio_working_3-way'!X393^(1/3)*COS(('OddsRatio_working_3-way'!Y393+2*PI())/3)</f>
        <v>-0.29728490952561626</v>
      </c>
      <c r="AB393" s="11">
        <f>'OddsRatio_working_3-way'!X393^(1/3)*COS(('OddsRatio_working_3-way'!Y393+4*PI())/3)</f>
        <v>-0.22774492907350224</v>
      </c>
      <c r="AC393" s="11">
        <f>'OddsRatio_working_3-way'!X393^(1/3)*SIN('OddsRatio_working_3-way'!Y393/3)</f>
        <v>4.0148926433469352E-2</v>
      </c>
      <c r="AD393" s="11">
        <f>'OddsRatio_working_3-way'!X393^(1/3)*SIN(('OddsRatio_working_3-way'!Y393+2*PI())/3)</f>
        <v>0.43461471475494551</v>
      </c>
      <c r="AE393" s="11">
        <f>'OddsRatio_working_3-way'!X393^(1/3)*SIN(('OddsRatio_working_3-way'!Y393+4*PI())/3)</f>
        <v>-0.47476364118841485</v>
      </c>
      <c r="AF393" s="11">
        <f>-'OddsRatio_working_3-way'!U393/(3*'OddsRatio_working_3-way'!X393^(1/3))*COS(('OddsRatio_working_3-way'!Y393)/3)</f>
        <v>0.52502983859911845</v>
      </c>
      <c r="AG393" s="11">
        <f>-'OddsRatio_working_3-way'!U393/(3*'OddsRatio_working_3-way'!X393^(1/3))*COS(('OddsRatio_working_3-way'!Y393+2*PI())/3)</f>
        <v>-0.29728490952561626</v>
      </c>
      <c r="AH393" s="11">
        <f>-'OddsRatio_working_3-way'!U393/(3*'OddsRatio_working_3-way'!X393^(1/3))*COS(('OddsRatio_working_3-way'!Y393+4*PI())/3)</f>
        <v>-0.22774492907350224</v>
      </c>
      <c r="AI393" s="11">
        <f>'OddsRatio_working_3-way'!U393/(3*'OddsRatio_working_3-way'!X393^(1/3))*SIN(('OddsRatio_working_3-way'!Y393)/3)</f>
        <v>-4.0148926433469352E-2</v>
      </c>
      <c r="AJ393" s="11">
        <f>'OddsRatio_working_3-way'!U393/(3*'OddsRatio_working_3-way'!X393^(1/3))*SIN(('OddsRatio_working_3-way'!Y393+2*PI())/3)</f>
        <v>-0.43461471475494551</v>
      </c>
      <c r="AK393" s="11">
        <f>'OddsRatio_working_3-way'!U393/(3*'OddsRatio_working_3-way'!X393^(1/3))*SIN(('OddsRatio_working_3-way'!Y393+4*PI())/3)</f>
        <v>0.47476364118841485</v>
      </c>
      <c r="AL393" s="11">
        <f>'OddsRatio_working_3-way'!Z393+'OddsRatio_working_3-way'!AF393</f>
        <v>1.0500596771982369</v>
      </c>
      <c r="AM393" s="11">
        <f>'OddsRatio_working_3-way'!AA393+'OddsRatio_working_3-way'!AG393</f>
        <v>-0.59456981905123252</v>
      </c>
      <c r="AN393" s="11">
        <f>'OddsRatio_working_3-way'!AB393+'OddsRatio_working_3-way'!AH393</f>
        <v>-0.45548985814700449</v>
      </c>
      <c r="AO393" s="11">
        <f>'OddsRatio_working_3-way'!AC393+'OddsRatio_working_3-way'!AI393</f>
        <v>0</v>
      </c>
      <c r="AP393" s="11">
        <f>'OddsRatio_working_3-way'!AD393+'OddsRatio_working_3-way'!AJ393</f>
        <v>0</v>
      </c>
      <c r="AQ393" s="11">
        <f>'OddsRatio_working_3-way'!AE393+'OddsRatio_working_3-way'!AK393</f>
        <v>0</v>
      </c>
      <c r="AR393" s="10">
        <f>IF(A393="","",IF(('OddsRatio_working_3-way'!X393=0),IF(Q393&gt;0,-Q393^(1/3),(-Q393)^(1/3)),'OddsRatio_working_3-way'!AL393-'OddsRatio_working_3-way'!R393/3))</f>
        <v>1.0500596771982369</v>
      </c>
      <c r="AS393" s="11">
        <f>IF(('OddsRatio_working_3-way'!X393=0),IF(Q393&gt;0,-Q393^(1/3),(-Q393)^(1/3)),'OddsRatio_working_3-way'!AM393-'OddsRatio_working_3-way'!R393/3)</f>
        <v>-0.59456981905123252</v>
      </c>
      <c r="AT393" s="11">
        <f>IF(('OddsRatio_working_3-way'!X393=0),IF(Q393&gt;0,-Q393^(1/3),(-Q393)^(1/3)),'OddsRatio_working_3-way'!AN393-'OddsRatio_working_3-way'!R393/3)</f>
        <v>-0.45548985814700449</v>
      </c>
      <c r="AU393" s="11">
        <f>IF(('OddsRatio_working_3-way'!X393=0),0,'OddsRatio_working_3-way'!AO393)</f>
        <v>0</v>
      </c>
      <c r="AV393" s="11">
        <f>IF(('OddsRatio_working_3-way'!X393=0),0,'OddsRatio_working_3-way'!AP393)</f>
        <v>0</v>
      </c>
      <c r="AW393" s="11">
        <f>IF(('OddsRatio_working_3-way'!X393=0),0,'OddsRatio_working_3-way'!AQ393)</f>
        <v>0</v>
      </c>
    </row>
    <row r="394" spans="1:49" x14ac:dyDescent="0.2">
      <c r="A394" s="4">
        <f>IF('True_Odds_Calculator_3-way'!A395="","",'True_Odds_Calculator_3-way'!A395)</f>
        <v>3.22</v>
      </c>
      <c r="B394" s="4">
        <f>IF('True_Odds_Calculator_3-way'!B395="","",'True_Odds_Calculator_3-way'!B395)</f>
        <v>3.35</v>
      </c>
      <c r="C394" s="4">
        <f>IF('True_Odds_Calculator_3-way'!C395="","",'True_Odds_Calculator_3-way'!C395)</f>
        <v>2.36</v>
      </c>
      <c r="D394" s="9">
        <f t="shared" si="91"/>
        <v>0.30006191051509562</v>
      </c>
      <c r="E394" s="9">
        <f t="shared" si="92"/>
        <v>0.28824740859560044</v>
      </c>
      <c r="F394" s="9">
        <f t="shared" si="93"/>
        <v>0.41169068088930433</v>
      </c>
      <c r="G394" s="9">
        <f t="shared" si="94"/>
        <v>1.0507412525457518</v>
      </c>
      <c r="H394" s="9">
        <f t="shared" si="95"/>
        <v>3.3326455806515689</v>
      </c>
      <c r="I394" s="9">
        <f t="shared" si="96"/>
        <v>3.4692419434825168</v>
      </c>
      <c r="J394" s="9">
        <f t="shared" si="97"/>
        <v>2.429008103462222</v>
      </c>
      <c r="K394" s="11">
        <f t="shared" si="98"/>
        <v>0.3105590062111801</v>
      </c>
      <c r="L394" s="11">
        <f t="shared" si="99"/>
        <v>0.29850746268656714</v>
      </c>
      <c r="M394" s="11">
        <f t="shared" si="100"/>
        <v>0.42372881355932207</v>
      </c>
      <c r="N394" s="11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-0.27870647813674043</v>
      </c>
      <c r="O394" s="11">
        <f>0</f>
        <v>0</v>
      </c>
      <c r="P394" s="11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0.23293889537468984</v>
      </c>
      <c r="Q394" s="11">
        <f>2*'OddsRatio_working_3-way'!K394*'OddsRatio_working_3-way'!L394*'OddsRatio_working_3-way'!M394</f>
        <v>7.8562865219119676E-2</v>
      </c>
      <c r="R394" s="11">
        <f t="shared" si="101"/>
        <v>0</v>
      </c>
      <c r="S394" s="11">
        <f t="shared" si="102"/>
        <v>-0.8357857231449215</v>
      </c>
      <c r="T394" s="11">
        <f t="shared" si="103"/>
        <v>-0.28188388638951817</v>
      </c>
      <c r="U394" s="11">
        <f>'OddsRatio_working_3-way'!S394-'OddsRatio_working_3-way'!R394^2/3</f>
        <v>-0.8357857231449215</v>
      </c>
      <c r="V394" s="11">
        <f>'OddsRatio_working_3-way'!S394*'OddsRatio_working_3-way'!R394/3-2*'OddsRatio_working_3-way'!R394^3/27-'OddsRatio_working_3-way'!T394</f>
        <v>0.28188388638951817</v>
      </c>
      <c r="W394" s="11">
        <f>'OddsRatio_working_3-way'!V394^2+4*'OddsRatio_working_3-way'!U394^3/27</f>
        <v>-7.0344967321906843E-3</v>
      </c>
      <c r="X394" s="11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0.14704848021847206</v>
      </c>
      <c r="Y394" s="11">
        <f>IF('OddsRatio_working_3-way'!W394&gt;=0,IF('OddsRatio_working_3-way'!V394+SQRT('OddsRatio_working_3-way'!W394)&gt;0,0,PI()),ACOS('OddsRatio_working_3-way'!V394/(2*'OddsRatio_working_3-way'!X394)))</f>
        <v>0.28919895926934869</v>
      </c>
      <c r="Z394" s="11">
        <f>'OddsRatio_working_3-way'!X394^(1/3)*COS('OddsRatio_working_3-way'!Y394/3)</f>
        <v>0.52537062627287601</v>
      </c>
      <c r="AA394" s="11">
        <f>'OddsRatio_working_3-way'!X394^(1/3)*COS(('OddsRatio_working_3-way'!Y394+2*PI())/3)</f>
        <v>-0.30668201271112117</v>
      </c>
      <c r="AB394" s="11">
        <f>'OddsRatio_working_3-way'!X394^(1/3)*COS(('OddsRatio_working_3-way'!Y394+4*PI())/3)</f>
        <v>-0.21868861356175498</v>
      </c>
      <c r="AC394" s="11">
        <f>'OddsRatio_working_3-way'!X394^(1/3)*SIN('OddsRatio_working_3-way'!Y394/3)</f>
        <v>5.0803012685796886E-2</v>
      </c>
      <c r="AD394" s="11">
        <f>'OddsRatio_working_3-way'!X394^(1/3)*SIN(('OddsRatio_working_3-way'!Y394+2*PI())/3)</f>
        <v>0.42958280241155244</v>
      </c>
      <c r="AE394" s="11">
        <f>'OddsRatio_working_3-way'!X394^(1/3)*SIN(('OddsRatio_working_3-way'!Y394+4*PI())/3)</f>
        <v>-0.48038581509734923</v>
      </c>
      <c r="AF394" s="11">
        <f>-'OddsRatio_working_3-way'!U394/(3*'OddsRatio_working_3-way'!X394^(1/3))*COS(('OddsRatio_working_3-way'!Y394)/3)</f>
        <v>0.5253706262728759</v>
      </c>
      <c r="AG394" s="11">
        <f>-'OddsRatio_working_3-way'!U394/(3*'OddsRatio_working_3-way'!X394^(1/3))*COS(('OddsRatio_working_3-way'!Y394+2*PI())/3)</f>
        <v>-0.30668201271112111</v>
      </c>
      <c r="AH394" s="11">
        <f>-'OddsRatio_working_3-way'!U394/(3*'OddsRatio_working_3-way'!X394^(1/3))*COS(('OddsRatio_working_3-way'!Y394+4*PI())/3)</f>
        <v>-0.21868861356175492</v>
      </c>
      <c r="AI394" s="11">
        <f>'OddsRatio_working_3-way'!U394/(3*'OddsRatio_working_3-way'!X394^(1/3))*SIN(('OddsRatio_working_3-way'!Y394)/3)</f>
        <v>-5.0803012685796872E-2</v>
      </c>
      <c r="AJ394" s="11">
        <f>'OddsRatio_working_3-way'!U394/(3*'OddsRatio_working_3-way'!X394^(1/3))*SIN(('OddsRatio_working_3-way'!Y394+2*PI())/3)</f>
        <v>-0.42958280241155233</v>
      </c>
      <c r="AK394" s="11">
        <f>'OddsRatio_working_3-way'!U394/(3*'OddsRatio_working_3-way'!X394^(1/3))*SIN(('OddsRatio_working_3-way'!Y394+4*PI())/3)</f>
        <v>0.48038581509734912</v>
      </c>
      <c r="AL394" s="11">
        <f>'OddsRatio_working_3-way'!Z394+'OddsRatio_working_3-way'!AF394</f>
        <v>1.0507412525457518</v>
      </c>
      <c r="AM394" s="11">
        <f>'OddsRatio_working_3-way'!AA394+'OddsRatio_working_3-way'!AG394</f>
        <v>-0.61336402542224233</v>
      </c>
      <c r="AN394" s="11">
        <f>'OddsRatio_working_3-way'!AB394+'OddsRatio_working_3-way'!AH394</f>
        <v>-0.4373772271235099</v>
      </c>
      <c r="AO394" s="11">
        <f>'OddsRatio_working_3-way'!AC394+'OddsRatio_working_3-way'!AI394</f>
        <v>0</v>
      </c>
      <c r="AP394" s="11">
        <f>'OddsRatio_working_3-way'!AD394+'OddsRatio_working_3-way'!AJ394</f>
        <v>0</v>
      </c>
      <c r="AQ394" s="11">
        <f>'OddsRatio_working_3-way'!AE394+'OddsRatio_working_3-way'!AK394</f>
        <v>0</v>
      </c>
      <c r="AR394" s="10">
        <f>IF(A394="","",IF(('OddsRatio_working_3-way'!X394=0),IF(Q394&gt;0,-Q394^(1/3),(-Q394)^(1/3)),'OddsRatio_working_3-way'!AL394-'OddsRatio_working_3-way'!R394/3))</f>
        <v>1.0507412525457518</v>
      </c>
      <c r="AS394" s="11">
        <f>IF(('OddsRatio_working_3-way'!X394=0),IF(Q394&gt;0,-Q394^(1/3),(-Q394)^(1/3)),'OddsRatio_working_3-way'!AM394-'OddsRatio_working_3-way'!R394/3)</f>
        <v>-0.61336402542224233</v>
      </c>
      <c r="AT394" s="11">
        <f>IF(('OddsRatio_working_3-way'!X394=0),IF(Q394&gt;0,-Q394^(1/3),(-Q394)^(1/3)),'OddsRatio_working_3-way'!AN394-'OddsRatio_working_3-way'!R394/3)</f>
        <v>-0.4373772271235099</v>
      </c>
      <c r="AU394" s="11">
        <f>IF(('OddsRatio_working_3-way'!X394=0),0,'OddsRatio_working_3-way'!AO394)</f>
        <v>0</v>
      </c>
      <c r="AV394" s="11">
        <f>IF(('OddsRatio_working_3-way'!X394=0),0,'OddsRatio_working_3-way'!AP394)</f>
        <v>0</v>
      </c>
      <c r="AW394" s="11">
        <f>IF(('OddsRatio_working_3-way'!X394=0),0,'OddsRatio_working_3-way'!AQ394)</f>
        <v>0</v>
      </c>
    </row>
    <row r="395" spans="1:49" x14ac:dyDescent="0.2">
      <c r="A395" s="4">
        <f>IF('True_Odds_Calculator_3-way'!A396="","",'True_Odds_Calculator_3-way'!A396)</f>
        <v>2.17</v>
      </c>
      <c r="B395" s="4">
        <f>IF('True_Odds_Calculator_3-way'!B396="","",'True_Odds_Calculator_3-way'!B396)</f>
        <v>3.28</v>
      </c>
      <c r="C395" s="4">
        <f>IF('True_Odds_Calculator_3-way'!C396="","",'True_Odds_Calculator_3-way'!C396)</f>
        <v>3.72</v>
      </c>
      <c r="D395" s="9">
        <f t="shared" si="91"/>
        <v>0.44769770748734961</v>
      </c>
      <c r="E395" s="9">
        <f t="shared" si="92"/>
        <v>0.29376892902769819</v>
      </c>
      <c r="F395" s="9">
        <f t="shared" si="93"/>
        <v>0.25853336348495193</v>
      </c>
      <c r="G395" s="9">
        <f t="shared" si="94"/>
        <v>1.0544017393190301</v>
      </c>
      <c r="H395" s="9">
        <f t="shared" si="95"/>
        <v>2.2336500350032651</v>
      </c>
      <c r="I395" s="9">
        <f t="shared" si="96"/>
        <v>3.4040359656473895</v>
      </c>
      <c r="J395" s="9">
        <f t="shared" si="97"/>
        <v>3.8679727309477623</v>
      </c>
      <c r="K395" s="11">
        <f t="shared" si="98"/>
        <v>0.46082949308755761</v>
      </c>
      <c r="L395" s="11">
        <f t="shared" si="99"/>
        <v>0.3048780487804878</v>
      </c>
      <c r="M395" s="11">
        <f t="shared" si="100"/>
        <v>0.26881720430107525</v>
      </c>
      <c r="N395" s="11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-0.2740394551262294</v>
      </c>
      <c r="O395" s="11">
        <f>0</f>
        <v>0</v>
      </c>
      <c r="P395" s="11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0.23302828910554604</v>
      </c>
      <c r="Q395" s="11">
        <f>2*'OddsRatio_working_3-way'!K395*'OddsRatio_working_3-way'!L395*'OddsRatio_working_3-way'!M395</f>
        <v>7.5535912189804225E-2</v>
      </c>
      <c r="R395" s="11">
        <f t="shared" si="101"/>
        <v>0</v>
      </c>
      <c r="S395" s="11">
        <f t="shared" si="102"/>
        <v>-0.85034576133647399</v>
      </c>
      <c r="T395" s="11">
        <f t="shared" si="103"/>
        <v>-0.27563882053046157</v>
      </c>
      <c r="U395" s="11">
        <f>'OddsRatio_working_3-way'!S395-'OddsRatio_working_3-way'!R395^2/3</f>
        <v>-0.85034576133647399</v>
      </c>
      <c r="V395" s="11">
        <f>'OddsRatio_working_3-way'!S395*'OddsRatio_working_3-way'!R395/3-2*'OddsRatio_working_3-way'!R395^3/27-'OddsRatio_working_3-way'!T395</f>
        <v>0.27563882053046157</v>
      </c>
      <c r="W395" s="11">
        <f>'OddsRatio_working_3-way'!V395^2+4*'OddsRatio_working_3-way'!U395^3/27</f>
        <v>-1.5115795074789787E-2</v>
      </c>
      <c r="X395" s="11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0.15090771555673835</v>
      </c>
      <c r="Y395" s="11">
        <f>IF('OddsRatio_working_3-way'!W395&gt;=0,IF('OddsRatio_working_3-way'!V395+SQRT('OddsRatio_working_3-way'!W395)&gt;0,0,PI()),ACOS('OddsRatio_working_3-way'!V395/(2*'OddsRatio_working_3-way'!X395)))</f>
        <v>0.41955703165063207</v>
      </c>
      <c r="Z395" s="11">
        <f>'OddsRatio_working_3-way'!X395^(1/3)*COS('OddsRatio_working_3-way'!Y395/3)</f>
        <v>0.52720086965951507</v>
      </c>
      <c r="AA395" s="11">
        <f>'OddsRatio_working_3-way'!X395^(1/3)*COS(('OddsRatio_working_3-way'!Y395+2*PI())/3)</f>
        <v>-0.32787229964482856</v>
      </c>
      <c r="AB395" s="11">
        <f>'OddsRatio_working_3-way'!X395^(1/3)*COS(('OddsRatio_working_3-way'!Y395+4*PI())/3)</f>
        <v>-0.19932857001468657</v>
      </c>
      <c r="AC395" s="11">
        <f>'OddsRatio_working_3-way'!X395^(1/3)*SIN('OddsRatio_working_3-way'!Y395/3)</f>
        <v>7.4214756904601067E-2</v>
      </c>
      <c r="AD395" s="11">
        <f>'OddsRatio_working_3-way'!X395^(1/3)*SIN(('OddsRatio_working_3-way'!Y395+2*PI())/3)</f>
        <v>0.41946196757008819</v>
      </c>
      <c r="AE395" s="11">
        <f>'OddsRatio_working_3-way'!X395^(1/3)*SIN(('OddsRatio_working_3-way'!Y395+4*PI())/3)</f>
        <v>-0.49367672447468919</v>
      </c>
      <c r="AF395" s="11">
        <f>-'OddsRatio_working_3-way'!U395/(3*'OddsRatio_working_3-way'!X395^(1/3))*COS(('OddsRatio_working_3-way'!Y395)/3)</f>
        <v>0.52720086965951507</v>
      </c>
      <c r="AG395" s="11">
        <f>-'OddsRatio_working_3-way'!U395/(3*'OddsRatio_working_3-way'!X395^(1/3))*COS(('OddsRatio_working_3-way'!Y395+2*PI())/3)</f>
        <v>-0.32787229964482856</v>
      </c>
      <c r="AH395" s="11">
        <f>-'OddsRatio_working_3-way'!U395/(3*'OddsRatio_working_3-way'!X395^(1/3))*COS(('OddsRatio_working_3-way'!Y395+4*PI())/3)</f>
        <v>-0.19932857001468657</v>
      </c>
      <c r="AI395" s="11">
        <f>'OddsRatio_working_3-way'!U395/(3*'OddsRatio_working_3-way'!X395^(1/3))*SIN(('OddsRatio_working_3-way'!Y395)/3)</f>
        <v>-7.4214756904601067E-2</v>
      </c>
      <c r="AJ395" s="11">
        <f>'OddsRatio_working_3-way'!U395/(3*'OddsRatio_working_3-way'!X395^(1/3))*SIN(('OddsRatio_working_3-way'!Y395+2*PI())/3)</f>
        <v>-0.41946196757008819</v>
      </c>
      <c r="AK395" s="11">
        <f>'OddsRatio_working_3-way'!U395/(3*'OddsRatio_working_3-way'!X395^(1/3))*SIN(('OddsRatio_working_3-way'!Y395+4*PI())/3)</f>
        <v>0.49367672447468919</v>
      </c>
      <c r="AL395" s="11">
        <f>'OddsRatio_working_3-way'!Z395+'OddsRatio_working_3-way'!AF395</f>
        <v>1.0544017393190301</v>
      </c>
      <c r="AM395" s="11">
        <f>'OddsRatio_working_3-way'!AA395+'OddsRatio_working_3-way'!AG395</f>
        <v>-0.65574459928965712</v>
      </c>
      <c r="AN395" s="11">
        <f>'OddsRatio_working_3-way'!AB395+'OddsRatio_working_3-way'!AH395</f>
        <v>-0.39865714002937314</v>
      </c>
      <c r="AO395" s="11">
        <f>'OddsRatio_working_3-way'!AC395+'OddsRatio_working_3-way'!AI395</f>
        <v>0</v>
      </c>
      <c r="AP395" s="11">
        <f>'OddsRatio_working_3-way'!AD395+'OddsRatio_working_3-way'!AJ395</f>
        <v>0</v>
      </c>
      <c r="AQ395" s="11">
        <f>'OddsRatio_working_3-way'!AE395+'OddsRatio_working_3-way'!AK395</f>
        <v>0</v>
      </c>
      <c r="AR395" s="10">
        <f>IF(A395="","",IF(('OddsRatio_working_3-way'!X395=0),IF(Q395&gt;0,-Q395^(1/3),(-Q395)^(1/3)),'OddsRatio_working_3-way'!AL395-'OddsRatio_working_3-way'!R395/3))</f>
        <v>1.0544017393190301</v>
      </c>
      <c r="AS395" s="11">
        <f>IF(('OddsRatio_working_3-way'!X395=0),IF(Q395&gt;0,-Q395^(1/3),(-Q395)^(1/3)),'OddsRatio_working_3-way'!AM395-'OddsRatio_working_3-way'!R395/3)</f>
        <v>-0.65574459928965712</v>
      </c>
      <c r="AT395" s="11">
        <f>IF(('OddsRatio_working_3-way'!X395=0),IF(Q395&gt;0,-Q395^(1/3),(-Q395)^(1/3)),'OddsRatio_working_3-way'!AN395-'OddsRatio_working_3-way'!R395/3)</f>
        <v>-0.39865714002937314</v>
      </c>
      <c r="AU395" s="11">
        <f>IF(('OddsRatio_working_3-way'!X395=0),0,'OddsRatio_working_3-way'!AO395)</f>
        <v>0</v>
      </c>
      <c r="AV395" s="11">
        <f>IF(('OddsRatio_working_3-way'!X395=0),0,'OddsRatio_working_3-way'!AP395)</f>
        <v>0</v>
      </c>
      <c r="AW395" s="11">
        <f>IF(('OddsRatio_working_3-way'!X395=0),0,'OddsRatio_working_3-way'!AQ395)</f>
        <v>0</v>
      </c>
    </row>
    <row r="396" spans="1:49" x14ac:dyDescent="0.2">
      <c r="A396" s="4">
        <f>IF('True_Odds_Calculator_3-way'!A397="","",'True_Odds_Calculator_3-way'!A397)</f>
        <v>4.37</v>
      </c>
      <c r="B396" s="4">
        <f>IF('True_Odds_Calculator_3-way'!B397="","",'True_Odds_Calculator_3-way'!B397)</f>
        <v>3.65</v>
      </c>
      <c r="C396" s="4">
        <f>IF('True_Odds_Calculator_3-way'!C397="","",'True_Odds_Calculator_3-way'!C397)</f>
        <v>1.88</v>
      </c>
      <c r="D396" s="9">
        <f t="shared" si="91"/>
        <v>0.2190934479554858</v>
      </c>
      <c r="E396" s="9">
        <f t="shared" si="92"/>
        <v>0.26296701423399466</v>
      </c>
      <c r="F396" s="9">
        <f t="shared" si="93"/>
        <v>0.51793953781051971</v>
      </c>
      <c r="G396" s="9">
        <f t="shared" si="94"/>
        <v>1.0576446472429297</v>
      </c>
      <c r="H396" s="9">
        <f t="shared" si="95"/>
        <v>4.5642624612086733</v>
      </c>
      <c r="I396" s="9">
        <f t="shared" si="96"/>
        <v>3.8027583151937638</v>
      </c>
      <c r="J396" s="9">
        <f t="shared" si="97"/>
        <v>1.9307272895737779</v>
      </c>
      <c r="K396" s="11">
        <f t="shared" si="98"/>
        <v>0.22883295194508008</v>
      </c>
      <c r="L396" s="11">
        <f t="shared" si="99"/>
        <v>0.27397260273972601</v>
      </c>
      <c r="M396" s="11">
        <f t="shared" si="100"/>
        <v>0.53191489361702127</v>
      </c>
      <c r="N396" s="11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-0.26207542350103097</v>
      </c>
      <c r="O396" s="11">
        <f>0</f>
        <v>0</v>
      </c>
      <c r="P396" s="11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0.23010017027412599</v>
      </c>
      <c r="Q396" s="11">
        <f>2*'OddsRatio_working_3-way'!K396*'OddsRatio_working_3-way'!L396*'OddsRatio_working_3-way'!M396</f>
        <v>6.6695701528732165E-2</v>
      </c>
      <c r="R396" s="11">
        <f t="shared" si="101"/>
        <v>0</v>
      </c>
      <c r="S396" s="11">
        <f t="shared" si="102"/>
        <v>-0.87799217187269296</v>
      </c>
      <c r="T396" s="11">
        <f t="shared" si="103"/>
        <v>-0.25449048460078055</v>
      </c>
      <c r="U396" s="11">
        <f>'OddsRatio_working_3-way'!S396-'OddsRatio_working_3-way'!R396^2/3</f>
        <v>-0.87799217187269296</v>
      </c>
      <c r="V396" s="11">
        <f>'OddsRatio_working_3-way'!S396*'OddsRatio_working_3-way'!R396/3-2*'OddsRatio_working_3-way'!R396^3/27-'OddsRatio_working_3-way'!T396</f>
        <v>0.25449048460078055</v>
      </c>
      <c r="W396" s="11">
        <f>'OddsRatio_working_3-way'!V396^2+4*'OddsRatio_working_3-way'!U396^3/27</f>
        <v>-3.5503933755383882E-2</v>
      </c>
      <c r="X396" s="11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0.15832667219054092</v>
      </c>
      <c r="Y396" s="11">
        <f>IF('OddsRatio_working_3-way'!W396&gt;=0,IF('OddsRatio_working_3-way'!V396+SQRT('OddsRatio_working_3-way'!W396)&gt;0,0,PI()),ACOS('OddsRatio_working_3-way'!V396/(2*'OddsRatio_working_3-way'!X396)))</f>
        <v>0.63732905123755179</v>
      </c>
      <c r="Z396" s="11">
        <f>'OddsRatio_working_3-way'!X396^(1/3)*COS('OddsRatio_working_3-way'!Y396/3)</f>
        <v>0.52882232362146475</v>
      </c>
      <c r="AA396" s="11">
        <f>'OddsRatio_working_3-way'!X396^(1/3)*COS(('OddsRatio_working_3-way'!Y396+2*PI())/3)</f>
        <v>-0.36319504459466295</v>
      </c>
      <c r="AB396" s="11">
        <f>'OddsRatio_working_3-way'!X396^(1/3)*COS(('OddsRatio_working_3-way'!Y396+4*PI())/3)</f>
        <v>-0.16562727902680166</v>
      </c>
      <c r="AC396" s="11">
        <f>'OddsRatio_working_3-way'!X396^(1/3)*SIN('OddsRatio_working_3-way'!Y396/3)</f>
        <v>0.11406580263379749</v>
      </c>
      <c r="AD396" s="11">
        <f>'OddsRatio_working_3-way'!X396^(1/3)*SIN(('OddsRatio_working_3-way'!Y396+2*PI())/3)</f>
        <v>0.40094066502760534</v>
      </c>
      <c r="AE396" s="11">
        <f>'OddsRatio_working_3-way'!X396^(1/3)*SIN(('OddsRatio_working_3-way'!Y396+4*PI())/3)</f>
        <v>-0.5150064676614029</v>
      </c>
      <c r="AF396" s="11">
        <f>-'OddsRatio_working_3-way'!U396/(3*'OddsRatio_working_3-way'!X396^(1/3))*COS(('OddsRatio_working_3-way'!Y396)/3)</f>
        <v>0.52882232362146486</v>
      </c>
      <c r="AG396" s="11">
        <f>-'OddsRatio_working_3-way'!U396/(3*'OddsRatio_working_3-way'!X396^(1/3))*COS(('OddsRatio_working_3-way'!Y396+2*PI())/3)</f>
        <v>-0.36319504459466301</v>
      </c>
      <c r="AH396" s="11">
        <f>-'OddsRatio_working_3-way'!U396/(3*'OddsRatio_working_3-way'!X396^(1/3))*COS(('OddsRatio_working_3-way'!Y396+4*PI())/3)</f>
        <v>-0.16562727902680169</v>
      </c>
      <c r="AI396" s="11">
        <f>'OddsRatio_working_3-way'!U396/(3*'OddsRatio_working_3-way'!X396^(1/3))*SIN(('OddsRatio_working_3-way'!Y396)/3)</f>
        <v>-0.11406580263379752</v>
      </c>
      <c r="AJ396" s="11">
        <f>'OddsRatio_working_3-way'!U396/(3*'OddsRatio_working_3-way'!X396^(1/3))*SIN(('OddsRatio_working_3-way'!Y396+2*PI())/3)</f>
        <v>-0.40094066502760539</v>
      </c>
      <c r="AK396" s="11">
        <f>'OddsRatio_working_3-way'!U396/(3*'OddsRatio_working_3-way'!X396^(1/3))*SIN(('OddsRatio_working_3-way'!Y396+4*PI())/3)</f>
        <v>0.51500646766140301</v>
      </c>
      <c r="AL396" s="11">
        <f>'OddsRatio_working_3-way'!Z396+'OddsRatio_working_3-way'!AF396</f>
        <v>1.0576446472429297</v>
      </c>
      <c r="AM396" s="11">
        <f>'OddsRatio_working_3-way'!AA396+'OddsRatio_working_3-way'!AG396</f>
        <v>-0.72639008918932602</v>
      </c>
      <c r="AN396" s="11">
        <f>'OddsRatio_working_3-way'!AB396+'OddsRatio_working_3-way'!AH396</f>
        <v>-0.33125455805360338</v>
      </c>
      <c r="AO396" s="11">
        <f>'OddsRatio_working_3-way'!AC396+'OddsRatio_working_3-way'!AI396</f>
        <v>0</v>
      </c>
      <c r="AP396" s="11">
        <f>'OddsRatio_working_3-way'!AD396+'OddsRatio_working_3-way'!AJ396</f>
        <v>0</v>
      </c>
      <c r="AQ396" s="11">
        <f>'OddsRatio_working_3-way'!AE396+'OddsRatio_working_3-way'!AK396</f>
        <v>0</v>
      </c>
      <c r="AR396" s="10">
        <f>IF(A396="","",IF(('OddsRatio_working_3-way'!X396=0),IF(Q396&gt;0,-Q396^(1/3),(-Q396)^(1/3)),'OddsRatio_working_3-way'!AL396-'OddsRatio_working_3-way'!R396/3))</f>
        <v>1.0576446472429297</v>
      </c>
      <c r="AS396" s="11">
        <f>IF(('OddsRatio_working_3-way'!X396=0),IF(Q396&gt;0,-Q396^(1/3),(-Q396)^(1/3)),'OddsRatio_working_3-way'!AM396-'OddsRatio_working_3-way'!R396/3)</f>
        <v>-0.72639008918932602</v>
      </c>
      <c r="AT396" s="11">
        <f>IF(('OddsRatio_working_3-way'!X396=0),IF(Q396&gt;0,-Q396^(1/3),(-Q396)^(1/3)),'OddsRatio_working_3-way'!AN396-'OddsRatio_working_3-way'!R396/3)</f>
        <v>-0.33125455805360338</v>
      </c>
      <c r="AU396" s="11">
        <f>IF(('OddsRatio_working_3-way'!X396=0),0,'OddsRatio_working_3-way'!AO396)</f>
        <v>0</v>
      </c>
      <c r="AV396" s="11">
        <f>IF(('OddsRatio_working_3-way'!X396=0),0,'OddsRatio_working_3-way'!AP396)</f>
        <v>0</v>
      </c>
      <c r="AW396" s="11">
        <f>IF(('OddsRatio_working_3-way'!X396=0),0,'OddsRatio_working_3-way'!AQ396)</f>
        <v>0</v>
      </c>
    </row>
    <row r="397" spans="1:49" x14ac:dyDescent="0.2">
      <c r="A397" s="4">
        <f>IF('True_Odds_Calculator_3-way'!A398="","",'True_Odds_Calculator_3-way'!A398)</f>
        <v>2.31</v>
      </c>
      <c r="B397" s="4">
        <f>IF('True_Odds_Calculator_3-way'!B398="","",'True_Odds_Calculator_3-way'!B398)</f>
        <v>3.36</v>
      </c>
      <c r="C397" s="4">
        <f>IF('True_Odds_Calculator_3-way'!C398="","",'True_Odds_Calculator_3-way'!C398)</f>
        <v>3.3</v>
      </c>
      <c r="D397" s="9">
        <f t="shared" si="91"/>
        <v>0.42047643191071904</v>
      </c>
      <c r="E397" s="9">
        <f t="shared" si="92"/>
        <v>0.28711190961048044</v>
      </c>
      <c r="F397" s="9">
        <f t="shared" si="93"/>
        <v>0.29241165847880046</v>
      </c>
      <c r="G397" s="9">
        <f t="shared" si="94"/>
        <v>1.0521027328721277</v>
      </c>
      <c r="H397" s="9">
        <f t="shared" si="95"/>
        <v>2.378254580062487</v>
      </c>
      <c r="I397" s="9">
        <f t="shared" si="96"/>
        <v>3.4829624495782219</v>
      </c>
      <c r="J397" s="9">
        <f t="shared" si="97"/>
        <v>3.4198362856058933</v>
      </c>
      <c r="K397" s="11">
        <f t="shared" si="98"/>
        <v>0.4329004329004329</v>
      </c>
      <c r="L397" s="11">
        <f t="shared" si="99"/>
        <v>0.29761904761904762</v>
      </c>
      <c r="M397" s="11">
        <f t="shared" si="100"/>
        <v>0.30303030303030304</v>
      </c>
      <c r="N397" s="11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-0.2776169237208197</v>
      </c>
      <c r="O397" s="11">
        <f>0</f>
        <v>0</v>
      </c>
      <c r="P397" s="11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0.23308221360169409</v>
      </c>
      <c r="Q397" s="11">
        <f>2*'OddsRatio_working_3-way'!K397*'OddsRatio_working_3-way'!L397*'OddsRatio_working_3-way'!M397</f>
        <v>7.8084493668909252E-2</v>
      </c>
      <c r="R397" s="11">
        <f t="shared" si="101"/>
        <v>0</v>
      </c>
      <c r="S397" s="11">
        <f t="shared" si="102"/>
        <v>-0.83958214966782385</v>
      </c>
      <c r="T397" s="11">
        <f t="shared" si="103"/>
        <v>-0.28126705181501643</v>
      </c>
      <c r="U397" s="11">
        <f>'OddsRatio_working_3-way'!S397-'OddsRatio_working_3-way'!R397^2/3</f>
        <v>-0.83958214966782385</v>
      </c>
      <c r="V397" s="11">
        <f>'OddsRatio_working_3-way'!S397*'OddsRatio_working_3-way'!R397/3-2*'OddsRatio_working_3-way'!R397^3/27-'OddsRatio_working_3-way'!T397</f>
        <v>0.28126705181501643</v>
      </c>
      <c r="W397" s="11">
        <f>'OddsRatio_working_3-way'!V397^2+4*'OddsRatio_working_3-way'!U397^3/27</f>
        <v>-8.5658728718994714E-3</v>
      </c>
      <c r="X397" s="11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0.14805153436270985</v>
      </c>
      <c r="Y397" s="11">
        <f>IF('OddsRatio_working_3-way'!W397&gt;=0,IF('OddsRatio_working_3-way'!V397+SQRT('OddsRatio_working_3-way'!W397)&gt;0,0,PI()),ACOS('OddsRatio_working_3-way'!V397/(2*'OddsRatio_working_3-way'!X397)))</f>
        <v>0.31789407015498949</v>
      </c>
      <c r="Z397" s="11">
        <f>'OddsRatio_working_3-way'!X397^(1/3)*COS('OddsRatio_working_3-way'!Y397/3)</f>
        <v>0.52605136643606387</v>
      </c>
      <c r="AA397" s="11">
        <f>'OddsRatio_working_3-way'!X397^(1/3)*COS(('OddsRatio_working_3-way'!Y397+2*PI())/3)</f>
        <v>-0.31148192450869033</v>
      </c>
      <c r="AB397" s="11">
        <f>'OddsRatio_working_3-way'!X397^(1/3)*COS(('OddsRatio_working_3-way'!Y397+4*PI())/3)</f>
        <v>-0.21456944192737321</v>
      </c>
      <c r="AC397" s="11">
        <f>'OddsRatio_working_3-way'!X397^(1/3)*SIN('OddsRatio_working_3-way'!Y397/3)</f>
        <v>5.5952447906158331E-2</v>
      </c>
      <c r="AD397" s="11">
        <f>'OddsRatio_working_3-way'!X397^(1/3)*SIN(('OddsRatio_working_3-way'!Y397+2*PI())/3)</f>
        <v>0.42759762307606886</v>
      </c>
      <c r="AE397" s="11">
        <f>'OddsRatio_working_3-way'!X397^(1/3)*SIN(('OddsRatio_working_3-way'!Y397+4*PI())/3)</f>
        <v>-0.48355007098222713</v>
      </c>
      <c r="AF397" s="11">
        <f>-'OddsRatio_working_3-way'!U397/(3*'OddsRatio_working_3-way'!X397^(1/3))*COS(('OddsRatio_working_3-way'!Y397)/3)</f>
        <v>0.52605136643606387</v>
      </c>
      <c r="AG397" s="11">
        <f>-'OddsRatio_working_3-way'!U397/(3*'OddsRatio_working_3-way'!X397^(1/3))*COS(('OddsRatio_working_3-way'!Y397+2*PI())/3)</f>
        <v>-0.31148192450869033</v>
      </c>
      <c r="AH397" s="11">
        <f>-'OddsRatio_working_3-way'!U397/(3*'OddsRatio_working_3-way'!X397^(1/3))*COS(('OddsRatio_working_3-way'!Y397+4*PI())/3)</f>
        <v>-0.21456944192737321</v>
      </c>
      <c r="AI397" s="11">
        <f>'OddsRatio_working_3-way'!U397/(3*'OddsRatio_working_3-way'!X397^(1/3))*SIN(('OddsRatio_working_3-way'!Y397)/3)</f>
        <v>-5.5952447906158331E-2</v>
      </c>
      <c r="AJ397" s="11">
        <f>'OddsRatio_working_3-way'!U397/(3*'OddsRatio_working_3-way'!X397^(1/3))*SIN(('OddsRatio_working_3-way'!Y397+2*PI())/3)</f>
        <v>-0.42759762307606886</v>
      </c>
      <c r="AK397" s="11">
        <f>'OddsRatio_working_3-way'!U397/(3*'OddsRatio_working_3-way'!X397^(1/3))*SIN(('OddsRatio_working_3-way'!Y397+4*PI())/3)</f>
        <v>0.48355007098222713</v>
      </c>
      <c r="AL397" s="11">
        <f>'OddsRatio_working_3-way'!Z397+'OddsRatio_working_3-way'!AF397</f>
        <v>1.0521027328721277</v>
      </c>
      <c r="AM397" s="11">
        <f>'OddsRatio_working_3-way'!AA397+'OddsRatio_working_3-way'!AG397</f>
        <v>-0.62296384901738067</v>
      </c>
      <c r="AN397" s="11">
        <f>'OddsRatio_working_3-way'!AB397+'OddsRatio_working_3-way'!AH397</f>
        <v>-0.42913888385474641</v>
      </c>
      <c r="AO397" s="11">
        <f>'OddsRatio_working_3-way'!AC397+'OddsRatio_working_3-way'!AI397</f>
        <v>0</v>
      </c>
      <c r="AP397" s="11">
        <f>'OddsRatio_working_3-way'!AD397+'OddsRatio_working_3-way'!AJ397</f>
        <v>0</v>
      </c>
      <c r="AQ397" s="11">
        <f>'OddsRatio_working_3-way'!AE397+'OddsRatio_working_3-way'!AK397</f>
        <v>0</v>
      </c>
      <c r="AR397" s="10">
        <f>IF(A397="","",IF(('OddsRatio_working_3-way'!X397=0),IF(Q397&gt;0,-Q397^(1/3),(-Q397)^(1/3)),'OddsRatio_working_3-way'!AL397-'OddsRatio_working_3-way'!R397/3))</f>
        <v>1.0521027328721277</v>
      </c>
      <c r="AS397" s="11">
        <f>IF(('OddsRatio_working_3-way'!X397=0),IF(Q397&gt;0,-Q397^(1/3),(-Q397)^(1/3)),'OddsRatio_working_3-way'!AM397-'OddsRatio_working_3-way'!R397/3)</f>
        <v>-0.62296384901738067</v>
      </c>
      <c r="AT397" s="11">
        <f>IF(('OddsRatio_working_3-way'!X397=0),IF(Q397&gt;0,-Q397^(1/3),(-Q397)^(1/3)),'OddsRatio_working_3-way'!AN397-'OddsRatio_working_3-way'!R397/3)</f>
        <v>-0.42913888385474641</v>
      </c>
      <c r="AU397" s="11">
        <f>IF(('OddsRatio_working_3-way'!X397=0),0,'OddsRatio_working_3-way'!AO397)</f>
        <v>0</v>
      </c>
      <c r="AV397" s="11">
        <f>IF(('OddsRatio_working_3-way'!X397=0),0,'OddsRatio_working_3-way'!AP397)</f>
        <v>0</v>
      </c>
      <c r="AW397" s="11">
        <f>IF(('OddsRatio_working_3-way'!X397=0),0,'OddsRatio_working_3-way'!AQ397)</f>
        <v>0</v>
      </c>
    </row>
    <row r="398" spans="1:49" x14ac:dyDescent="0.2">
      <c r="A398" s="4">
        <f>IF('True_Odds_Calculator_3-way'!A399="","",'True_Odds_Calculator_3-way'!A399)</f>
        <v>3.01</v>
      </c>
      <c r="B398" s="4">
        <f>IF('True_Odds_Calculator_3-way'!B399="","",'True_Odds_Calculator_3-way'!B399)</f>
        <v>3.73</v>
      </c>
      <c r="C398" s="4">
        <f>IF('True_Odds_Calculator_3-way'!C399="","",'True_Odds_Calculator_3-way'!C399)</f>
        <v>2.31</v>
      </c>
      <c r="D398" s="9">
        <f t="shared" si="91"/>
        <v>0.3211287808462977</v>
      </c>
      <c r="E398" s="9">
        <f t="shared" si="92"/>
        <v>0.25831284448981101</v>
      </c>
      <c r="F398" s="9">
        <f t="shared" si="93"/>
        <v>0.42055837466389107</v>
      </c>
      <c r="G398" s="9">
        <f t="shared" si="94"/>
        <v>1.0517490033461161</v>
      </c>
      <c r="H398" s="9">
        <f t="shared" si="95"/>
        <v>3.1140154967256932</v>
      </c>
      <c r="I398" s="9">
        <f t="shared" si="96"/>
        <v>3.8712747791348967</v>
      </c>
      <c r="J398" s="9">
        <f t="shared" si="97"/>
        <v>2.3777911943834118</v>
      </c>
      <c r="K398" s="11">
        <f t="shared" si="98"/>
        <v>0.33222591362126247</v>
      </c>
      <c r="L398" s="11">
        <f t="shared" si="99"/>
        <v>0.26809651474530832</v>
      </c>
      <c r="M398" s="11">
        <f t="shared" si="100"/>
        <v>0.4329004329004329</v>
      </c>
      <c r="N398" s="11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-0.27716774777065301</v>
      </c>
      <c r="O398" s="11">
        <f>0</f>
        <v>0</v>
      </c>
      <c r="P398" s="11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0.23327492977364278</v>
      </c>
      <c r="Q398" s="11">
        <f>2*'OddsRatio_working_3-way'!K398*'OddsRatio_working_3-way'!L398*'OddsRatio_working_3-way'!M398</f>
        <v>7.7115679264014136E-2</v>
      </c>
      <c r="R398" s="11">
        <f t="shared" si="101"/>
        <v>0</v>
      </c>
      <c r="S398" s="11">
        <f t="shared" si="102"/>
        <v>-0.84163807531700963</v>
      </c>
      <c r="T398" s="11">
        <f t="shared" si="103"/>
        <v>-0.2782274629147139</v>
      </c>
      <c r="U398" s="11">
        <f>'OddsRatio_working_3-way'!S398-'OddsRatio_working_3-way'!R398^2/3</f>
        <v>-0.84163807531700963</v>
      </c>
      <c r="V398" s="11">
        <f>'OddsRatio_working_3-way'!S398*'OddsRatio_working_3-way'!R398/3-2*'OddsRatio_working_3-way'!R398^3/27-'OddsRatio_working_3-way'!T398</f>
        <v>0.2782274629147139</v>
      </c>
      <c r="W398" s="11">
        <f>'OddsRatio_working_3-way'!V398^2+4*'OddsRatio_working_3-way'!U398^3/27</f>
        <v>-1.0912181712508726E-2</v>
      </c>
      <c r="X398" s="11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0.14859567863204101</v>
      </c>
      <c r="Y398" s="11">
        <f>IF('OddsRatio_working_3-way'!W398&gt;=0,IF('OddsRatio_working_3-way'!V398+SQRT('OddsRatio_working_3-way'!W398)&gt;0,0,PI()),ACOS('OddsRatio_working_3-way'!V398/(2*'OddsRatio_working_3-way'!X398)))</f>
        <v>0.35916792870991543</v>
      </c>
      <c r="Z398" s="11">
        <f>'OddsRatio_working_3-way'!X398^(1/3)*COS('OddsRatio_working_3-way'!Y398/3)</f>
        <v>0.52587450167305805</v>
      </c>
      <c r="AA398" s="11">
        <f>'OddsRatio_working_3-way'!X398^(1/3)*COS(('OddsRatio_working_3-way'!Y398+2*PI())/3)</f>
        <v>-0.31772342789641411</v>
      </c>
      <c r="AB398" s="11">
        <f>'OddsRatio_working_3-way'!X398^(1/3)*COS(('OddsRatio_working_3-way'!Y398+4*PI())/3)</f>
        <v>-0.20815107377664402</v>
      </c>
      <c r="AC398" s="11">
        <f>'OddsRatio_working_3-way'!X398^(1/3)*SIN('OddsRatio_working_3-way'!Y398/3)</f>
        <v>6.3261628146790441E-2</v>
      </c>
      <c r="AD398" s="11">
        <f>'OddsRatio_working_3-way'!X398^(1/3)*SIN(('OddsRatio_working_3-way'!Y398+2*PI())/3)</f>
        <v>0.42378986357795539</v>
      </c>
      <c r="AE398" s="11">
        <f>'OddsRatio_working_3-way'!X398^(1/3)*SIN(('OddsRatio_working_3-way'!Y398+4*PI())/3)</f>
        <v>-0.4870514917247456</v>
      </c>
      <c r="AF398" s="11">
        <f>-'OddsRatio_working_3-way'!U398/(3*'OddsRatio_working_3-way'!X398^(1/3))*COS(('OddsRatio_working_3-way'!Y398)/3)</f>
        <v>0.52587450167305805</v>
      </c>
      <c r="AG398" s="11">
        <f>-'OddsRatio_working_3-way'!U398/(3*'OddsRatio_working_3-way'!X398^(1/3))*COS(('OddsRatio_working_3-way'!Y398+2*PI())/3)</f>
        <v>-0.31772342789641411</v>
      </c>
      <c r="AH398" s="11">
        <f>-'OddsRatio_working_3-way'!U398/(3*'OddsRatio_working_3-way'!X398^(1/3))*COS(('OddsRatio_working_3-way'!Y398+4*PI())/3)</f>
        <v>-0.20815107377664402</v>
      </c>
      <c r="AI398" s="11">
        <f>'OddsRatio_working_3-way'!U398/(3*'OddsRatio_working_3-way'!X398^(1/3))*SIN(('OddsRatio_working_3-way'!Y398)/3)</f>
        <v>-6.3261628146790441E-2</v>
      </c>
      <c r="AJ398" s="11">
        <f>'OddsRatio_working_3-way'!U398/(3*'OddsRatio_working_3-way'!X398^(1/3))*SIN(('OddsRatio_working_3-way'!Y398+2*PI())/3)</f>
        <v>-0.42378986357795539</v>
      </c>
      <c r="AK398" s="11">
        <f>'OddsRatio_working_3-way'!U398/(3*'OddsRatio_working_3-way'!X398^(1/3))*SIN(('OddsRatio_working_3-way'!Y398+4*PI())/3)</f>
        <v>0.4870514917247456</v>
      </c>
      <c r="AL398" s="11">
        <f>'OddsRatio_working_3-way'!Z398+'OddsRatio_working_3-way'!AF398</f>
        <v>1.0517490033461161</v>
      </c>
      <c r="AM398" s="11">
        <f>'OddsRatio_working_3-way'!AA398+'OddsRatio_working_3-way'!AG398</f>
        <v>-0.63544685579282822</v>
      </c>
      <c r="AN398" s="11">
        <f>'OddsRatio_working_3-way'!AB398+'OddsRatio_working_3-way'!AH398</f>
        <v>-0.41630214755328804</v>
      </c>
      <c r="AO398" s="11">
        <f>'OddsRatio_working_3-way'!AC398+'OddsRatio_working_3-way'!AI398</f>
        <v>0</v>
      </c>
      <c r="AP398" s="11">
        <f>'OddsRatio_working_3-way'!AD398+'OddsRatio_working_3-way'!AJ398</f>
        <v>0</v>
      </c>
      <c r="AQ398" s="11">
        <f>'OddsRatio_working_3-way'!AE398+'OddsRatio_working_3-way'!AK398</f>
        <v>0</v>
      </c>
      <c r="AR398" s="10">
        <f>IF(A398="","",IF(('OddsRatio_working_3-way'!X398=0),IF(Q398&gt;0,-Q398^(1/3),(-Q398)^(1/3)),'OddsRatio_working_3-way'!AL398-'OddsRatio_working_3-way'!R398/3))</f>
        <v>1.0517490033461161</v>
      </c>
      <c r="AS398" s="11">
        <f>IF(('OddsRatio_working_3-way'!X398=0),IF(Q398&gt;0,-Q398^(1/3),(-Q398)^(1/3)),'OddsRatio_working_3-way'!AM398-'OddsRatio_working_3-way'!R398/3)</f>
        <v>-0.63544685579282822</v>
      </c>
      <c r="AT398" s="11">
        <f>IF(('OddsRatio_working_3-way'!X398=0),IF(Q398&gt;0,-Q398^(1/3),(-Q398)^(1/3)),'OddsRatio_working_3-way'!AN398-'OddsRatio_working_3-way'!R398/3)</f>
        <v>-0.41630214755328804</v>
      </c>
      <c r="AU398" s="11">
        <f>IF(('OddsRatio_working_3-way'!X398=0),0,'OddsRatio_working_3-way'!AO398)</f>
        <v>0</v>
      </c>
      <c r="AV398" s="11">
        <f>IF(('OddsRatio_working_3-way'!X398=0),0,'OddsRatio_working_3-way'!AP398)</f>
        <v>0</v>
      </c>
      <c r="AW398" s="11">
        <f>IF(('OddsRatio_working_3-way'!X398=0),0,'OddsRatio_working_3-way'!AQ398)</f>
        <v>0</v>
      </c>
    </row>
    <row r="399" spans="1:49" x14ac:dyDescent="0.2">
      <c r="A399" s="4">
        <f>IF('True_Odds_Calculator_3-way'!A400="","",'True_Odds_Calculator_3-way'!A400)</f>
        <v>2.2799999999999998</v>
      </c>
      <c r="B399" s="4">
        <f>IF('True_Odds_Calculator_3-way'!B400="","",'True_Odds_Calculator_3-way'!B400)</f>
        <v>3.46</v>
      </c>
      <c r="C399" s="4">
        <f>IF('True_Odds_Calculator_3-way'!C400="","",'True_Odds_Calculator_3-way'!C400)</f>
        <v>3.26</v>
      </c>
      <c r="D399" s="9">
        <f t="shared" si="91"/>
        <v>0.42580271047474172</v>
      </c>
      <c r="E399" s="9">
        <f t="shared" si="92"/>
        <v>0.27842287010144007</v>
      </c>
      <c r="F399" s="9">
        <f t="shared" si="93"/>
        <v>0.29577441942381821</v>
      </c>
      <c r="G399" s="9">
        <f t="shared" si="94"/>
        <v>1.053519908178739</v>
      </c>
      <c r="H399" s="9">
        <f t="shared" si="95"/>
        <v>2.3485054824687857</v>
      </c>
      <c r="I399" s="9">
        <f t="shared" si="96"/>
        <v>3.5916589741196976</v>
      </c>
      <c r="J399" s="9">
        <f t="shared" si="97"/>
        <v>3.3809549924839502</v>
      </c>
      <c r="K399" s="11">
        <f t="shared" si="98"/>
        <v>0.43859649122807021</v>
      </c>
      <c r="L399" s="11">
        <f t="shared" si="99"/>
        <v>0.28901734104046245</v>
      </c>
      <c r="M399" s="11">
        <f t="shared" si="100"/>
        <v>0.30674846625766872</v>
      </c>
      <c r="N399" s="11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-0.27671007370548784</v>
      </c>
      <c r="O399" s="11">
        <f>0</f>
        <v>0</v>
      </c>
      <c r="P399" s="11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0.23330427917376695</v>
      </c>
      <c r="Q399" s="11">
        <f>2*'OddsRatio_working_3-way'!K399*'OddsRatio_working_3-way'!L399*'OddsRatio_working_3-way'!M399</f>
        <v>7.7768093057922316E-2</v>
      </c>
      <c r="R399" s="11">
        <f t="shared" si="101"/>
        <v>0</v>
      </c>
      <c r="S399" s="11">
        <f t="shared" si="102"/>
        <v>-0.84313619684869445</v>
      </c>
      <c r="T399" s="11">
        <f t="shared" si="103"/>
        <v>-0.28104539894956482</v>
      </c>
      <c r="U399" s="11">
        <f>'OddsRatio_working_3-way'!S399-'OddsRatio_working_3-way'!R399^2/3</f>
        <v>-0.84313619684869445</v>
      </c>
      <c r="V399" s="11">
        <f>'OddsRatio_working_3-way'!S399*'OddsRatio_working_3-way'!R399/3-2*'OddsRatio_working_3-way'!R399^3/27-'OddsRatio_working_3-way'!T399</f>
        <v>0.28104539894956482</v>
      </c>
      <c r="W399" s="11">
        <f>'OddsRatio_working_3-way'!V399^2+4*'OddsRatio_working_3-way'!U399^3/27</f>
        <v>-9.808671637043187E-3</v>
      </c>
      <c r="X399" s="11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0.14899260712176565</v>
      </c>
      <c r="Y399" s="11">
        <f>IF('OddsRatio_working_3-way'!W399&gt;=0,IF('OddsRatio_working_3-way'!V399+SQRT('OddsRatio_working_3-way'!W399)&gt;0,0,PI()),ACOS('OddsRatio_working_3-way'!V399/(2*'OddsRatio_working_3-way'!X399)))</f>
        <v>0.33880604625276489</v>
      </c>
      <c r="Z399" s="11">
        <f>'OddsRatio_working_3-way'!X399^(1/3)*COS('OddsRatio_working_3-way'!Y399/3)</f>
        <v>0.5267599540893696</v>
      </c>
      <c r="AA399" s="11">
        <f>'OddsRatio_working_3-way'!X399^(1/3)*COS(('OddsRatio_working_3-way'!Y399+2*PI())/3)</f>
        <v>-0.31511982907382757</v>
      </c>
      <c r="AB399" s="11">
        <f>'OddsRatio_working_3-way'!X399^(1/3)*COS(('OddsRatio_working_3-way'!Y399+4*PI())/3)</f>
        <v>-0.21164012501554211</v>
      </c>
      <c r="AC399" s="11">
        <f>'OddsRatio_working_3-way'!X399^(1/3)*SIN('OddsRatio_working_3-way'!Y399/3)</f>
        <v>5.9744034993714064E-2</v>
      </c>
      <c r="AD399" s="11">
        <f>'OddsRatio_working_3-way'!X399^(1/3)*SIN(('OddsRatio_working_3-way'!Y399+2*PI())/3)</f>
        <v>0.42631548444086165</v>
      </c>
      <c r="AE399" s="11">
        <f>'OddsRatio_working_3-way'!X399^(1/3)*SIN(('OddsRatio_working_3-way'!Y399+4*PI())/3)</f>
        <v>-0.48605951943457554</v>
      </c>
      <c r="AF399" s="11">
        <f>-'OddsRatio_working_3-way'!U399/(3*'OddsRatio_working_3-way'!X399^(1/3))*COS(('OddsRatio_working_3-way'!Y399)/3)</f>
        <v>0.52675995408936949</v>
      </c>
      <c r="AG399" s="11">
        <f>-'OddsRatio_working_3-way'!U399/(3*'OddsRatio_working_3-way'!X399^(1/3))*COS(('OddsRatio_working_3-way'!Y399+2*PI())/3)</f>
        <v>-0.31511982907382752</v>
      </c>
      <c r="AH399" s="11">
        <f>-'OddsRatio_working_3-way'!U399/(3*'OddsRatio_working_3-way'!X399^(1/3))*COS(('OddsRatio_working_3-way'!Y399+4*PI())/3)</f>
        <v>-0.21164012501554208</v>
      </c>
      <c r="AI399" s="11">
        <f>'OddsRatio_working_3-way'!U399/(3*'OddsRatio_working_3-way'!X399^(1/3))*SIN(('OddsRatio_working_3-way'!Y399)/3)</f>
        <v>-5.974403499371405E-2</v>
      </c>
      <c r="AJ399" s="11">
        <f>'OddsRatio_working_3-way'!U399/(3*'OddsRatio_working_3-way'!X399^(1/3))*SIN(('OddsRatio_working_3-way'!Y399+2*PI())/3)</f>
        <v>-0.42631548444086159</v>
      </c>
      <c r="AK399" s="11">
        <f>'OddsRatio_working_3-way'!U399/(3*'OddsRatio_working_3-way'!X399^(1/3))*SIN(('OddsRatio_working_3-way'!Y399+4*PI())/3)</f>
        <v>0.48605951943457548</v>
      </c>
      <c r="AL399" s="11">
        <f>'OddsRatio_working_3-way'!Z399+'OddsRatio_working_3-way'!AF399</f>
        <v>1.053519908178739</v>
      </c>
      <c r="AM399" s="11">
        <f>'OddsRatio_working_3-way'!AA399+'OddsRatio_working_3-way'!AG399</f>
        <v>-0.63023965814765504</v>
      </c>
      <c r="AN399" s="11">
        <f>'OddsRatio_working_3-way'!AB399+'OddsRatio_working_3-way'!AH399</f>
        <v>-0.42328025003108416</v>
      </c>
      <c r="AO399" s="11">
        <f>'OddsRatio_working_3-way'!AC399+'OddsRatio_working_3-way'!AI399</f>
        <v>0</v>
      </c>
      <c r="AP399" s="11">
        <f>'OddsRatio_working_3-way'!AD399+'OddsRatio_working_3-way'!AJ399</f>
        <v>0</v>
      </c>
      <c r="AQ399" s="11">
        <f>'OddsRatio_working_3-way'!AE399+'OddsRatio_working_3-way'!AK399</f>
        <v>0</v>
      </c>
      <c r="AR399" s="10">
        <f>IF(A399="","",IF(('OddsRatio_working_3-way'!X399=0),IF(Q399&gt;0,-Q399^(1/3),(-Q399)^(1/3)),'OddsRatio_working_3-way'!AL399-'OddsRatio_working_3-way'!R399/3))</f>
        <v>1.053519908178739</v>
      </c>
      <c r="AS399" s="11">
        <f>IF(('OddsRatio_working_3-way'!X399=0),IF(Q399&gt;0,-Q399^(1/3),(-Q399)^(1/3)),'OddsRatio_working_3-way'!AM399-'OddsRatio_working_3-way'!R399/3)</f>
        <v>-0.63023965814765504</v>
      </c>
      <c r="AT399" s="11">
        <f>IF(('OddsRatio_working_3-way'!X399=0),IF(Q399&gt;0,-Q399^(1/3),(-Q399)^(1/3)),'OddsRatio_working_3-way'!AN399-'OddsRatio_working_3-way'!R399/3)</f>
        <v>-0.42328025003108416</v>
      </c>
      <c r="AU399" s="11">
        <f>IF(('OddsRatio_working_3-way'!X399=0),0,'OddsRatio_working_3-way'!AO399)</f>
        <v>0</v>
      </c>
      <c r="AV399" s="11">
        <f>IF(('OddsRatio_working_3-way'!X399=0),0,'OddsRatio_working_3-way'!AP399)</f>
        <v>0</v>
      </c>
      <c r="AW399" s="11">
        <f>IF(('OddsRatio_working_3-way'!X399=0),0,'OddsRatio_working_3-way'!AQ399)</f>
        <v>0</v>
      </c>
    </row>
    <row r="400" spans="1:49" x14ac:dyDescent="0.2">
      <c r="A400" s="4">
        <f>IF('True_Odds_Calculator_3-way'!A401="","",'True_Odds_Calculator_3-way'!A401)</f>
        <v>3.58</v>
      </c>
      <c r="B400" s="4">
        <f>IF('True_Odds_Calculator_3-way'!B401="","",'True_Odds_Calculator_3-way'!B401)</f>
        <v>3.45</v>
      </c>
      <c r="C400" s="4">
        <f>IF('True_Odds_Calculator_3-way'!C401="","",'True_Odds_Calculator_3-way'!C401)</f>
        <v>2.15</v>
      </c>
      <c r="D400" s="9">
        <f t="shared" si="91"/>
        <v>0.26884328441164967</v>
      </c>
      <c r="E400" s="9">
        <f t="shared" si="92"/>
        <v>0.27912665361624622</v>
      </c>
      <c r="F400" s="9">
        <f t="shared" si="93"/>
        <v>0.45203006197210432</v>
      </c>
      <c r="G400" s="9">
        <f t="shared" si="94"/>
        <v>1.0541236930267091</v>
      </c>
      <c r="H400" s="9">
        <f t="shared" si="95"/>
        <v>3.7196391280089101</v>
      </c>
      <c r="I400" s="9">
        <f t="shared" si="96"/>
        <v>3.5826030479154363</v>
      </c>
      <c r="J400" s="9">
        <f t="shared" si="97"/>
        <v>2.2122422469807153</v>
      </c>
      <c r="K400" s="11">
        <f t="shared" si="98"/>
        <v>0.27932960893854747</v>
      </c>
      <c r="L400" s="11">
        <f t="shared" si="99"/>
        <v>0.28985507246376813</v>
      </c>
      <c r="M400" s="11">
        <f t="shared" si="100"/>
        <v>0.46511627906976744</v>
      </c>
      <c r="N400" s="11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-0.27374301675977653</v>
      </c>
      <c r="O400" s="11">
        <f>0</f>
        <v>0</v>
      </c>
      <c r="P400" s="11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0.23272760138054918</v>
      </c>
      <c r="Q400" s="11">
        <f>2*'OddsRatio_working_3-way'!K400*'OddsRatio_working_3-way'!L400*'OddsRatio_working_3-way'!M400</f>
        <v>7.5316375851310416E-2</v>
      </c>
      <c r="R400" s="11">
        <f t="shared" si="101"/>
        <v>0</v>
      </c>
      <c r="S400" s="11">
        <f t="shared" si="102"/>
        <v>-0.8501681764718021</v>
      </c>
      <c r="T400" s="11">
        <f t="shared" si="103"/>
        <v>-0.27513533219152175</v>
      </c>
      <c r="U400" s="11">
        <f>'OddsRatio_working_3-way'!S400-'OddsRatio_working_3-way'!R400^2/3</f>
        <v>-0.8501681764718021</v>
      </c>
      <c r="V400" s="11">
        <f>'OddsRatio_working_3-way'!S400*'OddsRatio_working_3-way'!R400/3-2*'OddsRatio_working_3-way'!R400^3/27-'OddsRatio_working_3-way'!T400</f>
        <v>0.27513533219152175</v>
      </c>
      <c r="W400" s="11">
        <f>'OddsRatio_working_3-way'!V400^2+4*'OddsRatio_working_3-way'!U400^3/27</f>
        <v>-1.5336044480582164E-2</v>
      </c>
      <c r="X400" s="11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0.15086044503175874</v>
      </c>
      <c r="Y400" s="11">
        <f>IF('OddsRatio_working_3-way'!W400&gt;=0,IF('OddsRatio_working_3-way'!V400+SQRT('OddsRatio_working_3-way'!W400)&gt;0,0,PI()),ACOS('OddsRatio_working_3-way'!V400/(2*'OddsRatio_working_3-way'!X400)))</f>
        <v>0.42293820502169499</v>
      </c>
      <c r="Z400" s="11">
        <f>'OddsRatio_working_3-way'!X400^(1/3)*COS('OddsRatio_working_3-way'!Y400/3)</f>
        <v>0.52706184651335464</v>
      </c>
      <c r="AA400" s="11">
        <f>'OddsRatio_working_3-way'!X400^(1/3)*COS(('OddsRatio_working_3-way'!Y400+2*PI())/3)</f>
        <v>-0.32831056188179036</v>
      </c>
      <c r="AB400" s="11">
        <f>'OddsRatio_working_3-way'!X400^(1/3)*COS(('OddsRatio_working_3-way'!Y400+4*PI())/3)</f>
        <v>-0.1987512846315645</v>
      </c>
      <c r="AC400" s="11">
        <f>'OddsRatio_working_3-way'!X400^(1/3)*SIN('OddsRatio_working_3-way'!Y400/3)</f>
        <v>7.4801083596431436E-2</v>
      </c>
      <c r="AD400" s="11">
        <f>'OddsRatio_working_3-way'!X400^(1/3)*SIN(('OddsRatio_working_3-way'!Y400+2*PI())/3)</f>
        <v>0.41904840664788418</v>
      </c>
      <c r="AE400" s="11">
        <f>'OddsRatio_working_3-way'!X400^(1/3)*SIN(('OddsRatio_working_3-way'!Y400+4*PI())/3)</f>
        <v>-0.49384949024431546</v>
      </c>
      <c r="AF400" s="11">
        <f>-'OddsRatio_working_3-way'!U400/(3*'OddsRatio_working_3-way'!X400^(1/3))*COS(('OddsRatio_working_3-way'!Y400)/3)</f>
        <v>0.52706184651335453</v>
      </c>
      <c r="AG400" s="11">
        <f>-'OddsRatio_working_3-way'!U400/(3*'OddsRatio_working_3-way'!X400^(1/3))*COS(('OddsRatio_working_3-way'!Y400+2*PI())/3)</f>
        <v>-0.32831056188179031</v>
      </c>
      <c r="AH400" s="11">
        <f>-'OddsRatio_working_3-way'!U400/(3*'OddsRatio_working_3-way'!X400^(1/3))*COS(('OddsRatio_working_3-way'!Y400+4*PI())/3)</f>
        <v>-0.19875128463156444</v>
      </c>
      <c r="AI400" s="11">
        <f>'OddsRatio_working_3-way'!U400/(3*'OddsRatio_working_3-way'!X400^(1/3))*SIN(('OddsRatio_working_3-way'!Y400)/3)</f>
        <v>-7.4801083596431422E-2</v>
      </c>
      <c r="AJ400" s="11">
        <f>'OddsRatio_working_3-way'!U400/(3*'OddsRatio_working_3-way'!X400^(1/3))*SIN(('OddsRatio_working_3-way'!Y400+2*PI())/3)</f>
        <v>-0.41904840664788412</v>
      </c>
      <c r="AK400" s="11">
        <f>'OddsRatio_working_3-way'!U400/(3*'OddsRatio_working_3-way'!X400^(1/3))*SIN(('OddsRatio_working_3-way'!Y400+4*PI())/3)</f>
        <v>0.49384949024431535</v>
      </c>
      <c r="AL400" s="11">
        <f>'OddsRatio_working_3-way'!Z400+'OddsRatio_working_3-way'!AF400</f>
        <v>1.0541236930267091</v>
      </c>
      <c r="AM400" s="11">
        <f>'OddsRatio_working_3-way'!AA400+'OddsRatio_working_3-way'!AG400</f>
        <v>-0.65662112376358062</v>
      </c>
      <c r="AN400" s="11">
        <f>'OddsRatio_working_3-way'!AB400+'OddsRatio_working_3-way'!AH400</f>
        <v>-0.39750256926312894</v>
      </c>
      <c r="AO400" s="11">
        <f>'OddsRatio_working_3-way'!AC400+'OddsRatio_working_3-way'!AI400</f>
        <v>0</v>
      </c>
      <c r="AP400" s="11">
        <f>'OddsRatio_working_3-way'!AD400+'OddsRatio_working_3-way'!AJ400</f>
        <v>0</v>
      </c>
      <c r="AQ400" s="11">
        <f>'OddsRatio_working_3-way'!AE400+'OddsRatio_working_3-way'!AK400</f>
        <v>0</v>
      </c>
      <c r="AR400" s="10">
        <f>IF(A400="","",IF(('OddsRatio_working_3-way'!X400=0),IF(Q400&gt;0,-Q400^(1/3),(-Q400)^(1/3)),'OddsRatio_working_3-way'!AL400-'OddsRatio_working_3-way'!R400/3))</f>
        <v>1.0541236930267091</v>
      </c>
      <c r="AS400" s="11">
        <f>IF(('OddsRatio_working_3-way'!X400=0),IF(Q400&gt;0,-Q400^(1/3),(-Q400)^(1/3)),'OddsRatio_working_3-way'!AM400-'OddsRatio_working_3-way'!R400/3)</f>
        <v>-0.65662112376358062</v>
      </c>
      <c r="AT400" s="11">
        <f>IF(('OddsRatio_working_3-way'!X400=0),IF(Q400&gt;0,-Q400^(1/3),(-Q400)^(1/3)),'OddsRatio_working_3-way'!AN400-'OddsRatio_working_3-way'!R400/3)</f>
        <v>-0.39750256926312894</v>
      </c>
      <c r="AU400" s="11">
        <f>IF(('OddsRatio_working_3-way'!X400=0),0,'OddsRatio_working_3-way'!AO400)</f>
        <v>0</v>
      </c>
      <c r="AV400" s="11">
        <f>IF(('OddsRatio_working_3-way'!X400=0),0,'OddsRatio_working_3-way'!AP400)</f>
        <v>0</v>
      </c>
      <c r="AW400" s="11">
        <f>IF(('OddsRatio_working_3-way'!X400=0),0,'OddsRatio_working_3-way'!AQ400)</f>
        <v>0</v>
      </c>
    </row>
    <row r="401" spans="1:49" x14ac:dyDescent="0.2">
      <c r="A401" s="4">
        <f>IF('True_Odds_Calculator_3-way'!A402="","",'True_Odds_Calculator_3-way'!A402)</f>
        <v>2.17</v>
      </c>
      <c r="B401" s="4">
        <f>IF('True_Odds_Calculator_3-way'!B402="","",'True_Odds_Calculator_3-way'!B402)</f>
        <v>3.47</v>
      </c>
      <c r="C401" s="4">
        <f>IF('True_Odds_Calculator_3-way'!C402="","",'True_Odds_Calculator_3-way'!C402)</f>
        <v>3.52</v>
      </c>
      <c r="D401" s="9">
        <f t="shared" si="91"/>
        <v>0.44824084073927567</v>
      </c>
      <c r="E401" s="9">
        <f t="shared" si="92"/>
        <v>0.27788132355974182</v>
      </c>
      <c r="F401" s="9">
        <f t="shared" si="93"/>
        <v>0.2738778357009824</v>
      </c>
      <c r="G401" s="9">
        <f t="shared" si="94"/>
        <v>1.0520884804503372</v>
      </c>
      <c r="H401" s="9">
        <f t="shared" si="95"/>
        <v>2.2309435221268945</v>
      </c>
      <c r="I401" s="9">
        <f t="shared" si="96"/>
        <v>3.5986585467123327</v>
      </c>
      <c r="J401" s="9">
        <f t="shared" si="97"/>
        <v>3.6512629707348494</v>
      </c>
      <c r="K401" s="11">
        <f t="shared" si="98"/>
        <v>0.46082949308755761</v>
      </c>
      <c r="L401" s="11">
        <f t="shared" si="99"/>
        <v>0.28818443804034583</v>
      </c>
      <c r="M401" s="11">
        <f t="shared" si="100"/>
        <v>0.28409090909090912</v>
      </c>
      <c r="N401" s="11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-0.2747587194807608</v>
      </c>
      <c r="O401" s="11">
        <f>0</f>
        <v>0</v>
      </c>
      <c r="P401" s="11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0.23240680487124665</v>
      </c>
      <c r="Q401" s="11">
        <f>2*'OddsRatio_working_3-way'!K401*'OddsRatio_working_3-way'!L401*'OddsRatio_working_3-way'!M401</f>
        <v>7.5456754828326825E-2</v>
      </c>
      <c r="R401" s="11">
        <f t="shared" si="101"/>
        <v>0</v>
      </c>
      <c r="S401" s="11">
        <f t="shared" si="102"/>
        <v>-0.84585779592527277</v>
      </c>
      <c r="T401" s="11">
        <f t="shared" si="103"/>
        <v>-0.27462915452119241</v>
      </c>
      <c r="U401" s="11">
        <f>'OddsRatio_working_3-way'!S401-'OddsRatio_working_3-way'!R401^2/3</f>
        <v>-0.84585779592527277</v>
      </c>
      <c r="V401" s="11">
        <f>'OddsRatio_working_3-way'!S401*'OddsRatio_working_3-way'!R401/3-2*'OddsRatio_working_3-way'!R401^3/27-'OddsRatio_working_3-way'!T401</f>
        <v>0.27462915452119241</v>
      </c>
      <c r="W401" s="11">
        <f>'OddsRatio_working_3-way'!V401^2+4*'OddsRatio_working_3-way'!U401^3/27</f>
        <v>-1.4236672542666154E-2</v>
      </c>
      <c r="X401" s="11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0.1497145993680068</v>
      </c>
      <c r="Y401" s="11">
        <f>IF('OddsRatio_working_3-way'!W401&gt;=0,IF('OddsRatio_working_3-way'!V401+SQRT('OddsRatio_working_3-way'!W401)&gt;0,0,PI()),ACOS('OddsRatio_working_3-way'!V401/(2*'OddsRatio_working_3-way'!X401)))</f>
        <v>0.40986256162342061</v>
      </c>
      <c r="Z401" s="11">
        <f>'OddsRatio_working_3-way'!X401^(1/3)*COS('OddsRatio_working_3-way'!Y401/3)</f>
        <v>0.5260442402251686</v>
      </c>
      <c r="AA401" s="11">
        <f>'OddsRatio_working_3-way'!X401^(1/3)*COS(('OddsRatio_working_3-way'!Y401+2*PI())/3)</f>
        <v>-0.325652320301966</v>
      </c>
      <c r="AB401" s="11">
        <f>'OddsRatio_working_3-way'!X401^(1/3)*COS(('OddsRatio_working_3-way'!Y401+4*PI())/3)</f>
        <v>-0.20039191992320252</v>
      </c>
      <c r="AC401" s="11">
        <f>'OddsRatio_working_3-way'!X401^(1/3)*SIN('OddsRatio_working_3-way'!Y401/3)</f>
        <v>7.2319125877479448E-2</v>
      </c>
      <c r="AD401" s="11">
        <f>'OddsRatio_working_3-way'!X401^(1/3)*SIN(('OddsRatio_working_3-way'!Y401+2*PI())/3)</f>
        <v>0.41940811261074024</v>
      </c>
      <c r="AE401" s="11">
        <f>'OddsRatio_working_3-way'!X401^(1/3)*SIN(('OddsRatio_working_3-way'!Y401+4*PI())/3)</f>
        <v>-0.49172723848821964</v>
      </c>
      <c r="AF401" s="11">
        <f>-'OddsRatio_working_3-way'!U401/(3*'OddsRatio_working_3-way'!X401^(1/3))*COS(('OddsRatio_working_3-way'!Y401)/3)</f>
        <v>0.5260442402251686</v>
      </c>
      <c r="AG401" s="11">
        <f>-'OddsRatio_working_3-way'!U401/(3*'OddsRatio_working_3-way'!X401^(1/3))*COS(('OddsRatio_working_3-way'!Y401+2*PI())/3)</f>
        <v>-0.325652320301966</v>
      </c>
      <c r="AH401" s="11">
        <f>-'OddsRatio_working_3-way'!U401/(3*'OddsRatio_working_3-way'!X401^(1/3))*COS(('OddsRatio_working_3-way'!Y401+4*PI())/3)</f>
        <v>-0.20039191992320252</v>
      </c>
      <c r="AI401" s="11">
        <f>'OddsRatio_working_3-way'!U401/(3*'OddsRatio_working_3-way'!X401^(1/3))*SIN(('OddsRatio_working_3-way'!Y401)/3)</f>
        <v>-7.2319125877479448E-2</v>
      </c>
      <c r="AJ401" s="11">
        <f>'OddsRatio_working_3-way'!U401/(3*'OddsRatio_working_3-way'!X401^(1/3))*SIN(('OddsRatio_working_3-way'!Y401+2*PI())/3)</f>
        <v>-0.41940811261074024</v>
      </c>
      <c r="AK401" s="11">
        <f>'OddsRatio_working_3-way'!U401/(3*'OddsRatio_working_3-way'!X401^(1/3))*SIN(('OddsRatio_working_3-way'!Y401+4*PI())/3)</f>
        <v>0.49172723848821964</v>
      </c>
      <c r="AL401" s="11">
        <f>'OddsRatio_working_3-way'!Z401+'OddsRatio_working_3-way'!AF401</f>
        <v>1.0520884804503372</v>
      </c>
      <c r="AM401" s="11">
        <f>'OddsRatio_working_3-way'!AA401+'OddsRatio_working_3-way'!AG401</f>
        <v>-0.65130464060393201</v>
      </c>
      <c r="AN401" s="11">
        <f>'OddsRatio_working_3-way'!AB401+'OddsRatio_working_3-way'!AH401</f>
        <v>-0.40078383984640503</v>
      </c>
      <c r="AO401" s="11">
        <f>'OddsRatio_working_3-way'!AC401+'OddsRatio_working_3-way'!AI401</f>
        <v>0</v>
      </c>
      <c r="AP401" s="11">
        <f>'OddsRatio_working_3-way'!AD401+'OddsRatio_working_3-way'!AJ401</f>
        <v>0</v>
      </c>
      <c r="AQ401" s="11">
        <f>'OddsRatio_working_3-way'!AE401+'OddsRatio_working_3-way'!AK401</f>
        <v>0</v>
      </c>
      <c r="AR401" s="10">
        <f>IF(A401="","",IF(('OddsRatio_working_3-way'!X401=0),IF(Q401&gt;0,-Q401^(1/3),(-Q401)^(1/3)),'OddsRatio_working_3-way'!AL401-'OddsRatio_working_3-way'!R401/3))</f>
        <v>1.0520884804503372</v>
      </c>
      <c r="AS401" s="11">
        <f>IF(('OddsRatio_working_3-way'!X401=0),IF(Q401&gt;0,-Q401^(1/3),(-Q401)^(1/3)),'OddsRatio_working_3-way'!AM401-'OddsRatio_working_3-way'!R401/3)</f>
        <v>-0.65130464060393201</v>
      </c>
      <c r="AT401" s="11">
        <f>IF(('OddsRatio_working_3-way'!X401=0),IF(Q401&gt;0,-Q401^(1/3),(-Q401)^(1/3)),'OddsRatio_working_3-way'!AN401-'OddsRatio_working_3-way'!R401/3)</f>
        <v>-0.40078383984640503</v>
      </c>
      <c r="AU401" s="11">
        <f>IF(('OddsRatio_working_3-way'!X401=0),0,'OddsRatio_working_3-way'!AO401)</f>
        <v>0</v>
      </c>
      <c r="AV401" s="11">
        <f>IF(('OddsRatio_working_3-way'!X401=0),0,'OddsRatio_working_3-way'!AP401)</f>
        <v>0</v>
      </c>
      <c r="AW401" s="11">
        <f>IF(('OddsRatio_working_3-way'!X401=0),0,'OddsRatio_working_3-way'!AQ401)</f>
        <v>0</v>
      </c>
    </row>
    <row r="402" spans="1:49" x14ac:dyDescent="0.2">
      <c r="A402" s="4">
        <f>IF('True_Odds_Calculator_3-way'!A403="","",'True_Odds_Calculator_3-way'!A403)</f>
        <v>3.26</v>
      </c>
      <c r="B402" s="4">
        <f>IF('True_Odds_Calculator_3-way'!B403="","",'True_Odds_Calculator_3-way'!B403)</f>
        <v>3.58</v>
      </c>
      <c r="C402" s="4">
        <f>IF('True_Odds_Calculator_3-way'!C403="","",'True_Odds_Calculator_3-way'!C403)</f>
        <v>2.2400000000000002</v>
      </c>
      <c r="D402" s="9">
        <f t="shared" si="91"/>
        <v>0.29631462653779689</v>
      </c>
      <c r="E402" s="9">
        <f t="shared" si="92"/>
        <v>0.26946588953107159</v>
      </c>
      <c r="F402" s="9">
        <f t="shared" si="93"/>
        <v>0.43421948393113147</v>
      </c>
      <c r="G402" s="9">
        <f t="shared" si="94"/>
        <v>1.0507925752252172</v>
      </c>
      <c r="H402" s="9">
        <f t="shared" si="95"/>
        <v>3.3747912200089907</v>
      </c>
      <c r="I402" s="9">
        <f t="shared" si="96"/>
        <v>3.7110448440810613</v>
      </c>
      <c r="J402" s="9">
        <f t="shared" si="97"/>
        <v>2.3029827932792695</v>
      </c>
      <c r="K402" s="11">
        <f t="shared" si="98"/>
        <v>0.30674846625766872</v>
      </c>
      <c r="L402" s="11">
        <f t="shared" si="99"/>
        <v>0.27932960893854747</v>
      </c>
      <c r="M402" s="11">
        <f t="shared" si="100"/>
        <v>0.4464285714285714</v>
      </c>
      <c r="N402" s="11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-0.27656752628048509</v>
      </c>
      <c r="O402" s="11">
        <f>0</f>
        <v>0</v>
      </c>
      <c r="P402" s="11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0.23257066476040325</v>
      </c>
      <c r="Q402" s="11">
        <f>2*'OddsRatio_working_3-way'!K402*'OddsRatio_working_3-way'!L402*'OddsRatio_working_3-way'!M402</f>
        <v>7.6503508144869475E-2</v>
      </c>
      <c r="R402" s="11">
        <f t="shared" si="101"/>
        <v>0</v>
      </c>
      <c r="S402" s="11">
        <f t="shared" si="102"/>
        <v>-0.84091819415030755</v>
      </c>
      <c r="T402" s="11">
        <f t="shared" si="103"/>
        <v>-0.27661782702312743</v>
      </c>
      <c r="U402" s="11">
        <f>'OddsRatio_working_3-way'!S402-'OddsRatio_working_3-way'!R402^2/3</f>
        <v>-0.84091819415030755</v>
      </c>
      <c r="V402" s="11">
        <f>'OddsRatio_working_3-way'!S402*'OddsRatio_working_3-way'!R402/3-2*'OddsRatio_working_3-way'!R402^3/27-'OddsRatio_working_3-way'!T402</f>
        <v>0.27661782702312743</v>
      </c>
      <c r="W402" s="11">
        <f>'OddsRatio_working_3-way'!V402^2+4*'OddsRatio_working_3-way'!U402^3/27</f>
        <v>-1.1578838323275262E-2</v>
      </c>
      <c r="X402" s="11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0.14840507113157564</v>
      </c>
      <c r="Y402" s="11">
        <f>IF('OddsRatio_working_3-way'!W402&gt;=0,IF('OddsRatio_working_3-way'!V402+SQRT('OddsRatio_working_3-way'!W402)&gt;0,0,PI()),ACOS('OddsRatio_working_3-way'!V402/(2*'OddsRatio_working_3-way'!X402)))</f>
        <v>0.37098992244010653</v>
      </c>
      <c r="Z402" s="11">
        <f>'OddsRatio_working_3-way'!X402^(1/3)*COS('OddsRatio_working_3-way'!Y402/3)</f>
        <v>0.52539628761260859</v>
      </c>
      <c r="AA402" s="11">
        <f>'OddsRatio_working_3-way'!X402^(1/3)*COS(('OddsRatio_working_3-way'!Y402+2*PI())/3)</f>
        <v>-0.31925434823821147</v>
      </c>
      <c r="AB402" s="11">
        <f>'OddsRatio_working_3-way'!X402^(1/3)*COS(('OddsRatio_working_3-way'!Y402+4*PI())/3)</f>
        <v>-0.2061419393743972</v>
      </c>
      <c r="AC402" s="11">
        <f>'OddsRatio_working_3-way'!X402^(1/3)*SIN('OddsRatio_working_3-way'!Y402/3)</f>
        <v>6.5305479706210243E-2</v>
      </c>
      <c r="AD402" s="11">
        <f>'OddsRatio_working_3-way'!X402^(1/3)*SIN(('OddsRatio_working_3-way'!Y402+2*PI())/3)</f>
        <v>0.42235379227344927</v>
      </c>
      <c r="AE402" s="11">
        <f>'OddsRatio_working_3-way'!X402^(1/3)*SIN(('OddsRatio_working_3-way'!Y402+4*PI())/3)</f>
        <v>-0.48765927197965947</v>
      </c>
      <c r="AF402" s="11">
        <f>-'OddsRatio_working_3-way'!U402/(3*'OddsRatio_working_3-way'!X402^(1/3))*COS(('OddsRatio_working_3-way'!Y402)/3)</f>
        <v>0.52539628761260859</v>
      </c>
      <c r="AG402" s="11">
        <f>-'OddsRatio_working_3-way'!U402/(3*'OddsRatio_working_3-way'!X402^(1/3))*COS(('OddsRatio_working_3-way'!Y402+2*PI())/3)</f>
        <v>-0.31925434823821147</v>
      </c>
      <c r="AH402" s="11">
        <f>-'OddsRatio_working_3-way'!U402/(3*'OddsRatio_working_3-way'!X402^(1/3))*COS(('OddsRatio_working_3-way'!Y402+4*PI())/3)</f>
        <v>-0.2061419393743972</v>
      </c>
      <c r="AI402" s="11">
        <f>'OddsRatio_working_3-way'!U402/(3*'OddsRatio_working_3-way'!X402^(1/3))*SIN(('OddsRatio_working_3-way'!Y402)/3)</f>
        <v>-6.5305479706210243E-2</v>
      </c>
      <c r="AJ402" s="11">
        <f>'OddsRatio_working_3-way'!U402/(3*'OddsRatio_working_3-way'!X402^(1/3))*SIN(('OddsRatio_working_3-way'!Y402+2*PI())/3)</f>
        <v>-0.42235379227344927</v>
      </c>
      <c r="AK402" s="11">
        <f>'OddsRatio_working_3-way'!U402/(3*'OddsRatio_working_3-way'!X402^(1/3))*SIN(('OddsRatio_working_3-way'!Y402+4*PI())/3)</f>
        <v>0.48765927197965947</v>
      </c>
      <c r="AL402" s="11">
        <f>'OddsRatio_working_3-way'!Z402+'OddsRatio_working_3-way'!AF402</f>
        <v>1.0507925752252172</v>
      </c>
      <c r="AM402" s="11">
        <f>'OddsRatio_working_3-way'!AA402+'OddsRatio_working_3-way'!AG402</f>
        <v>-0.63850869647642294</v>
      </c>
      <c r="AN402" s="11">
        <f>'OddsRatio_working_3-way'!AB402+'OddsRatio_working_3-way'!AH402</f>
        <v>-0.41228387874879441</v>
      </c>
      <c r="AO402" s="11">
        <f>'OddsRatio_working_3-way'!AC402+'OddsRatio_working_3-way'!AI402</f>
        <v>0</v>
      </c>
      <c r="AP402" s="11">
        <f>'OddsRatio_working_3-way'!AD402+'OddsRatio_working_3-way'!AJ402</f>
        <v>0</v>
      </c>
      <c r="AQ402" s="11">
        <f>'OddsRatio_working_3-way'!AE402+'OddsRatio_working_3-way'!AK402</f>
        <v>0</v>
      </c>
      <c r="AR402" s="10">
        <f>IF(A402="","",IF(('OddsRatio_working_3-way'!X402=0),IF(Q402&gt;0,-Q402^(1/3),(-Q402)^(1/3)),'OddsRatio_working_3-way'!AL402-'OddsRatio_working_3-way'!R402/3))</f>
        <v>1.0507925752252172</v>
      </c>
      <c r="AS402" s="11">
        <f>IF(('OddsRatio_working_3-way'!X402=0),IF(Q402&gt;0,-Q402^(1/3),(-Q402)^(1/3)),'OddsRatio_working_3-way'!AM402-'OddsRatio_working_3-way'!R402/3)</f>
        <v>-0.63850869647642294</v>
      </c>
      <c r="AT402" s="11">
        <f>IF(('OddsRatio_working_3-way'!X402=0),IF(Q402&gt;0,-Q402^(1/3),(-Q402)^(1/3)),'OddsRatio_working_3-way'!AN402-'OddsRatio_working_3-way'!R402/3)</f>
        <v>-0.41228387874879441</v>
      </c>
      <c r="AU402" s="11">
        <f>IF(('OddsRatio_working_3-way'!X402=0),0,'OddsRatio_working_3-way'!AO402)</f>
        <v>0</v>
      </c>
      <c r="AV402" s="11">
        <f>IF(('OddsRatio_working_3-way'!X402=0),0,'OddsRatio_working_3-way'!AP402)</f>
        <v>0</v>
      </c>
      <c r="AW402" s="11">
        <f>IF(('OddsRatio_working_3-way'!X402=0),0,'OddsRatio_working_3-way'!AQ402)</f>
        <v>0</v>
      </c>
    </row>
    <row r="403" spans="1:49" x14ac:dyDescent="0.2">
      <c r="A403" s="4">
        <f>IF('True_Odds_Calculator_3-way'!A404="","",'True_Odds_Calculator_3-way'!A404)</f>
        <v>2.59</v>
      </c>
      <c r="B403" s="4">
        <f>IF('True_Odds_Calculator_3-way'!B404="","",'True_Odds_Calculator_3-way'!B404)</f>
        <v>3.37</v>
      </c>
      <c r="C403" s="4">
        <f>IF('True_Odds_Calculator_3-way'!C404="","",'True_Odds_Calculator_3-way'!C404)</f>
        <v>2.86</v>
      </c>
      <c r="D403" s="9">
        <f t="shared" si="91"/>
        <v>0.37463846193492223</v>
      </c>
      <c r="E403" s="9">
        <f t="shared" si="92"/>
        <v>0.28668799448892202</v>
      </c>
      <c r="F403" s="9">
        <f t="shared" si="93"/>
        <v>0.33867354357615576</v>
      </c>
      <c r="G403" s="9">
        <f t="shared" si="94"/>
        <v>1.0498365314810549</v>
      </c>
      <c r="H403" s="9">
        <f t="shared" si="95"/>
        <v>2.6692400850548768</v>
      </c>
      <c r="I403" s="9">
        <f t="shared" si="96"/>
        <v>3.4881125796101005</v>
      </c>
      <c r="J403" s="9">
        <f t="shared" si="97"/>
        <v>2.9526959485547626</v>
      </c>
      <c r="K403" s="11">
        <f t="shared" si="98"/>
        <v>0.38610038610038611</v>
      </c>
      <c r="L403" s="11">
        <f t="shared" si="99"/>
        <v>0.29673590504451036</v>
      </c>
      <c r="M403" s="11">
        <f t="shared" si="100"/>
        <v>0.34965034965034969</v>
      </c>
      <c r="N403" s="11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-0.28077776742465166</v>
      </c>
      <c r="O403" s="11">
        <f>0</f>
        <v>0</v>
      </c>
      <c r="P403" s="11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0.2331456337391056</v>
      </c>
      <c r="Q403" s="11">
        <f>2*'OddsRatio_working_3-way'!K403*'OddsRatio_working_3-way'!L403*'OddsRatio_working_3-way'!M403</f>
        <v>8.0118774480792285E-2</v>
      </c>
      <c r="R403" s="11">
        <f t="shared" si="101"/>
        <v>0</v>
      </c>
      <c r="S403" s="11">
        <f t="shared" si="102"/>
        <v>-0.83035646261298657</v>
      </c>
      <c r="T403" s="11">
        <f t="shared" si="103"/>
        <v>-0.2853458634408888</v>
      </c>
      <c r="U403" s="11">
        <f>'OddsRatio_working_3-way'!S403-'OddsRatio_working_3-way'!R403^2/3</f>
        <v>-0.83035646261298657</v>
      </c>
      <c r="V403" s="11">
        <f>'OddsRatio_working_3-way'!S403*'OddsRatio_working_3-way'!R403/3-2*'OddsRatio_working_3-way'!R403^3/27-'OddsRatio_working_3-way'!T403</f>
        <v>0.2853458634408888</v>
      </c>
      <c r="W403" s="11">
        <f>'OddsRatio_working_3-way'!V403^2+4*'OddsRatio_working_3-way'!U403^3/27</f>
        <v>-3.3961112128601117E-3</v>
      </c>
      <c r="X403" s="11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0.14561797021288828</v>
      </c>
      <c r="Y403" s="11">
        <f>IF('OddsRatio_working_3-way'!W403&gt;=0,IF('OddsRatio_working_3-way'!V403+SQRT('OddsRatio_working_3-way'!W403)&gt;0,0,PI()),ACOS('OddsRatio_working_3-way'!V403/(2*'OddsRatio_working_3-way'!X403)))</f>
        <v>0.2014594640455678</v>
      </c>
      <c r="Z403" s="11">
        <f>'OddsRatio_working_3-way'!X403^(1/3)*COS('OddsRatio_working_3-way'!Y403/3)</f>
        <v>0.52491826574052747</v>
      </c>
      <c r="AA403" s="11">
        <f>'OddsRatio_working_3-way'!X403^(1/3)*COS(('OddsRatio_working_3-way'!Y403+2*PI())/3)</f>
        <v>-0.29303242795297157</v>
      </c>
      <c r="AB403" s="11">
        <f>'OddsRatio_working_3-way'!X403^(1/3)*COS(('OddsRatio_working_3-way'!Y403+4*PI())/3)</f>
        <v>-0.23188583778755603</v>
      </c>
      <c r="AC403" s="11">
        <f>'OddsRatio_working_3-way'!X403^(1/3)*SIN('OddsRatio_working_3-way'!Y403/3)</f>
        <v>3.5303000292030554E-2</v>
      </c>
      <c r="AD403" s="11">
        <f>'OddsRatio_working_3-way'!X403^(1/3)*SIN(('OddsRatio_working_3-way'!Y403+2*PI())/3)</f>
        <v>0.43694105289575236</v>
      </c>
      <c r="AE403" s="11">
        <f>'OddsRatio_working_3-way'!X403^(1/3)*SIN(('OddsRatio_working_3-way'!Y403+4*PI())/3)</f>
        <v>-0.47224405318778279</v>
      </c>
      <c r="AF403" s="11">
        <f>-'OddsRatio_working_3-way'!U403/(3*'OddsRatio_working_3-way'!X403^(1/3))*COS(('OddsRatio_working_3-way'!Y403)/3)</f>
        <v>0.52491826574052747</v>
      </c>
      <c r="AG403" s="11">
        <f>-'OddsRatio_working_3-way'!U403/(3*'OddsRatio_working_3-way'!X403^(1/3))*COS(('OddsRatio_working_3-way'!Y403+2*PI())/3)</f>
        <v>-0.29303242795297157</v>
      </c>
      <c r="AH403" s="11">
        <f>-'OddsRatio_working_3-way'!U403/(3*'OddsRatio_working_3-way'!X403^(1/3))*COS(('OddsRatio_working_3-way'!Y403+4*PI())/3)</f>
        <v>-0.23188583778755603</v>
      </c>
      <c r="AI403" s="11">
        <f>'OddsRatio_working_3-way'!U403/(3*'OddsRatio_working_3-way'!X403^(1/3))*SIN(('OddsRatio_working_3-way'!Y403)/3)</f>
        <v>-3.5303000292030554E-2</v>
      </c>
      <c r="AJ403" s="11">
        <f>'OddsRatio_working_3-way'!U403/(3*'OddsRatio_working_3-way'!X403^(1/3))*SIN(('OddsRatio_working_3-way'!Y403+2*PI())/3)</f>
        <v>-0.43694105289575236</v>
      </c>
      <c r="AK403" s="11">
        <f>'OddsRatio_working_3-way'!U403/(3*'OddsRatio_working_3-way'!X403^(1/3))*SIN(('OddsRatio_working_3-way'!Y403+4*PI())/3)</f>
        <v>0.47224405318778279</v>
      </c>
      <c r="AL403" s="11">
        <f>'OddsRatio_working_3-way'!Z403+'OddsRatio_working_3-way'!AF403</f>
        <v>1.0498365314810549</v>
      </c>
      <c r="AM403" s="11">
        <f>'OddsRatio_working_3-way'!AA403+'OddsRatio_working_3-way'!AG403</f>
        <v>-0.58606485590594315</v>
      </c>
      <c r="AN403" s="11">
        <f>'OddsRatio_working_3-way'!AB403+'OddsRatio_working_3-way'!AH403</f>
        <v>-0.46377167557511206</v>
      </c>
      <c r="AO403" s="11">
        <f>'OddsRatio_working_3-way'!AC403+'OddsRatio_working_3-way'!AI403</f>
        <v>0</v>
      </c>
      <c r="AP403" s="11">
        <f>'OddsRatio_working_3-way'!AD403+'OddsRatio_working_3-way'!AJ403</f>
        <v>0</v>
      </c>
      <c r="AQ403" s="11">
        <f>'OddsRatio_working_3-way'!AE403+'OddsRatio_working_3-way'!AK403</f>
        <v>0</v>
      </c>
      <c r="AR403" s="10">
        <f>IF(A403="","",IF(('OddsRatio_working_3-way'!X403=0),IF(Q403&gt;0,-Q403^(1/3),(-Q403)^(1/3)),'OddsRatio_working_3-way'!AL403-'OddsRatio_working_3-way'!R403/3))</f>
        <v>1.0498365314810549</v>
      </c>
      <c r="AS403" s="11">
        <f>IF(('OddsRatio_working_3-way'!X403=0),IF(Q403&gt;0,-Q403^(1/3),(-Q403)^(1/3)),'OddsRatio_working_3-way'!AM403-'OddsRatio_working_3-way'!R403/3)</f>
        <v>-0.58606485590594315</v>
      </c>
      <c r="AT403" s="11">
        <f>IF(('OddsRatio_working_3-way'!X403=0),IF(Q403&gt;0,-Q403^(1/3),(-Q403)^(1/3)),'OddsRatio_working_3-way'!AN403-'OddsRatio_working_3-way'!R403/3)</f>
        <v>-0.46377167557511206</v>
      </c>
      <c r="AU403" s="11">
        <f>IF(('OddsRatio_working_3-way'!X403=0),0,'OddsRatio_working_3-way'!AO403)</f>
        <v>0</v>
      </c>
      <c r="AV403" s="11">
        <f>IF(('OddsRatio_working_3-way'!X403=0),0,'OddsRatio_working_3-way'!AP403)</f>
        <v>0</v>
      </c>
      <c r="AW403" s="11">
        <f>IF(('OddsRatio_working_3-way'!X403=0),0,'OddsRatio_working_3-way'!AQ403)</f>
        <v>0</v>
      </c>
    </row>
    <row r="404" spans="1:49" x14ac:dyDescent="0.2">
      <c r="A404" s="4">
        <f>IF('True_Odds_Calculator_3-way'!A405="","",'True_Odds_Calculator_3-way'!A405)</f>
        <v>3.07</v>
      </c>
      <c r="B404" s="4">
        <f>IF('True_Odds_Calculator_3-way'!B405="","",'True_Odds_Calculator_3-way'!B405)</f>
        <v>3.61</v>
      </c>
      <c r="C404" s="4">
        <f>IF('True_Odds_Calculator_3-way'!C405="","",'True_Odds_Calculator_3-way'!C405)</f>
        <v>2.3199999999999998</v>
      </c>
      <c r="D404" s="9">
        <f t="shared" si="91"/>
        <v>0.31459401852914581</v>
      </c>
      <c r="E404" s="9">
        <f t="shared" si="92"/>
        <v>0.26687614701387502</v>
      </c>
      <c r="F404" s="9">
        <f t="shared" si="93"/>
        <v>0.41852983445697911</v>
      </c>
      <c r="G404" s="9">
        <f t="shared" si="94"/>
        <v>1.0525120670082964</v>
      </c>
      <c r="H404" s="9">
        <f t="shared" si="95"/>
        <v>3.1786999787071735</v>
      </c>
      <c r="I404" s="9">
        <f t="shared" si="96"/>
        <v>3.7470564948916527</v>
      </c>
      <c r="J404" s="9">
        <f t="shared" si="97"/>
        <v>2.3893159284509515</v>
      </c>
      <c r="K404" s="11">
        <f t="shared" si="98"/>
        <v>0.32573289902280134</v>
      </c>
      <c r="L404" s="11">
        <f t="shared" si="99"/>
        <v>0.2770083102493075</v>
      </c>
      <c r="M404" s="11">
        <f t="shared" si="100"/>
        <v>0.43103448275862072</v>
      </c>
      <c r="N404" s="11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-0.27736472159311365</v>
      </c>
      <c r="O404" s="11">
        <f>0</f>
        <v>0</v>
      </c>
      <c r="P404" s="11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0.23335531021788231</v>
      </c>
      <c r="Q404" s="11">
        <f>2*'OddsRatio_working_3-way'!K404*'OddsRatio_working_3-way'!L404*'OddsRatio_working_3-way'!M404</f>
        <v>7.7785103405960787E-2</v>
      </c>
      <c r="R404" s="11">
        <f t="shared" si="101"/>
        <v>0</v>
      </c>
      <c r="S404" s="11">
        <f t="shared" si="102"/>
        <v>-0.84133017666251031</v>
      </c>
      <c r="T404" s="11">
        <f t="shared" si="103"/>
        <v>-0.28044339222083686</v>
      </c>
      <c r="U404" s="11">
        <f>'OddsRatio_working_3-way'!S404-'OddsRatio_working_3-way'!R404^2/3</f>
        <v>-0.84133017666251031</v>
      </c>
      <c r="V404" s="11">
        <f>'OddsRatio_working_3-way'!S404*'OddsRatio_working_3-way'!R404/3-2*'OddsRatio_working_3-way'!R404^3/27-'OddsRatio_working_3-way'!T404</f>
        <v>0.28044339222083686</v>
      </c>
      <c r="W404" s="11">
        <f>'OddsRatio_working_3-way'!V404^2+4*'OddsRatio_working_3-way'!U404^3/27</f>
        <v>-9.5773080744934319E-3</v>
      </c>
      <c r="X404" s="11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0.14851414437253407</v>
      </c>
      <c r="Y404" s="11">
        <f>IF('OddsRatio_working_3-way'!W404&gt;=0,IF('OddsRatio_working_3-way'!V404+SQRT('OddsRatio_working_3-way'!W404)&gt;0,0,PI()),ACOS('OddsRatio_working_3-way'!V404/(2*'OddsRatio_working_3-way'!X404)))</f>
        <v>0.33574863817206491</v>
      </c>
      <c r="Z404" s="11">
        <f>'OddsRatio_working_3-way'!X404^(1/3)*COS('OddsRatio_working_3-way'!Y404/3)</f>
        <v>0.52625603350414818</v>
      </c>
      <c r="AA404" s="11">
        <f>'OddsRatio_working_3-way'!X404^(1/3)*COS(('OddsRatio_working_3-way'!Y404+2*PI())/3)</f>
        <v>-0.31434797932515962</v>
      </c>
      <c r="AB404" s="11">
        <f>'OddsRatio_working_3-way'!X404^(1/3)*COS(('OddsRatio_working_3-way'!Y404+4*PI())/3)</f>
        <v>-0.21190805417898845</v>
      </c>
      <c r="AC404" s="11">
        <f>'OddsRatio_working_3-way'!X404^(1/3)*SIN('OddsRatio_working_3-way'!Y404/3)</f>
        <v>5.9143718358906992E-2</v>
      </c>
      <c r="AD404" s="11">
        <f>'OddsRatio_working_3-way'!X404^(1/3)*SIN(('OddsRatio_working_3-way'!Y404+2*PI())/3)</f>
        <v>0.42617923472997354</v>
      </c>
      <c r="AE404" s="11">
        <f>'OddsRatio_working_3-way'!X404^(1/3)*SIN(('OddsRatio_working_3-way'!Y404+4*PI())/3)</f>
        <v>-0.48532295308888052</v>
      </c>
      <c r="AF404" s="11">
        <f>-'OddsRatio_working_3-way'!U404/(3*'OddsRatio_working_3-way'!X404^(1/3))*COS(('OddsRatio_working_3-way'!Y404)/3)</f>
        <v>0.52625603350414807</v>
      </c>
      <c r="AG404" s="11">
        <f>-'OddsRatio_working_3-way'!U404/(3*'OddsRatio_working_3-way'!X404^(1/3))*COS(('OddsRatio_working_3-way'!Y404+2*PI())/3)</f>
        <v>-0.31434797932515957</v>
      </c>
      <c r="AH404" s="11">
        <f>-'OddsRatio_working_3-way'!U404/(3*'OddsRatio_working_3-way'!X404^(1/3))*COS(('OddsRatio_working_3-way'!Y404+4*PI())/3)</f>
        <v>-0.21190805417898839</v>
      </c>
      <c r="AI404" s="11">
        <f>'OddsRatio_working_3-way'!U404/(3*'OddsRatio_working_3-way'!X404^(1/3))*SIN(('OddsRatio_working_3-way'!Y404)/3)</f>
        <v>-5.9143718358906978E-2</v>
      </c>
      <c r="AJ404" s="11">
        <f>'OddsRatio_working_3-way'!U404/(3*'OddsRatio_working_3-way'!X404^(1/3))*SIN(('OddsRatio_working_3-way'!Y404+2*PI())/3)</f>
        <v>-0.42617923472997343</v>
      </c>
      <c r="AK404" s="11">
        <f>'OddsRatio_working_3-way'!U404/(3*'OddsRatio_working_3-way'!X404^(1/3))*SIN(('OddsRatio_working_3-way'!Y404+4*PI())/3)</f>
        <v>0.4853229530888804</v>
      </c>
      <c r="AL404" s="11">
        <f>'OddsRatio_working_3-way'!Z404+'OddsRatio_working_3-way'!AF404</f>
        <v>1.0525120670082964</v>
      </c>
      <c r="AM404" s="11">
        <f>'OddsRatio_working_3-way'!AA404+'OddsRatio_working_3-way'!AG404</f>
        <v>-0.62869595865031913</v>
      </c>
      <c r="AN404" s="11">
        <f>'OddsRatio_working_3-way'!AB404+'OddsRatio_working_3-way'!AH404</f>
        <v>-0.42381610835797684</v>
      </c>
      <c r="AO404" s="11">
        <f>'OddsRatio_working_3-way'!AC404+'OddsRatio_working_3-way'!AI404</f>
        <v>0</v>
      </c>
      <c r="AP404" s="11">
        <f>'OddsRatio_working_3-way'!AD404+'OddsRatio_working_3-way'!AJ404</f>
        <v>0</v>
      </c>
      <c r="AQ404" s="11">
        <f>'OddsRatio_working_3-way'!AE404+'OddsRatio_working_3-way'!AK404</f>
        <v>0</v>
      </c>
      <c r="AR404" s="10">
        <f>IF(A404="","",IF(('OddsRatio_working_3-way'!X404=0),IF(Q404&gt;0,-Q404^(1/3),(-Q404)^(1/3)),'OddsRatio_working_3-way'!AL404-'OddsRatio_working_3-way'!R404/3))</f>
        <v>1.0525120670082964</v>
      </c>
      <c r="AS404" s="11">
        <f>IF(('OddsRatio_working_3-way'!X404=0),IF(Q404&gt;0,-Q404^(1/3),(-Q404)^(1/3)),'OddsRatio_working_3-way'!AM404-'OddsRatio_working_3-way'!R404/3)</f>
        <v>-0.62869595865031913</v>
      </c>
      <c r="AT404" s="11">
        <f>IF(('OddsRatio_working_3-way'!X404=0),IF(Q404&gt;0,-Q404^(1/3),(-Q404)^(1/3)),'OddsRatio_working_3-way'!AN404-'OddsRatio_working_3-way'!R404/3)</f>
        <v>-0.42381610835797684</v>
      </c>
      <c r="AU404" s="11">
        <f>IF(('OddsRatio_working_3-way'!X404=0),0,'OddsRatio_working_3-way'!AO404)</f>
        <v>0</v>
      </c>
      <c r="AV404" s="11">
        <f>IF(('OddsRatio_working_3-way'!X404=0),0,'OddsRatio_working_3-way'!AP404)</f>
        <v>0</v>
      </c>
      <c r="AW404" s="11">
        <f>IF(('OddsRatio_working_3-way'!X404=0),0,'OddsRatio_working_3-way'!AQ404)</f>
        <v>0</v>
      </c>
    </row>
    <row r="405" spans="1:49" x14ac:dyDescent="0.2">
      <c r="A405" s="4">
        <f>IF('True_Odds_Calculator_3-way'!A406="","",'True_Odds_Calculator_3-way'!A406)</f>
        <v>1.86</v>
      </c>
      <c r="B405" s="4">
        <f>IF('True_Odds_Calculator_3-way'!B406="","",'True_Odds_Calculator_3-way'!B406)</f>
        <v>3.91</v>
      </c>
      <c r="C405" s="4">
        <f>IF('True_Odds_Calculator_3-way'!C406="","",'True_Odds_Calculator_3-way'!C406)</f>
        <v>4.1100000000000003</v>
      </c>
      <c r="D405" s="9">
        <f t="shared" si="91"/>
        <v>0.52284265977979982</v>
      </c>
      <c r="E405" s="9">
        <f t="shared" si="92"/>
        <v>0.24461505968743322</v>
      </c>
      <c r="F405" s="9">
        <f t="shared" si="93"/>
        <v>0.23254228053276702</v>
      </c>
      <c r="G405" s="9">
        <f t="shared" si="94"/>
        <v>1.0611875411405607</v>
      </c>
      <c r="H405" s="9">
        <f t="shared" si="95"/>
        <v>1.9126212853808822</v>
      </c>
      <c r="I405" s="9">
        <f t="shared" si="96"/>
        <v>4.0880557447190311</v>
      </c>
      <c r="J405" s="9">
        <f t="shared" si="97"/>
        <v>4.300293252947144</v>
      </c>
      <c r="K405" s="11">
        <f t="shared" si="98"/>
        <v>0.5376344086021505</v>
      </c>
      <c r="L405" s="11">
        <f t="shared" si="99"/>
        <v>0.25575447570332482</v>
      </c>
      <c r="M405" s="11">
        <f t="shared" si="100"/>
        <v>0.24330900243309</v>
      </c>
      <c r="N405" s="11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-0.26038760422832952</v>
      </c>
      <c r="O405" s="11">
        <f>0</f>
        <v>0</v>
      </c>
      <c r="P405" s="11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0.23017434435272938</v>
      </c>
      <c r="Q405" s="11">
        <f>2*'OddsRatio_working_3-way'!K405*'OddsRatio_working_3-way'!L405*'OddsRatio_working_3-way'!M405</f>
        <v>6.6911146614165501E-2</v>
      </c>
      <c r="R405" s="11">
        <f t="shared" si="101"/>
        <v>0</v>
      </c>
      <c r="S405" s="11">
        <f t="shared" si="102"/>
        <v>-0.88396813294880716</v>
      </c>
      <c r="T405" s="11">
        <f t="shared" si="103"/>
        <v>-0.25696748050837415</v>
      </c>
      <c r="U405" s="11">
        <f>'OddsRatio_working_3-way'!S405-'OddsRatio_working_3-way'!R405^2/3</f>
        <v>-0.88396813294880716</v>
      </c>
      <c r="V405" s="11">
        <f>'OddsRatio_working_3-way'!S405*'OddsRatio_working_3-way'!R405/3-2*'OddsRatio_working_3-way'!R405^3/27-'OddsRatio_working_3-way'!T405</f>
        <v>0.25696748050837415</v>
      </c>
      <c r="W405" s="11">
        <f>'OddsRatio_working_3-way'!V405^2+4*'OddsRatio_working_3-way'!U405^3/27</f>
        <v>-3.6298439679404493E-2</v>
      </c>
      <c r="X405" s="11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0.1599458703110416</v>
      </c>
      <c r="Y405" s="11">
        <f>IF('OddsRatio_working_3-way'!W405&gt;=0,IF('OddsRatio_working_3-way'!V405+SQRT('OddsRatio_working_3-way'!W405)&gt;0,0,PI()),ACOS('OddsRatio_working_3-way'!V405/(2*'OddsRatio_working_3-way'!X405)))</f>
        <v>0.63798892512818417</v>
      </c>
      <c r="Z405" s="11">
        <f>'OddsRatio_working_3-way'!X405^(1/3)*COS('OddsRatio_working_3-way'!Y405/3)</f>
        <v>0.53059377057028034</v>
      </c>
      <c r="AA405" s="11">
        <f>'OddsRatio_working_3-way'!X405^(1/3)*COS(('OddsRatio_working_3-way'!Y405+2*PI())/3)</f>
        <v>-0.3645174537737923</v>
      </c>
      <c r="AB405" s="11">
        <f>'OddsRatio_working_3-way'!X405^(1/3)*COS(('OddsRatio_working_3-way'!Y405+4*PI())/3)</f>
        <v>-0.16607631679648818</v>
      </c>
      <c r="AC405" s="11">
        <f>'OddsRatio_working_3-way'!X405^(1/3)*SIN('OddsRatio_working_3-way'!Y405/3)</f>
        <v>0.11457004385214203</v>
      </c>
      <c r="AD405" s="11">
        <f>'OddsRatio_working_3-way'!X405^(1/3)*SIN(('OddsRatio_working_3-way'!Y405+2*PI())/3)</f>
        <v>0.40222266247756389</v>
      </c>
      <c r="AE405" s="11">
        <f>'OddsRatio_working_3-way'!X405^(1/3)*SIN(('OddsRatio_working_3-way'!Y405+4*PI())/3)</f>
        <v>-0.51679270632970586</v>
      </c>
      <c r="AF405" s="11">
        <f>-'OddsRatio_working_3-way'!U405/(3*'OddsRatio_working_3-way'!X405^(1/3))*COS(('OddsRatio_working_3-way'!Y405)/3)</f>
        <v>0.53059377057028023</v>
      </c>
      <c r="AG405" s="11">
        <f>-'OddsRatio_working_3-way'!U405/(3*'OddsRatio_working_3-way'!X405^(1/3))*COS(('OddsRatio_working_3-way'!Y405+2*PI())/3)</f>
        <v>-0.36451745377379224</v>
      </c>
      <c r="AH405" s="11">
        <f>-'OddsRatio_working_3-way'!U405/(3*'OddsRatio_working_3-way'!X405^(1/3))*COS(('OddsRatio_working_3-way'!Y405+4*PI())/3)</f>
        <v>-0.16607631679648815</v>
      </c>
      <c r="AI405" s="11">
        <f>'OddsRatio_working_3-way'!U405/(3*'OddsRatio_working_3-way'!X405^(1/3))*SIN(('OddsRatio_working_3-way'!Y405)/3)</f>
        <v>-0.11457004385214201</v>
      </c>
      <c r="AJ405" s="11">
        <f>'OddsRatio_working_3-way'!U405/(3*'OddsRatio_working_3-way'!X405^(1/3))*SIN(('OddsRatio_working_3-way'!Y405+2*PI())/3)</f>
        <v>-0.40222266247756377</v>
      </c>
      <c r="AK405" s="11">
        <f>'OddsRatio_working_3-way'!U405/(3*'OddsRatio_working_3-way'!X405^(1/3))*SIN(('OddsRatio_working_3-way'!Y405+4*PI())/3)</f>
        <v>0.51679270632970575</v>
      </c>
      <c r="AL405" s="11">
        <f>'OddsRatio_working_3-way'!Z405+'OddsRatio_working_3-way'!AF405</f>
        <v>1.0611875411405607</v>
      </c>
      <c r="AM405" s="11">
        <f>'OddsRatio_working_3-way'!AA405+'OddsRatio_working_3-way'!AG405</f>
        <v>-0.7290349075475846</v>
      </c>
      <c r="AN405" s="11">
        <f>'OddsRatio_working_3-way'!AB405+'OddsRatio_working_3-way'!AH405</f>
        <v>-0.33215263359297631</v>
      </c>
      <c r="AO405" s="11">
        <f>'OddsRatio_working_3-way'!AC405+'OddsRatio_working_3-way'!AI405</f>
        <v>0</v>
      </c>
      <c r="AP405" s="11">
        <f>'OddsRatio_working_3-way'!AD405+'OddsRatio_working_3-way'!AJ405</f>
        <v>0</v>
      </c>
      <c r="AQ405" s="11">
        <f>'OddsRatio_working_3-way'!AE405+'OddsRatio_working_3-way'!AK405</f>
        <v>0</v>
      </c>
      <c r="AR405" s="10">
        <f>IF(A405="","",IF(('OddsRatio_working_3-way'!X405=0),IF(Q405&gt;0,-Q405^(1/3),(-Q405)^(1/3)),'OddsRatio_working_3-way'!AL405-'OddsRatio_working_3-way'!R405/3))</f>
        <v>1.0611875411405607</v>
      </c>
      <c r="AS405" s="11">
        <f>IF(('OddsRatio_working_3-way'!X405=0),IF(Q405&gt;0,-Q405^(1/3),(-Q405)^(1/3)),'OddsRatio_working_3-way'!AM405-'OddsRatio_working_3-way'!R405/3)</f>
        <v>-0.7290349075475846</v>
      </c>
      <c r="AT405" s="11">
        <f>IF(('OddsRatio_working_3-way'!X405=0),IF(Q405&gt;0,-Q405^(1/3),(-Q405)^(1/3)),'OddsRatio_working_3-way'!AN405-'OddsRatio_working_3-way'!R405/3)</f>
        <v>-0.33215263359297631</v>
      </c>
      <c r="AU405" s="11">
        <f>IF(('OddsRatio_working_3-way'!X405=0),0,'OddsRatio_working_3-way'!AO405)</f>
        <v>0</v>
      </c>
      <c r="AV405" s="11">
        <f>IF(('OddsRatio_working_3-way'!X405=0),0,'OddsRatio_working_3-way'!AP405)</f>
        <v>0</v>
      </c>
      <c r="AW405" s="11">
        <f>IF(('OddsRatio_working_3-way'!X405=0),0,'OddsRatio_working_3-way'!AQ405)</f>
        <v>0</v>
      </c>
    </row>
    <row r="406" spans="1:49" x14ac:dyDescent="0.2">
      <c r="A406" s="4">
        <f>IF('True_Odds_Calculator_3-way'!A407="","",'True_Odds_Calculator_3-way'!A407)</f>
        <v>2.38</v>
      </c>
      <c r="B406" s="4">
        <f>IF('True_Odds_Calculator_3-way'!B407="","",'True_Odds_Calculator_3-way'!B407)</f>
        <v>3.23</v>
      </c>
      <c r="C406" s="4">
        <f>IF('True_Odds_Calculator_3-way'!C407="","",'True_Odds_Calculator_3-way'!C407)</f>
        <v>3.3</v>
      </c>
      <c r="D406" s="9">
        <f t="shared" si="91"/>
        <v>0.40817488652976386</v>
      </c>
      <c r="E406" s="9">
        <f t="shared" si="92"/>
        <v>0.29913222731450378</v>
      </c>
      <c r="F406" s="9">
        <f t="shared" si="93"/>
        <v>0.29269288615573247</v>
      </c>
      <c r="G406" s="9">
        <f t="shared" si="94"/>
        <v>1.0506740910080721</v>
      </c>
      <c r="H406" s="9">
        <f t="shared" si="95"/>
        <v>2.44993024559114</v>
      </c>
      <c r="I406" s="9">
        <f t="shared" si="96"/>
        <v>3.3430032229480005</v>
      </c>
      <c r="J406" s="9">
        <f t="shared" si="97"/>
        <v>3.4165504093185652</v>
      </c>
      <c r="K406" s="11">
        <f t="shared" si="98"/>
        <v>0.42016806722689076</v>
      </c>
      <c r="L406" s="11">
        <f t="shared" si="99"/>
        <v>0.30959752321981426</v>
      </c>
      <c r="M406" s="11">
        <f t="shared" si="100"/>
        <v>0.30303030303030304</v>
      </c>
      <c r="N406" s="11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-0.27900909871407054</v>
      </c>
      <c r="O406" s="11">
        <f>0</f>
        <v>0</v>
      </c>
      <c r="P406" s="11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0.23296681464592592</v>
      </c>
      <c r="Q406" s="11">
        <f>2*'OddsRatio_working_3-way'!K406*'OddsRatio_working_3-way'!L406*'OddsRatio_working_3-way'!M406</f>
        <v>7.8838177545152599E-2</v>
      </c>
      <c r="R406" s="11">
        <f t="shared" si="101"/>
        <v>0</v>
      </c>
      <c r="S406" s="11">
        <f t="shared" si="102"/>
        <v>-0.8349792738647247</v>
      </c>
      <c r="T406" s="11">
        <f t="shared" si="103"/>
        <v>-0.28256489809296947</v>
      </c>
      <c r="U406" s="11">
        <f>'OddsRatio_working_3-way'!S406-'OddsRatio_working_3-way'!R406^2/3</f>
        <v>-0.8349792738647247</v>
      </c>
      <c r="V406" s="11">
        <f>'OddsRatio_working_3-way'!S406*'OddsRatio_working_3-way'!R406/3-2*'OddsRatio_working_3-way'!R406^3/27-'OddsRatio_working_3-way'!T406</f>
        <v>0.28256489809296947</v>
      </c>
      <c r="W406" s="11">
        <f>'OddsRatio_working_3-way'!V406^2+4*'OddsRatio_working_3-way'!U406^3/27</f>
        <v>-6.399970771201427E-3</v>
      </c>
      <c r="X406" s="11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0.14683570104498739</v>
      </c>
      <c r="Y406" s="11">
        <f>IF('OddsRatio_working_3-way'!W406&gt;=0,IF('OddsRatio_working_3-way'!V406+SQRT('OddsRatio_working_3-way'!W406)&gt;0,0,PI()),ACOS('OddsRatio_working_3-way'!V406/(2*'OddsRatio_working_3-way'!X406)))</f>
        <v>0.275899670378291</v>
      </c>
      <c r="Z406" s="11">
        <f>'OddsRatio_working_3-way'!X406^(1/3)*COS('OddsRatio_working_3-way'!Y406/3)</f>
        <v>0.52533704550403604</v>
      </c>
      <c r="AA406" s="11">
        <f>'OddsRatio_working_3-way'!X406^(1/3)*COS(('OddsRatio_working_3-way'!Y406+2*PI())/3)</f>
        <v>-0.30462754957580068</v>
      </c>
      <c r="AB406" s="11">
        <f>'OddsRatio_working_3-way'!X406^(1/3)*COS(('OddsRatio_working_3-way'!Y406+4*PI())/3)</f>
        <v>-0.22070949592823524</v>
      </c>
      <c r="AC406" s="11">
        <f>'OddsRatio_working_3-way'!X406^(1/3)*SIN('OddsRatio_working_3-way'!Y406/3)</f>
        <v>4.8450110863291422E-2</v>
      </c>
      <c r="AD406" s="11">
        <f>'OddsRatio_working_3-way'!X406^(1/3)*SIN(('OddsRatio_working_3-way'!Y406+2*PI())/3)</f>
        <v>0.43073017152391119</v>
      </c>
      <c r="AE406" s="11">
        <f>'OddsRatio_working_3-way'!X406^(1/3)*SIN(('OddsRatio_working_3-way'!Y406+4*PI())/3)</f>
        <v>-0.47918028238720256</v>
      </c>
      <c r="AF406" s="11">
        <f>-'OddsRatio_working_3-way'!U406/(3*'OddsRatio_working_3-way'!X406^(1/3))*COS(('OddsRatio_working_3-way'!Y406)/3)</f>
        <v>0.52533704550403604</v>
      </c>
      <c r="AG406" s="11">
        <f>-'OddsRatio_working_3-way'!U406/(3*'OddsRatio_working_3-way'!X406^(1/3))*COS(('OddsRatio_working_3-way'!Y406+2*PI())/3)</f>
        <v>-0.30462754957580068</v>
      </c>
      <c r="AH406" s="11">
        <f>-'OddsRatio_working_3-way'!U406/(3*'OddsRatio_working_3-way'!X406^(1/3))*COS(('OddsRatio_working_3-way'!Y406+4*PI())/3)</f>
        <v>-0.22070949592823524</v>
      </c>
      <c r="AI406" s="11">
        <f>'OddsRatio_working_3-way'!U406/(3*'OddsRatio_working_3-way'!X406^(1/3))*SIN(('OddsRatio_working_3-way'!Y406)/3)</f>
        <v>-4.8450110863291422E-2</v>
      </c>
      <c r="AJ406" s="11">
        <f>'OddsRatio_working_3-way'!U406/(3*'OddsRatio_working_3-way'!X406^(1/3))*SIN(('OddsRatio_working_3-way'!Y406+2*PI())/3)</f>
        <v>-0.43073017152391119</v>
      </c>
      <c r="AK406" s="11">
        <f>'OddsRatio_working_3-way'!U406/(3*'OddsRatio_working_3-way'!X406^(1/3))*SIN(('OddsRatio_working_3-way'!Y406+4*PI())/3)</f>
        <v>0.47918028238720256</v>
      </c>
      <c r="AL406" s="11">
        <f>'OddsRatio_working_3-way'!Z406+'OddsRatio_working_3-way'!AF406</f>
        <v>1.0506740910080721</v>
      </c>
      <c r="AM406" s="11">
        <f>'OddsRatio_working_3-way'!AA406+'OddsRatio_working_3-way'!AG406</f>
        <v>-0.60925509915160136</v>
      </c>
      <c r="AN406" s="11">
        <f>'OddsRatio_working_3-way'!AB406+'OddsRatio_working_3-way'!AH406</f>
        <v>-0.44141899185647049</v>
      </c>
      <c r="AO406" s="11">
        <f>'OddsRatio_working_3-way'!AC406+'OddsRatio_working_3-way'!AI406</f>
        <v>0</v>
      </c>
      <c r="AP406" s="11">
        <f>'OddsRatio_working_3-way'!AD406+'OddsRatio_working_3-way'!AJ406</f>
        <v>0</v>
      </c>
      <c r="AQ406" s="11">
        <f>'OddsRatio_working_3-way'!AE406+'OddsRatio_working_3-way'!AK406</f>
        <v>0</v>
      </c>
      <c r="AR406" s="10">
        <f>IF(A406="","",IF(('OddsRatio_working_3-way'!X406=0),IF(Q406&gt;0,-Q406^(1/3),(-Q406)^(1/3)),'OddsRatio_working_3-way'!AL406-'OddsRatio_working_3-way'!R406/3))</f>
        <v>1.0506740910080721</v>
      </c>
      <c r="AS406" s="11">
        <f>IF(('OddsRatio_working_3-way'!X406=0),IF(Q406&gt;0,-Q406^(1/3),(-Q406)^(1/3)),'OddsRatio_working_3-way'!AM406-'OddsRatio_working_3-way'!R406/3)</f>
        <v>-0.60925509915160136</v>
      </c>
      <c r="AT406" s="11">
        <f>IF(('OddsRatio_working_3-way'!X406=0),IF(Q406&gt;0,-Q406^(1/3),(-Q406)^(1/3)),'OddsRatio_working_3-way'!AN406-'OddsRatio_working_3-way'!R406/3)</f>
        <v>-0.44141899185647049</v>
      </c>
      <c r="AU406" s="11">
        <f>IF(('OddsRatio_working_3-way'!X406=0),0,'OddsRatio_working_3-way'!AO406)</f>
        <v>0</v>
      </c>
      <c r="AV406" s="11">
        <f>IF(('OddsRatio_working_3-way'!X406=0),0,'OddsRatio_working_3-way'!AP406)</f>
        <v>0</v>
      </c>
      <c r="AW406" s="11">
        <f>IF(('OddsRatio_working_3-way'!X406=0),0,'OddsRatio_working_3-way'!AQ406)</f>
        <v>0</v>
      </c>
    </row>
    <row r="407" spans="1:49" x14ac:dyDescent="0.2">
      <c r="A407" s="4">
        <f>IF('True_Odds_Calculator_3-way'!A408="","",'True_Odds_Calculator_3-way'!A408)</f>
        <v>3.44</v>
      </c>
      <c r="B407" s="4">
        <f>IF('True_Odds_Calculator_3-way'!B408="","",'True_Odds_Calculator_3-way'!B408)</f>
        <v>3.93</v>
      </c>
      <c r="C407" s="4">
        <f>IF('True_Odds_Calculator_3-way'!C408="","",'True_Odds_Calculator_3-way'!C408)</f>
        <v>2.0499999999999998</v>
      </c>
      <c r="D407" s="9">
        <f t="shared" si="91"/>
        <v>0.28021018801976422</v>
      </c>
      <c r="E407" s="9">
        <f t="shared" si="92"/>
        <v>0.24482171064078936</v>
      </c>
      <c r="F407" s="9">
        <f t="shared" si="93"/>
        <v>0.47496810133944628</v>
      </c>
      <c r="G407" s="9">
        <f t="shared" si="94"/>
        <v>1.0527662347568061</v>
      </c>
      <c r="H407" s="9">
        <f t="shared" si="95"/>
        <v>3.5687496128066067</v>
      </c>
      <c r="I407" s="9">
        <f t="shared" si="96"/>
        <v>4.0846050678374421</v>
      </c>
      <c r="J407" s="9">
        <f t="shared" si="97"/>
        <v>2.105404546494646</v>
      </c>
      <c r="K407" s="11">
        <f t="shared" si="98"/>
        <v>0.29069767441860467</v>
      </c>
      <c r="L407" s="11">
        <f t="shared" si="99"/>
        <v>0.2544529262086514</v>
      </c>
      <c r="M407" s="11">
        <f t="shared" si="100"/>
        <v>0.48780487804878053</v>
      </c>
      <c r="N407" s="11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-0.27085813996787211</v>
      </c>
      <c r="O407" s="11">
        <f>0</f>
        <v>0</v>
      </c>
      <c r="P407" s="11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0.2316488636216027</v>
      </c>
      <c r="Q407" s="11">
        <f>2*'OddsRatio_working_3-way'!K407*'OddsRatio_working_3-way'!L407*'OddsRatio_working_3-way'!M407</f>
        <v>7.216475502230614E-2</v>
      </c>
      <c r="R407" s="11">
        <f t="shared" si="101"/>
        <v>0</v>
      </c>
      <c r="S407" s="11">
        <f t="shared" si="102"/>
        <v>-0.85524054639480196</v>
      </c>
      <c r="T407" s="11">
        <f t="shared" si="103"/>
        <v>-0.26643007675850533</v>
      </c>
      <c r="U407" s="11">
        <f>'OddsRatio_working_3-way'!S407-'OddsRatio_working_3-way'!R407^2/3</f>
        <v>-0.85524054639480196</v>
      </c>
      <c r="V407" s="11">
        <f>'OddsRatio_working_3-way'!S407*'OddsRatio_working_3-way'!R407/3-2*'OddsRatio_working_3-way'!R407^3/27-'OddsRatio_working_3-way'!T407</f>
        <v>0.26643007675850533</v>
      </c>
      <c r="W407" s="11">
        <f>'OddsRatio_working_3-way'!V407^2+4*'OddsRatio_working_3-way'!U407^3/27</f>
        <v>-2.1689689711965998E-2</v>
      </c>
      <c r="X407" s="11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0.15221257792435308</v>
      </c>
      <c r="Y407" s="11">
        <f>IF('OddsRatio_working_3-way'!W407&gt;=0,IF('OddsRatio_working_3-way'!V407+SQRT('OddsRatio_working_3-way'!W407)&gt;0,0,PI()),ACOS('OddsRatio_working_3-way'!V407/(2*'OddsRatio_working_3-way'!X407)))</f>
        <v>0.5049663835485787</v>
      </c>
      <c r="Z407" s="11">
        <f>'OddsRatio_working_3-way'!X407^(1/3)*COS('OddsRatio_working_3-way'!Y407/3)</f>
        <v>0.52638311737840304</v>
      </c>
      <c r="AA407" s="11">
        <f>'OddsRatio_working_3-way'!X407^(1/3)*COS(('OddsRatio_working_3-way'!Y407+2*PI())/3)</f>
        <v>-0.34065604670110455</v>
      </c>
      <c r="AB407" s="11">
        <f>'OddsRatio_working_3-way'!X407^(1/3)*COS(('OddsRatio_working_3-way'!Y407+4*PI())/3)</f>
        <v>-0.18572707067729857</v>
      </c>
      <c r="AC407" s="11">
        <f>'OddsRatio_working_3-way'!X407^(1/3)*SIN('OddsRatio_working_3-way'!Y407/3)</f>
        <v>8.9448286012617576E-2</v>
      </c>
      <c r="AD407" s="11">
        <f>'OddsRatio_working_3-way'!X407^(1/3)*SIN(('OddsRatio_working_3-way'!Y407+2*PI())/3)</f>
        <v>0.41113700876663428</v>
      </c>
      <c r="AE407" s="11">
        <f>'OddsRatio_working_3-way'!X407^(1/3)*SIN(('OddsRatio_working_3-way'!Y407+4*PI())/3)</f>
        <v>-0.50058529477925173</v>
      </c>
      <c r="AF407" s="11">
        <f>-'OddsRatio_working_3-way'!U407/(3*'OddsRatio_working_3-way'!X407^(1/3))*COS(('OddsRatio_working_3-way'!Y407)/3)</f>
        <v>0.52638311737840315</v>
      </c>
      <c r="AG407" s="11">
        <f>-'OddsRatio_working_3-way'!U407/(3*'OddsRatio_working_3-way'!X407^(1/3))*COS(('OddsRatio_working_3-way'!Y407+2*PI())/3)</f>
        <v>-0.34065604670110466</v>
      </c>
      <c r="AH407" s="11">
        <f>-'OddsRatio_working_3-way'!U407/(3*'OddsRatio_working_3-way'!X407^(1/3))*COS(('OddsRatio_working_3-way'!Y407+4*PI())/3)</f>
        <v>-0.1857270706772986</v>
      </c>
      <c r="AI407" s="11">
        <f>'OddsRatio_working_3-way'!U407/(3*'OddsRatio_working_3-way'!X407^(1/3))*SIN(('OddsRatio_working_3-way'!Y407)/3)</f>
        <v>-8.9448286012617603E-2</v>
      </c>
      <c r="AJ407" s="11">
        <f>'OddsRatio_working_3-way'!U407/(3*'OddsRatio_working_3-way'!X407^(1/3))*SIN(('OddsRatio_working_3-way'!Y407+2*PI())/3)</f>
        <v>-0.41113700876663434</v>
      </c>
      <c r="AK407" s="11">
        <f>'OddsRatio_working_3-way'!U407/(3*'OddsRatio_working_3-way'!X407^(1/3))*SIN(('OddsRatio_working_3-way'!Y407+4*PI())/3)</f>
        <v>0.50058529477925184</v>
      </c>
      <c r="AL407" s="11">
        <f>'OddsRatio_working_3-way'!Z407+'OddsRatio_working_3-way'!AF407</f>
        <v>1.0527662347568061</v>
      </c>
      <c r="AM407" s="11">
        <f>'OddsRatio_working_3-way'!AA407+'OddsRatio_working_3-way'!AG407</f>
        <v>-0.68131209340220922</v>
      </c>
      <c r="AN407" s="11">
        <f>'OddsRatio_working_3-way'!AB407+'OddsRatio_working_3-way'!AH407</f>
        <v>-0.3714541413545972</v>
      </c>
      <c r="AO407" s="11">
        <f>'OddsRatio_working_3-way'!AC407+'OddsRatio_working_3-way'!AI407</f>
        <v>0</v>
      </c>
      <c r="AP407" s="11">
        <f>'OddsRatio_working_3-way'!AD407+'OddsRatio_working_3-way'!AJ407</f>
        <v>0</v>
      </c>
      <c r="AQ407" s="11">
        <f>'OddsRatio_working_3-way'!AE407+'OddsRatio_working_3-way'!AK407</f>
        <v>0</v>
      </c>
      <c r="AR407" s="10">
        <f>IF(A407="","",IF(('OddsRatio_working_3-way'!X407=0),IF(Q407&gt;0,-Q407^(1/3),(-Q407)^(1/3)),'OddsRatio_working_3-way'!AL407-'OddsRatio_working_3-way'!R407/3))</f>
        <v>1.0527662347568061</v>
      </c>
      <c r="AS407" s="11">
        <f>IF(('OddsRatio_working_3-way'!X407=0),IF(Q407&gt;0,-Q407^(1/3),(-Q407)^(1/3)),'OddsRatio_working_3-way'!AM407-'OddsRatio_working_3-way'!R407/3)</f>
        <v>-0.68131209340220922</v>
      </c>
      <c r="AT407" s="11">
        <f>IF(('OddsRatio_working_3-way'!X407=0),IF(Q407&gt;0,-Q407^(1/3),(-Q407)^(1/3)),'OddsRatio_working_3-way'!AN407-'OddsRatio_working_3-way'!R407/3)</f>
        <v>-0.3714541413545972</v>
      </c>
      <c r="AU407" s="11">
        <f>IF(('OddsRatio_working_3-way'!X407=0),0,'OddsRatio_working_3-way'!AO407)</f>
        <v>0</v>
      </c>
      <c r="AV407" s="11">
        <f>IF(('OddsRatio_working_3-way'!X407=0),0,'OddsRatio_working_3-way'!AP407)</f>
        <v>0</v>
      </c>
      <c r="AW407" s="11">
        <f>IF(('OddsRatio_working_3-way'!X407=0),0,'OddsRatio_working_3-way'!AQ407)</f>
        <v>0</v>
      </c>
    </row>
    <row r="408" spans="1:49" x14ac:dyDescent="0.2">
      <c r="A408" s="4">
        <f>IF('True_Odds_Calculator_3-way'!A409="","",'True_Odds_Calculator_3-way'!A409)</f>
        <v>2.59</v>
      </c>
      <c r="B408" s="4">
        <f>IF('True_Odds_Calculator_3-way'!B409="","",'True_Odds_Calculator_3-way'!B409)</f>
        <v>3.4</v>
      </c>
      <c r="C408" s="4">
        <f>IF('True_Odds_Calculator_3-way'!C409="","",'True_Odds_Calculator_3-way'!C409)</f>
        <v>2.83</v>
      </c>
      <c r="D408" s="9">
        <f t="shared" si="91"/>
        <v>0.37425456966939197</v>
      </c>
      <c r="E408" s="9">
        <f t="shared" si="92"/>
        <v>0.2837893448655211</v>
      </c>
      <c r="F408" s="9">
        <f t="shared" si="93"/>
        <v>0.34195608546508693</v>
      </c>
      <c r="G408" s="9">
        <f t="shared" si="94"/>
        <v>1.051558529963291</v>
      </c>
      <c r="H408" s="9">
        <f t="shared" si="95"/>
        <v>2.671978062641633</v>
      </c>
      <c r="I408" s="9">
        <f t="shared" si="96"/>
        <v>3.523740471911899</v>
      </c>
      <c r="J408" s="9">
        <f t="shared" si="97"/>
        <v>2.9243521098328227</v>
      </c>
      <c r="K408" s="11">
        <f t="shared" si="98"/>
        <v>0.38610038610038611</v>
      </c>
      <c r="L408" s="11">
        <f t="shared" si="99"/>
        <v>0.29411764705882354</v>
      </c>
      <c r="M408" s="11">
        <f t="shared" si="100"/>
        <v>0.35335689045936397</v>
      </c>
      <c r="N408" s="11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-0.2802169096078887</v>
      </c>
      <c r="O408" s="11">
        <f>0</f>
        <v>0</v>
      </c>
      <c r="P408" s="11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0.23353816743964323</v>
      </c>
      <c r="Q408" s="11">
        <f>2*'OddsRatio_working_3-way'!K408*'OddsRatio_working_3-way'!L408*'OddsRatio_working_3-way'!M408</f>
        <v>8.0253665786818987E-2</v>
      </c>
      <c r="R408" s="11">
        <f t="shared" si="101"/>
        <v>0</v>
      </c>
      <c r="S408" s="11">
        <f t="shared" si="102"/>
        <v>-0.83341925284393559</v>
      </c>
      <c r="T408" s="11">
        <f t="shared" si="103"/>
        <v>-0.28639836867489199</v>
      </c>
      <c r="U408" s="11">
        <f>'OddsRatio_working_3-way'!S408-'OddsRatio_working_3-way'!R408^2/3</f>
        <v>-0.83341925284393559</v>
      </c>
      <c r="V408" s="11">
        <f>'OddsRatio_working_3-way'!S408*'OddsRatio_working_3-way'!R408/3-2*'OddsRatio_working_3-way'!R408^3/27-'OddsRatio_working_3-way'!T408</f>
        <v>0.28639836867489199</v>
      </c>
      <c r="W408" s="11">
        <f>'OddsRatio_working_3-way'!V408^2+4*'OddsRatio_working_3-way'!U408^3/27</f>
        <v>-3.7363775522369636E-3</v>
      </c>
      <c r="X408" s="11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0.14642438588899417</v>
      </c>
      <c r="Y408" s="11">
        <f>IF('OddsRatio_working_3-way'!W408&gt;=0,IF('OddsRatio_working_3-way'!V408+SQRT('OddsRatio_working_3-way'!W408)&gt;0,0,PI()),ACOS('OddsRatio_working_3-way'!V408/(2*'OddsRatio_working_3-way'!X408)))</f>
        <v>0.21027474881481267</v>
      </c>
      <c r="Z408" s="11">
        <f>'OddsRatio_working_3-way'!X408^(1/3)*COS('OddsRatio_working_3-way'!Y408/3)</f>
        <v>0.52577926498164551</v>
      </c>
      <c r="AA408" s="11">
        <f>'OddsRatio_working_3-way'!X408^(1/3)*COS(('OddsRatio_working_3-way'!Y408+2*PI())/3)</f>
        <v>-0.29485737556887442</v>
      </c>
      <c r="AB408" s="11">
        <f>'OddsRatio_working_3-way'!X408^(1/3)*COS(('OddsRatio_working_3-way'!Y408+4*PI())/3)</f>
        <v>-0.23092188941277098</v>
      </c>
      <c r="AC408" s="11">
        <f>'OddsRatio_working_3-way'!X408^(1/3)*SIN('OddsRatio_working_3-way'!Y408/3)</f>
        <v>3.6913170142995874E-2</v>
      </c>
      <c r="AD408" s="11">
        <f>'OddsRatio_working_3-way'!X408^(1/3)*SIN(('OddsRatio_working_3-way'!Y408+2*PI())/3)</f>
        <v>0.436881615185717</v>
      </c>
      <c r="AE408" s="11">
        <f>'OddsRatio_working_3-way'!X408^(1/3)*SIN(('OddsRatio_working_3-way'!Y408+4*PI())/3)</f>
        <v>-0.47379478532871294</v>
      </c>
      <c r="AF408" s="11">
        <f>-'OddsRatio_working_3-way'!U408/(3*'OddsRatio_working_3-way'!X408^(1/3))*COS(('OddsRatio_working_3-way'!Y408)/3)</f>
        <v>0.52577926498164551</v>
      </c>
      <c r="AG408" s="11">
        <f>-'OddsRatio_working_3-way'!U408/(3*'OddsRatio_working_3-way'!X408^(1/3))*COS(('OddsRatio_working_3-way'!Y408+2*PI())/3)</f>
        <v>-0.29485737556887442</v>
      </c>
      <c r="AH408" s="11">
        <f>-'OddsRatio_working_3-way'!U408/(3*'OddsRatio_working_3-way'!X408^(1/3))*COS(('OddsRatio_working_3-way'!Y408+4*PI())/3)</f>
        <v>-0.23092188941277098</v>
      </c>
      <c r="AI408" s="11">
        <f>'OddsRatio_working_3-way'!U408/(3*'OddsRatio_working_3-way'!X408^(1/3))*SIN(('OddsRatio_working_3-way'!Y408)/3)</f>
        <v>-3.6913170142995874E-2</v>
      </c>
      <c r="AJ408" s="11">
        <f>'OddsRatio_working_3-way'!U408/(3*'OddsRatio_working_3-way'!X408^(1/3))*SIN(('OddsRatio_working_3-way'!Y408+2*PI())/3)</f>
        <v>-0.436881615185717</v>
      </c>
      <c r="AK408" s="11">
        <f>'OddsRatio_working_3-way'!U408/(3*'OddsRatio_working_3-way'!X408^(1/3))*SIN(('OddsRatio_working_3-way'!Y408+4*PI())/3)</f>
        <v>0.47379478532871294</v>
      </c>
      <c r="AL408" s="11">
        <f>'OddsRatio_working_3-way'!Z408+'OddsRatio_working_3-way'!AF408</f>
        <v>1.051558529963291</v>
      </c>
      <c r="AM408" s="11">
        <f>'OddsRatio_working_3-way'!AA408+'OddsRatio_working_3-way'!AG408</f>
        <v>-0.58971475113774885</v>
      </c>
      <c r="AN408" s="11">
        <f>'OddsRatio_working_3-way'!AB408+'OddsRatio_working_3-way'!AH408</f>
        <v>-0.46184377882554195</v>
      </c>
      <c r="AO408" s="11">
        <f>'OddsRatio_working_3-way'!AC408+'OddsRatio_working_3-way'!AI408</f>
        <v>0</v>
      </c>
      <c r="AP408" s="11">
        <f>'OddsRatio_working_3-way'!AD408+'OddsRatio_working_3-way'!AJ408</f>
        <v>0</v>
      </c>
      <c r="AQ408" s="11">
        <f>'OddsRatio_working_3-way'!AE408+'OddsRatio_working_3-way'!AK408</f>
        <v>0</v>
      </c>
      <c r="AR408" s="10">
        <f>IF(A408="","",IF(('OddsRatio_working_3-way'!X408=0),IF(Q408&gt;0,-Q408^(1/3),(-Q408)^(1/3)),'OddsRatio_working_3-way'!AL408-'OddsRatio_working_3-way'!R408/3))</f>
        <v>1.051558529963291</v>
      </c>
      <c r="AS408" s="11">
        <f>IF(('OddsRatio_working_3-way'!X408=0),IF(Q408&gt;0,-Q408^(1/3),(-Q408)^(1/3)),'OddsRatio_working_3-way'!AM408-'OddsRatio_working_3-way'!R408/3)</f>
        <v>-0.58971475113774885</v>
      </c>
      <c r="AT408" s="11">
        <f>IF(('OddsRatio_working_3-way'!X408=0),IF(Q408&gt;0,-Q408^(1/3),(-Q408)^(1/3)),'OddsRatio_working_3-way'!AN408-'OddsRatio_working_3-way'!R408/3)</f>
        <v>-0.46184377882554195</v>
      </c>
      <c r="AU408" s="11">
        <f>IF(('OddsRatio_working_3-way'!X408=0),0,'OddsRatio_working_3-way'!AO408)</f>
        <v>0</v>
      </c>
      <c r="AV408" s="11">
        <f>IF(('OddsRatio_working_3-way'!X408=0),0,'OddsRatio_working_3-way'!AP408)</f>
        <v>0</v>
      </c>
      <c r="AW408" s="11">
        <f>IF(('OddsRatio_working_3-way'!X408=0),0,'OddsRatio_working_3-way'!AQ408)</f>
        <v>0</v>
      </c>
    </row>
    <row r="409" spans="1:49" x14ac:dyDescent="0.2">
      <c r="A409" s="4">
        <f>IF('True_Odds_Calculator_3-way'!A410="","",'True_Odds_Calculator_3-way'!A410)</f>
        <v>2.15</v>
      </c>
      <c r="B409" s="4">
        <f>IF('True_Odds_Calculator_3-way'!B410="","",'True_Odds_Calculator_3-way'!B410)</f>
        <v>3.35</v>
      </c>
      <c r="C409" s="4">
        <f>IF('True_Odds_Calculator_3-way'!C410="","",'True_Odds_Calculator_3-way'!C410)</f>
        <v>3.71</v>
      </c>
      <c r="D409" s="9">
        <f t="shared" si="91"/>
        <v>0.45244910105099906</v>
      </c>
      <c r="E409" s="9">
        <f t="shared" si="92"/>
        <v>0.28793518510829325</v>
      </c>
      <c r="F409" s="9">
        <f t="shared" si="93"/>
        <v>0.25961571384070758</v>
      </c>
      <c r="G409" s="9">
        <f t="shared" si="94"/>
        <v>1.0523420543247444</v>
      </c>
      <c r="H409" s="9">
        <f t="shared" si="95"/>
        <v>2.210193362473456</v>
      </c>
      <c r="I409" s="9">
        <f t="shared" si="96"/>
        <v>3.4730038276631499</v>
      </c>
      <c r="J409" s="9">
        <f t="shared" si="97"/>
        <v>3.8518469672200584</v>
      </c>
      <c r="K409" s="11">
        <f t="shared" si="98"/>
        <v>0.46511627906976744</v>
      </c>
      <c r="L409" s="11">
        <f t="shared" si="99"/>
        <v>0.29850746268656714</v>
      </c>
      <c r="M409" s="11">
        <f t="shared" si="100"/>
        <v>0.26954177897574122</v>
      </c>
      <c r="N409" s="11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-0.27408029744089679</v>
      </c>
      <c r="O409" s="11">
        <f>0</f>
        <v>0</v>
      </c>
      <c r="P409" s="11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0.23239909023802197</v>
      </c>
      <c r="Q409" s="11">
        <f>2*'OddsRatio_working_3-way'!K409*'OddsRatio_working_3-way'!L409*'OddsRatio_working_3-way'!M409</f>
        <v>7.4846727934950702E-2</v>
      </c>
      <c r="R409" s="11">
        <f t="shared" si="101"/>
        <v>0</v>
      </c>
      <c r="S409" s="11">
        <f t="shared" si="102"/>
        <v>-0.84792337285074992</v>
      </c>
      <c r="T409" s="11">
        <f t="shared" si="103"/>
        <v>-0.2730832118681964</v>
      </c>
      <c r="U409" s="11">
        <f>'OddsRatio_working_3-way'!S409-'OddsRatio_working_3-way'!R409^2/3</f>
        <v>-0.84792337285074992</v>
      </c>
      <c r="V409" s="11">
        <f>'OddsRatio_working_3-way'!S409*'OddsRatio_working_3-way'!R409/3-2*'OddsRatio_working_3-way'!R409^3/27-'OddsRatio_working_3-way'!T409</f>
        <v>0.2730832118681964</v>
      </c>
      <c r="W409" s="11">
        <f>'OddsRatio_working_3-way'!V409^2+4*'OddsRatio_working_3-way'!U409^3/27</f>
        <v>-1.5741840620727948E-2</v>
      </c>
      <c r="X409" s="11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0.15026333653371518</v>
      </c>
      <c r="Y409" s="11">
        <f>IF('OddsRatio_working_3-way'!W409&gt;=0,IF('OddsRatio_working_3-way'!V409+SQRT('OddsRatio_working_3-way'!W409)&gt;0,0,PI()),ACOS('OddsRatio_working_3-way'!V409/(2*'OddsRatio_working_3-way'!X409)))</f>
        <v>0.43067989417909769</v>
      </c>
      <c r="Z409" s="11">
        <f>'OddsRatio_working_3-way'!X409^(1/3)*COS('OddsRatio_working_3-way'!Y409/3)</f>
        <v>0.52617102716237218</v>
      </c>
      <c r="AA409" s="11">
        <f>'OddsRatio_working_3-way'!X409^(1/3)*COS(('OddsRatio_working_3-way'!Y409+2*PI())/3)</f>
        <v>-0.32895569533179408</v>
      </c>
      <c r="AB409" s="11">
        <f>'OddsRatio_working_3-way'!X409^(1/3)*COS(('OddsRatio_working_3-way'!Y409+4*PI())/3)</f>
        <v>-0.19721533183057821</v>
      </c>
      <c r="AC409" s="11">
        <f>'OddsRatio_working_3-way'!X409^(1/3)*SIN('OddsRatio_working_3-way'!Y409/3)</f>
        <v>7.6060334330566193E-2</v>
      </c>
      <c r="AD409" s="11">
        <f>'OddsRatio_working_3-way'!X409^(1/3)*SIN(('OddsRatio_working_3-way'!Y409+2*PI())/3)</f>
        <v>0.41764730909268316</v>
      </c>
      <c r="AE409" s="11">
        <f>'OddsRatio_working_3-way'!X409^(1/3)*SIN(('OddsRatio_working_3-way'!Y409+4*PI())/3)</f>
        <v>-0.49370764342324924</v>
      </c>
      <c r="AF409" s="11">
        <f>-'OddsRatio_working_3-way'!U409/(3*'OddsRatio_working_3-way'!X409^(1/3))*COS(('OddsRatio_working_3-way'!Y409)/3)</f>
        <v>0.52617102716237218</v>
      </c>
      <c r="AG409" s="11">
        <f>-'OddsRatio_working_3-way'!U409/(3*'OddsRatio_working_3-way'!X409^(1/3))*COS(('OddsRatio_working_3-way'!Y409+2*PI())/3)</f>
        <v>-0.32895569533179408</v>
      </c>
      <c r="AH409" s="11">
        <f>-'OddsRatio_working_3-way'!U409/(3*'OddsRatio_working_3-way'!X409^(1/3))*COS(('OddsRatio_working_3-way'!Y409+4*PI())/3)</f>
        <v>-0.19721533183057821</v>
      </c>
      <c r="AI409" s="11">
        <f>'OddsRatio_working_3-way'!U409/(3*'OddsRatio_working_3-way'!X409^(1/3))*SIN(('OddsRatio_working_3-way'!Y409)/3)</f>
        <v>-7.6060334330566193E-2</v>
      </c>
      <c r="AJ409" s="11">
        <f>'OddsRatio_working_3-way'!U409/(3*'OddsRatio_working_3-way'!X409^(1/3))*SIN(('OddsRatio_working_3-way'!Y409+2*PI())/3)</f>
        <v>-0.41764730909268316</v>
      </c>
      <c r="AK409" s="11">
        <f>'OddsRatio_working_3-way'!U409/(3*'OddsRatio_working_3-way'!X409^(1/3))*SIN(('OddsRatio_working_3-way'!Y409+4*PI())/3)</f>
        <v>0.49370764342324924</v>
      </c>
      <c r="AL409" s="11">
        <f>'OddsRatio_working_3-way'!Z409+'OddsRatio_working_3-way'!AF409</f>
        <v>1.0523420543247444</v>
      </c>
      <c r="AM409" s="11">
        <f>'OddsRatio_working_3-way'!AA409+'OddsRatio_working_3-way'!AG409</f>
        <v>-0.65791139066358817</v>
      </c>
      <c r="AN409" s="11">
        <f>'OddsRatio_working_3-way'!AB409+'OddsRatio_working_3-way'!AH409</f>
        <v>-0.39443066366115642</v>
      </c>
      <c r="AO409" s="11">
        <f>'OddsRatio_working_3-way'!AC409+'OddsRatio_working_3-way'!AI409</f>
        <v>0</v>
      </c>
      <c r="AP409" s="11">
        <f>'OddsRatio_working_3-way'!AD409+'OddsRatio_working_3-way'!AJ409</f>
        <v>0</v>
      </c>
      <c r="AQ409" s="11">
        <f>'OddsRatio_working_3-way'!AE409+'OddsRatio_working_3-way'!AK409</f>
        <v>0</v>
      </c>
      <c r="AR409" s="10">
        <f>IF(A409="","",IF(('OddsRatio_working_3-way'!X409=0),IF(Q409&gt;0,-Q409^(1/3),(-Q409)^(1/3)),'OddsRatio_working_3-way'!AL409-'OddsRatio_working_3-way'!R409/3))</f>
        <v>1.0523420543247444</v>
      </c>
      <c r="AS409" s="11">
        <f>IF(('OddsRatio_working_3-way'!X409=0),IF(Q409&gt;0,-Q409^(1/3),(-Q409)^(1/3)),'OddsRatio_working_3-way'!AM409-'OddsRatio_working_3-way'!R409/3)</f>
        <v>-0.65791139066358817</v>
      </c>
      <c r="AT409" s="11">
        <f>IF(('OddsRatio_working_3-way'!X409=0),IF(Q409&gt;0,-Q409^(1/3),(-Q409)^(1/3)),'OddsRatio_working_3-way'!AN409-'OddsRatio_working_3-way'!R409/3)</f>
        <v>-0.39443066366115642</v>
      </c>
      <c r="AU409" s="11">
        <f>IF(('OddsRatio_working_3-way'!X409=0),0,'OddsRatio_working_3-way'!AO409)</f>
        <v>0</v>
      </c>
      <c r="AV409" s="11">
        <f>IF(('OddsRatio_working_3-way'!X409=0),0,'OddsRatio_working_3-way'!AP409)</f>
        <v>0</v>
      </c>
      <c r="AW409" s="11">
        <f>IF(('OddsRatio_working_3-way'!X409=0),0,'OddsRatio_working_3-way'!AQ409)</f>
        <v>0</v>
      </c>
    </row>
    <row r="410" spans="1:49" x14ac:dyDescent="0.2">
      <c r="A410" s="4">
        <f>IF('True_Odds_Calculator_3-way'!A411="","",'True_Odds_Calculator_3-way'!A411)</f>
        <v>3.04</v>
      </c>
      <c r="B410" s="4">
        <f>IF('True_Odds_Calculator_3-way'!B411="","",'True_Odds_Calculator_3-way'!B411)</f>
        <v>3.03</v>
      </c>
      <c r="C410" s="4">
        <f>IF('True_Odds_Calculator_3-way'!C411="","",'True_Odds_Calculator_3-way'!C411)</f>
        <v>2.67</v>
      </c>
      <c r="D410" s="9">
        <f t="shared" si="91"/>
        <v>0.31801483746821702</v>
      </c>
      <c r="E410" s="9">
        <f t="shared" si="92"/>
        <v>0.31908154766992564</v>
      </c>
      <c r="F410" s="9">
        <f t="shared" si="93"/>
        <v>0.36290361486185724</v>
      </c>
      <c r="G410" s="9">
        <f t="shared" si="94"/>
        <v>1.0512291026511411</v>
      </c>
      <c r="H410" s="9">
        <f t="shared" si="95"/>
        <v>3.1445073694083279</v>
      </c>
      <c r="I410" s="9">
        <f t="shared" si="96"/>
        <v>3.1339950783818167</v>
      </c>
      <c r="J410" s="9">
        <f t="shared" si="97"/>
        <v>2.7555526014274054</v>
      </c>
      <c r="K410" s="11">
        <f t="shared" si="98"/>
        <v>0.32894736842105265</v>
      </c>
      <c r="L410" s="11">
        <f t="shared" si="99"/>
        <v>0.33003300330033003</v>
      </c>
      <c r="M410" s="11">
        <f t="shared" si="100"/>
        <v>0.37453183520599254</v>
      </c>
      <c r="N410" s="11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-0.28119992661596138</v>
      </c>
      <c r="O410" s="11">
        <f>0</f>
        <v>0</v>
      </c>
      <c r="P410" s="11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0.23339116880345639</v>
      </c>
      <c r="Q410" s="11">
        <f>2*'OddsRatio_working_3-way'!K410*'OddsRatio_working_3-way'!L410*'OddsRatio_working_3-way'!M410</f>
        <v>8.1320964739880264E-2</v>
      </c>
      <c r="R410" s="11">
        <f t="shared" si="101"/>
        <v>0</v>
      </c>
      <c r="S410" s="11">
        <f t="shared" si="102"/>
        <v>-0.82998303595648493</v>
      </c>
      <c r="T410" s="11">
        <f t="shared" si="103"/>
        <v>-0.28919269545522119</v>
      </c>
      <c r="U410" s="11">
        <f>'OddsRatio_working_3-way'!S410-'OddsRatio_working_3-way'!R410^2/3</f>
        <v>-0.82998303595648493</v>
      </c>
      <c r="V410" s="11">
        <f>'OddsRatio_working_3-way'!S410*'OddsRatio_working_3-way'!R410/3-2*'OddsRatio_working_3-way'!R410^3/27-'OddsRatio_working_3-way'!T410</f>
        <v>0.28919269545522119</v>
      </c>
      <c r="W410" s="11">
        <f>'OddsRatio_working_3-way'!V410^2+4*'OddsRatio_working_3-way'!U410^3/27</f>
        <v>-1.0715761735409779E-3</v>
      </c>
      <c r="X410" s="11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0.14551975061670949</v>
      </c>
      <c r="Y410" s="11">
        <f>IF('OddsRatio_working_3-way'!W410&gt;=0,IF('OddsRatio_working_3-way'!V410+SQRT('OddsRatio_working_3-way'!W410)&gt;0,0,PI()),ACOS('OddsRatio_working_3-way'!V410/(2*'OddsRatio_working_3-way'!X410)))</f>
        <v>0.11271444117757068</v>
      </c>
      <c r="Z410" s="11">
        <f>'OddsRatio_working_3-way'!X410^(1/3)*COS('OddsRatio_working_3-way'!Y410/3)</f>
        <v>0.52561455132557056</v>
      </c>
      <c r="AA410" s="11">
        <f>'OddsRatio_working_3-way'!X410^(1/3)*COS(('OddsRatio_working_3-way'!Y410+2*PI())/3)</f>
        <v>-0.27991769837046832</v>
      </c>
      <c r="AB410" s="11">
        <f>'OddsRatio_working_3-way'!X410^(1/3)*COS(('OddsRatio_working_3-way'!Y410+4*PI())/3)</f>
        <v>-0.24569685295510241</v>
      </c>
      <c r="AC410" s="11">
        <f>'OddsRatio_working_3-way'!X410^(1/3)*SIN('OddsRatio_working_3-way'!Y410/3)</f>
        <v>1.9757414312458123E-2</v>
      </c>
      <c r="AD410" s="11">
        <f>'OddsRatio_working_3-way'!X410^(1/3)*SIN(('OddsRatio_working_3-way'!Y410+2*PI())/3)</f>
        <v>0.44531684689047479</v>
      </c>
      <c r="AE410" s="11">
        <f>'OddsRatio_working_3-way'!X410^(1/3)*SIN(('OddsRatio_working_3-way'!Y410+4*PI())/3)</f>
        <v>-0.46507426120293283</v>
      </c>
      <c r="AF410" s="11">
        <f>-'OddsRatio_working_3-way'!U410/(3*'OddsRatio_working_3-way'!X410^(1/3))*COS(('OddsRatio_working_3-way'!Y410)/3)</f>
        <v>0.52561455132557044</v>
      </c>
      <c r="AG410" s="11">
        <f>-'OddsRatio_working_3-way'!U410/(3*'OddsRatio_working_3-way'!X410^(1/3))*COS(('OddsRatio_working_3-way'!Y410+2*PI())/3)</f>
        <v>-0.27991769837046826</v>
      </c>
      <c r="AH410" s="11">
        <f>-'OddsRatio_working_3-way'!U410/(3*'OddsRatio_working_3-way'!X410^(1/3))*COS(('OddsRatio_working_3-way'!Y410+4*PI())/3)</f>
        <v>-0.24569685295510238</v>
      </c>
      <c r="AI410" s="11">
        <f>'OddsRatio_working_3-way'!U410/(3*'OddsRatio_working_3-way'!X410^(1/3))*SIN(('OddsRatio_working_3-way'!Y410)/3)</f>
        <v>-1.9757414312458119E-2</v>
      </c>
      <c r="AJ410" s="11">
        <f>'OddsRatio_working_3-way'!U410/(3*'OddsRatio_working_3-way'!X410^(1/3))*SIN(('OddsRatio_working_3-way'!Y410+2*PI())/3)</f>
        <v>-0.44531684689047468</v>
      </c>
      <c r="AK410" s="11">
        <f>'OddsRatio_working_3-way'!U410/(3*'OddsRatio_working_3-way'!X410^(1/3))*SIN(('OddsRatio_working_3-way'!Y410+4*PI())/3)</f>
        <v>0.46507426120293277</v>
      </c>
      <c r="AL410" s="11">
        <f>'OddsRatio_working_3-way'!Z410+'OddsRatio_working_3-way'!AF410</f>
        <v>1.0512291026511411</v>
      </c>
      <c r="AM410" s="11">
        <f>'OddsRatio_working_3-way'!AA410+'OddsRatio_working_3-way'!AG410</f>
        <v>-0.55983539674093663</v>
      </c>
      <c r="AN410" s="11">
        <f>'OddsRatio_working_3-way'!AB410+'OddsRatio_working_3-way'!AH410</f>
        <v>-0.49139370591020481</v>
      </c>
      <c r="AO410" s="11">
        <f>'OddsRatio_working_3-way'!AC410+'OddsRatio_working_3-way'!AI410</f>
        <v>0</v>
      </c>
      <c r="AP410" s="11">
        <f>'OddsRatio_working_3-way'!AD410+'OddsRatio_working_3-way'!AJ410</f>
        <v>0</v>
      </c>
      <c r="AQ410" s="11">
        <f>'OddsRatio_working_3-way'!AE410+'OddsRatio_working_3-way'!AK410</f>
        <v>0</v>
      </c>
      <c r="AR410" s="10">
        <f>IF(A410="","",IF(('OddsRatio_working_3-way'!X410=0),IF(Q410&gt;0,-Q410^(1/3),(-Q410)^(1/3)),'OddsRatio_working_3-way'!AL410-'OddsRatio_working_3-way'!R410/3))</f>
        <v>1.0512291026511411</v>
      </c>
      <c r="AS410" s="11">
        <f>IF(('OddsRatio_working_3-way'!X410=0),IF(Q410&gt;0,-Q410^(1/3),(-Q410)^(1/3)),'OddsRatio_working_3-way'!AM410-'OddsRatio_working_3-way'!R410/3)</f>
        <v>-0.55983539674093663</v>
      </c>
      <c r="AT410" s="11">
        <f>IF(('OddsRatio_working_3-way'!X410=0),IF(Q410&gt;0,-Q410^(1/3),(-Q410)^(1/3)),'OddsRatio_working_3-way'!AN410-'OddsRatio_working_3-way'!R410/3)</f>
        <v>-0.49139370591020481</v>
      </c>
      <c r="AU410" s="11">
        <f>IF(('OddsRatio_working_3-way'!X410=0),0,'OddsRatio_working_3-way'!AO410)</f>
        <v>0</v>
      </c>
      <c r="AV410" s="11">
        <f>IF(('OddsRatio_working_3-way'!X410=0),0,'OddsRatio_working_3-way'!AP410)</f>
        <v>0</v>
      </c>
      <c r="AW410" s="11">
        <f>IF(('OddsRatio_working_3-way'!X410=0),0,'OddsRatio_working_3-way'!AQ410)</f>
        <v>0</v>
      </c>
    </row>
    <row r="411" spans="1:49" x14ac:dyDescent="0.2">
      <c r="A411" s="4">
        <f>IF('True_Odds_Calculator_3-way'!A412="","",'True_Odds_Calculator_3-way'!A412)</f>
        <v>2.2599999999999998</v>
      </c>
      <c r="B411" s="4">
        <f>IF('True_Odds_Calculator_3-way'!B412="","",'True_Odds_Calculator_3-way'!B412)</f>
        <v>3.45</v>
      </c>
      <c r="C411" s="4">
        <f>IF('True_Odds_Calculator_3-way'!C412="","",'True_Odds_Calculator_3-way'!C412)</f>
        <v>3.33</v>
      </c>
      <c r="D411" s="9">
        <f t="shared" si="91"/>
        <v>0.43027374524459799</v>
      </c>
      <c r="E411" s="9">
        <f t="shared" si="92"/>
        <v>0.2797482582247785</v>
      </c>
      <c r="F411" s="9">
        <f t="shared" si="93"/>
        <v>0.28997799653062356</v>
      </c>
      <c r="G411" s="9">
        <f t="shared" si="94"/>
        <v>1.0508744706077227</v>
      </c>
      <c r="H411" s="9">
        <f t="shared" si="95"/>
        <v>2.3241018329657304</v>
      </c>
      <c r="I411" s="9">
        <f t="shared" si="96"/>
        <v>3.57464245298892</v>
      </c>
      <c r="J411" s="9">
        <f t="shared" si="97"/>
        <v>3.4485375165159935</v>
      </c>
      <c r="K411" s="11">
        <f t="shared" si="98"/>
        <v>0.44247787610619471</v>
      </c>
      <c r="L411" s="11">
        <f t="shared" si="99"/>
        <v>0.28985507246376813</v>
      </c>
      <c r="M411" s="11">
        <f t="shared" si="100"/>
        <v>0.3003003003003003</v>
      </c>
      <c r="N411" s="11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-0.27702616044285922</v>
      </c>
      <c r="O411" s="11">
        <f>0</f>
        <v>0</v>
      </c>
      <c r="P411" s="11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0.23262970550388787</v>
      </c>
      <c r="Q411" s="11">
        <f>2*'OddsRatio_working_3-way'!K411*'OddsRatio_working_3-way'!L411*'OddsRatio_working_3-way'!M411</f>
        <v>7.7029703809234421E-2</v>
      </c>
      <c r="R411" s="11">
        <f t="shared" si="101"/>
        <v>0</v>
      </c>
      <c r="S411" s="11">
        <f t="shared" si="102"/>
        <v>-0.83973912475270085</v>
      </c>
      <c r="T411" s="11">
        <f t="shared" si="103"/>
        <v>-0.27805931283202023</v>
      </c>
      <c r="U411" s="11">
        <f>'OddsRatio_working_3-way'!S411-'OddsRatio_working_3-way'!R411^2/3</f>
        <v>-0.83973912475270085</v>
      </c>
      <c r="V411" s="11">
        <f>'OddsRatio_working_3-way'!S411*'OddsRatio_working_3-way'!R411/3-2*'OddsRatio_working_3-way'!R411^3/27-'OddsRatio_working_3-way'!T411</f>
        <v>0.27805931283202023</v>
      </c>
      <c r="W411" s="11">
        <f>'OddsRatio_working_3-way'!V411^2+4*'OddsRatio_working_3-way'!U411^3/27</f>
        <v>-1.0409233474735463E-2</v>
      </c>
      <c r="X411" s="11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0.14809305767603587</v>
      </c>
      <c r="Y411" s="11">
        <f>IF('OddsRatio_working_3-way'!W411&gt;=0,IF('OddsRatio_working_3-way'!V411+SQRT('OddsRatio_working_3-way'!W411)&gt;0,0,PI()),ACOS('OddsRatio_working_3-way'!V411/(2*'OddsRatio_working_3-way'!X411)))</f>
        <v>0.3516684919030495</v>
      </c>
      <c r="Z411" s="11">
        <f>'OddsRatio_working_3-way'!X411^(1/3)*COS('OddsRatio_working_3-way'!Y411/3)</f>
        <v>0.52543723530386133</v>
      </c>
      <c r="AA411" s="11">
        <f>'OddsRatio_working_3-way'!X411^(1/3)*COS(('OddsRatio_working_3-way'!Y411+2*PI())/3)</f>
        <v>-0.31630560306211419</v>
      </c>
      <c r="AB411" s="11">
        <f>'OddsRatio_working_3-way'!X411^(1/3)*COS(('OddsRatio_working_3-way'!Y411+4*PI())/3)</f>
        <v>-0.20913163224174702</v>
      </c>
      <c r="AC411" s="11">
        <f>'OddsRatio_working_3-way'!X411^(1/3)*SIN('OddsRatio_working_3-way'!Y411/3)</f>
        <v>6.187692090326001E-2</v>
      </c>
      <c r="AD411" s="11">
        <f>'OddsRatio_working_3-way'!X411^(1/3)*SIN(('OddsRatio_working_3-way'!Y411+2*PI())/3)</f>
        <v>0.42410353341577561</v>
      </c>
      <c r="AE411" s="11">
        <f>'OddsRatio_working_3-way'!X411^(1/3)*SIN(('OddsRatio_working_3-way'!Y411+4*PI())/3)</f>
        <v>-0.48598045431903564</v>
      </c>
      <c r="AF411" s="11">
        <f>-'OddsRatio_working_3-way'!U411/(3*'OddsRatio_working_3-way'!X411^(1/3))*COS(('OddsRatio_working_3-way'!Y411)/3)</f>
        <v>0.52543723530386133</v>
      </c>
      <c r="AG411" s="11">
        <f>-'OddsRatio_working_3-way'!U411/(3*'OddsRatio_working_3-way'!X411^(1/3))*COS(('OddsRatio_working_3-way'!Y411+2*PI())/3)</f>
        <v>-0.31630560306211419</v>
      </c>
      <c r="AH411" s="11">
        <f>-'OddsRatio_working_3-way'!U411/(3*'OddsRatio_working_3-way'!X411^(1/3))*COS(('OddsRatio_working_3-way'!Y411+4*PI())/3)</f>
        <v>-0.20913163224174702</v>
      </c>
      <c r="AI411" s="11">
        <f>'OddsRatio_working_3-way'!U411/(3*'OddsRatio_working_3-way'!X411^(1/3))*SIN(('OddsRatio_working_3-way'!Y411)/3)</f>
        <v>-6.187692090326001E-2</v>
      </c>
      <c r="AJ411" s="11">
        <f>'OddsRatio_working_3-way'!U411/(3*'OddsRatio_working_3-way'!X411^(1/3))*SIN(('OddsRatio_working_3-way'!Y411+2*PI())/3)</f>
        <v>-0.42410353341577561</v>
      </c>
      <c r="AK411" s="11">
        <f>'OddsRatio_working_3-way'!U411/(3*'OddsRatio_working_3-way'!X411^(1/3))*SIN(('OddsRatio_working_3-way'!Y411+4*PI())/3)</f>
        <v>0.48598045431903564</v>
      </c>
      <c r="AL411" s="11">
        <f>'OddsRatio_working_3-way'!Z411+'OddsRatio_working_3-way'!AF411</f>
        <v>1.0508744706077227</v>
      </c>
      <c r="AM411" s="11">
        <f>'OddsRatio_working_3-way'!AA411+'OddsRatio_working_3-way'!AG411</f>
        <v>-0.63261120612422839</v>
      </c>
      <c r="AN411" s="11">
        <f>'OddsRatio_working_3-way'!AB411+'OddsRatio_working_3-way'!AH411</f>
        <v>-0.41826326448349405</v>
      </c>
      <c r="AO411" s="11">
        <f>'OddsRatio_working_3-way'!AC411+'OddsRatio_working_3-way'!AI411</f>
        <v>0</v>
      </c>
      <c r="AP411" s="11">
        <f>'OddsRatio_working_3-way'!AD411+'OddsRatio_working_3-way'!AJ411</f>
        <v>0</v>
      </c>
      <c r="AQ411" s="11">
        <f>'OddsRatio_working_3-way'!AE411+'OddsRatio_working_3-way'!AK411</f>
        <v>0</v>
      </c>
      <c r="AR411" s="10">
        <f>IF(A411="","",IF(('OddsRatio_working_3-way'!X411=0),IF(Q411&gt;0,-Q411^(1/3),(-Q411)^(1/3)),'OddsRatio_working_3-way'!AL411-'OddsRatio_working_3-way'!R411/3))</f>
        <v>1.0508744706077227</v>
      </c>
      <c r="AS411" s="11">
        <f>IF(('OddsRatio_working_3-way'!X411=0),IF(Q411&gt;0,-Q411^(1/3),(-Q411)^(1/3)),'OddsRatio_working_3-way'!AM411-'OddsRatio_working_3-way'!R411/3)</f>
        <v>-0.63261120612422839</v>
      </c>
      <c r="AT411" s="11">
        <f>IF(('OddsRatio_working_3-way'!X411=0),IF(Q411&gt;0,-Q411^(1/3),(-Q411)^(1/3)),'OddsRatio_working_3-way'!AN411-'OddsRatio_working_3-way'!R411/3)</f>
        <v>-0.41826326448349405</v>
      </c>
      <c r="AU411" s="11">
        <f>IF(('OddsRatio_working_3-way'!X411=0),0,'OddsRatio_working_3-way'!AO411)</f>
        <v>0</v>
      </c>
      <c r="AV411" s="11">
        <f>IF(('OddsRatio_working_3-way'!X411=0),0,'OddsRatio_working_3-way'!AP411)</f>
        <v>0</v>
      </c>
      <c r="AW411" s="11">
        <f>IF(('OddsRatio_working_3-way'!X411=0),0,'OddsRatio_working_3-way'!AQ411)</f>
        <v>0</v>
      </c>
    </row>
    <row r="412" spans="1:49" x14ac:dyDescent="0.2">
      <c r="A412" s="4">
        <f>IF('True_Odds_Calculator_3-way'!A413="","",'True_Odds_Calculator_3-way'!A413)</f>
        <v>3.15</v>
      </c>
      <c r="B412" s="4">
        <f>IF('True_Odds_Calculator_3-way'!B413="","",'True_Odds_Calculator_3-way'!B413)</f>
        <v>3.42</v>
      </c>
      <c r="C412" s="4">
        <f>IF('True_Odds_Calculator_3-way'!C413="","",'True_Odds_Calculator_3-way'!C413)</f>
        <v>2.2200000000000002</v>
      </c>
      <c r="D412" s="9">
        <f t="shared" si="91"/>
        <v>0.29806198950218138</v>
      </c>
      <c r="E412" s="9">
        <f t="shared" si="92"/>
        <v>0.2739161809629963</v>
      </c>
      <c r="F412" s="9">
        <f t="shared" si="93"/>
        <v>0.42802182953482232</v>
      </c>
      <c r="G412" s="9">
        <f t="shared" si="94"/>
        <v>1.0953519975011483</v>
      </c>
      <c r="H412" s="9">
        <f t="shared" si="95"/>
        <v>3.3550067946274695</v>
      </c>
      <c r="I412" s="9">
        <f t="shared" si="96"/>
        <v>3.6507518339527789</v>
      </c>
      <c r="J412" s="9">
        <f t="shared" si="97"/>
        <v>2.3363294369514009</v>
      </c>
      <c r="K412" s="11">
        <f t="shared" si="98"/>
        <v>0.31746031746031744</v>
      </c>
      <c r="L412" s="11">
        <f t="shared" si="99"/>
        <v>0.29239766081871343</v>
      </c>
      <c r="M412" s="11">
        <f t="shared" si="100"/>
        <v>0.4504504504504504</v>
      </c>
      <c r="N412" s="11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-0.26541411921528879</v>
      </c>
      <c r="O412" s="11">
        <f>0</f>
        <v>0</v>
      </c>
      <c r="P412" s="11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0.24209673332480347</v>
      </c>
      <c r="Q412" s="11">
        <f>2*'OddsRatio_working_3-way'!K412*'OddsRatio_working_3-way'!L412*'OddsRatio_working_3-way'!M412</f>
        <v>8.3625814619966654E-2</v>
      </c>
      <c r="R412" s="11">
        <f t="shared" si="101"/>
        <v>0</v>
      </c>
      <c r="S412" s="11">
        <f t="shared" si="102"/>
        <v>-0.91214715343922004</v>
      </c>
      <c r="T412" s="11">
        <f t="shared" si="103"/>
        <v>-0.31507673693928151</v>
      </c>
      <c r="U412" s="11">
        <f>'OddsRatio_working_3-way'!S412-'OddsRatio_working_3-way'!R412^2/3</f>
        <v>-0.91214715343922004</v>
      </c>
      <c r="V412" s="11">
        <f>'OddsRatio_working_3-way'!S412*'OddsRatio_working_3-way'!R412/3-2*'OddsRatio_working_3-way'!R412^3/27-'OddsRatio_working_3-way'!T412</f>
        <v>0.31507673693928151</v>
      </c>
      <c r="W412" s="11">
        <f>'OddsRatio_working_3-way'!V412^2+4*'OddsRatio_working_3-way'!U412^3/27</f>
        <v>-1.3158911946265298E-2</v>
      </c>
      <c r="X412" s="11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0.16765460186539058</v>
      </c>
      <c r="Y412" s="11">
        <f>IF('OddsRatio_working_3-way'!W412&gt;=0,IF('OddsRatio_working_3-way'!V412+SQRT('OddsRatio_working_3-way'!W412)&gt;0,0,PI()),ACOS('OddsRatio_working_3-way'!V412/(2*'OddsRatio_working_3-way'!X412)))</f>
        <v>0.34916042523663426</v>
      </c>
      <c r="Z412" s="11">
        <f>'OddsRatio_working_3-way'!X412^(1/3)*COS('OddsRatio_working_3-way'!Y412/3)</f>
        <v>0.54767599875057416</v>
      </c>
      <c r="AA412" s="11">
        <f>'OddsRatio_working_3-way'!X412^(1/3)*COS(('OddsRatio_working_3-way'!Y412+2*PI())/3)</f>
        <v>-0.32929103043965552</v>
      </c>
      <c r="AB412" s="11">
        <f>'OddsRatio_working_3-way'!X412^(1/3)*COS(('OddsRatio_working_3-way'!Y412+4*PI())/3)</f>
        <v>-0.21838496831091858</v>
      </c>
      <c r="AC412" s="11">
        <f>'OddsRatio_working_3-way'!X412^(1/3)*SIN('OddsRatio_working_3-way'!Y412/3)</f>
        <v>6.4031644824787529E-2</v>
      </c>
      <c r="AD412" s="11">
        <f>'OddsRatio_working_3-way'!X412^(1/3)*SIN(('OddsRatio_working_3-way'!Y412+2*PI())/3)</f>
        <v>0.44228550554861801</v>
      </c>
      <c r="AE412" s="11">
        <f>'OddsRatio_working_3-way'!X412^(1/3)*SIN(('OddsRatio_working_3-way'!Y412+4*PI())/3)</f>
        <v>-0.50631715037340563</v>
      </c>
      <c r="AF412" s="11">
        <f>-'OddsRatio_working_3-way'!U412/(3*'OddsRatio_working_3-way'!X412^(1/3))*COS(('OddsRatio_working_3-way'!Y412)/3)</f>
        <v>0.54767599875057416</v>
      </c>
      <c r="AG412" s="11">
        <f>-'OddsRatio_working_3-way'!U412/(3*'OddsRatio_working_3-way'!X412^(1/3))*COS(('OddsRatio_working_3-way'!Y412+2*PI())/3)</f>
        <v>-0.32929103043965552</v>
      </c>
      <c r="AH412" s="11">
        <f>-'OddsRatio_working_3-way'!U412/(3*'OddsRatio_working_3-way'!X412^(1/3))*COS(('OddsRatio_working_3-way'!Y412+4*PI())/3)</f>
        <v>-0.21838496831091858</v>
      </c>
      <c r="AI412" s="11">
        <f>'OddsRatio_working_3-way'!U412/(3*'OddsRatio_working_3-way'!X412^(1/3))*SIN(('OddsRatio_working_3-way'!Y412)/3)</f>
        <v>-6.4031644824787529E-2</v>
      </c>
      <c r="AJ412" s="11">
        <f>'OddsRatio_working_3-way'!U412/(3*'OddsRatio_working_3-way'!X412^(1/3))*SIN(('OddsRatio_working_3-way'!Y412+2*PI())/3)</f>
        <v>-0.44228550554861801</v>
      </c>
      <c r="AK412" s="11">
        <f>'OddsRatio_working_3-way'!U412/(3*'OddsRatio_working_3-way'!X412^(1/3))*SIN(('OddsRatio_working_3-way'!Y412+4*PI())/3)</f>
        <v>0.50631715037340563</v>
      </c>
      <c r="AL412" s="11">
        <f>'OddsRatio_working_3-way'!Z412+'OddsRatio_working_3-way'!AF412</f>
        <v>1.0953519975011483</v>
      </c>
      <c r="AM412" s="11">
        <f>'OddsRatio_working_3-way'!AA412+'OddsRatio_working_3-way'!AG412</f>
        <v>-0.65858206087931104</v>
      </c>
      <c r="AN412" s="11">
        <f>'OddsRatio_working_3-way'!AB412+'OddsRatio_working_3-way'!AH412</f>
        <v>-0.43676993662183716</v>
      </c>
      <c r="AO412" s="11">
        <f>'OddsRatio_working_3-way'!AC412+'OddsRatio_working_3-way'!AI412</f>
        <v>0</v>
      </c>
      <c r="AP412" s="11">
        <f>'OddsRatio_working_3-way'!AD412+'OddsRatio_working_3-way'!AJ412</f>
        <v>0</v>
      </c>
      <c r="AQ412" s="11">
        <f>'OddsRatio_working_3-way'!AE412+'OddsRatio_working_3-way'!AK412</f>
        <v>0</v>
      </c>
      <c r="AR412" s="10">
        <f>IF(A412="","",IF(('OddsRatio_working_3-way'!X412=0),IF(Q412&gt;0,-Q412^(1/3),(-Q412)^(1/3)),'OddsRatio_working_3-way'!AL412-'OddsRatio_working_3-way'!R412/3))</f>
        <v>1.0953519975011483</v>
      </c>
      <c r="AS412" s="11">
        <f>IF(('OddsRatio_working_3-way'!X412=0),IF(Q412&gt;0,-Q412^(1/3),(-Q412)^(1/3)),'OddsRatio_working_3-way'!AM412-'OddsRatio_working_3-way'!R412/3)</f>
        <v>-0.65858206087931104</v>
      </c>
      <c r="AT412" s="11">
        <f>IF(('OddsRatio_working_3-way'!X412=0),IF(Q412&gt;0,-Q412^(1/3),(-Q412)^(1/3)),'OddsRatio_working_3-way'!AN412-'OddsRatio_working_3-way'!R412/3)</f>
        <v>-0.43676993662183716</v>
      </c>
      <c r="AU412" s="11">
        <f>IF(('OddsRatio_working_3-way'!X412=0),0,'OddsRatio_working_3-way'!AO412)</f>
        <v>0</v>
      </c>
      <c r="AV412" s="11">
        <f>IF(('OddsRatio_working_3-way'!X412=0),0,'OddsRatio_working_3-way'!AP412)</f>
        <v>0</v>
      </c>
      <c r="AW412" s="11">
        <f>IF(('OddsRatio_working_3-way'!X412=0),0,'OddsRatio_working_3-way'!AQ412)</f>
        <v>0</v>
      </c>
    </row>
    <row r="413" spans="1:49" x14ac:dyDescent="0.2">
      <c r="A413" s="4">
        <f>IF('True_Odds_Calculator_3-way'!A414="","",'True_Odds_Calculator_3-way'!A414)</f>
        <v>1.45</v>
      </c>
      <c r="B413" s="4">
        <f>IF('True_Odds_Calculator_3-way'!B414="","",'True_Odds_Calculator_3-way'!B414)</f>
        <v>4.6100000000000003</v>
      </c>
      <c r="C413" s="4">
        <f>IF('True_Odds_Calculator_3-way'!C414="","",'True_Odds_Calculator_3-way'!C414)</f>
        <v>6.1</v>
      </c>
      <c r="D413" s="9">
        <f t="shared" si="91"/>
        <v>0.65952792293697826</v>
      </c>
      <c r="E413" s="9">
        <f t="shared" si="92"/>
        <v>0.19450105991604674</v>
      </c>
      <c r="F413" s="9">
        <f t="shared" si="93"/>
        <v>0.14597101714697508</v>
      </c>
      <c r="G413" s="9">
        <f t="shared" si="94"/>
        <v>1.1471911793003826</v>
      </c>
      <c r="H413" s="9">
        <f t="shared" si="95"/>
        <v>1.5162360306851721</v>
      </c>
      <c r="I413" s="9">
        <f t="shared" si="96"/>
        <v>5.1413601572743817</v>
      </c>
      <c r="J413" s="9">
        <f t="shared" si="97"/>
        <v>6.8506750144319506</v>
      </c>
      <c r="K413" s="11">
        <f t="shared" si="98"/>
        <v>0.68965517241379315</v>
      </c>
      <c r="L413" s="11">
        <f t="shared" si="99"/>
        <v>0.21691973969631234</v>
      </c>
      <c r="M413" s="11">
        <f t="shared" si="100"/>
        <v>0.16393442622950821</v>
      </c>
      <c r="N413" s="11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-0.20318475945697723</v>
      </c>
      <c r="O413" s="11">
        <f>0</f>
        <v>0</v>
      </c>
      <c r="P413" s="11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0.22464497632766781</v>
      </c>
      <c r="Q413" s="11">
        <f>2*'OddsRatio_working_3-way'!K413*'OddsRatio_working_3-way'!L413*'OddsRatio_working_3-way'!M413</f>
        <v>4.9049121468923089E-2</v>
      </c>
      <c r="R413" s="11">
        <f t="shared" si="101"/>
        <v>0</v>
      </c>
      <c r="S413" s="11">
        <f t="shared" si="102"/>
        <v>-1.1056192252216368</v>
      </c>
      <c r="T413" s="11">
        <f t="shared" si="103"/>
        <v>-0.2414015775593093</v>
      </c>
      <c r="U413" s="11">
        <f>'OddsRatio_working_3-way'!S413-'OddsRatio_working_3-way'!R413^2/3</f>
        <v>-1.1056192252216368</v>
      </c>
      <c r="V413" s="11">
        <f>'OddsRatio_working_3-way'!S413*'OddsRatio_working_3-way'!R413/3-2*'OddsRatio_working_3-way'!R413^3/27-'OddsRatio_working_3-way'!T413</f>
        <v>0.2414015775593093</v>
      </c>
      <c r="W413" s="11">
        <f>'OddsRatio_working_3-way'!V413^2+4*'OddsRatio_working_3-way'!U413^3/27</f>
        <v>-0.14194782128067215</v>
      </c>
      <c r="X413" s="11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0.22373116844149998</v>
      </c>
      <c r="Y413" s="11">
        <f>IF('OddsRatio_working_3-way'!W413&gt;=0,IF('OddsRatio_working_3-way'!V413+SQRT('OddsRatio_working_3-way'!W413)&gt;0,0,PI()),ACOS('OddsRatio_working_3-way'!V413/(2*'OddsRatio_working_3-way'!X413)))</f>
        <v>1.0009647191634974</v>
      </c>
      <c r="Z413" s="11">
        <f>'OddsRatio_working_3-way'!X413^(1/3)*COS('OddsRatio_working_3-way'!Y413/3)</f>
        <v>0.57359558965019131</v>
      </c>
      <c r="AA413" s="11">
        <f>'OddsRatio_working_3-way'!X413^(1/3)*COS(('OddsRatio_working_3-way'!Y413+2*PI())/3)</f>
        <v>-0.45897758735545086</v>
      </c>
      <c r="AB413" s="11">
        <f>'OddsRatio_working_3-way'!X413^(1/3)*COS(('OddsRatio_working_3-way'!Y413+4*PI())/3)</f>
        <v>-0.11461800229474017</v>
      </c>
      <c r="AC413" s="11">
        <f>'OddsRatio_working_3-way'!X413^(1/3)*SIN('OddsRatio_working_3-way'!Y413/3)</f>
        <v>0.19881609913282905</v>
      </c>
      <c r="AD413" s="11">
        <f>'OddsRatio_working_3-way'!X413^(1/3)*SIN(('OddsRatio_working_3-way'!Y413+2*PI())/3)</f>
        <v>0.39734030256936576</v>
      </c>
      <c r="AE413" s="11">
        <f>'OddsRatio_working_3-way'!X413^(1/3)*SIN(('OddsRatio_working_3-way'!Y413+4*PI())/3)</f>
        <v>-0.59615640170219475</v>
      </c>
      <c r="AF413" s="11">
        <f>-'OddsRatio_working_3-way'!U413/(3*'OddsRatio_working_3-way'!X413^(1/3))*COS(('OddsRatio_working_3-way'!Y413)/3)</f>
        <v>0.57359558965019131</v>
      </c>
      <c r="AG413" s="11">
        <f>-'OddsRatio_working_3-way'!U413/(3*'OddsRatio_working_3-way'!X413^(1/3))*COS(('OddsRatio_working_3-way'!Y413+2*PI())/3)</f>
        <v>-0.45897758735545086</v>
      </c>
      <c r="AH413" s="11">
        <f>-'OddsRatio_working_3-way'!U413/(3*'OddsRatio_working_3-way'!X413^(1/3))*COS(('OddsRatio_working_3-way'!Y413+4*PI())/3)</f>
        <v>-0.11461800229474017</v>
      </c>
      <c r="AI413" s="11">
        <f>'OddsRatio_working_3-way'!U413/(3*'OddsRatio_working_3-way'!X413^(1/3))*SIN(('OddsRatio_working_3-way'!Y413)/3)</f>
        <v>-0.19881609913282905</v>
      </c>
      <c r="AJ413" s="11">
        <f>'OddsRatio_working_3-way'!U413/(3*'OddsRatio_working_3-way'!X413^(1/3))*SIN(('OddsRatio_working_3-way'!Y413+2*PI())/3)</f>
        <v>-0.39734030256936576</v>
      </c>
      <c r="AK413" s="11">
        <f>'OddsRatio_working_3-way'!U413/(3*'OddsRatio_working_3-way'!X413^(1/3))*SIN(('OddsRatio_working_3-way'!Y413+4*PI())/3)</f>
        <v>0.59615640170219475</v>
      </c>
      <c r="AL413" s="11">
        <f>'OddsRatio_working_3-way'!Z413+'OddsRatio_working_3-way'!AF413</f>
        <v>1.1471911793003826</v>
      </c>
      <c r="AM413" s="11">
        <f>'OddsRatio_working_3-way'!AA413+'OddsRatio_working_3-way'!AG413</f>
        <v>-0.91795517471090171</v>
      </c>
      <c r="AN413" s="11">
        <f>'OddsRatio_working_3-way'!AB413+'OddsRatio_working_3-way'!AH413</f>
        <v>-0.22923600458948035</v>
      </c>
      <c r="AO413" s="11">
        <f>'OddsRatio_working_3-way'!AC413+'OddsRatio_working_3-way'!AI413</f>
        <v>0</v>
      </c>
      <c r="AP413" s="11">
        <f>'OddsRatio_working_3-way'!AD413+'OddsRatio_working_3-way'!AJ413</f>
        <v>0</v>
      </c>
      <c r="AQ413" s="11">
        <f>'OddsRatio_working_3-way'!AE413+'OddsRatio_working_3-way'!AK413</f>
        <v>0</v>
      </c>
      <c r="AR413" s="10">
        <f>IF(A413="","",IF(('OddsRatio_working_3-way'!X413=0),IF(Q413&gt;0,-Q413^(1/3),(-Q413)^(1/3)),'OddsRatio_working_3-way'!AL413-'OddsRatio_working_3-way'!R413/3))</f>
        <v>1.1471911793003826</v>
      </c>
      <c r="AS413" s="11">
        <f>IF(('OddsRatio_working_3-way'!X413=0),IF(Q413&gt;0,-Q413^(1/3),(-Q413)^(1/3)),'OddsRatio_working_3-way'!AM413-'OddsRatio_working_3-way'!R413/3)</f>
        <v>-0.91795517471090171</v>
      </c>
      <c r="AT413" s="11">
        <f>IF(('OddsRatio_working_3-way'!X413=0),IF(Q413&gt;0,-Q413^(1/3),(-Q413)^(1/3)),'OddsRatio_working_3-way'!AN413-'OddsRatio_working_3-way'!R413/3)</f>
        <v>-0.22923600458948035</v>
      </c>
      <c r="AU413" s="11">
        <f>IF(('OddsRatio_working_3-way'!X413=0),0,'OddsRatio_working_3-way'!AO413)</f>
        <v>0</v>
      </c>
      <c r="AV413" s="11">
        <f>IF(('OddsRatio_working_3-way'!X413=0),0,'OddsRatio_working_3-way'!AP413)</f>
        <v>0</v>
      </c>
      <c r="AW413" s="11">
        <f>IF(('OddsRatio_working_3-way'!X413=0),0,'OddsRatio_working_3-way'!AQ413)</f>
        <v>0</v>
      </c>
    </row>
    <row r="414" spans="1:49" x14ac:dyDescent="0.2">
      <c r="A414" s="4">
        <f>IF('True_Odds_Calculator_3-way'!A415="","",'True_Odds_Calculator_3-way'!A415)</f>
        <v>1.43</v>
      </c>
      <c r="B414" s="4">
        <f>IF('True_Odds_Calculator_3-way'!B415="","",'True_Odds_Calculator_3-way'!B415)</f>
        <v>4.8099999999999996</v>
      </c>
      <c r="C414" s="4">
        <f>IF('True_Odds_Calculator_3-way'!C415="","",'True_Odds_Calculator_3-way'!C415)</f>
        <v>8.35</v>
      </c>
      <c r="D414" s="9">
        <f t="shared" si="91"/>
        <v>0.68730215370204295</v>
      </c>
      <c r="E414" s="9">
        <f t="shared" si="92"/>
        <v>0.19875997391105779</v>
      </c>
      <c r="F414" s="9">
        <f t="shared" si="93"/>
        <v>0.11393787238689923</v>
      </c>
      <c r="G414" s="9">
        <f t="shared" si="94"/>
        <v>1.0580561835856472</v>
      </c>
      <c r="H414" s="9">
        <f t="shared" si="95"/>
        <v>1.4549641589418281</v>
      </c>
      <c r="I414" s="9">
        <f t="shared" si="96"/>
        <v>5.0311940594613151</v>
      </c>
      <c r="J414" s="9">
        <f t="shared" si="97"/>
        <v>8.7767129493545095</v>
      </c>
      <c r="K414" s="11">
        <f t="shared" si="98"/>
        <v>0.69930069930069938</v>
      </c>
      <c r="L414" s="11">
        <f t="shared" si="99"/>
        <v>0.20790020790020791</v>
      </c>
      <c r="M414" s="11">
        <f t="shared" si="100"/>
        <v>0.11976047904191617</v>
      </c>
      <c r="N414" s="11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-0.2096588411650594</v>
      </c>
      <c r="O414" s="11">
        <f>0</f>
        <v>0</v>
      </c>
      <c r="P414" s="11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0.2017975302176131</v>
      </c>
      <c r="Q414" s="11">
        <f>2*'OddsRatio_working_3-way'!K414*'OddsRatio_working_3-way'!L414*'OddsRatio_working_3-way'!M414</f>
        <v>3.4822697190269744E-2</v>
      </c>
      <c r="R414" s="11">
        <f t="shared" si="101"/>
        <v>0</v>
      </c>
      <c r="S414" s="11">
        <f t="shared" si="102"/>
        <v>-0.96250427168364783</v>
      </c>
      <c r="T414" s="11">
        <f t="shared" si="103"/>
        <v>-0.16609219528622057</v>
      </c>
      <c r="U414" s="11">
        <f>'OddsRatio_working_3-way'!S414-'OddsRatio_working_3-way'!R414^2/3</f>
        <v>-0.96250427168364783</v>
      </c>
      <c r="V414" s="11">
        <f>'OddsRatio_working_3-way'!S414*'OddsRatio_working_3-way'!R414/3-2*'OddsRatio_working_3-way'!R414^3/27-'OddsRatio_working_3-way'!T414</f>
        <v>0.16609219528622057</v>
      </c>
      <c r="W414" s="11">
        <f>'OddsRatio_working_3-way'!V414^2+4*'OddsRatio_working_3-way'!U414^3/27</f>
        <v>-0.10451381046070429</v>
      </c>
      <c r="X414" s="11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0.18172811270941291</v>
      </c>
      <c r="Y414" s="11">
        <f>IF('OddsRatio_working_3-way'!W414&gt;=0,IF('OddsRatio_working_3-way'!V414+SQRT('OddsRatio_working_3-way'!W414)&gt;0,0,PI()),ACOS('OddsRatio_working_3-way'!V414/(2*'OddsRatio_working_3-way'!X414)))</f>
        <v>1.0961994496662288</v>
      </c>
      <c r="Z414" s="11">
        <f>'OddsRatio_working_3-way'!X414^(1/3)*COS('OddsRatio_working_3-way'!Y414/3)</f>
        <v>0.52902809179282362</v>
      </c>
      <c r="AA414" s="11">
        <f>'OddsRatio_working_3-way'!X414^(1/3)*COS(('OddsRatio_working_3-way'!Y414+2*PI())/3)</f>
        <v>-0.4397938978231089</v>
      </c>
      <c r="AB414" s="11">
        <f>'OddsRatio_working_3-way'!X414^(1/3)*COS(('OddsRatio_working_3-way'!Y414+4*PI())/3)</f>
        <v>-8.923419396971484E-2</v>
      </c>
      <c r="AC414" s="11">
        <f>'OddsRatio_working_3-way'!X414^(1/3)*SIN('OddsRatio_working_3-way'!Y414/3)</f>
        <v>0.20239573938679253</v>
      </c>
      <c r="AD414" s="11">
        <f>'OddsRatio_working_3-way'!X414^(1/3)*SIN(('OddsRatio_working_3-way'!Y414+2*PI())/3)</f>
        <v>0.3569538971147948</v>
      </c>
      <c r="AE414" s="11">
        <f>'OddsRatio_working_3-way'!X414^(1/3)*SIN(('OddsRatio_working_3-way'!Y414+4*PI())/3)</f>
        <v>-0.55934963650158742</v>
      </c>
      <c r="AF414" s="11">
        <f>-'OddsRatio_working_3-way'!U414/(3*'OddsRatio_working_3-way'!X414^(1/3))*COS(('OddsRatio_working_3-way'!Y414)/3)</f>
        <v>0.52902809179282351</v>
      </c>
      <c r="AG414" s="11">
        <f>-'OddsRatio_working_3-way'!U414/(3*'OddsRatio_working_3-way'!X414^(1/3))*COS(('OddsRatio_working_3-way'!Y414+2*PI())/3)</f>
        <v>-0.43979389782310879</v>
      </c>
      <c r="AH414" s="11">
        <f>-'OddsRatio_working_3-way'!U414/(3*'OddsRatio_working_3-way'!X414^(1/3))*COS(('OddsRatio_working_3-way'!Y414+4*PI())/3)</f>
        <v>-8.9234193969714826E-2</v>
      </c>
      <c r="AI414" s="11">
        <f>'OddsRatio_working_3-way'!U414/(3*'OddsRatio_working_3-way'!X414^(1/3))*SIN(('OddsRatio_working_3-way'!Y414)/3)</f>
        <v>-0.20239573938679248</v>
      </c>
      <c r="AJ414" s="11">
        <f>'OddsRatio_working_3-way'!U414/(3*'OddsRatio_working_3-way'!X414^(1/3))*SIN(('OddsRatio_working_3-way'!Y414+2*PI())/3)</f>
        <v>-0.35695389711479469</v>
      </c>
      <c r="AK414" s="11">
        <f>'OddsRatio_working_3-way'!U414/(3*'OddsRatio_working_3-way'!X414^(1/3))*SIN(('OddsRatio_working_3-way'!Y414+4*PI())/3)</f>
        <v>0.55934963650158731</v>
      </c>
      <c r="AL414" s="11">
        <f>'OddsRatio_working_3-way'!Z414+'OddsRatio_working_3-way'!AF414</f>
        <v>1.0580561835856472</v>
      </c>
      <c r="AM414" s="11">
        <f>'OddsRatio_working_3-way'!AA414+'OddsRatio_working_3-way'!AG414</f>
        <v>-0.8795877956462177</v>
      </c>
      <c r="AN414" s="11">
        <f>'OddsRatio_working_3-way'!AB414+'OddsRatio_working_3-way'!AH414</f>
        <v>-0.17846838793942965</v>
      </c>
      <c r="AO414" s="11">
        <f>'OddsRatio_working_3-way'!AC414+'OddsRatio_working_3-way'!AI414</f>
        <v>0</v>
      </c>
      <c r="AP414" s="11">
        <f>'OddsRatio_working_3-way'!AD414+'OddsRatio_working_3-way'!AJ414</f>
        <v>0</v>
      </c>
      <c r="AQ414" s="11">
        <f>'OddsRatio_working_3-way'!AE414+'OddsRatio_working_3-way'!AK414</f>
        <v>0</v>
      </c>
      <c r="AR414" s="10">
        <f>IF(A414="","",IF(('OddsRatio_working_3-way'!X414=0),IF(Q414&gt;0,-Q414^(1/3),(-Q414)^(1/3)),'OddsRatio_working_3-way'!AL414-'OddsRatio_working_3-way'!R414/3))</f>
        <v>1.0580561835856472</v>
      </c>
      <c r="AS414" s="11">
        <f>IF(('OddsRatio_working_3-way'!X414=0),IF(Q414&gt;0,-Q414^(1/3),(-Q414)^(1/3)),'OddsRatio_working_3-way'!AM414-'OddsRatio_working_3-way'!R414/3)</f>
        <v>-0.8795877956462177</v>
      </c>
      <c r="AT414" s="11">
        <f>IF(('OddsRatio_working_3-way'!X414=0),IF(Q414&gt;0,-Q414^(1/3),(-Q414)^(1/3)),'OddsRatio_working_3-way'!AN414-'OddsRatio_working_3-way'!R414/3)</f>
        <v>-0.17846838793942965</v>
      </c>
      <c r="AU414" s="11">
        <f>IF(('OddsRatio_working_3-way'!X414=0),0,'OddsRatio_working_3-way'!AO414)</f>
        <v>0</v>
      </c>
      <c r="AV414" s="11">
        <f>IF(('OddsRatio_working_3-way'!X414=0),0,'OddsRatio_working_3-way'!AP414)</f>
        <v>0</v>
      </c>
      <c r="AW414" s="11">
        <f>IF(('OddsRatio_working_3-way'!X414=0),0,'OddsRatio_working_3-way'!AQ414)</f>
        <v>0</v>
      </c>
    </row>
    <row r="415" spans="1:49" x14ac:dyDescent="0.2">
      <c r="A415" s="4">
        <f>IF('True_Odds_Calculator_3-way'!A416="","",'True_Odds_Calculator_3-way'!A416)</f>
        <v>9.0500000000000007</v>
      </c>
      <c r="B415" s="4">
        <f>IF('True_Odds_Calculator_3-way'!B416="","",'True_Odds_Calculator_3-way'!B416)</f>
        <v>5.59</v>
      </c>
      <c r="C415" s="4">
        <f>IF('True_Odds_Calculator_3-way'!C416="","",'True_Odds_Calculator_3-way'!C416)</f>
        <v>1.36</v>
      </c>
      <c r="D415" s="9">
        <f t="shared" si="91"/>
        <v>0.10507391469901846</v>
      </c>
      <c r="E415" s="9">
        <f t="shared" si="92"/>
        <v>0.1707551215518304</v>
      </c>
      <c r="F415" s="9">
        <f t="shared" si="93"/>
        <v>0.72417096374915091</v>
      </c>
      <c r="G415" s="9">
        <f t="shared" si="94"/>
        <v>1.0580260818478133</v>
      </c>
      <c r="H415" s="9">
        <f t="shared" si="95"/>
        <v>9.5171099588748973</v>
      </c>
      <c r="I415" s="9">
        <f t="shared" si="96"/>
        <v>5.8563397156814627</v>
      </c>
      <c r="J415" s="9">
        <f t="shared" si="97"/>
        <v>1.3808893894652132</v>
      </c>
      <c r="K415" s="11">
        <f t="shared" si="98"/>
        <v>0.11049723756906077</v>
      </c>
      <c r="L415" s="11">
        <f t="shared" si="99"/>
        <v>0.17889087656529518</v>
      </c>
      <c r="M415" s="11">
        <f t="shared" si="100"/>
        <v>0.73529411764705876</v>
      </c>
      <c r="N415" s="11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-0.1933355735874045</v>
      </c>
      <c r="O415" s="11">
        <f>0</f>
        <v>0</v>
      </c>
      <c r="P415" s="11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0.18894876465297669</v>
      </c>
      <c r="Q415" s="11">
        <f>2*'OddsRatio_working_3-way'!K415*'OddsRatio_working_3-way'!L415*'OddsRatio_working_3-way'!M415</f>
        <v>2.9069040715842567E-2</v>
      </c>
      <c r="R415" s="11">
        <f t="shared" si="101"/>
        <v>0</v>
      </c>
      <c r="S415" s="11">
        <f t="shared" si="102"/>
        <v>-0.97730987188219354</v>
      </c>
      <c r="T415" s="11">
        <f t="shared" si="103"/>
        <v>-0.15035536490495285</v>
      </c>
      <c r="U415" s="11">
        <f>'OddsRatio_working_3-way'!S415-'OddsRatio_working_3-way'!R415^2/3</f>
        <v>-0.97730987188219354</v>
      </c>
      <c r="V415" s="11">
        <f>'OddsRatio_working_3-way'!S415*'OddsRatio_working_3-way'!R415/3-2*'OddsRatio_working_3-way'!R415^3/27-'OddsRatio_working_3-way'!T415</f>
        <v>0.15035536490495285</v>
      </c>
      <c r="W415" s="11">
        <f>'OddsRatio_working_3-way'!V415^2+4*'OddsRatio_working_3-way'!U415^3/27</f>
        <v>-0.11568399899386868</v>
      </c>
      <c r="X415" s="11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0.18593731117608578</v>
      </c>
      <c r="Y415" s="11">
        <f>IF('OddsRatio_working_3-way'!W415&gt;=0,IF('OddsRatio_working_3-way'!V415+SQRT('OddsRatio_working_3-way'!W415)&gt;0,0,PI()),ACOS('OddsRatio_working_3-way'!V415/(2*'OddsRatio_working_3-way'!X415)))</f>
        <v>1.1545639869639899</v>
      </c>
      <c r="Z415" s="11">
        <f>'OddsRatio_working_3-way'!X415^(1/3)*COS('OddsRatio_working_3-way'!Y415/3)</f>
        <v>0.52901304092390666</v>
      </c>
      <c r="AA415" s="11">
        <f>'OddsRatio_working_3-way'!X415^(1/3)*COS(('OddsRatio_working_3-way'!Y415+2*PI())/3)</f>
        <v>-0.45007691106853481</v>
      </c>
      <c r="AB415" s="11">
        <f>'OddsRatio_working_3-way'!X415^(1/3)*COS(('OddsRatio_working_3-way'!Y415+4*PI())/3)</f>
        <v>-7.8936129855371961E-2</v>
      </c>
      <c r="AC415" s="11">
        <f>'OddsRatio_working_3-way'!X415^(1/3)*SIN('OddsRatio_working_3-way'!Y415/3)</f>
        <v>0.21427822994066772</v>
      </c>
      <c r="AD415" s="11">
        <f>'OddsRatio_working_3-way'!X415^(1/3)*SIN(('OddsRatio_working_3-way'!Y415+2*PI())/3)</f>
        <v>0.35099961740302621</v>
      </c>
      <c r="AE415" s="11">
        <f>'OddsRatio_working_3-way'!X415^(1/3)*SIN(('OddsRatio_working_3-way'!Y415+4*PI())/3)</f>
        <v>-0.56527784734369391</v>
      </c>
      <c r="AF415" s="11">
        <f>-'OddsRatio_working_3-way'!U415/(3*'OddsRatio_working_3-way'!X415^(1/3))*COS(('OddsRatio_working_3-way'!Y415)/3)</f>
        <v>0.52901304092390655</v>
      </c>
      <c r="AG415" s="11">
        <f>-'OddsRatio_working_3-way'!U415/(3*'OddsRatio_working_3-way'!X415^(1/3))*COS(('OddsRatio_working_3-way'!Y415+2*PI())/3)</f>
        <v>-0.45007691106853476</v>
      </c>
      <c r="AH415" s="11">
        <f>-'OddsRatio_working_3-way'!U415/(3*'OddsRatio_working_3-way'!X415^(1/3))*COS(('OddsRatio_working_3-way'!Y415+4*PI())/3)</f>
        <v>-7.8936129855371948E-2</v>
      </c>
      <c r="AI415" s="11">
        <f>'OddsRatio_working_3-way'!U415/(3*'OddsRatio_working_3-way'!X415^(1/3))*SIN(('OddsRatio_working_3-way'!Y415)/3)</f>
        <v>-0.2142782299406677</v>
      </c>
      <c r="AJ415" s="11">
        <f>'OddsRatio_working_3-way'!U415/(3*'OddsRatio_working_3-way'!X415^(1/3))*SIN(('OddsRatio_working_3-way'!Y415+2*PI())/3)</f>
        <v>-0.3509996174030261</v>
      </c>
      <c r="AK415" s="11">
        <f>'OddsRatio_working_3-way'!U415/(3*'OddsRatio_working_3-way'!X415^(1/3))*SIN(('OddsRatio_working_3-way'!Y415+4*PI())/3)</f>
        <v>0.5652778473436938</v>
      </c>
      <c r="AL415" s="11">
        <f>'OddsRatio_working_3-way'!Z415+'OddsRatio_working_3-way'!AF415</f>
        <v>1.0580260818478133</v>
      </c>
      <c r="AM415" s="11">
        <f>'OddsRatio_working_3-way'!AA415+'OddsRatio_working_3-way'!AG415</f>
        <v>-0.90015382213706951</v>
      </c>
      <c r="AN415" s="11">
        <f>'OddsRatio_working_3-way'!AB415+'OddsRatio_working_3-way'!AH415</f>
        <v>-0.15787225971074392</v>
      </c>
      <c r="AO415" s="11">
        <f>'OddsRatio_working_3-way'!AC415+'OddsRatio_working_3-way'!AI415</f>
        <v>0</v>
      </c>
      <c r="AP415" s="11">
        <f>'OddsRatio_working_3-way'!AD415+'OddsRatio_working_3-way'!AJ415</f>
        <v>0</v>
      </c>
      <c r="AQ415" s="11">
        <f>'OddsRatio_working_3-way'!AE415+'OddsRatio_working_3-way'!AK415</f>
        <v>0</v>
      </c>
      <c r="AR415" s="10">
        <f>IF(A415="","",IF(('OddsRatio_working_3-way'!X415=0),IF(Q415&gt;0,-Q415^(1/3),(-Q415)^(1/3)),'OddsRatio_working_3-way'!AL415-'OddsRatio_working_3-way'!R415/3))</f>
        <v>1.0580260818478133</v>
      </c>
      <c r="AS415" s="11">
        <f>IF(('OddsRatio_working_3-way'!X415=0),IF(Q415&gt;0,-Q415^(1/3),(-Q415)^(1/3)),'OddsRatio_working_3-way'!AM415-'OddsRatio_working_3-way'!R415/3)</f>
        <v>-0.90015382213706951</v>
      </c>
      <c r="AT415" s="11">
        <f>IF(('OddsRatio_working_3-way'!X415=0),IF(Q415&gt;0,-Q415^(1/3),(-Q415)^(1/3)),'OddsRatio_working_3-way'!AN415-'OddsRatio_working_3-way'!R415/3)</f>
        <v>-0.15787225971074392</v>
      </c>
      <c r="AU415" s="11">
        <f>IF(('OddsRatio_working_3-way'!X415=0),0,'OddsRatio_working_3-way'!AO415)</f>
        <v>0</v>
      </c>
      <c r="AV415" s="11">
        <f>IF(('OddsRatio_working_3-way'!X415=0),0,'OddsRatio_working_3-way'!AP415)</f>
        <v>0</v>
      </c>
      <c r="AW415" s="11">
        <f>IF(('OddsRatio_working_3-way'!X415=0),0,'OddsRatio_working_3-way'!AQ415)</f>
        <v>0</v>
      </c>
    </row>
    <row r="416" spans="1:49" x14ac:dyDescent="0.2">
      <c r="A416" s="4">
        <f>IF('True_Odds_Calculator_3-way'!A417="","",'True_Odds_Calculator_3-way'!A417)</f>
        <v>2.19</v>
      </c>
      <c r="B416" s="4">
        <f>IF('True_Odds_Calculator_3-way'!B417="","",'True_Odds_Calculator_3-way'!B417)</f>
        <v>3.3</v>
      </c>
      <c r="C416" s="4">
        <f>IF('True_Odds_Calculator_3-way'!C417="","",'True_Odds_Calculator_3-way'!C417)</f>
        <v>3.59</v>
      </c>
      <c r="D416" s="9">
        <f t="shared" si="91"/>
        <v>0.4421792615618399</v>
      </c>
      <c r="E416" s="9">
        <f t="shared" si="92"/>
        <v>0.29084614283408083</v>
      </c>
      <c r="F416" s="9">
        <f t="shared" si="93"/>
        <v>0.26697459560407916</v>
      </c>
      <c r="G416" s="9">
        <f t="shared" si="94"/>
        <v>1.0601060787011165</v>
      </c>
      <c r="H416" s="9">
        <f t="shared" si="95"/>
        <v>2.2615262336543287</v>
      </c>
      <c r="I416" s="9">
        <f t="shared" si="96"/>
        <v>3.4382439810125676</v>
      </c>
      <c r="J416" s="9">
        <f t="shared" si="97"/>
        <v>3.7456747438358917</v>
      </c>
      <c r="K416" s="11">
        <f t="shared" si="98"/>
        <v>0.45662100456621008</v>
      </c>
      <c r="L416" s="11">
        <f t="shared" si="99"/>
        <v>0.30303030303030304</v>
      </c>
      <c r="M416" s="11">
        <f t="shared" si="100"/>
        <v>0.2785515320334262</v>
      </c>
      <c r="N416" s="11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-0.27322602142306784</v>
      </c>
      <c r="O416" s="11">
        <f>0</f>
        <v>0</v>
      </c>
      <c r="P416" s="11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0.23434250930721345</v>
      </c>
      <c r="Q416" s="11">
        <f>2*'OddsRatio_working_3-way'!K416*'OddsRatio_working_3-way'!L416*'OddsRatio_working_3-way'!M416</f>
        <v>7.7086351745793896E-2</v>
      </c>
      <c r="R416" s="11">
        <f t="shared" si="101"/>
        <v>0</v>
      </c>
      <c r="S416" s="11">
        <f t="shared" si="102"/>
        <v>-0.85768737577287157</v>
      </c>
      <c r="T416" s="11">
        <f t="shared" si="103"/>
        <v>-0.28213400518844461</v>
      </c>
      <c r="U416" s="11">
        <f>'OddsRatio_working_3-way'!S416-'OddsRatio_working_3-way'!R416^2/3</f>
        <v>-0.85768737577287157</v>
      </c>
      <c r="V416" s="11">
        <f>'OddsRatio_working_3-way'!S416*'OddsRatio_working_3-way'!R416/3-2*'OddsRatio_working_3-way'!R416^3/27-'OddsRatio_working_3-way'!T416</f>
        <v>0.28213400518844461</v>
      </c>
      <c r="W416" s="11">
        <f>'OddsRatio_working_3-way'!V416^2+4*'OddsRatio_working_3-way'!U416^3/27</f>
        <v>-1.3872778735868091E-2</v>
      </c>
      <c r="X416" s="11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0.15286626149966953</v>
      </c>
      <c r="Y416" s="11">
        <f>IF('OddsRatio_working_3-way'!W416&gt;=0,IF('OddsRatio_working_3-way'!V416+SQRT('OddsRatio_working_3-way'!W416)&gt;0,0,PI()),ACOS('OddsRatio_working_3-way'!V416/(2*'OddsRatio_working_3-way'!X416)))</f>
        <v>0.39547625945438969</v>
      </c>
      <c r="Z416" s="11">
        <f>'OddsRatio_working_3-way'!X416^(1/3)*COS('OddsRatio_working_3-way'!Y416/3)</f>
        <v>0.53005303935055836</v>
      </c>
      <c r="AA416" s="11">
        <f>'OddsRatio_working_3-way'!X416^(1/3)*COS(('OddsRatio_working_3-way'!Y416+2*PI())/3)</f>
        <v>-0.3258925656257472</v>
      </c>
      <c r="AB416" s="11">
        <f>'OddsRatio_working_3-way'!X416^(1/3)*COS(('OddsRatio_working_3-way'!Y416+4*PI())/3)</f>
        <v>-0.20416047372481153</v>
      </c>
      <c r="AC416" s="11">
        <f>'OddsRatio_working_3-way'!X416^(1/3)*SIN('OddsRatio_working_3-way'!Y416/3)</f>
        <v>7.028205602802165E-2</v>
      </c>
      <c r="AD416" s="11">
        <f>'OddsRatio_working_3-way'!X416^(1/3)*SIN(('OddsRatio_working_3-way'!Y416+2*PI())/3)</f>
        <v>0.42389836941672543</v>
      </c>
      <c r="AE416" s="11">
        <f>'OddsRatio_working_3-way'!X416^(1/3)*SIN(('OddsRatio_working_3-way'!Y416+4*PI())/3)</f>
        <v>-0.494180425444747</v>
      </c>
      <c r="AF416" s="11">
        <f>-'OddsRatio_working_3-way'!U416/(3*'OddsRatio_working_3-way'!X416^(1/3))*COS(('OddsRatio_working_3-way'!Y416)/3)</f>
        <v>0.53005303935055825</v>
      </c>
      <c r="AG416" s="11">
        <f>-'OddsRatio_working_3-way'!U416/(3*'OddsRatio_working_3-way'!X416^(1/3))*COS(('OddsRatio_working_3-way'!Y416+2*PI())/3)</f>
        <v>-0.32589256562574714</v>
      </c>
      <c r="AH416" s="11">
        <f>-'OddsRatio_working_3-way'!U416/(3*'OddsRatio_working_3-way'!X416^(1/3))*COS(('OddsRatio_working_3-way'!Y416+4*PI())/3)</f>
        <v>-0.2041604737248115</v>
      </c>
      <c r="AI416" s="11">
        <f>'OddsRatio_working_3-way'!U416/(3*'OddsRatio_working_3-way'!X416^(1/3))*SIN(('OddsRatio_working_3-way'!Y416)/3)</f>
        <v>-7.0282056028021636E-2</v>
      </c>
      <c r="AJ416" s="11">
        <f>'OddsRatio_working_3-way'!U416/(3*'OddsRatio_working_3-way'!X416^(1/3))*SIN(('OddsRatio_working_3-way'!Y416+2*PI())/3)</f>
        <v>-0.42389836941672537</v>
      </c>
      <c r="AK416" s="11">
        <f>'OddsRatio_working_3-way'!U416/(3*'OddsRatio_working_3-way'!X416^(1/3))*SIN(('OddsRatio_working_3-way'!Y416+4*PI())/3)</f>
        <v>0.49418042544474688</v>
      </c>
      <c r="AL416" s="11">
        <f>'OddsRatio_working_3-way'!Z416+'OddsRatio_working_3-way'!AF416</f>
        <v>1.0601060787011165</v>
      </c>
      <c r="AM416" s="11">
        <f>'OddsRatio_working_3-way'!AA416+'OddsRatio_working_3-way'!AG416</f>
        <v>-0.6517851312514944</v>
      </c>
      <c r="AN416" s="11">
        <f>'OddsRatio_working_3-way'!AB416+'OddsRatio_working_3-way'!AH416</f>
        <v>-0.408320947449623</v>
      </c>
      <c r="AO416" s="11">
        <f>'OddsRatio_working_3-way'!AC416+'OddsRatio_working_3-way'!AI416</f>
        <v>0</v>
      </c>
      <c r="AP416" s="11">
        <f>'OddsRatio_working_3-way'!AD416+'OddsRatio_working_3-way'!AJ416</f>
        <v>0</v>
      </c>
      <c r="AQ416" s="11">
        <f>'OddsRatio_working_3-way'!AE416+'OddsRatio_working_3-way'!AK416</f>
        <v>0</v>
      </c>
      <c r="AR416" s="10">
        <f>IF(A416="","",IF(('OddsRatio_working_3-way'!X416=0),IF(Q416&gt;0,-Q416^(1/3),(-Q416)^(1/3)),'OddsRatio_working_3-way'!AL416-'OddsRatio_working_3-way'!R416/3))</f>
        <v>1.0601060787011165</v>
      </c>
      <c r="AS416" s="11">
        <f>IF(('OddsRatio_working_3-way'!X416=0),IF(Q416&gt;0,-Q416^(1/3),(-Q416)^(1/3)),'OddsRatio_working_3-way'!AM416-'OddsRatio_working_3-way'!R416/3)</f>
        <v>-0.6517851312514944</v>
      </c>
      <c r="AT416" s="11">
        <f>IF(('OddsRatio_working_3-way'!X416=0),IF(Q416&gt;0,-Q416^(1/3),(-Q416)^(1/3)),'OddsRatio_working_3-way'!AN416-'OddsRatio_working_3-way'!R416/3)</f>
        <v>-0.408320947449623</v>
      </c>
      <c r="AU416" s="11">
        <f>IF(('OddsRatio_working_3-way'!X416=0),0,'OddsRatio_working_3-way'!AO416)</f>
        <v>0</v>
      </c>
      <c r="AV416" s="11">
        <f>IF(('OddsRatio_working_3-way'!X416=0),0,'OddsRatio_working_3-way'!AP416)</f>
        <v>0</v>
      </c>
      <c r="AW416" s="11">
        <f>IF(('OddsRatio_working_3-way'!X416=0),0,'OddsRatio_working_3-way'!AQ416)</f>
        <v>0</v>
      </c>
    </row>
    <row r="417" spans="1:49" x14ac:dyDescent="0.2">
      <c r="A417" s="4">
        <f>IF('True_Odds_Calculator_3-way'!A418="","",'True_Odds_Calculator_3-way'!A418)</f>
        <v>1.84</v>
      </c>
      <c r="B417" s="4">
        <f>IF('True_Odds_Calculator_3-way'!B418="","",'True_Odds_Calculator_3-way'!B418)</f>
        <v>3.11</v>
      </c>
      <c r="C417" s="4">
        <f>IF('True_Odds_Calculator_3-way'!C418="","",'True_Odds_Calculator_3-way'!C418)</f>
        <v>5.64</v>
      </c>
      <c r="D417" s="9">
        <f t="shared" si="91"/>
        <v>0.52612457384157341</v>
      </c>
      <c r="E417" s="9">
        <f t="shared" si="92"/>
        <v>0.306518215162084</v>
      </c>
      <c r="F417" s="9">
        <f t="shared" si="93"/>
        <v>0.16735721099634232</v>
      </c>
      <c r="G417" s="9">
        <f t="shared" si="94"/>
        <v>1.0722506420375602</v>
      </c>
      <c r="H417" s="9">
        <f t="shared" si="95"/>
        <v>1.9006905393115507</v>
      </c>
      <c r="I417" s="9">
        <f t="shared" si="96"/>
        <v>3.2624488546992527</v>
      </c>
      <c r="J417" s="9">
        <f t="shared" si="97"/>
        <v>5.9752429790542791</v>
      </c>
      <c r="K417" s="11">
        <f t="shared" si="98"/>
        <v>0.54347826086956519</v>
      </c>
      <c r="L417" s="11">
        <f t="shared" si="99"/>
        <v>0.32154340836012862</v>
      </c>
      <c r="M417" s="11">
        <f t="shared" si="100"/>
        <v>0.1773049645390071</v>
      </c>
      <c r="N417" s="11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-0.25481348400165371</v>
      </c>
      <c r="O417" s="11">
        <f>0</f>
        <v>0</v>
      </c>
      <c r="P417" s="11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0.23517137579530689</v>
      </c>
      <c r="Q417" s="11">
        <f>2*'OddsRatio_working_3-way'!K417*'OddsRatio_working_3-way'!L417*'OddsRatio_working_3-way'!M417</f>
        <v>6.1968741975047911E-2</v>
      </c>
      <c r="R417" s="11">
        <f t="shared" si="101"/>
        <v>0</v>
      </c>
      <c r="S417" s="11">
        <f t="shared" si="102"/>
        <v>-0.922915742534962</v>
      </c>
      <c r="T417" s="11">
        <f t="shared" si="103"/>
        <v>-0.24319255402765791</v>
      </c>
      <c r="U417" s="11">
        <f>'OddsRatio_working_3-way'!S417-'OddsRatio_working_3-way'!R417^2/3</f>
        <v>-0.922915742534962</v>
      </c>
      <c r="V417" s="11">
        <f>'OddsRatio_working_3-way'!S417*'OddsRatio_working_3-way'!R417/3-2*'OddsRatio_working_3-way'!R417^3/27-'OddsRatio_working_3-way'!T417</f>
        <v>0.24319255402765791</v>
      </c>
      <c r="W417" s="11">
        <f>'OddsRatio_working_3-way'!V417^2+4*'OddsRatio_working_3-way'!U417^3/27</f>
        <v>-5.7318884261596981E-2</v>
      </c>
      <c r="X417" s="11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0.17063228196628877</v>
      </c>
      <c r="Y417" s="11">
        <f>IF('OddsRatio_working_3-way'!W417&gt;=0,IF('OddsRatio_working_3-way'!V417+SQRT('OddsRatio_working_3-way'!W417)&gt;0,0,PI()),ACOS('OddsRatio_working_3-way'!V417/(2*'OddsRatio_working_3-way'!X417)))</f>
        <v>0.77756807114856963</v>
      </c>
      <c r="Z417" s="11">
        <f>'OddsRatio_working_3-way'!X417^(1/3)*COS('OddsRatio_working_3-way'!Y417/3)</f>
        <v>0.53612532101878019</v>
      </c>
      <c r="AA417" s="11">
        <f>'OddsRatio_working_3-way'!X417^(1/3)*COS(('OddsRatio_working_3-way'!Y417+2*PI())/3)</f>
        <v>-0.3911730408825454</v>
      </c>
      <c r="AB417" s="11">
        <f>'OddsRatio_working_3-way'!X417^(1/3)*COS(('OddsRatio_working_3-way'!Y417+4*PI())/3)</f>
        <v>-0.1449522801362349</v>
      </c>
      <c r="AC417" s="11">
        <f>'OddsRatio_working_3-way'!X417^(1/3)*SIN('OddsRatio_working_3-way'!Y417/3)</f>
        <v>0.1421556224969569</v>
      </c>
      <c r="AD417" s="11">
        <f>'OddsRatio_working_3-way'!X417^(1/3)*SIN(('OddsRatio_working_3-way'!Y417+2*PI())/3)</f>
        <v>0.3932203363658725</v>
      </c>
      <c r="AE417" s="11">
        <f>'OddsRatio_working_3-way'!X417^(1/3)*SIN(('OddsRatio_working_3-way'!Y417+4*PI())/3)</f>
        <v>-0.53537595886282929</v>
      </c>
      <c r="AF417" s="11">
        <f>-'OddsRatio_working_3-way'!U417/(3*'OddsRatio_working_3-way'!X417^(1/3))*COS(('OddsRatio_working_3-way'!Y417)/3)</f>
        <v>0.53612532101877997</v>
      </c>
      <c r="AG417" s="11">
        <f>-'OddsRatio_working_3-way'!U417/(3*'OddsRatio_working_3-way'!X417^(1/3))*COS(('OddsRatio_working_3-way'!Y417+2*PI())/3)</f>
        <v>-0.39117304088254523</v>
      </c>
      <c r="AH417" s="11">
        <f>-'OddsRatio_working_3-way'!U417/(3*'OddsRatio_working_3-way'!X417^(1/3))*COS(('OddsRatio_working_3-way'!Y417+4*PI())/3)</f>
        <v>-0.14495228013623485</v>
      </c>
      <c r="AI417" s="11">
        <f>'OddsRatio_working_3-way'!U417/(3*'OddsRatio_working_3-way'!X417^(1/3))*SIN(('OddsRatio_working_3-way'!Y417)/3)</f>
        <v>-0.14215562249695685</v>
      </c>
      <c r="AJ417" s="11">
        <f>'OddsRatio_working_3-way'!U417/(3*'OddsRatio_working_3-way'!X417^(1/3))*SIN(('OddsRatio_working_3-way'!Y417+2*PI())/3)</f>
        <v>-0.39322033636587234</v>
      </c>
      <c r="AK417" s="11">
        <f>'OddsRatio_working_3-way'!U417/(3*'OddsRatio_working_3-way'!X417^(1/3))*SIN(('OddsRatio_working_3-way'!Y417+4*PI())/3)</f>
        <v>0.53537595886282907</v>
      </c>
      <c r="AL417" s="11">
        <f>'OddsRatio_working_3-way'!Z417+'OddsRatio_working_3-way'!AF417</f>
        <v>1.0722506420375602</v>
      </c>
      <c r="AM417" s="11">
        <f>'OddsRatio_working_3-way'!AA417+'OddsRatio_working_3-way'!AG417</f>
        <v>-0.78234608176509068</v>
      </c>
      <c r="AN417" s="11">
        <f>'OddsRatio_working_3-way'!AB417+'OddsRatio_working_3-way'!AH417</f>
        <v>-0.28990456027246975</v>
      </c>
      <c r="AO417" s="11">
        <f>'OddsRatio_working_3-way'!AC417+'OddsRatio_working_3-way'!AI417</f>
        <v>0</v>
      </c>
      <c r="AP417" s="11">
        <f>'OddsRatio_working_3-way'!AD417+'OddsRatio_working_3-way'!AJ417</f>
        <v>0</v>
      </c>
      <c r="AQ417" s="11">
        <f>'OddsRatio_working_3-way'!AE417+'OddsRatio_working_3-way'!AK417</f>
        <v>0</v>
      </c>
      <c r="AR417" s="10">
        <f>IF(A417="","",IF(('OddsRatio_working_3-way'!X417=0),IF(Q417&gt;0,-Q417^(1/3),(-Q417)^(1/3)),'OddsRatio_working_3-way'!AL417-'OddsRatio_working_3-way'!R417/3))</f>
        <v>1.0722506420375602</v>
      </c>
      <c r="AS417" s="11">
        <f>IF(('OddsRatio_working_3-way'!X417=0),IF(Q417&gt;0,-Q417^(1/3),(-Q417)^(1/3)),'OddsRatio_working_3-way'!AM417-'OddsRatio_working_3-way'!R417/3)</f>
        <v>-0.78234608176509068</v>
      </c>
      <c r="AT417" s="11">
        <f>IF(('OddsRatio_working_3-way'!X417=0),IF(Q417&gt;0,-Q417^(1/3),(-Q417)^(1/3)),'OddsRatio_working_3-way'!AN417-'OddsRatio_working_3-way'!R417/3)</f>
        <v>-0.28990456027246975</v>
      </c>
      <c r="AU417" s="11">
        <f>IF(('OddsRatio_working_3-way'!X417=0),0,'OddsRatio_working_3-way'!AO417)</f>
        <v>0</v>
      </c>
      <c r="AV417" s="11">
        <f>IF(('OddsRatio_working_3-way'!X417=0),0,'OddsRatio_working_3-way'!AP417)</f>
        <v>0</v>
      </c>
      <c r="AW417" s="11">
        <f>IF(('OddsRatio_working_3-way'!X417=0),0,'OddsRatio_working_3-way'!AQ417)</f>
        <v>0</v>
      </c>
    </row>
    <row r="418" spans="1:49" x14ac:dyDescent="0.2">
      <c r="A418" s="4">
        <f>IF('True_Odds_Calculator_3-way'!A419="","",'True_Odds_Calculator_3-way'!A419)</f>
        <v>2.38</v>
      </c>
      <c r="B418" s="4">
        <f>IF('True_Odds_Calculator_3-way'!B419="","",'True_Odds_Calculator_3-way'!B419)</f>
        <v>3.04</v>
      </c>
      <c r="C418" s="4">
        <f>IF('True_Odds_Calculator_3-way'!C419="","",'True_Odds_Calculator_3-way'!C419)</f>
        <v>3.46</v>
      </c>
      <c r="D418" s="9">
        <f t="shared" si="91"/>
        <v>0.40624354457150735</v>
      </c>
      <c r="E418" s="9">
        <f t="shared" si="92"/>
        <v>0.31639632788764777</v>
      </c>
      <c r="F418" s="9">
        <f t="shared" si="93"/>
        <v>0.27736012754084477</v>
      </c>
      <c r="G418" s="9">
        <f t="shared" si="94"/>
        <v>1.0591141860210045</v>
      </c>
      <c r="H418" s="9">
        <f t="shared" si="95"/>
        <v>2.461577576708986</v>
      </c>
      <c r="I418" s="9">
        <f t="shared" si="96"/>
        <v>3.1605929394828491</v>
      </c>
      <c r="J418" s="9">
        <f t="shared" si="97"/>
        <v>3.6054208976116708</v>
      </c>
      <c r="K418" s="11">
        <f t="shared" si="98"/>
        <v>0.42016806722689076</v>
      </c>
      <c r="L418" s="11">
        <f t="shared" si="99"/>
        <v>0.32894736842105265</v>
      </c>
      <c r="M418" s="11">
        <f t="shared" si="100"/>
        <v>0.28901734104046245</v>
      </c>
      <c r="N418" s="11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-0.27664174888087267</v>
      </c>
      <c r="O418" s="11">
        <f>0</f>
        <v>0</v>
      </c>
      <c r="P418" s="11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0.23488251400347182</v>
      </c>
      <c r="Q418" s="11">
        <f>2*'OddsRatio_working_3-way'!K418*'OddsRatio_working_3-way'!L418*'OddsRatio_working_3-way'!M418</f>
        <v>7.9892011565806748E-2</v>
      </c>
      <c r="R418" s="11">
        <f t="shared" si="101"/>
        <v>0</v>
      </c>
      <c r="S418" s="11">
        <f t="shared" si="102"/>
        <v>-0.84904941121022481</v>
      </c>
      <c r="T418" s="11">
        <f t="shared" si="103"/>
        <v>-0.28879231673817174</v>
      </c>
      <c r="U418" s="11">
        <f>'OddsRatio_working_3-way'!S418-'OddsRatio_working_3-way'!R418^2/3</f>
        <v>-0.84904941121022481</v>
      </c>
      <c r="V418" s="11">
        <f>'OddsRatio_working_3-way'!S418*'OddsRatio_working_3-way'!R418/3-2*'OddsRatio_working_3-way'!R418^3/27-'OddsRatio_working_3-way'!T418</f>
        <v>0.28879231673817174</v>
      </c>
      <c r="W418" s="11">
        <f>'OddsRatio_working_3-way'!V418^2+4*'OddsRatio_working_3-way'!U418^3/27</f>
        <v>-7.2755758919272745E-3</v>
      </c>
      <c r="X418" s="11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0.15056275942188344</v>
      </c>
      <c r="Y418" s="11">
        <f>IF('OddsRatio_working_3-way'!W418&gt;=0,IF('OddsRatio_working_3-way'!V418+SQRT('OddsRatio_working_3-way'!W418)&gt;0,0,PI()),ACOS('OddsRatio_working_3-way'!V418/(2*'OddsRatio_working_3-way'!X418)))</f>
        <v>0.28719222786480425</v>
      </c>
      <c r="Z418" s="11">
        <f>'OddsRatio_working_3-way'!X418^(1/3)*COS('OddsRatio_working_3-way'!Y418/3)</f>
        <v>0.52955709301050213</v>
      </c>
      <c r="AA418" s="11">
        <f>'OddsRatio_working_3-way'!X418^(1/3)*COS(('OddsRatio_working_3-way'!Y418+2*PI())/3)</f>
        <v>-0.3088162205384693</v>
      </c>
      <c r="AB418" s="11">
        <f>'OddsRatio_working_3-way'!X418^(1/3)*COS(('OddsRatio_working_3-way'!Y418+4*PI())/3)</f>
        <v>-0.22074087247203317</v>
      </c>
      <c r="AC418" s="11">
        <f>'OddsRatio_working_3-way'!X418^(1/3)*SIN('OddsRatio_working_3-way'!Y418/3)</f>
        <v>5.0850325915127059E-2</v>
      </c>
      <c r="AD418" s="11">
        <f>'OddsRatio_working_3-way'!X418^(1/3)*SIN(('OddsRatio_working_3-way'!Y418+2*PI())/3)</f>
        <v>0.43318473234377014</v>
      </c>
      <c r="AE418" s="11">
        <f>'OddsRatio_working_3-way'!X418^(1/3)*SIN(('OddsRatio_working_3-way'!Y418+4*PI())/3)</f>
        <v>-0.48403505825889703</v>
      </c>
      <c r="AF418" s="11">
        <f>-'OddsRatio_working_3-way'!U418/(3*'OddsRatio_working_3-way'!X418^(1/3))*COS(('OddsRatio_working_3-way'!Y418)/3)</f>
        <v>0.52955709301050224</v>
      </c>
      <c r="AG418" s="11">
        <f>-'OddsRatio_working_3-way'!U418/(3*'OddsRatio_working_3-way'!X418^(1/3))*COS(('OddsRatio_working_3-way'!Y418+2*PI())/3)</f>
        <v>-0.30881622053846935</v>
      </c>
      <c r="AH418" s="11">
        <f>-'OddsRatio_working_3-way'!U418/(3*'OddsRatio_working_3-way'!X418^(1/3))*COS(('OddsRatio_working_3-way'!Y418+4*PI())/3)</f>
        <v>-0.22074087247203322</v>
      </c>
      <c r="AI418" s="11">
        <f>'OddsRatio_working_3-way'!U418/(3*'OddsRatio_working_3-way'!X418^(1/3))*SIN(('OddsRatio_working_3-way'!Y418)/3)</f>
        <v>-5.0850325915127073E-2</v>
      </c>
      <c r="AJ418" s="11">
        <f>'OddsRatio_working_3-way'!U418/(3*'OddsRatio_working_3-way'!X418^(1/3))*SIN(('OddsRatio_working_3-way'!Y418+2*PI())/3)</f>
        <v>-0.4331847323437702</v>
      </c>
      <c r="AK418" s="11">
        <f>'OddsRatio_working_3-way'!U418/(3*'OddsRatio_working_3-way'!X418^(1/3))*SIN(('OddsRatio_working_3-way'!Y418+4*PI())/3)</f>
        <v>0.48403505825889709</v>
      </c>
      <c r="AL418" s="11">
        <f>'OddsRatio_working_3-way'!Z418+'OddsRatio_working_3-way'!AF418</f>
        <v>1.0591141860210045</v>
      </c>
      <c r="AM418" s="11">
        <f>'OddsRatio_working_3-way'!AA418+'OddsRatio_working_3-way'!AG418</f>
        <v>-0.61763244107693871</v>
      </c>
      <c r="AN418" s="11">
        <f>'OddsRatio_working_3-way'!AB418+'OddsRatio_working_3-way'!AH418</f>
        <v>-0.44148174494406639</v>
      </c>
      <c r="AO418" s="11">
        <f>'OddsRatio_working_3-way'!AC418+'OddsRatio_working_3-way'!AI418</f>
        <v>0</v>
      </c>
      <c r="AP418" s="11">
        <f>'OddsRatio_working_3-way'!AD418+'OddsRatio_working_3-way'!AJ418</f>
        <v>0</v>
      </c>
      <c r="AQ418" s="11">
        <f>'OddsRatio_working_3-way'!AE418+'OddsRatio_working_3-way'!AK418</f>
        <v>0</v>
      </c>
      <c r="AR418" s="10">
        <f>IF(A418="","",IF(('OddsRatio_working_3-way'!X418=0),IF(Q418&gt;0,-Q418^(1/3),(-Q418)^(1/3)),'OddsRatio_working_3-way'!AL418-'OddsRatio_working_3-way'!R418/3))</f>
        <v>1.0591141860210045</v>
      </c>
      <c r="AS418" s="11">
        <f>IF(('OddsRatio_working_3-way'!X418=0),IF(Q418&gt;0,-Q418^(1/3),(-Q418)^(1/3)),'OddsRatio_working_3-way'!AM418-'OddsRatio_working_3-way'!R418/3)</f>
        <v>-0.61763244107693871</v>
      </c>
      <c r="AT418" s="11">
        <f>IF(('OddsRatio_working_3-way'!X418=0),IF(Q418&gt;0,-Q418^(1/3),(-Q418)^(1/3)),'OddsRatio_working_3-way'!AN418-'OddsRatio_working_3-way'!R418/3)</f>
        <v>-0.44148174494406639</v>
      </c>
      <c r="AU418" s="11">
        <f>IF(('OddsRatio_working_3-way'!X418=0),0,'OddsRatio_working_3-way'!AO418)</f>
        <v>0</v>
      </c>
      <c r="AV418" s="11">
        <f>IF(('OddsRatio_working_3-way'!X418=0),0,'OddsRatio_working_3-way'!AP418)</f>
        <v>0</v>
      </c>
      <c r="AW418" s="11">
        <f>IF(('OddsRatio_working_3-way'!X418=0),0,'OddsRatio_working_3-way'!AQ418)</f>
        <v>0</v>
      </c>
    </row>
    <row r="419" spans="1:49" x14ac:dyDescent="0.2">
      <c r="A419" s="4">
        <f>IF('True_Odds_Calculator_3-way'!A420="","",'True_Odds_Calculator_3-way'!A420)</f>
        <v>2.14</v>
      </c>
      <c r="B419" s="4">
        <f>IF('True_Odds_Calculator_3-way'!B420="","",'True_Odds_Calculator_3-way'!B420)</f>
        <v>2.88</v>
      </c>
      <c r="C419" s="4">
        <f>IF('True_Odds_Calculator_3-way'!C420="","",'True_Odds_Calculator_3-way'!C420)</f>
        <v>4.45</v>
      </c>
      <c r="D419" s="9">
        <f t="shared" si="91"/>
        <v>0.45216390948928048</v>
      </c>
      <c r="E419" s="9">
        <f t="shared" si="92"/>
        <v>0.33354942934162835</v>
      </c>
      <c r="F419" s="9">
        <f t="shared" si="93"/>
        <v>0.21428666116909109</v>
      </c>
      <c r="G419" s="9">
        <f t="shared" si="94"/>
        <v>1.0627959552875432</v>
      </c>
      <c r="H419" s="9">
        <f t="shared" si="95"/>
        <v>2.2115873890277995</v>
      </c>
      <c r="I419" s="9">
        <f t="shared" si="96"/>
        <v>2.9980563959405817</v>
      </c>
      <c r="J419" s="9">
        <f t="shared" si="97"/>
        <v>4.6666460457420245</v>
      </c>
      <c r="K419" s="11">
        <f t="shared" si="98"/>
        <v>0.46728971962616822</v>
      </c>
      <c r="L419" s="11">
        <f t="shared" si="99"/>
        <v>0.34722222222222221</v>
      </c>
      <c r="M419" s="11">
        <f t="shared" si="100"/>
        <v>0.2247191011235955</v>
      </c>
      <c r="N419" s="11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-0.26959729076971539</v>
      </c>
      <c r="O419" s="11">
        <f>0</f>
        <v>0</v>
      </c>
      <c r="P419" s="11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0.2359054686315003</v>
      </c>
      <c r="Q419" s="11">
        <f>2*'OddsRatio_working_3-way'!K419*'OddsRatio_working_3-way'!L419*'OddsRatio_working_3-way'!M419</f>
        <v>7.2922865110201018E-2</v>
      </c>
      <c r="R419" s="11">
        <f t="shared" si="101"/>
        <v>0</v>
      </c>
      <c r="S419" s="11">
        <f t="shared" si="102"/>
        <v>-0.87502907747320813</v>
      </c>
      <c r="T419" s="11">
        <f t="shared" si="103"/>
        <v>-0.2704881228665249</v>
      </c>
      <c r="U419" s="11">
        <f>'OddsRatio_working_3-way'!S419-'OddsRatio_working_3-way'!R419^2/3</f>
        <v>-0.87502907747320813</v>
      </c>
      <c r="V419" s="11">
        <f>'OddsRatio_working_3-way'!S419*'OddsRatio_working_3-way'!R419/3-2*'OddsRatio_working_3-way'!R419^3/27-'OddsRatio_working_3-way'!T419</f>
        <v>0.2704881228665249</v>
      </c>
      <c r="W419" s="11">
        <f>'OddsRatio_working_3-way'!V419^2+4*'OddsRatio_working_3-way'!U419^3/27</f>
        <v>-2.6093755320104536E-2</v>
      </c>
      <c r="X419" s="11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0.15752585496670127</v>
      </c>
      <c r="Y419" s="11">
        <f>IF('OddsRatio_working_3-way'!W419&gt;=0,IF('OddsRatio_working_3-way'!V419+SQRT('OddsRatio_working_3-way'!W419)&gt;0,0,PI()),ACOS('OddsRatio_working_3-way'!V419/(2*'OddsRatio_working_3-way'!X419)))</f>
        <v>0.5383584310710634</v>
      </c>
      <c r="Z419" s="11">
        <f>'OddsRatio_working_3-way'!X419^(1/3)*COS('OddsRatio_working_3-way'!Y419/3)</f>
        <v>0.53139797764377161</v>
      </c>
      <c r="AA419" s="11">
        <f>'OddsRatio_working_3-way'!X419^(1/3)*COS(('OddsRatio_working_3-way'!Y419+2*PI())/3)</f>
        <v>-0.34918198939915451</v>
      </c>
      <c r="AB419" s="11">
        <f>'OddsRatio_working_3-way'!X419^(1/3)*COS(('OddsRatio_working_3-way'!Y419+4*PI())/3)</f>
        <v>-0.18221598824461704</v>
      </c>
      <c r="AC419" s="11">
        <f>'OddsRatio_working_3-way'!X419^(1/3)*SIN('OddsRatio_working_3-way'!Y419/3)</f>
        <v>9.6397865712087458E-2</v>
      </c>
      <c r="AD419" s="11">
        <f>'OddsRatio_working_3-way'!X419^(1/3)*SIN(('OddsRatio_working_3-way'!Y419+2*PI())/3)</f>
        <v>0.41200521530313766</v>
      </c>
      <c r="AE419" s="11">
        <f>'OddsRatio_working_3-way'!X419^(1/3)*SIN(('OddsRatio_working_3-way'!Y419+4*PI())/3)</f>
        <v>-0.50840308101522524</v>
      </c>
      <c r="AF419" s="11">
        <f>-'OddsRatio_working_3-way'!U419/(3*'OddsRatio_working_3-way'!X419^(1/3))*COS(('OddsRatio_working_3-way'!Y419)/3)</f>
        <v>0.5313979776437715</v>
      </c>
      <c r="AG419" s="11">
        <f>-'OddsRatio_working_3-way'!U419/(3*'OddsRatio_working_3-way'!X419^(1/3))*COS(('OddsRatio_working_3-way'!Y419+2*PI())/3)</f>
        <v>-0.34918198939915446</v>
      </c>
      <c r="AH419" s="11">
        <f>-'OddsRatio_working_3-way'!U419/(3*'OddsRatio_working_3-way'!X419^(1/3))*COS(('OddsRatio_working_3-way'!Y419+4*PI())/3)</f>
        <v>-0.18221598824461702</v>
      </c>
      <c r="AI419" s="11">
        <f>'OddsRatio_working_3-way'!U419/(3*'OddsRatio_working_3-way'!X419^(1/3))*SIN(('OddsRatio_working_3-way'!Y419)/3)</f>
        <v>-9.6397865712087444E-2</v>
      </c>
      <c r="AJ419" s="11">
        <f>'OddsRatio_working_3-way'!U419/(3*'OddsRatio_working_3-way'!X419^(1/3))*SIN(('OddsRatio_working_3-way'!Y419+2*PI())/3)</f>
        <v>-0.41200521530313755</v>
      </c>
      <c r="AK419" s="11">
        <f>'OddsRatio_working_3-way'!U419/(3*'OddsRatio_working_3-way'!X419^(1/3))*SIN(('OddsRatio_working_3-way'!Y419+4*PI())/3)</f>
        <v>0.50840308101522513</v>
      </c>
      <c r="AL419" s="11">
        <f>'OddsRatio_working_3-way'!Z419+'OddsRatio_working_3-way'!AF419</f>
        <v>1.0627959552875432</v>
      </c>
      <c r="AM419" s="11">
        <f>'OddsRatio_working_3-way'!AA419+'OddsRatio_working_3-way'!AG419</f>
        <v>-0.69836397879830892</v>
      </c>
      <c r="AN419" s="11">
        <f>'OddsRatio_working_3-way'!AB419+'OddsRatio_working_3-way'!AH419</f>
        <v>-0.36443197648923409</v>
      </c>
      <c r="AO419" s="11">
        <f>'OddsRatio_working_3-way'!AC419+'OddsRatio_working_3-way'!AI419</f>
        <v>0</v>
      </c>
      <c r="AP419" s="11">
        <f>'OddsRatio_working_3-way'!AD419+'OddsRatio_working_3-way'!AJ419</f>
        <v>0</v>
      </c>
      <c r="AQ419" s="11">
        <f>'OddsRatio_working_3-way'!AE419+'OddsRatio_working_3-way'!AK419</f>
        <v>0</v>
      </c>
      <c r="AR419" s="10">
        <f>IF(A419="","",IF(('OddsRatio_working_3-way'!X419=0),IF(Q419&gt;0,-Q419^(1/3),(-Q419)^(1/3)),'OddsRatio_working_3-way'!AL419-'OddsRatio_working_3-way'!R419/3))</f>
        <v>1.0627959552875432</v>
      </c>
      <c r="AS419" s="11">
        <f>IF(('OddsRatio_working_3-way'!X419=0),IF(Q419&gt;0,-Q419^(1/3),(-Q419)^(1/3)),'OddsRatio_working_3-way'!AM419-'OddsRatio_working_3-way'!R419/3)</f>
        <v>-0.69836397879830892</v>
      </c>
      <c r="AT419" s="11">
        <f>IF(('OddsRatio_working_3-way'!X419=0),IF(Q419&gt;0,-Q419^(1/3),(-Q419)^(1/3)),'OddsRatio_working_3-way'!AN419-'OddsRatio_working_3-way'!R419/3)</f>
        <v>-0.36443197648923409</v>
      </c>
      <c r="AU419" s="11">
        <f>IF(('OddsRatio_working_3-way'!X419=0),0,'OddsRatio_working_3-way'!AO419)</f>
        <v>0</v>
      </c>
      <c r="AV419" s="11">
        <f>IF(('OddsRatio_working_3-way'!X419=0),0,'OddsRatio_working_3-way'!AP419)</f>
        <v>0</v>
      </c>
      <c r="AW419" s="11">
        <f>IF(('OddsRatio_working_3-way'!X419=0),0,'OddsRatio_working_3-way'!AQ419)</f>
        <v>0</v>
      </c>
    </row>
    <row r="420" spans="1:49" x14ac:dyDescent="0.2">
      <c r="A420" s="4">
        <f>IF('True_Odds_Calculator_3-way'!A421="","",'True_Odds_Calculator_3-way'!A421)</f>
        <v>1.5</v>
      </c>
      <c r="B420" s="4">
        <f>IF('True_Odds_Calculator_3-way'!B421="","",'True_Odds_Calculator_3-way'!B421)</f>
        <v>4.25</v>
      </c>
      <c r="C420" s="4">
        <f>IF('True_Odds_Calculator_3-way'!C421="","",'True_Odds_Calculator_3-way'!C421)</f>
        <v>7.02</v>
      </c>
      <c r="D420" s="9">
        <f t="shared" si="91"/>
        <v>0.64741064422906947</v>
      </c>
      <c r="E420" s="9">
        <f t="shared" si="92"/>
        <v>0.22026453211064381</v>
      </c>
      <c r="F420" s="9">
        <f t="shared" si="93"/>
        <v>0.13232482366028669</v>
      </c>
      <c r="G420" s="9">
        <f t="shared" si="94"/>
        <v>1.0892294061392542</v>
      </c>
      <c r="H420" s="9">
        <f t="shared" si="95"/>
        <v>1.5446147030696269</v>
      </c>
      <c r="I420" s="9">
        <f t="shared" si="96"/>
        <v>4.5399955699525769</v>
      </c>
      <c r="J420" s="9">
        <f t="shared" si="97"/>
        <v>7.5571610249583117</v>
      </c>
      <c r="K420" s="11">
        <f t="shared" si="98"/>
        <v>0.66666666666666663</v>
      </c>
      <c r="L420" s="11">
        <f t="shared" si="99"/>
        <v>0.23529411764705882</v>
      </c>
      <c r="M420" s="11">
        <f t="shared" si="100"/>
        <v>0.14245014245014245</v>
      </c>
      <c r="N420" s="11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-0.21859114015976755</v>
      </c>
      <c r="O420" s="11">
        <f>0</f>
        <v>0</v>
      </c>
      <c r="P420" s="11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0.21831182615496342</v>
      </c>
      <c r="Q420" s="11">
        <f>2*'OddsRatio_working_3-way'!K420*'OddsRatio_working_3-way'!L420*'OddsRatio_working_3-way'!M420</f>
        <v>4.4690240768672139E-2</v>
      </c>
      <c r="R420" s="11">
        <f t="shared" si="101"/>
        <v>0</v>
      </c>
      <c r="S420" s="11">
        <f t="shared" si="102"/>
        <v>-0.99872220802453393</v>
      </c>
      <c r="T420" s="11">
        <f t="shared" si="103"/>
        <v>-0.20444671607462309</v>
      </c>
      <c r="U420" s="11">
        <f>'OddsRatio_working_3-way'!S420-'OddsRatio_working_3-way'!R420^2/3</f>
        <v>-0.99872220802453393</v>
      </c>
      <c r="V420" s="11">
        <f>'OddsRatio_working_3-way'!S420*'OddsRatio_working_3-way'!R420/3-2*'OddsRatio_working_3-way'!R420^3/27-'OddsRatio_working_3-way'!T420</f>
        <v>0.20444671607462309</v>
      </c>
      <c r="W420" s="11">
        <f>'OddsRatio_working_3-way'!V420^2+4*'OddsRatio_working_3-way'!U420^3/27</f>
        <v>-0.10578250624841826</v>
      </c>
      <c r="X420" s="11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0.19208134081822981</v>
      </c>
      <c r="Y420" s="11">
        <f>IF('OddsRatio_working_3-way'!W420&gt;=0,IF('OddsRatio_working_3-way'!V420+SQRT('OddsRatio_working_3-way'!W420)&gt;0,0,PI()),ACOS('OddsRatio_working_3-way'!V420/(2*'OddsRatio_working_3-way'!X420)))</f>
        <v>1.0096136423012871</v>
      </c>
      <c r="Z420" s="11">
        <f>'OddsRatio_working_3-way'!X420^(1/3)*COS('OddsRatio_working_3-way'!Y420/3)</f>
        <v>0.54461470306962712</v>
      </c>
      <c r="AA420" s="11">
        <f>'OddsRatio_working_3-way'!X420^(1/3)*COS(('OddsRatio_working_3-way'!Y420+2*PI())/3)</f>
        <v>-0.43731241480991401</v>
      </c>
      <c r="AB420" s="11">
        <f>'OddsRatio_working_3-way'!X420^(1/3)*COS(('OddsRatio_working_3-way'!Y420+4*PI())/3)</f>
        <v>-0.107302288259713</v>
      </c>
      <c r="AC420" s="11">
        <f>'OddsRatio_working_3-way'!X420^(1/3)*SIN('OddsRatio_working_3-way'!Y420/3)</f>
        <v>0.19053143539906089</v>
      </c>
      <c r="AD420" s="11">
        <f>'OddsRatio_working_3-way'!X420^(1/3)*SIN(('OddsRatio_working_3-way'!Y420+2*PI())/3)</f>
        <v>0.3763844504332855</v>
      </c>
      <c r="AE420" s="11">
        <f>'OddsRatio_working_3-way'!X420^(1/3)*SIN(('OddsRatio_working_3-way'!Y420+4*PI())/3)</f>
        <v>-0.56691588583234653</v>
      </c>
      <c r="AF420" s="11">
        <f>-'OddsRatio_working_3-way'!U420/(3*'OddsRatio_working_3-way'!X420^(1/3))*COS(('OddsRatio_working_3-way'!Y420)/3)</f>
        <v>0.54461470306962712</v>
      </c>
      <c r="AG420" s="11">
        <f>-'OddsRatio_working_3-way'!U420/(3*'OddsRatio_working_3-way'!X420^(1/3))*COS(('OddsRatio_working_3-way'!Y420+2*PI())/3)</f>
        <v>-0.43731241480991401</v>
      </c>
      <c r="AH420" s="11">
        <f>-'OddsRatio_working_3-way'!U420/(3*'OddsRatio_working_3-way'!X420^(1/3))*COS(('OddsRatio_working_3-way'!Y420+4*PI())/3)</f>
        <v>-0.107302288259713</v>
      </c>
      <c r="AI420" s="11">
        <f>'OddsRatio_working_3-way'!U420/(3*'OddsRatio_working_3-way'!X420^(1/3))*SIN(('OddsRatio_working_3-way'!Y420)/3)</f>
        <v>-0.19053143539906089</v>
      </c>
      <c r="AJ420" s="11">
        <f>'OddsRatio_working_3-way'!U420/(3*'OddsRatio_working_3-way'!X420^(1/3))*SIN(('OddsRatio_working_3-way'!Y420+2*PI())/3)</f>
        <v>-0.3763844504332855</v>
      </c>
      <c r="AK420" s="11">
        <f>'OddsRatio_working_3-way'!U420/(3*'OddsRatio_working_3-way'!X420^(1/3))*SIN(('OddsRatio_working_3-way'!Y420+4*PI())/3)</f>
        <v>0.56691588583234653</v>
      </c>
      <c r="AL420" s="11">
        <f>'OddsRatio_working_3-way'!Z420+'OddsRatio_working_3-way'!AF420</f>
        <v>1.0892294061392542</v>
      </c>
      <c r="AM420" s="11">
        <f>'OddsRatio_working_3-way'!AA420+'OddsRatio_working_3-way'!AG420</f>
        <v>-0.87462482961982801</v>
      </c>
      <c r="AN420" s="11">
        <f>'OddsRatio_working_3-way'!AB420+'OddsRatio_working_3-way'!AH420</f>
        <v>-0.21460457651942599</v>
      </c>
      <c r="AO420" s="11">
        <f>'OddsRatio_working_3-way'!AC420+'OddsRatio_working_3-way'!AI420</f>
        <v>0</v>
      </c>
      <c r="AP420" s="11">
        <f>'OddsRatio_working_3-way'!AD420+'OddsRatio_working_3-way'!AJ420</f>
        <v>0</v>
      </c>
      <c r="AQ420" s="11">
        <f>'OddsRatio_working_3-way'!AE420+'OddsRatio_working_3-way'!AK420</f>
        <v>0</v>
      </c>
      <c r="AR420" s="10">
        <f>IF(A420="","",IF(('OddsRatio_working_3-way'!X420=0),IF(Q420&gt;0,-Q420^(1/3),(-Q420)^(1/3)),'OddsRatio_working_3-way'!AL420-'OddsRatio_working_3-way'!R420/3))</f>
        <v>1.0892294061392542</v>
      </c>
      <c r="AS420" s="11">
        <f>IF(('OddsRatio_working_3-way'!X420=0),IF(Q420&gt;0,-Q420^(1/3),(-Q420)^(1/3)),'OddsRatio_working_3-way'!AM420-'OddsRatio_working_3-way'!R420/3)</f>
        <v>-0.87462482961982801</v>
      </c>
      <c r="AT420" s="11">
        <f>IF(('OddsRatio_working_3-way'!X420=0),IF(Q420&gt;0,-Q420^(1/3),(-Q420)^(1/3)),'OddsRatio_working_3-way'!AN420-'OddsRatio_working_3-way'!R420/3)</f>
        <v>-0.21460457651942599</v>
      </c>
      <c r="AU420" s="11">
        <f>IF(('OddsRatio_working_3-way'!X420=0),0,'OddsRatio_working_3-way'!AO420)</f>
        <v>0</v>
      </c>
      <c r="AV420" s="11">
        <f>IF(('OddsRatio_working_3-way'!X420=0),0,'OddsRatio_working_3-way'!AP420)</f>
        <v>0</v>
      </c>
      <c r="AW420" s="11">
        <f>IF(('OddsRatio_working_3-way'!X420=0),0,'OddsRatio_working_3-way'!AQ420)</f>
        <v>0</v>
      </c>
    </row>
    <row r="421" spans="1:49" x14ac:dyDescent="0.2">
      <c r="A421" s="4">
        <f>IF('True_Odds_Calculator_3-way'!A422="","",'True_Odds_Calculator_3-way'!A422)</f>
        <v>2.4900000000000002</v>
      </c>
      <c r="B421" s="4">
        <f>IF('True_Odds_Calculator_3-way'!B422="","",'True_Odds_Calculator_3-way'!B422)</f>
        <v>2.94</v>
      </c>
      <c r="C421" s="4">
        <f>IF('True_Odds_Calculator_3-way'!C422="","",'True_Odds_Calculator_3-way'!C422)</f>
        <v>3.36</v>
      </c>
      <c r="D421" s="9">
        <f t="shared" si="91"/>
        <v>0.38752446570543331</v>
      </c>
      <c r="E421" s="9">
        <f t="shared" si="92"/>
        <v>0.32703153522228068</v>
      </c>
      <c r="F421" s="9">
        <f t="shared" si="93"/>
        <v>0.28544399907228613</v>
      </c>
      <c r="G421" s="9">
        <f t="shared" si="94"/>
        <v>1.0607263332872456</v>
      </c>
      <c r="H421" s="9">
        <f t="shared" si="95"/>
        <v>2.5804822365979962</v>
      </c>
      <c r="I421" s="9">
        <f t="shared" si="96"/>
        <v>3.0578090865772567</v>
      </c>
      <c r="J421" s="9">
        <f t="shared" si="97"/>
        <v>3.5033141465578996</v>
      </c>
      <c r="K421" s="11">
        <f t="shared" si="98"/>
        <v>0.40160642570281119</v>
      </c>
      <c r="L421" s="11">
        <f t="shared" si="99"/>
        <v>0.3401360544217687</v>
      </c>
      <c r="M421" s="11">
        <f t="shared" si="100"/>
        <v>0.29761904761904762</v>
      </c>
      <c r="N421" s="11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-0.2773409803776169</v>
      </c>
      <c r="O421" s="11">
        <f>0</f>
        <v>0</v>
      </c>
      <c r="P421" s="11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0.23539249319923033</v>
      </c>
      <c r="Q421" s="11">
        <f>2*'OddsRatio_working_3-way'!K421*'OddsRatio_working_3-way'!L421*'OddsRatio_working_3-way'!M421</f>
        <v>8.1310014922013923E-2</v>
      </c>
      <c r="R421" s="11">
        <f t="shared" si="101"/>
        <v>0</v>
      </c>
      <c r="S421" s="11">
        <f t="shared" si="102"/>
        <v>-0.84874760620925516</v>
      </c>
      <c r="T421" s="11">
        <f t="shared" si="103"/>
        <v>-0.2931770660481019</v>
      </c>
      <c r="U421" s="11">
        <f>'OddsRatio_working_3-way'!S421-'OddsRatio_working_3-way'!R421^2/3</f>
        <v>-0.84874760620925516</v>
      </c>
      <c r="V421" s="11">
        <f>'OddsRatio_working_3-way'!S421*'OddsRatio_working_3-way'!R421/3-2*'OddsRatio_working_3-way'!R421^3/27-'OddsRatio_working_3-way'!T421</f>
        <v>0.2931770660481019</v>
      </c>
      <c r="W421" s="11">
        <f>'OddsRatio_working_3-way'!V421^2+4*'OddsRatio_working_3-way'!U421^3/27</f>
        <v>-4.6271241129411528E-3</v>
      </c>
      <c r="X421" s="11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0.15048248749398904</v>
      </c>
      <c r="Y421" s="11">
        <f>IF('OddsRatio_working_3-way'!W421&gt;=0,IF('OddsRatio_working_3-way'!V421+SQRT('OddsRatio_working_3-way'!W421)&gt;0,0,PI()),ACOS('OddsRatio_working_3-way'!V421/(2*'OddsRatio_working_3-way'!X421)))</f>
        <v>0.22798613010538915</v>
      </c>
      <c r="Z421" s="11">
        <f>'OddsRatio_working_3-way'!X421^(1/3)*COS('OddsRatio_working_3-way'!Y421/3)</f>
        <v>0.53036316664362282</v>
      </c>
      <c r="AA421" s="11">
        <f>'OddsRatio_working_3-way'!X421^(1/3)*COS(('OddsRatio_working_3-way'!Y421+2*PI())/3)</f>
        <v>-0.30015421766818873</v>
      </c>
      <c r="AB421" s="11">
        <f>'OddsRatio_working_3-way'!X421^(1/3)*COS(('OddsRatio_working_3-way'!Y421+4*PI())/3)</f>
        <v>-0.23020894897543412</v>
      </c>
      <c r="AC421" s="11">
        <f>'OddsRatio_working_3-way'!X421^(1/3)*SIN('OddsRatio_working_3-way'!Y421/3)</f>
        <v>4.0382919708302607E-2</v>
      </c>
      <c r="AD421" s="11">
        <f>'OddsRatio_working_3-way'!X421^(1/3)*SIN(('OddsRatio_working_3-way'!Y421+2*PI())/3)</f>
        <v>0.43911651569078564</v>
      </c>
      <c r="AE421" s="11">
        <f>'OddsRatio_working_3-way'!X421^(1/3)*SIN(('OddsRatio_working_3-way'!Y421+4*PI())/3)</f>
        <v>-0.47949943539908818</v>
      </c>
      <c r="AF421" s="11">
        <f>-'OddsRatio_working_3-way'!U421/(3*'OddsRatio_working_3-way'!X421^(1/3))*COS(('OddsRatio_working_3-way'!Y421)/3)</f>
        <v>0.53036316664362282</v>
      </c>
      <c r="AG421" s="11">
        <f>-'OddsRatio_working_3-way'!U421/(3*'OddsRatio_working_3-way'!X421^(1/3))*COS(('OddsRatio_working_3-way'!Y421+2*PI())/3)</f>
        <v>-0.30015421766818873</v>
      </c>
      <c r="AH421" s="11">
        <f>-'OddsRatio_working_3-way'!U421/(3*'OddsRatio_working_3-way'!X421^(1/3))*COS(('OddsRatio_working_3-way'!Y421+4*PI())/3)</f>
        <v>-0.23020894897543412</v>
      </c>
      <c r="AI421" s="11">
        <f>'OddsRatio_working_3-way'!U421/(3*'OddsRatio_working_3-way'!X421^(1/3))*SIN(('OddsRatio_working_3-way'!Y421)/3)</f>
        <v>-4.0382919708302607E-2</v>
      </c>
      <c r="AJ421" s="11">
        <f>'OddsRatio_working_3-way'!U421/(3*'OddsRatio_working_3-way'!X421^(1/3))*SIN(('OddsRatio_working_3-way'!Y421+2*PI())/3)</f>
        <v>-0.43911651569078564</v>
      </c>
      <c r="AK421" s="11">
        <f>'OddsRatio_working_3-way'!U421/(3*'OddsRatio_working_3-way'!X421^(1/3))*SIN(('OddsRatio_working_3-way'!Y421+4*PI())/3)</f>
        <v>0.47949943539908818</v>
      </c>
      <c r="AL421" s="11">
        <f>'OddsRatio_working_3-way'!Z421+'OddsRatio_working_3-way'!AF421</f>
        <v>1.0607263332872456</v>
      </c>
      <c r="AM421" s="11">
        <f>'OddsRatio_working_3-way'!AA421+'OddsRatio_working_3-way'!AG421</f>
        <v>-0.60030843533637746</v>
      </c>
      <c r="AN421" s="11">
        <f>'OddsRatio_working_3-way'!AB421+'OddsRatio_working_3-way'!AH421</f>
        <v>-0.46041789795086824</v>
      </c>
      <c r="AO421" s="11">
        <f>'OddsRatio_working_3-way'!AC421+'OddsRatio_working_3-way'!AI421</f>
        <v>0</v>
      </c>
      <c r="AP421" s="11">
        <f>'OddsRatio_working_3-way'!AD421+'OddsRatio_working_3-way'!AJ421</f>
        <v>0</v>
      </c>
      <c r="AQ421" s="11">
        <f>'OddsRatio_working_3-way'!AE421+'OddsRatio_working_3-way'!AK421</f>
        <v>0</v>
      </c>
      <c r="AR421" s="10">
        <f>IF(A421="","",IF(('OddsRatio_working_3-way'!X421=0),IF(Q421&gt;0,-Q421^(1/3),(-Q421)^(1/3)),'OddsRatio_working_3-way'!AL421-'OddsRatio_working_3-way'!R421/3))</f>
        <v>1.0607263332872456</v>
      </c>
      <c r="AS421" s="11">
        <f>IF(('OddsRatio_working_3-way'!X421=0),IF(Q421&gt;0,-Q421^(1/3),(-Q421)^(1/3)),'OddsRatio_working_3-way'!AM421-'OddsRatio_working_3-way'!R421/3)</f>
        <v>-0.60030843533637746</v>
      </c>
      <c r="AT421" s="11">
        <f>IF(('OddsRatio_working_3-way'!X421=0),IF(Q421&gt;0,-Q421^(1/3),(-Q421)^(1/3)),'OddsRatio_working_3-way'!AN421-'OddsRatio_working_3-way'!R421/3)</f>
        <v>-0.46041789795086824</v>
      </c>
      <c r="AU421" s="11">
        <f>IF(('OddsRatio_working_3-way'!X421=0),0,'OddsRatio_working_3-way'!AO421)</f>
        <v>0</v>
      </c>
      <c r="AV421" s="11">
        <f>IF(('OddsRatio_working_3-way'!X421=0),0,'OddsRatio_working_3-way'!AP421)</f>
        <v>0</v>
      </c>
      <c r="AW421" s="11">
        <f>IF(('OddsRatio_working_3-way'!X421=0),0,'OddsRatio_working_3-way'!AQ421)</f>
        <v>0</v>
      </c>
    </row>
    <row r="422" spans="1:49" x14ac:dyDescent="0.2">
      <c r="A422" s="4">
        <f>IF('True_Odds_Calculator_3-way'!A423="","",'True_Odds_Calculator_3-way'!A423)</f>
        <v>1.51</v>
      </c>
      <c r="B422" s="4">
        <f>IF('True_Odds_Calculator_3-way'!B423="","",'True_Odds_Calculator_3-way'!B423)</f>
        <v>4.04</v>
      </c>
      <c r="C422" s="4">
        <f>IF('True_Odds_Calculator_3-way'!C423="","",'True_Odds_Calculator_3-way'!C423)</f>
        <v>7.53</v>
      </c>
      <c r="D422" s="9">
        <f t="shared" si="91"/>
        <v>0.64372562679169232</v>
      </c>
      <c r="E422" s="9">
        <f t="shared" si="92"/>
        <v>0.23261023050247814</v>
      </c>
      <c r="F422" s="9">
        <f t="shared" si="93"/>
        <v>0.12366414270582955</v>
      </c>
      <c r="G422" s="9">
        <f t="shared" si="94"/>
        <v>1.0852095571383678</v>
      </c>
      <c r="H422" s="9">
        <f t="shared" si="95"/>
        <v>1.5534568741405677</v>
      </c>
      <c r="I422" s="9">
        <f t="shared" si="96"/>
        <v>4.2990370537006379</v>
      </c>
      <c r="J422" s="9">
        <f t="shared" si="97"/>
        <v>8.0864184081135413</v>
      </c>
      <c r="K422" s="11">
        <f t="shared" si="98"/>
        <v>0.66225165562913912</v>
      </c>
      <c r="L422" s="11">
        <f t="shared" si="99"/>
        <v>0.24752475247524752</v>
      </c>
      <c r="M422" s="11">
        <f t="shared" si="100"/>
        <v>0.13280212483399734</v>
      </c>
      <c r="N422" s="11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-0.22039597168339309</v>
      </c>
      <c r="O422" s="11">
        <f>0</f>
        <v>0</v>
      </c>
      <c r="P422" s="11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0.21943567935327082</v>
      </c>
      <c r="Q422" s="11">
        <f>2*'OddsRatio_working_3-way'!K422*'OddsRatio_working_3-way'!L422*'OddsRatio_working_3-way'!M422</f>
        <v>4.3538825268506109E-2</v>
      </c>
      <c r="R422" s="11">
        <f t="shared" si="101"/>
        <v>0</v>
      </c>
      <c r="S422" s="11">
        <f t="shared" si="102"/>
        <v>-0.99564287712344512</v>
      </c>
      <c r="T422" s="11">
        <f t="shared" si="103"/>
        <v>-0.19754818990544543</v>
      </c>
      <c r="U422" s="11">
        <f>'OddsRatio_working_3-way'!S422-'OddsRatio_working_3-way'!R422^2/3</f>
        <v>-0.99564287712344512</v>
      </c>
      <c r="V422" s="11">
        <f>'OddsRatio_working_3-way'!S422*'OddsRatio_working_3-way'!R422/3-2*'OddsRatio_working_3-way'!R422^3/27-'OddsRatio_working_3-way'!T422</f>
        <v>0.19754818990544543</v>
      </c>
      <c r="W422" s="11">
        <f>'OddsRatio_working_3-way'!V422^2+4*'OddsRatio_working_3-way'!U422^3/27</f>
        <v>-0.10719478706682047</v>
      </c>
      <c r="X422" s="11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0.19119366778330971</v>
      </c>
      <c r="Y422" s="11">
        <f>IF('OddsRatio_working_3-way'!W422&gt;=0,IF('OddsRatio_working_3-way'!V422+SQRT('OddsRatio_working_3-way'!W422)&gt;0,0,PI()),ACOS('OddsRatio_working_3-way'!V422/(2*'OddsRatio_working_3-way'!X422)))</f>
        <v>1.0279000138044436</v>
      </c>
      <c r="Z422" s="11">
        <f>'OddsRatio_working_3-way'!X422^(1/3)*COS('OddsRatio_working_3-way'!Y422/3)</f>
        <v>0.54260477856918388</v>
      </c>
      <c r="AA422" s="11">
        <f>'OddsRatio_working_3-way'!X422^(1/3)*COS(('OddsRatio_working_3-way'!Y422+2*PI())/3)</f>
        <v>-0.43892028804924205</v>
      </c>
      <c r="AB422" s="11">
        <f>'OddsRatio_working_3-way'!X422^(1/3)*COS(('OddsRatio_working_3-way'!Y422+4*PI())/3)</f>
        <v>-0.10368449051994158</v>
      </c>
      <c r="AC422" s="11">
        <f>'OddsRatio_working_3-way'!X422^(1/3)*SIN('OddsRatio_working_3-way'!Y422/3)</f>
        <v>0.19354847794554039</v>
      </c>
      <c r="AD422" s="11">
        <f>'OddsRatio_working_3-way'!X422^(1/3)*SIN(('OddsRatio_working_3-way'!Y422+2*PI())/3)</f>
        <v>0.37313528348297337</v>
      </c>
      <c r="AE422" s="11">
        <f>'OddsRatio_working_3-way'!X422^(1/3)*SIN(('OddsRatio_working_3-way'!Y422+4*PI())/3)</f>
        <v>-0.56668376142851373</v>
      </c>
      <c r="AF422" s="11">
        <f>-'OddsRatio_working_3-way'!U422/(3*'OddsRatio_working_3-way'!X422^(1/3))*COS(('OddsRatio_working_3-way'!Y422)/3)</f>
        <v>0.54260477856918388</v>
      </c>
      <c r="AG422" s="11">
        <f>-'OddsRatio_working_3-way'!U422/(3*'OddsRatio_working_3-way'!X422^(1/3))*COS(('OddsRatio_working_3-way'!Y422+2*PI())/3)</f>
        <v>-0.43892028804924194</v>
      </c>
      <c r="AH422" s="11">
        <f>-'OddsRatio_working_3-way'!U422/(3*'OddsRatio_working_3-way'!X422^(1/3))*COS(('OddsRatio_working_3-way'!Y422+4*PI())/3)</f>
        <v>-0.10368449051994155</v>
      </c>
      <c r="AI422" s="11">
        <f>'OddsRatio_working_3-way'!U422/(3*'OddsRatio_working_3-way'!X422^(1/3))*SIN(('OddsRatio_working_3-way'!Y422)/3)</f>
        <v>-0.19354847794554036</v>
      </c>
      <c r="AJ422" s="11">
        <f>'OddsRatio_working_3-way'!U422/(3*'OddsRatio_working_3-way'!X422^(1/3))*SIN(('OddsRatio_working_3-way'!Y422+2*PI())/3)</f>
        <v>-0.37313528348297326</v>
      </c>
      <c r="AK422" s="11">
        <f>'OddsRatio_working_3-way'!U422/(3*'OddsRatio_working_3-way'!X422^(1/3))*SIN(('OddsRatio_working_3-way'!Y422+4*PI())/3)</f>
        <v>0.56668376142851362</v>
      </c>
      <c r="AL422" s="11">
        <f>'OddsRatio_working_3-way'!Z422+'OddsRatio_working_3-way'!AF422</f>
        <v>1.0852095571383678</v>
      </c>
      <c r="AM422" s="11">
        <f>'OddsRatio_working_3-way'!AA422+'OddsRatio_working_3-way'!AG422</f>
        <v>-0.87784057609848398</v>
      </c>
      <c r="AN422" s="11">
        <f>'OddsRatio_working_3-way'!AB422+'OddsRatio_working_3-way'!AH422</f>
        <v>-0.20736898103988313</v>
      </c>
      <c r="AO422" s="11">
        <f>'OddsRatio_working_3-way'!AC422+'OddsRatio_working_3-way'!AI422</f>
        <v>0</v>
      </c>
      <c r="AP422" s="11">
        <f>'OddsRatio_working_3-way'!AD422+'OddsRatio_working_3-way'!AJ422</f>
        <v>0</v>
      </c>
      <c r="AQ422" s="11">
        <f>'OddsRatio_working_3-way'!AE422+'OddsRatio_working_3-way'!AK422</f>
        <v>0</v>
      </c>
      <c r="AR422" s="10">
        <f>IF(A422="","",IF(('OddsRatio_working_3-way'!X422=0),IF(Q422&gt;0,-Q422^(1/3),(-Q422)^(1/3)),'OddsRatio_working_3-way'!AL422-'OddsRatio_working_3-way'!R422/3))</f>
        <v>1.0852095571383678</v>
      </c>
      <c r="AS422" s="11">
        <f>IF(('OddsRatio_working_3-way'!X422=0),IF(Q422&gt;0,-Q422^(1/3),(-Q422)^(1/3)),'OddsRatio_working_3-way'!AM422-'OddsRatio_working_3-way'!R422/3)</f>
        <v>-0.87784057609848398</v>
      </c>
      <c r="AT422" s="11">
        <f>IF(('OddsRatio_working_3-way'!X422=0),IF(Q422&gt;0,-Q422^(1/3),(-Q422)^(1/3)),'OddsRatio_working_3-way'!AN422-'OddsRatio_working_3-way'!R422/3)</f>
        <v>-0.20736898103988313</v>
      </c>
      <c r="AU422" s="11">
        <f>IF(('OddsRatio_working_3-way'!X422=0),0,'OddsRatio_working_3-way'!AO422)</f>
        <v>0</v>
      </c>
      <c r="AV422" s="11">
        <f>IF(('OddsRatio_working_3-way'!X422=0),0,'OddsRatio_working_3-way'!AP422)</f>
        <v>0</v>
      </c>
      <c r="AW422" s="11">
        <f>IF(('OddsRatio_working_3-way'!X422=0),0,'OddsRatio_working_3-way'!AQ422)</f>
        <v>0</v>
      </c>
    </row>
    <row r="423" spans="1:49" x14ac:dyDescent="0.2">
      <c r="A423" s="4">
        <f>IF('True_Odds_Calculator_3-way'!A424="","",'True_Odds_Calculator_3-way'!A424)</f>
        <v>2.2999999999999998</v>
      </c>
      <c r="B423" s="4">
        <f>IF('True_Odds_Calculator_3-way'!B424="","",'True_Odds_Calculator_3-way'!B424)</f>
        <v>3.02</v>
      </c>
      <c r="C423" s="4">
        <f>IF('True_Odds_Calculator_3-way'!C424="","",'True_Odds_Calculator_3-way'!C424)</f>
        <v>3.66</v>
      </c>
      <c r="D423" s="9">
        <f t="shared" si="91"/>
        <v>0.42026854181226775</v>
      </c>
      <c r="E423" s="9">
        <f t="shared" si="92"/>
        <v>0.31812448402322069</v>
      </c>
      <c r="F423" s="9">
        <f t="shared" si="93"/>
        <v>0.26160697416451156</v>
      </c>
      <c r="G423" s="9">
        <f t="shared" si="94"/>
        <v>1.0611007752472412</v>
      </c>
      <c r="H423" s="9">
        <f t="shared" si="95"/>
        <v>2.3794310078214131</v>
      </c>
      <c r="I423" s="9">
        <f t="shared" si="96"/>
        <v>3.1434235659994267</v>
      </c>
      <c r="J423" s="9">
        <f t="shared" si="97"/>
        <v>3.8225280621576623</v>
      </c>
      <c r="K423" s="11">
        <f t="shared" si="98"/>
        <v>0.43478260869565222</v>
      </c>
      <c r="L423" s="11">
        <f t="shared" si="99"/>
        <v>0.33112582781456956</v>
      </c>
      <c r="M423" s="11">
        <f t="shared" si="100"/>
        <v>0.27322404371584696</v>
      </c>
      <c r="N423" s="11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-0.27476441998303858</v>
      </c>
      <c r="O423" s="11">
        <f>0</f>
        <v>0</v>
      </c>
      <c r="P423" s="11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0.23522599790106036</v>
      </c>
      <c r="Q423" s="11">
        <f>2*'OddsRatio_working_3-way'!K423*'OddsRatio_working_3-way'!L423*'OddsRatio_working_3-way'!M423</f>
        <v>7.8670902308046936E-2</v>
      </c>
      <c r="R423" s="11">
        <f t="shared" si="101"/>
        <v>0</v>
      </c>
      <c r="S423" s="11">
        <f t="shared" si="102"/>
        <v>-0.85610064765875082</v>
      </c>
      <c r="T423" s="11">
        <f t="shared" si="103"/>
        <v>-0.28632128684239155</v>
      </c>
      <c r="U423" s="11">
        <f>'OddsRatio_working_3-way'!S423-'OddsRatio_working_3-way'!R423^2/3</f>
        <v>-0.85610064765875082</v>
      </c>
      <c r="V423" s="11">
        <f>'OddsRatio_working_3-way'!S423*'OddsRatio_working_3-way'!R423/3-2*'OddsRatio_working_3-way'!R423^3/27-'OddsRatio_working_3-way'!T423</f>
        <v>0.28632128684239155</v>
      </c>
      <c r="W423" s="11">
        <f>'OddsRatio_working_3-way'!V423^2+4*'OddsRatio_working_3-way'!U423^3/27</f>
        <v>-1.097468166438087E-2</v>
      </c>
      <c r="X423" s="11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0.15244225215098989</v>
      </c>
      <c r="Y423" s="11">
        <f>IF('OddsRatio_working_3-way'!W423&gt;=0,IF('OddsRatio_working_3-way'!V423+SQRT('OddsRatio_working_3-way'!W423)&gt;0,0,PI()),ACOS('OddsRatio_working_3-way'!V423/(2*'OddsRatio_working_3-way'!X423)))</f>
        <v>0.35075389802289725</v>
      </c>
      <c r="Z423" s="11">
        <f>'OddsRatio_working_3-way'!X423^(1/3)*COS('OddsRatio_working_3-way'!Y423/3)</f>
        <v>0.53055038762362061</v>
      </c>
      <c r="AA423" s="11">
        <f>'OddsRatio_working_3-way'!X423^(1/3)*COS(('OddsRatio_working_3-way'!Y423+2*PI())/3)</f>
        <v>-0.31924163300328551</v>
      </c>
      <c r="AB423" s="11">
        <f>'OddsRatio_working_3-way'!X423^(1/3)*COS(('OddsRatio_working_3-way'!Y423+4*PI())/3)</f>
        <v>-0.21130875462033497</v>
      </c>
      <c r="AC423" s="11">
        <f>'OddsRatio_working_3-way'!X423^(1/3)*SIN('OddsRatio_working_3-way'!Y423/3)</f>
        <v>6.2315076388807684E-2</v>
      </c>
      <c r="AD423" s="11">
        <f>'OddsRatio_working_3-way'!X423^(1/3)*SIN(('OddsRatio_working_3-way'!Y423+2*PI())/3)</f>
        <v>0.42831257547533264</v>
      </c>
      <c r="AE423" s="11">
        <f>'OddsRatio_working_3-way'!X423^(1/3)*SIN(('OddsRatio_working_3-way'!Y423+4*PI())/3)</f>
        <v>-0.49062765186414037</v>
      </c>
      <c r="AF423" s="11">
        <f>-'OddsRatio_working_3-way'!U423/(3*'OddsRatio_working_3-way'!X423^(1/3))*COS(('OddsRatio_working_3-way'!Y423)/3)</f>
        <v>0.5305503876236205</v>
      </c>
      <c r="AG423" s="11">
        <f>-'OddsRatio_working_3-way'!U423/(3*'OddsRatio_working_3-way'!X423^(1/3))*COS(('OddsRatio_working_3-way'!Y423+2*PI())/3)</f>
        <v>-0.31924163300328545</v>
      </c>
      <c r="AH423" s="11">
        <f>-'OddsRatio_working_3-way'!U423/(3*'OddsRatio_working_3-way'!X423^(1/3))*COS(('OddsRatio_working_3-way'!Y423+4*PI())/3)</f>
        <v>-0.21130875462033491</v>
      </c>
      <c r="AI423" s="11">
        <f>'OddsRatio_working_3-way'!U423/(3*'OddsRatio_working_3-way'!X423^(1/3))*SIN(('OddsRatio_working_3-way'!Y423)/3)</f>
        <v>-6.2315076388807671E-2</v>
      </c>
      <c r="AJ423" s="11">
        <f>'OddsRatio_working_3-way'!U423/(3*'OddsRatio_working_3-way'!X423^(1/3))*SIN(('OddsRatio_working_3-way'!Y423+2*PI())/3)</f>
        <v>-0.42831257547533258</v>
      </c>
      <c r="AK423" s="11">
        <f>'OddsRatio_working_3-way'!U423/(3*'OddsRatio_working_3-way'!X423^(1/3))*SIN(('OddsRatio_working_3-way'!Y423+4*PI())/3)</f>
        <v>0.49062765186414026</v>
      </c>
      <c r="AL423" s="11">
        <f>'OddsRatio_working_3-way'!Z423+'OddsRatio_working_3-way'!AF423</f>
        <v>1.0611007752472412</v>
      </c>
      <c r="AM423" s="11">
        <f>'OddsRatio_working_3-way'!AA423+'OddsRatio_working_3-way'!AG423</f>
        <v>-0.6384832660065709</v>
      </c>
      <c r="AN423" s="11">
        <f>'OddsRatio_working_3-way'!AB423+'OddsRatio_working_3-way'!AH423</f>
        <v>-0.42261750924066988</v>
      </c>
      <c r="AO423" s="11">
        <f>'OddsRatio_working_3-way'!AC423+'OddsRatio_working_3-way'!AI423</f>
        <v>0</v>
      </c>
      <c r="AP423" s="11">
        <f>'OddsRatio_working_3-way'!AD423+'OddsRatio_working_3-way'!AJ423</f>
        <v>0</v>
      </c>
      <c r="AQ423" s="11">
        <f>'OddsRatio_working_3-way'!AE423+'OddsRatio_working_3-way'!AK423</f>
        <v>0</v>
      </c>
      <c r="AR423" s="10">
        <f>IF(A423="","",IF(('OddsRatio_working_3-way'!X423=0),IF(Q423&gt;0,-Q423^(1/3),(-Q423)^(1/3)),'OddsRatio_working_3-way'!AL423-'OddsRatio_working_3-way'!R423/3))</f>
        <v>1.0611007752472412</v>
      </c>
      <c r="AS423" s="11">
        <f>IF(('OddsRatio_working_3-way'!X423=0),IF(Q423&gt;0,-Q423^(1/3),(-Q423)^(1/3)),'OddsRatio_working_3-way'!AM423-'OddsRatio_working_3-way'!R423/3)</f>
        <v>-0.6384832660065709</v>
      </c>
      <c r="AT423" s="11">
        <f>IF(('OddsRatio_working_3-way'!X423=0),IF(Q423&gt;0,-Q423^(1/3),(-Q423)^(1/3)),'OddsRatio_working_3-way'!AN423-'OddsRatio_working_3-way'!R423/3)</f>
        <v>-0.42261750924066988</v>
      </c>
      <c r="AU423" s="11">
        <f>IF(('OddsRatio_working_3-way'!X423=0),0,'OddsRatio_working_3-way'!AO423)</f>
        <v>0</v>
      </c>
      <c r="AV423" s="11">
        <f>IF(('OddsRatio_working_3-way'!X423=0),0,'OddsRatio_working_3-way'!AP423)</f>
        <v>0</v>
      </c>
      <c r="AW423" s="11">
        <f>IF(('OddsRatio_working_3-way'!X423=0),0,'OddsRatio_working_3-way'!AQ423)</f>
        <v>0</v>
      </c>
    </row>
    <row r="424" spans="1:49" x14ac:dyDescent="0.2">
      <c r="A424" s="4">
        <f>IF('True_Odds_Calculator_3-way'!A425="","",'True_Odds_Calculator_3-way'!A425)</f>
        <v>2.17</v>
      </c>
      <c r="B424" s="4">
        <f>IF('True_Odds_Calculator_3-way'!B425="","",'True_Odds_Calculator_3-way'!B425)</f>
        <v>3.13</v>
      </c>
      <c r="C424" s="4">
        <f>IF('True_Odds_Calculator_3-way'!C425="","",'True_Odds_Calculator_3-way'!C425)</f>
        <v>3.84</v>
      </c>
      <c r="D424" s="9">
        <f t="shared" si="91"/>
        <v>0.44535856947901009</v>
      </c>
      <c r="E424" s="9">
        <f t="shared" si="92"/>
        <v>0.30606934668286095</v>
      </c>
      <c r="F424" s="9">
        <f t="shared" si="93"/>
        <v>0.24857208383812912</v>
      </c>
      <c r="G424" s="9">
        <f t="shared" si="94"/>
        <v>1.0644288382580163</v>
      </c>
      <c r="H424" s="9">
        <f t="shared" si="95"/>
        <v>2.245381740761879</v>
      </c>
      <c r="I424" s="9">
        <f t="shared" si="96"/>
        <v>3.2672334254895747</v>
      </c>
      <c r="J424" s="9">
        <f t="shared" si="97"/>
        <v>4.0229779006527657</v>
      </c>
      <c r="K424" s="11">
        <f t="shared" si="98"/>
        <v>0.46082949308755761</v>
      </c>
      <c r="L424" s="11">
        <f t="shared" si="99"/>
        <v>0.31948881789137379</v>
      </c>
      <c r="M424" s="11">
        <f t="shared" si="100"/>
        <v>0.26041666666666669</v>
      </c>
      <c r="N424" s="11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-0.27136167385639209</v>
      </c>
      <c r="O424" s="11">
        <f>0</f>
        <v>0</v>
      </c>
      <c r="P424" s="11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0.23541442754572711</v>
      </c>
      <c r="Q424" s="11">
        <f>2*'OddsRatio_working_3-way'!K424*'OddsRatio_working_3-way'!L424*'OddsRatio_working_3-way'!M424</f>
        <v>7.668222395626291E-2</v>
      </c>
      <c r="R424" s="11">
        <f t="shared" si="101"/>
        <v>0</v>
      </c>
      <c r="S424" s="11">
        <f t="shared" si="102"/>
        <v>-0.86753012759757409</v>
      </c>
      <c r="T424" s="11">
        <f t="shared" si="103"/>
        <v>-0.28258310345197857</v>
      </c>
      <c r="U424" s="11">
        <f>'OddsRatio_working_3-way'!S424-'OddsRatio_working_3-way'!R424^2/3</f>
        <v>-0.86753012759757409</v>
      </c>
      <c r="V424" s="11">
        <f>'OddsRatio_working_3-way'!S424*'OddsRatio_working_3-way'!R424/3-2*'OddsRatio_working_3-way'!R424^3/27-'OddsRatio_working_3-way'!T424</f>
        <v>0.28258310345197857</v>
      </c>
      <c r="W424" s="11">
        <f>'OddsRatio_working_3-way'!V424^2+4*'OddsRatio_working_3-way'!U424^3/27</f>
        <v>-1.6874281106085368E-2</v>
      </c>
      <c r="X424" s="11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0.15550521813000118</v>
      </c>
      <c r="Y424" s="11">
        <f>IF('OddsRatio_working_3-way'!W424&gt;=0,IF('OddsRatio_working_3-way'!V424+SQRT('OddsRatio_working_3-way'!W424)&gt;0,0,PI()),ACOS('OddsRatio_working_3-way'!V424/(2*'OddsRatio_working_3-way'!X424)))</f>
        <v>0.43088406791624045</v>
      </c>
      <c r="Z424" s="11">
        <f>'OddsRatio_working_3-way'!X424^(1/3)*COS('OddsRatio_working_3-way'!Y424/3)</f>
        <v>0.53221441912900813</v>
      </c>
      <c r="AA424" s="11">
        <f>'OddsRatio_working_3-way'!X424^(1/3)*COS(('OddsRatio_working_3-way'!Y424+2*PI())/3)</f>
        <v>-0.33276597457536244</v>
      </c>
      <c r="AB424" s="11">
        <f>'OddsRatio_working_3-way'!X424^(1/3)*COS(('OddsRatio_working_3-way'!Y424+4*PI())/3)</f>
        <v>-0.19944844455364566</v>
      </c>
      <c r="AC424" s="11">
        <f>'OddsRatio_working_3-way'!X424^(1/3)*SIN('OddsRatio_working_3-way'!Y424/3)</f>
        <v>7.6970911845734166E-2</v>
      </c>
      <c r="AD424" s="11">
        <f>'OddsRatio_working_3-way'!X424^(1/3)*SIN(('OddsRatio_working_3-way'!Y424+2*PI())/3)</f>
        <v>0.42242575130323268</v>
      </c>
      <c r="AE424" s="11">
        <f>'OddsRatio_working_3-way'!X424^(1/3)*SIN(('OddsRatio_working_3-way'!Y424+4*PI())/3)</f>
        <v>-0.49939666314896686</v>
      </c>
      <c r="AF424" s="11">
        <f>-'OddsRatio_working_3-way'!U424/(3*'OddsRatio_working_3-way'!X424^(1/3))*COS(('OddsRatio_working_3-way'!Y424)/3)</f>
        <v>0.53221441912900813</v>
      </c>
      <c r="AG424" s="11">
        <f>-'OddsRatio_working_3-way'!U424/(3*'OddsRatio_working_3-way'!X424^(1/3))*COS(('OddsRatio_working_3-way'!Y424+2*PI())/3)</f>
        <v>-0.33276597457536244</v>
      </c>
      <c r="AH424" s="11">
        <f>-'OddsRatio_working_3-way'!U424/(3*'OddsRatio_working_3-way'!X424^(1/3))*COS(('OddsRatio_working_3-way'!Y424+4*PI())/3)</f>
        <v>-0.19944844455364566</v>
      </c>
      <c r="AI424" s="11">
        <f>'OddsRatio_working_3-way'!U424/(3*'OddsRatio_working_3-way'!X424^(1/3))*SIN(('OddsRatio_working_3-way'!Y424)/3)</f>
        <v>-7.6970911845734166E-2</v>
      </c>
      <c r="AJ424" s="11">
        <f>'OddsRatio_working_3-way'!U424/(3*'OddsRatio_working_3-way'!X424^(1/3))*SIN(('OddsRatio_working_3-way'!Y424+2*PI())/3)</f>
        <v>-0.42242575130323268</v>
      </c>
      <c r="AK424" s="11">
        <f>'OddsRatio_working_3-way'!U424/(3*'OddsRatio_working_3-way'!X424^(1/3))*SIN(('OddsRatio_working_3-way'!Y424+4*PI())/3)</f>
        <v>0.49939666314896686</v>
      </c>
      <c r="AL424" s="11">
        <f>'OddsRatio_working_3-way'!Z424+'OddsRatio_working_3-way'!AF424</f>
        <v>1.0644288382580163</v>
      </c>
      <c r="AM424" s="11">
        <f>'OddsRatio_working_3-way'!AA424+'OddsRatio_working_3-way'!AG424</f>
        <v>-0.66553194915072489</v>
      </c>
      <c r="AN424" s="11">
        <f>'OddsRatio_working_3-way'!AB424+'OddsRatio_working_3-way'!AH424</f>
        <v>-0.39889688910729132</v>
      </c>
      <c r="AO424" s="11">
        <f>'OddsRatio_working_3-way'!AC424+'OddsRatio_working_3-way'!AI424</f>
        <v>0</v>
      </c>
      <c r="AP424" s="11">
        <f>'OddsRatio_working_3-way'!AD424+'OddsRatio_working_3-way'!AJ424</f>
        <v>0</v>
      </c>
      <c r="AQ424" s="11">
        <f>'OddsRatio_working_3-way'!AE424+'OddsRatio_working_3-way'!AK424</f>
        <v>0</v>
      </c>
      <c r="AR424" s="10">
        <f>IF(A424="","",IF(('OddsRatio_working_3-way'!X424=0),IF(Q424&gt;0,-Q424^(1/3),(-Q424)^(1/3)),'OddsRatio_working_3-way'!AL424-'OddsRatio_working_3-way'!R424/3))</f>
        <v>1.0644288382580163</v>
      </c>
      <c r="AS424" s="11">
        <f>IF(('OddsRatio_working_3-way'!X424=0),IF(Q424&gt;0,-Q424^(1/3),(-Q424)^(1/3)),'OddsRatio_working_3-way'!AM424-'OddsRatio_working_3-way'!R424/3)</f>
        <v>-0.66553194915072489</v>
      </c>
      <c r="AT424" s="11">
        <f>IF(('OddsRatio_working_3-way'!X424=0),IF(Q424&gt;0,-Q424^(1/3),(-Q424)^(1/3)),'OddsRatio_working_3-way'!AN424-'OddsRatio_working_3-way'!R424/3)</f>
        <v>-0.39889688910729132</v>
      </c>
      <c r="AU424" s="11">
        <f>IF(('OddsRatio_working_3-way'!X424=0),0,'OddsRatio_working_3-way'!AO424)</f>
        <v>0</v>
      </c>
      <c r="AV424" s="11">
        <f>IF(('OddsRatio_working_3-way'!X424=0),0,'OddsRatio_working_3-way'!AP424)</f>
        <v>0</v>
      </c>
      <c r="AW424" s="11">
        <f>IF(('OddsRatio_working_3-way'!X424=0),0,'OddsRatio_working_3-way'!AQ424)</f>
        <v>0</v>
      </c>
    </row>
    <row r="425" spans="1:49" x14ac:dyDescent="0.2">
      <c r="A425" s="4">
        <f>IF('True_Odds_Calculator_3-way'!A426="","",'True_Odds_Calculator_3-way'!A426)</f>
        <v>3.14</v>
      </c>
      <c r="B425" s="4">
        <f>IF('True_Odds_Calculator_3-way'!B426="","",'True_Odds_Calculator_3-way'!B426)</f>
        <v>3.08</v>
      </c>
      <c r="C425" s="4">
        <f>IF('True_Odds_Calculator_3-way'!C426="","",'True_Odds_Calculator_3-way'!C426)</f>
        <v>2.5299999999999998</v>
      </c>
      <c r="D425" s="9">
        <f t="shared" si="91"/>
        <v>0.30614927996513097</v>
      </c>
      <c r="E425" s="9">
        <f t="shared" si="92"/>
        <v>0.31222319459259806</v>
      </c>
      <c r="F425" s="9">
        <f t="shared" si="93"/>
        <v>0.38162752544227097</v>
      </c>
      <c r="G425" s="9">
        <f t="shared" si="94"/>
        <v>1.0590562501549479</v>
      </c>
      <c r="H425" s="9">
        <f t="shared" si="95"/>
        <v>3.2663803753315883</v>
      </c>
      <c r="I425" s="9">
        <f t="shared" si="96"/>
        <v>3.2028370003222917</v>
      </c>
      <c r="J425" s="9">
        <f t="shared" si="97"/>
        <v>2.6203560627370694</v>
      </c>
      <c r="K425" s="11">
        <f t="shared" si="98"/>
        <v>0.31847133757961782</v>
      </c>
      <c r="L425" s="11">
        <f t="shared" si="99"/>
        <v>0.32467532467532467</v>
      </c>
      <c r="M425" s="11">
        <f t="shared" si="100"/>
        <v>0.39525691699604748</v>
      </c>
      <c r="N425" s="11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-0.27833489236777165</v>
      </c>
      <c r="O425" s="11">
        <f>0</f>
        <v>0</v>
      </c>
      <c r="P425" s="11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0.23499951120101675</v>
      </c>
      <c r="Q425" s="11">
        <f>2*'OddsRatio_working_3-way'!K425*'OddsRatio_working_3-way'!L425*'OddsRatio_working_3-way'!M425</f>
        <v>8.1738960417744949E-2</v>
      </c>
      <c r="R425" s="11">
        <f t="shared" si="101"/>
        <v>0</v>
      </c>
      <c r="S425" s="11">
        <f t="shared" si="102"/>
        <v>-0.84430489185849311</v>
      </c>
      <c r="T425" s="11">
        <f t="shared" si="103"/>
        <v>-0.29367126673338889</v>
      </c>
      <c r="U425" s="11">
        <f>'OddsRatio_working_3-way'!S425-'OddsRatio_working_3-way'!R425^2/3</f>
        <v>-0.84430489185849311</v>
      </c>
      <c r="V425" s="11">
        <f>'OddsRatio_working_3-way'!S425*'OddsRatio_working_3-way'!R425/3-2*'OddsRatio_working_3-way'!R425^3/27-'OddsRatio_working_3-way'!T425</f>
        <v>0.29367126673338889</v>
      </c>
      <c r="W425" s="11">
        <f>'OddsRatio_working_3-way'!V425^2+4*'OddsRatio_working_3-way'!U425^3/27</f>
        <v>-2.9221316494852656E-3</v>
      </c>
      <c r="X425" s="11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0.14930249876867308</v>
      </c>
      <c r="Y425" s="11">
        <f>IF('OddsRatio_working_3-way'!W425&gt;=0,IF('OddsRatio_working_3-way'!V425+SQRT('OddsRatio_working_3-way'!W425)&gt;0,0,PI()),ACOS('OddsRatio_working_3-way'!V425/(2*'OddsRatio_working_3-way'!X425)))</f>
        <v>0.18203461481470962</v>
      </c>
      <c r="Z425" s="11">
        <f>'OddsRatio_working_3-way'!X425^(1/3)*COS('OddsRatio_working_3-way'!Y425/3)</f>
        <v>0.52952812507747393</v>
      </c>
      <c r="AA425" s="11">
        <f>'OddsRatio_working_3-way'!X425^(1/3)*COS(('OddsRatio_working_3-way'!Y425+2*PI())/3)</f>
        <v>-0.29262436635213024</v>
      </c>
      <c r="AB425" s="11">
        <f>'OddsRatio_working_3-way'!X425^(1/3)*COS(('OddsRatio_working_3-way'!Y425+4*PI())/3)</f>
        <v>-0.23690375872534389</v>
      </c>
      <c r="AC425" s="11">
        <f>'OddsRatio_working_3-way'!X425^(1/3)*SIN('OddsRatio_working_3-way'!Y425/3)</f>
        <v>3.2170307812734888E-2</v>
      </c>
      <c r="AD425" s="11">
        <f>'OddsRatio_working_3-way'!X425^(1/3)*SIN(('OddsRatio_working_3-way'!Y425+2*PI())/3)</f>
        <v>0.4424996544290688</v>
      </c>
      <c r="AE425" s="11">
        <f>'OddsRatio_working_3-way'!X425^(1/3)*SIN(('OddsRatio_working_3-way'!Y425+4*PI())/3)</f>
        <v>-0.47466996224180347</v>
      </c>
      <c r="AF425" s="11">
        <f>-'OddsRatio_working_3-way'!U425/(3*'OddsRatio_working_3-way'!X425^(1/3))*COS(('OddsRatio_working_3-way'!Y425)/3)</f>
        <v>0.52952812507747382</v>
      </c>
      <c r="AG425" s="11">
        <f>-'OddsRatio_working_3-way'!U425/(3*'OddsRatio_working_3-way'!X425^(1/3))*COS(('OddsRatio_working_3-way'!Y425+2*PI())/3)</f>
        <v>-0.29262436635213018</v>
      </c>
      <c r="AH425" s="11">
        <f>-'OddsRatio_working_3-way'!U425/(3*'OddsRatio_working_3-way'!X425^(1/3))*COS(('OddsRatio_working_3-way'!Y425+4*PI())/3)</f>
        <v>-0.23690375872534383</v>
      </c>
      <c r="AI425" s="11">
        <f>'OddsRatio_working_3-way'!U425/(3*'OddsRatio_working_3-way'!X425^(1/3))*SIN(('OddsRatio_working_3-way'!Y425)/3)</f>
        <v>-3.2170307812734882E-2</v>
      </c>
      <c r="AJ425" s="11">
        <f>'OddsRatio_working_3-way'!U425/(3*'OddsRatio_working_3-way'!X425^(1/3))*SIN(('OddsRatio_working_3-way'!Y425+2*PI())/3)</f>
        <v>-0.44249965442906869</v>
      </c>
      <c r="AK425" s="11">
        <f>'OddsRatio_working_3-way'!U425/(3*'OddsRatio_working_3-way'!X425^(1/3))*SIN(('OddsRatio_working_3-way'!Y425+4*PI())/3)</f>
        <v>0.47466996224180336</v>
      </c>
      <c r="AL425" s="11">
        <f>'OddsRatio_working_3-way'!Z425+'OddsRatio_working_3-way'!AF425</f>
        <v>1.0590562501549479</v>
      </c>
      <c r="AM425" s="11">
        <f>'OddsRatio_working_3-way'!AA425+'OddsRatio_working_3-way'!AG425</f>
        <v>-0.58524873270426037</v>
      </c>
      <c r="AN425" s="11">
        <f>'OddsRatio_working_3-way'!AB425+'OddsRatio_working_3-way'!AH425</f>
        <v>-0.47380751745068772</v>
      </c>
      <c r="AO425" s="11">
        <f>'OddsRatio_working_3-way'!AC425+'OddsRatio_working_3-way'!AI425</f>
        <v>0</v>
      </c>
      <c r="AP425" s="11">
        <f>'OddsRatio_working_3-way'!AD425+'OddsRatio_working_3-way'!AJ425</f>
        <v>0</v>
      </c>
      <c r="AQ425" s="11">
        <f>'OddsRatio_working_3-way'!AE425+'OddsRatio_working_3-way'!AK425</f>
        <v>0</v>
      </c>
      <c r="AR425" s="10">
        <f>IF(A425="","",IF(('OddsRatio_working_3-way'!X425=0),IF(Q425&gt;0,-Q425^(1/3),(-Q425)^(1/3)),'OddsRatio_working_3-way'!AL425-'OddsRatio_working_3-way'!R425/3))</f>
        <v>1.0590562501549479</v>
      </c>
      <c r="AS425" s="11">
        <f>IF(('OddsRatio_working_3-way'!X425=0),IF(Q425&gt;0,-Q425^(1/3),(-Q425)^(1/3)),'OddsRatio_working_3-way'!AM425-'OddsRatio_working_3-way'!R425/3)</f>
        <v>-0.58524873270426037</v>
      </c>
      <c r="AT425" s="11">
        <f>IF(('OddsRatio_working_3-way'!X425=0),IF(Q425&gt;0,-Q425^(1/3),(-Q425)^(1/3)),'OddsRatio_working_3-way'!AN425-'OddsRatio_working_3-way'!R425/3)</f>
        <v>-0.47380751745068772</v>
      </c>
      <c r="AU425" s="11">
        <f>IF(('OddsRatio_working_3-way'!X425=0),0,'OddsRatio_working_3-way'!AO425)</f>
        <v>0</v>
      </c>
      <c r="AV425" s="11">
        <f>IF(('OddsRatio_working_3-way'!X425=0),0,'OddsRatio_working_3-way'!AP425)</f>
        <v>0</v>
      </c>
      <c r="AW425" s="11">
        <f>IF(('OddsRatio_working_3-way'!X425=0),0,'OddsRatio_working_3-way'!AQ425)</f>
        <v>0</v>
      </c>
    </row>
    <row r="426" spans="1:49" x14ac:dyDescent="0.2">
      <c r="A426" s="4">
        <f>IF('True_Odds_Calculator_3-way'!A427="","",'True_Odds_Calculator_3-way'!A427)</f>
        <v>1.69</v>
      </c>
      <c r="B426" s="4">
        <f>IF('True_Odds_Calculator_3-way'!B427="","",'True_Odds_Calculator_3-way'!B427)</f>
        <v>3.59</v>
      </c>
      <c r="C426" s="4">
        <f>IF('True_Odds_Calculator_3-way'!C427="","",'True_Odds_Calculator_3-way'!C427)</f>
        <v>5.36</v>
      </c>
      <c r="D426" s="9">
        <f t="shared" si="91"/>
        <v>0.56814742491713754</v>
      </c>
      <c r="E426" s="9">
        <f t="shared" si="92"/>
        <v>0.25952767990572162</v>
      </c>
      <c r="F426" s="9">
        <f t="shared" si="93"/>
        <v>0.17232489517714117</v>
      </c>
      <c r="G426" s="9">
        <f t="shared" si="94"/>
        <v>1.1016036855448599</v>
      </c>
      <c r="H426" s="9">
        <f t="shared" si="95"/>
        <v>1.7601065430259528</v>
      </c>
      <c r="I426" s="9">
        <f t="shared" si="96"/>
        <v>3.8531535455611867</v>
      </c>
      <c r="J426" s="9">
        <f t="shared" si="97"/>
        <v>5.8029920689755894</v>
      </c>
      <c r="K426" s="11">
        <f t="shared" si="98"/>
        <v>0.59171597633136097</v>
      </c>
      <c r="L426" s="11">
        <f t="shared" si="99"/>
        <v>0.2785515320334262</v>
      </c>
      <c r="M426" s="11">
        <f t="shared" si="100"/>
        <v>0.18656716417910446</v>
      </c>
      <c r="N426" s="11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-0.23960142751817559</v>
      </c>
      <c r="O426" s="11">
        <f>0</f>
        <v>0</v>
      </c>
      <c r="P426" s="11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0.23493483448902414</v>
      </c>
      <c r="Q426" s="11">
        <f>2*'OddsRatio_working_3-way'!K426*'OddsRatio_working_3-way'!L426*'OddsRatio_working_3-way'!M426</f>
        <v>6.1501265573042967E-2</v>
      </c>
      <c r="R426" s="11">
        <f t="shared" si="101"/>
        <v>0</v>
      </c>
      <c r="S426" s="11">
        <f t="shared" si="102"/>
        <v>-0.98052351742020627</v>
      </c>
      <c r="T426" s="11">
        <f t="shared" si="103"/>
        <v>-0.25668154906288121</v>
      </c>
      <c r="U426" s="11">
        <f>'OddsRatio_working_3-way'!S426-'OddsRatio_working_3-way'!R426^2/3</f>
        <v>-0.98052351742020627</v>
      </c>
      <c r="V426" s="11">
        <f>'OddsRatio_working_3-way'!S426*'OddsRatio_working_3-way'!R426/3-2*'OddsRatio_working_3-way'!R426^3/27-'OddsRatio_working_3-way'!T426</f>
        <v>0.25668154906288121</v>
      </c>
      <c r="W426" s="11">
        <f>'OddsRatio_working_3-way'!V426^2+4*'OddsRatio_working_3-way'!U426^3/27</f>
        <v>-7.3774014119097092E-2</v>
      </c>
      <c r="X426" s="11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0.1868551790481183</v>
      </c>
      <c r="Y426" s="11">
        <f>IF('OddsRatio_working_3-way'!W426&gt;=0,IF('OddsRatio_working_3-way'!V426+SQRT('OddsRatio_working_3-way'!W426)&gt;0,0,PI()),ACOS('OddsRatio_working_3-way'!V426/(2*'OddsRatio_working_3-way'!X426)))</f>
        <v>0.81365546470539396</v>
      </c>
      <c r="Z426" s="11">
        <f>'OddsRatio_working_3-way'!X426^(1/3)*COS('OddsRatio_working_3-way'!Y426/3)</f>
        <v>0.55080184277242994</v>
      </c>
      <c r="AA426" s="11">
        <f>'OddsRatio_working_3-way'!X426^(1/3)*COS(('OddsRatio_working_3-way'!Y426+2*PI())/3)</f>
        <v>-0.40804283351779991</v>
      </c>
      <c r="AB426" s="11">
        <f>'OddsRatio_working_3-way'!X426^(1/3)*COS(('OddsRatio_working_3-way'!Y426+4*PI())/3)</f>
        <v>-0.14275900925463017</v>
      </c>
      <c r="AC426" s="11">
        <f>'OddsRatio_working_3-way'!X426^(1/3)*SIN('OddsRatio_working_3-way'!Y426/3)</f>
        <v>0.15316168734999447</v>
      </c>
      <c r="AD426" s="11">
        <f>'OddsRatio_working_3-way'!X426^(1/3)*SIN(('OddsRatio_working_3-way'!Y426+2*PI())/3)</f>
        <v>0.40042754461720931</v>
      </c>
      <c r="AE426" s="11">
        <f>'OddsRatio_working_3-way'!X426^(1/3)*SIN(('OddsRatio_working_3-way'!Y426+4*PI())/3)</f>
        <v>-0.55358923196720378</v>
      </c>
      <c r="AF426" s="11">
        <f>-'OddsRatio_working_3-way'!U426/(3*'OddsRatio_working_3-way'!X426^(1/3))*COS(('OddsRatio_working_3-way'!Y426)/3)</f>
        <v>0.55080184277242994</v>
      </c>
      <c r="AG426" s="11">
        <f>-'OddsRatio_working_3-way'!U426/(3*'OddsRatio_working_3-way'!X426^(1/3))*COS(('OddsRatio_working_3-way'!Y426+2*PI())/3)</f>
        <v>-0.40804283351779991</v>
      </c>
      <c r="AH426" s="11">
        <f>-'OddsRatio_working_3-way'!U426/(3*'OddsRatio_working_3-way'!X426^(1/3))*COS(('OddsRatio_working_3-way'!Y426+4*PI())/3)</f>
        <v>-0.14275900925463017</v>
      </c>
      <c r="AI426" s="11">
        <f>'OddsRatio_working_3-way'!U426/(3*'OddsRatio_working_3-way'!X426^(1/3))*SIN(('OddsRatio_working_3-way'!Y426)/3)</f>
        <v>-0.15316168734999447</v>
      </c>
      <c r="AJ426" s="11">
        <f>'OddsRatio_working_3-way'!U426/(3*'OddsRatio_working_3-way'!X426^(1/3))*SIN(('OddsRatio_working_3-way'!Y426+2*PI())/3)</f>
        <v>-0.40042754461720931</v>
      </c>
      <c r="AK426" s="11">
        <f>'OddsRatio_working_3-way'!U426/(3*'OddsRatio_working_3-way'!X426^(1/3))*SIN(('OddsRatio_working_3-way'!Y426+4*PI())/3)</f>
        <v>0.55358923196720378</v>
      </c>
      <c r="AL426" s="11">
        <f>'OddsRatio_working_3-way'!Z426+'OddsRatio_working_3-way'!AF426</f>
        <v>1.1016036855448599</v>
      </c>
      <c r="AM426" s="11">
        <f>'OddsRatio_working_3-way'!AA426+'OddsRatio_working_3-way'!AG426</f>
        <v>-0.81608566703559982</v>
      </c>
      <c r="AN426" s="11">
        <f>'OddsRatio_working_3-way'!AB426+'OddsRatio_working_3-way'!AH426</f>
        <v>-0.28551801850926034</v>
      </c>
      <c r="AO426" s="11">
        <f>'OddsRatio_working_3-way'!AC426+'OddsRatio_working_3-way'!AI426</f>
        <v>0</v>
      </c>
      <c r="AP426" s="11">
        <f>'OddsRatio_working_3-way'!AD426+'OddsRatio_working_3-way'!AJ426</f>
        <v>0</v>
      </c>
      <c r="AQ426" s="11">
        <f>'OddsRatio_working_3-way'!AE426+'OddsRatio_working_3-way'!AK426</f>
        <v>0</v>
      </c>
      <c r="AR426" s="10">
        <f>IF(A426="","",IF(('OddsRatio_working_3-way'!X426=0),IF(Q426&gt;0,-Q426^(1/3),(-Q426)^(1/3)),'OddsRatio_working_3-way'!AL426-'OddsRatio_working_3-way'!R426/3))</f>
        <v>1.1016036855448599</v>
      </c>
      <c r="AS426" s="11">
        <f>IF(('OddsRatio_working_3-way'!X426=0),IF(Q426&gt;0,-Q426^(1/3),(-Q426)^(1/3)),'OddsRatio_working_3-way'!AM426-'OddsRatio_working_3-way'!R426/3)</f>
        <v>-0.81608566703559982</v>
      </c>
      <c r="AT426" s="11">
        <f>IF(('OddsRatio_working_3-way'!X426=0),IF(Q426&gt;0,-Q426^(1/3),(-Q426)^(1/3)),'OddsRatio_working_3-way'!AN426-'OddsRatio_working_3-way'!R426/3)</f>
        <v>-0.28551801850926034</v>
      </c>
      <c r="AU426" s="11">
        <f>IF(('OddsRatio_working_3-way'!X426=0),0,'OddsRatio_working_3-way'!AO426)</f>
        <v>0</v>
      </c>
      <c r="AV426" s="11">
        <f>IF(('OddsRatio_working_3-way'!X426=0),0,'OddsRatio_working_3-way'!AP426)</f>
        <v>0</v>
      </c>
      <c r="AW426" s="11">
        <f>IF(('OddsRatio_working_3-way'!X426=0),0,'OddsRatio_working_3-way'!AQ426)</f>
        <v>0</v>
      </c>
    </row>
    <row r="427" spans="1:49" x14ac:dyDescent="0.2">
      <c r="A427" s="4">
        <f>IF('True_Odds_Calculator_3-way'!A428="","",'True_Odds_Calculator_3-way'!A428)</f>
        <v>2.62</v>
      </c>
      <c r="B427" s="4">
        <f>IF('True_Odds_Calculator_3-way'!B428="","",'True_Odds_Calculator_3-way'!B428)</f>
        <v>2.73</v>
      </c>
      <c r="C427" s="4">
        <f>IF('True_Odds_Calculator_3-way'!C428="","",'True_Odds_Calculator_3-way'!C428)</f>
        <v>3.32</v>
      </c>
      <c r="D427" s="9">
        <f t="shared" si="91"/>
        <v>0.36453690119670468</v>
      </c>
      <c r="E427" s="9">
        <f t="shared" si="92"/>
        <v>0.34945822305726704</v>
      </c>
      <c r="F427" s="9">
        <f t="shared" si="93"/>
        <v>0.28600487574602834</v>
      </c>
      <c r="G427" s="9">
        <f t="shared" si="94"/>
        <v>1.0760534003912399</v>
      </c>
      <c r="H427" s="9">
        <f t="shared" si="95"/>
        <v>2.7432065086338091</v>
      </c>
      <c r="I427" s="9">
        <f t="shared" si="96"/>
        <v>2.8615723826768451</v>
      </c>
      <c r="J427" s="9">
        <f t="shared" si="97"/>
        <v>3.4964438889076761</v>
      </c>
      <c r="K427" s="11">
        <f t="shared" si="98"/>
        <v>0.38167938931297707</v>
      </c>
      <c r="L427" s="11">
        <f t="shared" si="99"/>
        <v>0.36630036630036628</v>
      </c>
      <c r="M427" s="11">
        <f t="shared" si="100"/>
        <v>0.30120481927710846</v>
      </c>
      <c r="N427" s="11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-0.27380859736235441</v>
      </c>
      <c r="O427" s="11">
        <f>0</f>
        <v>0</v>
      </c>
      <c r="P427" s="11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0.23877070230422573</v>
      </c>
      <c r="Q427" s="11">
        <f>2*'OddsRatio_working_3-way'!K427*'OddsRatio_working_3-way'!L427*'OddsRatio_working_3-way'!M427</f>
        <v>8.4222469948580486E-2</v>
      </c>
      <c r="R427" s="11">
        <f t="shared" si="101"/>
        <v>0</v>
      </c>
      <c r="S427" s="11">
        <f t="shared" si="102"/>
        <v>-0.87203508072553315</v>
      </c>
      <c r="T427" s="11">
        <f t="shared" si="103"/>
        <v>-0.30759614840406807</v>
      </c>
      <c r="U427" s="11">
        <f>'OddsRatio_working_3-way'!S427-'OddsRatio_working_3-way'!R427^2/3</f>
        <v>-0.87203508072553315</v>
      </c>
      <c r="V427" s="11">
        <f>'OddsRatio_working_3-way'!S427*'OddsRatio_working_3-way'!R427/3-2*'OddsRatio_working_3-way'!R427^3/27-'OddsRatio_working_3-way'!T427</f>
        <v>0.30759614840406807</v>
      </c>
      <c r="W427" s="11">
        <f>'OddsRatio_working_3-way'!V427^2+4*'OddsRatio_working_3-way'!U427^3/27</f>
        <v>-3.6268132924127672E-3</v>
      </c>
      <c r="X427" s="11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0.15671806198188376</v>
      </c>
      <c r="Y427" s="11">
        <f>IF('OddsRatio_working_3-way'!W427&gt;=0,IF('OddsRatio_working_3-way'!V427+SQRT('OddsRatio_working_3-way'!W427)&gt;0,0,PI()),ACOS('OddsRatio_working_3-way'!V427/(2*'OddsRatio_working_3-way'!X427)))</f>
        <v>0.19334040426313726</v>
      </c>
      <c r="Z427" s="11">
        <f>'OddsRatio_working_3-way'!X427^(1/3)*COS('OddsRatio_working_3-way'!Y427/3)</f>
        <v>0.53802670019561993</v>
      </c>
      <c r="AA427" s="11">
        <f>'OddsRatio_working_3-way'!X427^(1/3)*COS(('OddsRatio_working_3-way'!Y427+2*PI())/3)</f>
        <v>-0.2990836442241176</v>
      </c>
      <c r="AB427" s="11">
        <f>'OddsRatio_working_3-way'!X427^(1/3)*COS(('OddsRatio_working_3-way'!Y427+4*PI())/3)</f>
        <v>-0.23894305597150248</v>
      </c>
      <c r="AC427" s="11">
        <f>'OddsRatio_working_3-way'!X427^(1/3)*SIN('OddsRatio_working_3-way'!Y427/3)</f>
        <v>3.4722184816869728E-2</v>
      </c>
      <c r="AD427" s="11">
        <f>'OddsRatio_working_3-way'!X427^(1/3)*SIN(('OddsRatio_working_3-way'!Y427+2*PI())/3)</f>
        <v>0.4485836978752859</v>
      </c>
      <c r="AE427" s="11">
        <f>'OddsRatio_working_3-way'!X427^(1/3)*SIN(('OddsRatio_working_3-way'!Y427+4*PI())/3)</f>
        <v>-0.48330588269215574</v>
      </c>
      <c r="AF427" s="11">
        <f>-'OddsRatio_working_3-way'!U427/(3*'OddsRatio_working_3-way'!X427^(1/3))*COS(('OddsRatio_working_3-way'!Y427)/3)</f>
        <v>0.53802670019561993</v>
      </c>
      <c r="AG427" s="11">
        <f>-'OddsRatio_working_3-way'!U427/(3*'OddsRatio_working_3-way'!X427^(1/3))*COS(('OddsRatio_working_3-way'!Y427+2*PI())/3)</f>
        <v>-0.2990836442241176</v>
      </c>
      <c r="AH427" s="11">
        <f>-'OddsRatio_working_3-way'!U427/(3*'OddsRatio_working_3-way'!X427^(1/3))*COS(('OddsRatio_working_3-way'!Y427+4*PI())/3)</f>
        <v>-0.23894305597150248</v>
      </c>
      <c r="AI427" s="11">
        <f>'OddsRatio_working_3-way'!U427/(3*'OddsRatio_working_3-way'!X427^(1/3))*SIN(('OddsRatio_working_3-way'!Y427)/3)</f>
        <v>-3.4722184816869728E-2</v>
      </c>
      <c r="AJ427" s="11">
        <f>'OddsRatio_working_3-way'!U427/(3*'OddsRatio_working_3-way'!X427^(1/3))*SIN(('OddsRatio_working_3-way'!Y427+2*PI())/3)</f>
        <v>-0.4485836978752859</v>
      </c>
      <c r="AK427" s="11">
        <f>'OddsRatio_working_3-way'!U427/(3*'OddsRatio_working_3-way'!X427^(1/3))*SIN(('OddsRatio_working_3-way'!Y427+4*PI())/3)</f>
        <v>0.48330588269215574</v>
      </c>
      <c r="AL427" s="11">
        <f>'OddsRatio_working_3-way'!Z427+'OddsRatio_working_3-way'!AF427</f>
        <v>1.0760534003912399</v>
      </c>
      <c r="AM427" s="11">
        <f>'OddsRatio_working_3-way'!AA427+'OddsRatio_working_3-way'!AG427</f>
        <v>-0.59816728844823519</v>
      </c>
      <c r="AN427" s="11">
        <f>'OddsRatio_working_3-way'!AB427+'OddsRatio_working_3-way'!AH427</f>
        <v>-0.47788611194300495</v>
      </c>
      <c r="AO427" s="11">
        <f>'OddsRatio_working_3-way'!AC427+'OddsRatio_working_3-way'!AI427</f>
        <v>0</v>
      </c>
      <c r="AP427" s="11">
        <f>'OddsRatio_working_3-way'!AD427+'OddsRatio_working_3-way'!AJ427</f>
        <v>0</v>
      </c>
      <c r="AQ427" s="11">
        <f>'OddsRatio_working_3-way'!AE427+'OddsRatio_working_3-way'!AK427</f>
        <v>0</v>
      </c>
      <c r="AR427" s="10">
        <f>IF(A427="","",IF(('OddsRatio_working_3-way'!X427=0),IF(Q427&gt;0,-Q427^(1/3),(-Q427)^(1/3)),'OddsRatio_working_3-way'!AL427-'OddsRatio_working_3-way'!R427/3))</f>
        <v>1.0760534003912399</v>
      </c>
      <c r="AS427" s="11">
        <f>IF(('OddsRatio_working_3-way'!X427=0),IF(Q427&gt;0,-Q427^(1/3),(-Q427)^(1/3)),'OddsRatio_working_3-way'!AM427-'OddsRatio_working_3-way'!R427/3)</f>
        <v>-0.59816728844823519</v>
      </c>
      <c r="AT427" s="11">
        <f>IF(('OddsRatio_working_3-way'!X427=0),IF(Q427&gt;0,-Q427^(1/3),(-Q427)^(1/3)),'OddsRatio_working_3-way'!AN427-'OddsRatio_working_3-way'!R427/3)</f>
        <v>-0.47788611194300495</v>
      </c>
      <c r="AU427" s="11">
        <f>IF(('OddsRatio_working_3-way'!X427=0),0,'OddsRatio_working_3-way'!AO427)</f>
        <v>0</v>
      </c>
      <c r="AV427" s="11">
        <f>IF(('OddsRatio_working_3-way'!X427=0),0,'OddsRatio_working_3-way'!AP427)</f>
        <v>0</v>
      </c>
      <c r="AW427" s="11">
        <f>IF(('OddsRatio_working_3-way'!X427=0),0,'OddsRatio_working_3-way'!AQ427)</f>
        <v>0</v>
      </c>
    </row>
    <row r="428" spans="1:49" x14ac:dyDescent="0.2">
      <c r="A428" s="4">
        <f>IF('True_Odds_Calculator_3-way'!A429="","",'True_Odds_Calculator_3-way'!A429)</f>
        <v>2.4300000000000002</v>
      </c>
      <c r="B428" s="4">
        <f>IF('True_Odds_Calculator_3-way'!B429="","",'True_Odds_Calculator_3-way'!B429)</f>
        <v>3.32</v>
      </c>
      <c r="C428" s="4">
        <f>IF('True_Odds_Calculator_3-way'!C429="","",'True_Odds_Calculator_3-way'!C429)</f>
        <v>3.23</v>
      </c>
      <c r="D428" s="9">
        <f t="shared" si="91"/>
        <v>0.40339128648952916</v>
      </c>
      <c r="E428" s="9">
        <f t="shared" si="92"/>
        <v>0.29416364441028314</v>
      </c>
      <c r="F428" s="9">
        <f t="shared" si="93"/>
        <v>0.30244506910018748</v>
      </c>
      <c r="G428" s="9">
        <f t="shared" si="94"/>
        <v>1.0342536007594014</v>
      </c>
      <c r="H428" s="9">
        <f t="shared" si="95"/>
        <v>2.4789826490859439</v>
      </c>
      <c r="I428" s="9">
        <f t="shared" si="96"/>
        <v>3.3994683537618111</v>
      </c>
      <c r="J428" s="9">
        <f t="shared" si="97"/>
        <v>3.3063855296934648</v>
      </c>
      <c r="K428" s="11">
        <f t="shared" si="98"/>
        <v>0.41152263374485593</v>
      </c>
      <c r="L428" s="11">
        <f t="shared" si="99"/>
        <v>0.30120481927710846</v>
      </c>
      <c r="M428" s="11">
        <f t="shared" si="100"/>
        <v>0.30959752321981426</v>
      </c>
      <c r="N428" s="11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-0.28391086035077873</v>
      </c>
      <c r="O428" s="11">
        <f>0</f>
        <v>0</v>
      </c>
      <c r="P428" s="11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0.22948500035382136</v>
      </c>
      <c r="Q428" s="11">
        <f>2*'OddsRatio_working_3-way'!K428*'OddsRatio_working_3-way'!L428*'OddsRatio_working_3-way'!M428</f>
        <v>7.6750836238736242E-2</v>
      </c>
      <c r="R428" s="11">
        <f t="shared" si="101"/>
        <v>0</v>
      </c>
      <c r="S428" s="11">
        <f t="shared" si="102"/>
        <v>-0.80829947847111971</v>
      </c>
      <c r="T428" s="11">
        <f t="shared" si="103"/>
        <v>-0.27033427373616048</v>
      </c>
      <c r="U428" s="11">
        <f>'OddsRatio_working_3-way'!S428-'OddsRatio_working_3-way'!R428^2/3</f>
        <v>-0.80829947847111971</v>
      </c>
      <c r="V428" s="11">
        <f>'OddsRatio_working_3-way'!S428*'OddsRatio_working_3-way'!R428/3-2*'OddsRatio_working_3-way'!R428^3/27-'OddsRatio_working_3-way'!T428</f>
        <v>0.27033427373616048</v>
      </c>
      <c r="W428" s="11">
        <f>'OddsRatio_working_3-way'!V428^2+4*'OddsRatio_working_3-way'!U428^3/27</f>
        <v>-5.1565486756484924E-3</v>
      </c>
      <c r="X428" s="11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0.13985453892536509</v>
      </c>
      <c r="Y428" s="11">
        <f>IF('OddsRatio_working_3-way'!W428&gt;=0,IF('OddsRatio_working_3-way'!V428+SQRT('OddsRatio_working_3-way'!W428)&gt;0,0,PI()),ACOS('OddsRatio_working_3-way'!V428/(2*'OddsRatio_working_3-way'!X428)))</f>
        <v>0.25963505875928461</v>
      </c>
      <c r="Z428" s="11">
        <f>'OddsRatio_working_3-way'!X428^(1/3)*COS('OddsRatio_working_3-way'!Y428/3)</f>
        <v>0.51712680037970082</v>
      </c>
      <c r="AA428" s="11">
        <f>'OddsRatio_working_3-way'!X428^(1/3)*COS(('OddsRatio_working_3-way'!Y428+2*PI())/3)</f>
        <v>-0.29741920882343603</v>
      </c>
      <c r="AB428" s="11">
        <f>'OddsRatio_working_3-way'!X428^(1/3)*COS(('OddsRatio_working_3-way'!Y428+4*PI())/3)</f>
        <v>-0.2197075915562649</v>
      </c>
      <c r="AC428" s="11">
        <f>'OddsRatio_working_3-way'!X428^(1/3)*SIN('OddsRatio_working_3-way'!Y428/3)</f>
        <v>4.4866823148362385E-2</v>
      </c>
      <c r="AD428" s="11">
        <f>'OddsRatio_working_3-way'!X428^(1/3)*SIN(('OddsRatio_working_3-way'!Y428+2*PI())/3)</f>
        <v>0.42541153453240393</v>
      </c>
      <c r="AE428" s="11">
        <f>'OddsRatio_working_3-way'!X428^(1/3)*SIN(('OddsRatio_working_3-way'!Y428+4*PI())/3)</f>
        <v>-0.47027835768076637</v>
      </c>
      <c r="AF428" s="11">
        <f>-'OddsRatio_working_3-way'!U428/(3*'OddsRatio_working_3-way'!X428^(1/3))*COS(('OddsRatio_working_3-way'!Y428)/3)</f>
        <v>0.5171268003797006</v>
      </c>
      <c r="AG428" s="11">
        <f>-'OddsRatio_working_3-way'!U428/(3*'OddsRatio_working_3-way'!X428^(1/3))*COS(('OddsRatio_working_3-way'!Y428+2*PI())/3)</f>
        <v>-0.29741920882343587</v>
      </c>
      <c r="AH428" s="11">
        <f>-'OddsRatio_working_3-way'!U428/(3*'OddsRatio_working_3-way'!X428^(1/3))*COS(('OddsRatio_working_3-way'!Y428+4*PI())/3)</f>
        <v>-0.21970759155626479</v>
      </c>
      <c r="AI428" s="11">
        <f>'OddsRatio_working_3-way'!U428/(3*'OddsRatio_working_3-way'!X428^(1/3))*SIN(('OddsRatio_working_3-way'!Y428)/3)</f>
        <v>-4.4866823148362371E-2</v>
      </c>
      <c r="AJ428" s="11">
        <f>'OddsRatio_working_3-way'!U428/(3*'OddsRatio_working_3-way'!X428^(1/3))*SIN(('OddsRatio_working_3-way'!Y428+2*PI())/3)</f>
        <v>-0.42541153453240371</v>
      </c>
      <c r="AK428" s="11">
        <f>'OddsRatio_working_3-way'!U428/(3*'OddsRatio_working_3-way'!X428^(1/3))*SIN(('OddsRatio_working_3-way'!Y428+4*PI())/3)</f>
        <v>0.47027835768076615</v>
      </c>
      <c r="AL428" s="11">
        <f>'OddsRatio_working_3-way'!Z428+'OddsRatio_working_3-way'!AF428</f>
        <v>1.0342536007594014</v>
      </c>
      <c r="AM428" s="11">
        <f>'OddsRatio_working_3-way'!AA428+'OddsRatio_working_3-way'!AG428</f>
        <v>-0.59483841764687195</v>
      </c>
      <c r="AN428" s="11">
        <f>'OddsRatio_working_3-way'!AB428+'OddsRatio_working_3-way'!AH428</f>
        <v>-0.43941518311252969</v>
      </c>
      <c r="AO428" s="11">
        <f>'OddsRatio_working_3-way'!AC428+'OddsRatio_working_3-way'!AI428</f>
        <v>0</v>
      </c>
      <c r="AP428" s="11">
        <f>'OddsRatio_working_3-way'!AD428+'OddsRatio_working_3-way'!AJ428</f>
        <v>0</v>
      </c>
      <c r="AQ428" s="11">
        <f>'OddsRatio_working_3-way'!AE428+'OddsRatio_working_3-way'!AK428</f>
        <v>0</v>
      </c>
      <c r="AR428" s="10">
        <f>IF(A428="","",IF(('OddsRatio_working_3-way'!X428=0),IF(Q428&gt;0,-Q428^(1/3),(-Q428)^(1/3)),'OddsRatio_working_3-way'!AL428-'OddsRatio_working_3-way'!R428/3))</f>
        <v>1.0342536007594014</v>
      </c>
      <c r="AS428" s="11">
        <f>IF(('OddsRatio_working_3-way'!X428=0),IF(Q428&gt;0,-Q428^(1/3),(-Q428)^(1/3)),'OddsRatio_working_3-way'!AM428-'OddsRatio_working_3-way'!R428/3)</f>
        <v>-0.59483841764687195</v>
      </c>
      <c r="AT428" s="11">
        <f>IF(('OddsRatio_working_3-way'!X428=0),IF(Q428&gt;0,-Q428^(1/3),(-Q428)^(1/3)),'OddsRatio_working_3-way'!AN428-'OddsRatio_working_3-way'!R428/3)</f>
        <v>-0.43941518311252969</v>
      </c>
      <c r="AU428" s="11">
        <f>IF(('OddsRatio_working_3-way'!X428=0),0,'OddsRatio_working_3-way'!AO428)</f>
        <v>0</v>
      </c>
      <c r="AV428" s="11">
        <f>IF(('OddsRatio_working_3-way'!X428=0),0,'OddsRatio_working_3-way'!AP428)</f>
        <v>0</v>
      </c>
      <c r="AW428" s="11">
        <f>IF(('OddsRatio_working_3-way'!X428=0),0,'OddsRatio_working_3-way'!AQ428)</f>
        <v>0</v>
      </c>
    </row>
    <row r="429" spans="1:49" x14ac:dyDescent="0.2">
      <c r="A429" s="4">
        <f>IF('True_Odds_Calculator_3-way'!A430="","",'True_Odds_Calculator_3-way'!A430)</f>
        <v>2</v>
      </c>
      <c r="B429" s="4">
        <f>IF('True_Odds_Calculator_3-way'!B430="","",'True_Odds_Calculator_3-way'!B430)</f>
        <v>3.47</v>
      </c>
      <c r="C429" s="4">
        <f>IF('True_Odds_Calculator_3-way'!C430="","",'True_Odds_Calculator_3-way'!C430)</f>
        <v>4.24</v>
      </c>
      <c r="D429" s="9">
        <f t="shared" si="91"/>
        <v>0.49049197496600278</v>
      </c>
      <c r="E429" s="9">
        <f t="shared" si="92"/>
        <v>0.28044510130919631</v>
      </c>
      <c r="F429" s="9">
        <f t="shared" si="93"/>
        <v>0.229062923724801</v>
      </c>
      <c r="G429" s="9">
        <f t="shared" si="94"/>
        <v>1.0387693398435569</v>
      </c>
      <c r="H429" s="9">
        <f t="shared" si="95"/>
        <v>2.0387693398435571</v>
      </c>
      <c r="I429" s="9">
        <f t="shared" si="96"/>
        <v>3.5657602694135853</v>
      </c>
      <c r="J429" s="9">
        <f t="shared" si="97"/>
        <v>4.3656126610931247</v>
      </c>
      <c r="K429" s="11">
        <f t="shared" si="98"/>
        <v>0.5</v>
      </c>
      <c r="L429" s="11">
        <f t="shared" si="99"/>
        <v>0.28818443804034583</v>
      </c>
      <c r="M429" s="11">
        <f t="shared" si="100"/>
        <v>0.23584905660377356</v>
      </c>
      <c r="N429" s="11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-0.27196726659779247</v>
      </c>
      <c r="O429" s="11">
        <f>0</f>
        <v>0</v>
      </c>
      <c r="P429" s="11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0.22803273340220759</v>
      </c>
      <c r="Q429" s="11">
        <f>2*'OddsRatio_working_3-way'!K429*'OddsRatio_working_3-way'!L429*'OddsRatio_working_3-way'!M429</f>
        <v>6.7968027839704195E-2</v>
      </c>
      <c r="R429" s="11">
        <f t="shared" si="101"/>
        <v>0</v>
      </c>
      <c r="S429" s="11">
        <f t="shared" si="102"/>
        <v>-0.83845654021092586</v>
      </c>
      <c r="T429" s="11">
        <f t="shared" si="103"/>
        <v>-0.24991253061428489</v>
      </c>
      <c r="U429" s="11">
        <f>'OddsRatio_working_3-way'!S429-'OddsRatio_working_3-way'!R429^2/3</f>
        <v>-0.83845654021092586</v>
      </c>
      <c r="V429" s="11">
        <f>'OddsRatio_working_3-way'!S429*'OddsRatio_working_3-way'!R429/3-2*'OddsRatio_working_3-way'!R429^3/27-'OddsRatio_working_3-way'!T429</f>
        <v>0.24991253061428489</v>
      </c>
      <c r="W429" s="11">
        <f>'OddsRatio_working_3-way'!V429^2+4*'OddsRatio_working_3-way'!U429^3/27</f>
        <v>-2.4868586887477666E-2</v>
      </c>
      <c r="X429" s="11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0.14775389998703381</v>
      </c>
      <c r="Y429" s="11">
        <f>IF('OddsRatio_working_3-way'!W429&gt;=0,IF('OddsRatio_working_3-way'!V429+SQRT('OddsRatio_working_3-way'!W429)&gt;0,0,PI()),ACOS('OddsRatio_working_3-way'!V429/(2*'OddsRatio_working_3-way'!X429)))</f>
        <v>0.56291077425342295</v>
      </c>
      <c r="Z429" s="11">
        <f>'OddsRatio_working_3-way'!X429^(1/3)*COS('OddsRatio_working_3-way'!Y429/3)</f>
        <v>0.51938466992177845</v>
      </c>
      <c r="AA429" s="11">
        <f>'OddsRatio_working_3-way'!X429^(1/3)*COS(('OddsRatio_working_3-way'!Y429+2*PI())/3)</f>
        <v>-0.34509613195151123</v>
      </c>
      <c r="AB429" s="11">
        <f>'OddsRatio_working_3-way'!X429^(1/3)*COS(('OddsRatio_working_3-way'!Y429+4*PI())/3)</f>
        <v>-0.17428853797026736</v>
      </c>
      <c r="AC429" s="11">
        <f>'OddsRatio_working_3-way'!X429^(1/3)*SIN('OddsRatio_working_3-way'!Y429/3)</f>
        <v>9.8615810364703668E-2</v>
      </c>
      <c r="AD429" s="11">
        <f>'OddsRatio_working_3-way'!X429^(1/3)*SIN(('OddsRatio_working_3-way'!Y429+2*PI())/3)</f>
        <v>0.4004924133061038</v>
      </c>
      <c r="AE429" s="11">
        <f>'OddsRatio_working_3-way'!X429^(1/3)*SIN(('OddsRatio_working_3-way'!Y429+4*PI())/3)</f>
        <v>-0.49910822367080732</v>
      </c>
      <c r="AF429" s="11">
        <f>-'OddsRatio_working_3-way'!U429/(3*'OddsRatio_working_3-way'!X429^(1/3))*COS(('OddsRatio_working_3-way'!Y429)/3)</f>
        <v>0.51938466992177845</v>
      </c>
      <c r="AG429" s="11">
        <f>-'OddsRatio_working_3-way'!U429/(3*'OddsRatio_working_3-way'!X429^(1/3))*COS(('OddsRatio_working_3-way'!Y429+2*PI())/3)</f>
        <v>-0.34509613195151123</v>
      </c>
      <c r="AH429" s="11">
        <f>-'OddsRatio_working_3-way'!U429/(3*'OddsRatio_working_3-way'!X429^(1/3))*COS(('OddsRatio_working_3-way'!Y429+4*PI())/3)</f>
        <v>-0.17428853797026736</v>
      </c>
      <c r="AI429" s="11">
        <f>'OddsRatio_working_3-way'!U429/(3*'OddsRatio_working_3-way'!X429^(1/3))*SIN(('OddsRatio_working_3-way'!Y429)/3)</f>
        <v>-9.8615810364703668E-2</v>
      </c>
      <c r="AJ429" s="11">
        <f>'OddsRatio_working_3-way'!U429/(3*'OddsRatio_working_3-way'!X429^(1/3))*SIN(('OddsRatio_working_3-way'!Y429+2*PI())/3)</f>
        <v>-0.4004924133061038</v>
      </c>
      <c r="AK429" s="11">
        <f>'OddsRatio_working_3-way'!U429/(3*'OddsRatio_working_3-way'!X429^(1/3))*SIN(('OddsRatio_working_3-way'!Y429+4*PI())/3)</f>
        <v>0.49910822367080732</v>
      </c>
      <c r="AL429" s="11">
        <f>'OddsRatio_working_3-way'!Z429+'OddsRatio_working_3-way'!AF429</f>
        <v>1.0387693398435569</v>
      </c>
      <c r="AM429" s="11">
        <f>'OddsRatio_working_3-way'!AA429+'OddsRatio_working_3-way'!AG429</f>
        <v>-0.69019226390302246</v>
      </c>
      <c r="AN429" s="11">
        <f>'OddsRatio_working_3-way'!AB429+'OddsRatio_working_3-way'!AH429</f>
        <v>-0.34857707594053472</v>
      </c>
      <c r="AO429" s="11">
        <f>'OddsRatio_working_3-way'!AC429+'OddsRatio_working_3-way'!AI429</f>
        <v>0</v>
      </c>
      <c r="AP429" s="11">
        <f>'OddsRatio_working_3-way'!AD429+'OddsRatio_working_3-way'!AJ429</f>
        <v>0</v>
      </c>
      <c r="AQ429" s="11">
        <f>'OddsRatio_working_3-way'!AE429+'OddsRatio_working_3-way'!AK429</f>
        <v>0</v>
      </c>
      <c r="AR429" s="10">
        <f>IF(A429="","",IF(('OddsRatio_working_3-way'!X429=0),IF(Q429&gt;0,-Q429^(1/3),(-Q429)^(1/3)),'OddsRatio_working_3-way'!AL429-'OddsRatio_working_3-way'!R429/3))</f>
        <v>1.0387693398435569</v>
      </c>
      <c r="AS429" s="11">
        <f>IF(('OddsRatio_working_3-way'!X429=0),IF(Q429&gt;0,-Q429^(1/3),(-Q429)^(1/3)),'OddsRatio_working_3-way'!AM429-'OddsRatio_working_3-way'!R429/3)</f>
        <v>-0.69019226390302246</v>
      </c>
      <c r="AT429" s="11">
        <f>IF(('OddsRatio_working_3-way'!X429=0),IF(Q429&gt;0,-Q429^(1/3),(-Q429)^(1/3)),'OddsRatio_working_3-way'!AN429-'OddsRatio_working_3-way'!R429/3)</f>
        <v>-0.34857707594053472</v>
      </c>
      <c r="AU429" s="11">
        <f>IF(('OddsRatio_working_3-way'!X429=0),0,'OddsRatio_working_3-way'!AO429)</f>
        <v>0</v>
      </c>
      <c r="AV429" s="11">
        <f>IF(('OddsRatio_working_3-way'!X429=0),0,'OddsRatio_working_3-way'!AP429)</f>
        <v>0</v>
      </c>
      <c r="AW429" s="11">
        <f>IF(('OddsRatio_working_3-way'!X429=0),0,'OddsRatio_working_3-way'!AQ429)</f>
        <v>0</v>
      </c>
    </row>
    <row r="430" spans="1:49" x14ac:dyDescent="0.2">
      <c r="A430" s="4">
        <f>IF('True_Odds_Calculator_3-way'!A431="","",'True_Odds_Calculator_3-way'!A431)</f>
        <v>3.03</v>
      </c>
      <c r="B430" s="4">
        <f>IF('True_Odds_Calculator_3-way'!B431="","",'True_Odds_Calculator_3-way'!B431)</f>
        <v>3.32</v>
      </c>
      <c r="C430" s="4">
        <f>IF('True_Odds_Calculator_3-way'!C431="","",'True_Odds_Calculator_3-way'!C431)</f>
        <v>2.56</v>
      </c>
      <c r="D430" s="9">
        <f t="shared" si="91"/>
        <v>0.32281685678918437</v>
      </c>
      <c r="E430" s="9">
        <f t="shared" si="92"/>
        <v>0.29434207252469075</v>
      </c>
      <c r="F430" s="9">
        <f t="shared" si="93"/>
        <v>0.382841070686125</v>
      </c>
      <c r="G430" s="9">
        <f t="shared" si="94"/>
        <v>1.033365353328229</v>
      </c>
      <c r="H430" s="9">
        <f t="shared" si="95"/>
        <v>3.0977316672563053</v>
      </c>
      <c r="I430" s="9">
        <f t="shared" si="96"/>
        <v>3.3974076197214909</v>
      </c>
      <c r="J430" s="9">
        <f t="shared" si="97"/>
        <v>2.612049951192037</v>
      </c>
      <c r="K430" s="11">
        <f t="shared" si="98"/>
        <v>0.33003300330033003</v>
      </c>
      <c r="L430" s="11">
        <f t="shared" si="99"/>
        <v>0.30120481927710846</v>
      </c>
      <c r="M430" s="11">
        <f t="shared" si="100"/>
        <v>0.390625</v>
      </c>
      <c r="N430" s="11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-0.28529091613980673</v>
      </c>
      <c r="O430" s="11">
        <f>0</f>
        <v>0</v>
      </c>
      <c r="P430" s="11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0.22949160503399735</v>
      </c>
      <c r="Q430" s="11">
        <f>2*'OddsRatio_working_3-way'!K430*'OddsRatio_working_3-way'!L430*'OddsRatio_working_3-way'!M430</f>
        <v>7.7662133683247841E-2</v>
      </c>
      <c r="R430" s="11">
        <f t="shared" si="101"/>
        <v>0</v>
      </c>
      <c r="S430" s="11">
        <f t="shared" si="102"/>
        <v>-0.80441259097620565</v>
      </c>
      <c r="T430" s="11">
        <f t="shared" si="103"/>
        <v>-0.27222084296995119</v>
      </c>
      <c r="U430" s="11">
        <f>'OddsRatio_working_3-way'!S430-'OddsRatio_working_3-way'!R430^2/3</f>
        <v>-0.80441259097620565</v>
      </c>
      <c r="V430" s="11">
        <f>'OddsRatio_working_3-way'!S430*'OddsRatio_working_3-way'!R430/3-2*'OddsRatio_working_3-way'!R430^3/27-'OddsRatio_working_3-way'!T430</f>
        <v>0.27222084296995119</v>
      </c>
      <c r="W430" s="11">
        <f>'OddsRatio_working_3-way'!V430^2+4*'OddsRatio_working_3-way'!U430^3/27</f>
        <v>-3.0097372295572189E-3</v>
      </c>
      <c r="X430" s="11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0.13884697023776577</v>
      </c>
      <c r="Y430" s="11">
        <f>IF('OddsRatio_working_3-way'!W430&gt;=0,IF('OddsRatio_working_3-way'!V430+SQRT('OddsRatio_working_3-way'!W430)&gt;0,0,PI()),ACOS('OddsRatio_working_3-way'!V430/(2*'OddsRatio_working_3-way'!X430)))</f>
        <v>0.19886771169841677</v>
      </c>
      <c r="Z430" s="11">
        <f>'OddsRatio_working_3-way'!X430^(1/3)*COS('OddsRatio_working_3-way'!Y430/3)</f>
        <v>0.5166826766641146</v>
      </c>
      <c r="AA430" s="11">
        <f>'OddsRatio_working_3-way'!X430^(1/3)*COS(('OddsRatio_working_3-way'!Y430+2*PI())/3)</f>
        <v>-0.28804666563972986</v>
      </c>
      <c r="AB430" s="11">
        <f>'OddsRatio_working_3-way'!X430^(1/3)*COS(('OddsRatio_working_3-way'!Y430+4*PI())/3)</f>
        <v>-0.22863601102438472</v>
      </c>
      <c r="AC430" s="11">
        <f>'OddsRatio_working_3-way'!X430^(1/3)*SIN('OddsRatio_working_3-way'!Y430/3)</f>
        <v>3.4300757434901415E-2</v>
      </c>
      <c r="AD430" s="11">
        <f>'OddsRatio_working_3-way'!X430^(1/3)*SIN(('OddsRatio_working_3-way'!Y430+2*PI())/3)</f>
        <v>0.43030994496901381</v>
      </c>
      <c r="AE430" s="11">
        <f>'OddsRatio_working_3-way'!X430^(1/3)*SIN(('OddsRatio_working_3-way'!Y430+4*PI())/3)</f>
        <v>-0.46461070240391517</v>
      </c>
      <c r="AF430" s="11">
        <f>-'OddsRatio_working_3-way'!U430/(3*'OddsRatio_working_3-way'!X430^(1/3))*COS(('OddsRatio_working_3-way'!Y430)/3)</f>
        <v>0.51668267666411438</v>
      </c>
      <c r="AG430" s="11">
        <f>-'OddsRatio_working_3-way'!U430/(3*'OddsRatio_working_3-way'!X430^(1/3))*COS(('OddsRatio_working_3-way'!Y430+2*PI())/3)</f>
        <v>-0.28804666563972975</v>
      </c>
      <c r="AH430" s="11">
        <f>-'OddsRatio_working_3-way'!U430/(3*'OddsRatio_working_3-way'!X430^(1/3))*COS(('OddsRatio_working_3-way'!Y430+4*PI())/3)</f>
        <v>-0.22863601102438463</v>
      </c>
      <c r="AI430" s="11">
        <f>'OddsRatio_working_3-way'!U430/(3*'OddsRatio_working_3-way'!X430^(1/3))*SIN(('OddsRatio_working_3-way'!Y430)/3)</f>
        <v>-3.4300757434901401E-2</v>
      </c>
      <c r="AJ430" s="11">
        <f>'OddsRatio_working_3-way'!U430/(3*'OddsRatio_working_3-way'!X430^(1/3))*SIN(('OddsRatio_working_3-way'!Y430+2*PI())/3)</f>
        <v>-0.43030994496901359</v>
      </c>
      <c r="AK430" s="11">
        <f>'OddsRatio_working_3-way'!U430/(3*'OddsRatio_working_3-way'!X430^(1/3))*SIN(('OddsRatio_working_3-way'!Y430+4*PI())/3)</f>
        <v>0.46461070240391494</v>
      </c>
      <c r="AL430" s="11">
        <f>'OddsRatio_working_3-way'!Z430+'OddsRatio_working_3-way'!AF430</f>
        <v>1.033365353328229</v>
      </c>
      <c r="AM430" s="11">
        <f>'OddsRatio_working_3-way'!AA430+'OddsRatio_working_3-way'!AG430</f>
        <v>-0.57609333127945961</v>
      </c>
      <c r="AN430" s="11">
        <f>'OddsRatio_working_3-way'!AB430+'OddsRatio_working_3-way'!AH430</f>
        <v>-0.45727202204876938</v>
      </c>
      <c r="AO430" s="11">
        <f>'OddsRatio_working_3-way'!AC430+'OddsRatio_working_3-way'!AI430</f>
        <v>0</v>
      </c>
      <c r="AP430" s="11">
        <f>'OddsRatio_working_3-way'!AD430+'OddsRatio_working_3-way'!AJ430</f>
        <v>0</v>
      </c>
      <c r="AQ430" s="11">
        <f>'OddsRatio_working_3-way'!AE430+'OddsRatio_working_3-way'!AK430</f>
        <v>0</v>
      </c>
      <c r="AR430" s="10">
        <f>IF(A430="","",IF(('OddsRatio_working_3-way'!X430=0),IF(Q430&gt;0,-Q430^(1/3),(-Q430)^(1/3)),'OddsRatio_working_3-way'!AL430-'OddsRatio_working_3-way'!R430/3))</f>
        <v>1.033365353328229</v>
      </c>
      <c r="AS430" s="11">
        <f>IF(('OddsRatio_working_3-way'!X430=0),IF(Q430&gt;0,-Q430^(1/3),(-Q430)^(1/3)),'OddsRatio_working_3-way'!AM430-'OddsRatio_working_3-way'!R430/3)</f>
        <v>-0.57609333127945961</v>
      </c>
      <c r="AT430" s="11">
        <f>IF(('OddsRatio_working_3-way'!X430=0),IF(Q430&gt;0,-Q430^(1/3),(-Q430)^(1/3)),'OddsRatio_working_3-way'!AN430-'OddsRatio_working_3-way'!R430/3)</f>
        <v>-0.45727202204876938</v>
      </c>
      <c r="AU430" s="11">
        <f>IF(('OddsRatio_working_3-way'!X430=0),0,'OddsRatio_working_3-way'!AO430)</f>
        <v>0</v>
      </c>
      <c r="AV430" s="11">
        <f>IF(('OddsRatio_working_3-way'!X430=0),0,'OddsRatio_working_3-way'!AP430)</f>
        <v>0</v>
      </c>
      <c r="AW430" s="11">
        <f>IF(('OddsRatio_working_3-way'!X430=0),0,'OddsRatio_working_3-way'!AQ430)</f>
        <v>0</v>
      </c>
    </row>
    <row r="431" spans="1:49" x14ac:dyDescent="0.2">
      <c r="A431" s="4">
        <f>IF('True_Odds_Calculator_3-way'!A432="","",'True_Odds_Calculator_3-way'!A432)</f>
        <v>1.52</v>
      </c>
      <c r="B431" s="4">
        <f>IF('True_Odds_Calculator_3-way'!B432="","",'True_Odds_Calculator_3-way'!B432)</f>
        <v>4.18</v>
      </c>
      <c r="C431" s="4">
        <f>IF('True_Odds_Calculator_3-way'!C432="","",'True_Odds_Calculator_3-way'!C432)</f>
        <v>7.45</v>
      </c>
      <c r="D431" s="9">
        <f t="shared" si="91"/>
        <v>0.64419519478642462</v>
      </c>
      <c r="E431" s="9">
        <f t="shared" si="92"/>
        <v>0.2284316594511272</v>
      </c>
      <c r="F431" s="9">
        <f t="shared" si="93"/>
        <v>0.12737314576244815</v>
      </c>
      <c r="G431" s="9">
        <f t="shared" si="94"/>
        <v>1.0621625488109361</v>
      </c>
      <c r="H431" s="9">
        <f t="shared" si="95"/>
        <v>1.5523245253816871</v>
      </c>
      <c r="I431" s="9">
        <f t="shared" si="96"/>
        <v>4.3776769052187765</v>
      </c>
      <c r="J431" s="9">
        <f t="shared" si="97"/>
        <v>7.850948439830538</v>
      </c>
      <c r="K431" s="11">
        <f t="shared" si="98"/>
        <v>0.65789473684210531</v>
      </c>
      <c r="L431" s="11">
        <f t="shared" si="99"/>
        <v>0.23923444976076558</v>
      </c>
      <c r="M431" s="11">
        <f t="shared" si="100"/>
        <v>0.13422818791946309</v>
      </c>
      <c r="N431" s="11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-0.22532741571020776</v>
      </c>
      <c r="O431" s="11">
        <f>0</f>
        <v>0</v>
      </c>
      <c r="P431" s="11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0.21443214986504505</v>
      </c>
      <c r="Q431" s="11">
        <f>2*'OddsRatio_working_3-way'!K431*'OddsRatio_working_3-way'!L431*'OddsRatio_working_3-way'!M431</f>
        <v>4.2252640367496576E-2</v>
      </c>
      <c r="R431" s="11">
        <f t="shared" si="101"/>
        <v>0</v>
      </c>
      <c r="S431" s="11">
        <f t="shared" si="102"/>
        <v>-0.95164695866758153</v>
      </c>
      <c r="T431" s="11">
        <f t="shared" si="103"/>
        <v>-0.18751664210198657</v>
      </c>
      <c r="U431" s="11">
        <f>'OddsRatio_working_3-way'!S431-'OddsRatio_working_3-way'!R431^2/3</f>
        <v>-0.95164695866758153</v>
      </c>
      <c r="V431" s="11">
        <f>'OddsRatio_working_3-way'!S431*'OddsRatio_working_3-way'!R431/3-2*'OddsRatio_working_3-way'!R431^3/27-'OddsRatio_working_3-way'!T431</f>
        <v>0.18751664210198657</v>
      </c>
      <c r="W431" s="11">
        <f>'OddsRatio_working_3-way'!V431^2+4*'OddsRatio_working_3-way'!U431^3/27</f>
        <v>-9.2517786802564062E-2</v>
      </c>
      <c r="X431" s="11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0.17866188588208215</v>
      </c>
      <c r="Y431" s="11">
        <f>IF('OddsRatio_working_3-way'!W431&gt;=0,IF('OddsRatio_working_3-way'!V431+SQRT('OddsRatio_working_3-way'!W431)&gt;0,0,PI()),ACOS('OddsRatio_working_3-way'!V431/(2*'OddsRatio_working_3-way'!X431)))</f>
        <v>1.0183387833911184</v>
      </c>
      <c r="Z431" s="11">
        <f>'OddsRatio_working_3-way'!X431^(1/3)*COS('OddsRatio_working_3-way'!Y431/3)</f>
        <v>0.53108127440546804</v>
      </c>
      <c r="AA431" s="11">
        <f>'OddsRatio_working_3-way'!X431^(1/3)*COS(('OddsRatio_working_3-way'!Y431+2*PI())/3)</f>
        <v>-0.42794830219670327</v>
      </c>
      <c r="AB431" s="11">
        <f>'OddsRatio_working_3-way'!X431^(1/3)*COS(('OddsRatio_working_3-way'!Y431+4*PI())/3)</f>
        <v>-0.10313297220876495</v>
      </c>
      <c r="AC431" s="11">
        <f>'OddsRatio_working_3-way'!X431^(1/3)*SIN('OddsRatio_working_3-way'!Y431/3)</f>
        <v>0.18753221820545335</v>
      </c>
      <c r="AD431" s="11">
        <f>'OddsRatio_working_3-way'!X431^(1/3)*SIN(('OddsRatio_working_3-way'!Y431+2*PI())/3)</f>
        <v>0.36616376600662304</v>
      </c>
      <c r="AE431" s="11">
        <f>'OddsRatio_working_3-way'!X431^(1/3)*SIN(('OddsRatio_working_3-way'!Y431+4*PI())/3)</f>
        <v>-0.55369598421207644</v>
      </c>
      <c r="AF431" s="11">
        <f>-'OddsRatio_working_3-way'!U431/(3*'OddsRatio_working_3-way'!X431^(1/3))*COS(('OddsRatio_working_3-way'!Y431)/3)</f>
        <v>0.53108127440546804</v>
      </c>
      <c r="AG431" s="11">
        <f>-'OddsRatio_working_3-way'!U431/(3*'OddsRatio_working_3-way'!X431^(1/3))*COS(('OddsRatio_working_3-way'!Y431+2*PI())/3)</f>
        <v>-0.42794830219670327</v>
      </c>
      <c r="AH431" s="11">
        <f>-'OddsRatio_working_3-way'!U431/(3*'OddsRatio_working_3-way'!X431^(1/3))*COS(('OddsRatio_working_3-way'!Y431+4*PI())/3)</f>
        <v>-0.10313297220876495</v>
      </c>
      <c r="AI431" s="11">
        <f>'OddsRatio_working_3-way'!U431/(3*'OddsRatio_working_3-way'!X431^(1/3))*SIN(('OddsRatio_working_3-way'!Y431)/3)</f>
        <v>-0.18753221820545335</v>
      </c>
      <c r="AJ431" s="11">
        <f>'OddsRatio_working_3-way'!U431/(3*'OddsRatio_working_3-way'!X431^(1/3))*SIN(('OddsRatio_working_3-way'!Y431+2*PI())/3)</f>
        <v>-0.36616376600662304</v>
      </c>
      <c r="AK431" s="11">
        <f>'OddsRatio_working_3-way'!U431/(3*'OddsRatio_working_3-way'!X431^(1/3))*SIN(('OddsRatio_working_3-way'!Y431+4*PI())/3)</f>
        <v>0.55369598421207644</v>
      </c>
      <c r="AL431" s="11">
        <f>'OddsRatio_working_3-way'!Z431+'OddsRatio_working_3-way'!AF431</f>
        <v>1.0621625488109361</v>
      </c>
      <c r="AM431" s="11">
        <f>'OddsRatio_working_3-way'!AA431+'OddsRatio_working_3-way'!AG431</f>
        <v>-0.85589660439340653</v>
      </c>
      <c r="AN431" s="11">
        <f>'OddsRatio_working_3-way'!AB431+'OddsRatio_working_3-way'!AH431</f>
        <v>-0.20626594441752991</v>
      </c>
      <c r="AO431" s="11">
        <f>'OddsRatio_working_3-way'!AC431+'OddsRatio_working_3-way'!AI431</f>
        <v>0</v>
      </c>
      <c r="AP431" s="11">
        <f>'OddsRatio_working_3-way'!AD431+'OddsRatio_working_3-way'!AJ431</f>
        <v>0</v>
      </c>
      <c r="AQ431" s="11">
        <f>'OddsRatio_working_3-way'!AE431+'OddsRatio_working_3-way'!AK431</f>
        <v>0</v>
      </c>
      <c r="AR431" s="10">
        <f>IF(A431="","",IF(('OddsRatio_working_3-way'!X431=0),IF(Q431&gt;0,-Q431^(1/3),(-Q431)^(1/3)),'OddsRatio_working_3-way'!AL431-'OddsRatio_working_3-way'!R431/3))</f>
        <v>1.0621625488109361</v>
      </c>
      <c r="AS431" s="11">
        <f>IF(('OddsRatio_working_3-way'!X431=0),IF(Q431&gt;0,-Q431^(1/3),(-Q431)^(1/3)),'OddsRatio_working_3-way'!AM431-'OddsRatio_working_3-way'!R431/3)</f>
        <v>-0.85589660439340653</v>
      </c>
      <c r="AT431" s="11">
        <f>IF(('OddsRatio_working_3-way'!X431=0),IF(Q431&gt;0,-Q431^(1/3),(-Q431)^(1/3)),'OddsRatio_working_3-way'!AN431-'OddsRatio_working_3-way'!R431/3)</f>
        <v>-0.20626594441752991</v>
      </c>
      <c r="AU431" s="11">
        <f>IF(('OddsRatio_working_3-way'!X431=0),0,'OddsRatio_working_3-way'!AO431)</f>
        <v>0</v>
      </c>
      <c r="AV431" s="11">
        <f>IF(('OddsRatio_working_3-way'!X431=0),0,'OddsRatio_working_3-way'!AP431)</f>
        <v>0</v>
      </c>
      <c r="AW431" s="11">
        <f>IF(('OddsRatio_working_3-way'!X431=0),0,'OddsRatio_working_3-way'!AQ431)</f>
        <v>0</v>
      </c>
    </row>
    <row r="432" spans="1:49" x14ac:dyDescent="0.2">
      <c r="A432" s="4">
        <f>IF('True_Odds_Calculator_3-way'!A433="","",'True_Odds_Calculator_3-way'!A433)</f>
        <v>1.4</v>
      </c>
      <c r="B432" s="4">
        <f>IF('True_Odds_Calculator_3-way'!B433="","",'True_Odds_Calculator_3-way'!B433)</f>
        <v>4.4800000000000004</v>
      </c>
      <c r="C432" s="4">
        <f>IF('True_Odds_Calculator_3-way'!C433="","",'True_Odds_Calculator_3-way'!C433)</f>
        <v>10.87</v>
      </c>
      <c r="D432" s="9">
        <f t="shared" si="91"/>
        <v>0.700978703664761</v>
      </c>
      <c r="E432" s="9">
        <f t="shared" si="92"/>
        <v>0.21225930321476352</v>
      </c>
      <c r="F432" s="9">
        <f t="shared" si="93"/>
        <v>8.6761993120475403E-2</v>
      </c>
      <c r="G432" s="9">
        <f t="shared" si="94"/>
        <v>1.0664421571295135</v>
      </c>
      <c r="H432" s="9">
        <f t="shared" si="95"/>
        <v>1.4265768628518052</v>
      </c>
      <c r="I432" s="9">
        <f t="shared" si="96"/>
        <v>4.7112187068107074</v>
      </c>
      <c r="J432" s="9">
        <f t="shared" si="97"/>
        <v>11.525784090868296</v>
      </c>
      <c r="K432" s="11">
        <f t="shared" si="98"/>
        <v>0.7142857142857143</v>
      </c>
      <c r="L432" s="11">
        <f t="shared" si="99"/>
        <v>0.2232142857142857</v>
      </c>
      <c r="M432" s="11">
        <f t="shared" si="100"/>
        <v>9.1996320147194124E-2</v>
      </c>
      <c r="N432" s="11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-0.201521224865291</v>
      </c>
      <c r="O432" s="11">
        <f>0</f>
        <v>0</v>
      </c>
      <c r="P432" s="11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0.20168198374105856</v>
      </c>
      <c r="Q432" s="11">
        <f>2*'OddsRatio_working_3-way'!K432*'OddsRatio_working_3-way'!L432*'OddsRatio_working_3-way'!M432</f>
        <v>2.9335561271426697E-2</v>
      </c>
      <c r="R432" s="11">
        <f t="shared" si="101"/>
        <v>0</v>
      </c>
      <c r="S432" s="11">
        <f t="shared" si="102"/>
        <v>-1.0007977267698478</v>
      </c>
      <c r="T432" s="11">
        <f t="shared" si="103"/>
        <v>-0.14557057843925056</v>
      </c>
      <c r="U432" s="11">
        <f>'OddsRatio_working_3-way'!S432-'OddsRatio_working_3-way'!R432^2/3</f>
        <v>-1.0007977267698478</v>
      </c>
      <c r="V432" s="11">
        <f>'OddsRatio_working_3-way'!S432*'OddsRatio_working_3-way'!R432/3-2*'OddsRatio_working_3-way'!R432^3/27-'OddsRatio_working_3-way'!T432</f>
        <v>0.14557057843925056</v>
      </c>
      <c r="W432" s="11">
        <f>'OddsRatio_working_3-way'!V432^2+4*'OddsRatio_working_3-way'!U432^3/27</f>
        <v>-0.12731218297748265</v>
      </c>
      <c r="X432" s="11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0.1926804195323312</v>
      </c>
      <c r="Y432" s="11">
        <f>IF('OddsRatio_working_3-way'!W432&gt;=0,IF('OddsRatio_working_3-way'!V432+SQRT('OddsRatio_working_3-way'!W432)&gt;0,0,PI()),ACOS('OddsRatio_working_3-way'!V432/(2*'OddsRatio_working_3-way'!X432)))</f>
        <v>1.1834298249953275</v>
      </c>
      <c r="Z432" s="11">
        <f>'OddsRatio_working_3-way'!X432^(1/3)*COS('OddsRatio_working_3-way'!Y432/3)</f>
        <v>0.53322107856475687</v>
      </c>
      <c r="AA432" s="11">
        <f>'OddsRatio_working_3-way'!X432^(1/3)*COS(('OddsRatio_working_3-way'!Y432+2*PI())/3)</f>
        <v>-0.45884969430325362</v>
      </c>
      <c r="AB432" s="11">
        <f>'OddsRatio_working_3-way'!X432^(1/3)*COS(('OddsRatio_working_3-way'!Y432+4*PI())/3)</f>
        <v>-7.4371384261503318E-2</v>
      </c>
      <c r="AC432" s="11">
        <f>'OddsRatio_working_3-way'!X432^(1/3)*SIN('OddsRatio_working_3-way'!Y432/3)</f>
        <v>0.22197865580017698</v>
      </c>
      <c r="AD432" s="11">
        <f>'OddsRatio_working_3-way'!X432^(1/3)*SIN(('OddsRatio_working_3-way'!Y432+2*PI())/3)</f>
        <v>0.3507936719703289</v>
      </c>
      <c r="AE432" s="11">
        <f>'OddsRatio_working_3-way'!X432^(1/3)*SIN(('OddsRatio_working_3-way'!Y432+4*PI())/3)</f>
        <v>-0.57277232777050591</v>
      </c>
      <c r="AF432" s="11">
        <f>-'OddsRatio_working_3-way'!U432/(3*'OddsRatio_working_3-way'!X432^(1/3))*COS(('OddsRatio_working_3-way'!Y432)/3)</f>
        <v>0.53322107856475665</v>
      </c>
      <c r="AG432" s="11">
        <f>-'OddsRatio_working_3-way'!U432/(3*'OddsRatio_working_3-way'!X432^(1/3))*COS(('OddsRatio_working_3-way'!Y432+2*PI())/3)</f>
        <v>-0.45884969430325345</v>
      </c>
      <c r="AH432" s="11">
        <f>-'OddsRatio_working_3-way'!U432/(3*'OddsRatio_working_3-way'!X432^(1/3))*COS(('OddsRatio_working_3-way'!Y432+4*PI())/3)</f>
        <v>-7.437138426150329E-2</v>
      </c>
      <c r="AI432" s="11">
        <f>'OddsRatio_working_3-way'!U432/(3*'OddsRatio_working_3-way'!X432^(1/3))*SIN(('OddsRatio_working_3-way'!Y432)/3)</f>
        <v>-0.22197865580017689</v>
      </c>
      <c r="AJ432" s="11">
        <f>'OddsRatio_working_3-way'!U432/(3*'OddsRatio_working_3-way'!X432^(1/3))*SIN(('OddsRatio_working_3-way'!Y432+2*PI())/3)</f>
        <v>-0.35079367197032874</v>
      </c>
      <c r="AK432" s="11">
        <f>'OddsRatio_working_3-way'!U432/(3*'OddsRatio_working_3-way'!X432^(1/3))*SIN(('OddsRatio_working_3-way'!Y432+4*PI())/3)</f>
        <v>0.57277232777050568</v>
      </c>
      <c r="AL432" s="11">
        <f>'OddsRatio_working_3-way'!Z432+'OddsRatio_working_3-way'!AF432</f>
        <v>1.0664421571295135</v>
      </c>
      <c r="AM432" s="11">
        <f>'OddsRatio_working_3-way'!AA432+'OddsRatio_working_3-way'!AG432</f>
        <v>-0.91769938860650702</v>
      </c>
      <c r="AN432" s="11">
        <f>'OddsRatio_working_3-way'!AB432+'OddsRatio_working_3-way'!AH432</f>
        <v>-0.14874276852300661</v>
      </c>
      <c r="AO432" s="11">
        <f>'OddsRatio_working_3-way'!AC432+'OddsRatio_working_3-way'!AI432</f>
        <v>0</v>
      </c>
      <c r="AP432" s="11">
        <f>'OddsRatio_working_3-way'!AD432+'OddsRatio_working_3-way'!AJ432</f>
        <v>0</v>
      </c>
      <c r="AQ432" s="11">
        <f>'OddsRatio_working_3-way'!AE432+'OddsRatio_working_3-way'!AK432</f>
        <v>0</v>
      </c>
      <c r="AR432" s="10">
        <f>IF(A432="","",IF(('OddsRatio_working_3-way'!X432=0),IF(Q432&gt;0,-Q432^(1/3),(-Q432)^(1/3)),'OddsRatio_working_3-way'!AL432-'OddsRatio_working_3-way'!R432/3))</f>
        <v>1.0664421571295135</v>
      </c>
      <c r="AS432" s="11">
        <f>IF(('OddsRatio_working_3-way'!X432=0),IF(Q432&gt;0,-Q432^(1/3),(-Q432)^(1/3)),'OddsRatio_working_3-way'!AM432-'OddsRatio_working_3-way'!R432/3)</f>
        <v>-0.91769938860650702</v>
      </c>
      <c r="AT432" s="11">
        <f>IF(('OddsRatio_working_3-way'!X432=0),IF(Q432&gt;0,-Q432^(1/3),(-Q432)^(1/3)),'OddsRatio_working_3-way'!AN432-'OddsRatio_working_3-way'!R432/3)</f>
        <v>-0.14874276852300661</v>
      </c>
      <c r="AU432" s="11">
        <f>IF(('OddsRatio_working_3-way'!X432=0),0,'OddsRatio_working_3-way'!AO432)</f>
        <v>0</v>
      </c>
      <c r="AV432" s="11">
        <f>IF(('OddsRatio_working_3-way'!X432=0),0,'OddsRatio_working_3-way'!AP432)</f>
        <v>0</v>
      </c>
      <c r="AW432" s="11">
        <f>IF(('OddsRatio_working_3-way'!X432=0),0,'OddsRatio_working_3-way'!AQ432)</f>
        <v>0</v>
      </c>
    </row>
    <row r="433" spans="1:49" x14ac:dyDescent="0.2">
      <c r="A433" s="4">
        <f>IF('True_Odds_Calculator_3-way'!A434="","",'True_Odds_Calculator_3-way'!A434)</f>
        <v>2.59</v>
      </c>
      <c r="B433" s="4">
        <f>IF('True_Odds_Calculator_3-way'!B434="","",'True_Odds_Calculator_3-way'!B434)</f>
        <v>3.03</v>
      </c>
      <c r="C433" s="4">
        <f>IF('True_Odds_Calculator_3-way'!C434="","",'True_Odds_Calculator_3-way'!C434)</f>
        <v>3.21</v>
      </c>
      <c r="D433" s="9">
        <f t="shared" si="91"/>
        <v>0.37633623724035126</v>
      </c>
      <c r="E433" s="9">
        <f t="shared" si="92"/>
        <v>0.32094547737464574</v>
      </c>
      <c r="F433" s="9">
        <f t="shared" si="93"/>
        <v>0.30271828538500323</v>
      </c>
      <c r="G433" s="9">
        <f t="shared" si="94"/>
        <v>1.0422630653441032</v>
      </c>
      <c r="H433" s="9">
        <f t="shared" si="95"/>
        <v>2.6571982738971243</v>
      </c>
      <c r="I433" s="9">
        <f t="shared" si="96"/>
        <v>3.1157940226485294</v>
      </c>
      <c r="J433" s="9">
        <f t="shared" si="97"/>
        <v>3.303401374410468</v>
      </c>
      <c r="K433" s="11">
        <f t="shared" si="98"/>
        <v>0.38610038610038611</v>
      </c>
      <c r="L433" s="11">
        <f t="shared" si="99"/>
        <v>0.33003300330033003</v>
      </c>
      <c r="M433" s="11">
        <f t="shared" si="100"/>
        <v>0.3115264797507788</v>
      </c>
      <c r="N433" s="11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-0.28316398197031134</v>
      </c>
      <c r="O433" s="11">
        <f>0</f>
        <v>0</v>
      </c>
      <c r="P433" s="11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0.23143078570116599</v>
      </c>
      <c r="Q433" s="11">
        <f>2*'OddsRatio_working_3-way'!K433*'OddsRatio_working_3-way'!L433*'OddsRatio_working_3-way'!M433</f>
        <v>7.9393065420640133E-2</v>
      </c>
      <c r="R433" s="11">
        <f t="shared" si="101"/>
        <v>0</v>
      </c>
      <c r="S433" s="11">
        <f t="shared" si="102"/>
        <v>-0.81730304854037061</v>
      </c>
      <c r="T433" s="11">
        <f t="shared" si="103"/>
        <v>-0.28037840430201394</v>
      </c>
      <c r="U433" s="11">
        <f>'OddsRatio_working_3-way'!S433-'OddsRatio_working_3-way'!R433^2/3</f>
        <v>-0.81730304854037061</v>
      </c>
      <c r="V433" s="11">
        <f>'OddsRatio_working_3-way'!S433*'OddsRatio_working_3-way'!R433/3-2*'OddsRatio_working_3-way'!R433^3/27-'OddsRatio_working_3-way'!T433</f>
        <v>0.28037840430201394</v>
      </c>
      <c r="W433" s="11">
        <f>'OddsRatio_working_3-way'!V433^2+4*'OddsRatio_working_3-way'!U433^3/27</f>
        <v>-2.268777486283638E-3</v>
      </c>
      <c r="X433" s="11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0.14219777344004655</v>
      </c>
      <c r="Y433" s="11">
        <f>IF('OddsRatio_working_3-way'!W433&gt;=0,IF('OddsRatio_working_3-way'!V433+SQRT('OddsRatio_working_3-way'!W433)&gt;0,0,PI()),ACOS('OddsRatio_working_3-way'!V433/(2*'OddsRatio_working_3-way'!X433)))</f>
        <v>0.16827700036344284</v>
      </c>
      <c r="Z433" s="11">
        <f>'OddsRatio_working_3-way'!X433^(1/3)*COS('OddsRatio_working_3-way'!Y433/3)</f>
        <v>0.5211315326720517</v>
      </c>
      <c r="AA433" s="11">
        <f>'OddsRatio_working_3-way'!X433^(1/3)*COS(('OddsRatio_working_3-way'!Y433+2*PI())/3)</f>
        <v>-0.28590755743790758</v>
      </c>
      <c r="AB433" s="11">
        <f>'OddsRatio_working_3-way'!X433^(1/3)*COS(('OddsRatio_working_3-way'!Y433+4*PI())/3)</f>
        <v>-0.23522397523414409</v>
      </c>
      <c r="AC433" s="11">
        <f>'OddsRatio_working_3-way'!X433^(1/3)*SIN('OddsRatio_working_3-way'!Y433/3)</f>
        <v>2.9262179828837422E-2</v>
      </c>
      <c r="AD433" s="11">
        <f>'OddsRatio_working_3-way'!X433^(1/3)*SIN(('OddsRatio_working_3-way'!Y433+2*PI())/3)</f>
        <v>0.43668205609269833</v>
      </c>
      <c r="AE433" s="11">
        <f>'OddsRatio_working_3-way'!X433^(1/3)*SIN(('OddsRatio_working_3-way'!Y433+4*PI())/3)</f>
        <v>-0.46594423592153572</v>
      </c>
      <c r="AF433" s="11">
        <f>-'OddsRatio_working_3-way'!U433/(3*'OddsRatio_working_3-way'!X433^(1/3))*COS(('OddsRatio_working_3-way'!Y433)/3)</f>
        <v>0.52113153267205148</v>
      </c>
      <c r="AG433" s="11">
        <f>-'OddsRatio_working_3-way'!U433/(3*'OddsRatio_working_3-way'!X433^(1/3))*COS(('OddsRatio_working_3-way'!Y433+2*PI())/3)</f>
        <v>-0.28590755743790747</v>
      </c>
      <c r="AH433" s="11">
        <f>-'OddsRatio_working_3-way'!U433/(3*'OddsRatio_working_3-way'!X433^(1/3))*COS(('OddsRatio_working_3-way'!Y433+4*PI())/3)</f>
        <v>-0.23522397523414398</v>
      </c>
      <c r="AI433" s="11">
        <f>'OddsRatio_working_3-way'!U433/(3*'OddsRatio_working_3-way'!X433^(1/3))*SIN(('OddsRatio_working_3-way'!Y433)/3)</f>
        <v>-2.9262179828837408E-2</v>
      </c>
      <c r="AJ433" s="11">
        <f>'OddsRatio_working_3-way'!U433/(3*'OddsRatio_working_3-way'!X433^(1/3))*SIN(('OddsRatio_working_3-way'!Y433+2*PI())/3)</f>
        <v>-0.43668205609269817</v>
      </c>
      <c r="AK433" s="11">
        <f>'OddsRatio_working_3-way'!U433/(3*'OddsRatio_working_3-way'!X433^(1/3))*SIN(('OddsRatio_working_3-way'!Y433+4*PI())/3)</f>
        <v>0.4659442359215355</v>
      </c>
      <c r="AL433" s="11">
        <f>'OddsRatio_working_3-way'!Z433+'OddsRatio_working_3-way'!AF433</f>
        <v>1.0422630653441032</v>
      </c>
      <c r="AM433" s="11">
        <f>'OddsRatio_working_3-way'!AA433+'OddsRatio_working_3-way'!AG433</f>
        <v>-0.57181511487581504</v>
      </c>
      <c r="AN433" s="11">
        <f>'OddsRatio_working_3-way'!AB433+'OddsRatio_working_3-way'!AH433</f>
        <v>-0.47044795046828808</v>
      </c>
      <c r="AO433" s="11">
        <f>'OddsRatio_working_3-way'!AC433+'OddsRatio_working_3-way'!AI433</f>
        <v>0</v>
      </c>
      <c r="AP433" s="11">
        <f>'OddsRatio_working_3-way'!AD433+'OddsRatio_working_3-way'!AJ433</f>
        <v>0</v>
      </c>
      <c r="AQ433" s="11">
        <f>'OddsRatio_working_3-way'!AE433+'OddsRatio_working_3-way'!AK433</f>
        <v>0</v>
      </c>
      <c r="AR433" s="10">
        <f>IF(A433="","",IF(('OddsRatio_working_3-way'!X433=0),IF(Q433&gt;0,-Q433^(1/3),(-Q433)^(1/3)),'OddsRatio_working_3-way'!AL433-'OddsRatio_working_3-way'!R433/3))</f>
        <v>1.0422630653441032</v>
      </c>
      <c r="AS433" s="11">
        <f>IF(('OddsRatio_working_3-way'!X433=0),IF(Q433&gt;0,-Q433^(1/3),(-Q433)^(1/3)),'OddsRatio_working_3-way'!AM433-'OddsRatio_working_3-way'!R433/3)</f>
        <v>-0.57181511487581504</v>
      </c>
      <c r="AT433" s="11">
        <f>IF(('OddsRatio_working_3-way'!X433=0),IF(Q433&gt;0,-Q433^(1/3),(-Q433)^(1/3)),'OddsRatio_working_3-way'!AN433-'OddsRatio_working_3-way'!R433/3)</f>
        <v>-0.47044795046828808</v>
      </c>
      <c r="AU433" s="11">
        <f>IF(('OddsRatio_working_3-way'!X433=0),0,'OddsRatio_working_3-way'!AO433)</f>
        <v>0</v>
      </c>
      <c r="AV433" s="11">
        <f>IF(('OddsRatio_working_3-way'!X433=0),0,'OddsRatio_working_3-way'!AP433)</f>
        <v>0</v>
      </c>
      <c r="AW433" s="11">
        <f>IF(('OddsRatio_working_3-way'!X433=0),0,'OddsRatio_working_3-way'!AQ433)</f>
        <v>0</v>
      </c>
    </row>
    <row r="434" spans="1:49" x14ac:dyDescent="0.2">
      <c r="A434" s="4">
        <f>IF('True_Odds_Calculator_3-way'!A435="","",'True_Odds_Calculator_3-way'!A435)</f>
        <v>2.61</v>
      </c>
      <c r="B434" s="4">
        <f>IF('True_Odds_Calculator_3-way'!B435="","",'True_Odds_Calculator_3-way'!B435)</f>
        <v>3.02</v>
      </c>
      <c r="C434" s="4">
        <f>IF('True_Odds_Calculator_3-way'!C435="","",'True_Odds_Calculator_3-way'!C435)</f>
        <v>3.2</v>
      </c>
      <c r="D434" s="9">
        <f t="shared" si="91"/>
        <v>0.37372203644640029</v>
      </c>
      <c r="E434" s="9">
        <f t="shared" si="92"/>
        <v>0.32231672925668858</v>
      </c>
      <c r="F434" s="9">
        <f t="shared" si="93"/>
        <v>0.30396123429691091</v>
      </c>
      <c r="G434" s="9">
        <f t="shared" si="94"/>
        <v>1.0408605487788118</v>
      </c>
      <c r="H434" s="9">
        <f t="shared" si="95"/>
        <v>2.6757854835338866</v>
      </c>
      <c r="I434" s="9">
        <f t="shared" si="96"/>
        <v>3.1025383085331999</v>
      </c>
      <c r="J434" s="9">
        <f t="shared" si="97"/>
        <v>3.2898932073133866</v>
      </c>
      <c r="K434" s="11">
        <f t="shared" si="98"/>
        <v>0.38314176245210729</v>
      </c>
      <c r="L434" s="11">
        <f t="shared" si="99"/>
        <v>0.33112582781456956</v>
      </c>
      <c r="M434" s="11">
        <f t="shared" si="100"/>
        <v>0.3125</v>
      </c>
      <c r="N434" s="11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-0.28366287330948203</v>
      </c>
      <c r="O434" s="11">
        <f>0</f>
        <v>0</v>
      </c>
      <c r="P434" s="11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0.23113788028722948</v>
      </c>
      <c r="Q434" s="11">
        <f>2*'OddsRatio_working_3-way'!K434*'OddsRatio_working_3-way'!L434*'OddsRatio_working_3-way'!M434</f>
        <v>7.9292583288929491E-2</v>
      </c>
      <c r="R434" s="11">
        <f t="shared" si="101"/>
        <v>0</v>
      </c>
      <c r="S434" s="11">
        <f t="shared" si="102"/>
        <v>-0.81483303609864133</v>
      </c>
      <c r="T434" s="11">
        <f t="shared" si="103"/>
        <v>-0.27953105869593181</v>
      </c>
      <c r="U434" s="11">
        <f>'OddsRatio_working_3-way'!S434-'OddsRatio_working_3-way'!R434^2/3</f>
        <v>-0.81483303609864133</v>
      </c>
      <c r="V434" s="11">
        <f>'OddsRatio_working_3-way'!S434*'OddsRatio_working_3-way'!R434/3-2*'OddsRatio_working_3-way'!R434^3/27-'OddsRatio_working_3-way'!T434</f>
        <v>0.27953105869593181</v>
      </c>
      <c r="W434" s="11">
        <f>'OddsRatio_working_3-way'!V434^2+4*'OddsRatio_working_3-way'!U434^3/27</f>
        <v>-2.0121262409736884E-3</v>
      </c>
      <c r="X434" s="11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0.14155364620581323</v>
      </c>
      <c r="Y434" s="11">
        <f>IF('OddsRatio_working_3-way'!W434&gt;=0,IF('OddsRatio_working_3-way'!V434+SQRT('OddsRatio_working_3-way'!W434)&gt;0,0,PI()),ACOS('OddsRatio_working_3-way'!V434/(2*'OddsRatio_working_3-way'!X434)))</f>
        <v>0.15911482627507278</v>
      </c>
      <c r="Z434" s="11">
        <f>'OddsRatio_working_3-way'!X434^(1/3)*COS('OddsRatio_working_3-way'!Y434/3)</f>
        <v>0.52043027438940592</v>
      </c>
      <c r="AA434" s="11">
        <f>'OddsRatio_working_3-way'!X434^(1/3)*COS(('OddsRatio_working_3-way'!Y434+2*PI())/3)</f>
        <v>-0.28414223791514387</v>
      </c>
      <c r="AB434" s="11">
        <f>'OddsRatio_working_3-way'!X434^(1/3)*COS(('OddsRatio_working_3-way'!Y434+4*PI())/3)</f>
        <v>-0.23628803647426233</v>
      </c>
      <c r="AC434" s="11">
        <f>'OddsRatio_working_3-way'!X434^(1/3)*SIN('OddsRatio_working_3-way'!Y434/3)</f>
        <v>2.7628636083747715E-2</v>
      </c>
      <c r="AD434" s="11">
        <f>'OddsRatio_working_3-way'!X434^(1/3)*SIN(('OddsRatio_working_3-way'!Y434+2*PI())/3)</f>
        <v>0.43689152047785756</v>
      </c>
      <c r="AE434" s="11">
        <f>'OddsRatio_working_3-way'!X434^(1/3)*SIN(('OddsRatio_working_3-way'!Y434+4*PI())/3)</f>
        <v>-0.46452015656160511</v>
      </c>
      <c r="AF434" s="11">
        <f>-'OddsRatio_working_3-way'!U434/(3*'OddsRatio_working_3-way'!X434^(1/3))*COS(('OddsRatio_working_3-way'!Y434)/3)</f>
        <v>0.52043027438940592</v>
      </c>
      <c r="AG434" s="11">
        <f>-'OddsRatio_working_3-way'!U434/(3*'OddsRatio_working_3-way'!X434^(1/3))*COS(('OddsRatio_working_3-way'!Y434+2*PI())/3)</f>
        <v>-0.28414223791514387</v>
      </c>
      <c r="AH434" s="11">
        <f>-'OddsRatio_working_3-way'!U434/(3*'OddsRatio_working_3-way'!X434^(1/3))*COS(('OddsRatio_working_3-way'!Y434+4*PI())/3)</f>
        <v>-0.23628803647426233</v>
      </c>
      <c r="AI434" s="11">
        <f>'OddsRatio_working_3-way'!U434/(3*'OddsRatio_working_3-way'!X434^(1/3))*SIN(('OddsRatio_working_3-way'!Y434)/3)</f>
        <v>-2.7628636083747715E-2</v>
      </c>
      <c r="AJ434" s="11">
        <f>'OddsRatio_working_3-way'!U434/(3*'OddsRatio_working_3-way'!X434^(1/3))*SIN(('OddsRatio_working_3-way'!Y434+2*PI())/3)</f>
        <v>-0.43689152047785756</v>
      </c>
      <c r="AK434" s="11">
        <f>'OddsRatio_working_3-way'!U434/(3*'OddsRatio_working_3-way'!X434^(1/3))*SIN(('OddsRatio_working_3-way'!Y434+4*PI())/3)</f>
        <v>0.46452015656160511</v>
      </c>
      <c r="AL434" s="11">
        <f>'OddsRatio_working_3-way'!Z434+'OddsRatio_working_3-way'!AF434</f>
        <v>1.0408605487788118</v>
      </c>
      <c r="AM434" s="11">
        <f>'OddsRatio_working_3-way'!AA434+'OddsRatio_working_3-way'!AG434</f>
        <v>-0.56828447583028774</v>
      </c>
      <c r="AN434" s="11">
        <f>'OddsRatio_working_3-way'!AB434+'OddsRatio_working_3-way'!AH434</f>
        <v>-0.47257607294852466</v>
      </c>
      <c r="AO434" s="11">
        <f>'OddsRatio_working_3-way'!AC434+'OddsRatio_working_3-way'!AI434</f>
        <v>0</v>
      </c>
      <c r="AP434" s="11">
        <f>'OddsRatio_working_3-way'!AD434+'OddsRatio_working_3-way'!AJ434</f>
        <v>0</v>
      </c>
      <c r="AQ434" s="11">
        <f>'OddsRatio_working_3-way'!AE434+'OddsRatio_working_3-way'!AK434</f>
        <v>0</v>
      </c>
      <c r="AR434" s="10">
        <f>IF(A434="","",IF(('OddsRatio_working_3-way'!X434=0),IF(Q434&gt;0,-Q434^(1/3),(-Q434)^(1/3)),'OddsRatio_working_3-way'!AL434-'OddsRatio_working_3-way'!R434/3))</f>
        <v>1.0408605487788118</v>
      </c>
      <c r="AS434" s="11">
        <f>IF(('OddsRatio_working_3-way'!X434=0),IF(Q434&gt;0,-Q434^(1/3),(-Q434)^(1/3)),'OddsRatio_working_3-way'!AM434-'OddsRatio_working_3-way'!R434/3)</f>
        <v>-0.56828447583028774</v>
      </c>
      <c r="AT434" s="11">
        <f>IF(('OddsRatio_working_3-way'!X434=0),IF(Q434&gt;0,-Q434^(1/3),(-Q434)^(1/3)),'OddsRatio_working_3-way'!AN434-'OddsRatio_working_3-way'!R434/3)</f>
        <v>-0.47257607294852466</v>
      </c>
      <c r="AU434" s="11">
        <f>IF(('OddsRatio_working_3-way'!X434=0),0,'OddsRatio_working_3-way'!AO434)</f>
        <v>0</v>
      </c>
      <c r="AV434" s="11">
        <f>IF(('OddsRatio_working_3-way'!X434=0),0,'OddsRatio_working_3-way'!AP434)</f>
        <v>0</v>
      </c>
      <c r="AW434" s="11">
        <f>IF(('OddsRatio_working_3-way'!X434=0),0,'OddsRatio_working_3-way'!AQ434)</f>
        <v>0</v>
      </c>
    </row>
    <row r="435" spans="1:49" x14ac:dyDescent="0.2">
      <c r="A435" s="4">
        <f>IF('True_Odds_Calculator_3-way'!A436="","",'True_Odds_Calculator_3-way'!A436)</f>
        <v>3.62</v>
      </c>
      <c r="B435" s="4">
        <f>IF('True_Odds_Calculator_3-way'!B436="","",'True_Odds_Calculator_3-way'!B436)</f>
        <v>3.3</v>
      </c>
      <c r="C435" s="4">
        <f>IF('True_Odds_Calculator_3-way'!C436="","",'True_Odds_Calculator_3-way'!C436)</f>
        <v>2.23</v>
      </c>
      <c r="D435" s="9">
        <f t="shared" si="91"/>
        <v>0.26785731546307523</v>
      </c>
      <c r="E435" s="9">
        <f t="shared" si="92"/>
        <v>0.29416185939274586</v>
      </c>
      <c r="F435" s="9">
        <f t="shared" si="93"/>
        <v>0.43798082514417891</v>
      </c>
      <c r="G435" s="9">
        <f t="shared" si="94"/>
        <v>1.0432560792334944</v>
      </c>
      <c r="H435" s="9">
        <f t="shared" si="95"/>
        <v>3.733330927591755</v>
      </c>
      <c r="I435" s="9">
        <f t="shared" si="96"/>
        <v>3.3994889822370369</v>
      </c>
      <c r="J435" s="9">
        <f t="shared" si="97"/>
        <v>2.2832049774571979</v>
      </c>
      <c r="K435" s="11">
        <f t="shared" si="98"/>
        <v>0.27624309392265195</v>
      </c>
      <c r="L435" s="11">
        <f t="shared" si="99"/>
        <v>0.30303030303030304</v>
      </c>
      <c r="M435" s="11">
        <f t="shared" si="100"/>
        <v>0.44843049327354262</v>
      </c>
      <c r="N435" s="11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-0.27823186401587408</v>
      </c>
      <c r="O435" s="11">
        <f>0</f>
        <v>0</v>
      </c>
      <c r="P435" s="11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0.23085949553258722</v>
      </c>
      <c r="Q435" s="11">
        <f>2*'OddsRatio_working_3-way'!K435*'OddsRatio_working_3-way'!L435*'OddsRatio_working_3-way'!M435</f>
        <v>7.5076258709784474E-2</v>
      </c>
      <c r="R435" s="11">
        <f t="shared" si="101"/>
        <v>0</v>
      </c>
      <c r="S435" s="11">
        <f t="shared" si="102"/>
        <v>-0.82973780285429821</v>
      </c>
      <c r="T435" s="11">
        <f t="shared" si="103"/>
        <v>-0.26983343182253605</v>
      </c>
      <c r="U435" s="11">
        <f>'OddsRatio_working_3-way'!S435-'OddsRatio_working_3-way'!R435^2/3</f>
        <v>-0.82973780285429821</v>
      </c>
      <c r="V435" s="11">
        <f>'OddsRatio_working_3-way'!S435*'OddsRatio_working_3-way'!R435/3-2*'OddsRatio_working_3-way'!R435^3/27-'OddsRatio_working_3-way'!T435</f>
        <v>0.26983343182253605</v>
      </c>
      <c r="W435" s="11">
        <f>'OddsRatio_working_3-way'!V435^2+4*'OddsRatio_working_3-way'!U435^3/27</f>
        <v>-1.181885067410797E-2</v>
      </c>
      <c r="X435" s="11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0.14545526082204382</v>
      </c>
      <c r="Y435" s="11">
        <f>IF('OddsRatio_working_3-way'!W435&gt;=0,IF('OddsRatio_working_3-way'!V435+SQRT('OddsRatio_working_3-way'!W435)&gt;0,0,PI()),ACOS('OddsRatio_working_3-way'!V435/(2*'OddsRatio_working_3-way'!X435)))</f>
        <v>0.38299956323968321</v>
      </c>
      <c r="Z435" s="11">
        <f>'OddsRatio_working_3-way'!X435^(1/3)*COS('OddsRatio_working_3-way'!Y435/3)</f>
        <v>0.5216280396167472</v>
      </c>
      <c r="AA435" s="11">
        <f>'OddsRatio_working_3-way'!X435^(1/3)*COS(('OddsRatio_working_3-way'!Y435+2*PI())/3)</f>
        <v>-0.31880187998415904</v>
      </c>
      <c r="AB435" s="11">
        <f>'OddsRatio_working_3-way'!X435^(1/3)*COS(('OddsRatio_working_3-way'!Y435+4*PI())/3)</f>
        <v>-0.20282615963258829</v>
      </c>
      <c r="AC435" s="11">
        <f>'OddsRatio_working_3-way'!X435^(1/3)*SIN('OddsRatio_working_3-way'!Y435/3)</f>
        <v>6.6958613364440298E-2</v>
      </c>
      <c r="AD435" s="11">
        <f>'OddsRatio_working_3-way'!X435^(1/3)*SIN(('OddsRatio_working_3-way'!Y435+2*PI())/3)</f>
        <v>0.41826382695215852</v>
      </c>
      <c r="AE435" s="11">
        <f>'OddsRatio_working_3-way'!X435^(1/3)*SIN(('OddsRatio_working_3-way'!Y435+4*PI())/3)</f>
        <v>-0.48522244031659867</v>
      </c>
      <c r="AF435" s="11">
        <f>-'OddsRatio_working_3-way'!U435/(3*'OddsRatio_working_3-way'!X435^(1/3))*COS(('OddsRatio_working_3-way'!Y435)/3)</f>
        <v>0.52162803961674731</v>
      </c>
      <c r="AG435" s="11">
        <f>-'OddsRatio_working_3-way'!U435/(3*'OddsRatio_working_3-way'!X435^(1/3))*COS(('OddsRatio_working_3-way'!Y435+2*PI())/3)</f>
        <v>-0.3188018799841591</v>
      </c>
      <c r="AH435" s="11">
        <f>-'OddsRatio_working_3-way'!U435/(3*'OddsRatio_working_3-way'!X435^(1/3))*COS(('OddsRatio_working_3-way'!Y435+4*PI())/3)</f>
        <v>-0.20282615963258832</v>
      </c>
      <c r="AI435" s="11">
        <f>'OddsRatio_working_3-way'!U435/(3*'OddsRatio_working_3-way'!X435^(1/3))*SIN(('OddsRatio_working_3-way'!Y435)/3)</f>
        <v>-6.6958613364440311E-2</v>
      </c>
      <c r="AJ435" s="11">
        <f>'OddsRatio_working_3-way'!U435/(3*'OddsRatio_working_3-way'!X435^(1/3))*SIN(('OddsRatio_working_3-way'!Y435+2*PI())/3)</f>
        <v>-0.41826382695215863</v>
      </c>
      <c r="AK435" s="11">
        <f>'OddsRatio_working_3-way'!U435/(3*'OddsRatio_working_3-way'!X435^(1/3))*SIN(('OddsRatio_working_3-way'!Y435+4*PI())/3)</f>
        <v>0.48522244031659878</v>
      </c>
      <c r="AL435" s="11">
        <f>'OddsRatio_working_3-way'!Z435+'OddsRatio_working_3-way'!AF435</f>
        <v>1.0432560792334944</v>
      </c>
      <c r="AM435" s="11">
        <f>'OddsRatio_working_3-way'!AA435+'OddsRatio_working_3-way'!AG435</f>
        <v>-0.6376037599683182</v>
      </c>
      <c r="AN435" s="11">
        <f>'OddsRatio_working_3-way'!AB435+'OddsRatio_working_3-way'!AH435</f>
        <v>-0.40565231926517664</v>
      </c>
      <c r="AO435" s="11">
        <f>'OddsRatio_working_3-way'!AC435+'OddsRatio_working_3-way'!AI435</f>
        <v>0</v>
      </c>
      <c r="AP435" s="11">
        <f>'OddsRatio_working_3-way'!AD435+'OddsRatio_working_3-way'!AJ435</f>
        <v>0</v>
      </c>
      <c r="AQ435" s="11">
        <f>'OddsRatio_working_3-way'!AE435+'OddsRatio_working_3-way'!AK435</f>
        <v>0</v>
      </c>
      <c r="AR435" s="10">
        <f>IF(A435="","",IF(('OddsRatio_working_3-way'!X435=0),IF(Q435&gt;0,-Q435^(1/3),(-Q435)^(1/3)),'OddsRatio_working_3-way'!AL435-'OddsRatio_working_3-way'!R435/3))</f>
        <v>1.0432560792334944</v>
      </c>
      <c r="AS435" s="11">
        <f>IF(('OddsRatio_working_3-way'!X435=0),IF(Q435&gt;0,-Q435^(1/3),(-Q435)^(1/3)),'OddsRatio_working_3-way'!AM435-'OddsRatio_working_3-way'!R435/3)</f>
        <v>-0.6376037599683182</v>
      </c>
      <c r="AT435" s="11">
        <f>IF(('OddsRatio_working_3-way'!X435=0),IF(Q435&gt;0,-Q435^(1/3),(-Q435)^(1/3)),'OddsRatio_working_3-way'!AN435-'OddsRatio_working_3-way'!R435/3)</f>
        <v>-0.40565231926517664</v>
      </c>
      <c r="AU435" s="11">
        <f>IF(('OddsRatio_working_3-way'!X435=0),0,'OddsRatio_working_3-way'!AO435)</f>
        <v>0</v>
      </c>
      <c r="AV435" s="11">
        <f>IF(('OddsRatio_working_3-way'!X435=0),0,'OddsRatio_working_3-way'!AP435)</f>
        <v>0</v>
      </c>
      <c r="AW435" s="11">
        <f>IF(('OddsRatio_working_3-way'!X435=0),0,'OddsRatio_working_3-way'!AQ435)</f>
        <v>0</v>
      </c>
    </row>
    <row r="436" spans="1:49" x14ac:dyDescent="0.2">
      <c r="A436" s="4">
        <f>IF('True_Odds_Calculator_3-way'!A437="","",'True_Odds_Calculator_3-way'!A437)</f>
        <v>5.73</v>
      </c>
      <c r="B436" s="4">
        <f>IF('True_Odds_Calculator_3-way'!B437="","",'True_Odds_Calculator_3-way'!B437)</f>
        <v>4.5</v>
      </c>
      <c r="C436" s="4">
        <f>IF('True_Odds_Calculator_3-way'!C437="","",'True_Odds_Calculator_3-way'!C437)</f>
        <v>1.57</v>
      </c>
      <c r="D436" s="9">
        <f t="shared" si="91"/>
        <v>0.16578147840809238</v>
      </c>
      <c r="E436" s="9">
        <f t="shared" si="92"/>
        <v>0.21170766431062762</v>
      </c>
      <c r="F436" s="9">
        <f t="shared" si="93"/>
        <v>0.62251085728127997</v>
      </c>
      <c r="G436" s="9">
        <f t="shared" si="94"/>
        <v>1.0638555876516216</v>
      </c>
      <c r="H436" s="9">
        <f t="shared" si="95"/>
        <v>6.0320369295921692</v>
      </c>
      <c r="I436" s="9">
        <f t="shared" si="96"/>
        <v>4.7234945567806754</v>
      </c>
      <c r="J436" s="9">
        <f t="shared" si="97"/>
        <v>1.6063976849614248</v>
      </c>
      <c r="K436" s="11">
        <f t="shared" si="98"/>
        <v>0.17452006980802792</v>
      </c>
      <c r="L436" s="11">
        <f t="shared" si="99"/>
        <v>0.22222222222222221</v>
      </c>
      <c r="M436" s="11">
        <f t="shared" si="100"/>
        <v>0.63694267515923564</v>
      </c>
      <c r="N436" s="11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-0.23309730512851867</v>
      </c>
      <c r="O436" s="11">
        <f>0</f>
        <v>0</v>
      </c>
      <c r="P436" s="11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0.21737814781467024</v>
      </c>
      <c r="Q436" s="11">
        <f>2*'OddsRatio_working_3-way'!K436*'OddsRatio_working_3-way'!L436*'OddsRatio_working_3-way'!M436</f>
        <v>4.9404124503334153E-2</v>
      </c>
      <c r="R436" s="11">
        <f t="shared" si="101"/>
        <v>0</v>
      </c>
      <c r="S436" s="11">
        <f t="shared" si="102"/>
        <v>-0.93256396805968378</v>
      </c>
      <c r="T436" s="11">
        <f t="shared" si="103"/>
        <v>-0.21194635637720088</v>
      </c>
      <c r="U436" s="11">
        <f>'OddsRatio_working_3-way'!S436-'OddsRatio_working_3-way'!R436^2/3</f>
        <v>-0.93256396805968378</v>
      </c>
      <c r="V436" s="11">
        <f>'OddsRatio_working_3-way'!S436*'OddsRatio_working_3-way'!R436/3-2*'OddsRatio_working_3-way'!R436^3/27-'OddsRatio_working_3-way'!T436</f>
        <v>0.21194635637720088</v>
      </c>
      <c r="W436" s="11">
        <f>'OddsRatio_working_3-way'!V436^2+4*'OddsRatio_working_3-way'!U436^3/27</f>
        <v>-7.5231051062974119E-2</v>
      </c>
      <c r="X436" s="11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0.17331496548520092</v>
      </c>
      <c r="Y436" s="11">
        <f>IF('OddsRatio_working_3-way'!W436&gt;=0,IF('OddsRatio_working_3-way'!V436+SQRT('OddsRatio_working_3-way'!W436)&gt;0,0,PI()),ACOS('OddsRatio_working_3-way'!V436/(2*'OddsRatio_working_3-way'!X436)))</f>
        <v>0.912906440864796</v>
      </c>
      <c r="Z436" s="11">
        <f>'OddsRatio_working_3-way'!X436^(1/3)*COS('OddsRatio_working_3-way'!Y436/3)</f>
        <v>0.53192779382581079</v>
      </c>
      <c r="AA436" s="11">
        <f>'OddsRatio_working_3-way'!X436^(1/3)*COS(('OddsRatio_working_3-way'!Y436+2*PI())/3)</f>
        <v>-0.41063804329582071</v>
      </c>
      <c r="AB436" s="11">
        <f>'OddsRatio_working_3-way'!X436^(1/3)*COS(('OddsRatio_working_3-way'!Y436+4*PI())/3)</f>
        <v>-0.12128975052998998</v>
      </c>
      <c r="AC436" s="11">
        <f>'OddsRatio_working_3-way'!X436^(1/3)*SIN('OddsRatio_working_3-way'!Y436/3)</f>
        <v>0.16705531471791105</v>
      </c>
      <c r="AD436" s="11">
        <f>'OddsRatio_working_3-way'!X436^(1/3)*SIN(('OddsRatio_working_3-way'!Y436+2*PI())/3)</f>
        <v>0.37713532507320802</v>
      </c>
      <c r="AE436" s="11">
        <f>'OddsRatio_working_3-way'!X436^(1/3)*SIN(('OddsRatio_working_3-way'!Y436+4*PI())/3)</f>
        <v>-0.54419063979111892</v>
      </c>
      <c r="AF436" s="11">
        <f>-'OddsRatio_working_3-way'!U436/(3*'OddsRatio_working_3-way'!X436^(1/3))*COS(('OddsRatio_working_3-way'!Y436)/3)</f>
        <v>0.53192779382581079</v>
      </c>
      <c r="AG436" s="11">
        <f>-'OddsRatio_working_3-way'!U436/(3*'OddsRatio_working_3-way'!X436^(1/3))*COS(('OddsRatio_working_3-way'!Y436+2*PI())/3)</f>
        <v>-0.41063804329582071</v>
      </c>
      <c r="AH436" s="11">
        <f>-'OddsRatio_working_3-way'!U436/(3*'OddsRatio_working_3-way'!X436^(1/3))*COS(('OddsRatio_working_3-way'!Y436+4*PI())/3)</f>
        <v>-0.12128975052998998</v>
      </c>
      <c r="AI436" s="11">
        <f>'OddsRatio_working_3-way'!U436/(3*'OddsRatio_working_3-way'!X436^(1/3))*SIN(('OddsRatio_working_3-way'!Y436)/3)</f>
        <v>-0.16705531471791105</v>
      </c>
      <c r="AJ436" s="11">
        <f>'OddsRatio_working_3-way'!U436/(3*'OddsRatio_working_3-way'!X436^(1/3))*SIN(('OddsRatio_working_3-way'!Y436+2*PI())/3)</f>
        <v>-0.37713532507320802</v>
      </c>
      <c r="AK436" s="11">
        <f>'OddsRatio_working_3-way'!U436/(3*'OddsRatio_working_3-way'!X436^(1/3))*SIN(('OddsRatio_working_3-way'!Y436+4*PI())/3)</f>
        <v>0.54419063979111892</v>
      </c>
      <c r="AL436" s="11">
        <f>'OddsRatio_working_3-way'!Z436+'OddsRatio_working_3-way'!AF436</f>
        <v>1.0638555876516216</v>
      </c>
      <c r="AM436" s="11">
        <f>'OddsRatio_working_3-way'!AA436+'OddsRatio_working_3-way'!AG436</f>
        <v>-0.82127608659164142</v>
      </c>
      <c r="AN436" s="11">
        <f>'OddsRatio_working_3-way'!AB436+'OddsRatio_working_3-way'!AH436</f>
        <v>-0.24257950105997997</v>
      </c>
      <c r="AO436" s="11">
        <f>'OddsRatio_working_3-way'!AC436+'OddsRatio_working_3-way'!AI436</f>
        <v>0</v>
      </c>
      <c r="AP436" s="11">
        <f>'OddsRatio_working_3-way'!AD436+'OddsRatio_working_3-way'!AJ436</f>
        <v>0</v>
      </c>
      <c r="AQ436" s="11">
        <f>'OddsRatio_working_3-way'!AE436+'OddsRatio_working_3-way'!AK436</f>
        <v>0</v>
      </c>
      <c r="AR436" s="10">
        <f>IF(A436="","",IF(('OddsRatio_working_3-way'!X436=0),IF(Q436&gt;0,-Q436^(1/3),(-Q436)^(1/3)),'OddsRatio_working_3-way'!AL436-'OddsRatio_working_3-way'!R436/3))</f>
        <v>1.0638555876516216</v>
      </c>
      <c r="AS436" s="11">
        <f>IF(('OddsRatio_working_3-way'!X436=0),IF(Q436&gt;0,-Q436^(1/3),(-Q436)^(1/3)),'OddsRatio_working_3-way'!AM436-'OddsRatio_working_3-way'!R436/3)</f>
        <v>-0.82127608659164142</v>
      </c>
      <c r="AT436" s="11">
        <f>IF(('OddsRatio_working_3-way'!X436=0),IF(Q436&gt;0,-Q436^(1/3),(-Q436)^(1/3)),'OddsRatio_working_3-way'!AN436-'OddsRatio_working_3-way'!R436/3)</f>
        <v>-0.24257950105997997</v>
      </c>
      <c r="AU436" s="11">
        <f>IF(('OddsRatio_working_3-way'!X436=0),0,'OddsRatio_working_3-way'!AO436)</f>
        <v>0</v>
      </c>
      <c r="AV436" s="11">
        <f>IF(('OddsRatio_working_3-way'!X436=0),0,'OddsRatio_working_3-way'!AP436)</f>
        <v>0</v>
      </c>
      <c r="AW436" s="11">
        <f>IF(('OddsRatio_working_3-way'!X436=0),0,'OddsRatio_working_3-way'!AQ436)</f>
        <v>0</v>
      </c>
    </row>
    <row r="437" spans="1:49" x14ac:dyDescent="0.2">
      <c r="A437" s="4">
        <f>IF('True_Odds_Calculator_3-way'!A438="","",'True_Odds_Calculator_3-way'!A438)</f>
        <v>5.17</v>
      </c>
      <c r="B437" s="4">
        <f>IF('True_Odds_Calculator_3-way'!B438="","",'True_Odds_Calculator_3-way'!B438)</f>
        <v>4.2699999999999996</v>
      </c>
      <c r="C437" s="4">
        <f>IF('True_Odds_Calculator_3-way'!C438="","",'True_Odds_Calculator_3-way'!C438)</f>
        <v>1.66</v>
      </c>
      <c r="D437" s="9">
        <f t="shared" si="91"/>
        <v>0.18535318556208183</v>
      </c>
      <c r="E437" s="9">
        <f t="shared" si="92"/>
        <v>0.22489489222402259</v>
      </c>
      <c r="F437" s="9">
        <f t="shared" si="93"/>
        <v>0.58975192221389539</v>
      </c>
      <c r="G437" s="9">
        <f t="shared" si="94"/>
        <v>1.0539821461068015</v>
      </c>
      <c r="H437" s="9">
        <f t="shared" si="95"/>
        <v>5.3951055492653621</v>
      </c>
      <c r="I437" s="9">
        <f t="shared" si="96"/>
        <v>4.4465216177692408</v>
      </c>
      <c r="J437" s="9">
        <f t="shared" si="97"/>
        <v>1.6956282164304892</v>
      </c>
      <c r="K437" s="11">
        <f t="shared" si="98"/>
        <v>0.19342359767891684</v>
      </c>
      <c r="L437" s="11">
        <f t="shared" si="99"/>
        <v>0.23419203747072601</v>
      </c>
      <c r="M437" s="11">
        <f t="shared" si="100"/>
        <v>0.60240963855421692</v>
      </c>
      <c r="N437" s="11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-0.24558466063166406</v>
      </c>
      <c r="O437" s="11">
        <f>0</f>
        <v>0</v>
      </c>
      <c r="P437" s="11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0.22103370971462805</v>
      </c>
      <c r="Q437" s="11">
        <f>2*'OddsRatio_working_3-way'!K437*'OddsRatio_working_3-way'!L437*'OddsRatio_working_3-way'!M437</f>
        <v>5.4576224620895813E-2</v>
      </c>
      <c r="R437" s="11">
        <f t="shared" si="101"/>
        <v>0</v>
      </c>
      <c r="S437" s="11">
        <f t="shared" si="102"/>
        <v>-0.90003060104043575</v>
      </c>
      <c r="T437" s="11">
        <f t="shared" si="103"/>
        <v>-0.2222297780346755</v>
      </c>
      <c r="U437" s="11">
        <f>'OddsRatio_working_3-way'!S437-'OddsRatio_working_3-way'!R437^2/3</f>
        <v>-0.90003060104043575</v>
      </c>
      <c r="V437" s="11">
        <f>'OddsRatio_working_3-way'!S437*'OddsRatio_working_3-way'!R437/3-2*'OddsRatio_working_3-way'!R437^3/27-'OddsRatio_working_3-way'!T437</f>
        <v>0.2222297780346755</v>
      </c>
      <c r="W437" s="11">
        <f>'OddsRatio_working_3-way'!V437^2+4*'OddsRatio_working_3-way'!U437^3/27</f>
        <v>-5.8624942503789433E-2</v>
      </c>
      <c r="X437" s="11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0.16432514776285048</v>
      </c>
      <c r="Y437" s="11">
        <f>IF('OddsRatio_working_3-way'!W437&gt;=0,IF('OddsRatio_working_3-way'!V437+SQRT('OddsRatio_working_3-way'!W437)&gt;0,0,PI()),ACOS('OddsRatio_working_3-way'!V437/(2*'OddsRatio_working_3-way'!X437)))</f>
        <v>0.82821866343125627</v>
      </c>
      <c r="Z437" s="11">
        <f>'OddsRatio_working_3-way'!X437^(1/3)*COS('OddsRatio_working_3-way'!Y437/3)</f>
        <v>0.52699107305340076</v>
      </c>
      <c r="AA437" s="11">
        <f>'OddsRatio_working_3-way'!X437^(1/3)*COS(('OddsRatio_working_3-way'!Y437+2*PI())/3)</f>
        <v>-0.3927934752249948</v>
      </c>
      <c r="AB437" s="11">
        <f>'OddsRatio_working_3-way'!X437^(1/3)*COS(('OddsRatio_working_3-way'!Y437+4*PI())/3)</f>
        <v>-0.13419759782840604</v>
      </c>
      <c r="AC437" s="11">
        <f>'OddsRatio_working_3-way'!X437^(1/3)*SIN('OddsRatio_working_3-way'!Y437/3)</f>
        <v>0.14930039942624804</v>
      </c>
      <c r="AD437" s="11">
        <f>'OddsRatio_working_3-way'!X437^(1/3)*SIN(('OddsRatio_working_3-way'!Y437+2*PI())/3)</f>
        <v>0.38173745711874191</v>
      </c>
      <c r="AE437" s="11">
        <f>'OddsRatio_working_3-way'!X437^(1/3)*SIN(('OddsRatio_working_3-way'!Y437+4*PI())/3)</f>
        <v>-0.53103785654498992</v>
      </c>
      <c r="AF437" s="11">
        <f>-'OddsRatio_working_3-way'!U437/(3*'OddsRatio_working_3-way'!X437^(1/3))*COS(('OddsRatio_working_3-way'!Y437)/3)</f>
        <v>0.52699107305340076</v>
      </c>
      <c r="AG437" s="11">
        <f>-'OddsRatio_working_3-way'!U437/(3*'OddsRatio_working_3-way'!X437^(1/3))*COS(('OddsRatio_working_3-way'!Y437+2*PI())/3)</f>
        <v>-0.3927934752249948</v>
      </c>
      <c r="AH437" s="11">
        <f>-'OddsRatio_working_3-way'!U437/(3*'OddsRatio_working_3-way'!X437^(1/3))*COS(('OddsRatio_working_3-way'!Y437+4*PI())/3)</f>
        <v>-0.13419759782840604</v>
      </c>
      <c r="AI437" s="11">
        <f>'OddsRatio_working_3-way'!U437/(3*'OddsRatio_working_3-way'!X437^(1/3))*SIN(('OddsRatio_working_3-way'!Y437)/3)</f>
        <v>-0.14930039942624804</v>
      </c>
      <c r="AJ437" s="11">
        <f>'OddsRatio_working_3-way'!U437/(3*'OddsRatio_working_3-way'!X437^(1/3))*SIN(('OddsRatio_working_3-way'!Y437+2*PI())/3)</f>
        <v>-0.38173745711874191</v>
      </c>
      <c r="AK437" s="11">
        <f>'OddsRatio_working_3-way'!U437/(3*'OddsRatio_working_3-way'!X437^(1/3))*SIN(('OddsRatio_working_3-way'!Y437+4*PI())/3)</f>
        <v>0.53103785654498992</v>
      </c>
      <c r="AL437" s="11">
        <f>'OddsRatio_working_3-way'!Z437+'OddsRatio_working_3-way'!AF437</f>
        <v>1.0539821461068015</v>
      </c>
      <c r="AM437" s="11">
        <f>'OddsRatio_working_3-way'!AA437+'OddsRatio_working_3-way'!AG437</f>
        <v>-0.78558695044998961</v>
      </c>
      <c r="AN437" s="11">
        <f>'OddsRatio_working_3-way'!AB437+'OddsRatio_working_3-way'!AH437</f>
        <v>-0.26839519565681208</v>
      </c>
      <c r="AO437" s="11">
        <f>'OddsRatio_working_3-way'!AC437+'OddsRatio_working_3-way'!AI437</f>
        <v>0</v>
      </c>
      <c r="AP437" s="11">
        <f>'OddsRatio_working_3-way'!AD437+'OddsRatio_working_3-way'!AJ437</f>
        <v>0</v>
      </c>
      <c r="AQ437" s="11">
        <f>'OddsRatio_working_3-way'!AE437+'OddsRatio_working_3-way'!AK437</f>
        <v>0</v>
      </c>
      <c r="AR437" s="10">
        <f>IF(A437="","",IF(('OddsRatio_working_3-way'!X437=0),IF(Q437&gt;0,-Q437^(1/3),(-Q437)^(1/3)),'OddsRatio_working_3-way'!AL437-'OddsRatio_working_3-way'!R437/3))</f>
        <v>1.0539821461068015</v>
      </c>
      <c r="AS437" s="11">
        <f>IF(('OddsRatio_working_3-way'!X437=0),IF(Q437&gt;0,-Q437^(1/3),(-Q437)^(1/3)),'OddsRatio_working_3-way'!AM437-'OddsRatio_working_3-way'!R437/3)</f>
        <v>-0.78558695044998961</v>
      </c>
      <c r="AT437" s="11">
        <f>IF(('OddsRatio_working_3-way'!X437=0),IF(Q437&gt;0,-Q437^(1/3),(-Q437)^(1/3)),'OddsRatio_working_3-way'!AN437-'OddsRatio_working_3-way'!R437/3)</f>
        <v>-0.26839519565681208</v>
      </c>
      <c r="AU437" s="11">
        <f>IF(('OddsRatio_working_3-way'!X437=0),0,'OddsRatio_working_3-way'!AO437)</f>
        <v>0</v>
      </c>
      <c r="AV437" s="11">
        <f>IF(('OddsRatio_working_3-way'!X437=0),0,'OddsRatio_working_3-way'!AP437)</f>
        <v>0</v>
      </c>
      <c r="AW437" s="11">
        <f>IF(('OddsRatio_working_3-way'!X437=0),0,'OddsRatio_working_3-way'!AQ437)</f>
        <v>0</v>
      </c>
    </row>
    <row r="438" spans="1:49" x14ac:dyDescent="0.2">
      <c r="A438" s="4">
        <f>IF('True_Odds_Calculator_3-way'!A439="","",'True_Odds_Calculator_3-way'!A439)</f>
        <v>1.66</v>
      </c>
      <c r="B438" s="4">
        <f>IF('True_Odds_Calculator_3-way'!B439="","",'True_Odds_Calculator_3-way'!B439)</f>
        <v>4.32</v>
      </c>
      <c r="C438" s="4">
        <f>IF('True_Odds_Calculator_3-way'!C439="","",'True_Odds_Calculator_3-way'!C439)</f>
        <v>5.07</v>
      </c>
      <c r="D438" s="9">
        <f t="shared" si="91"/>
        <v>0.58930073286253748</v>
      </c>
      <c r="E438" s="9">
        <f t="shared" si="92"/>
        <v>0.22193857346950435</v>
      </c>
      <c r="F438" s="9">
        <f t="shared" si="93"/>
        <v>0.18876069366795825</v>
      </c>
      <c r="G438" s="9">
        <f t="shared" si="94"/>
        <v>1.0559491651270299</v>
      </c>
      <c r="H438" s="9">
        <f t="shared" si="95"/>
        <v>1.6969264489838396</v>
      </c>
      <c r="I438" s="9">
        <f t="shared" si="96"/>
        <v>4.5057512282217393</v>
      </c>
      <c r="J438" s="9">
        <f t="shared" si="97"/>
        <v>5.2977131020670116</v>
      </c>
      <c r="K438" s="11">
        <f t="shared" si="98"/>
        <v>0.60240963855421692</v>
      </c>
      <c r="L438" s="11">
        <f t="shared" si="99"/>
        <v>0.23148148148148145</v>
      </c>
      <c r="M438" s="11">
        <f t="shared" si="100"/>
        <v>0.1972386587771203</v>
      </c>
      <c r="N438" s="11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-0.24528818759587989</v>
      </c>
      <c r="O438" s="11">
        <f>0</f>
        <v>0</v>
      </c>
      <c r="P438" s="11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0.2214094158796043</v>
      </c>
      <c r="Q438" s="11">
        <f>2*'OddsRatio_working_3-way'!K438*'OddsRatio_working_3-way'!L438*'OddsRatio_working_3-way'!M438</f>
        <v>5.5008550529094237E-2</v>
      </c>
      <c r="R438" s="11">
        <f t="shared" si="101"/>
        <v>0</v>
      </c>
      <c r="S438" s="11">
        <f t="shared" si="102"/>
        <v>-0.90265013594695953</v>
      </c>
      <c r="T438" s="11">
        <f t="shared" si="103"/>
        <v>-0.22426090334085952</v>
      </c>
      <c r="U438" s="11">
        <f>'OddsRatio_working_3-way'!S438-'OddsRatio_working_3-way'!R438^2/3</f>
        <v>-0.90265013594695953</v>
      </c>
      <c r="V438" s="11">
        <f>'OddsRatio_working_3-way'!S438*'OddsRatio_working_3-way'!R438/3-2*'OddsRatio_working_3-way'!R438^3/27-'OddsRatio_working_3-way'!T438</f>
        <v>0.22426090334085952</v>
      </c>
      <c r="W438" s="11">
        <f>'OddsRatio_working_3-way'!V438^2+4*'OddsRatio_working_3-way'!U438^3/27</f>
        <v>-5.8663908219267862E-2</v>
      </c>
      <c r="X438" s="11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0.1650430708834259</v>
      </c>
      <c r="Y438" s="11">
        <f>IF('OddsRatio_working_3-way'!W438&gt;=0,IF('OddsRatio_working_3-way'!V438+SQRT('OddsRatio_working_3-way'!W438)&gt;0,0,PI()),ACOS('OddsRatio_working_3-way'!V438/(2*'OddsRatio_working_3-way'!X438)))</f>
        <v>0.82385013579795363</v>
      </c>
      <c r="Z438" s="11">
        <f>'OddsRatio_working_3-way'!X438^(1/3)*COS('OddsRatio_working_3-way'!Y438/3)</f>
        <v>0.52797458256351504</v>
      </c>
      <c r="AA438" s="11">
        <f>'OddsRatio_working_3-way'!X438^(1/3)*COS(('OddsRatio_working_3-way'!Y438+2*PI())/3)</f>
        <v>-0.39280756962294677</v>
      </c>
      <c r="AB438" s="11">
        <f>'OddsRatio_working_3-way'!X438^(1/3)*COS(('OddsRatio_working_3-way'!Y438+4*PI())/3)</f>
        <v>-0.13516701294056838</v>
      </c>
      <c r="AC438" s="11">
        <f>'OddsRatio_working_3-way'!X438^(1/3)*SIN('OddsRatio_working_3-way'!Y438/3)</f>
        <v>0.14874884475473624</v>
      </c>
      <c r="AD438" s="11">
        <f>'OddsRatio_working_3-way'!X438^(1/3)*SIN(('OddsRatio_working_3-way'!Y438+2*PI())/3)</f>
        <v>0.38286497867512043</v>
      </c>
      <c r="AE438" s="11">
        <f>'OddsRatio_working_3-way'!X438^(1/3)*SIN(('OddsRatio_working_3-way'!Y438+4*PI())/3)</f>
        <v>-0.53161382342985664</v>
      </c>
      <c r="AF438" s="11">
        <f>-'OddsRatio_working_3-way'!U438/(3*'OddsRatio_working_3-way'!X438^(1/3))*COS(('OddsRatio_working_3-way'!Y438)/3)</f>
        <v>0.52797458256351493</v>
      </c>
      <c r="AG438" s="11">
        <f>-'OddsRatio_working_3-way'!U438/(3*'OddsRatio_working_3-way'!X438^(1/3))*COS(('OddsRatio_working_3-way'!Y438+2*PI())/3)</f>
        <v>-0.39280756962294672</v>
      </c>
      <c r="AH438" s="11">
        <f>-'OddsRatio_working_3-way'!U438/(3*'OddsRatio_working_3-way'!X438^(1/3))*COS(('OddsRatio_working_3-way'!Y438+4*PI())/3)</f>
        <v>-0.13516701294056835</v>
      </c>
      <c r="AI438" s="11">
        <f>'OddsRatio_working_3-way'!U438/(3*'OddsRatio_working_3-way'!X438^(1/3))*SIN(('OddsRatio_working_3-way'!Y438)/3)</f>
        <v>-0.14874884475473621</v>
      </c>
      <c r="AJ438" s="11">
        <f>'OddsRatio_working_3-way'!U438/(3*'OddsRatio_working_3-way'!X438^(1/3))*SIN(('OddsRatio_working_3-way'!Y438+2*PI())/3)</f>
        <v>-0.38286497867512037</v>
      </c>
      <c r="AK438" s="11">
        <f>'OddsRatio_working_3-way'!U438/(3*'OddsRatio_working_3-way'!X438^(1/3))*SIN(('OddsRatio_working_3-way'!Y438+4*PI())/3)</f>
        <v>0.53161382342985652</v>
      </c>
      <c r="AL438" s="11">
        <f>'OddsRatio_working_3-way'!Z438+'OddsRatio_working_3-way'!AF438</f>
        <v>1.0559491651270299</v>
      </c>
      <c r="AM438" s="11">
        <f>'OddsRatio_working_3-way'!AA438+'OddsRatio_working_3-way'!AG438</f>
        <v>-0.78561513924589343</v>
      </c>
      <c r="AN438" s="11">
        <f>'OddsRatio_working_3-way'!AB438+'OddsRatio_working_3-way'!AH438</f>
        <v>-0.27033402588113675</v>
      </c>
      <c r="AO438" s="11">
        <f>'OddsRatio_working_3-way'!AC438+'OddsRatio_working_3-way'!AI438</f>
        <v>0</v>
      </c>
      <c r="AP438" s="11">
        <f>'OddsRatio_working_3-way'!AD438+'OddsRatio_working_3-way'!AJ438</f>
        <v>0</v>
      </c>
      <c r="AQ438" s="11">
        <f>'OddsRatio_working_3-way'!AE438+'OddsRatio_working_3-way'!AK438</f>
        <v>0</v>
      </c>
      <c r="AR438" s="10">
        <f>IF(A438="","",IF(('OddsRatio_working_3-way'!X438=0),IF(Q438&gt;0,-Q438^(1/3),(-Q438)^(1/3)),'OddsRatio_working_3-way'!AL438-'OddsRatio_working_3-way'!R438/3))</f>
        <v>1.0559491651270299</v>
      </c>
      <c r="AS438" s="11">
        <f>IF(('OddsRatio_working_3-way'!X438=0),IF(Q438&gt;0,-Q438^(1/3),(-Q438)^(1/3)),'OddsRatio_working_3-way'!AM438-'OddsRatio_working_3-way'!R438/3)</f>
        <v>-0.78561513924589343</v>
      </c>
      <c r="AT438" s="11">
        <f>IF(('OddsRatio_working_3-way'!X438=0),IF(Q438&gt;0,-Q438^(1/3),(-Q438)^(1/3)),'OddsRatio_working_3-way'!AN438-'OddsRatio_working_3-way'!R438/3)</f>
        <v>-0.27033402588113675</v>
      </c>
      <c r="AU438" s="11">
        <f>IF(('OddsRatio_working_3-way'!X438=0),0,'OddsRatio_working_3-way'!AO438)</f>
        <v>0</v>
      </c>
      <c r="AV438" s="11">
        <f>IF(('OddsRatio_working_3-way'!X438=0),0,'OddsRatio_working_3-way'!AP438)</f>
        <v>0</v>
      </c>
      <c r="AW438" s="11">
        <f>IF(('OddsRatio_working_3-way'!X438=0),0,'OddsRatio_working_3-way'!AQ438)</f>
        <v>0</v>
      </c>
    </row>
    <row r="439" spans="1:49" x14ac:dyDescent="0.2">
      <c r="A439" s="4">
        <f>IF('True_Odds_Calculator_3-way'!A440="","",'True_Odds_Calculator_3-way'!A440)</f>
        <v>1.87</v>
      </c>
      <c r="B439" s="4">
        <f>IF('True_Odds_Calculator_3-way'!B440="","",'True_Odds_Calculator_3-way'!B440)</f>
        <v>3.65</v>
      </c>
      <c r="C439" s="4">
        <f>IF('True_Odds_Calculator_3-way'!C440="","",'True_Odds_Calculator_3-way'!C440)</f>
        <v>4.53</v>
      </c>
      <c r="D439" s="9">
        <f t="shared" si="91"/>
        <v>0.52282696317581279</v>
      </c>
      <c r="E439" s="9">
        <f t="shared" si="92"/>
        <v>0.26455037926463798</v>
      </c>
      <c r="F439" s="9">
        <f t="shared" si="93"/>
        <v>0.21262265755954918</v>
      </c>
      <c r="G439" s="9">
        <f t="shared" si="94"/>
        <v>1.0490559852512669</v>
      </c>
      <c r="H439" s="9">
        <f t="shared" si="95"/>
        <v>1.9126787071686022</v>
      </c>
      <c r="I439" s="9">
        <f t="shared" si="96"/>
        <v>3.7799983609158576</v>
      </c>
      <c r="J439" s="9">
        <f t="shared" si="97"/>
        <v>4.7031676279369723</v>
      </c>
      <c r="K439" s="11">
        <f t="shared" si="98"/>
        <v>0.53475935828876997</v>
      </c>
      <c r="L439" s="11">
        <f t="shared" si="99"/>
        <v>0.27397260273972601</v>
      </c>
      <c r="M439" s="11">
        <f t="shared" si="100"/>
        <v>0.22075055187637968</v>
      </c>
      <c r="N439" s="11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-0.26321289321646857</v>
      </c>
      <c r="O439" s="11">
        <f>0</f>
        <v>0</v>
      </c>
      <c r="P439" s="11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0.22801133847021854</v>
      </c>
      <c r="Q439" s="11">
        <f>2*'OddsRatio_working_3-way'!K439*'OddsRatio_working_3-way'!L439*'OddsRatio_working_3-way'!M439</f>
        <v>6.4684067651125818E-2</v>
      </c>
      <c r="R439" s="11">
        <f t="shared" si="101"/>
        <v>0</v>
      </c>
      <c r="S439" s="11">
        <f t="shared" si="102"/>
        <v>-0.86626204242472282</v>
      </c>
      <c r="T439" s="11">
        <f t="shared" si="103"/>
        <v>-0.24574809714176532</v>
      </c>
      <c r="U439" s="11">
        <f>'OddsRatio_working_3-way'!S439-'OddsRatio_working_3-way'!R439^2/3</f>
        <v>-0.86626204242472282</v>
      </c>
      <c r="V439" s="11">
        <f>'OddsRatio_working_3-way'!S439*'OddsRatio_working_3-way'!R439/3-2*'OddsRatio_working_3-way'!R439^3/27-'OddsRatio_working_3-way'!T439</f>
        <v>0.24574809714176532</v>
      </c>
      <c r="W439" s="11">
        <f>'OddsRatio_working_3-way'!V439^2+4*'OddsRatio_working_3-way'!U439^3/27</f>
        <v>-3.5911818718444649E-2</v>
      </c>
      <c r="X439" s="11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0.15516438538469707</v>
      </c>
      <c r="Y439" s="11">
        <f>IF('OddsRatio_working_3-way'!W439&gt;=0,IF('OddsRatio_working_3-way'!V439+SQRT('OddsRatio_working_3-way'!W439)&gt;0,0,PI()),ACOS('OddsRatio_working_3-way'!V439/(2*'OddsRatio_working_3-way'!X439)))</f>
        <v>0.65688877198099882</v>
      </c>
      <c r="Z439" s="11">
        <f>'OddsRatio_working_3-way'!X439^(1/3)*COS('OddsRatio_working_3-way'!Y439/3)</f>
        <v>0.52452799262563343</v>
      </c>
      <c r="AA439" s="11">
        <f>'OddsRatio_working_3-way'!X439^(1/3)*COS(('OddsRatio_working_3-way'!Y439+2*PI())/3)</f>
        <v>-0.36334960023480589</v>
      </c>
      <c r="AB439" s="11">
        <f>'OddsRatio_working_3-way'!X439^(1/3)*COS(('OddsRatio_working_3-way'!Y439+4*PI())/3)</f>
        <v>-0.1611783923908274</v>
      </c>
      <c r="AC439" s="11">
        <f>'OddsRatio_working_3-way'!X439^(1/3)*SIN('OddsRatio_working_3-way'!Y439/3)</f>
        <v>0.11672360127111278</v>
      </c>
      <c r="AD439" s="11">
        <f>'OddsRatio_working_3-way'!X439^(1/3)*SIN(('OddsRatio_working_3-way'!Y439+2*PI())/3)</f>
        <v>0.39589276597429884</v>
      </c>
      <c r="AE439" s="11">
        <f>'OddsRatio_working_3-way'!X439^(1/3)*SIN(('OddsRatio_working_3-way'!Y439+4*PI())/3)</f>
        <v>-0.5126163672454116</v>
      </c>
      <c r="AF439" s="11">
        <f>-'OddsRatio_working_3-way'!U439/(3*'OddsRatio_working_3-way'!X439^(1/3))*COS(('OddsRatio_working_3-way'!Y439)/3)</f>
        <v>0.52452799262563343</v>
      </c>
      <c r="AG439" s="11">
        <f>-'OddsRatio_working_3-way'!U439/(3*'OddsRatio_working_3-way'!X439^(1/3))*COS(('OddsRatio_working_3-way'!Y439+2*PI())/3)</f>
        <v>-0.36334960023480589</v>
      </c>
      <c r="AH439" s="11">
        <f>-'OddsRatio_working_3-way'!U439/(3*'OddsRatio_working_3-way'!X439^(1/3))*COS(('OddsRatio_working_3-way'!Y439+4*PI())/3)</f>
        <v>-0.1611783923908274</v>
      </c>
      <c r="AI439" s="11">
        <f>'OddsRatio_working_3-way'!U439/(3*'OddsRatio_working_3-way'!X439^(1/3))*SIN(('OddsRatio_working_3-way'!Y439)/3)</f>
        <v>-0.11672360127111278</v>
      </c>
      <c r="AJ439" s="11">
        <f>'OddsRatio_working_3-way'!U439/(3*'OddsRatio_working_3-way'!X439^(1/3))*SIN(('OddsRatio_working_3-way'!Y439+2*PI())/3)</f>
        <v>-0.39589276597429884</v>
      </c>
      <c r="AK439" s="11">
        <f>'OddsRatio_working_3-way'!U439/(3*'OddsRatio_working_3-way'!X439^(1/3))*SIN(('OddsRatio_working_3-way'!Y439+4*PI())/3)</f>
        <v>0.5126163672454116</v>
      </c>
      <c r="AL439" s="11">
        <f>'OddsRatio_working_3-way'!Z439+'OddsRatio_working_3-way'!AF439</f>
        <v>1.0490559852512669</v>
      </c>
      <c r="AM439" s="11">
        <f>'OddsRatio_working_3-way'!AA439+'OddsRatio_working_3-way'!AG439</f>
        <v>-0.72669920046961178</v>
      </c>
      <c r="AN439" s="11">
        <f>'OddsRatio_working_3-way'!AB439+'OddsRatio_working_3-way'!AH439</f>
        <v>-0.3223567847816548</v>
      </c>
      <c r="AO439" s="11">
        <f>'OddsRatio_working_3-way'!AC439+'OddsRatio_working_3-way'!AI439</f>
        <v>0</v>
      </c>
      <c r="AP439" s="11">
        <f>'OddsRatio_working_3-way'!AD439+'OddsRatio_working_3-way'!AJ439</f>
        <v>0</v>
      </c>
      <c r="AQ439" s="11">
        <f>'OddsRatio_working_3-way'!AE439+'OddsRatio_working_3-way'!AK439</f>
        <v>0</v>
      </c>
      <c r="AR439" s="10">
        <f>IF(A439="","",IF(('OddsRatio_working_3-way'!X439=0),IF(Q439&gt;0,-Q439^(1/3),(-Q439)^(1/3)),'OddsRatio_working_3-way'!AL439-'OddsRatio_working_3-way'!R439/3))</f>
        <v>1.0490559852512669</v>
      </c>
      <c r="AS439" s="11">
        <f>IF(('OddsRatio_working_3-way'!X439=0),IF(Q439&gt;0,-Q439^(1/3),(-Q439)^(1/3)),'OddsRatio_working_3-way'!AM439-'OddsRatio_working_3-way'!R439/3)</f>
        <v>-0.72669920046961178</v>
      </c>
      <c r="AT439" s="11">
        <f>IF(('OddsRatio_working_3-way'!X439=0),IF(Q439&gt;0,-Q439^(1/3),(-Q439)^(1/3)),'OddsRatio_working_3-way'!AN439-'OddsRatio_working_3-way'!R439/3)</f>
        <v>-0.3223567847816548</v>
      </c>
      <c r="AU439" s="11">
        <f>IF(('OddsRatio_working_3-way'!X439=0),0,'OddsRatio_working_3-way'!AO439)</f>
        <v>0</v>
      </c>
      <c r="AV439" s="11">
        <f>IF(('OddsRatio_working_3-way'!X439=0),0,'OddsRatio_working_3-way'!AP439)</f>
        <v>0</v>
      </c>
      <c r="AW439" s="11">
        <f>IF(('OddsRatio_working_3-way'!X439=0),0,'OddsRatio_working_3-way'!AQ439)</f>
        <v>0</v>
      </c>
    </row>
    <row r="440" spans="1:49" x14ac:dyDescent="0.2">
      <c r="A440" s="4">
        <f>IF('True_Odds_Calculator_3-way'!A441="","",'True_Odds_Calculator_3-way'!A441)</f>
        <v>1.1399999999999999</v>
      </c>
      <c r="B440" s="4">
        <f>IF('True_Odds_Calculator_3-way'!B441="","",'True_Odds_Calculator_3-way'!B441)</f>
        <v>9.16</v>
      </c>
      <c r="C440" s="4">
        <f>IF('True_Odds_Calculator_3-way'!C441="","",'True_Odds_Calculator_3-way'!C441)</f>
        <v>19.32</v>
      </c>
      <c r="D440" s="9">
        <f t="shared" si="91"/>
        <v>0.85991211452318828</v>
      </c>
      <c r="E440" s="9">
        <f t="shared" si="92"/>
        <v>9.5280755622618507E-2</v>
      </c>
      <c r="F440" s="9">
        <f t="shared" si="93"/>
        <v>4.4807129854193009E-2</v>
      </c>
      <c r="G440" s="9">
        <f t="shared" si="94"/>
        <v>1.1636395586316801</v>
      </c>
      <c r="H440" s="9">
        <f t="shared" si="95"/>
        <v>1.1629095382084353</v>
      </c>
      <c r="I440" s="9">
        <f t="shared" si="96"/>
        <v>10.495298798434508</v>
      </c>
      <c r="J440" s="9">
        <f t="shared" si="97"/>
        <v>22.317876714132382</v>
      </c>
      <c r="K440" s="11">
        <f t="shared" si="98"/>
        <v>0.87719298245614041</v>
      </c>
      <c r="L440" s="11">
        <f t="shared" si="99"/>
        <v>0.1091703056768559</v>
      </c>
      <c r="M440" s="11">
        <f t="shared" si="100"/>
        <v>5.1759834368530017E-2</v>
      </c>
      <c r="N440" s="11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-0.10373760488176953</v>
      </c>
      <c r="O440" s="11">
        <f>0</f>
        <v>0</v>
      </c>
      <c r="P440" s="11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0.13194732924330321</v>
      </c>
      <c r="Q440" s="11">
        <f>2*'OddsRatio_working_3-way'!K440*'OddsRatio_working_3-way'!L440*'OddsRatio_working_3-way'!M440</f>
        <v>9.9133981399927261E-3</v>
      </c>
      <c r="R440" s="11">
        <f t="shared" si="101"/>
        <v>0</v>
      </c>
      <c r="S440" s="11">
        <f t="shared" si="102"/>
        <v>-1.2719334458674316</v>
      </c>
      <c r="T440" s="11">
        <f t="shared" si="103"/>
        <v>-9.5562242364194694E-2</v>
      </c>
      <c r="U440" s="11">
        <f>'OddsRatio_working_3-way'!S440-'OddsRatio_working_3-way'!R440^2/3</f>
        <v>-1.2719334458674316</v>
      </c>
      <c r="V440" s="11">
        <f>'OddsRatio_working_3-way'!S440*'OddsRatio_working_3-way'!R440/3-2*'OddsRatio_working_3-way'!R440^3/27-'OddsRatio_working_3-way'!T440</f>
        <v>9.5562242364194694E-2</v>
      </c>
      <c r="W440" s="11">
        <f>'OddsRatio_working_3-way'!V440^2+4*'OddsRatio_working_3-way'!U440^3/27</f>
        <v>-0.29572009699545398</v>
      </c>
      <c r="X440" s="11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0.27606712913760989</v>
      </c>
      <c r="Y440" s="11">
        <f>IF('OddsRatio_working_3-way'!W440&gt;=0,IF('OddsRatio_working_3-way'!V440+SQRT('OddsRatio_working_3-way'!W440)&gt;0,0,PI()),ACOS('OddsRatio_working_3-way'!V440/(2*'OddsRatio_working_3-way'!X440)))</f>
        <v>1.3968424390512493</v>
      </c>
      <c r="Z440" s="11">
        <f>'OddsRatio_working_3-way'!X440^(1/3)*COS('OddsRatio_working_3-way'!Y440/3)</f>
        <v>0.58181977931584006</v>
      </c>
      <c r="AA440" s="11">
        <f>'OddsRatio_working_3-way'!X440^(1/3)*COS(('OddsRatio_working_3-way'!Y440+2*PI())/3)</f>
        <v>-0.54408506570112591</v>
      </c>
      <c r="AB440" s="11">
        <f>'OddsRatio_working_3-way'!X440^(1/3)*COS(('OddsRatio_working_3-way'!Y440+4*PI())/3)</f>
        <v>-3.7734713614714283E-2</v>
      </c>
      <c r="AC440" s="11">
        <f>'OddsRatio_working_3-way'!X440^(1/3)*SIN('OddsRatio_working_3-way'!Y440/3)</f>
        <v>0.29234151208135162</v>
      </c>
      <c r="AD440" s="11">
        <f>'OddsRatio_working_3-way'!X440^(1/3)*SIN(('OddsRatio_working_3-way'!Y440+2*PI())/3)</f>
        <v>0.3576999532710976</v>
      </c>
      <c r="AE440" s="11">
        <f>'OddsRatio_working_3-way'!X440^(1/3)*SIN(('OddsRatio_working_3-way'!Y440+4*PI())/3)</f>
        <v>-0.65004146535244922</v>
      </c>
      <c r="AF440" s="11">
        <f>-'OddsRatio_working_3-way'!U440/(3*'OddsRatio_working_3-way'!X440^(1/3))*COS(('OddsRatio_working_3-way'!Y440)/3)</f>
        <v>0.58181977931584006</v>
      </c>
      <c r="AG440" s="11">
        <f>-'OddsRatio_working_3-way'!U440/(3*'OddsRatio_working_3-way'!X440^(1/3))*COS(('OddsRatio_working_3-way'!Y440+2*PI())/3)</f>
        <v>-0.54408506570112591</v>
      </c>
      <c r="AH440" s="11">
        <f>-'OddsRatio_working_3-way'!U440/(3*'OddsRatio_working_3-way'!X440^(1/3))*COS(('OddsRatio_working_3-way'!Y440+4*PI())/3)</f>
        <v>-3.7734713614714283E-2</v>
      </c>
      <c r="AI440" s="11">
        <f>'OddsRatio_working_3-way'!U440/(3*'OddsRatio_working_3-way'!X440^(1/3))*SIN(('OddsRatio_working_3-way'!Y440)/3)</f>
        <v>-0.29234151208135162</v>
      </c>
      <c r="AJ440" s="11">
        <f>'OddsRatio_working_3-way'!U440/(3*'OddsRatio_working_3-way'!X440^(1/3))*SIN(('OddsRatio_working_3-way'!Y440+2*PI())/3)</f>
        <v>-0.3576999532710976</v>
      </c>
      <c r="AK440" s="11">
        <f>'OddsRatio_working_3-way'!U440/(3*'OddsRatio_working_3-way'!X440^(1/3))*SIN(('OddsRatio_working_3-way'!Y440+4*PI())/3)</f>
        <v>0.65004146535244922</v>
      </c>
      <c r="AL440" s="11">
        <f>'OddsRatio_working_3-way'!Z440+'OddsRatio_working_3-way'!AF440</f>
        <v>1.1636395586316801</v>
      </c>
      <c r="AM440" s="11">
        <f>'OddsRatio_working_3-way'!AA440+'OddsRatio_working_3-way'!AG440</f>
        <v>-1.0881701314022518</v>
      </c>
      <c r="AN440" s="11">
        <f>'OddsRatio_working_3-way'!AB440+'OddsRatio_working_3-way'!AH440</f>
        <v>-7.5469427229428565E-2</v>
      </c>
      <c r="AO440" s="11">
        <f>'OddsRatio_working_3-way'!AC440+'OddsRatio_working_3-way'!AI440</f>
        <v>0</v>
      </c>
      <c r="AP440" s="11">
        <f>'OddsRatio_working_3-way'!AD440+'OddsRatio_working_3-way'!AJ440</f>
        <v>0</v>
      </c>
      <c r="AQ440" s="11">
        <f>'OddsRatio_working_3-way'!AE440+'OddsRatio_working_3-way'!AK440</f>
        <v>0</v>
      </c>
      <c r="AR440" s="10">
        <f>IF(A440="","",IF(('OddsRatio_working_3-way'!X440=0),IF(Q440&gt;0,-Q440^(1/3),(-Q440)^(1/3)),'OddsRatio_working_3-way'!AL440-'OddsRatio_working_3-way'!R440/3))</f>
        <v>1.1636395586316801</v>
      </c>
      <c r="AS440" s="11">
        <f>IF(('OddsRatio_working_3-way'!X440=0),IF(Q440&gt;0,-Q440^(1/3),(-Q440)^(1/3)),'OddsRatio_working_3-way'!AM440-'OddsRatio_working_3-way'!R440/3)</f>
        <v>-1.0881701314022518</v>
      </c>
      <c r="AT440" s="11">
        <f>IF(('OddsRatio_working_3-way'!X440=0),IF(Q440&gt;0,-Q440^(1/3),(-Q440)^(1/3)),'OddsRatio_working_3-way'!AN440-'OddsRatio_working_3-way'!R440/3)</f>
        <v>-7.5469427229428565E-2</v>
      </c>
      <c r="AU440" s="11">
        <f>IF(('OddsRatio_working_3-way'!X440=0),0,'OddsRatio_working_3-way'!AO440)</f>
        <v>0</v>
      </c>
      <c r="AV440" s="11">
        <f>IF(('OddsRatio_working_3-way'!X440=0),0,'OddsRatio_working_3-way'!AP440)</f>
        <v>0</v>
      </c>
      <c r="AW440" s="11">
        <f>IF(('OddsRatio_working_3-way'!X440=0),0,'OddsRatio_working_3-way'!AQ440)</f>
        <v>0</v>
      </c>
    </row>
    <row r="441" spans="1:49" x14ac:dyDescent="0.2">
      <c r="A441" s="4">
        <f>IF('True_Odds_Calculator_3-way'!A442="","",'True_Odds_Calculator_3-way'!A442)</f>
        <v>4.33</v>
      </c>
      <c r="B441" s="4">
        <f>IF('True_Odds_Calculator_3-way'!B442="","",'True_Odds_Calculator_3-way'!B442)</f>
        <v>3.68</v>
      </c>
      <c r="C441" s="4">
        <f>IF('True_Odds_Calculator_3-way'!C442="","",'True_Odds_Calculator_3-way'!C442)</f>
        <v>1.9</v>
      </c>
      <c r="D441" s="9">
        <f t="shared" si="91"/>
        <v>0.22275286627292645</v>
      </c>
      <c r="E441" s="9">
        <f t="shared" si="92"/>
        <v>0.26259198451552646</v>
      </c>
      <c r="F441" s="9">
        <f t="shared" si="93"/>
        <v>0.51465514921154731</v>
      </c>
      <c r="G441" s="9">
        <f t="shared" si="94"/>
        <v>1.0478318486811604</v>
      </c>
      <c r="H441" s="9">
        <f t="shared" si="95"/>
        <v>4.4892800561082646</v>
      </c>
      <c r="I441" s="9">
        <f t="shared" si="96"/>
        <v>3.8081893544655103</v>
      </c>
      <c r="J441" s="9">
        <f t="shared" si="97"/>
        <v>1.9430486638130444</v>
      </c>
      <c r="K441" s="11">
        <f t="shared" si="98"/>
        <v>0.23094688221709006</v>
      </c>
      <c r="L441" s="11">
        <f t="shared" si="99"/>
        <v>0.27173913043478259</v>
      </c>
      <c r="M441" s="11">
        <f t="shared" si="100"/>
        <v>0.52631578947368418</v>
      </c>
      <c r="N441" s="11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-0.26529692793083237</v>
      </c>
      <c r="O441" s="11">
        <f>0</f>
        <v>0</v>
      </c>
      <c r="P441" s="11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0.22823840905607728</v>
      </c>
      <c r="Q441" s="11">
        <f>2*'OddsRatio_working_3-way'!K441*'OddsRatio_working_3-way'!L441*'OddsRatio_working_3-way'!M441</f>
        <v>6.6060321000311784E-2</v>
      </c>
      <c r="R441" s="11">
        <f t="shared" si="101"/>
        <v>0</v>
      </c>
      <c r="S441" s="11">
        <f t="shared" si="102"/>
        <v>-0.8603130493677752</v>
      </c>
      <c r="T441" s="11">
        <f t="shared" si="103"/>
        <v>-0.24900522412960199</v>
      </c>
      <c r="U441" s="11">
        <f>'OddsRatio_working_3-way'!S441-'OddsRatio_working_3-way'!R441^2/3</f>
        <v>-0.8603130493677752</v>
      </c>
      <c r="V441" s="11">
        <f>'OddsRatio_working_3-way'!S441*'OddsRatio_working_3-way'!R441/3-2*'OddsRatio_working_3-way'!R441^3/27-'OddsRatio_working_3-way'!T441</f>
        <v>0.24900522412960199</v>
      </c>
      <c r="W441" s="11">
        <f>'OddsRatio_working_3-way'!V441^2+4*'OddsRatio_working_3-way'!U441^3/27</f>
        <v>-3.2329857142486332E-2</v>
      </c>
      <c r="X441" s="11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0.15356876211189538</v>
      </c>
      <c r="Y441" s="11">
        <f>IF('OddsRatio_working_3-way'!W441&gt;=0,IF('OddsRatio_working_3-way'!V441+SQRT('OddsRatio_working_3-way'!W441)&gt;0,0,PI()),ACOS('OddsRatio_working_3-way'!V441/(2*'OddsRatio_working_3-way'!X441)))</f>
        <v>0.62540043701030368</v>
      </c>
      <c r="Z441" s="11">
        <f>'OddsRatio_working_3-way'!X441^(1/3)*COS('OddsRatio_working_3-way'!Y441/3)</f>
        <v>0.52391592434058021</v>
      </c>
      <c r="AA441" s="11">
        <f>'OddsRatio_working_3-way'!X441^(1/3)*COS(('OddsRatio_working_3-way'!Y441+2*PI())/3)</f>
        <v>-0.35793890042737492</v>
      </c>
      <c r="AB441" s="11">
        <f>'OddsRatio_working_3-way'!X441^(1/3)*COS(('OddsRatio_working_3-way'!Y441+4*PI())/3)</f>
        <v>-0.16597702391320548</v>
      </c>
      <c r="AC441" s="11">
        <f>'OddsRatio_working_3-way'!X441^(1/3)*SIN('OddsRatio_working_3-way'!Y441/3)</f>
        <v>0.11082924107960149</v>
      </c>
      <c r="AD441" s="11">
        <f>'OddsRatio_working_3-way'!X441^(1/3)*SIN(('OddsRatio_working_3-way'!Y441+2*PI())/3)</f>
        <v>0.39830987938634771</v>
      </c>
      <c r="AE441" s="11">
        <f>'OddsRatio_working_3-way'!X441^(1/3)*SIN(('OddsRatio_working_3-way'!Y441+4*PI())/3)</f>
        <v>-0.50913912046594911</v>
      </c>
      <c r="AF441" s="11">
        <f>-'OddsRatio_working_3-way'!U441/(3*'OddsRatio_working_3-way'!X441^(1/3))*COS(('OddsRatio_working_3-way'!Y441)/3)</f>
        <v>0.52391592434058021</v>
      </c>
      <c r="AG441" s="11">
        <f>-'OddsRatio_working_3-way'!U441/(3*'OddsRatio_working_3-way'!X441^(1/3))*COS(('OddsRatio_working_3-way'!Y441+2*PI())/3)</f>
        <v>-0.35793890042737492</v>
      </c>
      <c r="AH441" s="11">
        <f>-'OddsRatio_working_3-way'!U441/(3*'OddsRatio_working_3-way'!X441^(1/3))*COS(('OddsRatio_working_3-way'!Y441+4*PI())/3)</f>
        <v>-0.16597702391320548</v>
      </c>
      <c r="AI441" s="11">
        <f>'OddsRatio_working_3-way'!U441/(3*'OddsRatio_working_3-way'!X441^(1/3))*SIN(('OddsRatio_working_3-way'!Y441)/3)</f>
        <v>-0.11082924107960149</v>
      </c>
      <c r="AJ441" s="11">
        <f>'OddsRatio_working_3-way'!U441/(3*'OddsRatio_working_3-way'!X441^(1/3))*SIN(('OddsRatio_working_3-way'!Y441+2*PI())/3)</f>
        <v>-0.39830987938634771</v>
      </c>
      <c r="AK441" s="11">
        <f>'OddsRatio_working_3-way'!U441/(3*'OddsRatio_working_3-way'!X441^(1/3))*SIN(('OddsRatio_working_3-way'!Y441+4*PI())/3)</f>
        <v>0.50913912046594911</v>
      </c>
      <c r="AL441" s="11">
        <f>'OddsRatio_working_3-way'!Z441+'OddsRatio_working_3-way'!AF441</f>
        <v>1.0478318486811604</v>
      </c>
      <c r="AM441" s="11">
        <f>'OddsRatio_working_3-way'!AA441+'OddsRatio_working_3-way'!AG441</f>
        <v>-0.71587780085474984</v>
      </c>
      <c r="AN441" s="11">
        <f>'OddsRatio_working_3-way'!AB441+'OddsRatio_working_3-way'!AH441</f>
        <v>-0.33195404782641097</v>
      </c>
      <c r="AO441" s="11">
        <f>'OddsRatio_working_3-way'!AC441+'OddsRatio_working_3-way'!AI441</f>
        <v>0</v>
      </c>
      <c r="AP441" s="11">
        <f>'OddsRatio_working_3-way'!AD441+'OddsRatio_working_3-way'!AJ441</f>
        <v>0</v>
      </c>
      <c r="AQ441" s="11">
        <f>'OddsRatio_working_3-way'!AE441+'OddsRatio_working_3-way'!AK441</f>
        <v>0</v>
      </c>
      <c r="AR441" s="10">
        <f>IF(A441="","",IF(('OddsRatio_working_3-way'!X441=0),IF(Q441&gt;0,-Q441^(1/3),(-Q441)^(1/3)),'OddsRatio_working_3-way'!AL441-'OddsRatio_working_3-way'!R441/3))</f>
        <v>1.0478318486811604</v>
      </c>
      <c r="AS441" s="11">
        <f>IF(('OddsRatio_working_3-way'!X441=0),IF(Q441&gt;0,-Q441^(1/3),(-Q441)^(1/3)),'OddsRatio_working_3-way'!AM441-'OddsRatio_working_3-way'!R441/3)</f>
        <v>-0.71587780085474984</v>
      </c>
      <c r="AT441" s="11">
        <f>IF(('OddsRatio_working_3-way'!X441=0),IF(Q441&gt;0,-Q441^(1/3),(-Q441)^(1/3)),'OddsRatio_working_3-way'!AN441-'OddsRatio_working_3-way'!R441/3)</f>
        <v>-0.33195404782641097</v>
      </c>
      <c r="AU441" s="11">
        <f>IF(('OddsRatio_working_3-way'!X441=0),0,'OddsRatio_working_3-way'!AO441)</f>
        <v>0</v>
      </c>
      <c r="AV441" s="11">
        <f>IF(('OddsRatio_working_3-way'!X441=0),0,'OddsRatio_working_3-way'!AP441)</f>
        <v>0</v>
      </c>
      <c r="AW441" s="11">
        <f>IF(('OddsRatio_working_3-way'!X441=0),0,'OddsRatio_working_3-way'!AQ441)</f>
        <v>0</v>
      </c>
    </row>
    <row r="442" spans="1:49" x14ac:dyDescent="0.2">
      <c r="A442" s="4">
        <f>IF('True_Odds_Calculator_3-way'!A443="","",'True_Odds_Calculator_3-way'!A443)</f>
        <v>1.97</v>
      </c>
      <c r="B442" s="4">
        <f>IF('True_Odds_Calculator_3-way'!B443="","",'True_Odds_Calculator_3-way'!B443)</f>
        <v>3.78</v>
      </c>
      <c r="C442" s="4">
        <f>IF('True_Odds_Calculator_3-way'!C443="","",'True_Odds_Calculator_3-way'!C443)</f>
        <v>3.9</v>
      </c>
      <c r="D442" s="9">
        <f t="shared" si="91"/>
        <v>0.49629394297758322</v>
      </c>
      <c r="E442" s="9">
        <f t="shared" si="92"/>
        <v>0.25583413266045879</v>
      </c>
      <c r="F442" s="9">
        <f t="shared" si="93"/>
        <v>0.24787192436195793</v>
      </c>
      <c r="G442" s="9">
        <f t="shared" si="94"/>
        <v>1.046324667500377</v>
      </c>
      <c r="H442" s="9">
        <f t="shared" si="95"/>
        <v>2.0149349274753656</v>
      </c>
      <c r="I442" s="9">
        <f t="shared" si="96"/>
        <v>3.9087825756510481</v>
      </c>
      <c r="J442" s="9">
        <f t="shared" si="97"/>
        <v>4.0343415357510928</v>
      </c>
      <c r="K442" s="11">
        <f t="shared" si="98"/>
        <v>0.50761421319796951</v>
      </c>
      <c r="L442" s="11">
        <f t="shared" si="99"/>
        <v>0.26455026455026459</v>
      </c>
      <c r="M442" s="11">
        <f t="shared" si="100"/>
        <v>0.25641025641025644</v>
      </c>
      <c r="N442" s="11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-0.26927243340102902</v>
      </c>
      <c r="O442" s="11">
        <f>0</f>
        <v>0</v>
      </c>
      <c r="P442" s="11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0.22898077043593121</v>
      </c>
      <c r="Q442" s="11">
        <f>2*'OddsRatio_working_3-way'!K442*'OddsRatio_working_3-way'!L442*'OddsRatio_working_3-way'!M442</f>
        <v>6.8866397123588344E-2</v>
      </c>
      <c r="R442" s="11">
        <f t="shared" si="101"/>
        <v>0</v>
      </c>
      <c r="S442" s="11">
        <f t="shared" si="102"/>
        <v>-0.85036840772671596</v>
      </c>
      <c r="T442" s="11">
        <f t="shared" si="103"/>
        <v>-0.25574989706066648</v>
      </c>
      <c r="U442" s="11">
        <f>'OddsRatio_working_3-way'!S442-'OddsRatio_working_3-way'!R442^2/3</f>
        <v>-0.85036840772671596</v>
      </c>
      <c r="V442" s="11">
        <f>'OddsRatio_working_3-way'!S442*'OddsRatio_working_3-way'!R442/3-2*'OddsRatio_working_3-way'!R442^3/27-'OddsRatio_working_3-way'!T442</f>
        <v>0.25574989706066648</v>
      </c>
      <c r="W442" s="11">
        <f>'OddsRatio_working_3-way'!V442^2+4*'OddsRatio_working_3-way'!U442^3/27</f>
        <v>-2.5691822730422073E-2</v>
      </c>
      <c r="X442" s="11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0.15091374405348537</v>
      </c>
      <c r="Y442" s="11">
        <f>IF('OddsRatio_working_3-way'!W442&gt;=0,IF('OddsRatio_working_3-way'!V442+SQRT('OddsRatio_working_3-way'!W442)&gt;0,0,PI()),ACOS('OddsRatio_working_3-way'!V442/(2*'OddsRatio_working_3-way'!X442)))</f>
        <v>0.55984395457822678</v>
      </c>
      <c r="Z442" s="11">
        <f>'OddsRatio_working_3-way'!X442^(1/3)*COS('OddsRatio_working_3-way'!Y442/3)</f>
        <v>0.5231623337501885</v>
      </c>
      <c r="AA442" s="11">
        <f>'OddsRatio_working_3-way'!X442^(1/3)*COS(('OddsRatio_working_3-way'!Y442+2*PI())/3)</f>
        <v>-0.34712636744456682</v>
      </c>
      <c r="AB442" s="11">
        <f>'OddsRatio_working_3-way'!X442^(1/3)*COS(('OddsRatio_working_3-way'!Y442+4*PI())/3)</f>
        <v>-0.17603596630562149</v>
      </c>
      <c r="AC442" s="11">
        <f>'OddsRatio_working_3-way'!X442^(1/3)*SIN('OddsRatio_working_3-way'!Y442/3)</f>
        <v>9.8779089153331084E-2</v>
      </c>
      <c r="AD442" s="11">
        <f>'OddsRatio_working_3-way'!X442^(1/3)*SIN(('OddsRatio_working_3-way'!Y442+2*PI())/3)</f>
        <v>0.40368232675415061</v>
      </c>
      <c r="AE442" s="11">
        <f>'OddsRatio_working_3-way'!X442^(1/3)*SIN(('OddsRatio_working_3-way'!Y442+4*PI())/3)</f>
        <v>-0.50246141590748172</v>
      </c>
      <c r="AF442" s="11">
        <f>-'OddsRatio_working_3-way'!U442/(3*'OddsRatio_working_3-way'!X442^(1/3))*COS(('OddsRatio_working_3-way'!Y442)/3)</f>
        <v>0.5231623337501885</v>
      </c>
      <c r="AG442" s="11">
        <f>-'OddsRatio_working_3-way'!U442/(3*'OddsRatio_working_3-way'!X442^(1/3))*COS(('OddsRatio_working_3-way'!Y442+2*PI())/3)</f>
        <v>-0.34712636744456682</v>
      </c>
      <c r="AH442" s="11">
        <f>-'OddsRatio_working_3-way'!U442/(3*'OddsRatio_working_3-way'!X442^(1/3))*COS(('OddsRatio_working_3-way'!Y442+4*PI())/3)</f>
        <v>-0.17603596630562149</v>
      </c>
      <c r="AI442" s="11">
        <f>'OddsRatio_working_3-way'!U442/(3*'OddsRatio_working_3-way'!X442^(1/3))*SIN(('OddsRatio_working_3-way'!Y442)/3)</f>
        <v>-9.8779089153331084E-2</v>
      </c>
      <c r="AJ442" s="11">
        <f>'OddsRatio_working_3-way'!U442/(3*'OddsRatio_working_3-way'!X442^(1/3))*SIN(('OddsRatio_working_3-way'!Y442+2*PI())/3)</f>
        <v>-0.40368232675415061</v>
      </c>
      <c r="AK442" s="11">
        <f>'OddsRatio_working_3-way'!U442/(3*'OddsRatio_working_3-way'!X442^(1/3))*SIN(('OddsRatio_working_3-way'!Y442+4*PI())/3)</f>
        <v>0.50246141590748172</v>
      </c>
      <c r="AL442" s="11">
        <f>'OddsRatio_working_3-way'!Z442+'OddsRatio_working_3-way'!AF442</f>
        <v>1.046324667500377</v>
      </c>
      <c r="AM442" s="11">
        <f>'OddsRatio_working_3-way'!AA442+'OddsRatio_working_3-way'!AG442</f>
        <v>-0.69425273488913364</v>
      </c>
      <c r="AN442" s="11">
        <f>'OddsRatio_working_3-way'!AB442+'OddsRatio_working_3-way'!AH442</f>
        <v>-0.35207193261124298</v>
      </c>
      <c r="AO442" s="11">
        <f>'OddsRatio_working_3-way'!AC442+'OddsRatio_working_3-way'!AI442</f>
        <v>0</v>
      </c>
      <c r="AP442" s="11">
        <f>'OddsRatio_working_3-way'!AD442+'OddsRatio_working_3-way'!AJ442</f>
        <v>0</v>
      </c>
      <c r="AQ442" s="11">
        <f>'OddsRatio_working_3-way'!AE442+'OddsRatio_working_3-way'!AK442</f>
        <v>0</v>
      </c>
      <c r="AR442" s="10">
        <f>IF(A442="","",IF(('OddsRatio_working_3-way'!X442=0),IF(Q442&gt;0,-Q442^(1/3),(-Q442)^(1/3)),'OddsRatio_working_3-way'!AL442-'OddsRatio_working_3-way'!R442/3))</f>
        <v>1.046324667500377</v>
      </c>
      <c r="AS442" s="11">
        <f>IF(('OddsRatio_working_3-way'!X442=0),IF(Q442&gt;0,-Q442^(1/3),(-Q442)^(1/3)),'OddsRatio_working_3-way'!AM442-'OddsRatio_working_3-way'!R442/3)</f>
        <v>-0.69425273488913364</v>
      </c>
      <c r="AT442" s="11">
        <f>IF(('OddsRatio_working_3-way'!X442=0),IF(Q442&gt;0,-Q442^(1/3),(-Q442)^(1/3)),'OddsRatio_working_3-way'!AN442-'OddsRatio_working_3-way'!R442/3)</f>
        <v>-0.35207193261124298</v>
      </c>
      <c r="AU442" s="11">
        <f>IF(('OddsRatio_working_3-way'!X442=0),0,'OddsRatio_working_3-way'!AO442)</f>
        <v>0</v>
      </c>
      <c r="AV442" s="11">
        <f>IF(('OddsRatio_working_3-way'!X442=0),0,'OddsRatio_working_3-way'!AP442)</f>
        <v>0</v>
      </c>
      <c r="AW442" s="11">
        <f>IF(('OddsRatio_working_3-way'!X442=0),0,'OddsRatio_working_3-way'!AQ442)</f>
        <v>0</v>
      </c>
    </row>
    <row r="443" spans="1:49" x14ac:dyDescent="0.2">
      <c r="A443" s="4">
        <f>IF('True_Odds_Calculator_3-way'!A444="","",'True_Odds_Calculator_3-way'!A444)</f>
        <v>3.32</v>
      </c>
      <c r="B443" s="4">
        <f>IF('True_Odds_Calculator_3-way'!B444="","",'True_Odds_Calculator_3-way'!B444)</f>
        <v>3.38</v>
      </c>
      <c r="C443" s="4">
        <f>IF('True_Odds_Calculator_3-way'!C444="","",'True_Odds_Calculator_3-way'!C444)</f>
        <v>2.3199999999999998</v>
      </c>
      <c r="D443" s="9">
        <f t="shared" si="91"/>
        <v>0.29231643786088302</v>
      </c>
      <c r="E443" s="9">
        <f t="shared" si="92"/>
        <v>0.2870625724176416</v>
      </c>
      <c r="F443" s="9">
        <f t="shared" si="93"/>
        <v>0.42062098972147549</v>
      </c>
      <c r="G443" s="9">
        <f t="shared" si="94"/>
        <v>1.0435130517996494</v>
      </c>
      <c r="H443" s="9">
        <f t="shared" si="95"/>
        <v>3.4209502801751857</v>
      </c>
      <c r="I443" s="9">
        <f t="shared" si="96"/>
        <v>3.4835610632831644</v>
      </c>
      <c r="J443" s="9">
        <f t="shared" si="97"/>
        <v>2.3774372283755372</v>
      </c>
      <c r="K443" s="11">
        <f t="shared" si="98"/>
        <v>0.30120481927710846</v>
      </c>
      <c r="L443" s="11">
        <f t="shared" si="99"/>
        <v>0.29585798816568049</v>
      </c>
      <c r="M443" s="11">
        <f t="shared" si="100"/>
        <v>0.43103448275862072</v>
      </c>
      <c r="N443" s="11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-0.27996007699436809</v>
      </c>
      <c r="O443" s="11">
        <f>0</f>
        <v>0</v>
      </c>
      <c r="P443" s="11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0.23123508111204258</v>
      </c>
      <c r="Q443" s="11">
        <f>2*'OddsRatio_working_3-way'!K443*'OddsRatio_working_3-way'!L443*'OddsRatio_working_3-way'!M443</f>
        <v>7.6822286083735078E-2</v>
      </c>
      <c r="R443" s="11">
        <f t="shared" si="101"/>
        <v>0</v>
      </c>
      <c r="S443" s="11">
        <f t="shared" si="102"/>
        <v>-0.82595734218452255</v>
      </c>
      <c r="T443" s="11">
        <f t="shared" si="103"/>
        <v>-0.27440443261944275</v>
      </c>
      <c r="U443" s="11">
        <f>'OddsRatio_working_3-way'!S443-'OddsRatio_working_3-way'!R443^2/3</f>
        <v>-0.82595734218452255</v>
      </c>
      <c r="V443" s="11">
        <f>'OddsRatio_working_3-way'!S443*'OddsRatio_working_3-way'!R443/3-2*'OddsRatio_working_3-way'!R443^3/27-'OddsRatio_working_3-way'!T443</f>
        <v>0.27440443261944275</v>
      </c>
      <c r="W443" s="11">
        <f>'OddsRatio_working_3-way'!V443^2+4*'OddsRatio_working_3-way'!U443^3/27</f>
        <v>-8.1796395510941866E-3</v>
      </c>
      <c r="X443" s="11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0.14446230666880935</v>
      </c>
      <c r="Y443" s="11">
        <f>IF('OddsRatio_working_3-way'!W443&gt;=0,IF('OddsRatio_working_3-way'!V443+SQRT('OddsRatio_working_3-way'!W443)&gt;0,0,PI()),ACOS('OddsRatio_working_3-way'!V443/(2*'OddsRatio_working_3-way'!X443)))</f>
        <v>0.31837910358487465</v>
      </c>
      <c r="Z443" s="11">
        <f>'OddsRatio_working_3-way'!X443^(1/3)*COS('OddsRatio_working_3-way'!Y443/3)</f>
        <v>0.52175652589982469</v>
      </c>
      <c r="AA443" s="11">
        <f>'OddsRatio_working_3-way'!X443^(1/3)*COS(('OddsRatio_working_3-way'!Y443+2*PI())/3)</f>
        <v>-0.30901277558731072</v>
      </c>
      <c r="AB443" s="11">
        <f>'OddsRatio_working_3-way'!X443^(1/3)*COS(('OddsRatio_working_3-way'!Y443+4*PI())/3)</f>
        <v>-0.21274375031251383</v>
      </c>
      <c r="AC443" s="11">
        <f>'OddsRatio_working_3-way'!X443^(1/3)*SIN('OddsRatio_working_3-way'!Y443/3)</f>
        <v>5.5580947657026925E-2</v>
      </c>
      <c r="AD443" s="11">
        <f>'OddsRatio_working_3-way'!X443^(1/3)*SIN(('OddsRatio_working_3-way'!Y443+2*PI())/3)</f>
        <v>0.42406393219104815</v>
      </c>
      <c r="AE443" s="11">
        <f>'OddsRatio_working_3-way'!X443^(1/3)*SIN(('OddsRatio_working_3-way'!Y443+4*PI())/3)</f>
        <v>-0.47964487984807502</v>
      </c>
      <c r="AF443" s="11">
        <f>-'OddsRatio_working_3-way'!U443/(3*'OddsRatio_working_3-way'!X443^(1/3))*COS(('OddsRatio_working_3-way'!Y443)/3)</f>
        <v>0.52175652589982469</v>
      </c>
      <c r="AG443" s="11">
        <f>-'OddsRatio_working_3-way'!U443/(3*'OddsRatio_working_3-way'!X443^(1/3))*COS(('OddsRatio_working_3-way'!Y443+2*PI())/3)</f>
        <v>-0.30901277558731072</v>
      </c>
      <c r="AH443" s="11">
        <f>-'OddsRatio_working_3-way'!U443/(3*'OddsRatio_working_3-way'!X443^(1/3))*COS(('OddsRatio_working_3-way'!Y443+4*PI())/3)</f>
        <v>-0.21274375031251383</v>
      </c>
      <c r="AI443" s="11">
        <f>'OddsRatio_working_3-way'!U443/(3*'OddsRatio_working_3-way'!X443^(1/3))*SIN(('OddsRatio_working_3-way'!Y443)/3)</f>
        <v>-5.5580947657026925E-2</v>
      </c>
      <c r="AJ443" s="11">
        <f>'OddsRatio_working_3-way'!U443/(3*'OddsRatio_working_3-way'!X443^(1/3))*SIN(('OddsRatio_working_3-way'!Y443+2*PI())/3)</f>
        <v>-0.42406393219104815</v>
      </c>
      <c r="AK443" s="11">
        <f>'OddsRatio_working_3-way'!U443/(3*'OddsRatio_working_3-way'!X443^(1/3))*SIN(('OddsRatio_working_3-way'!Y443+4*PI())/3)</f>
        <v>0.47964487984807502</v>
      </c>
      <c r="AL443" s="11">
        <f>'OddsRatio_working_3-way'!Z443+'OddsRatio_working_3-way'!AF443</f>
        <v>1.0435130517996494</v>
      </c>
      <c r="AM443" s="11">
        <f>'OddsRatio_working_3-way'!AA443+'OddsRatio_working_3-way'!AG443</f>
        <v>-0.61802555117462143</v>
      </c>
      <c r="AN443" s="11">
        <f>'OddsRatio_working_3-way'!AB443+'OddsRatio_working_3-way'!AH443</f>
        <v>-0.42548750062502766</v>
      </c>
      <c r="AO443" s="11">
        <f>'OddsRatio_working_3-way'!AC443+'OddsRatio_working_3-way'!AI443</f>
        <v>0</v>
      </c>
      <c r="AP443" s="11">
        <f>'OddsRatio_working_3-way'!AD443+'OddsRatio_working_3-way'!AJ443</f>
        <v>0</v>
      </c>
      <c r="AQ443" s="11">
        <f>'OddsRatio_working_3-way'!AE443+'OddsRatio_working_3-way'!AK443</f>
        <v>0</v>
      </c>
      <c r="AR443" s="10">
        <f>IF(A443="","",IF(('OddsRatio_working_3-way'!X443=0),IF(Q443&gt;0,-Q443^(1/3),(-Q443)^(1/3)),'OddsRatio_working_3-way'!AL443-'OddsRatio_working_3-way'!R443/3))</f>
        <v>1.0435130517996494</v>
      </c>
      <c r="AS443" s="11">
        <f>IF(('OddsRatio_working_3-way'!X443=0),IF(Q443&gt;0,-Q443^(1/3),(-Q443)^(1/3)),'OddsRatio_working_3-way'!AM443-'OddsRatio_working_3-way'!R443/3)</f>
        <v>-0.61802555117462143</v>
      </c>
      <c r="AT443" s="11">
        <f>IF(('OddsRatio_working_3-way'!X443=0),IF(Q443&gt;0,-Q443^(1/3),(-Q443)^(1/3)),'OddsRatio_working_3-way'!AN443-'OddsRatio_working_3-way'!R443/3)</f>
        <v>-0.42548750062502766</v>
      </c>
      <c r="AU443" s="11">
        <f>IF(('OddsRatio_working_3-way'!X443=0),0,'OddsRatio_working_3-way'!AO443)</f>
        <v>0</v>
      </c>
      <c r="AV443" s="11">
        <f>IF(('OddsRatio_working_3-way'!X443=0),0,'OddsRatio_working_3-way'!AP443)</f>
        <v>0</v>
      </c>
      <c r="AW443" s="11">
        <f>IF(('OddsRatio_working_3-way'!X443=0),0,'OddsRatio_working_3-way'!AQ443)</f>
        <v>0</v>
      </c>
    </row>
    <row r="444" spans="1:49" x14ac:dyDescent="0.2">
      <c r="A444" s="4">
        <f>IF('True_Odds_Calculator_3-way'!A445="","",'True_Odds_Calculator_3-way'!A445)</f>
        <v>1.76</v>
      </c>
      <c r="B444" s="4">
        <f>IF('True_Odds_Calculator_3-way'!B445="","",'True_Odds_Calculator_3-way'!B445)</f>
        <v>3.73</v>
      </c>
      <c r="C444" s="4">
        <f>IF('True_Odds_Calculator_3-way'!C445="","",'True_Odds_Calculator_3-way'!C445)</f>
        <v>4.97</v>
      </c>
      <c r="D444" s="9">
        <f t="shared" si="91"/>
        <v>0.55272503466832268</v>
      </c>
      <c r="E444" s="9">
        <f t="shared" si="92"/>
        <v>0.25596424164568854</v>
      </c>
      <c r="F444" s="9">
        <f t="shared" si="93"/>
        <v>0.19131072368598867</v>
      </c>
      <c r="G444" s="9">
        <f t="shared" si="94"/>
        <v>1.064760331652153</v>
      </c>
      <c r="H444" s="9">
        <f t="shared" si="95"/>
        <v>1.8092178520556366</v>
      </c>
      <c r="I444" s="9">
        <f t="shared" si="96"/>
        <v>3.906795705410377</v>
      </c>
      <c r="J444" s="9">
        <f t="shared" si="97"/>
        <v>5.227098516659046</v>
      </c>
      <c r="K444" s="11">
        <f t="shared" si="98"/>
        <v>0.56818181818181823</v>
      </c>
      <c r="L444" s="11">
        <f t="shared" si="99"/>
        <v>0.26809651474530832</v>
      </c>
      <c r="M444" s="11">
        <f t="shared" si="100"/>
        <v>0.2012072434607646</v>
      </c>
      <c r="N444" s="11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-0.25245783744632055</v>
      </c>
      <c r="O444" s="11">
        <f>0</f>
        <v>0</v>
      </c>
      <c r="P444" s="11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0.22864459484177796</v>
      </c>
      <c r="Q444" s="11">
        <f>2*'OddsRatio_working_3-way'!K444*'OddsRatio_working_3-way'!L444*'OddsRatio_working_3-way'!M444</f>
        <v>6.1298818992433772E-2</v>
      </c>
      <c r="R444" s="11">
        <f t="shared" si="101"/>
        <v>0</v>
      </c>
      <c r="S444" s="11">
        <f t="shared" si="102"/>
        <v>-0.90567437776770965</v>
      </c>
      <c r="T444" s="11">
        <f t="shared" si="103"/>
        <v>-0.24280814417364871</v>
      </c>
      <c r="U444" s="11">
        <f>'OddsRatio_working_3-way'!S444-'OddsRatio_working_3-way'!R444^2/3</f>
        <v>-0.90567437776770965</v>
      </c>
      <c r="V444" s="11">
        <f>'OddsRatio_working_3-way'!S444*'OddsRatio_working_3-way'!R444/3-2*'OddsRatio_working_3-way'!R444^3/27-'OddsRatio_working_3-way'!T444</f>
        <v>0.24280814417364871</v>
      </c>
      <c r="W444" s="11">
        <f>'OddsRatio_working_3-way'!V444^2+4*'OddsRatio_working_3-way'!U444^3/27</f>
        <v>-5.1099887612219973E-2</v>
      </c>
      <c r="X444" s="11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0.16587320646300244</v>
      </c>
      <c r="Y444" s="11">
        <f>IF('OddsRatio_working_3-way'!W444&gt;=0,IF('OddsRatio_working_3-way'!V444+SQRT('OddsRatio_working_3-way'!W444)&gt;0,0,PI()),ACOS('OddsRatio_working_3-way'!V444/(2*'OddsRatio_working_3-way'!X444)))</f>
        <v>0.74967718213298784</v>
      </c>
      <c r="Z444" s="11">
        <f>'OddsRatio_working_3-way'!X444^(1/3)*COS('OddsRatio_working_3-way'!Y444/3)</f>
        <v>0.5323801658260765</v>
      </c>
      <c r="AA444" s="11">
        <f>'OddsRatio_working_3-way'!X444^(1/3)*COS(('OddsRatio_working_3-way'!Y444+2*PI())/3)</f>
        <v>-0.38386384259707695</v>
      </c>
      <c r="AB444" s="11">
        <f>'OddsRatio_working_3-way'!X444^(1/3)*COS(('OddsRatio_working_3-way'!Y444+4*PI())/3)</f>
        <v>-0.14851632322899963</v>
      </c>
      <c r="AC444" s="11">
        <f>'OddsRatio_working_3-way'!X444^(1/3)*SIN('OddsRatio_working_3-way'!Y444/3)</f>
        <v>0.13587795366027011</v>
      </c>
      <c r="AD444" s="11">
        <f>'OddsRatio_working_3-way'!X444^(1/3)*SIN(('OddsRatio_working_3-way'!Y444+2*PI())/3)</f>
        <v>0.39311577124621921</v>
      </c>
      <c r="AE444" s="11">
        <f>'OddsRatio_working_3-way'!X444^(1/3)*SIN(('OddsRatio_working_3-way'!Y444+4*PI())/3)</f>
        <v>-0.52899372490648933</v>
      </c>
      <c r="AF444" s="11">
        <f>-'OddsRatio_working_3-way'!U444/(3*'OddsRatio_working_3-way'!X444^(1/3))*COS(('OddsRatio_working_3-way'!Y444)/3)</f>
        <v>0.53238016582607661</v>
      </c>
      <c r="AG444" s="11">
        <f>-'OddsRatio_working_3-way'!U444/(3*'OddsRatio_working_3-way'!X444^(1/3))*COS(('OddsRatio_working_3-way'!Y444+2*PI())/3)</f>
        <v>-0.38386384259707701</v>
      </c>
      <c r="AH444" s="11">
        <f>-'OddsRatio_working_3-way'!U444/(3*'OddsRatio_working_3-way'!X444^(1/3))*COS(('OddsRatio_working_3-way'!Y444+4*PI())/3)</f>
        <v>-0.14851632322899966</v>
      </c>
      <c r="AI444" s="11">
        <f>'OddsRatio_working_3-way'!U444/(3*'OddsRatio_working_3-way'!X444^(1/3))*SIN(('OddsRatio_working_3-way'!Y444)/3)</f>
        <v>-0.13587795366027014</v>
      </c>
      <c r="AJ444" s="11">
        <f>'OddsRatio_working_3-way'!U444/(3*'OddsRatio_working_3-way'!X444^(1/3))*SIN(('OddsRatio_working_3-way'!Y444+2*PI())/3)</f>
        <v>-0.39311577124621927</v>
      </c>
      <c r="AK444" s="11">
        <f>'OddsRatio_working_3-way'!U444/(3*'OddsRatio_working_3-way'!X444^(1/3))*SIN(('OddsRatio_working_3-way'!Y444+4*PI())/3)</f>
        <v>0.52899372490648944</v>
      </c>
      <c r="AL444" s="11">
        <f>'OddsRatio_working_3-way'!Z444+'OddsRatio_working_3-way'!AF444</f>
        <v>1.064760331652153</v>
      </c>
      <c r="AM444" s="11">
        <f>'OddsRatio_working_3-way'!AA444+'OddsRatio_working_3-way'!AG444</f>
        <v>-0.76772768519415391</v>
      </c>
      <c r="AN444" s="11">
        <f>'OddsRatio_working_3-way'!AB444+'OddsRatio_working_3-way'!AH444</f>
        <v>-0.29703264645799932</v>
      </c>
      <c r="AO444" s="11">
        <f>'OddsRatio_working_3-way'!AC444+'OddsRatio_working_3-way'!AI444</f>
        <v>0</v>
      </c>
      <c r="AP444" s="11">
        <f>'OddsRatio_working_3-way'!AD444+'OddsRatio_working_3-way'!AJ444</f>
        <v>0</v>
      </c>
      <c r="AQ444" s="11">
        <f>'OddsRatio_working_3-way'!AE444+'OddsRatio_working_3-way'!AK444</f>
        <v>0</v>
      </c>
      <c r="AR444" s="10">
        <f>IF(A444="","",IF(('OddsRatio_working_3-way'!X444=0),IF(Q444&gt;0,-Q444^(1/3),(-Q444)^(1/3)),'OddsRatio_working_3-way'!AL444-'OddsRatio_working_3-way'!R444/3))</f>
        <v>1.064760331652153</v>
      </c>
      <c r="AS444" s="11">
        <f>IF(('OddsRatio_working_3-way'!X444=0),IF(Q444&gt;0,-Q444^(1/3),(-Q444)^(1/3)),'OddsRatio_working_3-way'!AM444-'OddsRatio_working_3-way'!R444/3)</f>
        <v>-0.76772768519415391</v>
      </c>
      <c r="AT444" s="11">
        <f>IF(('OddsRatio_working_3-way'!X444=0),IF(Q444&gt;0,-Q444^(1/3),(-Q444)^(1/3)),'OddsRatio_working_3-way'!AN444-'OddsRatio_working_3-way'!R444/3)</f>
        <v>-0.29703264645799932</v>
      </c>
      <c r="AU444" s="11">
        <f>IF(('OddsRatio_working_3-way'!X444=0),0,'OddsRatio_working_3-way'!AO444)</f>
        <v>0</v>
      </c>
      <c r="AV444" s="11">
        <f>IF(('OddsRatio_working_3-way'!X444=0),0,'OddsRatio_working_3-way'!AP444)</f>
        <v>0</v>
      </c>
      <c r="AW444" s="11">
        <f>IF(('OddsRatio_working_3-way'!X444=0),0,'OddsRatio_working_3-way'!AQ444)</f>
        <v>0</v>
      </c>
    </row>
    <row r="445" spans="1:49" x14ac:dyDescent="0.2">
      <c r="A445" s="4">
        <f>IF('True_Odds_Calculator_3-way'!A446="","",'True_Odds_Calculator_3-way'!A446)</f>
        <v>3.5</v>
      </c>
      <c r="B445" s="4">
        <f>IF('True_Odds_Calculator_3-way'!B446="","",'True_Odds_Calculator_3-way'!B446)</f>
        <v>3.47</v>
      </c>
      <c r="C445" s="4">
        <f>IF('True_Odds_Calculator_3-way'!C446="","",'True_Odds_Calculator_3-way'!C446)</f>
        <v>2.2000000000000002</v>
      </c>
      <c r="D445" s="9">
        <f t="shared" si="91"/>
        <v>0.27690547168192298</v>
      </c>
      <c r="E445" s="9">
        <f t="shared" si="92"/>
        <v>0.27932924910141621</v>
      </c>
      <c r="F445" s="9">
        <f t="shared" si="93"/>
        <v>0.4437652792166607</v>
      </c>
      <c r="G445" s="9">
        <f t="shared" si="94"/>
        <v>1.0445362800901015</v>
      </c>
      <c r="H445" s="9">
        <f t="shared" si="95"/>
        <v>3.611340700225254</v>
      </c>
      <c r="I445" s="9">
        <f t="shared" si="96"/>
        <v>3.5800046118225501</v>
      </c>
      <c r="J445" s="9">
        <f t="shared" si="97"/>
        <v>2.2534435361081222</v>
      </c>
      <c r="K445" s="11">
        <f t="shared" si="98"/>
        <v>0.2857142857142857</v>
      </c>
      <c r="L445" s="11">
        <f t="shared" si="99"/>
        <v>0.28818443804034583</v>
      </c>
      <c r="M445" s="11">
        <f t="shared" si="100"/>
        <v>0.45454545454545453</v>
      </c>
      <c r="N445" s="11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-0.27733073842583922</v>
      </c>
      <c r="O445" s="11">
        <f>0</f>
        <v>0</v>
      </c>
      <c r="P445" s="11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0.23092181593622518</v>
      </c>
      <c r="Q445" s="11">
        <f>2*'OddsRatio_working_3-way'!K445*'OddsRatio_working_3-way'!L445*'OddsRatio_working_3-way'!M445</f>
        <v>7.4853100789700214E-2</v>
      </c>
      <c r="R445" s="11">
        <f t="shared" si="101"/>
        <v>0</v>
      </c>
      <c r="S445" s="11">
        <f t="shared" si="102"/>
        <v>-0.83265856950067507</v>
      </c>
      <c r="T445" s="11">
        <f t="shared" si="103"/>
        <v>-0.26990553306342785</v>
      </c>
      <c r="U445" s="11">
        <f>'OddsRatio_working_3-way'!S445-'OddsRatio_working_3-way'!R445^2/3</f>
        <v>-0.83265856950067507</v>
      </c>
      <c r="V445" s="11">
        <f>'OddsRatio_working_3-way'!S445*'OddsRatio_working_3-way'!R445/3-2*'OddsRatio_working_3-way'!R445^3/27-'OddsRatio_working_3-way'!T445</f>
        <v>0.26990553306342785</v>
      </c>
      <c r="W445" s="11">
        <f>'OddsRatio_working_3-way'!V445^2+4*'OddsRatio_working_3-way'!U445^3/27</f>
        <v>-1.2676793396169006E-2</v>
      </c>
      <c r="X445" s="11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0.14622396364346554</v>
      </c>
      <c r="Y445" s="11">
        <f>IF('OddsRatio_working_3-way'!W445&gt;=0,IF('OddsRatio_working_3-way'!V445+SQRT('OddsRatio_working_3-way'!W445)&gt;0,0,PI()),ACOS('OddsRatio_working_3-way'!V445/(2*'OddsRatio_working_3-way'!X445)))</f>
        <v>0.39520343196467755</v>
      </c>
      <c r="Z445" s="11">
        <f>'OddsRatio_working_3-way'!X445^(1/3)*COS('OddsRatio_working_3-way'!Y445/3)</f>
        <v>0.52226814004505073</v>
      </c>
      <c r="AA445" s="11">
        <f>'OddsRatio_working_3-way'!X445^(1/3)*COS(('OddsRatio_working_3-way'!Y445+2*PI())/3)</f>
        <v>-0.32106431944284053</v>
      </c>
      <c r="AB445" s="11">
        <f>'OddsRatio_working_3-way'!X445^(1/3)*COS(('OddsRatio_working_3-way'!Y445+4*PI())/3)</f>
        <v>-0.20120382060221007</v>
      </c>
      <c r="AC445" s="11">
        <f>'OddsRatio_working_3-way'!X445^(1/3)*SIN('OddsRatio_working_3-way'!Y445/3)</f>
        <v>6.9201491270840798E-2</v>
      </c>
      <c r="AD445" s="11">
        <f>'OddsRatio_working_3-way'!X445^(1/3)*SIN(('OddsRatio_working_3-way'!Y445+2*PI())/3)</f>
        <v>0.41769673123084239</v>
      </c>
      <c r="AE445" s="11">
        <f>'OddsRatio_working_3-way'!X445^(1/3)*SIN(('OddsRatio_working_3-way'!Y445+4*PI())/3)</f>
        <v>-0.48689822250168324</v>
      </c>
      <c r="AF445" s="11">
        <f>-'OddsRatio_working_3-way'!U445/(3*'OddsRatio_working_3-way'!X445^(1/3))*COS(('OddsRatio_working_3-way'!Y445)/3)</f>
        <v>0.52226814004505073</v>
      </c>
      <c r="AG445" s="11">
        <f>-'OddsRatio_working_3-way'!U445/(3*'OddsRatio_working_3-way'!X445^(1/3))*COS(('OddsRatio_working_3-way'!Y445+2*PI())/3)</f>
        <v>-0.32106431944284053</v>
      </c>
      <c r="AH445" s="11">
        <f>-'OddsRatio_working_3-way'!U445/(3*'OddsRatio_working_3-way'!X445^(1/3))*COS(('OddsRatio_working_3-way'!Y445+4*PI())/3)</f>
        <v>-0.20120382060221007</v>
      </c>
      <c r="AI445" s="11">
        <f>'OddsRatio_working_3-way'!U445/(3*'OddsRatio_working_3-way'!X445^(1/3))*SIN(('OddsRatio_working_3-way'!Y445)/3)</f>
        <v>-6.9201491270840798E-2</v>
      </c>
      <c r="AJ445" s="11">
        <f>'OddsRatio_working_3-way'!U445/(3*'OddsRatio_working_3-way'!X445^(1/3))*SIN(('OddsRatio_working_3-way'!Y445+2*PI())/3)</f>
        <v>-0.41769673123084239</v>
      </c>
      <c r="AK445" s="11">
        <f>'OddsRatio_working_3-way'!U445/(3*'OddsRatio_working_3-way'!X445^(1/3))*SIN(('OddsRatio_working_3-way'!Y445+4*PI())/3)</f>
        <v>0.48689822250168324</v>
      </c>
      <c r="AL445" s="11">
        <f>'OddsRatio_working_3-way'!Z445+'OddsRatio_working_3-way'!AF445</f>
        <v>1.0445362800901015</v>
      </c>
      <c r="AM445" s="11">
        <f>'OddsRatio_working_3-way'!AA445+'OddsRatio_working_3-way'!AG445</f>
        <v>-0.64212863888568106</v>
      </c>
      <c r="AN445" s="11">
        <f>'OddsRatio_working_3-way'!AB445+'OddsRatio_working_3-way'!AH445</f>
        <v>-0.40240764120442013</v>
      </c>
      <c r="AO445" s="11">
        <f>'OddsRatio_working_3-way'!AC445+'OddsRatio_working_3-way'!AI445</f>
        <v>0</v>
      </c>
      <c r="AP445" s="11">
        <f>'OddsRatio_working_3-way'!AD445+'OddsRatio_working_3-way'!AJ445</f>
        <v>0</v>
      </c>
      <c r="AQ445" s="11">
        <f>'OddsRatio_working_3-way'!AE445+'OddsRatio_working_3-way'!AK445</f>
        <v>0</v>
      </c>
      <c r="AR445" s="10">
        <f>IF(A445="","",IF(('OddsRatio_working_3-way'!X445=0),IF(Q445&gt;0,-Q445^(1/3),(-Q445)^(1/3)),'OddsRatio_working_3-way'!AL445-'OddsRatio_working_3-way'!R445/3))</f>
        <v>1.0445362800901015</v>
      </c>
      <c r="AS445" s="11">
        <f>IF(('OddsRatio_working_3-way'!X445=0),IF(Q445&gt;0,-Q445^(1/3),(-Q445)^(1/3)),'OddsRatio_working_3-way'!AM445-'OddsRatio_working_3-way'!R445/3)</f>
        <v>-0.64212863888568106</v>
      </c>
      <c r="AT445" s="11">
        <f>IF(('OddsRatio_working_3-way'!X445=0),IF(Q445&gt;0,-Q445^(1/3),(-Q445)^(1/3)),'OddsRatio_working_3-way'!AN445-'OddsRatio_working_3-way'!R445/3)</f>
        <v>-0.40240764120442013</v>
      </c>
      <c r="AU445" s="11">
        <f>IF(('OddsRatio_working_3-way'!X445=0),0,'OddsRatio_working_3-way'!AO445)</f>
        <v>0</v>
      </c>
      <c r="AV445" s="11">
        <f>IF(('OddsRatio_working_3-way'!X445=0),0,'OddsRatio_working_3-way'!AP445)</f>
        <v>0</v>
      </c>
      <c r="AW445" s="11">
        <f>IF(('OddsRatio_working_3-way'!X445=0),0,'OddsRatio_working_3-way'!AQ445)</f>
        <v>0</v>
      </c>
    </row>
    <row r="446" spans="1:49" x14ac:dyDescent="0.2">
      <c r="A446" s="4">
        <f>IF('True_Odds_Calculator_3-way'!A447="","",'True_Odds_Calculator_3-way'!A447)</f>
        <v>2</v>
      </c>
      <c r="B446" s="4">
        <f>IF('True_Odds_Calculator_3-way'!B447="","",'True_Odds_Calculator_3-way'!B447)</f>
        <v>3.41</v>
      </c>
      <c r="C446" s="4">
        <f>IF('True_Odds_Calculator_3-way'!C447="","",'True_Odds_Calculator_3-way'!C447)</f>
        <v>4.25</v>
      </c>
      <c r="D446" s="9">
        <f t="shared" si="91"/>
        <v>0.48872731066245373</v>
      </c>
      <c r="E446" s="9">
        <f t="shared" si="92"/>
        <v>0.2839960921161031</v>
      </c>
      <c r="F446" s="9">
        <f t="shared" si="93"/>
        <v>0.22727659722144314</v>
      </c>
      <c r="G446" s="9">
        <f t="shared" si="94"/>
        <v>1.0461307935595683</v>
      </c>
      <c r="H446" s="9">
        <f t="shared" si="95"/>
        <v>2.0461307935595681</v>
      </c>
      <c r="I446" s="9">
        <f t="shared" si="96"/>
        <v>3.52117521247856</v>
      </c>
      <c r="J446" s="9">
        <f t="shared" si="97"/>
        <v>4.3999250790685975</v>
      </c>
      <c r="K446" s="11">
        <f t="shared" si="98"/>
        <v>0.5</v>
      </c>
      <c r="L446" s="11">
        <f t="shared" si="99"/>
        <v>0.29325513196480935</v>
      </c>
      <c r="M446" s="11">
        <f t="shared" si="100"/>
        <v>0.23529411764705882</v>
      </c>
      <c r="N446" s="11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-0.27022597895463163</v>
      </c>
      <c r="O446" s="11">
        <f>0</f>
        <v>0</v>
      </c>
      <c r="P446" s="11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0.22977402104536829</v>
      </c>
      <c r="Q446" s="11">
        <f>2*'OddsRatio_working_3-way'!K446*'OddsRatio_working_3-way'!L446*'OddsRatio_working_3-way'!M446</f>
        <v>6.9001207521131605E-2</v>
      </c>
      <c r="R446" s="11">
        <f t="shared" si="101"/>
        <v>0</v>
      </c>
      <c r="S446" s="11">
        <f t="shared" si="102"/>
        <v>-0.85030322374720735</v>
      </c>
      <c r="T446" s="11">
        <f t="shared" si="103"/>
        <v>-0.25534631343759978</v>
      </c>
      <c r="U446" s="11">
        <f>'OddsRatio_working_3-way'!S446-'OddsRatio_working_3-way'!R446^2/3</f>
        <v>-0.85030322374720735</v>
      </c>
      <c r="V446" s="11">
        <f>'OddsRatio_working_3-way'!S446*'OddsRatio_working_3-way'!R446/3-2*'OddsRatio_working_3-way'!R446^3/27-'OddsRatio_working_3-way'!T446</f>
        <v>0.25534631343759978</v>
      </c>
      <c r="W446" s="11">
        <f>'OddsRatio_working_3-way'!V446^2+4*'OddsRatio_working_3-way'!U446^3/27</f>
        <v>-2.5877144948461994E-2</v>
      </c>
      <c r="X446" s="11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0.15089639221551568</v>
      </c>
      <c r="Y446" s="11">
        <f>IF('OddsRatio_working_3-way'!W446&gt;=0,IF('OddsRatio_working_3-way'!V446+SQRT('OddsRatio_working_3-way'!W446)&gt;0,0,PI()),ACOS('OddsRatio_working_3-way'!V446/(2*'OddsRatio_working_3-way'!X446)))</f>
        <v>0.56217432155195413</v>
      </c>
      <c r="Z446" s="11">
        <f>'OddsRatio_working_3-way'!X446^(1/3)*COS('OddsRatio_working_3-way'!Y446/3)</f>
        <v>0.52306539677978414</v>
      </c>
      <c r="AA446" s="11">
        <f>'OddsRatio_working_3-way'!X446^(1/3)*COS(('OddsRatio_working_3-way'!Y446+2*PI())/3)</f>
        <v>-0.34742652212307462</v>
      </c>
      <c r="AB446" s="11">
        <f>'OddsRatio_working_3-way'!X446^(1/3)*COS(('OddsRatio_working_3-way'!Y446+4*PI())/3)</f>
        <v>-0.17563887465670946</v>
      </c>
      <c r="AC446" s="11">
        <f>'OddsRatio_working_3-way'!X446^(1/3)*SIN('OddsRatio_working_3-way'!Y446/3)</f>
        <v>9.9181644508158501E-2</v>
      </c>
      <c r="AD446" s="11">
        <f>'OddsRatio_working_3-way'!X446^(1/3)*SIN(('OddsRatio_working_3-way'!Y446+2*PI())/3)</f>
        <v>0.40339709919780098</v>
      </c>
      <c r="AE446" s="11">
        <f>'OddsRatio_working_3-way'!X446^(1/3)*SIN(('OddsRatio_working_3-way'!Y446+4*PI())/3)</f>
        <v>-0.50257874370595945</v>
      </c>
      <c r="AF446" s="11">
        <f>-'OddsRatio_working_3-way'!U446/(3*'OddsRatio_working_3-way'!X446^(1/3))*COS(('OddsRatio_working_3-way'!Y446)/3)</f>
        <v>0.52306539677978414</v>
      </c>
      <c r="AG446" s="11">
        <f>-'OddsRatio_working_3-way'!U446/(3*'OddsRatio_working_3-way'!X446^(1/3))*COS(('OddsRatio_working_3-way'!Y446+2*PI())/3)</f>
        <v>-0.34742652212307462</v>
      </c>
      <c r="AH446" s="11">
        <f>-'OddsRatio_working_3-way'!U446/(3*'OddsRatio_working_3-way'!X446^(1/3))*COS(('OddsRatio_working_3-way'!Y446+4*PI())/3)</f>
        <v>-0.17563887465670946</v>
      </c>
      <c r="AI446" s="11">
        <f>'OddsRatio_working_3-way'!U446/(3*'OddsRatio_working_3-way'!X446^(1/3))*SIN(('OddsRatio_working_3-way'!Y446)/3)</f>
        <v>-9.9181644508158501E-2</v>
      </c>
      <c r="AJ446" s="11">
        <f>'OddsRatio_working_3-way'!U446/(3*'OddsRatio_working_3-way'!X446^(1/3))*SIN(('OddsRatio_working_3-way'!Y446+2*PI())/3)</f>
        <v>-0.40339709919780098</v>
      </c>
      <c r="AK446" s="11">
        <f>'OddsRatio_working_3-way'!U446/(3*'OddsRatio_working_3-way'!X446^(1/3))*SIN(('OddsRatio_working_3-way'!Y446+4*PI())/3)</f>
        <v>0.50257874370595945</v>
      </c>
      <c r="AL446" s="11">
        <f>'OddsRatio_working_3-way'!Z446+'OddsRatio_working_3-way'!AF446</f>
        <v>1.0461307935595683</v>
      </c>
      <c r="AM446" s="11">
        <f>'OddsRatio_working_3-way'!AA446+'OddsRatio_working_3-way'!AG446</f>
        <v>-0.69485304424614924</v>
      </c>
      <c r="AN446" s="11">
        <f>'OddsRatio_working_3-way'!AB446+'OddsRatio_working_3-way'!AH446</f>
        <v>-0.35127774931341893</v>
      </c>
      <c r="AO446" s="11">
        <f>'OddsRatio_working_3-way'!AC446+'OddsRatio_working_3-way'!AI446</f>
        <v>0</v>
      </c>
      <c r="AP446" s="11">
        <f>'OddsRatio_working_3-way'!AD446+'OddsRatio_working_3-way'!AJ446</f>
        <v>0</v>
      </c>
      <c r="AQ446" s="11">
        <f>'OddsRatio_working_3-way'!AE446+'OddsRatio_working_3-way'!AK446</f>
        <v>0</v>
      </c>
      <c r="AR446" s="10">
        <f>IF(A446="","",IF(('OddsRatio_working_3-way'!X446=0),IF(Q446&gt;0,-Q446^(1/3),(-Q446)^(1/3)),'OddsRatio_working_3-way'!AL446-'OddsRatio_working_3-way'!R446/3))</f>
        <v>1.0461307935595683</v>
      </c>
      <c r="AS446" s="11">
        <f>IF(('OddsRatio_working_3-way'!X446=0),IF(Q446&gt;0,-Q446^(1/3),(-Q446)^(1/3)),'OddsRatio_working_3-way'!AM446-'OddsRatio_working_3-way'!R446/3)</f>
        <v>-0.69485304424614924</v>
      </c>
      <c r="AT446" s="11">
        <f>IF(('OddsRatio_working_3-way'!X446=0),IF(Q446&gt;0,-Q446^(1/3),(-Q446)^(1/3)),'OddsRatio_working_3-way'!AN446-'OddsRatio_working_3-way'!R446/3)</f>
        <v>-0.35127774931341893</v>
      </c>
      <c r="AU446" s="11">
        <f>IF(('OddsRatio_working_3-way'!X446=0),0,'OddsRatio_working_3-way'!AO446)</f>
        <v>0</v>
      </c>
      <c r="AV446" s="11">
        <f>IF(('OddsRatio_working_3-way'!X446=0),0,'OddsRatio_working_3-way'!AP446)</f>
        <v>0</v>
      </c>
      <c r="AW446" s="11">
        <f>IF(('OddsRatio_working_3-way'!X446=0),0,'OddsRatio_working_3-way'!AQ446)</f>
        <v>0</v>
      </c>
    </row>
    <row r="447" spans="1:49" x14ac:dyDescent="0.2">
      <c r="A447" s="4">
        <f>IF('True_Odds_Calculator_3-way'!A448="","",'True_Odds_Calculator_3-way'!A448)</f>
        <v>5.04</v>
      </c>
      <c r="B447" s="4">
        <f>IF('True_Odds_Calculator_3-way'!B448="","",'True_Odds_Calculator_3-way'!B448)</f>
        <v>3.67</v>
      </c>
      <c r="C447" s="4">
        <f>IF('True_Odds_Calculator_3-way'!C448="","",'True_Odds_Calculator_3-way'!C448)</f>
        <v>1.79</v>
      </c>
      <c r="D447" s="9">
        <f t="shared" si="91"/>
        <v>0.1906943501577083</v>
      </c>
      <c r="E447" s="9">
        <f t="shared" si="92"/>
        <v>0.2628246801032566</v>
      </c>
      <c r="F447" s="9">
        <f t="shared" si="93"/>
        <v>0.54648096973903515</v>
      </c>
      <c r="G447" s="9">
        <f t="shared" si="94"/>
        <v>1.0504935279328467</v>
      </c>
      <c r="H447" s="9">
        <f t="shared" si="95"/>
        <v>5.2439938528487007</v>
      </c>
      <c r="I447" s="9">
        <f t="shared" si="96"/>
        <v>3.8048177195807007</v>
      </c>
      <c r="J447" s="9">
        <f t="shared" si="97"/>
        <v>1.8298898870669493</v>
      </c>
      <c r="K447" s="11">
        <f t="shared" si="98"/>
        <v>0.1984126984126984</v>
      </c>
      <c r="L447" s="11">
        <f t="shared" si="99"/>
        <v>0.27247956403269757</v>
      </c>
      <c r="M447" s="11">
        <f t="shared" si="100"/>
        <v>0.55865921787709494</v>
      </c>
      <c r="N447" s="11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-0.25737720841460987</v>
      </c>
      <c r="O447" s="11">
        <f>0</f>
        <v>0</v>
      </c>
      <c r="P447" s="11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0.22652264900297417</v>
      </c>
      <c r="Q447" s="11">
        <f>2*'OddsRatio_working_3-way'!K447*'OddsRatio_working_3-way'!L447*'OddsRatio_working_3-way'!M447</f>
        <v>6.0406039734126435E-2</v>
      </c>
      <c r="R447" s="11">
        <f t="shared" si="101"/>
        <v>0</v>
      </c>
      <c r="S447" s="11">
        <f t="shared" si="102"/>
        <v>-0.88011930193161481</v>
      </c>
      <c r="T447" s="11">
        <f t="shared" si="103"/>
        <v>-0.23469848051509723</v>
      </c>
      <c r="U447" s="11">
        <f>'OddsRatio_working_3-way'!S447-'OddsRatio_working_3-way'!R447^2/3</f>
        <v>-0.88011930193161481</v>
      </c>
      <c r="V447" s="11">
        <f>'OddsRatio_working_3-way'!S447*'OddsRatio_working_3-way'!R447/3-2*'OddsRatio_working_3-way'!R447^3/27-'OddsRatio_working_3-way'!T447</f>
        <v>0.23469848051509723</v>
      </c>
      <c r="W447" s="11">
        <f>'OddsRatio_working_3-way'!V447^2+4*'OddsRatio_working_3-way'!U447^3/27</f>
        <v>-4.591650469934392E-2</v>
      </c>
      <c r="X447" s="11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0.15890239256807887</v>
      </c>
      <c r="Y447" s="11">
        <f>IF('OddsRatio_working_3-way'!W447&gt;=0,IF('OddsRatio_working_3-way'!V447+SQRT('OddsRatio_working_3-way'!W447)&gt;0,0,PI()),ACOS('OddsRatio_working_3-way'!V447/(2*'OddsRatio_working_3-way'!X447)))</f>
        <v>0.73995501876393277</v>
      </c>
      <c r="Z447" s="11">
        <f>'OddsRatio_working_3-way'!X447^(1/3)*COS('OddsRatio_working_3-way'!Y447/3)</f>
        <v>0.52524676396642334</v>
      </c>
      <c r="AA447" s="11">
        <f>'OddsRatio_working_3-way'!X447^(1/3)*COS(('OddsRatio_working_3-way'!Y447+2*PI())/3)</f>
        <v>-0.37715155838537023</v>
      </c>
      <c r="AB447" s="11">
        <f>'OddsRatio_working_3-way'!X447^(1/3)*COS(('OddsRatio_working_3-way'!Y447+4*PI())/3)</f>
        <v>-0.14809520558105302</v>
      </c>
      <c r="AC447" s="11">
        <f>'OddsRatio_working_3-way'!X447^(1/3)*SIN('OddsRatio_working_3-way'!Y447/3)</f>
        <v>0.13224574695116642</v>
      </c>
      <c r="AD447" s="11">
        <f>'OddsRatio_working_3-way'!X447^(1/3)*SIN(('OddsRatio_working_3-way'!Y447+2*PI())/3)</f>
        <v>0.38875416737490837</v>
      </c>
      <c r="AE447" s="11">
        <f>'OddsRatio_working_3-way'!X447^(1/3)*SIN(('OddsRatio_working_3-way'!Y447+4*PI())/3)</f>
        <v>-0.52099991432607473</v>
      </c>
      <c r="AF447" s="11">
        <f>-'OddsRatio_working_3-way'!U447/(3*'OddsRatio_working_3-way'!X447^(1/3))*COS(('OddsRatio_working_3-way'!Y447)/3)</f>
        <v>0.52524676396642334</v>
      </c>
      <c r="AG447" s="11">
        <f>-'OddsRatio_working_3-way'!U447/(3*'OddsRatio_working_3-way'!X447^(1/3))*COS(('OddsRatio_working_3-way'!Y447+2*PI())/3)</f>
        <v>-0.37715155838537023</v>
      </c>
      <c r="AH447" s="11">
        <f>-'OddsRatio_working_3-way'!U447/(3*'OddsRatio_working_3-way'!X447^(1/3))*COS(('OddsRatio_working_3-way'!Y447+4*PI())/3)</f>
        <v>-0.14809520558105302</v>
      </c>
      <c r="AI447" s="11">
        <f>'OddsRatio_working_3-way'!U447/(3*'OddsRatio_working_3-way'!X447^(1/3))*SIN(('OddsRatio_working_3-way'!Y447)/3)</f>
        <v>-0.13224574695116642</v>
      </c>
      <c r="AJ447" s="11">
        <f>'OddsRatio_working_3-way'!U447/(3*'OddsRatio_working_3-way'!X447^(1/3))*SIN(('OddsRatio_working_3-way'!Y447+2*PI())/3)</f>
        <v>-0.38875416737490837</v>
      </c>
      <c r="AK447" s="11">
        <f>'OddsRatio_working_3-way'!U447/(3*'OddsRatio_working_3-way'!X447^(1/3))*SIN(('OddsRatio_working_3-way'!Y447+4*PI())/3)</f>
        <v>0.52099991432607473</v>
      </c>
      <c r="AL447" s="11">
        <f>'OddsRatio_working_3-way'!Z447+'OddsRatio_working_3-way'!AF447</f>
        <v>1.0504935279328467</v>
      </c>
      <c r="AM447" s="11">
        <f>'OddsRatio_working_3-way'!AA447+'OddsRatio_working_3-way'!AG447</f>
        <v>-0.75430311677074047</v>
      </c>
      <c r="AN447" s="11">
        <f>'OddsRatio_working_3-way'!AB447+'OddsRatio_working_3-way'!AH447</f>
        <v>-0.29619041116210604</v>
      </c>
      <c r="AO447" s="11">
        <f>'OddsRatio_working_3-way'!AC447+'OddsRatio_working_3-way'!AI447</f>
        <v>0</v>
      </c>
      <c r="AP447" s="11">
        <f>'OddsRatio_working_3-way'!AD447+'OddsRatio_working_3-way'!AJ447</f>
        <v>0</v>
      </c>
      <c r="AQ447" s="11">
        <f>'OddsRatio_working_3-way'!AE447+'OddsRatio_working_3-way'!AK447</f>
        <v>0</v>
      </c>
      <c r="AR447" s="10">
        <f>IF(A447="","",IF(('OddsRatio_working_3-way'!X447=0),IF(Q447&gt;0,-Q447^(1/3),(-Q447)^(1/3)),'OddsRatio_working_3-way'!AL447-'OddsRatio_working_3-way'!R447/3))</f>
        <v>1.0504935279328467</v>
      </c>
      <c r="AS447" s="11">
        <f>IF(('OddsRatio_working_3-way'!X447=0),IF(Q447&gt;0,-Q447^(1/3),(-Q447)^(1/3)),'OddsRatio_working_3-way'!AM447-'OddsRatio_working_3-way'!R447/3)</f>
        <v>-0.75430311677074047</v>
      </c>
      <c r="AT447" s="11">
        <f>IF(('OddsRatio_working_3-way'!X447=0),IF(Q447&gt;0,-Q447^(1/3),(-Q447)^(1/3)),'OddsRatio_working_3-way'!AN447-'OddsRatio_working_3-way'!R447/3)</f>
        <v>-0.29619041116210604</v>
      </c>
      <c r="AU447" s="11">
        <f>IF(('OddsRatio_working_3-way'!X447=0),0,'OddsRatio_working_3-way'!AO447)</f>
        <v>0</v>
      </c>
      <c r="AV447" s="11">
        <f>IF(('OddsRatio_working_3-way'!X447=0),0,'OddsRatio_working_3-way'!AP447)</f>
        <v>0</v>
      </c>
      <c r="AW447" s="11">
        <f>IF(('OddsRatio_working_3-way'!X447=0),0,'OddsRatio_working_3-way'!AQ447)</f>
        <v>0</v>
      </c>
    </row>
    <row r="448" spans="1:49" x14ac:dyDescent="0.2">
      <c r="A448" s="4">
        <f>IF('True_Odds_Calculator_3-way'!A449="","",'True_Odds_Calculator_3-way'!A449)</f>
        <v>2.31</v>
      </c>
      <c r="B448" s="4">
        <f>IF('True_Odds_Calculator_3-way'!B449="","",'True_Odds_Calculator_3-way'!B449)</f>
        <v>3.47</v>
      </c>
      <c r="C448" s="4">
        <f>IF('True_Odds_Calculator_3-way'!C449="","",'True_Odds_Calculator_3-way'!C449)</f>
        <v>3.27</v>
      </c>
      <c r="D448" s="9">
        <f t="shared" si="91"/>
        <v>0.42290581347082179</v>
      </c>
      <c r="E448" s="9">
        <f t="shared" si="92"/>
        <v>0.27988199823906396</v>
      </c>
      <c r="F448" s="9">
        <f t="shared" si="93"/>
        <v>0.29721218829011425</v>
      </c>
      <c r="G448" s="9">
        <f t="shared" si="94"/>
        <v>1.0416738180201115</v>
      </c>
      <c r="H448" s="9">
        <f t="shared" si="95"/>
        <v>2.3645927016063464</v>
      </c>
      <c r="I448" s="9">
        <f t="shared" si="96"/>
        <v>3.5729343305096748</v>
      </c>
      <c r="J448" s="9">
        <f t="shared" si="97"/>
        <v>3.3645995669056536</v>
      </c>
      <c r="K448" s="11">
        <f t="shared" si="98"/>
        <v>0.4329004329004329</v>
      </c>
      <c r="L448" s="11">
        <f t="shared" si="99"/>
        <v>0.28818443804034583</v>
      </c>
      <c r="M448" s="11">
        <f t="shared" si="100"/>
        <v>0.3058103975535168</v>
      </c>
      <c r="N448" s="11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-0.28022372302307796</v>
      </c>
      <c r="O448" s="11">
        <f>0</f>
        <v>0</v>
      </c>
      <c r="P448" s="11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0.23081613648200114</v>
      </c>
      <c r="Q448" s="11">
        <f>2*'OddsRatio_working_3-way'!K448*'OddsRatio_working_3-way'!L448*'OddsRatio_working_3-way'!M448</f>
        <v>7.6302855035372277E-2</v>
      </c>
      <c r="R448" s="11">
        <f t="shared" si="101"/>
        <v>0</v>
      </c>
      <c r="S448" s="11">
        <f t="shared" si="102"/>
        <v>-0.82368521120173743</v>
      </c>
      <c r="T448" s="11">
        <f t="shared" si="103"/>
        <v>-0.27229263180222724</v>
      </c>
      <c r="U448" s="11">
        <f>'OddsRatio_working_3-way'!S448-'OddsRatio_working_3-way'!R448^2/3</f>
        <v>-0.82368521120173743</v>
      </c>
      <c r="V448" s="11">
        <f>'OddsRatio_working_3-way'!S448*'OddsRatio_working_3-way'!R448/3-2*'OddsRatio_working_3-way'!R448^3/27-'OddsRatio_working_3-way'!T448</f>
        <v>0.27229263180222724</v>
      </c>
      <c r="W448" s="11">
        <f>'OddsRatio_working_3-way'!V448^2+4*'OddsRatio_working_3-way'!U448^3/27</f>
        <v>-8.6471325635400637E-3</v>
      </c>
      <c r="X448" s="11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0.1438666134804418</v>
      </c>
      <c r="Y448" s="11">
        <f>IF('OddsRatio_working_3-way'!W448&gt;=0,IF('OddsRatio_working_3-way'!V448+SQRT('OddsRatio_working_3-way'!W448)&gt;0,0,PI()),ACOS('OddsRatio_working_3-way'!V448/(2*'OddsRatio_working_3-way'!X448)))</f>
        <v>0.3290891219983445</v>
      </c>
      <c r="Z448" s="11">
        <f>'OddsRatio_working_3-way'!X448^(1/3)*COS('OddsRatio_working_3-way'!Y448/3)</f>
        <v>0.52083690901005575</v>
      </c>
      <c r="AA448" s="11">
        <f>'OddsRatio_working_3-way'!X448^(1/3)*COS(('OddsRatio_working_3-way'!Y448+2*PI())/3)</f>
        <v>-0.31009730775339267</v>
      </c>
      <c r="AB448" s="11">
        <f>'OddsRatio_working_3-way'!X448^(1/3)*COS(('OddsRatio_working_3-way'!Y448+4*PI())/3)</f>
        <v>-0.21073960125666338</v>
      </c>
      <c r="AC448" s="11">
        <f>'OddsRatio_working_3-way'!X448^(1/3)*SIN('OddsRatio_working_3-way'!Y448/3)</f>
        <v>5.7364198591950723E-2</v>
      </c>
      <c r="AD448" s="11">
        <f>'OddsRatio_working_3-way'!X448^(1/3)*SIN(('OddsRatio_working_3-way'!Y448+2*PI())/3)</f>
        <v>0.42237589513529711</v>
      </c>
      <c r="AE448" s="11">
        <f>'OddsRatio_working_3-way'!X448^(1/3)*SIN(('OddsRatio_working_3-way'!Y448+4*PI())/3)</f>
        <v>-0.47974009372724763</v>
      </c>
      <c r="AF448" s="11">
        <f>-'OddsRatio_working_3-way'!U448/(3*'OddsRatio_working_3-way'!X448^(1/3))*COS(('OddsRatio_working_3-way'!Y448)/3)</f>
        <v>0.52083690901005575</v>
      </c>
      <c r="AG448" s="11">
        <f>-'OddsRatio_working_3-way'!U448/(3*'OddsRatio_working_3-way'!X448^(1/3))*COS(('OddsRatio_working_3-way'!Y448+2*PI())/3)</f>
        <v>-0.31009730775339267</v>
      </c>
      <c r="AH448" s="11">
        <f>-'OddsRatio_working_3-way'!U448/(3*'OddsRatio_working_3-way'!X448^(1/3))*COS(('OddsRatio_working_3-way'!Y448+4*PI())/3)</f>
        <v>-0.21073960125666338</v>
      </c>
      <c r="AI448" s="11">
        <f>'OddsRatio_working_3-way'!U448/(3*'OddsRatio_working_3-way'!X448^(1/3))*SIN(('OddsRatio_working_3-way'!Y448)/3)</f>
        <v>-5.7364198591950723E-2</v>
      </c>
      <c r="AJ448" s="11">
        <f>'OddsRatio_working_3-way'!U448/(3*'OddsRatio_working_3-way'!X448^(1/3))*SIN(('OddsRatio_working_3-way'!Y448+2*PI())/3)</f>
        <v>-0.42237589513529711</v>
      </c>
      <c r="AK448" s="11">
        <f>'OddsRatio_working_3-way'!U448/(3*'OddsRatio_working_3-way'!X448^(1/3))*SIN(('OddsRatio_working_3-way'!Y448+4*PI())/3)</f>
        <v>0.47974009372724763</v>
      </c>
      <c r="AL448" s="11">
        <f>'OddsRatio_working_3-way'!Z448+'OddsRatio_working_3-way'!AF448</f>
        <v>1.0416738180201115</v>
      </c>
      <c r="AM448" s="11">
        <f>'OddsRatio_working_3-way'!AA448+'OddsRatio_working_3-way'!AG448</f>
        <v>-0.62019461550678534</v>
      </c>
      <c r="AN448" s="11">
        <f>'OddsRatio_working_3-way'!AB448+'OddsRatio_working_3-way'!AH448</f>
        <v>-0.42147920251332677</v>
      </c>
      <c r="AO448" s="11">
        <f>'OddsRatio_working_3-way'!AC448+'OddsRatio_working_3-way'!AI448</f>
        <v>0</v>
      </c>
      <c r="AP448" s="11">
        <f>'OddsRatio_working_3-way'!AD448+'OddsRatio_working_3-way'!AJ448</f>
        <v>0</v>
      </c>
      <c r="AQ448" s="11">
        <f>'OddsRatio_working_3-way'!AE448+'OddsRatio_working_3-way'!AK448</f>
        <v>0</v>
      </c>
      <c r="AR448" s="10">
        <f>IF(A448="","",IF(('OddsRatio_working_3-way'!X448=0),IF(Q448&gt;0,-Q448^(1/3),(-Q448)^(1/3)),'OddsRatio_working_3-way'!AL448-'OddsRatio_working_3-way'!R448/3))</f>
        <v>1.0416738180201115</v>
      </c>
      <c r="AS448" s="11">
        <f>IF(('OddsRatio_working_3-way'!X448=0),IF(Q448&gt;0,-Q448^(1/3),(-Q448)^(1/3)),'OddsRatio_working_3-way'!AM448-'OddsRatio_working_3-way'!R448/3)</f>
        <v>-0.62019461550678534</v>
      </c>
      <c r="AT448" s="11">
        <f>IF(('OddsRatio_working_3-way'!X448=0),IF(Q448&gt;0,-Q448^(1/3),(-Q448)^(1/3)),'OddsRatio_working_3-way'!AN448-'OddsRatio_working_3-way'!R448/3)</f>
        <v>-0.42147920251332677</v>
      </c>
      <c r="AU448" s="11">
        <f>IF(('OddsRatio_working_3-way'!X448=0),0,'OddsRatio_working_3-way'!AO448)</f>
        <v>0</v>
      </c>
      <c r="AV448" s="11">
        <f>IF(('OddsRatio_working_3-way'!X448=0),0,'OddsRatio_working_3-way'!AP448)</f>
        <v>0</v>
      </c>
      <c r="AW448" s="11">
        <f>IF(('OddsRatio_working_3-way'!X448=0),0,'OddsRatio_working_3-way'!AQ448)</f>
        <v>0</v>
      </c>
    </row>
    <row r="449" spans="1:49" x14ac:dyDescent="0.2">
      <c r="A449" s="4">
        <f>IF('True_Odds_Calculator_3-way'!A450="","",'True_Odds_Calculator_3-way'!A450)</f>
        <v>11.11</v>
      </c>
      <c r="B449" s="4">
        <f>IF('True_Odds_Calculator_3-way'!B450="","",'True_Odds_Calculator_3-way'!B450)</f>
        <v>5.66</v>
      </c>
      <c r="C449" s="4">
        <f>IF('True_Odds_Calculator_3-way'!C450="","",'True_Odds_Calculator_3-way'!C450)</f>
        <v>1.28</v>
      </c>
      <c r="D449" s="9">
        <f t="shared" si="91"/>
        <v>8.0538303682074625E-2</v>
      </c>
      <c r="E449" s="9">
        <f t="shared" si="92"/>
        <v>0.1596887289262354</v>
      </c>
      <c r="F449" s="9">
        <f t="shared" si="93"/>
        <v>0.75977296739168998</v>
      </c>
      <c r="G449" s="9">
        <f t="shared" si="94"/>
        <v>1.1292237611877489</v>
      </c>
      <c r="H449" s="9">
        <f t="shared" si="95"/>
        <v>12.416452225608143</v>
      </c>
      <c r="I449" s="9">
        <f t="shared" si="96"/>
        <v>6.2621827271349089</v>
      </c>
      <c r="J449" s="9">
        <f t="shared" si="97"/>
        <v>1.3161826531325698</v>
      </c>
      <c r="K449" s="11">
        <f t="shared" si="98"/>
        <v>9.0009000900090008E-2</v>
      </c>
      <c r="L449" s="11">
        <f t="shared" si="99"/>
        <v>0.17667844522968199</v>
      </c>
      <c r="M449" s="11">
        <f t="shared" si="100"/>
        <v>0.78125</v>
      </c>
      <c r="N449" s="11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-0.16389082592004789</v>
      </c>
      <c r="O449" s="11">
        <f>0</f>
        <v>0</v>
      </c>
      <c r="P449" s="11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0.18698038090028085</v>
      </c>
      <c r="Q449" s="11">
        <f>2*'OddsRatio_working_3-way'!K449*'OddsRatio_working_3-way'!L449*'OddsRatio_working_3-way'!M449</f>
        <v>2.4847891149538979E-2</v>
      </c>
      <c r="R449" s="11">
        <f t="shared" si="101"/>
        <v>0</v>
      </c>
      <c r="S449" s="11">
        <f t="shared" si="102"/>
        <v>-1.140883755088872</v>
      </c>
      <c r="T449" s="11">
        <f t="shared" si="103"/>
        <v>-0.15161245914802282</v>
      </c>
      <c r="U449" s="11">
        <f>'OddsRatio_working_3-way'!S449-'OddsRatio_working_3-way'!R449^2/3</f>
        <v>-1.140883755088872</v>
      </c>
      <c r="V449" s="11">
        <f>'OddsRatio_working_3-way'!S449*'OddsRatio_working_3-way'!R449/3-2*'OddsRatio_working_3-way'!R449^3/27-'OddsRatio_working_3-way'!T449</f>
        <v>0.15161245914802282</v>
      </c>
      <c r="W449" s="11">
        <f>'OddsRatio_working_3-way'!V449^2+4*'OddsRatio_working_3-way'!U449^3/27</f>
        <v>-0.19701251499102723</v>
      </c>
      <c r="X449" s="11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0.23452017650936674</v>
      </c>
      <c r="Y449" s="11">
        <f>IF('OddsRatio_working_3-way'!W449&gt;=0,IF('OddsRatio_working_3-way'!V449+SQRT('OddsRatio_working_3-way'!W449)&gt;0,0,PI()),ACOS('OddsRatio_working_3-way'!V449/(2*'OddsRatio_working_3-way'!X449)))</f>
        <v>1.2416453584586331</v>
      </c>
      <c r="Z449" s="11">
        <f>'OddsRatio_working_3-way'!X449^(1/3)*COS('OddsRatio_working_3-way'!Y449/3)</f>
        <v>0.56461188059387446</v>
      </c>
      <c r="AA449" s="11">
        <f>'OddsRatio_working_3-way'!X449^(1/3)*COS(('OddsRatio_working_3-way'!Y449+2*PI())/3)</f>
        <v>-0.49708724067339988</v>
      </c>
      <c r="AB449" s="11">
        <f>'OddsRatio_working_3-way'!X449^(1/3)*COS(('OddsRatio_working_3-way'!Y449+4*PI())/3)</f>
        <v>-6.7524639920474805E-2</v>
      </c>
      <c r="AC449" s="11">
        <f>'OddsRatio_working_3-way'!X449^(1/3)*SIN('OddsRatio_working_3-way'!Y449/3)</f>
        <v>0.24800808317849712</v>
      </c>
      <c r="AD449" s="11">
        <f>'OddsRatio_working_3-way'!X449^(1/3)*SIN(('OddsRatio_working_3-way'!Y449+2*PI())/3)</f>
        <v>0.36496419028355287</v>
      </c>
      <c r="AE449" s="11">
        <f>'OddsRatio_working_3-way'!X449^(1/3)*SIN(('OddsRatio_working_3-way'!Y449+4*PI())/3)</f>
        <v>-0.61297227346204997</v>
      </c>
      <c r="AF449" s="11">
        <f>-'OddsRatio_working_3-way'!U449/(3*'OddsRatio_working_3-way'!X449^(1/3))*COS(('OddsRatio_working_3-way'!Y449)/3)</f>
        <v>0.56461188059387457</v>
      </c>
      <c r="AG449" s="11">
        <f>-'OddsRatio_working_3-way'!U449/(3*'OddsRatio_working_3-way'!X449^(1/3))*COS(('OddsRatio_working_3-way'!Y449+2*PI())/3)</f>
        <v>-0.49708724067339993</v>
      </c>
      <c r="AH449" s="11">
        <f>-'OddsRatio_working_3-way'!U449/(3*'OddsRatio_working_3-way'!X449^(1/3))*COS(('OddsRatio_working_3-way'!Y449+4*PI())/3)</f>
        <v>-6.7524639920474805E-2</v>
      </c>
      <c r="AI449" s="11">
        <f>'OddsRatio_working_3-way'!U449/(3*'OddsRatio_working_3-way'!X449^(1/3))*SIN(('OddsRatio_working_3-way'!Y449)/3)</f>
        <v>-0.24800808317849718</v>
      </c>
      <c r="AJ449" s="11">
        <f>'OddsRatio_working_3-way'!U449/(3*'OddsRatio_working_3-way'!X449^(1/3))*SIN(('OddsRatio_working_3-way'!Y449+2*PI())/3)</f>
        <v>-0.36496419028355293</v>
      </c>
      <c r="AK449" s="11">
        <f>'OddsRatio_working_3-way'!U449/(3*'OddsRatio_working_3-way'!X449^(1/3))*SIN(('OddsRatio_working_3-way'!Y449+4*PI())/3)</f>
        <v>0.61297227346205008</v>
      </c>
      <c r="AL449" s="11">
        <f>'OddsRatio_working_3-way'!Z449+'OddsRatio_working_3-way'!AF449</f>
        <v>1.1292237611877489</v>
      </c>
      <c r="AM449" s="11">
        <f>'OddsRatio_working_3-way'!AA449+'OddsRatio_working_3-way'!AG449</f>
        <v>-0.99417448134679987</v>
      </c>
      <c r="AN449" s="11">
        <f>'OddsRatio_working_3-way'!AB449+'OddsRatio_working_3-way'!AH449</f>
        <v>-0.13504927984094961</v>
      </c>
      <c r="AO449" s="11">
        <f>'OddsRatio_working_3-way'!AC449+'OddsRatio_working_3-way'!AI449</f>
        <v>0</v>
      </c>
      <c r="AP449" s="11">
        <f>'OddsRatio_working_3-way'!AD449+'OddsRatio_working_3-way'!AJ449</f>
        <v>0</v>
      </c>
      <c r="AQ449" s="11">
        <f>'OddsRatio_working_3-way'!AE449+'OddsRatio_working_3-way'!AK449</f>
        <v>0</v>
      </c>
      <c r="AR449" s="10">
        <f>IF(A449="","",IF(('OddsRatio_working_3-way'!X449=0),IF(Q449&gt;0,-Q449^(1/3),(-Q449)^(1/3)),'OddsRatio_working_3-way'!AL449-'OddsRatio_working_3-way'!R449/3))</f>
        <v>1.1292237611877489</v>
      </c>
      <c r="AS449" s="11">
        <f>IF(('OddsRatio_working_3-way'!X449=0),IF(Q449&gt;0,-Q449^(1/3),(-Q449)^(1/3)),'OddsRatio_working_3-way'!AM449-'OddsRatio_working_3-way'!R449/3)</f>
        <v>-0.99417448134679987</v>
      </c>
      <c r="AT449" s="11">
        <f>IF(('OddsRatio_working_3-way'!X449=0),IF(Q449&gt;0,-Q449^(1/3),(-Q449)^(1/3)),'OddsRatio_working_3-way'!AN449-'OddsRatio_working_3-way'!R449/3)</f>
        <v>-0.13504927984094961</v>
      </c>
      <c r="AU449" s="11">
        <f>IF(('OddsRatio_working_3-way'!X449=0),0,'OddsRatio_working_3-way'!AO449)</f>
        <v>0</v>
      </c>
      <c r="AV449" s="11">
        <f>IF(('OddsRatio_working_3-way'!X449=0),0,'OddsRatio_working_3-way'!AP449)</f>
        <v>0</v>
      </c>
      <c r="AW449" s="11">
        <f>IF(('OddsRatio_working_3-way'!X449=0),0,'OddsRatio_working_3-way'!AQ449)</f>
        <v>0</v>
      </c>
    </row>
    <row r="450" spans="1:49" x14ac:dyDescent="0.2">
      <c r="A450" s="4">
        <f>IF('True_Odds_Calculator_3-way'!A451="","",'True_Odds_Calculator_3-way'!A451)</f>
        <v>1.73</v>
      </c>
      <c r="B450" s="4">
        <f>IF('True_Odds_Calculator_3-way'!B451="","",'True_Odds_Calculator_3-way'!B451)</f>
        <v>3.87</v>
      </c>
      <c r="C450" s="4">
        <f>IF('True_Odds_Calculator_3-way'!C451="","",'True_Odds_Calculator_3-way'!C451)</f>
        <v>4.8600000000000003</v>
      </c>
      <c r="D450" s="9">
        <f t="shared" si="91"/>
        <v>0.56060462937979139</v>
      </c>
      <c r="E450" s="9">
        <f t="shared" si="92"/>
        <v>0.24500981055576551</v>
      </c>
      <c r="F450" s="9">
        <f t="shared" si="93"/>
        <v>0.19438556006444321</v>
      </c>
      <c r="G450" s="9">
        <f t="shared" si="94"/>
        <v>1.0736826545098874</v>
      </c>
      <c r="H450" s="9">
        <f t="shared" si="95"/>
        <v>1.783788337792217</v>
      </c>
      <c r="I450" s="9">
        <f t="shared" si="96"/>
        <v>4.0814692184433765</v>
      </c>
      <c r="J450" s="9">
        <f t="shared" si="97"/>
        <v>5.1444150464081657</v>
      </c>
      <c r="K450" s="11">
        <f t="shared" si="98"/>
        <v>0.5780346820809249</v>
      </c>
      <c r="L450" s="11">
        <f t="shared" si="99"/>
        <v>0.25839793281653745</v>
      </c>
      <c r="M450" s="11">
        <f t="shared" si="100"/>
        <v>0.20576131687242796</v>
      </c>
      <c r="N450" s="11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-0.24854139072165848</v>
      </c>
      <c r="O450" s="11">
        <f>0</f>
        <v>0</v>
      </c>
      <c r="P450" s="11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0.22926908094999521</v>
      </c>
      <c r="Q450" s="11">
        <f>2*'OddsRatio_working_3-way'!K450*'OddsRatio_working_3-way'!L450*'OddsRatio_working_3-way'!M450</f>
        <v>6.1466241541553668E-2</v>
      </c>
      <c r="R450" s="11">
        <f t="shared" si="101"/>
        <v>0</v>
      </c>
      <c r="S450" s="11">
        <f t="shared" si="102"/>
        <v>-0.92245834902707879</v>
      </c>
      <c r="T450" s="11">
        <f t="shared" si="103"/>
        <v>-0.24730786837187096</v>
      </c>
      <c r="U450" s="11">
        <f>'OddsRatio_working_3-way'!S450-'OddsRatio_working_3-way'!R450^2/3</f>
        <v>-0.92245834902707879</v>
      </c>
      <c r="V450" s="11">
        <f>'OddsRatio_working_3-way'!S450*'OddsRatio_working_3-way'!R450/3-2*'OddsRatio_working_3-way'!R450^3/27-'OddsRatio_working_3-way'!T450</f>
        <v>0.24730786837187096</v>
      </c>
      <c r="W450" s="11">
        <f>'OddsRatio_working_3-way'!V450^2+4*'OddsRatio_working_3-way'!U450^3/27</f>
        <v>-5.5127253013386966E-2</v>
      </c>
      <c r="X450" s="11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0.17050545062550465</v>
      </c>
      <c r="Y450" s="11">
        <f>IF('OddsRatio_working_3-way'!W450&gt;=0,IF('OddsRatio_working_3-way'!V450+SQRT('OddsRatio_working_3-way'!W450)&gt;0,0,PI()),ACOS('OddsRatio_working_3-way'!V450/(2*'OddsRatio_working_3-way'!X450)))</f>
        <v>0.75944270363445487</v>
      </c>
      <c r="Z450" s="11">
        <f>'OddsRatio_working_3-way'!X450^(1/3)*COS('OddsRatio_working_3-way'!Y450/3)</f>
        <v>0.53684132725494371</v>
      </c>
      <c r="AA450" s="11">
        <f>'OddsRatio_working_3-way'!X450^(1/3)*COS(('OddsRatio_working_3-way'!Y450+2*PI())/3)</f>
        <v>-0.38869380805353448</v>
      </c>
      <c r="AB450" s="11">
        <f>'OddsRatio_working_3-way'!X450^(1/3)*COS(('OddsRatio_working_3-way'!Y450+4*PI())/3)</f>
        <v>-0.14814751920140928</v>
      </c>
      <c r="AC450" s="11">
        <f>'OddsRatio_working_3-way'!X450^(1/3)*SIN('OddsRatio_working_3-way'!Y450/3)</f>
        <v>0.13887946462134004</v>
      </c>
      <c r="AD450" s="11">
        <f>'OddsRatio_working_3-way'!X450^(1/3)*SIN(('OddsRatio_working_3-way'!Y450+2*PI())/3)</f>
        <v>0.39547849489346659</v>
      </c>
      <c r="AE450" s="11">
        <f>'OddsRatio_working_3-way'!X450^(1/3)*SIN(('OddsRatio_working_3-way'!Y450+4*PI())/3)</f>
        <v>-0.53435795951480658</v>
      </c>
      <c r="AF450" s="11">
        <f>-'OddsRatio_working_3-way'!U450/(3*'OddsRatio_working_3-way'!X450^(1/3))*COS(('OddsRatio_working_3-way'!Y450)/3)</f>
        <v>0.53684132725494382</v>
      </c>
      <c r="AG450" s="11">
        <f>-'OddsRatio_working_3-way'!U450/(3*'OddsRatio_working_3-way'!X450^(1/3))*COS(('OddsRatio_working_3-way'!Y450+2*PI())/3)</f>
        <v>-0.3886938080535346</v>
      </c>
      <c r="AH450" s="11">
        <f>-'OddsRatio_working_3-way'!U450/(3*'OddsRatio_working_3-way'!X450^(1/3))*COS(('OddsRatio_working_3-way'!Y450+4*PI())/3)</f>
        <v>-0.14814751920140931</v>
      </c>
      <c r="AI450" s="11">
        <f>'OddsRatio_working_3-way'!U450/(3*'OddsRatio_working_3-way'!X450^(1/3))*SIN(('OddsRatio_working_3-way'!Y450)/3)</f>
        <v>-0.13887946462134007</v>
      </c>
      <c r="AJ450" s="11">
        <f>'OddsRatio_working_3-way'!U450/(3*'OddsRatio_working_3-way'!X450^(1/3))*SIN(('OddsRatio_working_3-way'!Y450+2*PI())/3)</f>
        <v>-0.39547849489346665</v>
      </c>
      <c r="AK450" s="11">
        <f>'OddsRatio_working_3-way'!U450/(3*'OddsRatio_working_3-way'!X450^(1/3))*SIN(('OddsRatio_working_3-way'!Y450+4*PI())/3)</f>
        <v>0.53435795951480669</v>
      </c>
      <c r="AL450" s="11">
        <f>'OddsRatio_working_3-way'!Z450+'OddsRatio_working_3-way'!AF450</f>
        <v>1.0736826545098874</v>
      </c>
      <c r="AM450" s="11">
        <f>'OddsRatio_working_3-way'!AA450+'OddsRatio_working_3-way'!AG450</f>
        <v>-0.77738761610706908</v>
      </c>
      <c r="AN450" s="11">
        <f>'OddsRatio_working_3-way'!AB450+'OddsRatio_working_3-way'!AH450</f>
        <v>-0.29629503840281857</v>
      </c>
      <c r="AO450" s="11">
        <f>'OddsRatio_working_3-way'!AC450+'OddsRatio_working_3-way'!AI450</f>
        <v>0</v>
      </c>
      <c r="AP450" s="11">
        <f>'OddsRatio_working_3-way'!AD450+'OddsRatio_working_3-way'!AJ450</f>
        <v>0</v>
      </c>
      <c r="AQ450" s="11">
        <f>'OddsRatio_working_3-way'!AE450+'OddsRatio_working_3-way'!AK450</f>
        <v>0</v>
      </c>
      <c r="AR450" s="10">
        <f>IF(A450="","",IF(('OddsRatio_working_3-way'!X450=0),IF(Q450&gt;0,-Q450^(1/3),(-Q450)^(1/3)),'OddsRatio_working_3-way'!AL450-'OddsRatio_working_3-way'!R450/3))</f>
        <v>1.0736826545098874</v>
      </c>
      <c r="AS450" s="11">
        <f>IF(('OddsRatio_working_3-way'!X450=0),IF(Q450&gt;0,-Q450^(1/3),(-Q450)^(1/3)),'OddsRatio_working_3-way'!AM450-'OddsRatio_working_3-way'!R450/3)</f>
        <v>-0.77738761610706908</v>
      </c>
      <c r="AT450" s="11">
        <f>IF(('OddsRatio_working_3-way'!X450=0),IF(Q450&gt;0,-Q450^(1/3),(-Q450)^(1/3)),'OddsRatio_working_3-way'!AN450-'OddsRatio_working_3-way'!R450/3)</f>
        <v>-0.29629503840281857</v>
      </c>
      <c r="AU450" s="11">
        <f>IF(('OddsRatio_working_3-way'!X450=0),0,'OddsRatio_working_3-way'!AO450)</f>
        <v>0</v>
      </c>
      <c r="AV450" s="11">
        <f>IF(('OddsRatio_working_3-way'!X450=0),0,'OddsRatio_working_3-way'!AP450)</f>
        <v>0</v>
      </c>
      <c r="AW450" s="11">
        <f>IF(('OddsRatio_working_3-way'!X450=0),0,'OddsRatio_working_3-way'!AQ450)</f>
        <v>0</v>
      </c>
    </row>
    <row r="451" spans="1:49" x14ac:dyDescent="0.2">
      <c r="A451" s="4">
        <f>IF('True_Odds_Calculator_3-way'!A452="","",'True_Odds_Calculator_3-way'!A452)</f>
        <v>2.37</v>
      </c>
      <c r="B451" s="4">
        <f>IF('True_Odds_Calculator_3-way'!B452="","",'True_Odds_Calculator_3-way'!B452)</f>
        <v>3.48</v>
      </c>
      <c r="C451" s="4">
        <f>IF('True_Odds_Calculator_3-way'!C452="","",'True_Odds_Calculator_3-way'!C452)</f>
        <v>3.04</v>
      </c>
      <c r="D451" s="9">
        <f t="shared" si="91"/>
        <v>0.40794924025047014</v>
      </c>
      <c r="E451" s="9">
        <f t="shared" si="92"/>
        <v>0.27569898444418417</v>
      </c>
      <c r="F451" s="9">
        <f t="shared" si="93"/>
        <v>0.31635177530534575</v>
      </c>
      <c r="G451" s="9">
        <f t="shared" si="94"/>
        <v>1.0593323791163387</v>
      </c>
      <c r="H451" s="9">
        <f t="shared" si="95"/>
        <v>2.4512853593893844</v>
      </c>
      <c r="I451" s="9">
        <f t="shared" si="96"/>
        <v>3.6271443002085197</v>
      </c>
      <c r="J451" s="9">
        <f t="shared" si="97"/>
        <v>3.161038053397331</v>
      </c>
      <c r="K451" s="11">
        <f t="shared" si="98"/>
        <v>0.42194092827004215</v>
      </c>
      <c r="L451" s="11">
        <f t="shared" si="99"/>
        <v>0.28735632183908044</v>
      </c>
      <c r="M451" s="11">
        <f t="shared" si="100"/>
        <v>0.32894736842105265</v>
      </c>
      <c r="N451" s="11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-0.27644022758773845</v>
      </c>
      <c r="O451" s="11">
        <f>0</f>
        <v>0</v>
      </c>
      <c r="P451" s="11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0.23491682428827779</v>
      </c>
      <c r="Q451" s="11">
        <f>2*'OddsRatio_working_3-way'!K451*'OddsRatio_working_3-way'!L451*'OddsRatio_working_3-way'!M451</f>
        <v>7.9768021829635924E-2</v>
      </c>
      <c r="R451" s="11">
        <f t="shared" si="101"/>
        <v>0</v>
      </c>
      <c r="S451" s="11">
        <f t="shared" si="102"/>
        <v>-0.8497924717332187</v>
      </c>
      <c r="T451" s="11">
        <f t="shared" si="103"/>
        <v>-0.2885543197735887</v>
      </c>
      <c r="U451" s="11">
        <f>'OddsRatio_working_3-way'!S451-'OddsRatio_working_3-way'!R451^2/3</f>
        <v>-0.8497924717332187</v>
      </c>
      <c r="V451" s="11">
        <f>'OddsRatio_working_3-way'!S451*'OddsRatio_working_3-way'!R451/3-2*'OddsRatio_working_3-way'!R451^3/27-'OddsRatio_working_3-way'!T451</f>
        <v>0.2885543197735887</v>
      </c>
      <c r="W451" s="11">
        <f>'OddsRatio_working_3-way'!V451^2+4*'OddsRatio_working_3-way'!U451^3/27</f>
        <v>-7.6512626579521292E-3</v>
      </c>
      <c r="X451" s="11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0.15076045413001266</v>
      </c>
      <c r="Y451" s="11">
        <f>IF('OddsRatio_working_3-way'!W451&gt;=0,IF('OddsRatio_working_3-way'!V451+SQRT('OddsRatio_working_3-way'!W451)&gt;0,0,PI()),ACOS('OddsRatio_working_3-way'!V451/(2*'OddsRatio_working_3-way'!X451)))</f>
        <v>0.2943323027378375</v>
      </c>
      <c r="Z451" s="11">
        <f>'OddsRatio_working_3-way'!X451^(1/3)*COS('OddsRatio_working_3-way'!Y451/3)</f>
        <v>0.52966618955816946</v>
      </c>
      <c r="AA451" s="11">
        <f>'OddsRatio_working_3-way'!X451^(1/3)*COS(('OddsRatio_working_3-way'!Y451+2*PI())/3)</f>
        <v>-0.30998188947508615</v>
      </c>
      <c r="AB451" s="11">
        <f>'OddsRatio_working_3-way'!X451^(1/3)*COS(('OddsRatio_working_3-way'!Y451+4*PI())/3)</f>
        <v>-0.2196843000830834</v>
      </c>
      <c r="AC451" s="11">
        <f>'OddsRatio_working_3-way'!X451^(1/3)*SIN('OddsRatio_working_3-way'!Y451/3)</f>
        <v>5.2133337542647137E-2</v>
      </c>
      <c r="AD451" s="11">
        <f>'OddsRatio_working_3-way'!X451^(1/3)*SIN(('OddsRatio_working_3-way'!Y451+2*PI())/3)</f>
        <v>0.43263770691175513</v>
      </c>
      <c r="AE451" s="11">
        <f>'OddsRatio_working_3-way'!X451^(1/3)*SIN(('OddsRatio_working_3-way'!Y451+4*PI())/3)</f>
        <v>-0.48477104445440222</v>
      </c>
      <c r="AF451" s="11">
        <f>-'OddsRatio_working_3-way'!U451/(3*'OddsRatio_working_3-way'!X451^(1/3))*COS(('OddsRatio_working_3-way'!Y451)/3)</f>
        <v>0.52966618955816935</v>
      </c>
      <c r="AG451" s="11">
        <f>-'OddsRatio_working_3-way'!U451/(3*'OddsRatio_working_3-way'!X451^(1/3))*COS(('OddsRatio_working_3-way'!Y451+2*PI())/3)</f>
        <v>-0.30998188947508609</v>
      </c>
      <c r="AH451" s="11">
        <f>-'OddsRatio_working_3-way'!U451/(3*'OddsRatio_working_3-way'!X451^(1/3))*COS(('OddsRatio_working_3-way'!Y451+4*PI())/3)</f>
        <v>-0.21968430008308334</v>
      </c>
      <c r="AI451" s="11">
        <f>'OddsRatio_working_3-way'!U451/(3*'OddsRatio_working_3-way'!X451^(1/3))*SIN(('OddsRatio_working_3-way'!Y451)/3)</f>
        <v>-5.2133337542647123E-2</v>
      </c>
      <c r="AJ451" s="11">
        <f>'OddsRatio_working_3-way'!U451/(3*'OddsRatio_working_3-way'!X451^(1/3))*SIN(('OddsRatio_working_3-way'!Y451+2*PI())/3)</f>
        <v>-0.43263770691175507</v>
      </c>
      <c r="AK451" s="11">
        <f>'OddsRatio_working_3-way'!U451/(3*'OddsRatio_working_3-way'!X451^(1/3))*SIN(('OddsRatio_working_3-way'!Y451+4*PI())/3)</f>
        <v>0.48477104445440211</v>
      </c>
      <c r="AL451" s="11">
        <f>'OddsRatio_working_3-way'!Z451+'OddsRatio_working_3-way'!AF451</f>
        <v>1.0593323791163387</v>
      </c>
      <c r="AM451" s="11">
        <f>'OddsRatio_working_3-way'!AA451+'OddsRatio_working_3-way'!AG451</f>
        <v>-0.61996377895017218</v>
      </c>
      <c r="AN451" s="11">
        <f>'OddsRatio_working_3-way'!AB451+'OddsRatio_working_3-way'!AH451</f>
        <v>-0.43936860016616675</v>
      </c>
      <c r="AO451" s="11">
        <f>'OddsRatio_working_3-way'!AC451+'OddsRatio_working_3-way'!AI451</f>
        <v>0</v>
      </c>
      <c r="AP451" s="11">
        <f>'OddsRatio_working_3-way'!AD451+'OddsRatio_working_3-way'!AJ451</f>
        <v>0</v>
      </c>
      <c r="AQ451" s="11">
        <f>'OddsRatio_working_3-way'!AE451+'OddsRatio_working_3-way'!AK451</f>
        <v>0</v>
      </c>
      <c r="AR451" s="10">
        <f>IF(A451="","",IF(('OddsRatio_working_3-way'!X451=0),IF(Q451&gt;0,-Q451^(1/3),(-Q451)^(1/3)),'OddsRatio_working_3-way'!AL451-'OddsRatio_working_3-way'!R451/3))</f>
        <v>1.0593323791163387</v>
      </c>
      <c r="AS451" s="11">
        <f>IF(('OddsRatio_working_3-way'!X451=0),IF(Q451&gt;0,-Q451^(1/3),(-Q451)^(1/3)),'OddsRatio_working_3-way'!AM451-'OddsRatio_working_3-way'!R451/3)</f>
        <v>-0.61996377895017218</v>
      </c>
      <c r="AT451" s="11">
        <f>IF(('OddsRatio_working_3-way'!X451=0),IF(Q451&gt;0,-Q451^(1/3),(-Q451)^(1/3)),'OddsRatio_working_3-way'!AN451-'OddsRatio_working_3-way'!R451/3)</f>
        <v>-0.43936860016616675</v>
      </c>
      <c r="AU451" s="11">
        <f>IF(('OddsRatio_working_3-way'!X451=0),0,'OddsRatio_working_3-way'!AO451)</f>
        <v>0</v>
      </c>
      <c r="AV451" s="11">
        <f>IF(('OddsRatio_working_3-way'!X451=0),0,'OddsRatio_working_3-way'!AP451)</f>
        <v>0</v>
      </c>
      <c r="AW451" s="11">
        <f>IF(('OddsRatio_working_3-way'!X451=0),0,'OddsRatio_working_3-way'!AQ451)</f>
        <v>0</v>
      </c>
    </row>
    <row r="452" spans="1:49" x14ac:dyDescent="0.2">
      <c r="A452" s="4">
        <f>IF('True_Odds_Calculator_3-way'!A453="","",'True_Odds_Calculator_3-way'!A453)</f>
        <v>3.56</v>
      </c>
      <c r="B452" s="4">
        <f>IF('True_Odds_Calculator_3-way'!B453="","",'True_Odds_Calculator_3-way'!B453)</f>
        <v>4.05</v>
      </c>
      <c r="C452" s="4">
        <f>IF('True_Odds_Calculator_3-way'!C453="","",'True_Odds_Calculator_3-way'!C453)</f>
        <v>1.95</v>
      </c>
      <c r="D452" s="9">
        <f t="shared" ref="D452:D515" si="104">(K452/(AR452+K452-(AR452*K452)))</f>
        <v>0.268096537596478</v>
      </c>
      <c r="E452" s="9">
        <f t="shared" ref="E452:E515" si="105">(L452/(AR452+L452-(AR452*L452)))</f>
        <v>0.23515365158889093</v>
      </c>
      <c r="F452" s="9">
        <f t="shared" ref="F452:F515" si="106">(M452/(AR452+M452-(AR452*M452)))</f>
        <v>0.49674981081463127</v>
      </c>
      <c r="G452" s="9">
        <f t="shared" ref="G452:G515" si="107">AR452</f>
        <v>1.0664061258101518</v>
      </c>
      <c r="H452" s="9">
        <f t="shared" ref="H452:H515" si="108">IF(A452="","",1/D452)</f>
        <v>3.7299996820739882</v>
      </c>
      <c r="I452" s="9">
        <f t="shared" ref="I452:I515" si="109">IF(B452="","",1/E452)</f>
        <v>4.252538683720962</v>
      </c>
      <c r="J452" s="9">
        <f t="shared" ref="J452:J515" si="110">IF(C452="","",1/F452)</f>
        <v>2.0130858195196439</v>
      </c>
      <c r="K452" s="11">
        <f t="shared" ref="K452:K515" si="111">1/A452</f>
        <v>0.2808988764044944</v>
      </c>
      <c r="L452" s="11">
        <f t="shared" ref="L452:L515" si="112">1/B452</f>
        <v>0.24691358024691359</v>
      </c>
      <c r="M452" s="11">
        <f t="shared" ref="M452:M515" si="113">1/C452</f>
        <v>0.51282051282051289</v>
      </c>
      <c r="N452" s="11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-0.26382975696333999</v>
      </c>
      <c r="O452" s="11">
        <f>0</f>
        <v>0</v>
      </c>
      <c r="P452" s="11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0.23332657539898488</v>
      </c>
      <c r="Q452" s="11">
        <f>2*'OddsRatio_working_3-way'!K452*'OddsRatio_working_3-way'!L452*'OddsRatio_working_3-way'!M452</f>
        <v>7.1136151036275894E-2</v>
      </c>
      <c r="R452" s="11">
        <f t="shared" ref="R452:R515" si="114">O452/N452</f>
        <v>0</v>
      </c>
      <c r="S452" s="11">
        <f t="shared" ref="S452:S515" si="115">P452/N452</f>
        <v>-0.88438308886971528</v>
      </c>
      <c r="T452" s="11">
        <f t="shared" ref="T452:T515" si="116">Q452/N452</f>
        <v>-0.26962899050905959</v>
      </c>
      <c r="U452" s="11">
        <f>'OddsRatio_working_3-way'!S452-'OddsRatio_working_3-way'!R452^2/3</f>
        <v>-0.88438308886971528</v>
      </c>
      <c r="V452" s="11">
        <f>'OddsRatio_working_3-way'!S452*'OddsRatio_working_3-way'!R452/3-2*'OddsRatio_working_3-way'!R452^3/27-'OddsRatio_working_3-way'!T452</f>
        <v>0.26962899050905959</v>
      </c>
      <c r="W452" s="11">
        <f>'OddsRatio_working_3-way'!V452^2+4*'OddsRatio_working_3-way'!U452^3/27</f>
        <v>-2.977511037237203E-2</v>
      </c>
      <c r="X452" s="11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0.16005850718979808</v>
      </c>
      <c r="Y452" s="11">
        <f>IF('OddsRatio_working_3-way'!W452&gt;=0,IF('OddsRatio_working_3-way'!V452+SQRT('OddsRatio_working_3-way'!W452)&gt;0,0,PI()),ACOS('OddsRatio_working_3-way'!V452/(2*'OddsRatio_working_3-way'!X452)))</f>
        <v>0.56929241870411373</v>
      </c>
      <c r="Z452" s="11">
        <f>'OddsRatio_working_3-way'!X452^(1/3)*COS('OddsRatio_working_3-way'!Y452/3)</f>
        <v>0.53320306290507602</v>
      </c>
      <c r="AA452" s="11">
        <f>'OddsRatio_working_3-way'!X452^(1/3)*COS(('OddsRatio_working_3-way'!Y452+2*PI())/3)</f>
        <v>-0.35529562651479707</v>
      </c>
      <c r="AB452" s="11">
        <f>'OddsRatio_working_3-way'!X452^(1/3)*COS(('OddsRatio_working_3-way'!Y452+4*PI())/3)</f>
        <v>-0.17790743639027903</v>
      </c>
      <c r="AC452" s="11">
        <f>'OddsRatio_working_3-way'!X452^(1/3)*SIN('OddsRatio_working_3-way'!Y452/3)</f>
        <v>0.10241511931945103</v>
      </c>
      <c r="AD452" s="11">
        <f>'OddsRatio_working_3-way'!X452^(1/3)*SIN(('OddsRatio_working_3-way'!Y452+2*PI())/3)</f>
        <v>0.4105598381917423</v>
      </c>
      <c r="AE452" s="11">
        <f>'OddsRatio_working_3-way'!X452^(1/3)*SIN(('OddsRatio_working_3-way'!Y452+4*PI())/3)</f>
        <v>-0.51297495751119337</v>
      </c>
      <c r="AF452" s="11">
        <f>-'OddsRatio_working_3-way'!U452/(3*'OddsRatio_working_3-way'!X452^(1/3))*COS(('OddsRatio_working_3-way'!Y452)/3)</f>
        <v>0.53320306290507591</v>
      </c>
      <c r="AG452" s="11">
        <f>-'OddsRatio_working_3-way'!U452/(3*'OddsRatio_working_3-way'!X452^(1/3))*COS(('OddsRatio_working_3-way'!Y452+2*PI())/3)</f>
        <v>-0.35529562651479701</v>
      </c>
      <c r="AH452" s="11">
        <f>-'OddsRatio_working_3-way'!U452/(3*'OddsRatio_working_3-way'!X452^(1/3))*COS(('OddsRatio_working_3-way'!Y452+4*PI())/3)</f>
        <v>-0.17790743639027898</v>
      </c>
      <c r="AI452" s="11">
        <f>'OddsRatio_working_3-way'!U452/(3*'OddsRatio_working_3-way'!X452^(1/3))*SIN(('OddsRatio_working_3-way'!Y452)/3)</f>
        <v>-0.10241511931945101</v>
      </c>
      <c r="AJ452" s="11">
        <f>'OddsRatio_working_3-way'!U452/(3*'OddsRatio_working_3-way'!X452^(1/3))*SIN(('OddsRatio_working_3-way'!Y452+2*PI())/3)</f>
        <v>-0.41055983819174224</v>
      </c>
      <c r="AK452" s="11">
        <f>'OddsRatio_working_3-way'!U452/(3*'OddsRatio_working_3-way'!X452^(1/3))*SIN(('OddsRatio_working_3-way'!Y452+4*PI())/3)</f>
        <v>0.51297495751119326</v>
      </c>
      <c r="AL452" s="11">
        <f>'OddsRatio_working_3-way'!Z452+'OddsRatio_working_3-way'!AF452</f>
        <v>1.0664061258101518</v>
      </c>
      <c r="AM452" s="11">
        <f>'OddsRatio_working_3-way'!AA452+'OddsRatio_working_3-way'!AG452</f>
        <v>-0.71059125302959414</v>
      </c>
      <c r="AN452" s="11">
        <f>'OddsRatio_working_3-way'!AB452+'OddsRatio_working_3-way'!AH452</f>
        <v>-0.35581487278055801</v>
      </c>
      <c r="AO452" s="11">
        <f>'OddsRatio_working_3-way'!AC452+'OddsRatio_working_3-way'!AI452</f>
        <v>0</v>
      </c>
      <c r="AP452" s="11">
        <f>'OddsRatio_working_3-way'!AD452+'OddsRatio_working_3-way'!AJ452</f>
        <v>0</v>
      </c>
      <c r="AQ452" s="11">
        <f>'OddsRatio_working_3-way'!AE452+'OddsRatio_working_3-way'!AK452</f>
        <v>0</v>
      </c>
      <c r="AR452" s="10">
        <f>IF(A452="","",IF(('OddsRatio_working_3-way'!X452=0),IF(Q452&gt;0,-Q452^(1/3),(-Q452)^(1/3)),'OddsRatio_working_3-way'!AL452-'OddsRatio_working_3-way'!R452/3))</f>
        <v>1.0664061258101518</v>
      </c>
      <c r="AS452" s="11">
        <f>IF(('OddsRatio_working_3-way'!X452=0),IF(Q452&gt;0,-Q452^(1/3),(-Q452)^(1/3)),'OddsRatio_working_3-way'!AM452-'OddsRatio_working_3-way'!R452/3)</f>
        <v>-0.71059125302959414</v>
      </c>
      <c r="AT452" s="11">
        <f>IF(('OddsRatio_working_3-way'!X452=0),IF(Q452&gt;0,-Q452^(1/3),(-Q452)^(1/3)),'OddsRatio_working_3-way'!AN452-'OddsRatio_working_3-way'!R452/3)</f>
        <v>-0.35581487278055801</v>
      </c>
      <c r="AU452" s="11">
        <f>IF(('OddsRatio_working_3-way'!X452=0),0,'OddsRatio_working_3-way'!AO452)</f>
        <v>0</v>
      </c>
      <c r="AV452" s="11">
        <f>IF(('OddsRatio_working_3-way'!X452=0),0,'OddsRatio_working_3-way'!AP452)</f>
        <v>0</v>
      </c>
      <c r="AW452" s="11">
        <f>IF(('OddsRatio_working_3-way'!X452=0),0,'OddsRatio_working_3-way'!AQ452)</f>
        <v>0</v>
      </c>
    </row>
    <row r="453" spans="1:49" x14ac:dyDescent="0.2">
      <c r="A453" s="4">
        <f>IF('True_Odds_Calculator_3-way'!A454="","",'True_Odds_Calculator_3-way'!A454)</f>
        <v>2.02</v>
      </c>
      <c r="B453" s="4">
        <f>IF('True_Odds_Calculator_3-way'!B454="","",'True_Odds_Calculator_3-way'!B454)</f>
        <v>3.35</v>
      </c>
      <c r="C453" s="4">
        <f>IF('True_Odds_Calculator_3-way'!C454="","",'True_Odds_Calculator_3-way'!C454)</f>
        <v>4.0599999999999996</v>
      </c>
      <c r="D453" s="9">
        <f t="shared" si="104"/>
        <v>0.47947121289173833</v>
      </c>
      <c r="E453" s="9">
        <f t="shared" si="105"/>
        <v>0.28561566219272017</v>
      </c>
      <c r="F453" s="9">
        <f t="shared" si="106"/>
        <v>0.23491312491554159</v>
      </c>
      <c r="G453" s="9">
        <f t="shared" si="107"/>
        <v>1.0643440660898342</v>
      </c>
      <c r="H453" s="9">
        <f t="shared" si="108"/>
        <v>2.085630947411631</v>
      </c>
      <c r="I453" s="9">
        <f t="shared" si="109"/>
        <v>3.5012085553111105</v>
      </c>
      <c r="J453" s="9">
        <f t="shared" si="110"/>
        <v>4.2568928422348922</v>
      </c>
      <c r="K453" s="11">
        <f t="shared" si="111"/>
        <v>0.49504950495049505</v>
      </c>
      <c r="L453" s="11">
        <f t="shared" si="112"/>
        <v>0.29850746268656714</v>
      </c>
      <c r="M453" s="11">
        <f t="shared" si="113"/>
        <v>0.24630541871921185</v>
      </c>
      <c r="N453" s="11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-0.26697294389390425</v>
      </c>
      <c r="O453" s="11">
        <f>0</f>
        <v>0</v>
      </c>
      <c r="P453" s="11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0.2340392851137183</v>
      </c>
      <c r="Q453" s="11">
        <f>2*'OddsRatio_working_3-way'!K453*'OddsRatio_working_3-way'!L453*'OddsRatio_working_3-way'!M453</f>
        <v>7.2796045136459819E-2</v>
      </c>
      <c r="R453" s="11">
        <f t="shared" si="114"/>
        <v>0</v>
      </c>
      <c r="S453" s="11">
        <f t="shared" si="115"/>
        <v>-0.87664046288797759</v>
      </c>
      <c r="T453" s="11">
        <f t="shared" si="116"/>
        <v>-0.27267199467744252</v>
      </c>
      <c r="U453" s="11">
        <f>'OddsRatio_working_3-way'!S453-'OddsRatio_working_3-way'!R453^2/3</f>
        <v>-0.87664046288797759</v>
      </c>
      <c r="V453" s="11">
        <f>'OddsRatio_working_3-way'!S453*'OddsRatio_working_3-way'!R453/3-2*'OddsRatio_working_3-way'!R453^3/27-'OddsRatio_working_3-way'!T453</f>
        <v>0.27267199467744252</v>
      </c>
      <c r="W453" s="11">
        <f>'OddsRatio_working_3-way'!V453^2+4*'OddsRatio_working_3-way'!U453^3/27</f>
        <v>-2.5456928769962764E-2</v>
      </c>
      <c r="X453" s="11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0.15796118625420139</v>
      </c>
      <c r="Y453" s="11">
        <f>IF('OddsRatio_working_3-way'!W453&gt;=0,IF('OddsRatio_working_3-way'!V453+SQRT('OddsRatio_working_3-way'!W453)&gt;0,0,PI()),ACOS('OddsRatio_working_3-way'!V453/(2*'OddsRatio_working_3-way'!X453)))</f>
        <v>0.52942405882874688</v>
      </c>
      <c r="Z453" s="11">
        <f>'OddsRatio_working_3-way'!X453^(1/3)*COS('OddsRatio_working_3-way'!Y453/3)</f>
        <v>0.53217203304491711</v>
      </c>
      <c r="AA453" s="11">
        <f>'OddsRatio_working_3-way'!X453^(1/3)*COS(('OddsRatio_working_3-way'!Y453+2*PI())/3)</f>
        <v>-0.34827367469340409</v>
      </c>
      <c r="AB453" s="11">
        <f>'OddsRatio_working_3-way'!X453^(1/3)*COS(('OddsRatio_working_3-way'!Y453+4*PI())/3)</f>
        <v>-0.18389835835151308</v>
      </c>
      <c r="AC453" s="11">
        <f>'OddsRatio_working_3-way'!X453^(1/3)*SIN('OddsRatio_working_3-way'!Y453/3)</f>
        <v>9.4902133138120875E-2</v>
      </c>
      <c r="AD453" s="11">
        <f>'OddsRatio_working_3-way'!X453^(1/3)*SIN(('OddsRatio_working_3-way'!Y453+2*PI())/3)</f>
        <v>0.41342343323144959</v>
      </c>
      <c r="AE453" s="11">
        <f>'OddsRatio_working_3-way'!X453^(1/3)*SIN(('OddsRatio_working_3-way'!Y453+4*PI())/3)</f>
        <v>-0.50832556636957027</v>
      </c>
      <c r="AF453" s="11">
        <f>-'OddsRatio_working_3-way'!U453/(3*'OddsRatio_working_3-way'!X453^(1/3))*COS(('OddsRatio_working_3-way'!Y453)/3)</f>
        <v>0.532172033044917</v>
      </c>
      <c r="AG453" s="11">
        <f>-'OddsRatio_working_3-way'!U453/(3*'OddsRatio_working_3-way'!X453^(1/3))*COS(('OddsRatio_working_3-way'!Y453+2*PI())/3)</f>
        <v>-0.34827367469340403</v>
      </c>
      <c r="AH453" s="11">
        <f>-'OddsRatio_working_3-way'!U453/(3*'OddsRatio_working_3-way'!X453^(1/3))*COS(('OddsRatio_working_3-way'!Y453+4*PI())/3)</f>
        <v>-0.18389835835151305</v>
      </c>
      <c r="AI453" s="11">
        <f>'OddsRatio_working_3-way'!U453/(3*'OddsRatio_working_3-way'!X453^(1/3))*SIN(('OddsRatio_working_3-way'!Y453)/3)</f>
        <v>-9.4902133138120862E-2</v>
      </c>
      <c r="AJ453" s="11">
        <f>'OddsRatio_working_3-way'!U453/(3*'OddsRatio_working_3-way'!X453^(1/3))*SIN(('OddsRatio_working_3-way'!Y453+2*PI())/3)</f>
        <v>-0.41342343323144948</v>
      </c>
      <c r="AK453" s="11">
        <f>'OddsRatio_working_3-way'!U453/(3*'OddsRatio_working_3-way'!X453^(1/3))*SIN(('OddsRatio_working_3-way'!Y453+4*PI())/3)</f>
        <v>0.50832556636957016</v>
      </c>
      <c r="AL453" s="11">
        <f>'OddsRatio_working_3-way'!Z453+'OddsRatio_working_3-way'!AF453</f>
        <v>1.0643440660898342</v>
      </c>
      <c r="AM453" s="11">
        <f>'OddsRatio_working_3-way'!AA453+'OddsRatio_working_3-way'!AG453</f>
        <v>-0.69654734938680818</v>
      </c>
      <c r="AN453" s="11">
        <f>'OddsRatio_working_3-way'!AB453+'OddsRatio_working_3-way'!AH453</f>
        <v>-0.36779671670302616</v>
      </c>
      <c r="AO453" s="11">
        <f>'OddsRatio_working_3-way'!AC453+'OddsRatio_working_3-way'!AI453</f>
        <v>0</v>
      </c>
      <c r="AP453" s="11">
        <f>'OddsRatio_working_3-way'!AD453+'OddsRatio_working_3-way'!AJ453</f>
        <v>0</v>
      </c>
      <c r="AQ453" s="11">
        <f>'OddsRatio_working_3-way'!AE453+'OddsRatio_working_3-way'!AK453</f>
        <v>0</v>
      </c>
      <c r="AR453" s="10">
        <f>IF(A453="","",IF(('OddsRatio_working_3-way'!X453=0),IF(Q453&gt;0,-Q453^(1/3),(-Q453)^(1/3)),'OddsRatio_working_3-way'!AL453-'OddsRatio_working_3-way'!R453/3))</f>
        <v>1.0643440660898342</v>
      </c>
      <c r="AS453" s="11">
        <f>IF(('OddsRatio_working_3-way'!X453=0),IF(Q453&gt;0,-Q453^(1/3),(-Q453)^(1/3)),'OddsRatio_working_3-way'!AM453-'OddsRatio_working_3-way'!R453/3)</f>
        <v>-0.69654734938680818</v>
      </c>
      <c r="AT453" s="11">
        <f>IF(('OddsRatio_working_3-way'!X453=0),IF(Q453&gt;0,-Q453^(1/3),(-Q453)^(1/3)),'OddsRatio_working_3-way'!AN453-'OddsRatio_working_3-way'!R453/3)</f>
        <v>-0.36779671670302616</v>
      </c>
      <c r="AU453" s="11">
        <f>IF(('OddsRatio_working_3-way'!X453=0),0,'OddsRatio_working_3-way'!AO453)</f>
        <v>0</v>
      </c>
      <c r="AV453" s="11">
        <f>IF(('OddsRatio_working_3-way'!X453=0),0,'OddsRatio_working_3-way'!AP453)</f>
        <v>0</v>
      </c>
      <c r="AW453" s="11">
        <f>IF(('OddsRatio_working_3-way'!X453=0),0,'OddsRatio_working_3-way'!AQ453)</f>
        <v>0</v>
      </c>
    </row>
    <row r="454" spans="1:49" x14ac:dyDescent="0.2">
      <c r="A454" s="4">
        <f>IF('True_Odds_Calculator_3-way'!A455="","",'True_Odds_Calculator_3-way'!A455)</f>
        <v>1.92</v>
      </c>
      <c r="B454" s="4">
        <f>IF('True_Odds_Calculator_3-way'!B455="","",'True_Odds_Calculator_3-way'!B455)</f>
        <v>3.7</v>
      </c>
      <c r="C454" s="4">
        <f>IF('True_Odds_Calculator_3-way'!C455="","",'True_Odds_Calculator_3-way'!C455)</f>
        <v>4.0199999999999996</v>
      </c>
      <c r="D454" s="9">
        <f t="shared" si="104"/>
        <v>0.50497799618649342</v>
      </c>
      <c r="E454" s="9">
        <f t="shared" si="105"/>
        <v>0.25793662425322489</v>
      </c>
      <c r="F454" s="9">
        <f t="shared" si="106"/>
        <v>0.23708537956028178</v>
      </c>
      <c r="G454" s="9">
        <f t="shared" si="107"/>
        <v>1.0655264180080242</v>
      </c>
      <c r="H454" s="9">
        <f t="shared" si="108"/>
        <v>1.9802843045673817</v>
      </c>
      <c r="I454" s="9">
        <f t="shared" si="109"/>
        <v>3.8769213286216657</v>
      </c>
      <c r="J454" s="9">
        <f t="shared" si="110"/>
        <v>4.2178897823842325</v>
      </c>
      <c r="K454" s="11">
        <f t="shared" si="111"/>
        <v>0.52083333333333337</v>
      </c>
      <c r="L454" s="11">
        <f t="shared" si="112"/>
        <v>0.27027027027027023</v>
      </c>
      <c r="M454" s="11">
        <f t="shared" si="113"/>
        <v>0.24875621890547267</v>
      </c>
      <c r="N454" s="11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-0.26268152480839035</v>
      </c>
      <c r="O454" s="11">
        <f>0</f>
        <v>0</v>
      </c>
      <c r="P454" s="11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0.23250862803101607</v>
      </c>
      <c r="Q454" s="11">
        <f>2*'OddsRatio_working_3-way'!K454*'OddsRatio_working_3-way'!L454*'OddsRatio_working_3-way'!M454</f>
        <v>7.0032719286450634E-2</v>
      </c>
      <c r="R454" s="11">
        <f t="shared" si="114"/>
        <v>0</v>
      </c>
      <c r="S454" s="11">
        <f t="shared" si="115"/>
        <v>-0.88513506307920398</v>
      </c>
      <c r="T454" s="11">
        <f t="shared" si="116"/>
        <v>-0.26660694671060364</v>
      </c>
      <c r="U454" s="11">
        <f>'OddsRatio_working_3-way'!S454-'OddsRatio_working_3-way'!R454^2/3</f>
        <v>-0.88513506307920398</v>
      </c>
      <c r="V454" s="11">
        <f>'OddsRatio_working_3-way'!S454*'OddsRatio_working_3-way'!R454/3-2*'OddsRatio_working_3-way'!R454^3/27-'OddsRatio_working_3-way'!T454</f>
        <v>0.26660694671060364</v>
      </c>
      <c r="W454" s="11">
        <f>'OddsRatio_working_3-way'!V454^2+4*'OddsRatio_working_3-way'!U454^3/27</f>
        <v>-3.1657258599085844E-2</v>
      </c>
      <c r="X454" s="11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0.16026269265914361</v>
      </c>
      <c r="Y454" s="11">
        <f>IF('OddsRatio_working_3-way'!W454&gt;=0,IF('OddsRatio_working_3-way'!V454+SQRT('OddsRatio_working_3-way'!W454)&gt;0,0,PI()),ACOS('OddsRatio_working_3-way'!V454/(2*'OddsRatio_working_3-way'!X454)))</f>
        <v>0.58848778513264621</v>
      </c>
      <c r="Z454" s="11">
        <f>'OddsRatio_working_3-way'!X454^(1/3)*COS('OddsRatio_working_3-way'!Y454/3)</f>
        <v>0.53276320900401208</v>
      </c>
      <c r="AA454" s="11">
        <f>'OddsRatio_working_3-way'!X454^(1/3)*COS(('OddsRatio_working_3-way'!Y454+2*PI())/3)</f>
        <v>-0.35806741648298512</v>
      </c>
      <c r="AB454" s="11">
        <f>'OddsRatio_working_3-way'!X454^(1/3)*COS(('OddsRatio_working_3-way'!Y454+4*PI())/3)</f>
        <v>-0.17469579252102688</v>
      </c>
      <c r="AC454" s="11">
        <f>'OddsRatio_working_3-way'!X454^(1/3)*SIN('OddsRatio_working_3-way'!Y454/3)</f>
        <v>0.10586965645617549</v>
      </c>
      <c r="AD454" s="11">
        <f>'OddsRatio_working_3-way'!X454^(1/3)*SIN(('OddsRatio_working_3-way'!Y454+2*PI())/3)</f>
        <v>0.4084516449711052</v>
      </c>
      <c r="AE454" s="11">
        <f>'OddsRatio_working_3-way'!X454^(1/3)*SIN(('OddsRatio_working_3-way'!Y454+4*PI())/3)</f>
        <v>-0.51432130142728061</v>
      </c>
      <c r="AF454" s="11">
        <f>-'OddsRatio_working_3-way'!U454/(3*'OddsRatio_working_3-way'!X454^(1/3))*COS(('OddsRatio_working_3-way'!Y454)/3)</f>
        <v>0.53276320900401208</v>
      </c>
      <c r="AG454" s="11">
        <f>-'OddsRatio_working_3-way'!U454/(3*'OddsRatio_working_3-way'!X454^(1/3))*COS(('OddsRatio_working_3-way'!Y454+2*PI())/3)</f>
        <v>-0.35806741648298512</v>
      </c>
      <c r="AH454" s="11">
        <f>-'OddsRatio_working_3-way'!U454/(3*'OddsRatio_working_3-way'!X454^(1/3))*COS(('OddsRatio_working_3-way'!Y454+4*PI())/3)</f>
        <v>-0.17469579252102688</v>
      </c>
      <c r="AI454" s="11">
        <f>'OddsRatio_working_3-way'!U454/(3*'OddsRatio_working_3-way'!X454^(1/3))*SIN(('OddsRatio_working_3-way'!Y454)/3)</f>
        <v>-0.10586965645617549</v>
      </c>
      <c r="AJ454" s="11">
        <f>'OddsRatio_working_3-way'!U454/(3*'OddsRatio_working_3-way'!X454^(1/3))*SIN(('OddsRatio_working_3-way'!Y454+2*PI())/3)</f>
        <v>-0.4084516449711052</v>
      </c>
      <c r="AK454" s="11">
        <f>'OddsRatio_working_3-way'!U454/(3*'OddsRatio_working_3-way'!X454^(1/3))*SIN(('OddsRatio_working_3-way'!Y454+4*PI())/3)</f>
        <v>0.51432130142728061</v>
      </c>
      <c r="AL454" s="11">
        <f>'OddsRatio_working_3-way'!Z454+'OddsRatio_working_3-way'!AF454</f>
        <v>1.0655264180080242</v>
      </c>
      <c r="AM454" s="11">
        <f>'OddsRatio_working_3-way'!AA454+'OddsRatio_working_3-way'!AG454</f>
        <v>-0.71613483296597025</v>
      </c>
      <c r="AN454" s="11">
        <f>'OddsRatio_working_3-way'!AB454+'OddsRatio_working_3-way'!AH454</f>
        <v>-0.34939158504205375</v>
      </c>
      <c r="AO454" s="11">
        <f>'OddsRatio_working_3-way'!AC454+'OddsRatio_working_3-way'!AI454</f>
        <v>0</v>
      </c>
      <c r="AP454" s="11">
        <f>'OddsRatio_working_3-way'!AD454+'OddsRatio_working_3-way'!AJ454</f>
        <v>0</v>
      </c>
      <c r="AQ454" s="11">
        <f>'OddsRatio_working_3-way'!AE454+'OddsRatio_working_3-way'!AK454</f>
        <v>0</v>
      </c>
      <c r="AR454" s="10">
        <f>IF(A454="","",IF(('OddsRatio_working_3-way'!X454=0),IF(Q454&gt;0,-Q454^(1/3),(-Q454)^(1/3)),'OddsRatio_working_3-way'!AL454-'OddsRatio_working_3-way'!R454/3))</f>
        <v>1.0655264180080242</v>
      </c>
      <c r="AS454" s="11">
        <f>IF(('OddsRatio_working_3-way'!X454=0),IF(Q454&gt;0,-Q454^(1/3),(-Q454)^(1/3)),'OddsRatio_working_3-way'!AM454-'OddsRatio_working_3-way'!R454/3)</f>
        <v>-0.71613483296597025</v>
      </c>
      <c r="AT454" s="11">
        <f>IF(('OddsRatio_working_3-way'!X454=0),IF(Q454&gt;0,-Q454^(1/3),(-Q454)^(1/3)),'OddsRatio_working_3-way'!AN454-'OddsRatio_working_3-way'!R454/3)</f>
        <v>-0.34939158504205375</v>
      </c>
      <c r="AU454" s="11">
        <f>IF(('OddsRatio_working_3-way'!X454=0),0,'OddsRatio_working_3-way'!AO454)</f>
        <v>0</v>
      </c>
      <c r="AV454" s="11">
        <f>IF(('OddsRatio_working_3-way'!X454=0),0,'OddsRatio_working_3-way'!AP454)</f>
        <v>0</v>
      </c>
      <c r="AW454" s="11">
        <f>IF(('OddsRatio_working_3-way'!X454=0),0,'OddsRatio_working_3-way'!AQ454)</f>
        <v>0</v>
      </c>
    </row>
    <row r="455" spans="1:49" x14ac:dyDescent="0.2">
      <c r="A455" s="4">
        <f>IF('True_Odds_Calculator_3-way'!A456="","",'True_Odds_Calculator_3-way'!A456)</f>
        <v>1.74</v>
      </c>
      <c r="B455" s="4">
        <f>IF('True_Odds_Calculator_3-way'!B456="","",'True_Odds_Calculator_3-way'!B456)</f>
        <v>3.91</v>
      </c>
      <c r="C455" s="4">
        <f>IF('True_Odds_Calculator_3-way'!C456="","",'True_Odds_Calculator_3-way'!C456)</f>
        <v>4.78</v>
      </c>
      <c r="D455" s="9">
        <f t="shared" si="104"/>
        <v>0.55834060819332576</v>
      </c>
      <c r="E455" s="9">
        <f t="shared" si="105"/>
        <v>0.24327121757580816</v>
      </c>
      <c r="F455" s="9">
        <f t="shared" si="106"/>
        <v>0.19838817423086613</v>
      </c>
      <c r="G455" s="9">
        <f t="shared" si="107"/>
        <v>1.0689478916573982</v>
      </c>
      <c r="H455" s="9">
        <f t="shared" si="108"/>
        <v>1.791021439826475</v>
      </c>
      <c r="I455" s="9">
        <f t="shared" si="109"/>
        <v>4.1106383647230276</v>
      </c>
      <c r="J455" s="9">
        <f t="shared" si="110"/>
        <v>5.0406230304649657</v>
      </c>
      <c r="K455" s="11">
        <f t="shared" si="111"/>
        <v>0.57471264367816088</v>
      </c>
      <c r="L455" s="11">
        <f t="shared" si="112"/>
        <v>0.25575447570332482</v>
      </c>
      <c r="M455" s="11">
        <f t="shared" si="113"/>
        <v>0.20920502092050208</v>
      </c>
      <c r="N455" s="11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-0.25030101242757896</v>
      </c>
      <c r="O455" s="11">
        <f>0</f>
        <v>0</v>
      </c>
      <c r="P455" s="11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0.2284730142927551</v>
      </c>
      <c r="Q455" s="11">
        <f>2*'OddsRatio_working_3-way'!K455*'OddsRatio_working_3-way'!L455*'OddsRatio_working_3-way'!M455</f>
        <v>6.1500138436811617E-2</v>
      </c>
      <c r="R455" s="11">
        <f t="shared" si="114"/>
        <v>0</v>
      </c>
      <c r="S455" s="11">
        <f t="shared" si="115"/>
        <v>-0.91279300901294003</v>
      </c>
      <c r="T455" s="11">
        <f t="shared" si="116"/>
        <v>-0.24570471305866495</v>
      </c>
      <c r="U455" s="11">
        <f>'OddsRatio_working_3-way'!S455-'OddsRatio_working_3-way'!R455^2/3</f>
        <v>-0.91279300901294003</v>
      </c>
      <c r="V455" s="11">
        <f>'OddsRatio_working_3-way'!S455*'OddsRatio_working_3-way'!R455/3-2*'OddsRatio_working_3-way'!R455^3/27-'OddsRatio_working_3-way'!T455</f>
        <v>0.24570471305866495</v>
      </c>
      <c r="W455" s="11">
        <f>'OddsRatio_working_3-way'!V455^2+4*'OddsRatio_working_3-way'!U455^3/27</f>
        <v>-5.2300451837654631E-2</v>
      </c>
      <c r="X455" s="11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0.167832697839914</v>
      </c>
      <c r="Y455" s="11">
        <f>IF('OddsRatio_working_3-way'!W455&gt;=0,IF('OddsRatio_working_3-way'!V455+SQRT('OddsRatio_working_3-way'!W455)&gt;0,0,PI()),ACOS('OddsRatio_working_3-way'!V455/(2*'OddsRatio_working_3-way'!X455)))</f>
        <v>0.74955374695559585</v>
      </c>
      <c r="Z455" s="11">
        <f>'OddsRatio_working_3-way'!X455^(1/3)*COS('OddsRatio_working_3-way'!Y455/3)</f>
        <v>0.53447394582869923</v>
      </c>
      <c r="AA455" s="11">
        <f>'OddsRatio_working_3-way'!X455^(1/3)*COS(('OddsRatio_working_3-way'!Y455+2*PI())/3)</f>
        <v>-0.38535324264871168</v>
      </c>
      <c r="AB455" s="11">
        <f>'OddsRatio_working_3-way'!X455^(1/3)*COS(('OddsRatio_working_3-way'!Y455+4*PI())/3)</f>
        <v>-0.14912070317998741</v>
      </c>
      <c r="AC455" s="11">
        <f>'OddsRatio_working_3-way'!X455^(1/3)*SIN('OddsRatio_working_3-way'!Y455/3)</f>
        <v>0.13638892025361687</v>
      </c>
      <c r="AD455" s="11">
        <f>'OddsRatio_working_3-way'!X455^(1/3)*SIN(('OddsRatio_working_3-way'!Y455+2*PI())/3)</f>
        <v>0.39467355462175302</v>
      </c>
      <c r="AE455" s="11">
        <f>'OddsRatio_working_3-way'!X455^(1/3)*SIN(('OddsRatio_working_3-way'!Y455+4*PI())/3)</f>
        <v>-0.53106247487536984</v>
      </c>
      <c r="AF455" s="11">
        <f>-'OddsRatio_working_3-way'!U455/(3*'OddsRatio_working_3-way'!X455^(1/3))*COS(('OddsRatio_working_3-way'!Y455)/3)</f>
        <v>0.53447394582869912</v>
      </c>
      <c r="AG455" s="11">
        <f>-'OddsRatio_working_3-way'!U455/(3*'OddsRatio_working_3-way'!X455^(1/3))*COS(('OddsRatio_working_3-way'!Y455+2*PI())/3)</f>
        <v>-0.38535324264871157</v>
      </c>
      <c r="AH455" s="11">
        <f>-'OddsRatio_working_3-way'!U455/(3*'OddsRatio_working_3-way'!X455^(1/3))*COS(('OddsRatio_working_3-way'!Y455+4*PI())/3)</f>
        <v>-0.14912070317998738</v>
      </c>
      <c r="AI455" s="11">
        <f>'OddsRatio_working_3-way'!U455/(3*'OddsRatio_working_3-way'!X455^(1/3))*SIN(('OddsRatio_working_3-way'!Y455)/3)</f>
        <v>-0.13638892025361685</v>
      </c>
      <c r="AJ455" s="11">
        <f>'OddsRatio_working_3-way'!U455/(3*'OddsRatio_working_3-way'!X455^(1/3))*SIN(('OddsRatio_working_3-way'!Y455+2*PI())/3)</f>
        <v>-0.39467355462175291</v>
      </c>
      <c r="AK455" s="11">
        <f>'OddsRatio_working_3-way'!U455/(3*'OddsRatio_working_3-way'!X455^(1/3))*SIN(('OddsRatio_working_3-way'!Y455+4*PI())/3)</f>
        <v>0.53106247487536973</v>
      </c>
      <c r="AL455" s="11">
        <f>'OddsRatio_working_3-way'!Z455+'OddsRatio_working_3-way'!AF455</f>
        <v>1.0689478916573982</v>
      </c>
      <c r="AM455" s="11">
        <f>'OddsRatio_working_3-way'!AA455+'OddsRatio_working_3-way'!AG455</f>
        <v>-0.77070648529742325</v>
      </c>
      <c r="AN455" s="11">
        <f>'OddsRatio_working_3-way'!AB455+'OddsRatio_working_3-way'!AH455</f>
        <v>-0.29824140635997476</v>
      </c>
      <c r="AO455" s="11">
        <f>'OddsRatio_working_3-way'!AC455+'OddsRatio_working_3-way'!AI455</f>
        <v>0</v>
      </c>
      <c r="AP455" s="11">
        <f>'OddsRatio_working_3-way'!AD455+'OddsRatio_working_3-way'!AJ455</f>
        <v>0</v>
      </c>
      <c r="AQ455" s="11">
        <f>'OddsRatio_working_3-way'!AE455+'OddsRatio_working_3-way'!AK455</f>
        <v>0</v>
      </c>
      <c r="AR455" s="10">
        <f>IF(A455="","",IF(('OddsRatio_working_3-way'!X455=0),IF(Q455&gt;0,-Q455^(1/3),(-Q455)^(1/3)),'OddsRatio_working_3-way'!AL455-'OddsRatio_working_3-way'!R455/3))</f>
        <v>1.0689478916573982</v>
      </c>
      <c r="AS455" s="11">
        <f>IF(('OddsRatio_working_3-way'!X455=0),IF(Q455&gt;0,-Q455^(1/3),(-Q455)^(1/3)),'OddsRatio_working_3-way'!AM455-'OddsRatio_working_3-way'!R455/3)</f>
        <v>-0.77070648529742325</v>
      </c>
      <c r="AT455" s="11">
        <f>IF(('OddsRatio_working_3-way'!X455=0),IF(Q455&gt;0,-Q455^(1/3),(-Q455)^(1/3)),'OddsRatio_working_3-way'!AN455-'OddsRatio_working_3-way'!R455/3)</f>
        <v>-0.29824140635997476</v>
      </c>
      <c r="AU455" s="11">
        <f>IF(('OddsRatio_working_3-way'!X455=0),0,'OddsRatio_working_3-way'!AO455)</f>
        <v>0</v>
      </c>
      <c r="AV455" s="11">
        <f>IF(('OddsRatio_working_3-way'!X455=0),0,'OddsRatio_working_3-way'!AP455)</f>
        <v>0</v>
      </c>
      <c r="AW455" s="11">
        <f>IF(('OddsRatio_working_3-way'!X455=0),0,'OddsRatio_working_3-way'!AQ455)</f>
        <v>0</v>
      </c>
    </row>
    <row r="456" spans="1:49" x14ac:dyDescent="0.2">
      <c r="A456" s="4">
        <f>IF('True_Odds_Calculator_3-way'!A457="","",'True_Odds_Calculator_3-way'!A457)</f>
        <v>3.11</v>
      </c>
      <c r="B456" s="4">
        <f>IF('True_Odds_Calculator_3-way'!B457="","",'True_Odds_Calculator_3-way'!B457)</f>
        <v>3.5</v>
      </c>
      <c r="C456" s="4">
        <f>IF('True_Odds_Calculator_3-way'!C457="","",'True_Odds_Calculator_3-way'!C457)</f>
        <v>2.31</v>
      </c>
      <c r="D456" s="9">
        <f t="shared" si="104"/>
        <v>0.3084472592877962</v>
      </c>
      <c r="E456" s="9">
        <f t="shared" si="105"/>
        <v>0.27348917681617668</v>
      </c>
      <c r="F456" s="9">
        <f t="shared" si="106"/>
        <v>0.41806356389602711</v>
      </c>
      <c r="G456" s="9">
        <f t="shared" si="107"/>
        <v>1.062580730457412</v>
      </c>
      <c r="H456" s="9">
        <f t="shared" si="108"/>
        <v>3.2420453412651389</v>
      </c>
      <c r="I456" s="9">
        <f t="shared" si="109"/>
        <v>3.6564518261435301</v>
      </c>
      <c r="J456" s="9">
        <f t="shared" si="110"/>
        <v>2.3919807568992097</v>
      </c>
      <c r="K456" s="11">
        <f t="shared" si="111"/>
        <v>0.32154340836012862</v>
      </c>
      <c r="L456" s="11">
        <f t="shared" si="112"/>
        <v>0.2857142857142857</v>
      </c>
      <c r="M456" s="11">
        <f t="shared" si="113"/>
        <v>0.4329004329004329</v>
      </c>
      <c r="N456" s="11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-0.27482317101058484</v>
      </c>
      <c r="O456" s="11">
        <f>0</f>
        <v>0</v>
      </c>
      <c r="P456" s="11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0.23544056617092907</v>
      </c>
      <c r="Q456" s="11">
        <f>2*'OddsRatio_working_3-way'!K456*'OddsRatio_working_3-way'!L456*'OddsRatio_working_3-way'!M456</f>
        <v>7.9540731814503052E-2</v>
      </c>
      <c r="R456" s="11">
        <f t="shared" si="114"/>
        <v>0</v>
      </c>
      <c r="S456" s="11">
        <f t="shared" si="115"/>
        <v>-0.85669838283708999</v>
      </c>
      <c r="T456" s="11">
        <f t="shared" si="116"/>
        <v>-0.28942512933685466</v>
      </c>
      <c r="U456" s="11">
        <f>'OddsRatio_working_3-way'!S456-'OddsRatio_working_3-way'!R456^2/3</f>
        <v>-0.85669838283708999</v>
      </c>
      <c r="V456" s="11">
        <f>'OddsRatio_working_3-way'!S456*'OddsRatio_working_3-way'!R456/3-2*'OddsRatio_working_3-way'!R456^3/27-'OddsRatio_working_3-way'!T456</f>
        <v>0.28942512933685466</v>
      </c>
      <c r="W456" s="11">
        <f>'OddsRatio_working_3-way'!V456^2+4*'OddsRatio_working_3-way'!U456^3/27</f>
        <v>-9.3824959295114724E-3</v>
      </c>
      <c r="X456" s="11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0.15260193431045241</v>
      </c>
      <c r="Y456" s="11">
        <f>IF('OddsRatio_working_3-way'!W456&gt;=0,IF('OddsRatio_working_3-way'!V456+SQRT('OddsRatio_working_3-way'!W456)&gt;0,0,PI()),ACOS('OddsRatio_working_3-way'!V456/(2*'OddsRatio_working_3-way'!X456)))</f>
        <v>0.32295734916450036</v>
      </c>
      <c r="Z456" s="11">
        <f>'OddsRatio_working_3-way'!X456^(1/3)*COS('OddsRatio_working_3-way'!Y456/3)</f>
        <v>0.53129036522870599</v>
      </c>
      <c r="AA456" s="11">
        <f>'OddsRatio_working_3-way'!X456^(1/3)*COS(('OddsRatio_working_3-way'!Y456+2*PI())/3)</f>
        <v>-0.31536948824684691</v>
      </c>
      <c r="AB456" s="11">
        <f>'OddsRatio_working_3-way'!X456^(1/3)*COS(('OddsRatio_working_3-way'!Y456+4*PI())/3)</f>
        <v>-0.21592087698185902</v>
      </c>
      <c r="AC456" s="11">
        <f>'OddsRatio_working_3-way'!X456^(1/3)*SIN('OddsRatio_working_3-way'!Y456/3)</f>
        <v>5.7416682484375155E-2</v>
      </c>
      <c r="AD456" s="11">
        <f>'OddsRatio_working_3-way'!X456^(1/3)*SIN(('OddsRatio_working_3-way'!Y456+2*PI())/3)</f>
        <v>0.43140261183178447</v>
      </c>
      <c r="AE456" s="11">
        <f>'OddsRatio_working_3-way'!X456^(1/3)*SIN(('OddsRatio_working_3-way'!Y456+4*PI())/3)</f>
        <v>-0.48881929431615967</v>
      </c>
      <c r="AF456" s="11">
        <f>-'OddsRatio_working_3-way'!U456/(3*'OddsRatio_working_3-way'!X456^(1/3))*COS(('OddsRatio_working_3-way'!Y456)/3)</f>
        <v>0.53129036522870587</v>
      </c>
      <c r="AG456" s="11">
        <f>-'OddsRatio_working_3-way'!U456/(3*'OddsRatio_working_3-way'!X456^(1/3))*COS(('OddsRatio_working_3-way'!Y456+2*PI())/3)</f>
        <v>-0.31536948824684685</v>
      </c>
      <c r="AH456" s="11">
        <f>-'OddsRatio_working_3-way'!U456/(3*'OddsRatio_working_3-way'!X456^(1/3))*COS(('OddsRatio_working_3-way'!Y456+4*PI())/3)</f>
        <v>-0.21592087698185897</v>
      </c>
      <c r="AI456" s="11">
        <f>'OddsRatio_working_3-way'!U456/(3*'OddsRatio_working_3-way'!X456^(1/3))*SIN(('OddsRatio_working_3-way'!Y456)/3)</f>
        <v>-5.7416682484375141E-2</v>
      </c>
      <c r="AJ456" s="11">
        <f>'OddsRatio_working_3-way'!U456/(3*'OddsRatio_working_3-way'!X456^(1/3))*SIN(('OddsRatio_working_3-way'!Y456+2*PI())/3)</f>
        <v>-0.43140261183178436</v>
      </c>
      <c r="AK456" s="11">
        <f>'OddsRatio_working_3-way'!U456/(3*'OddsRatio_working_3-way'!X456^(1/3))*SIN(('OddsRatio_working_3-way'!Y456+4*PI())/3)</f>
        <v>0.48881929431615956</v>
      </c>
      <c r="AL456" s="11">
        <f>'OddsRatio_working_3-way'!Z456+'OddsRatio_working_3-way'!AF456</f>
        <v>1.062580730457412</v>
      </c>
      <c r="AM456" s="11">
        <f>'OddsRatio_working_3-way'!AA456+'OddsRatio_working_3-way'!AG456</f>
        <v>-0.6307389764936937</v>
      </c>
      <c r="AN456" s="11">
        <f>'OddsRatio_working_3-way'!AB456+'OddsRatio_working_3-way'!AH456</f>
        <v>-0.43184175396371799</v>
      </c>
      <c r="AO456" s="11">
        <f>'OddsRatio_working_3-way'!AC456+'OddsRatio_working_3-way'!AI456</f>
        <v>0</v>
      </c>
      <c r="AP456" s="11">
        <f>'OddsRatio_working_3-way'!AD456+'OddsRatio_working_3-way'!AJ456</f>
        <v>0</v>
      </c>
      <c r="AQ456" s="11">
        <f>'OddsRatio_working_3-way'!AE456+'OddsRatio_working_3-way'!AK456</f>
        <v>0</v>
      </c>
      <c r="AR456" s="10">
        <f>IF(A456="","",IF(('OddsRatio_working_3-way'!X456=0),IF(Q456&gt;0,-Q456^(1/3),(-Q456)^(1/3)),'OddsRatio_working_3-way'!AL456-'OddsRatio_working_3-way'!R456/3))</f>
        <v>1.062580730457412</v>
      </c>
      <c r="AS456" s="11">
        <f>IF(('OddsRatio_working_3-way'!X456=0),IF(Q456&gt;0,-Q456^(1/3),(-Q456)^(1/3)),'OddsRatio_working_3-way'!AM456-'OddsRatio_working_3-way'!R456/3)</f>
        <v>-0.6307389764936937</v>
      </c>
      <c r="AT456" s="11">
        <f>IF(('OddsRatio_working_3-way'!X456=0),IF(Q456&gt;0,-Q456^(1/3),(-Q456)^(1/3)),'OddsRatio_working_3-way'!AN456-'OddsRatio_working_3-way'!R456/3)</f>
        <v>-0.43184175396371799</v>
      </c>
      <c r="AU456" s="11">
        <f>IF(('OddsRatio_working_3-way'!X456=0),0,'OddsRatio_working_3-way'!AO456)</f>
        <v>0</v>
      </c>
      <c r="AV456" s="11">
        <f>IF(('OddsRatio_working_3-way'!X456=0),0,'OddsRatio_working_3-way'!AP456)</f>
        <v>0</v>
      </c>
      <c r="AW456" s="11">
        <f>IF(('OddsRatio_working_3-way'!X456=0),0,'OddsRatio_working_3-way'!AQ456)</f>
        <v>0</v>
      </c>
    </row>
    <row r="457" spans="1:49" x14ac:dyDescent="0.2">
      <c r="A457" s="4">
        <f>IF('True_Odds_Calculator_3-way'!A458="","",'True_Odds_Calculator_3-way'!A458)</f>
        <v>1.99</v>
      </c>
      <c r="B457" s="4">
        <f>IF('True_Odds_Calculator_3-way'!B458="","",'True_Odds_Calculator_3-way'!B458)</f>
        <v>3.64</v>
      </c>
      <c r="C457" s="4">
        <f>IF('True_Odds_Calculator_3-way'!C458="","",'True_Odds_Calculator_3-way'!C458)</f>
        <v>3.81</v>
      </c>
      <c r="D457" s="9">
        <f t="shared" si="104"/>
        <v>0.48693457667975165</v>
      </c>
      <c r="E457" s="9">
        <f t="shared" si="105"/>
        <v>0.26248299505732764</v>
      </c>
      <c r="F457" s="9">
        <f t="shared" si="106"/>
        <v>0.25058242826292071</v>
      </c>
      <c r="G457" s="9">
        <f t="shared" si="107"/>
        <v>1.0643070489622009</v>
      </c>
      <c r="H457" s="9">
        <f t="shared" si="108"/>
        <v>2.0536639784725792</v>
      </c>
      <c r="I457" s="9">
        <f t="shared" si="109"/>
        <v>3.8097706092602106</v>
      </c>
      <c r="J457" s="9">
        <f t="shared" si="110"/>
        <v>3.9907028075837849</v>
      </c>
      <c r="K457" s="11">
        <f t="shared" si="111"/>
        <v>0.50251256281407031</v>
      </c>
      <c r="L457" s="11">
        <f t="shared" si="112"/>
        <v>0.27472527472527469</v>
      </c>
      <c r="M457" s="11">
        <f t="shared" si="113"/>
        <v>0.26246719160104987</v>
      </c>
      <c r="N457" s="11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-0.2661129477099089</v>
      </c>
      <c r="O457" s="11">
        <f>0</f>
        <v>0</v>
      </c>
      <c r="P457" s="11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0.23334926195686689</v>
      </c>
      <c r="Q457" s="11">
        <f>2*'OddsRatio_working_3-way'!K457*'OddsRatio_working_3-way'!L457*'OddsRatio_working_3-way'!M457</f>
        <v>7.2468714893436911E-2</v>
      </c>
      <c r="R457" s="11">
        <f t="shared" si="114"/>
        <v>0</v>
      </c>
      <c r="S457" s="11">
        <f t="shared" si="115"/>
        <v>-0.87688052747903922</v>
      </c>
      <c r="T457" s="11">
        <f t="shared" si="116"/>
        <v>-0.27232314517982581</v>
      </c>
      <c r="U457" s="11">
        <f>'OddsRatio_working_3-way'!S457-'OddsRatio_working_3-way'!R457^2/3</f>
        <v>-0.87688052747903922</v>
      </c>
      <c r="V457" s="11">
        <f>'OddsRatio_working_3-way'!S457*'OddsRatio_working_3-way'!R457/3-2*'OddsRatio_working_3-way'!R457^3/27-'OddsRatio_working_3-way'!T457</f>
        <v>0.27232314517982581</v>
      </c>
      <c r="W457" s="11">
        <f>'OddsRatio_working_3-way'!V457^2+4*'OddsRatio_working_3-way'!U457^3/27</f>
        <v>-2.5729067741683542E-2</v>
      </c>
      <c r="X457" s="11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0.15802607628356469</v>
      </c>
      <c r="Y457" s="11">
        <f>IF('OddsRatio_working_3-way'!W457&gt;=0,IF('OddsRatio_working_3-way'!V457+SQRT('OddsRatio_working_3-way'!W457)&gt;0,0,PI()),ACOS('OddsRatio_working_3-way'!V457/(2*'OddsRatio_working_3-way'!X457)))</f>
        <v>0.53230426109251705</v>
      </c>
      <c r="Z457" s="11">
        <f>'OddsRatio_working_3-way'!X457^(1/3)*COS('OddsRatio_working_3-way'!Y457/3)</f>
        <v>0.53215352448110054</v>
      </c>
      <c r="AA457" s="11">
        <f>'OddsRatio_working_3-way'!X457^(1/3)*COS(('OddsRatio_working_3-way'!Y457+2*PI())/3)</f>
        <v>-0.34871816624917579</v>
      </c>
      <c r="AB457" s="11">
        <f>'OddsRatio_working_3-way'!X457^(1/3)*COS(('OddsRatio_working_3-way'!Y457+4*PI())/3)</f>
        <v>-0.18343535823192489</v>
      </c>
      <c r="AC457" s="11">
        <f>'OddsRatio_working_3-way'!X457^(1/3)*SIN('OddsRatio_working_3-way'!Y457/3)</f>
        <v>9.5426073701177047E-2</v>
      </c>
      <c r="AD457" s="11">
        <f>'OddsRatio_working_3-way'!X457^(1/3)*SIN(('OddsRatio_working_3-way'!Y457+2*PI())/3)</f>
        <v>0.41314543406346871</v>
      </c>
      <c r="AE457" s="11">
        <f>'OddsRatio_working_3-way'!X457^(1/3)*SIN(('OddsRatio_working_3-way'!Y457+4*PI())/3)</f>
        <v>-0.50857150776464577</v>
      </c>
      <c r="AF457" s="11">
        <f>-'OddsRatio_working_3-way'!U457/(3*'OddsRatio_working_3-way'!X457^(1/3))*COS(('OddsRatio_working_3-way'!Y457)/3)</f>
        <v>0.53215352448110043</v>
      </c>
      <c r="AG457" s="11">
        <f>-'OddsRatio_working_3-way'!U457/(3*'OddsRatio_working_3-way'!X457^(1/3))*COS(('OddsRatio_working_3-way'!Y457+2*PI())/3)</f>
        <v>-0.34871816624917568</v>
      </c>
      <c r="AH457" s="11">
        <f>-'OddsRatio_working_3-way'!U457/(3*'OddsRatio_working_3-way'!X457^(1/3))*COS(('OddsRatio_working_3-way'!Y457+4*PI())/3)</f>
        <v>-0.18343535823192486</v>
      </c>
      <c r="AI457" s="11">
        <f>'OddsRatio_working_3-way'!U457/(3*'OddsRatio_working_3-way'!X457^(1/3))*SIN(('OddsRatio_working_3-way'!Y457)/3)</f>
        <v>-9.5426073701177033E-2</v>
      </c>
      <c r="AJ457" s="11">
        <f>'OddsRatio_working_3-way'!U457/(3*'OddsRatio_working_3-way'!X457^(1/3))*SIN(('OddsRatio_working_3-way'!Y457+2*PI())/3)</f>
        <v>-0.41314543406346865</v>
      </c>
      <c r="AK457" s="11">
        <f>'OddsRatio_working_3-way'!U457/(3*'OddsRatio_working_3-way'!X457^(1/3))*SIN(('OddsRatio_working_3-way'!Y457+4*PI())/3)</f>
        <v>0.50857150776464566</v>
      </c>
      <c r="AL457" s="11">
        <f>'OddsRatio_working_3-way'!Z457+'OddsRatio_working_3-way'!AF457</f>
        <v>1.0643070489622009</v>
      </c>
      <c r="AM457" s="11">
        <f>'OddsRatio_working_3-way'!AA457+'OddsRatio_working_3-way'!AG457</f>
        <v>-0.69743633249835146</v>
      </c>
      <c r="AN457" s="11">
        <f>'OddsRatio_working_3-way'!AB457+'OddsRatio_working_3-way'!AH457</f>
        <v>-0.36687071646384972</v>
      </c>
      <c r="AO457" s="11">
        <f>'OddsRatio_working_3-way'!AC457+'OddsRatio_working_3-way'!AI457</f>
        <v>0</v>
      </c>
      <c r="AP457" s="11">
        <f>'OddsRatio_working_3-way'!AD457+'OddsRatio_working_3-way'!AJ457</f>
        <v>0</v>
      </c>
      <c r="AQ457" s="11">
        <f>'OddsRatio_working_3-way'!AE457+'OddsRatio_working_3-way'!AK457</f>
        <v>0</v>
      </c>
      <c r="AR457" s="10">
        <f>IF(A457="","",IF(('OddsRatio_working_3-way'!X457=0),IF(Q457&gt;0,-Q457^(1/3),(-Q457)^(1/3)),'OddsRatio_working_3-way'!AL457-'OddsRatio_working_3-way'!R457/3))</f>
        <v>1.0643070489622009</v>
      </c>
      <c r="AS457" s="11">
        <f>IF(('OddsRatio_working_3-way'!X457=0),IF(Q457&gt;0,-Q457^(1/3),(-Q457)^(1/3)),'OddsRatio_working_3-way'!AM457-'OddsRatio_working_3-way'!R457/3)</f>
        <v>-0.69743633249835146</v>
      </c>
      <c r="AT457" s="11">
        <f>IF(('OddsRatio_working_3-way'!X457=0),IF(Q457&gt;0,-Q457^(1/3),(-Q457)^(1/3)),'OddsRatio_working_3-way'!AN457-'OddsRatio_working_3-way'!R457/3)</f>
        <v>-0.36687071646384972</v>
      </c>
      <c r="AU457" s="11">
        <f>IF(('OddsRatio_working_3-way'!X457=0),0,'OddsRatio_working_3-way'!AO457)</f>
        <v>0</v>
      </c>
      <c r="AV457" s="11">
        <f>IF(('OddsRatio_working_3-way'!X457=0),0,'OddsRatio_working_3-way'!AP457)</f>
        <v>0</v>
      </c>
      <c r="AW457" s="11">
        <f>IF(('OddsRatio_working_3-way'!X457=0),0,'OddsRatio_working_3-way'!AQ457)</f>
        <v>0</v>
      </c>
    </row>
    <row r="458" spans="1:49" x14ac:dyDescent="0.2">
      <c r="A458" s="4">
        <f>IF('True_Odds_Calculator_3-way'!A459="","",'True_Odds_Calculator_3-way'!A459)</f>
        <v>3.79</v>
      </c>
      <c r="B458" s="4">
        <f>IF('True_Odds_Calculator_3-way'!B459="","",'True_Odds_Calculator_3-way'!B459)</f>
        <v>3.43</v>
      </c>
      <c r="C458" s="4">
        <f>IF('True_Odds_Calculator_3-way'!C459="","",'True_Odds_Calculator_3-way'!C459)</f>
        <v>2.0699999999999998</v>
      </c>
      <c r="D458" s="9">
        <f t="shared" si="104"/>
        <v>0.2524228381517602</v>
      </c>
      <c r="E458" s="9">
        <f t="shared" si="105"/>
        <v>0.27937144626823007</v>
      </c>
      <c r="F458" s="9">
        <f t="shared" si="106"/>
        <v>0.46820571558000945</v>
      </c>
      <c r="G458" s="9">
        <f t="shared" si="107"/>
        <v>1.0615077680441118</v>
      </c>
      <c r="H458" s="9">
        <f t="shared" si="108"/>
        <v>3.9616066728430721</v>
      </c>
      <c r="I458" s="9">
        <f t="shared" si="109"/>
        <v>3.5794638763471918</v>
      </c>
      <c r="J458" s="9">
        <f t="shared" si="110"/>
        <v>2.1358133118072002</v>
      </c>
      <c r="K458" s="11">
        <f t="shared" si="111"/>
        <v>0.26385224274406333</v>
      </c>
      <c r="L458" s="11">
        <f t="shared" si="112"/>
        <v>0.29154518950437314</v>
      </c>
      <c r="M458" s="11">
        <f t="shared" si="113"/>
        <v>0.48309178743961356</v>
      </c>
      <c r="N458" s="11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-0.26958180640289009</v>
      </c>
      <c r="O458" s="11">
        <f>0</f>
        <v>0</v>
      </c>
      <c r="P458" s="11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0.23374749748033949</v>
      </c>
      <c r="Q458" s="11">
        <f>2*'OddsRatio_working_3-way'!K458*'OddsRatio_working_3-way'!L458*'OddsRatio_working_3-way'!M458</f>
        <v>7.4323528610600792E-2</v>
      </c>
      <c r="R458" s="11">
        <f t="shared" si="114"/>
        <v>0</v>
      </c>
      <c r="S458" s="11">
        <f t="shared" si="115"/>
        <v>-0.86707445357422896</v>
      </c>
      <c r="T458" s="11">
        <f t="shared" si="116"/>
        <v>-0.27569934930818091</v>
      </c>
      <c r="U458" s="11">
        <f>'OddsRatio_working_3-way'!S458-'OddsRatio_working_3-way'!R458^2/3</f>
        <v>-0.86707445357422896</v>
      </c>
      <c r="V458" s="11">
        <f>'OddsRatio_working_3-way'!S458*'OddsRatio_working_3-way'!R458/3-2*'OddsRatio_working_3-way'!R458^3/27-'OddsRatio_working_3-way'!T458</f>
        <v>0.27569934930818091</v>
      </c>
      <c r="W458" s="11">
        <f>'OddsRatio_working_3-way'!V458^2+4*'OddsRatio_working_3-way'!U458^3/27</f>
        <v>-2.0565020675031145E-2</v>
      </c>
      <c r="X458" s="11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0.15538271451804533</v>
      </c>
      <c r="Y458" s="11">
        <f>IF('OddsRatio_working_3-way'!W458&gt;=0,IF('OddsRatio_working_3-way'!V458+SQRT('OddsRatio_working_3-way'!W458)&gt;0,0,PI()),ACOS('OddsRatio_working_3-way'!V458/(2*'OddsRatio_working_3-way'!X458)))</f>
        <v>0.47963757582669264</v>
      </c>
      <c r="Z458" s="11">
        <f>'OddsRatio_working_3-way'!X458^(1/3)*COS('OddsRatio_working_3-way'!Y458/3)</f>
        <v>0.53075388402205592</v>
      </c>
      <c r="AA458" s="11">
        <f>'OddsRatio_working_3-way'!X458^(1/3)*COS(('OddsRatio_working_3-way'!Y458+2*PI())/3)</f>
        <v>-0.33949744754211392</v>
      </c>
      <c r="AB458" s="11">
        <f>'OddsRatio_working_3-way'!X458^(1/3)*COS(('OddsRatio_working_3-way'!Y458+4*PI())/3)</f>
        <v>-0.19125643647994214</v>
      </c>
      <c r="AC458" s="11">
        <f>'OddsRatio_working_3-way'!X458^(1/3)*SIN('OddsRatio_working_3-way'!Y458/3)</f>
        <v>8.5586987641687234E-2</v>
      </c>
      <c r="AD458" s="11">
        <f>'OddsRatio_working_3-way'!X458^(1/3)*SIN(('OddsRatio_working_3-way'!Y458+2*PI())/3)</f>
        <v>0.41685285289951651</v>
      </c>
      <c r="AE458" s="11">
        <f>'OddsRatio_working_3-way'!X458^(1/3)*SIN(('OddsRatio_working_3-way'!Y458+4*PI())/3)</f>
        <v>-0.50243984054120372</v>
      </c>
      <c r="AF458" s="11">
        <f>-'OddsRatio_working_3-way'!U458/(3*'OddsRatio_working_3-way'!X458^(1/3))*COS(('OddsRatio_working_3-way'!Y458)/3)</f>
        <v>0.53075388402205592</v>
      </c>
      <c r="AG458" s="11">
        <f>-'OddsRatio_working_3-way'!U458/(3*'OddsRatio_working_3-way'!X458^(1/3))*COS(('OddsRatio_working_3-way'!Y458+2*PI())/3)</f>
        <v>-0.33949744754211392</v>
      </c>
      <c r="AH458" s="11">
        <f>-'OddsRatio_working_3-way'!U458/(3*'OddsRatio_working_3-way'!X458^(1/3))*COS(('OddsRatio_working_3-way'!Y458+4*PI())/3)</f>
        <v>-0.19125643647994214</v>
      </c>
      <c r="AI458" s="11">
        <f>'OddsRatio_working_3-way'!U458/(3*'OddsRatio_working_3-way'!X458^(1/3))*SIN(('OddsRatio_working_3-way'!Y458)/3)</f>
        <v>-8.5586987641687234E-2</v>
      </c>
      <c r="AJ458" s="11">
        <f>'OddsRatio_working_3-way'!U458/(3*'OddsRatio_working_3-way'!X458^(1/3))*SIN(('OddsRatio_working_3-way'!Y458+2*PI())/3)</f>
        <v>-0.41685285289951651</v>
      </c>
      <c r="AK458" s="11">
        <f>'OddsRatio_working_3-way'!U458/(3*'OddsRatio_working_3-way'!X458^(1/3))*SIN(('OddsRatio_working_3-way'!Y458+4*PI())/3)</f>
        <v>0.50243984054120372</v>
      </c>
      <c r="AL458" s="11">
        <f>'OddsRatio_working_3-way'!Z458+'OddsRatio_working_3-way'!AF458</f>
        <v>1.0615077680441118</v>
      </c>
      <c r="AM458" s="11">
        <f>'OddsRatio_working_3-way'!AA458+'OddsRatio_working_3-way'!AG458</f>
        <v>-0.67899489508422783</v>
      </c>
      <c r="AN458" s="11">
        <f>'OddsRatio_working_3-way'!AB458+'OddsRatio_working_3-way'!AH458</f>
        <v>-0.38251287295988429</v>
      </c>
      <c r="AO458" s="11">
        <f>'OddsRatio_working_3-way'!AC458+'OddsRatio_working_3-way'!AI458</f>
        <v>0</v>
      </c>
      <c r="AP458" s="11">
        <f>'OddsRatio_working_3-way'!AD458+'OddsRatio_working_3-way'!AJ458</f>
        <v>0</v>
      </c>
      <c r="AQ458" s="11">
        <f>'OddsRatio_working_3-way'!AE458+'OddsRatio_working_3-way'!AK458</f>
        <v>0</v>
      </c>
      <c r="AR458" s="10">
        <f>IF(A458="","",IF(('OddsRatio_working_3-way'!X458=0),IF(Q458&gt;0,-Q458^(1/3),(-Q458)^(1/3)),'OddsRatio_working_3-way'!AL458-'OddsRatio_working_3-way'!R458/3))</f>
        <v>1.0615077680441118</v>
      </c>
      <c r="AS458" s="11">
        <f>IF(('OddsRatio_working_3-way'!X458=0),IF(Q458&gt;0,-Q458^(1/3),(-Q458)^(1/3)),'OddsRatio_working_3-way'!AM458-'OddsRatio_working_3-way'!R458/3)</f>
        <v>-0.67899489508422783</v>
      </c>
      <c r="AT458" s="11">
        <f>IF(('OddsRatio_working_3-way'!X458=0),IF(Q458&gt;0,-Q458^(1/3),(-Q458)^(1/3)),'OddsRatio_working_3-way'!AN458-'OddsRatio_working_3-way'!R458/3)</f>
        <v>-0.38251287295988429</v>
      </c>
      <c r="AU458" s="11">
        <f>IF(('OddsRatio_working_3-way'!X458=0),0,'OddsRatio_working_3-way'!AO458)</f>
        <v>0</v>
      </c>
      <c r="AV458" s="11">
        <f>IF(('OddsRatio_working_3-way'!X458=0),0,'OddsRatio_working_3-way'!AP458)</f>
        <v>0</v>
      </c>
      <c r="AW458" s="11">
        <f>IF(('OddsRatio_working_3-way'!X458=0),0,'OddsRatio_working_3-way'!AQ458)</f>
        <v>0</v>
      </c>
    </row>
    <row r="459" spans="1:49" x14ac:dyDescent="0.2">
      <c r="A459" s="4">
        <f>IF('True_Odds_Calculator_3-way'!A460="","",'True_Odds_Calculator_3-way'!A460)</f>
        <v>5.94</v>
      </c>
      <c r="B459" s="4">
        <f>IF('True_Odds_Calculator_3-way'!B460="","",'True_Odds_Calculator_3-way'!B460)</f>
        <v>4.93</v>
      </c>
      <c r="C459" s="4">
        <f>IF('True_Odds_Calculator_3-way'!C460="","",'True_Odds_Calculator_3-way'!C460)</f>
        <v>1.49</v>
      </c>
      <c r="D459" s="9">
        <f t="shared" si="104"/>
        <v>0.15721098771330383</v>
      </c>
      <c r="E459" s="9">
        <f t="shared" si="105"/>
        <v>0.18993971085465325</v>
      </c>
      <c r="F459" s="9">
        <f t="shared" si="106"/>
        <v>0.65284930143204301</v>
      </c>
      <c r="G459" s="9">
        <f t="shared" si="107"/>
        <v>1.0851980875983842</v>
      </c>
      <c r="H459" s="9">
        <f t="shared" si="108"/>
        <v>6.3608785527360183</v>
      </c>
      <c r="I459" s="9">
        <f t="shared" si="109"/>
        <v>5.2648284842616491</v>
      </c>
      <c r="J459" s="9">
        <f t="shared" si="110"/>
        <v>1.5317470629232079</v>
      </c>
      <c r="K459" s="11">
        <f t="shared" si="111"/>
        <v>0.16835016835016833</v>
      </c>
      <c r="L459" s="11">
        <f t="shared" si="112"/>
        <v>0.20283975659229211</v>
      </c>
      <c r="M459" s="11">
        <f t="shared" si="113"/>
        <v>0.67114093959731547</v>
      </c>
      <c r="N459" s="11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-0.21801980489375827</v>
      </c>
      <c r="O459" s="11">
        <f>0</f>
        <v>0</v>
      </c>
      <c r="P459" s="11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0.21451428396988381</v>
      </c>
      <c r="Q459" s="11">
        <f>2*'OddsRatio_working_3-way'!K459*'OddsRatio_working_3-way'!L459*'OddsRatio_working_3-way'!M459</f>
        <v>4.5836385463650396E-2</v>
      </c>
      <c r="R459" s="11">
        <f t="shared" si="114"/>
        <v>0</v>
      </c>
      <c r="S459" s="11">
        <f t="shared" si="115"/>
        <v>-0.98392108952862001</v>
      </c>
      <c r="T459" s="11">
        <f t="shared" si="116"/>
        <v>-0.21023954904457698</v>
      </c>
      <c r="U459" s="11">
        <f>'OddsRatio_working_3-way'!S459-'OddsRatio_working_3-way'!R459^2/3</f>
        <v>-0.98392108952862001</v>
      </c>
      <c r="V459" s="11">
        <f>'OddsRatio_working_3-way'!S459*'OddsRatio_working_3-way'!R459/3-2*'OddsRatio_working_3-way'!R459^3/27-'OddsRatio_working_3-way'!T459</f>
        <v>0.21023954904457698</v>
      </c>
      <c r="W459" s="11">
        <f>'OddsRatio_working_3-way'!V459^2+4*'OddsRatio_working_3-way'!U459^3/27</f>
        <v>-9.6915584724062864E-2</v>
      </c>
      <c r="X459" s="11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0.18782721628303095</v>
      </c>
      <c r="Y459" s="11">
        <f>IF('OddsRatio_working_3-way'!W459&gt;=0,IF('OddsRatio_working_3-way'!V459+SQRT('OddsRatio_working_3-way'!W459)&gt;0,0,PI()),ACOS('OddsRatio_working_3-way'!V459/(2*'OddsRatio_working_3-way'!X459)))</f>
        <v>0.97681831833229782</v>
      </c>
      <c r="Z459" s="11">
        <f>'OddsRatio_working_3-way'!X459^(1/3)*COS('OddsRatio_working_3-way'!Y459/3)</f>
        <v>0.54259904379919222</v>
      </c>
      <c r="AA459" s="11">
        <f>'OddsRatio_working_3-way'!X459^(1/3)*COS(('OddsRatio_working_3-way'!Y459+2*PI())/3)</f>
        <v>-0.42995002027040724</v>
      </c>
      <c r="AB459" s="11">
        <f>'OddsRatio_working_3-way'!X459^(1/3)*COS(('OddsRatio_working_3-way'!Y459+4*PI())/3)</f>
        <v>-0.1126490235287851</v>
      </c>
      <c r="AC459" s="11">
        <f>'OddsRatio_working_3-way'!X459^(1/3)*SIN('OddsRatio_working_3-way'!Y459/3)</f>
        <v>0.18319381588291231</v>
      </c>
      <c r="AD459" s="11">
        <f>'OddsRatio_working_3-way'!X459^(1/3)*SIN(('OddsRatio_working_3-way'!Y459+2*PI())/3)</f>
        <v>0.37830764805778966</v>
      </c>
      <c r="AE459" s="11">
        <f>'OddsRatio_working_3-way'!X459^(1/3)*SIN(('OddsRatio_working_3-way'!Y459+4*PI())/3)</f>
        <v>-0.56150146394070177</v>
      </c>
      <c r="AF459" s="11">
        <f>-'OddsRatio_working_3-way'!U459/(3*'OddsRatio_working_3-way'!X459^(1/3))*COS(('OddsRatio_working_3-way'!Y459)/3)</f>
        <v>0.5425990437991921</v>
      </c>
      <c r="AG459" s="11">
        <f>-'OddsRatio_working_3-way'!U459/(3*'OddsRatio_working_3-way'!X459^(1/3))*COS(('OddsRatio_working_3-way'!Y459+2*PI())/3)</f>
        <v>-0.42995002027040713</v>
      </c>
      <c r="AH459" s="11">
        <f>-'OddsRatio_working_3-way'!U459/(3*'OddsRatio_working_3-way'!X459^(1/3))*COS(('OddsRatio_working_3-way'!Y459+4*PI())/3)</f>
        <v>-0.11264902352878509</v>
      </c>
      <c r="AI459" s="11">
        <f>'OddsRatio_working_3-way'!U459/(3*'OddsRatio_working_3-way'!X459^(1/3))*SIN(('OddsRatio_working_3-way'!Y459)/3)</f>
        <v>-0.18319381588291228</v>
      </c>
      <c r="AJ459" s="11">
        <f>'OddsRatio_working_3-way'!U459/(3*'OddsRatio_working_3-way'!X459^(1/3))*SIN(('OddsRatio_working_3-way'!Y459+2*PI())/3)</f>
        <v>-0.3783076480577896</v>
      </c>
      <c r="AK459" s="11">
        <f>'OddsRatio_working_3-way'!U459/(3*'OddsRatio_working_3-way'!X459^(1/3))*SIN(('OddsRatio_working_3-way'!Y459+4*PI())/3)</f>
        <v>0.56150146394070166</v>
      </c>
      <c r="AL459" s="11">
        <f>'OddsRatio_working_3-way'!Z459+'OddsRatio_working_3-way'!AF459</f>
        <v>1.0851980875983842</v>
      </c>
      <c r="AM459" s="11">
        <f>'OddsRatio_working_3-way'!AA459+'OddsRatio_working_3-way'!AG459</f>
        <v>-0.85990004054081437</v>
      </c>
      <c r="AN459" s="11">
        <f>'OddsRatio_working_3-way'!AB459+'OddsRatio_working_3-way'!AH459</f>
        <v>-0.22529804705757017</v>
      </c>
      <c r="AO459" s="11">
        <f>'OddsRatio_working_3-way'!AC459+'OddsRatio_working_3-way'!AI459</f>
        <v>0</v>
      </c>
      <c r="AP459" s="11">
        <f>'OddsRatio_working_3-way'!AD459+'OddsRatio_working_3-way'!AJ459</f>
        <v>0</v>
      </c>
      <c r="AQ459" s="11">
        <f>'OddsRatio_working_3-way'!AE459+'OddsRatio_working_3-way'!AK459</f>
        <v>0</v>
      </c>
      <c r="AR459" s="10">
        <f>IF(A459="","",IF(('OddsRatio_working_3-way'!X459=0),IF(Q459&gt;0,-Q459^(1/3),(-Q459)^(1/3)),'OddsRatio_working_3-way'!AL459-'OddsRatio_working_3-way'!R459/3))</f>
        <v>1.0851980875983842</v>
      </c>
      <c r="AS459" s="11">
        <f>IF(('OddsRatio_working_3-way'!X459=0),IF(Q459&gt;0,-Q459^(1/3),(-Q459)^(1/3)),'OddsRatio_working_3-way'!AM459-'OddsRatio_working_3-way'!R459/3)</f>
        <v>-0.85990004054081437</v>
      </c>
      <c r="AT459" s="11">
        <f>IF(('OddsRatio_working_3-way'!X459=0),IF(Q459&gt;0,-Q459^(1/3),(-Q459)^(1/3)),'OddsRatio_working_3-way'!AN459-'OddsRatio_working_3-way'!R459/3)</f>
        <v>-0.22529804705757017</v>
      </c>
      <c r="AU459" s="11">
        <f>IF(('OddsRatio_working_3-way'!X459=0),0,'OddsRatio_working_3-way'!AO459)</f>
        <v>0</v>
      </c>
      <c r="AV459" s="11">
        <f>IF(('OddsRatio_working_3-way'!X459=0),0,'OddsRatio_working_3-way'!AP459)</f>
        <v>0</v>
      </c>
      <c r="AW459" s="11">
        <f>IF(('OddsRatio_working_3-way'!X459=0),0,'OddsRatio_working_3-way'!AQ459)</f>
        <v>0</v>
      </c>
    </row>
    <row r="460" spans="1:49" x14ac:dyDescent="0.2">
      <c r="A460" s="4">
        <f>IF('True_Odds_Calculator_3-way'!A461="","",'True_Odds_Calculator_3-way'!A461)</f>
        <v>2.15</v>
      </c>
      <c r="B460" s="4">
        <f>IF('True_Odds_Calculator_3-way'!B461="","",'True_Odds_Calculator_3-way'!B461)</f>
        <v>3.21</v>
      </c>
      <c r="C460" s="4">
        <f>IF('True_Odds_Calculator_3-way'!C461="","",'True_Odds_Calculator_3-way'!C461)</f>
        <v>3.79</v>
      </c>
      <c r="D460" s="9">
        <f t="shared" si="104"/>
        <v>0.44969013074248382</v>
      </c>
      <c r="E460" s="9">
        <f t="shared" si="105"/>
        <v>0.29835294456094796</v>
      </c>
      <c r="F460" s="9">
        <f t="shared" si="106"/>
        <v>0.25195692469656833</v>
      </c>
      <c r="G460" s="9">
        <f t="shared" si="107"/>
        <v>1.0641334740955743</v>
      </c>
      <c r="H460" s="9">
        <f t="shared" si="108"/>
        <v>2.2237534952099103</v>
      </c>
      <c r="I460" s="9">
        <f t="shared" si="109"/>
        <v>3.3517349777512204</v>
      </c>
      <c r="J460" s="9">
        <f t="shared" si="110"/>
        <v>3.9689323927266527</v>
      </c>
      <c r="K460" s="11">
        <f t="shared" si="111"/>
        <v>0.46511627906976744</v>
      </c>
      <c r="L460" s="11">
        <f t="shared" si="112"/>
        <v>0.3115264797507788</v>
      </c>
      <c r="M460" s="11">
        <f t="shared" si="113"/>
        <v>0.26385224274406333</v>
      </c>
      <c r="N460" s="11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-0.27108882490269703</v>
      </c>
      <c r="O460" s="11">
        <f>0</f>
        <v>0</v>
      </c>
      <c r="P460" s="11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0.23512153776367301</v>
      </c>
      <c r="Q460" s="11">
        <f>2*'OddsRatio_working_3-way'!K460*'OddsRatio_working_3-way'!L460*'OddsRatio_working_3-way'!M460</f>
        <v>7.6462288703633488E-2</v>
      </c>
      <c r="R460" s="11">
        <f t="shared" si="114"/>
        <v>0</v>
      </c>
      <c r="S460" s="11">
        <f t="shared" si="115"/>
        <v>-0.867322870457925</v>
      </c>
      <c r="T460" s="11">
        <f t="shared" si="116"/>
        <v>-0.28205621803509751</v>
      </c>
      <c r="U460" s="11">
        <f>'OddsRatio_working_3-way'!S460-'OddsRatio_working_3-way'!R460^2/3</f>
        <v>-0.867322870457925</v>
      </c>
      <c r="V460" s="11">
        <f>'OddsRatio_working_3-way'!S460*'OddsRatio_working_3-way'!R460/3-2*'OddsRatio_working_3-way'!R460^3/27-'OddsRatio_working_3-way'!T460</f>
        <v>0.28205621803509751</v>
      </c>
      <c r="W460" s="11">
        <f>'OddsRatio_working_3-way'!V460^2+4*'OddsRatio_working_3-way'!U460^3/27</f>
        <v>-1.7102471895990776E-2</v>
      </c>
      <c r="X460" s="11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0.15544949503637287</v>
      </c>
      <c r="Y460" s="11">
        <f>IF('OddsRatio_working_3-way'!W460&gt;=0,IF('OddsRatio_working_3-way'!V460+SQRT('OddsRatio_working_3-way'!W460)&gt;0,0,PI()),ACOS('OddsRatio_working_3-way'!V460/(2*'OddsRatio_working_3-way'!X460)))</f>
        <v>0.43415018378644765</v>
      </c>
      <c r="Z460" s="11">
        <f>'OddsRatio_working_3-way'!X460^(1/3)*COS('OddsRatio_working_3-way'!Y460/3)</f>
        <v>0.53206673704778729</v>
      </c>
      <c r="AA460" s="11">
        <f>'OddsRatio_working_3-way'!X460^(1/3)*COS(('OddsRatio_working_3-way'!Y460+2*PI())/3)</f>
        <v>-0.33318586743474482</v>
      </c>
      <c r="AB460" s="11">
        <f>'OddsRatio_working_3-way'!X460^(1/3)*COS(('OddsRatio_working_3-way'!Y460+4*PI())/3)</f>
        <v>-0.19888086961304235</v>
      </c>
      <c r="AC460" s="11">
        <f>'OddsRatio_working_3-way'!X460^(1/3)*SIN('OddsRatio_working_3-way'!Y460/3)</f>
        <v>7.7541026645871924E-2</v>
      </c>
      <c r="AD460" s="11">
        <f>'OddsRatio_working_3-way'!X460^(1/3)*SIN(('OddsRatio_working_3-way'!Y460+2*PI())/3)</f>
        <v>0.42201279746914272</v>
      </c>
      <c r="AE460" s="11">
        <f>'OddsRatio_working_3-way'!X460^(1/3)*SIN(('OddsRatio_working_3-way'!Y460+4*PI())/3)</f>
        <v>-0.49955382411501476</v>
      </c>
      <c r="AF460" s="11">
        <f>-'OddsRatio_working_3-way'!U460/(3*'OddsRatio_working_3-way'!X460^(1/3))*COS(('OddsRatio_working_3-way'!Y460)/3)</f>
        <v>0.53206673704778717</v>
      </c>
      <c r="AG460" s="11">
        <f>-'OddsRatio_working_3-way'!U460/(3*'OddsRatio_working_3-way'!X460^(1/3))*COS(('OddsRatio_working_3-way'!Y460+2*PI())/3)</f>
        <v>-0.33318586743474476</v>
      </c>
      <c r="AH460" s="11">
        <f>-'OddsRatio_working_3-way'!U460/(3*'OddsRatio_working_3-way'!X460^(1/3))*COS(('OddsRatio_working_3-way'!Y460+4*PI())/3)</f>
        <v>-0.1988808696130423</v>
      </c>
      <c r="AI460" s="11">
        <f>'OddsRatio_working_3-way'!U460/(3*'OddsRatio_working_3-way'!X460^(1/3))*SIN(('OddsRatio_working_3-way'!Y460)/3)</f>
        <v>-7.7541026645871911E-2</v>
      </c>
      <c r="AJ460" s="11">
        <f>'OddsRatio_working_3-way'!U460/(3*'OddsRatio_working_3-way'!X460^(1/3))*SIN(('OddsRatio_working_3-way'!Y460+2*PI())/3)</f>
        <v>-0.42201279746914266</v>
      </c>
      <c r="AK460" s="11">
        <f>'OddsRatio_working_3-way'!U460/(3*'OddsRatio_working_3-way'!X460^(1/3))*SIN(('OddsRatio_working_3-way'!Y460+4*PI())/3)</f>
        <v>0.49955382411501464</v>
      </c>
      <c r="AL460" s="11">
        <f>'OddsRatio_working_3-way'!Z460+'OddsRatio_working_3-way'!AF460</f>
        <v>1.0641334740955743</v>
      </c>
      <c r="AM460" s="11">
        <f>'OddsRatio_working_3-way'!AA460+'OddsRatio_working_3-way'!AG460</f>
        <v>-0.66637173486948953</v>
      </c>
      <c r="AN460" s="11">
        <f>'OddsRatio_working_3-way'!AB460+'OddsRatio_working_3-way'!AH460</f>
        <v>-0.39776173922608465</v>
      </c>
      <c r="AO460" s="11">
        <f>'OddsRatio_working_3-way'!AC460+'OddsRatio_working_3-way'!AI460</f>
        <v>0</v>
      </c>
      <c r="AP460" s="11">
        <f>'OddsRatio_working_3-way'!AD460+'OddsRatio_working_3-way'!AJ460</f>
        <v>0</v>
      </c>
      <c r="AQ460" s="11">
        <f>'OddsRatio_working_3-way'!AE460+'OddsRatio_working_3-way'!AK460</f>
        <v>0</v>
      </c>
      <c r="AR460" s="10">
        <f>IF(A460="","",IF(('OddsRatio_working_3-way'!X460=0),IF(Q460&gt;0,-Q460^(1/3),(-Q460)^(1/3)),'OddsRatio_working_3-way'!AL460-'OddsRatio_working_3-way'!R460/3))</f>
        <v>1.0641334740955743</v>
      </c>
      <c r="AS460" s="11">
        <f>IF(('OddsRatio_working_3-way'!X460=0),IF(Q460&gt;0,-Q460^(1/3),(-Q460)^(1/3)),'OddsRatio_working_3-way'!AM460-'OddsRatio_working_3-way'!R460/3)</f>
        <v>-0.66637173486948953</v>
      </c>
      <c r="AT460" s="11">
        <f>IF(('OddsRatio_working_3-way'!X460=0),IF(Q460&gt;0,-Q460^(1/3),(-Q460)^(1/3)),'OddsRatio_working_3-way'!AN460-'OddsRatio_working_3-way'!R460/3)</f>
        <v>-0.39776173922608465</v>
      </c>
      <c r="AU460" s="11">
        <f>IF(('OddsRatio_working_3-way'!X460=0),0,'OddsRatio_working_3-way'!AO460)</f>
        <v>0</v>
      </c>
      <c r="AV460" s="11">
        <f>IF(('OddsRatio_working_3-way'!X460=0),0,'OddsRatio_working_3-way'!AP460)</f>
        <v>0</v>
      </c>
      <c r="AW460" s="11">
        <f>IF(('OddsRatio_working_3-way'!X460=0),0,'OddsRatio_working_3-way'!AQ460)</f>
        <v>0</v>
      </c>
    </row>
    <row r="461" spans="1:49" x14ac:dyDescent="0.2">
      <c r="A461" s="4">
        <f>IF('True_Odds_Calculator_3-way'!A462="","",'True_Odds_Calculator_3-way'!A462)</f>
        <v>1.24</v>
      </c>
      <c r="B461" s="4">
        <f>IF('True_Odds_Calculator_3-way'!B462="","",'True_Odds_Calculator_3-way'!B462)</f>
        <v>7.02</v>
      </c>
      <c r="C461" s="4">
        <f>IF('True_Odds_Calculator_3-way'!C462="","",'True_Odds_Calculator_3-way'!C462)</f>
        <v>12.05</v>
      </c>
      <c r="D461" s="9">
        <f t="shared" si="104"/>
        <v>0.79191568147272129</v>
      </c>
      <c r="E461" s="9">
        <f t="shared" si="105"/>
        <v>0.13173643799904591</v>
      </c>
      <c r="F461" s="9">
        <f t="shared" si="106"/>
        <v>7.634788052823295E-2</v>
      </c>
      <c r="G461" s="9">
        <f t="shared" si="107"/>
        <v>1.094836248540088</v>
      </c>
      <c r="H461" s="9">
        <f t="shared" si="108"/>
        <v>1.262760699649621</v>
      </c>
      <c r="I461" s="9">
        <f t="shared" si="109"/>
        <v>7.5909142162113294</v>
      </c>
      <c r="J461" s="9">
        <f t="shared" si="110"/>
        <v>13.097940546367971</v>
      </c>
      <c r="K461" s="11">
        <f t="shared" si="111"/>
        <v>0.80645161290322587</v>
      </c>
      <c r="L461" s="11">
        <f t="shared" si="112"/>
        <v>0.14245014245014245</v>
      </c>
      <c r="M461" s="11">
        <f t="shared" si="113"/>
        <v>8.2987551867219914E-2</v>
      </c>
      <c r="N461" s="11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-0.15220333437439593</v>
      </c>
      <c r="O461" s="11">
        <f>0</f>
        <v>0</v>
      </c>
      <c r="P461" s="11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0.1650255632319613</v>
      </c>
      <c r="Q461" s="11">
        <f>2*'OddsRatio_working_3-way'!K461*'OddsRatio_working_3-way'!L461*'OddsRatio_working_3-way'!M461</f>
        <v>1.9067078363022683E-2</v>
      </c>
      <c r="R461" s="11">
        <f t="shared" si="114"/>
        <v>0</v>
      </c>
      <c r="S461" s="11">
        <f t="shared" si="115"/>
        <v>-1.0842440733001599</v>
      </c>
      <c r="T461" s="11">
        <f t="shared" si="116"/>
        <v>-0.1252737230849405</v>
      </c>
      <c r="U461" s="11">
        <f>'OddsRatio_working_3-way'!S461-'OddsRatio_working_3-way'!R461^2/3</f>
        <v>-1.0842440733001599</v>
      </c>
      <c r="V461" s="11">
        <f>'OddsRatio_working_3-way'!S461*'OddsRatio_working_3-way'!R461/3-2*'OddsRatio_working_3-way'!R461^3/27-'OddsRatio_working_3-way'!T461</f>
        <v>0.1252737230849405</v>
      </c>
      <c r="W461" s="11">
        <f>'OddsRatio_working_3-way'!V461^2+4*'OddsRatio_working_3-way'!U461^3/27</f>
        <v>-0.17313927906433885</v>
      </c>
      <c r="X461" s="11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0.21727447201633077</v>
      </c>
      <c r="Y461" s="11">
        <f>IF('OddsRatio_working_3-way'!W461&gt;=0,IF('OddsRatio_working_3-way'!V461+SQRT('OddsRatio_working_3-way'!W461)&gt;0,0,PI()),ACOS('OddsRatio_working_3-way'!V461/(2*'OddsRatio_working_3-way'!X461)))</f>
        <v>1.2783615392493219</v>
      </c>
      <c r="Z461" s="11">
        <f>'OddsRatio_working_3-way'!X461^(1/3)*COS('OddsRatio_working_3-way'!Y461/3)</f>
        <v>0.54741812427004399</v>
      </c>
      <c r="AA461" s="11">
        <f>'OddsRatio_working_3-way'!X461^(1/3)*COS(('OddsRatio_working_3-way'!Y461+2*PI())/3)</f>
        <v>-0.48890912310281087</v>
      </c>
      <c r="AB461" s="11">
        <f>'OddsRatio_working_3-way'!X461^(1/3)*COS(('OddsRatio_working_3-way'!Y461+4*PI())/3)</f>
        <v>-5.8509001167233302E-2</v>
      </c>
      <c r="AC461" s="11">
        <f>'OddsRatio_working_3-way'!X461^(1/3)*SIN('OddsRatio_working_3-way'!Y461/3)</f>
        <v>0.24849162625875351</v>
      </c>
      <c r="AD461" s="11">
        <f>'OddsRatio_working_3-way'!X461^(1/3)*SIN(('OddsRatio_working_3-way'!Y461+2*PI())/3)</f>
        <v>0.34983218898050811</v>
      </c>
      <c r="AE461" s="11">
        <f>'OddsRatio_working_3-way'!X461^(1/3)*SIN(('OddsRatio_working_3-way'!Y461+4*PI())/3)</f>
        <v>-0.59832381523926159</v>
      </c>
      <c r="AF461" s="11">
        <f>-'OddsRatio_working_3-way'!U461/(3*'OddsRatio_working_3-way'!X461^(1/3))*COS(('OddsRatio_working_3-way'!Y461)/3)</f>
        <v>0.54741812427004388</v>
      </c>
      <c r="AG461" s="11">
        <f>-'OddsRatio_working_3-way'!U461/(3*'OddsRatio_working_3-way'!X461^(1/3))*COS(('OddsRatio_working_3-way'!Y461+2*PI())/3)</f>
        <v>-0.48890912310281065</v>
      </c>
      <c r="AH461" s="11">
        <f>-'OddsRatio_working_3-way'!U461/(3*'OddsRatio_working_3-way'!X461^(1/3))*COS(('OddsRatio_working_3-way'!Y461+4*PI())/3)</f>
        <v>-5.8509001167233274E-2</v>
      </c>
      <c r="AI461" s="11">
        <f>'OddsRatio_working_3-way'!U461/(3*'OddsRatio_working_3-way'!X461^(1/3))*SIN(('OddsRatio_working_3-way'!Y461)/3)</f>
        <v>-0.24849162625875343</v>
      </c>
      <c r="AJ461" s="11">
        <f>'OddsRatio_working_3-way'!U461/(3*'OddsRatio_working_3-way'!X461^(1/3))*SIN(('OddsRatio_working_3-way'!Y461+2*PI())/3)</f>
        <v>-0.349832188980508</v>
      </c>
      <c r="AK461" s="11">
        <f>'OddsRatio_working_3-way'!U461/(3*'OddsRatio_working_3-way'!X461^(1/3))*SIN(('OddsRatio_working_3-way'!Y461+4*PI())/3)</f>
        <v>0.59832381523926137</v>
      </c>
      <c r="AL461" s="11">
        <f>'OddsRatio_working_3-way'!Z461+'OddsRatio_working_3-way'!AF461</f>
        <v>1.094836248540088</v>
      </c>
      <c r="AM461" s="11">
        <f>'OddsRatio_working_3-way'!AA461+'OddsRatio_working_3-way'!AG461</f>
        <v>-0.97781824620562152</v>
      </c>
      <c r="AN461" s="11">
        <f>'OddsRatio_working_3-way'!AB461+'OddsRatio_working_3-way'!AH461</f>
        <v>-0.11701800233446658</v>
      </c>
      <c r="AO461" s="11">
        <f>'OddsRatio_working_3-way'!AC461+'OddsRatio_working_3-way'!AI461</f>
        <v>0</v>
      </c>
      <c r="AP461" s="11">
        <f>'OddsRatio_working_3-way'!AD461+'OddsRatio_working_3-way'!AJ461</f>
        <v>0</v>
      </c>
      <c r="AQ461" s="11">
        <f>'OddsRatio_working_3-way'!AE461+'OddsRatio_working_3-way'!AK461</f>
        <v>0</v>
      </c>
      <c r="AR461" s="10">
        <f>IF(A461="","",IF(('OddsRatio_working_3-way'!X461=0),IF(Q461&gt;0,-Q461^(1/3),(-Q461)^(1/3)),'OddsRatio_working_3-way'!AL461-'OddsRatio_working_3-way'!R461/3))</f>
        <v>1.094836248540088</v>
      </c>
      <c r="AS461" s="11">
        <f>IF(('OddsRatio_working_3-way'!X461=0),IF(Q461&gt;0,-Q461^(1/3),(-Q461)^(1/3)),'OddsRatio_working_3-way'!AM461-'OddsRatio_working_3-way'!R461/3)</f>
        <v>-0.97781824620562152</v>
      </c>
      <c r="AT461" s="11">
        <f>IF(('OddsRatio_working_3-way'!X461=0),IF(Q461&gt;0,-Q461^(1/3),(-Q461)^(1/3)),'OddsRatio_working_3-way'!AN461-'OddsRatio_working_3-way'!R461/3)</f>
        <v>-0.11701800233446658</v>
      </c>
      <c r="AU461" s="11">
        <f>IF(('OddsRatio_working_3-way'!X461=0),0,'OddsRatio_working_3-way'!AO461)</f>
        <v>0</v>
      </c>
      <c r="AV461" s="11">
        <f>IF(('OddsRatio_working_3-way'!X461=0),0,'OddsRatio_working_3-way'!AP461)</f>
        <v>0</v>
      </c>
      <c r="AW461" s="11">
        <f>IF(('OddsRatio_working_3-way'!X461=0),0,'OddsRatio_working_3-way'!AQ461)</f>
        <v>0</v>
      </c>
    </row>
    <row r="462" spans="1:49" x14ac:dyDescent="0.2">
      <c r="A462" s="4">
        <f>IF('True_Odds_Calculator_3-way'!A463="","",'True_Odds_Calculator_3-way'!A463)</f>
        <v>1.53</v>
      </c>
      <c r="B462" s="4">
        <f>IF('True_Odds_Calculator_3-way'!B463="","",'True_Odds_Calculator_3-way'!B463)</f>
        <v>4.49</v>
      </c>
      <c r="C462" s="4">
        <f>IF('True_Odds_Calculator_3-way'!C463="","",'True_Odds_Calculator_3-way'!C463)</f>
        <v>6.65</v>
      </c>
      <c r="D462" s="9">
        <f t="shared" si="104"/>
        <v>0.6419821722464959</v>
      </c>
      <c r="E462" s="9">
        <f t="shared" si="105"/>
        <v>0.21403002924727949</v>
      </c>
      <c r="F462" s="9">
        <f t="shared" si="106"/>
        <v>0.14398779850622459</v>
      </c>
      <c r="G462" s="9">
        <f t="shared" si="107"/>
        <v>1.0522182150637704</v>
      </c>
      <c r="H462" s="9">
        <f t="shared" si="108"/>
        <v>1.5576756539837984</v>
      </c>
      <c r="I462" s="9">
        <f t="shared" si="109"/>
        <v>4.6722415705725595</v>
      </c>
      <c r="J462" s="9">
        <f t="shared" si="110"/>
        <v>6.9450329151103034</v>
      </c>
      <c r="K462" s="11">
        <f t="shared" si="111"/>
        <v>0.65359477124183007</v>
      </c>
      <c r="L462" s="11">
        <f t="shared" si="112"/>
        <v>0.22271714922048996</v>
      </c>
      <c r="M462" s="11">
        <f t="shared" si="113"/>
        <v>0.15037593984962405</v>
      </c>
      <c r="N462" s="11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-0.22876539354850289</v>
      </c>
      <c r="O462" s="11">
        <f>0</f>
        <v>0</v>
      </c>
      <c r="P462" s="11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0.21167377590664288</v>
      </c>
      <c r="Q462" s="11">
        <f>2*'OddsRatio_working_3-way'!K462*'OddsRatio_working_3-way'!L462*'OddsRatio_working_3-way'!M462</f>
        <v>4.3779477953804109E-2</v>
      </c>
      <c r="R462" s="11">
        <f t="shared" si="114"/>
        <v>0</v>
      </c>
      <c r="S462" s="11">
        <f t="shared" si="115"/>
        <v>-0.92528757354098556</v>
      </c>
      <c r="T462" s="11">
        <f t="shared" si="116"/>
        <v>-0.19137281769203424</v>
      </c>
      <c r="U462" s="11">
        <f>'OddsRatio_working_3-way'!S462-'OddsRatio_working_3-way'!R462^2/3</f>
        <v>-0.92528757354098556</v>
      </c>
      <c r="V462" s="11">
        <f>'OddsRatio_working_3-way'!S462*'OddsRatio_working_3-way'!R462/3-2*'OddsRatio_working_3-way'!R462^3/27-'OddsRatio_working_3-way'!T462</f>
        <v>0.19137281769203424</v>
      </c>
      <c r="W462" s="11">
        <f>'OddsRatio_working_3-way'!V462^2+4*'OddsRatio_working_3-way'!U462^3/27</f>
        <v>-8.0738151292352442E-2</v>
      </c>
      <c r="X462" s="11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0.17129047451897392</v>
      </c>
      <c r="Y462" s="11">
        <f>IF('OddsRatio_working_3-way'!W462&gt;=0,IF('OddsRatio_working_3-way'!V462+SQRT('OddsRatio_working_3-way'!W462)&gt;0,0,PI()),ACOS('OddsRatio_working_3-way'!V462/(2*'OddsRatio_working_3-way'!X462)))</f>
        <v>0.97807439405656926</v>
      </c>
      <c r="Z462" s="11">
        <f>'OddsRatio_working_3-way'!X462^(1/3)*COS('OddsRatio_working_3-way'!Y462/3)</f>
        <v>0.52610910753188522</v>
      </c>
      <c r="AA462" s="11">
        <f>'OddsRatio_working_3-way'!X462^(1/3)*COS(('OddsRatio_working_3-way'!Y462+2*PI())/3)</f>
        <v>-0.41709610210355441</v>
      </c>
      <c r="AB462" s="11">
        <f>'OddsRatio_working_3-way'!X462^(1/3)*COS(('OddsRatio_working_3-way'!Y462+4*PI())/3)</f>
        <v>-0.10901300542833099</v>
      </c>
      <c r="AC462" s="11">
        <f>'OddsRatio_working_3-way'!X462^(1/3)*SIN('OddsRatio_working_3-way'!Y462/3)</f>
        <v>0.17787185879821382</v>
      </c>
      <c r="AD462" s="11">
        <f>'OddsRatio_working_3-way'!X462^(1/3)*SIN(('OddsRatio_working_3-way'!Y462+2*PI())/3)</f>
        <v>0.36668792288586471</v>
      </c>
      <c r="AE462" s="11">
        <f>'OddsRatio_working_3-way'!X462^(1/3)*SIN(('OddsRatio_working_3-way'!Y462+4*PI())/3)</f>
        <v>-0.54455978168407848</v>
      </c>
      <c r="AF462" s="11">
        <f>-'OddsRatio_working_3-way'!U462/(3*'OddsRatio_working_3-way'!X462^(1/3))*COS(('OddsRatio_working_3-way'!Y462)/3)</f>
        <v>0.52610910753188522</v>
      </c>
      <c r="AG462" s="11">
        <f>-'OddsRatio_working_3-way'!U462/(3*'OddsRatio_working_3-way'!X462^(1/3))*COS(('OddsRatio_working_3-way'!Y462+2*PI())/3)</f>
        <v>-0.41709610210355441</v>
      </c>
      <c r="AH462" s="11">
        <f>-'OddsRatio_working_3-way'!U462/(3*'OddsRatio_working_3-way'!X462^(1/3))*COS(('OddsRatio_working_3-way'!Y462+4*PI())/3)</f>
        <v>-0.10901300542833099</v>
      </c>
      <c r="AI462" s="11">
        <f>'OddsRatio_working_3-way'!U462/(3*'OddsRatio_working_3-way'!X462^(1/3))*SIN(('OddsRatio_working_3-way'!Y462)/3)</f>
        <v>-0.17787185879821382</v>
      </c>
      <c r="AJ462" s="11">
        <f>'OddsRatio_working_3-way'!U462/(3*'OddsRatio_working_3-way'!X462^(1/3))*SIN(('OddsRatio_working_3-way'!Y462+2*PI())/3)</f>
        <v>-0.36668792288586471</v>
      </c>
      <c r="AK462" s="11">
        <f>'OddsRatio_working_3-way'!U462/(3*'OddsRatio_working_3-way'!X462^(1/3))*SIN(('OddsRatio_working_3-way'!Y462+4*PI())/3)</f>
        <v>0.54455978168407848</v>
      </c>
      <c r="AL462" s="11">
        <f>'OddsRatio_working_3-way'!Z462+'OddsRatio_working_3-way'!AF462</f>
        <v>1.0522182150637704</v>
      </c>
      <c r="AM462" s="11">
        <f>'OddsRatio_working_3-way'!AA462+'OddsRatio_working_3-way'!AG462</f>
        <v>-0.83419220420710882</v>
      </c>
      <c r="AN462" s="11">
        <f>'OddsRatio_working_3-way'!AB462+'OddsRatio_working_3-way'!AH462</f>
        <v>-0.21802601085666198</v>
      </c>
      <c r="AO462" s="11">
        <f>'OddsRatio_working_3-way'!AC462+'OddsRatio_working_3-way'!AI462</f>
        <v>0</v>
      </c>
      <c r="AP462" s="11">
        <f>'OddsRatio_working_3-way'!AD462+'OddsRatio_working_3-way'!AJ462</f>
        <v>0</v>
      </c>
      <c r="AQ462" s="11">
        <f>'OddsRatio_working_3-way'!AE462+'OddsRatio_working_3-way'!AK462</f>
        <v>0</v>
      </c>
      <c r="AR462" s="10">
        <f>IF(A462="","",IF(('OddsRatio_working_3-way'!X462=0),IF(Q462&gt;0,-Q462^(1/3),(-Q462)^(1/3)),'OddsRatio_working_3-way'!AL462-'OddsRatio_working_3-way'!R462/3))</f>
        <v>1.0522182150637704</v>
      </c>
      <c r="AS462" s="11">
        <f>IF(('OddsRatio_working_3-way'!X462=0),IF(Q462&gt;0,-Q462^(1/3),(-Q462)^(1/3)),'OddsRatio_working_3-way'!AM462-'OddsRatio_working_3-way'!R462/3)</f>
        <v>-0.83419220420710882</v>
      </c>
      <c r="AT462" s="11">
        <f>IF(('OddsRatio_working_3-way'!X462=0),IF(Q462&gt;0,-Q462^(1/3),(-Q462)^(1/3)),'OddsRatio_working_3-way'!AN462-'OddsRatio_working_3-way'!R462/3)</f>
        <v>-0.21802601085666198</v>
      </c>
      <c r="AU462" s="11">
        <f>IF(('OddsRatio_working_3-way'!X462=0),0,'OddsRatio_working_3-way'!AO462)</f>
        <v>0</v>
      </c>
      <c r="AV462" s="11">
        <f>IF(('OddsRatio_working_3-way'!X462=0),0,'OddsRatio_working_3-way'!AP462)</f>
        <v>0</v>
      </c>
      <c r="AW462" s="11">
        <f>IF(('OddsRatio_working_3-way'!X462=0),0,'OddsRatio_working_3-way'!AQ462)</f>
        <v>0</v>
      </c>
    </row>
    <row r="463" spans="1:49" x14ac:dyDescent="0.2">
      <c r="A463" s="4">
        <f>IF('True_Odds_Calculator_3-way'!A464="","",'True_Odds_Calculator_3-way'!A464)</f>
        <v>2.38</v>
      </c>
      <c r="B463" s="4">
        <f>IF('True_Odds_Calculator_3-way'!B464="","",'True_Odds_Calculator_3-way'!B464)</f>
        <v>3.37</v>
      </c>
      <c r="C463" s="4">
        <f>IF('True_Odds_Calculator_3-way'!C464="","",'True_Odds_Calculator_3-way'!C464)</f>
        <v>3.22</v>
      </c>
      <c r="D463" s="9">
        <f t="shared" si="104"/>
        <v>0.41009771372908255</v>
      </c>
      <c r="E463" s="9">
        <f t="shared" si="105"/>
        <v>0.28815371923773997</v>
      </c>
      <c r="F463" s="9">
        <f t="shared" si="106"/>
        <v>0.30174856703317732</v>
      </c>
      <c r="G463" s="9">
        <f t="shared" si="107"/>
        <v>1.042350177831981</v>
      </c>
      <c r="H463" s="9">
        <f t="shared" si="108"/>
        <v>2.4384432454081342</v>
      </c>
      <c r="I463" s="9">
        <f t="shared" si="109"/>
        <v>3.4703699214617956</v>
      </c>
      <c r="J463" s="9">
        <f t="shared" si="110"/>
        <v>3.3140173947869975</v>
      </c>
      <c r="K463" s="11">
        <f t="shared" si="111"/>
        <v>0.42016806722689076</v>
      </c>
      <c r="L463" s="11">
        <f t="shared" si="112"/>
        <v>0.29673590504451036</v>
      </c>
      <c r="M463" s="11">
        <f t="shared" si="113"/>
        <v>0.3105590062111801</v>
      </c>
      <c r="N463" s="11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-0.28113678705903722</v>
      </c>
      <c r="O463" s="11">
        <f>0</f>
        <v>0</v>
      </c>
      <c r="P463" s="11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0.23115942287119978</v>
      </c>
      <c r="Q463" s="11">
        <f>2*'OddsRatio_working_3-way'!K463*'OddsRatio_working_3-way'!L463*'OddsRatio_working_3-way'!M463</f>
        <v>7.7440342670418688E-2</v>
      </c>
      <c r="R463" s="11">
        <f t="shared" si="114"/>
        <v>0</v>
      </c>
      <c r="S463" s="11">
        <f t="shared" si="115"/>
        <v>-0.82223114694220911</v>
      </c>
      <c r="T463" s="11">
        <f t="shared" si="116"/>
        <v>-0.27545432058365465</v>
      </c>
      <c r="U463" s="11">
        <f>'OddsRatio_working_3-way'!S463-'OddsRatio_working_3-way'!R463^2/3</f>
        <v>-0.82223114694220911</v>
      </c>
      <c r="V463" s="11">
        <f>'OddsRatio_working_3-way'!S463*'OddsRatio_working_3-way'!R463/3-2*'OddsRatio_working_3-way'!R463^3/27-'OddsRatio_working_3-way'!T463</f>
        <v>0.27545432058365465</v>
      </c>
      <c r="W463" s="11">
        <f>'OddsRatio_working_3-way'!V463^2+4*'OddsRatio_working_3-way'!U463^3/27</f>
        <v>-6.4776471443213773E-3</v>
      </c>
      <c r="X463" s="11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0.14348582671515345</v>
      </c>
      <c r="Y463" s="11">
        <f>IF('OddsRatio_working_3-way'!W463&gt;=0,IF('OddsRatio_working_3-way'!V463+SQRT('OddsRatio_working_3-way'!W463)&gt;0,0,PI()),ACOS('OddsRatio_working_3-way'!V463/(2*'OddsRatio_working_3-way'!X463)))</f>
        <v>0.28427244408274865</v>
      </c>
      <c r="Z463" s="11">
        <f>'OddsRatio_working_3-way'!X463^(1/3)*COS('OddsRatio_working_3-way'!Y463/3)</f>
        <v>0.52117508891599051</v>
      </c>
      <c r="AA463" s="11">
        <f>'OddsRatio_working_3-way'!X463^(1/3)*COS(('OddsRatio_working_3-way'!Y463+2*PI())/3)</f>
        <v>-0.30348488418447894</v>
      </c>
      <c r="AB463" s="11">
        <f>'OddsRatio_working_3-way'!X463^(1/3)*COS(('OddsRatio_working_3-way'!Y463+4*PI())/3)</f>
        <v>-0.21769020473151143</v>
      </c>
      <c r="AC463" s="11">
        <f>'OddsRatio_working_3-way'!X463^(1/3)*SIN('OddsRatio_working_3-way'!Y463/3)</f>
        <v>4.9533581277208402E-2</v>
      </c>
      <c r="AD463" s="11">
        <f>'OddsRatio_working_3-way'!X463^(1/3)*SIN(('OddsRatio_working_3-way'!Y463+2*PI())/3)</f>
        <v>0.42658407618225719</v>
      </c>
      <c r="AE463" s="11">
        <f>'OddsRatio_working_3-way'!X463^(1/3)*SIN(('OddsRatio_working_3-way'!Y463+4*PI())/3)</f>
        <v>-0.4761176574594656</v>
      </c>
      <c r="AF463" s="11">
        <f>-'OddsRatio_working_3-way'!U463/(3*'OddsRatio_working_3-way'!X463^(1/3))*COS(('OddsRatio_working_3-way'!Y463)/3)</f>
        <v>0.5211750889159904</v>
      </c>
      <c r="AG463" s="11">
        <f>-'OddsRatio_working_3-way'!U463/(3*'OddsRatio_working_3-way'!X463^(1/3))*COS(('OddsRatio_working_3-way'!Y463+2*PI())/3)</f>
        <v>-0.30348488418447889</v>
      </c>
      <c r="AH463" s="11">
        <f>-'OddsRatio_working_3-way'!U463/(3*'OddsRatio_working_3-way'!X463^(1/3))*COS(('OddsRatio_working_3-way'!Y463+4*PI())/3)</f>
        <v>-0.21769020473151138</v>
      </c>
      <c r="AI463" s="11">
        <f>'OddsRatio_working_3-way'!U463/(3*'OddsRatio_working_3-way'!X463^(1/3))*SIN(('OddsRatio_working_3-way'!Y463)/3)</f>
        <v>-4.9533581277208388E-2</v>
      </c>
      <c r="AJ463" s="11">
        <f>'OddsRatio_working_3-way'!U463/(3*'OddsRatio_working_3-way'!X463^(1/3))*SIN(('OddsRatio_working_3-way'!Y463+2*PI())/3)</f>
        <v>-0.42658407618225713</v>
      </c>
      <c r="AK463" s="11">
        <f>'OddsRatio_working_3-way'!U463/(3*'OddsRatio_working_3-way'!X463^(1/3))*SIN(('OddsRatio_working_3-way'!Y463+4*PI())/3)</f>
        <v>0.47611765745946549</v>
      </c>
      <c r="AL463" s="11">
        <f>'OddsRatio_working_3-way'!Z463+'OddsRatio_working_3-way'!AF463</f>
        <v>1.042350177831981</v>
      </c>
      <c r="AM463" s="11">
        <f>'OddsRatio_working_3-way'!AA463+'OddsRatio_working_3-way'!AG463</f>
        <v>-0.60696976836895788</v>
      </c>
      <c r="AN463" s="11">
        <f>'OddsRatio_working_3-way'!AB463+'OddsRatio_working_3-way'!AH463</f>
        <v>-0.43538040946302281</v>
      </c>
      <c r="AO463" s="11">
        <f>'OddsRatio_working_3-way'!AC463+'OddsRatio_working_3-way'!AI463</f>
        <v>0</v>
      </c>
      <c r="AP463" s="11">
        <f>'OddsRatio_working_3-way'!AD463+'OddsRatio_working_3-way'!AJ463</f>
        <v>0</v>
      </c>
      <c r="AQ463" s="11">
        <f>'OddsRatio_working_3-way'!AE463+'OddsRatio_working_3-way'!AK463</f>
        <v>0</v>
      </c>
      <c r="AR463" s="10">
        <f>IF(A463="","",IF(('OddsRatio_working_3-way'!X463=0),IF(Q463&gt;0,-Q463^(1/3),(-Q463)^(1/3)),'OddsRatio_working_3-way'!AL463-'OddsRatio_working_3-way'!R463/3))</f>
        <v>1.042350177831981</v>
      </c>
      <c r="AS463" s="11">
        <f>IF(('OddsRatio_working_3-way'!X463=0),IF(Q463&gt;0,-Q463^(1/3),(-Q463)^(1/3)),'OddsRatio_working_3-way'!AM463-'OddsRatio_working_3-way'!R463/3)</f>
        <v>-0.60696976836895788</v>
      </c>
      <c r="AT463" s="11">
        <f>IF(('OddsRatio_working_3-way'!X463=0),IF(Q463&gt;0,-Q463^(1/3),(-Q463)^(1/3)),'OddsRatio_working_3-way'!AN463-'OddsRatio_working_3-way'!R463/3)</f>
        <v>-0.43538040946302281</v>
      </c>
      <c r="AU463" s="11">
        <f>IF(('OddsRatio_working_3-way'!X463=0),0,'OddsRatio_working_3-way'!AO463)</f>
        <v>0</v>
      </c>
      <c r="AV463" s="11">
        <f>IF(('OddsRatio_working_3-way'!X463=0),0,'OddsRatio_working_3-way'!AP463)</f>
        <v>0</v>
      </c>
      <c r="AW463" s="11">
        <f>IF(('OddsRatio_working_3-way'!X463=0),0,'OddsRatio_working_3-way'!AQ463)</f>
        <v>0</v>
      </c>
    </row>
    <row r="464" spans="1:49" x14ac:dyDescent="0.2">
      <c r="A464" s="4">
        <f>IF('True_Odds_Calculator_3-way'!A465="","",'True_Odds_Calculator_3-way'!A465)</f>
        <v>2.21</v>
      </c>
      <c r="B464" s="4">
        <f>IF('True_Odds_Calculator_3-way'!B465="","",'True_Odds_Calculator_3-way'!B465)</f>
        <v>3.42</v>
      </c>
      <c r="C464" s="4">
        <f>IF('True_Odds_Calculator_3-way'!C465="","",'True_Odds_Calculator_3-way'!C465)</f>
        <v>3.54</v>
      </c>
      <c r="D464" s="9">
        <f t="shared" si="104"/>
        <v>0.44212808887820215</v>
      </c>
      <c r="E464" s="9">
        <f t="shared" si="105"/>
        <v>0.28380259360336818</v>
      </c>
      <c r="F464" s="9">
        <f t="shared" si="106"/>
        <v>0.27406931751842961</v>
      </c>
      <c r="G464" s="9">
        <f t="shared" si="107"/>
        <v>1.0427999889945303</v>
      </c>
      <c r="H464" s="9">
        <f t="shared" si="108"/>
        <v>2.2617879866833817</v>
      </c>
      <c r="I464" s="9">
        <f t="shared" si="109"/>
        <v>3.5235759733667633</v>
      </c>
      <c r="J464" s="9">
        <f t="shared" si="110"/>
        <v>3.6487119720461072</v>
      </c>
      <c r="K464" s="11">
        <f t="shared" si="111"/>
        <v>0.45248868778280543</v>
      </c>
      <c r="L464" s="11">
        <f t="shared" si="112"/>
        <v>0.29239766081871343</v>
      </c>
      <c r="M464" s="11">
        <f t="shared" si="113"/>
        <v>0.2824858757062147</v>
      </c>
      <c r="N464" s="11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-0.27797952670702841</v>
      </c>
      <c r="O464" s="11">
        <f>0</f>
        <v>0</v>
      </c>
      <c r="P464" s="11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0.23060224036243343</v>
      </c>
      <c r="Q464" s="11">
        <f>2*'OddsRatio_working_3-way'!K464*'OddsRatio_working_3-way'!L464*'OddsRatio_working_3-way'!M464</f>
        <v>7.4749510652328516E-2</v>
      </c>
      <c r="R464" s="11">
        <f t="shared" si="114"/>
        <v>0</v>
      </c>
      <c r="S464" s="11">
        <f t="shared" si="115"/>
        <v>-0.8295655550398594</v>
      </c>
      <c r="T464" s="11">
        <f t="shared" si="116"/>
        <v>-0.26890293518309871</v>
      </c>
      <c r="U464" s="11">
        <f>'OddsRatio_working_3-way'!S464-'OddsRatio_working_3-way'!R464^2/3</f>
        <v>-0.8295655550398594</v>
      </c>
      <c r="V464" s="11">
        <f>'OddsRatio_working_3-way'!S464*'OddsRatio_working_3-way'!R464/3-2*'OddsRatio_working_3-way'!R464^3/27-'OddsRatio_working_3-way'!T464</f>
        <v>0.26890293518309871</v>
      </c>
      <c r="W464" s="11">
        <f>'OddsRatio_working_3-way'!V464^2+4*'OddsRatio_working_3-way'!U464^3/27</f>
        <v>-1.2267448855471763E-2</v>
      </c>
      <c r="X464" s="11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0.14540996991743513</v>
      </c>
      <c r="Y464" s="11">
        <f>IF('OddsRatio_working_3-way'!W464&gt;=0,IF('OddsRatio_working_3-way'!V464+SQRT('OddsRatio_working_3-way'!W464)&gt;0,0,PI()),ACOS('OddsRatio_working_3-way'!V464/(2*'OddsRatio_working_3-way'!X464)))</f>
        <v>0.3907144425075415</v>
      </c>
      <c r="Z464" s="11">
        <f>'OddsRatio_working_3-way'!X464^(1/3)*COS('OddsRatio_working_3-way'!Y464/3)</f>
        <v>0.52139999449726504</v>
      </c>
      <c r="AA464" s="11">
        <f>'OddsRatio_working_3-way'!X464^(1/3)*COS(('OddsRatio_working_3-way'!Y464+2*PI())/3)</f>
        <v>-0.31984323915887797</v>
      </c>
      <c r="AB464" s="11">
        <f>'OddsRatio_working_3-way'!X464^(1/3)*COS(('OddsRatio_working_3-way'!Y464+4*PI())/3)</f>
        <v>-0.20155675533838743</v>
      </c>
      <c r="AC464" s="11">
        <f>'OddsRatio_working_3-way'!X464^(1/3)*SIN('OddsRatio_working_3-way'!Y464/3)</f>
        <v>6.8292733275254702E-2</v>
      </c>
      <c r="AD464" s="11">
        <f>'OddsRatio_working_3-way'!X464^(1/3)*SIN(('OddsRatio_working_3-way'!Y464+2*PI())/3)</f>
        <v>0.41739927413007066</v>
      </c>
      <c r="AE464" s="11">
        <f>'OddsRatio_working_3-way'!X464^(1/3)*SIN(('OddsRatio_working_3-way'!Y464+4*PI())/3)</f>
        <v>-0.48569200740532525</v>
      </c>
      <c r="AF464" s="11">
        <f>-'OddsRatio_working_3-way'!U464/(3*'OddsRatio_working_3-way'!X464^(1/3))*COS(('OddsRatio_working_3-way'!Y464)/3)</f>
        <v>0.52139999449726515</v>
      </c>
      <c r="AG464" s="11">
        <f>-'OddsRatio_working_3-way'!U464/(3*'OddsRatio_working_3-way'!X464^(1/3))*COS(('OddsRatio_working_3-way'!Y464+2*PI())/3)</f>
        <v>-0.31984323915887802</v>
      </c>
      <c r="AH464" s="11">
        <f>-'OddsRatio_working_3-way'!U464/(3*'OddsRatio_working_3-way'!X464^(1/3))*COS(('OddsRatio_working_3-way'!Y464+4*PI())/3)</f>
        <v>-0.20155675533838746</v>
      </c>
      <c r="AI464" s="11">
        <f>'OddsRatio_working_3-way'!U464/(3*'OddsRatio_working_3-way'!X464^(1/3))*SIN(('OddsRatio_working_3-way'!Y464)/3)</f>
        <v>-6.8292733275254716E-2</v>
      </c>
      <c r="AJ464" s="11">
        <f>'OddsRatio_working_3-way'!U464/(3*'OddsRatio_working_3-way'!X464^(1/3))*SIN(('OddsRatio_working_3-way'!Y464+2*PI())/3)</f>
        <v>-0.41739927413007077</v>
      </c>
      <c r="AK464" s="11">
        <f>'OddsRatio_working_3-way'!U464/(3*'OddsRatio_working_3-way'!X464^(1/3))*SIN(('OddsRatio_working_3-way'!Y464+4*PI())/3)</f>
        <v>0.48569200740532537</v>
      </c>
      <c r="AL464" s="11">
        <f>'OddsRatio_working_3-way'!Z464+'OddsRatio_working_3-way'!AF464</f>
        <v>1.0427999889945303</v>
      </c>
      <c r="AM464" s="11">
        <f>'OddsRatio_working_3-way'!AA464+'OddsRatio_working_3-way'!AG464</f>
        <v>-0.63968647831775605</v>
      </c>
      <c r="AN464" s="11">
        <f>'OddsRatio_working_3-way'!AB464+'OddsRatio_working_3-way'!AH464</f>
        <v>-0.40311351067677492</v>
      </c>
      <c r="AO464" s="11">
        <f>'OddsRatio_working_3-way'!AC464+'OddsRatio_working_3-way'!AI464</f>
        <v>0</v>
      </c>
      <c r="AP464" s="11">
        <f>'OddsRatio_working_3-way'!AD464+'OddsRatio_working_3-way'!AJ464</f>
        <v>0</v>
      </c>
      <c r="AQ464" s="11">
        <f>'OddsRatio_working_3-way'!AE464+'OddsRatio_working_3-way'!AK464</f>
        <v>0</v>
      </c>
      <c r="AR464" s="10">
        <f>IF(A464="","",IF(('OddsRatio_working_3-way'!X464=0),IF(Q464&gt;0,-Q464^(1/3),(-Q464)^(1/3)),'OddsRatio_working_3-way'!AL464-'OddsRatio_working_3-way'!R464/3))</f>
        <v>1.0427999889945303</v>
      </c>
      <c r="AS464" s="11">
        <f>IF(('OddsRatio_working_3-way'!X464=0),IF(Q464&gt;0,-Q464^(1/3),(-Q464)^(1/3)),'OddsRatio_working_3-way'!AM464-'OddsRatio_working_3-way'!R464/3)</f>
        <v>-0.63968647831775605</v>
      </c>
      <c r="AT464" s="11">
        <f>IF(('OddsRatio_working_3-way'!X464=0),IF(Q464&gt;0,-Q464^(1/3),(-Q464)^(1/3)),'OddsRatio_working_3-way'!AN464-'OddsRatio_working_3-way'!R464/3)</f>
        <v>-0.40311351067677492</v>
      </c>
      <c r="AU464" s="11">
        <f>IF(('OddsRatio_working_3-way'!X464=0),0,'OddsRatio_working_3-way'!AO464)</f>
        <v>0</v>
      </c>
      <c r="AV464" s="11">
        <f>IF(('OddsRatio_working_3-way'!X464=0),0,'OddsRatio_working_3-way'!AP464)</f>
        <v>0</v>
      </c>
      <c r="AW464" s="11">
        <f>IF(('OddsRatio_working_3-way'!X464=0),0,'OddsRatio_working_3-way'!AQ464)</f>
        <v>0</v>
      </c>
    </row>
    <row r="465" spans="1:49" x14ac:dyDescent="0.2">
      <c r="A465" s="4">
        <f>IF('True_Odds_Calculator_3-way'!A466="","",'True_Odds_Calculator_3-way'!A466)</f>
        <v>2.16</v>
      </c>
      <c r="B465" s="4">
        <f>IF('True_Odds_Calculator_3-way'!B466="","",'True_Odds_Calculator_3-way'!B466)</f>
        <v>3.56</v>
      </c>
      <c r="C465" s="4">
        <f>IF('True_Odds_Calculator_3-way'!C466="","",'True_Odds_Calculator_3-way'!C466)</f>
        <v>3.52</v>
      </c>
      <c r="D465" s="9">
        <f t="shared" si="104"/>
        <v>0.45228549480602864</v>
      </c>
      <c r="E465" s="9">
        <f t="shared" si="105"/>
        <v>0.27229141078865826</v>
      </c>
      <c r="F465" s="9">
        <f t="shared" si="106"/>
        <v>0.27542309440531315</v>
      </c>
      <c r="G465" s="9">
        <f t="shared" si="107"/>
        <v>1.0439593626451646</v>
      </c>
      <c r="H465" s="9">
        <f t="shared" si="108"/>
        <v>2.2109928606683913</v>
      </c>
      <c r="I465" s="9">
        <f t="shared" si="109"/>
        <v>3.6725359683716214</v>
      </c>
      <c r="J465" s="9">
        <f t="shared" si="110"/>
        <v>3.6307775938658144</v>
      </c>
      <c r="K465" s="11">
        <f t="shared" si="111"/>
        <v>0.46296296296296291</v>
      </c>
      <c r="L465" s="11">
        <f t="shared" si="112"/>
        <v>0.2808988764044944</v>
      </c>
      <c r="M465" s="11">
        <f t="shared" si="113"/>
        <v>0.28409090909090912</v>
      </c>
      <c r="N465" s="11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-0.27647259107933264</v>
      </c>
      <c r="O465" s="11">
        <f>0</f>
        <v>0</v>
      </c>
      <c r="P465" s="11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0.23053569401884011</v>
      </c>
      <c r="Q465" s="11">
        <f>2*'OddsRatio_working_3-way'!K465*'OddsRatio_working_3-way'!L465*'OddsRatio_working_3-way'!M465</f>
        <v>7.3889645518859015E-2</v>
      </c>
      <c r="R465" s="11">
        <f t="shared" si="114"/>
        <v>0</v>
      </c>
      <c r="S465" s="11">
        <f t="shared" si="115"/>
        <v>-0.83384646962233178</v>
      </c>
      <c r="T465" s="11">
        <f t="shared" si="116"/>
        <v>-0.26725848385331152</v>
      </c>
      <c r="U465" s="11">
        <f>'OddsRatio_working_3-way'!S465-'OddsRatio_working_3-way'!R465^2/3</f>
        <v>-0.83384646962233178</v>
      </c>
      <c r="V465" s="11">
        <f>'OddsRatio_working_3-way'!S465*'OddsRatio_working_3-way'!R465/3-2*'OddsRatio_working_3-way'!R465^3/27-'OddsRatio_working_3-way'!T465</f>
        <v>0.26725848385331152</v>
      </c>
      <c r="W465" s="11">
        <f>'OddsRatio_working_3-way'!V465^2+4*'OddsRatio_working_3-way'!U465^3/27</f>
        <v>-1.4465257778260049E-2</v>
      </c>
      <c r="X465" s="11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0.14653698762584724</v>
      </c>
      <c r="Y465" s="11">
        <f>IF('OddsRatio_working_3-way'!W465&gt;=0,IF('OddsRatio_working_3-way'!V465+SQRT('OddsRatio_working_3-way'!W465)&gt;0,0,PI()),ACOS('OddsRatio_working_3-way'!V465/(2*'OddsRatio_working_3-way'!X465)))</f>
        <v>0.42287036244845599</v>
      </c>
      <c r="Z465" s="11">
        <f>'OddsRatio_working_3-way'!X465^(1/3)*COS('OddsRatio_working_3-way'!Y465/3)</f>
        <v>0.52197968132258243</v>
      </c>
      <c r="AA465" s="11">
        <f>'OddsRatio_working_3-way'!X465^(1/3)*COS(('OddsRatio_working_3-way'!Y465+2*PI())/3)</f>
        <v>-0.32513441658446979</v>
      </c>
      <c r="AB465" s="11">
        <f>'OddsRatio_working_3-way'!X465^(1/3)*COS(('OddsRatio_working_3-way'!Y465+4*PI())/3)</f>
        <v>-0.19684526473811234</v>
      </c>
      <c r="AC465" s="11">
        <f>'OddsRatio_working_3-way'!X465^(1/3)*SIN('OddsRatio_working_3-way'!Y465/3)</f>
        <v>7.406777635260324E-2</v>
      </c>
      <c r="AD465" s="11">
        <f>'OddsRatio_working_3-way'!X465^(1/3)*SIN(('OddsRatio_working_3-way'!Y465+2*PI())/3)</f>
        <v>0.41501377610836054</v>
      </c>
      <c r="AE465" s="11">
        <f>'OddsRatio_working_3-way'!X465^(1/3)*SIN(('OddsRatio_working_3-way'!Y465+4*PI())/3)</f>
        <v>-0.4890815524609638</v>
      </c>
      <c r="AF465" s="11">
        <f>-'OddsRatio_working_3-way'!U465/(3*'OddsRatio_working_3-way'!X465^(1/3))*COS(('OddsRatio_working_3-way'!Y465)/3)</f>
        <v>0.52197968132258232</v>
      </c>
      <c r="AG465" s="11">
        <f>-'OddsRatio_working_3-way'!U465/(3*'OddsRatio_working_3-way'!X465^(1/3))*COS(('OddsRatio_working_3-way'!Y465+2*PI())/3)</f>
        <v>-0.32513441658446973</v>
      </c>
      <c r="AH465" s="11">
        <f>-'OddsRatio_working_3-way'!U465/(3*'OddsRatio_working_3-way'!X465^(1/3))*COS(('OddsRatio_working_3-way'!Y465+4*PI())/3)</f>
        <v>-0.19684526473811229</v>
      </c>
      <c r="AI465" s="11">
        <f>'OddsRatio_working_3-way'!U465/(3*'OddsRatio_working_3-way'!X465^(1/3))*SIN(('OddsRatio_working_3-way'!Y465)/3)</f>
        <v>-7.4067776352603226E-2</v>
      </c>
      <c r="AJ465" s="11">
        <f>'OddsRatio_working_3-way'!U465/(3*'OddsRatio_working_3-way'!X465^(1/3))*SIN(('OddsRatio_working_3-way'!Y465+2*PI())/3)</f>
        <v>-0.41501377610836043</v>
      </c>
      <c r="AK465" s="11">
        <f>'OddsRatio_working_3-way'!U465/(3*'OddsRatio_working_3-way'!X465^(1/3))*SIN(('OddsRatio_working_3-way'!Y465+4*PI())/3)</f>
        <v>0.48908155246096369</v>
      </c>
      <c r="AL465" s="11">
        <f>'OddsRatio_working_3-way'!Z465+'OddsRatio_working_3-way'!AF465</f>
        <v>1.0439593626451646</v>
      </c>
      <c r="AM465" s="11">
        <f>'OddsRatio_working_3-way'!AA465+'OddsRatio_working_3-way'!AG465</f>
        <v>-0.65026883316893946</v>
      </c>
      <c r="AN465" s="11">
        <f>'OddsRatio_working_3-way'!AB465+'OddsRatio_working_3-way'!AH465</f>
        <v>-0.39369052947622463</v>
      </c>
      <c r="AO465" s="11">
        <f>'OddsRatio_working_3-way'!AC465+'OddsRatio_working_3-way'!AI465</f>
        <v>0</v>
      </c>
      <c r="AP465" s="11">
        <f>'OddsRatio_working_3-way'!AD465+'OddsRatio_working_3-way'!AJ465</f>
        <v>0</v>
      </c>
      <c r="AQ465" s="11">
        <f>'OddsRatio_working_3-way'!AE465+'OddsRatio_working_3-way'!AK465</f>
        <v>0</v>
      </c>
      <c r="AR465" s="10">
        <f>IF(A465="","",IF(('OddsRatio_working_3-way'!X465=0),IF(Q465&gt;0,-Q465^(1/3),(-Q465)^(1/3)),'OddsRatio_working_3-way'!AL465-'OddsRatio_working_3-way'!R465/3))</f>
        <v>1.0439593626451646</v>
      </c>
      <c r="AS465" s="11">
        <f>IF(('OddsRatio_working_3-way'!X465=0),IF(Q465&gt;0,-Q465^(1/3),(-Q465)^(1/3)),'OddsRatio_working_3-way'!AM465-'OddsRatio_working_3-way'!R465/3)</f>
        <v>-0.65026883316893946</v>
      </c>
      <c r="AT465" s="11">
        <f>IF(('OddsRatio_working_3-way'!X465=0),IF(Q465&gt;0,-Q465^(1/3),(-Q465)^(1/3)),'OddsRatio_working_3-way'!AN465-'OddsRatio_working_3-way'!R465/3)</f>
        <v>-0.39369052947622463</v>
      </c>
      <c r="AU465" s="11">
        <f>IF(('OddsRatio_working_3-way'!X465=0),0,'OddsRatio_working_3-way'!AO465)</f>
        <v>0</v>
      </c>
      <c r="AV465" s="11">
        <f>IF(('OddsRatio_working_3-way'!X465=0),0,'OddsRatio_working_3-way'!AP465)</f>
        <v>0</v>
      </c>
      <c r="AW465" s="11">
        <f>IF(('OddsRatio_working_3-way'!X465=0),0,'OddsRatio_working_3-way'!AQ465)</f>
        <v>0</v>
      </c>
    </row>
    <row r="466" spans="1:49" x14ac:dyDescent="0.2">
      <c r="A466" s="4">
        <f>IF('True_Odds_Calculator_3-way'!A467="","",'True_Odds_Calculator_3-way'!A467)</f>
        <v>6.1</v>
      </c>
      <c r="B466" s="4">
        <f>IF('True_Odds_Calculator_3-way'!B467="","",'True_Odds_Calculator_3-way'!B467)</f>
        <v>3.73</v>
      </c>
      <c r="C466" s="4">
        <f>IF('True_Odds_Calculator_3-way'!C467="","",'True_Odds_Calculator_3-way'!C467)</f>
        <v>1.68</v>
      </c>
      <c r="D466" s="9">
        <f t="shared" si="104"/>
        <v>0.15749226337949923</v>
      </c>
      <c r="E466" s="9">
        <f t="shared" si="105"/>
        <v>0.2588282666074842</v>
      </c>
      <c r="F466" s="9">
        <f t="shared" si="106"/>
        <v>0.58367947001301668</v>
      </c>
      <c r="G466" s="9">
        <f t="shared" si="107"/>
        <v>1.04892514635921</v>
      </c>
      <c r="H466" s="9">
        <f t="shared" si="108"/>
        <v>6.3495182464319706</v>
      </c>
      <c r="I466" s="9">
        <f t="shared" si="109"/>
        <v>3.863565649560643</v>
      </c>
      <c r="J466" s="9">
        <f t="shared" si="110"/>
        <v>1.7132690995242628</v>
      </c>
      <c r="K466" s="11">
        <f t="shared" si="111"/>
        <v>0.16393442622950821</v>
      </c>
      <c r="L466" s="11">
        <f t="shared" si="112"/>
        <v>0.26809651474530832</v>
      </c>
      <c r="M466" s="11">
        <f t="shared" si="113"/>
        <v>0.59523809523809523</v>
      </c>
      <c r="N466" s="11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-0.24768162440117791</v>
      </c>
      <c r="O466" s="11">
        <f>0</f>
        <v>0</v>
      </c>
      <c r="P466" s="11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0.22262893642491938</v>
      </c>
      <c r="Q466" s="11">
        <f>2*'OddsRatio_working_3-way'!K466*'OddsRatio_working_3-way'!L466*'OddsRatio_working_3-way'!M466</f>
        <v>5.2321724189170242E-2</v>
      </c>
      <c r="R466" s="11">
        <f t="shared" si="114"/>
        <v>0</v>
      </c>
      <c r="S466" s="11">
        <f t="shared" si="115"/>
        <v>-0.89885124487200596</v>
      </c>
      <c r="T466" s="11">
        <f t="shared" si="116"/>
        <v>-0.2112458859863704</v>
      </c>
      <c r="U466" s="11">
        <f>'OddsRatio_working_3-way'!S466-'OddsRatio_working_3-way'!R466^2/3</f>
        <v>-0.89885124487200596</v>
      </c>
      <c r="V466" s="11">
        <f>'OddsRatio_working_3-way'!S466*'OddsRatio_working_3-way'!R466/3-2*'OddsRatio_working_3-way'!R466^3/27-'OddsRatio_working_3-way'!T466</f>
        <v>0.2112458859863704</v>
      </c>
      <c r="W466" s="11">
        <f>'OddsRatio_working_3-way'!V466^2+4*'OddsRatio_working_3-way'!U466^3/27</f>
        <v>-6.2962151438509278E-2</v>
      </c>
      <c r="X466" s="11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0.16400226811287999</v>
      </c>
      <c r="Y466" s="11">
        <f>IF('OddsRatio_working_3-way'!W466&gt;=0,IF('OddsRatio_working_3-way'!V466+SQRT('OddsRatio_working_3-way'!W466)&gt;0,0,PI()),ACOS('OddsRatio_working_3-way'!V466/(2*'OddsRatio_working_3-way'!X466)))</f>
        <v>0.8710372133226002</v>
      </c>
      <c r="Z466" s="11">
        <f>'OddsRatio_working_3-way'!X466^(1/3)*COS('OddsRatio_working_3-way'!Y466/3)</f>
        <v>0.5244625731796051</v>
      </c>
      <c r="AA466" s="11">
        <f>'OddsRatio_working_3-way'!X466^(1/3)*COS(('OddsRatio_working_3-way'!Y466+2*PI())/3)</f>
        <v>-0.39794078595654575</v>
      </c>
      <c r="AB466" s="11">
        <f>'OddsRatio_working_3-way'!X466^(1/3)*COS(('OddsRatio_working_3-way'!Y466+4*PI())/3)</f>
        <v>-0.12652178722305946</v>
      </c>
      <c r="AC466" s="11">
        <f>'OddsRatio_working_3-way'!X466^(1/3)*SIN('OddsRatio_working_3-way'!Y466/3)</f>
        <v>0.15670383198195711</v>
      </c>
      <c r="AD466" s="11">
        <f>'OddsRatio_working_3-way'!X466^(1/3)*SIN(('OddsRatio_working_3-way'!Y466+2*PI())/3)</f>
        <v>0.37584599571671468</v>
      </c>
      <c r="AE466" s="11">
        <f>'OddsRatio_working_3-way'!X466^(1/3)*SIN(('OddsRatio_working_3-way'!Y466+4*PI())/3)</f>
        <v>-0.53254982769867176</v>
      </c>
      <c r="AF466" s="11">
        <f>-'OddsRatio_working_3-way'!U466/(3*'OddsRatio_working_3-way'!X466^(1/3))*COS(('OddsRatio_working_3-way'!Y466)/3)</f>
        <v>0.52446257317960487</v>
      </c>
      <c r="AG466" s="11">
        <f>-'OddsRatio_working_3-way'!U466/(3*'OddsRatio_working_3-way'!X466^(1/3))*COS(('OddsRatio_working_3-way'!Y466+2*PI())/3)</f>
        <v>-0.39794078595654564</v>
      </c>
      <c r="AH466" s="11">
        <f>-'OddsRatio_working_3-way'!U466/(3*'OddsRatio_working_3-way'!X466^(1/3))*COS(('OddsRatio_working_3-way'!Y466+4*PI())/3)</f>
        <v>-0.1265217872230594</v>
      </c>
      <c r="AI466" s="11">
        <f>'OddsRatio_working_3-way'!U466/(3*'OddsRatio_working_3-way'!X466^(1/3))*SIN(('OddsRatio_working_3-way'!Y466)/3)</f>
        <v>-0.15670383198195706</v>
      </c>
      <c r="AJ466" s="11">
        <f>'OddsRatio_working_3-way'!U466/(3*'OddsRatio_working_3-way'!X466^(1/3))*SIN(('OddsRatio_working_3-way'!Y466+2*PI())/3)</f>
        <v>-0.37584599571671451</v>
      </c>
      <c r="AK466" s="11">
        <f>'OddsRatio_working_3-way'!U466/(3*'OddsRatio_working_3-way'!X466^(1/3))*SIN(('OddsRatio_working_3-way'!Y466+4*PI())/3)</f>
        <v>0.53254982769867154</v>
      </c>
      <c r="AL466" s="11">
        <f>'OddsRatio_working_3-way'!Z466+'OddsRatio_working_3-way'!AF466</f>
        <v>1.04892514635921</v>
      </c>
      <c r="AM466" s="11">
        <f>'OddsRatio_working_3-way'!AA466+'OddsRatio_working_3-way'!AG466</f>
        <v>-0.79588157191309139</v>
      </c>
      <c r="AN466" s="11">
        <f>'OddsRatio_working_3-way'!AB466+'OddsRatio_working_3-way'!AH466</f>
        <v>-0.25304357444611886</v>
      </c>
      <c r="AO466" s="11">
        <f>'OddsRatio_working_3-way'!AC466+'OddsRatio_working_3-way'!AI466</f>
        <v>0</v>
      </c>
      <c r="AP466" s="11">
        <f>'OddsRatio_working_3-way'!AD466+'OddsRatio_working_3-way'!AJ466</f>
        <v>0</v>
      </c>
      <c r="AQ466" s="11">
        <f>'OddsRatio_working_3-way'!AE466+'OddsRatio_working_3-way'!AK466</f>
        <v>0</v>
      </c>
      <c r="AR466" s="10">
        <f>IF(A466="","",IF(('OddsRatio_working_3-way'!X466=0),IF(Q466&gt;0,-Q466^(1/3),(-Q466)^(1/3)),'OddsRatio_working_3-way'!AL466-'OddsRatio_working_3-way'!R466/3))</f>
        <v>1.04892514635921</v>
      </c>
      <c r="AS466" s="11">
        <f>IF(('OddsRatio_working_3-way'!X466=0),IF(Q466&gt;0,-Q466^(1/3),(-Q466)^(1/3)),'OddsRatio_working_3-way'!AM466-'OddsRatio_working_3-way'!R466/3)</f>
        <v>-0.79588157191309139</v>
      </c>
      <c r="AT466" s="11">
        <f>IF(('OddsRatio_working_3-way'!X466=0),IF(Q466&gt;0,-Q466^(1/3),(-Q466)^(1/3)),'OddsRatio_working_3-way'!AN466-'OddsRatio_working_3-way'!R466/3)</f>
        <v>-0.25304357444611886</v>
      </c>
      <c r="AU466" s="11">
        <f>IF(('OddsRatio_working_3-way'!X466=0),0,'OddsRatio_working_3-way'!AO466)</f>
        <v>0</v>
      </c>
      <c r="AV466" s="11">
        <f>IF(('OddsRatio_working_3-way'!X466=0),0,'OddsRatio_working_3-way'!AP466)</f>
        <v>0</v>
      </c>
      <c r="AW466" s="11">
        <f>IF(('OddsRatio_working_3-way'!X466=0),0,'OddsRatio_working_3-way'!AQ466)</f>
        <v>0</v>
      </c>
    </row>
    <row r="467" spans="1:49" x14ac:dyDescent="0.2">
      <c r="A467" s="4">
        <f>IF('True_Odds_Calculator_3-way'!A468="","",'True_Odds_Calculator_3-way'!A468)</f>
        <v>1.98</v>
      </c>
      <c r="B467" s="4">
        <f>IF('True_Odds_Calculator_3-way'!B468="","",'True_Odds_Calculator_3-way'!B468)</f>
        <v>4</v>
      </c>
      <c r="C467" s="4">
        <f>IF('True_Odds_Calculator_3-way'!C468="","",'True_Odds_Calculator_3-way'!C468)</f>
        <v>3.71</v>
      </c>
      <c r="D467" s="9">
        <f t="shared" si="104"/>
        <v>0.49530388598009195</v>
      </c>
      <c r="E467" s="9">
        <f t="shared" si="105"/>
        <v>0.24276127553209337</v>
      </c>
      <c r="F467" s="9">
        <f t="shared" si="106"/>
        <v>0.26193483848781457</v>
      </c>
      <c r="G467" s="9">
        <f t="shared" si="107"/>
        <v>1.039757710955838</v>
      </c>
      <c r="H467" s="9">
        <f t="shared" si="108"/>
        <v>2.0189625567367213</v>
      </c>
      <c r="I467" s="9">
        <f t="shared" si="109"/>
        <v>4.1192731328675141</v>
      </c>
      <c r="J467" s="9">
        <f t="shared" si="110"/>
        <v>3.8177433966903216</v>
      </c>
      <c r="K467" s="11">
        <f t="shared" si="111"/>
        <v>0.50505050505050508</v>
      </c>
      <c r="L467" s="11">
        <f t="shared" si="112"/>
        <v>0.25</v>
      </c>
      <c r="M467" s="11">
        <f t="shared" si="113"/>
        <v>0.26954177897574122</v>
      </c>
      <c r="N467" s="11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-0.27115494568324749</v>
      </c>
      <c r="O467" s="11">
        <f>0</f>
        <v>0</v>
      </c>
      <c r="P467" s="11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0.22768112390753897</v>
      </c>
      <c r="Q467" s="11">
        <f>2*'OddsRatio_working_3-way'!K467*'OddsRatio_working_3-way'!L467*'OddsRatio_working_3-way'!M467</f>
        <v>6.8066105801954851E-2</v>
      </c>
      <c r="R467" s="11">
        <f t="shared" si="114"/>
        <v>0</v>
      </c>
      <c r="S467" s="11">
        <f t="shared" si="115"/>
        <v>-0.83967166202274279</v>
      </c>
      <c r="T467" s="11">
        <f t="shared" si="116"/>
        <v>-0.25102291839244928</v>
      </c>
      <c r="U467" s="11">
        <f>'OddsRatio_working_3-way'!S467-'OddsRatio_working_3-way'!R467^2/3</f>
        <v>-0.83967166202274279</v>
      </c>
      <c r="V467" s="11">
        <f>'OddsRatio_working_3-way'!S467*'OddsRatio_working_3-way'!R467/3-2*'OddsRatio_working_3-way'!R467^3/27-'OddsRatio_working_3-way'!T467</f>
        <v>0.25102291839244928</v>
      </c>
      <c r="W467" s="11">
        <f>'OddsRatio_working_3-way'!V467^2+4*'OddsRatio_working_3-way'!U467^3/27</f>
        <v>-2.4692567894334785E-2</v>
      </c>
      <c r="X467" s="11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0.1480752118457011</v>
      </c>
      <c r="Y467" s="11">
        <f>IF('OddsRatio_working_3-way'!W467&gt;=0,IF('OddsRatio_working_3-way'!V467+SQRT('OddsRatio_working_3-way'!W467)&gt;0,0,PI()),ACOS('OddsRatio_working_3-way'!V467/(2*'OddsRatio_working_3-way'!X467)))</f>
        <v>0.55931335101112278</v>
      </c>
      <c r="Z467" s="11">
        <f>'OddsRatio_working_3-way'!X467^(1/3)*COS('OddsRatio_working_3-way'!Y467/3)</f>
        <v>0.51987885547791901</v>
      </c>
      <c r="AA467" s="11">
        <f>'OddsRatio_working_3-way'!X467^(1/3)*COS(('OddsRatio_working_3-way'!Y467+2*PI())/3)</f>
        <v>-0.34486526141701324</v>
      </c>
      <c r="AB467" s="11">
        <f>'OddsRatio_working_3-way'!X467^(1/3)*COS(('OddsRatio_working_3-way'!Y467+4*PI())/3)</f>
        <v>-0.17501359406090586</v>
      </c>
      <c r="AC467" s="11">
        <f>'OddsRatio_working_3-way'!X467^(1/3)*SIN('OddsRatio_working_3-way'!Y467/3)</f>
        <v>9.8063905870355378E-2</v>
      </c>
      <c r="AD467" s="11">
        <f>'OddsRatio_working_3-way'!X467^(1/3)*SIN(('OddsRatio_working_3-way'!Y467+2*PI())/3)</f>
        <v>0.4011963427990789</v>
      </c>
      <c r="AE467" s="11">
        <f>'OddsRatio_working_3-way'!X467^(1/3)*SIN(('OddsRatio_working_3-way'!Y467+4*PI())/3)</f>
        <v>-0.4992602486694343</v>
      </c>
      <c r="AF467" s="11">
        <f>-'OddsRatio_working_3-way'!U467/(3*'OddsRatio_working_3-way'!X467^(1/3))*COS(('OddsRatio_working_3-way'!Y467)/3)</f>
        <v>0.51987885547791901</v>
      </c>
      <c r="AG467" s="11">
        <f>-'OddsRatio_working_3-way'!U467/(3*'OddsRatio_working_3-way'!X467^(1/3))*COS(('OddsRatio_working_3-way'!Y467+2*PI())/3)</f>
        <v>-0.34486526141701324</v>
      </c>
      <c r="AH467" s="11">
        <f>-'OddsRatio_working_3-way'!U467/(3*'OddsRatio_working_3-way'!X467^(1/3))*COS(('OddsRatio_working_3-way'!Y467+4*PI())/3)</f>
        <v>-0.17501359406090586</v>
      </c>
      <c r="AI467" s="11">
        <f>'OddsRatio_working_3-way'!U467/(3*'OddsRatio_working_3-way'!X467^(1/3))*SIN(('OddsRatio_working_3-way'!Y467)/3)</f>
        <v>-9.8063905870355378E-2</v>
      </c>
      <c r="AJ467" s="11">
        <f>'OddsRatio_working_3-way'!U467/(3*'OddsRatio_working_3-way'!X467^(1/3))*SIN(('OddsRatio_working_3-way'!Y467+2*PI())/3)</f>
        <v>-0.4011963427990789</v>
      </c>
      <c r="AK467" s="11">
        <f>'OddsRatio_working_3-way'!U467/(3*'OddsRatio_working_3-way'!X467^(1/3))*SIN(('OddsRatio_working_3-way'!Y467+4*PI())/3)</f>
        <v>0.4992602486694343</v>
      </c>
      <c r="AL467" s="11">
        <f>'OddsRatio_working_3-way'!Z467+'OddsRatio_working_3-way'!AF467</f>
        <v>1.039757710955838</v>
      </c>
      <c r="AM467" s="11">
        <f>'OddsRatio_working_3-way'!AA467+'OddsRatio_working_3-way'!AG467</f>
        <v>-0.68973052283402647</v>
      </c>
      <c r="AN467" s="11">
        <f>'OddsRatio_working_3-way'!AB467+'OddsRatio_working_3-way'!AH467</f>
        <v>-0.35002718812181172</v>
      </c>
      <c r="AO467" s="11">
        <f>'OddsRatio_working_3-way'!AC467+'OddsRatio_working_3-way'!AI467</f>
        <v>0</v>
      </c>
      <c r="AP467" s="11">
        <f>'OddsRatio_working_3-way'!AD467+'OddsRatio_working_3-way'!AJ467</f>
        <v>0</v>
      </c>
      <c r="AQ467" s="11">
        <f>'OddsRatio_working_3-way'!AE467+'OddsRatio_working_3-way'!AK467</f>
        <v>0</v>
      </c>
      <c r="AR467" s="10">
        <f>IF(A467="","",IF(('OddsRatio_working_3-way'!X467=0),IF(Q467&gt;0,-Q467^(1/3),(-Q467)^(1/3)),'OddsRatio_working_3-way'!AL467-'OddsRatio_working_3-way'!R467/3))</f>
        <v>1.039757710955838</v>
      </c>
      <c r="AS467" s="11">
        <f>IF(('OddsRatio_working_3-way'!X467=0),IF(Q467&gt;0,-Q467^(1/3),(-Q467)^(1/3)),'OddsRatio_working_3-way'!AM467-'OddsRatio_working_3-way'!R467/3)</f>
        <v>-0.68973052283402647</v>
      </c>
      <c r="AT467" s="11">
        <f>IF(('OddsRatio_working_3-way'!X467=0),IF(Q467&gt;0,-Q467^(1/3),(-Q467)^(1/3)),'OddsRatio_working_3-way'!AN467-'OddsRatio_working_3-way'!R467/3)</f>
        <v>-0.35002718812181172</v>
      </c>
      <c r="AU467" s="11">
        <f>IF(('OddsRatio_working_3-way'!X467=0),0,'OddsRatio_working_3-way'!AO467)</f>
        <v>0</v>
      </c>
      <c r="AV467" s="11">
        <f>IF(('OddsRatio_working_3-way'!X467=0),0,'OddsRatio_working_3-way'!AP467)</f>
        <v>0</v>
      </c>
      <c r="AW467" s="11">
        <f>IF(('OddsRatio_working_3-way'!X467=0),0,'OddsRatio_working_3-way'!AQ467)</f>
        <v>0</v>
      </c>
    </row>
    <row r="468" spans="1:49" x14ac:dyDescent="0.2">
      <c r="A468" s="4">
        <f>IF('True_Odds_Calculator_3-way'!A469="","",'True_Odds_Calculator_3-way'!A469)</f>
        <v>1.18</v>
      </c>
      <c r="B468" s="4">
        <f>IF('True_Odds_Calculator_3-way'!B469="","",'True_Odds_Calculator_3-way'!B469)</f>
        <v>7.87</v>
      </c>
      <c r="C468" s="4">
        <f>IF('True_Odds_Calculator_3-way'!C469="","",'True_Odds_Calculator_3-way'!C469)</f>
        <v>18.27</v>
      </c>
      <c r="D468" s="9">
        <f t="shared" si="104"/>
        <v>0.83396044369876099</v>
      </c>
      <c r="E468" s="9">
        <f t="shared" si="105"/>
        <v>0.1162940356615212</v>
      </c>
      <c r="F468" s="9">
        <f t="shared" si="106"/>
        <v>4.9745520639717641E-2</v>
      </c>
      <c r="G468" s="9">
        <f t="shared" si="107"/>
        <v>1.1060980007158807</v>
      </c>
      <c r="H468" s="9">
        <f t="shared" si="108"/>
        <v>1.1990976401288584</v>
      </c>
      <c r="I468" s="9">
        <f t="shared" si="109"/>
        <v>8.5988932649181002</v>
      </c>
      <c r="J468" s="9">
        <f t="shared" si="110"/>
        <v>20.102312472363263</v>
      </c>
      <c r="K468" s="11">
        <f t="shared" si="111"/>
        <v>0.84745762711864414</v>
      </c>
      <c r="L468" s="11">
        <f t="shared" si="112"/>
        <v>0.12706480304955528</v>
      </c>
      <c r="M468" s="11">
        <f t="shared" si="113"/>
        <v>5.4734537493158181E-2</v>
      </c>
      <c r="N468" s="11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-0.12587117685008065</v>
      </c>
      <c r="O468" s="11">
        <f>0</f>
        <v>0</v>
      </c>
      <c r="P468" s="11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0.14334029158503728</v>
      </c>
      <c r="Q468" s="11">
        <f>2*'OddsRatio_working_3-way'!K468*'OddsRatio_working_3-way'!L468*'OddsRatio_working_3-way'!M468</f>
        <v>1.1787852926401093E-2</v>
      </c>
      <c r="R468" s="11">
        <f t="shared" si="114"/>
        <v>0</v>
      </c>
      <c r="S468" s="11">
        <f t="shared" si="115"/>
        <v>-1.1387856630256448</v>
      </c>
      <c r="T468" s="11">
        <f t="shared" si="116"/>
        <v>-9.3650136761977379E-2</v>
      </c>
      <c r="U468" s="11">
        <f>'OddsRatio_working_3-way'!S468-'OddsRatio_working_3-way'!R468^2/3</f>
        <v>-1.1387856630256448</v>
      </c>
      <c r="V468" s="11">
        <f>'OddsRatio_working_3-way'!S468*'OddsRatio_working_3-way'!R468/3-2*'OddsRatio_working_3-way'!R468^3/27-'OddsRatio_working_3-way'!T468</f>
        <v>9.3650136761977379E-2</v>
      </c>
      <c r="W468" s="11">
        <f>'OddsRatio_working_3-way'!V468^2+4*'OddsRatio_working_3-way'!U468^3/27</f>
        <v>-0.21001699772069518</v>
      </c>
      <c r="X468" s="11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0.23387354801058213</v>
      </c>
      <c r="Y468" s="11">
        <f>IF('OddsRatio_working_3-way'!W468&gt;=0,IF('OddsRatio_working_3-way'!V468+SQRT('OddsRatio_working_3-way'!W468)&gt;0,0,PI()),ACOS('OddsRatio_working_3-way'!V468/(2*'OddsRatio_working_3-way'!X468)))</f>
        <v>1.3692186361024701</v>
      </c>
      <c r="Z468" s="11">
        <f>'OddsRatio_working_3-way'!X468^(1/3)*COS('OddsRatio_working_3-way'!Y468/3)</f>
        <v>0.55304900035794036</v>
      </c>
      <c r="AA468" s="11">
        <f>'OddsRatio_working_3-way'!X468^(1/3)*COS(('OddsRatio_working_3-way'!Y468+2*PI())/3)</f>
        <v>-0.51168193288889607</v>
      </c>
      <c r="AB468" s="11">
        <f>'OddsRatio_working_3-way'!X468^(1/3)*COS(('OddsRatio_working_3-way'!Y468+4*PI())/3)</f>
        <v>-4.1367067469044352E-2</v>
      </c>
      <c r="AC468" s="11">
        <f>'OddsRatio_working_3-way'!X468^(1/3)*SIN('OddsRatio_working_3-way'!Y468/3)</f>
        <v>0.27153641415403418</v>
      </c>
      <c r="AD468" s="11">
        <f>'OddsRatio_working_3-way'!X468^(1/3)*SIN(('OddsRatio_working_3-way'!Y468+2*PI())/3)</f>
        <v>0.34318627677054836</v>
      </c>
      <c r="AE468" s="11">
        <f>'OddsRatio_working_3-way'!X468^(1/3)*SIN(('OddsRatio_working_3-way'!Y468+4*PI())/3)</f>
        <v>-0.61472269092458243</v>
      </c>
      <c r="AF468" s="11">
        <f>-'OddsRatio_working_3-way'!U468/(3*'OddsRatio_working_3-way'!X468^(1/3))*COS(('OddsRatio_working_3-way'!Y468)/3)</f>
        <v>0.55304900035794036</v>
      </c>
      <c r="AG468" s="11">
        <f>-'OddsRatio_working_3-way'!U468/(3*'OddsRatio_working_3-way'!X468^(1/3))*COS(('OddsRatio_working_3-way'!Y468+2*PI())/3)</f>
        <v>-0.51168193288889607</v>
      </c>
      <c r="AH468" s="11">
        <f>-'OddsRatio_working_3-way'!U468/(3*'OddsRatio_working_3-way'!X468^(1/3))*COS(('OddsRatio_working_3-way'!Y468+4*PI())/3)</f>
        <v>-4.1367067469044352E-2</v>
      </c>
      <c r="AI468" s="11">
        <f>'OddsRatio_working_3-way'!U468/(3*'OddsRatio_working_3-way'!X468^(1/3))*SIN(('OddsRatio_working_3-way'!Y468)/3)</f>
        <v>-0.27153641415403418</v>
      </c>
      <c r="AJ468" s="11">
        <f>'OddsRatio_working_3-way'!U468/(3*'OddsRatio_working_3-way'!X468^(1/3))*SIN(('OddsRatio_working_3-way'!Y468+2*PI())/3)</f>
        <v>-0.34318627677054836</v>
      </c>
      <c r="AK468" s="11">
        <f>'OddsRatio_working_3-way'!U468/(3*'OddsRatio_working_3-way'!X468^(1/3))*SIN(('OddsRatio_working_3-way'!Y468+4*PI())/3)</f>
        <v>0.61472269092458243</v>
      </c>
      <c r="AL468" s="11">
        <f>'OddsRatio_working_3-way'!Z468+'OddsRatio_working_3-way'!AF468</f>
        <v>1.1060980007158807</v>
      </c>
      <c r="AM468" s="11">
        <f>'OddsRatio_working_3-way'!AA468+'OddsRatio_working_3-way'!AG468</f>
        <v>-1.0233638657777921</v>
      </c>
      <c r="AN468" s="11">
        <f>'OddsRatio_working_3-way'!AB468+'OddsRatio_working_3-way'!AH468</f>
        <v>-8.2734134938088705E-2</v>
      </c>
      <c r="AO468" s="11">
        <f>'OddsRatio_working_3-way'!AC468+'OddsRatio_working_3-way'!AI468</f>
        <v>0</v>
      </c>
      <c r="AP468" s="11">
        <f>'OddsRatio_working_3-way'!AD468+'OddsRatio_working_3-way'!AJ468</f>
        <v>0</v>
      </c>
      <c r="AQ468" s="11">
        <f>'OddsRatio_working_3-way'!AE468+'OddsRatio_working_3-way'!AK468</f>
        <v>0</v>
      </c>
      <c r="AR468" s="10">
        <f>IF(A468="","",IF(('OddsRatio_working_3-way'!X468=0),IF(Q468&gt;0,-Q468^(1/3),(-Q468)^(1/3)),'OddsRatio_working_3-way'!AL468-'OddsRatio_working_3-way'!R468/3))</f>
        <v>1.1060980007158807</v>
      </c>
      <c r="AS468" s="11">
        <f>IF(('OddsRatio_working_3-way'!X468=0),IF(Q468&gt;0,-Q468^(1/3),(-Q468)^(1/3)),'OddsRatio_working_3-way'!AM468-'OddsRatio_working_3-way'!R468/3)</f>
        <v>-1.0233638657777921</v>
      </c>
      <c r="AT468" s="11">
        <f>IF(('OddsRatio_working_3-way'!X468=0),IF(Q468&gt;0,-Q468^(1/3),(-Q468)^(1/3)),'OddsRatio_working_3-way'!AN468-'OddsRatio_working_3-way'!R468/3)</f>
        <v>-8.2734134938088705E-2</v>
      </c>
      <c r="AU468" s="11">
        <f>IF(('OddsRatio_working_3-way'!X468=0),0,'OddsRatio_working_3-way'!AO468)</f>
        <v>0</v>
      </c>
      <c r="AV468" s="11">
        <f>IF(('OddsRatio_working_3-way'!X468=0),0,'OddsRatio_working_3-way'!AP468)</f>
        <v>0</v>
      </c>
      <c r="AW468" s="11">
        <f>IF(('OddsRatio_working_3-way'!X468=0),0,'OddsRatio_working_3-way'!AQ468)</f>
        <v>0</v>
      </c>
    </row>
    <row r="469" spans="1:49" x14ac:dyDescent="0.2">
      <c r="A469" s="4">
        <f>IF('True_Odds_Calculator_3-way'!A470="","",'True_Odds_Calculator_3-way'!A470)</f>
        <v>3.38</v>
      </c>
      <c r="B469" s="4">
        <f>IF('True_Odds_Calculator_3-way'!B470="","",'True_Odds_Calculator_3-way'!B470)</f>
        <v>3.64</v>
      </c>
      <c r="C469" s="4">
        <f>IF('True_Odds_Calculator_3-way'!C470="","",'True_Odds_Calculator_3-way'!C470)</f>
        <v>2.21</v>
      </c>
      <c r="D469" s="9">
        <f t="shared" si="104"/>
        <v>0.28853708817135476</v>
      </c>
      <c r="E469" s="9">
        <f t="shared" si="105"/>
        <v>0.26772847127406857</v>
      </c>
      <c r="F469" s="9">
        <f t="shared" si="106"/>
        <v>0.44373444055457684</v>
      </c>
      <c r="G469" s="9">
        <f t="shared" si="107"/>
        <v>1.0360331784769676</v>
      </c>
      <c r="H469" s="9">
        <f t="shared" si="108"/>
        <v>3.4657589647751825</v>
      </c>
      <c r="I469" s="9">
        <f t="shared" si="109"/>
        <v>3.7351275911791948</v>
      </c>
      <c r="J469" s="9">
        <f t="shared" si="110"/>
        <v>2.2536001459571304</v>
      </c>
      <c r="K469" s="11">
        <f t="shared" si="111"/>
        <v>0.29585798816568049</v>
      </c>
      <c r="L469" s="11">
        <f t="shared" si="112"/>
        <v>0.27472527472527469</v>
      </c>
      <c r="M469" s="11">
        <f t="shared" si="113"/>
        <v>0.45248868778280543</v>
      </c>
      <c r="N469" s="11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-0.27961205840131642</v>
      </c>
      <c r="O469" s="11">
        <f>0</f>
        <v>0</v>
      </c>
      <c r="P469" s="11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0.22912774927554438</v>
      </c>
      <c r="Q469" s="11">
        <f>2*'OddsRatio_working_3-way'!K469*'OddsRatio_working_3-way'!L469*'OddsRatio_working_3-way'!M469</f>
        <v>7.3556259799532703E-2</v>
      </c>
      <c r="R469" s="11">
        <f t="shared" si="114"/>
        <v>0</v>
      </c>
      <c r="S469" s="11">
        <f t="shared" si="115"/>
        <v>-0.81944874117941702</v>
      </c>
      <c r="T469" s="11">
        <f t="shared" si="116"/>
        <v>-0.26306540647814347</v>
      </c>
      <c r="U469" s="11">
        <f>'OddsRatio_working_3-way'!S469-'OddsRatio_working_3-way'!R469^2/3</f>
        <v>-0.81944874117941702</v>
      </c>
      <c r="V469" s="11">
        <f>'OddsRatio_working_3-way'!S469*'OddsRatio_working_3-way'!R469/3-2*'OddsRatio_working_3-way'!R469^3/27-'OddsRatio_working_3-way'!T469</f>
        <v>0.26306540647814347</v>
      </c>
      <c r="W469" s="11">
        <f>'OddsRatio_working_3-way'!V469^2+4*'OddsRatio_working_3-way'!U469^3/27</f>
        <v>-1.2316110151506451E-2</v>
      </c>
      <c r="X469" s="11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0.14275811556354448</v>
      </c>
      <c r="Y469" s="11">
        <f>IF('OddsRatio_working_3-way'!W469&gt;=0,IF('OddsRatio_working_3-way'!V469+SQRT('OddsRatio_working_3-way'!W469)&gt;0,0,PI()),ACOS('OddsRatio_working_3-way'!V469/(2*'OddsRatio_working_3-way'!X469)))</f>
        <v>0.39921190533489348</v>
      </c>
      <c r="Z469" s="11">
        <f>'OddsRatio_working_3-way'!X469^(1/3)*COS('OddsRatio_working_3-way'!Y469/3)</f>
        <v>0.51801658923848393</v>
      </c>
      <c r="AA469" s="11">
        <f>'OddsRatio_working_3-way'!X469^(1/3)*COS(('OddsRatio_working_3-way'!Y469+2*PI())/3)</f>
        <v>-0.31906073212306141</v>
      </c>
      <c r="AB469" s="11">
        <f>'OddsRatio_working_3-way'!X469^(1/3)*COS(('OddsRatio_working_3-way'!Y469+4*PI())/3)</f>
        <v>-0.19895585711542244</v>
      </c>
      <c r="AC469" s="11">
        <f>'OddsRatio_working_3-way'!X469^(1/3)*SIN('OddsRatio_working_3-way'!Y469/3)</f>
        <v>6.9342581916646703E-2</v>
      </c>
      <c r="AD469" s="11">
        <f>'OddsRatio_working_3-way'!X469^(1/3)*SIN(('OddsRatio_working_3-way'!Y469+2*PI())/3)</f>
        <v>0.41394423490397247</v>
      </c>
      <c r="AE469" s="11">
        <f>'OddsRatio_working_3-way'!X469^(1/3)*SIN(('OddsRatio_working_3-way'!Y469+4*PI())/3)</f>
        <v>-0.48328681682061914</v>
      </c>
      <c r="AF469" s="11">
        <f>-'OddsRatio_working_3-way'!U469/(3*'OddsRatio_working_3-way'!X469^(1/3))*COS(('OddsRatio_working_3-way'!Y469)/3)</f>
        <v>0.51801658923848382</v>
      </c>
      <c r="AG469" s="11">
        <f>-'OddsRatio_working_3-way'!U469/(3*'OddsRatio_working_3-way'!X469^(1/3))*COS(('OddsRatio_working_3-way'!Y469+2*PI())/3)</f>
        <v>-0.31906073212306135</v>
      </c>
      <c r="AH469" s="11">
        <f>-'OddsRatio_working_3-way'!U469/(3*'OddsRatio_working_3-way'!X469^(1/3))*COS(('OddsRatio_working_3-way'!Y469+4*PI())/3)</f>
        <v>-0.19895585711542241</v>
      </c>
      <c r="AI469" s="11">
        <f>'OddsRatio_working_3-way'!U469/(3*'OddsRatio_working_3-way'!X469^(1/3))*SIN(('OddsRatio_working_3-way'!Y469)/3)</f>
        <v>-6.9342581916646689E-2</v>
      </c>
      <c r="AJ469" s="11">
        <f>'OddsRatio_working_3-way'!U469/(3*'OddsRatio_working_3-way'!X469^(1/3))*SIN(('OddsRatio_working_3-way'!Y469+2*PI())/3)</f>
        <v>-0.41394423490397236</v>
      </c>
      <c r="AK469" s="11">
        <f>'OddsRatio_working_3-way'!U469/(3*'OddsRatio_working_3-way'!X469^(1/3))*SIN(('OddsRatio_working_3-way'!Y469+4*PI())/3)</f>
        <v>0.48328681682061903</v>
      </c>
      <c r="AL469" s="11">
        <f>'OddsRatio_working_3-way'!Z469+'OddsRatio_working_3-way'!AF469</f>
        <v>1.0360331784769676</v>
      </c>
      <c r="AM469" s="11">
        <f>'OddsRatio_working_3-way'!AA469+'OddsRatio_working_3-way'!AG469</f>
        <v>-0.63812146424612282</v>
      </c>
      <c r="AN469" s="11">
        <f>'OddsRatio_working_3-way'!AB469+'OddsRatio_working_3-way'!AH469</f>
        <v>-0.39791171423084482</v>
      </c>
      <c r="AO469" s="11">
        <f>'OddsRatio_working_3-way'!AC469+'OddsRatio_working_3-way'!AI469</f>
        <v>0</v>
      </c>
      <c r="AP469" s="11">
        <f>'OddsRatio_working_3-way'!AD469+'OddsRatio_working_3-way'!AJ469</f>
        <v>0</v>
      </c>
      <c r="AQ469" s="11">
        <f>'OddsRatio_working_3-way'!AE469+'OddsRatio_working_3-way'!AK469</f>
        <v>0</v>
      </c>
      <c r="AR469" s="10">
        <f>IF(A469="","",IF(('OddsRatio_working_3-way'!X469=0),IF(Q469&gt;0,-Q469^(1/3),(-Q469)^(1/3)),'OddsRatio_working_3-way'!AL469-'OddsRatio_working_3-way'!R469/3))</f>
        <v>1.0360331784769676</v>
      </c>
      <c r="AS469" s="11">
        <f>IF(('OddsRatio_working_3-way'!X469=0),IF(Q469&gt;0,-Q469^(1/3),(-Q469)^(1/3)),'OddsRatio_working_3-way'!AM469-'OddsRatio_working_3-way'!R469/3)</f>
        <v>-0.63812146424612282</v>
      </c>
      <c r="AT469" s="11">
        <f>IF(('OddsRatio_working_3-way'!X469=0),IF(Q469&gt;0,-Q469^(1/3),(-Q469)^(1/3)),'OddsRatio_working_3-way'!AN469-'OddsRatio_working_3-way'!R469/3)</f>
        <v>-0.39791171423084482</v>
      </c>
      <c r="AU469" s="11">
        <f>IF(('OddsRatio_working_3-way'!X469=0),0,'OddsRatio_working_3-way'!AO469)</f>
        <v>0</v>
      </c>
      <c r="AV469" s="11">
        <f>IF(('OddsRatio_working_3-way'!X469=0),0,'OddsRatio_working_3-way'!AP469)</f>
        <v>0</v>
      </c>
      <c r="AW469" s="11">
        <f>IF(('OddsRatio_working_3-way'!X469=0),0,'OddsRatio_working_3-way'!AQ469)</f>
        <v>0</v>
      </c>
    </row>
    <row r="470" spans="1:49" x14ac:dyDescent="0.2">
      <c r="A470" s="4">
        <f>IF('True_Odds_Calculator_3-way'!A471="","",'True_Odds_Calculator_3-way'!A471)</f>
        <v>2.54</v>
      </c>
      <c r="B470" s="4">
        <f>IF('True_Odds_Calculator_3-way'!B471="","",'True_Odds_Calculator_3-way'!B471)</f>
        <v>3.47</v>
      </c>
      <c r="C470" s="4">
        <f>IF('True_Odds_Calculator_3-way'!C471="","",'True_Odds_Calculator_3-way'!C471)</f>
        <v>2.94</v>
      </c>
      <c r="D470" s="9">
        <f t="shared" si="104"/>
        <v>0.38582200190790955</v>
      </c>
      <c r="E470" s="9">
        <f t="shared" si="105"/>
        <v>0.28143707513151606</v>
      </c>
      <c r="F470" s="9">
        <f t="shared" si="106"/>
        <v>0.3327409229605745</v>
      </c>
      <c r="G470" s="9">
        <f t="shared" si="107"/>
        <v>1.0336810236477207</v>
      </c>
      <c r="H470" s="9">
        <f t="shared" si="108"/>
        <v>2.5918687764174901</v>
      </c>
      <c r="I470" s="9">
        <f t="shared" si="109"/>
        <v>3.55319212840987</v>
      </c>
      <c r="J470" s="9">
        <f t="shared" si="110"/>
        <v>3.0053411858765777</v>
      </c>
      <c r="K470" s="11">
        <f t="shared" si="111"/>
        <v>0.39370078740157477</v>
      </c>
      <c r="L470" s="11">
        <f t="shared" si="112"/>
        <v>0.28818443804034583</v>
      </c>
      <c r="M470" s="11">
        <f t="shared" si="113"/>
        <v>0.3401360544217687</v>
      </c>
      <c r="N470" s="11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-0.28477960427857196</v>
      </c>
      <c r="O470" s="11">
        <f>0</f>
        <v>0</v>
      </c>
      <c r="P470" s="11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0.22961827177942812</v>
      </c>
      <c r="Q470" s="11">
        <f>2*'OddsRatio_working_3-way'!K470*'OddsRatio_working_3-way'!L470*'OddsRatio_working_3-way'!M470</f>
        <v>7.7182612362832984E-2</v>
      </c>
      <c r="R470" s="11">
        <f t="shared" si="114"/>
        <v>0</v>
      </c>
      <c r="S470" s="11">
        <f t="shared" si="115"/>
        <v>-0.80630167445142975</v>
      </c>
      <c r="T470" s="11">
        <f t="shared" si="116"/>
        <v>-0.27102577292485036</v>
      </c>
      <c r="U470" s="11">
        <f>'OddsRatio_working_3-way'!S470-'OddsRatio_working_3-way'!R470^2/3</f>
        <v>-0.80630167445142975</v>
      </c>
      <c r="V470" s="11">
        <f>'OddsRatio_working_3-way'!S470*'OddsRatio_working_3-way'!R470/3-2*'OddsRatio_working_3-way'!R470^3/27-'OddsRatio_working_3-way'!T470</f>
        <v>0.27102577292485036</v>
      </c>
      <c r="W470" s="11">
        <f>'OddsRatio_working_3-way'!V470^2+4*'OddsRatio_working_3-way'!U470^3/27</f>
        <v>-4.2035151268304677E-3</v>
      </c>
      <c r="X470" s="11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0.13933635986018061</v>
      </c>
      <c r="Y470" s="11">
        <f>IF('OddsRatio_working_3-way'!W470&gt;=0,IF('OddsRatio_working_3-way'!V470+SQRT('OddsRatio_working_3-way'!W470)&gt;0,0,PI()),ACOS('OddsRatio_working_3-way'!V470/(2*'OddsRatio_working_3-way'!X470)))</f>
        <v>0.23480640899615524</v>
      </c>
      <c r="Z470" s="11">
        <f>'OddsRatio_working_3-way'!X470^(1/3)*COS('OddsRatio_working_3-way'!Y470/3)</f>
        <v>0.51684051182386037</v>
      </c>
      <c r="AA470" s="11">
        <f>'OddsRatio_working_3-way'!X470^(1/3)*COS(('OddsRatio_working_3-way'!Y470+2*PI())/3)</f>
        <v>-0.29352485128198197</v>
      </c>
      <c r="AB470" s="11">
        <f>'OddsRatio_working_3-way'!X470^(1/3)*COS(('OddsRatio_working_3-way'!Y470+4*PI())/3)</f>
        <v>-0.22331566054187849</v>
      </c>
      <c r="AC470" s="11">
        <f>'OddsRatio_working_3-way'!X470^(1/3)*SIN('OddsRatio_working_3-way'!Y470/3)</f>
        <v>4.0535295173384576E-2</v>
      </c>
      <c r="AD470" s="11">
        <f>'OddsRatio_working_3-way'!X470^(1/3)*SIN(('OddsRatio_working_3-way'!Y470+2*PI())/3)</f>
        <v>0.42732936535772226</v>
      </c>
      <c r="AE470" s="11">
        <f>'OddsRatio_working_3-way'!X470^(1/3)*SIN(('OddsRatio_working_3-way'!Y470+4*PI())/3)</f>
        <v>-0.46786466053110681</v>
      </c>
      <c r="AF470" s="11">
        <f>-'OddsRatio_working_3-way'!U470/(3*'OddsRatio_working_3-way'!X470^(1/3))*COS(('OddsRatio_working_3-way'!Y470)/3)</f>
        <v>0.51684051182386026</v>
      </c>
      <c r="AG470" s="11">
        <f>-'OddsRatio_working_3-way'!U470/(3*'OddsRatio_working_3-way'!X470^(1/3))*COS(('OddsRatio_working_3-way'!Y470+2*PI())/3)</f>
        <v>-0.29352485128198191</v>
      </c>
      <c r="AH470" s="11">
        <f>-'OddsRatio_working_3-way'!U470/(3*'OddsRatio_working_3-way'!X470^(1/3))*COS(('OddsRatio_working_3-way'!Y470+4*PI())/3)</f>
        <v>-0.22331566054187843</v>
      </c>
      <c r="AI470" s="11">
        <f>'OddsRatio_working_3-way'!U470/(3*'OddsRatio_working_3-way'!X470^(1/3))*SIN(('OddsRatio_working_3-way'!Y470)/3)</f>
        <v>-4.053529517338457E-2</v>
      </c>
      <c r="AJ470" s="11">
        <f>'OddsRatio_working_3-way'!U470/(3*'OddsRatio_working_3-way'!X470^(1/3))*SIN(('OddsRatio_working_3-way'!Y470+2*PI())/3)</f>
        <v>-0.4273293653577222</v>
      </c>
      <c r="AK470" s="11">
        <f>'OddsRatio_working_3-way'!U470/(3*'OddsRatio_working_3-way'!X470^(1/3))*SIN(('OddsRatio_working_3-way'!Y470+4*PI())/3)</f>
        <v>0.4678646605311067</v>
      </c>
      <c r="AL470" s="11">
        <f>'OddsRatio_working_3-way'!Z470+'OddsRatio_working_3-way'!AF470</f>
        <v>1.0336810236477207</v>
      </c>
      <c r="AM470" s="11">
        <f>'OddsRatio_working_3-way'!AA470+'OddsRatio_working_3-way'!AG470</f>
        <v>-0.58704970256396383</v>
      </c>
      <c r="AN470" s="11">
        <f>'OddsRatio_working_3-way'!AB470+'OddsRatio_working_3-way'!AH470</f>
        <v>-0.44663132108375692</v>
      </c>
      <c r="AO470" s="11">
        <f>'OddsRatio_working_3-way'!AC470+'OddsRatio_working_3-way'!AI470</f>
        <v>0</v>
      </c>
      <c r="AP470" s="11">
        <f>'OddsRatio_working_3-way'!AD470+'OddsRatio_working_3-way'!AJ470</f>
        <v>0</v>
      </c>
      <c r="AQ470" s="11">
        <f>'OddsRatio_working_3-way'!AE470+'OddsRatio_working_3-way'!AK470</f>
        <v>0</v>
      </c>
      <c r="AR470" s="10">
        <f>IF(A470="","",IF(('OddsRatio_working_3-way'!X470=0),IF(Q470&gt;0,-Q470^(1/3),(-Q470)^(1/3)),'OddsRatio_working_3-way'!AL470-'OddsRatio_working_3-way'!R470/3))</f>
        <v>1.0336810236477207</v>
      </c>
      <c r="AS470" s="11">
        <f>IF(('OddsRatio_working_3-way'!X470=0),IF(Q470&gt;0,-Q470^(1/3),(-Q470)^(1/3)),'OddsRatio_working_3-way'!AM470-'OddsRatio_working_3-way'!R470/3)</f>
        <v>-0.58704970256396383</v>
      </c>
      <c r="AT470" s="11">
        <f>IF(('OddsRatio_working_3-way'!X470=0),IF(Q470&gt;0,-Q470^(1/3),(-Q470)^(1/3)),'OddsRatio_working_3-way'!AN470-'OddsRatio_working_3-way'!R470/3)</f>
        <v>-0.44663132108375692</v>
      </c>
      <c r="AU470" s="11">
        <f>IF(('OddsRatio_working_3-way'!X470=0),0,'OddsRatio_working_3-way'!AO470)</f>
        <v>0</v>
      </c>
      <c r="AV470" s="11">
        <f>IF(('OddsRatio_working_3-way'!X470=0),0,'OddsRatio_working_3-way'!AP470)</f>
        <v>0</v>
      </c>
      <c r="AW470" s="11">
        <f>IF(('OddsRatio_working_3-way'!X470=0),0,'OddsRatio_working_3-way'!AQ470)</f>
        <v>0</v>
      </c>
    </row>
    <row r="471" spans="1:49" x14ac:dyDescent="0.2">
      <c r="A471" s="4">
        <f>IF('True_Odds_Calculator_3-way'!A472="","",'True_Odds_Calculator_3-way'!A472)</f>
        <v>2.38</v>
      </c>
      <c r="B471" s="4">
        <f>IF('True_Odds_Calculator_3-way'!B472="","",'True_Odds_Calculator_3-way'!B472)</f>
        <v>3.28</v>
      </c>
      <c r="C471" s="4">
        <f>IF('True_Odds_Calculator_3-way'!C472="","",'True_Odds_Calculator_3-way'!C472)</f>
        <v>3.36</v>
      </c>
      <c r="D471" s="9">
        <f t="shared" si="104"/>
        <v>0.41183813737002689</v>
      </c>
      <c r="E471" s="9">
        <f t="shared" si="105"/>
        <v>0.29766041665752452</v>
      </c>
      <c r="F471" s="9">
        <f t="shared" si="106"/>
        <v>0.2905014459724482</v>
      </c>
      <c r="G471" s="9">
        <f t="shared" si="107"/>
        <v>1.034882905707333</v>
      </c>
      <c r="H471" s="9">
        <f t="shared" si="108"/>
        <v>2.4281384098761194</v>
      </c>
      <c r="I471" s="9">
        <f t="shared" si="109"/>
        <v>3.3595330250127202</v>
      </c>
      <c r="J471" s="9">
        <f t="shared" si="110"/>
        <v>3.4423236574693066</v>
      </c>
      <c r="K471" s="11">
        <f t="shared" si="111"/>
        <v>0.42016806722689076</v>
      </c>
      <c r="L471" s="11">
        <f t="shared" si="112"/>
        <v>0.3048780487804878</v>
      </c>
      <c r="M471" s="11">
        <f t="shared" si="113"/>
        <v>0.29761904761904762</v>
      </c>
      <c r="N471" s="11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-0.28309738529558148</v>
      </c>
      <c r="O471" s="11">
        <f>0</f>
        <v>0</v>
      </c>
      <c r="P471" s="11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0.22951253672200589</v>
      </c>
      <c r="Q471" s="11">
        <f>2*'OddsRatio_working_3-way'!K471*'OddsRatio_working_3-way'!L471*'OddsRatio_working_3-way'!M471</f>
        <v>7.6250012200001951E-2</v>
      </c>
      <c r="R471" s="11">
        <f t="shared" si="114"/>
        <v>0</v>
      </c>
      <c r="S471" s="11">
        <f t="shared" si="115"/>
        <v>-0.81071938012557854</v>
      </c>
      <c r="T471" s="11">
        <f t="shared" si="116"/>
        <v>-0.26934198675268389</v>
      </c>
      <c r="U471" s="11">
        <f>'OddsRatio_working_3-way'!S471-'OddsRatio_working_3-way'!R471^2/3</f>
        <v>-0.81071938012557854</v>
      </c>
      <c r="V471" s="11">
        <f>'OddsRatio_working_3-way'!S471*'OddsRatio_working_3-way'!R471/3-2*'OddsRatio_working_3-way'!R471^3/27-'OddsRatio_working_3-way'!T471</f>
        <v>0.26934198675268389</v>
      </c>
      <c r="W471" s="11">
        <f>'OddsRatio_working_3-way'!V471^2+4*'OddsRatio_working_3-way'!U471^3/27</f>
        <v>-6.3968517746845061E-3</v>
      </c>
      <c r="X471" s="11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0.14048305734373046</v>
      </c>
      <c r="Y471" s="11">
        <f>IF('OddsRatio_working_3-way'!W471&gt;=0,IF('OddsRatio_working_3-way'!V471+SQRT('OddsRatio_working_3-way'!W471)&gt;0,0,PI()),ACOS('OddsRatio_working_3-way'!V471/(2*'OddsRatio_working_3-way'!X471)))</f>
        <v>0.28865361836696946</v>
      </c>
      <c r="Z471" s="11">
        <f>'OddsRatio_working_3-way'!X471^(1/3)*COS('OddsRatio_working_3-way'!Y471/3)</f>
        <v>0.51744145285366649</v>
      </c>
      <c r="AA471" s="11">
        <f>'OddsRatio_working_3-way'!X471^(1/3)*COS(('OddsRatio_working_3-way'!Y471+2*PI())/3)</f>
        <v>-0.30197118518636301</v>
      </c>
      <c r="AB471" s="11">
        <f>'OddsRatio_working_3-way'!X471^(1/3)*COS(('OddsRatio_working_3-way'!Y471+4*PI())/3)</f>
        <v>-0.21547026766730309</v>
      </c>
      <c r="AC471" s="11">
        <f>'OddsRatio_working_3-way'!X471^(1/3)*SIN('OddsRatio_working_3-way'!Y471/3)</f>
        <v>4.9941328014778831E-2</v>
      </c>
      <c r="AD471" s="11">
        <f>'OddsRatio_working_3-way'!X471^(1/3)*SIN(('OddsRatio_working_3-way'!Y471+2*PI())/3)</f>
        <v>0.4231467791350137</v>
      </c>
      <c r="AE471" s="11">
        <f>'OddsRatio_working_3-way'!X471^(1/3)*SIN(('OddsRatio_working_3-way'!Y471+4*PI())/3)</f>
        <v>-0.47308810714979255</v>
      </c>
      <c r="AF471" s="11">
        <f>-'OddsRatio_working_3-way'!U471/(3*'OddsRatio_working_3-way'!X471^(1/3))*COS(('OddsRatio_working_3-way'!Y471)/3)</f>
        <v>0.51744145285366649</v>
      </c>
      <c r="AG471" s="11">
        <f>-'OddsRatio_working_3-way'!U471/(3*'OddsRatio_working_3-way'!X471^(1/3))*COS(('OddsRatio_working_3-way'!Y471+2*PI())/3)</f>
        <v>-0.30197118518636301</v>
      </c>
      <c r="AH471" s="11">
        <f>-'OddsRatio_working_3-way'!U471/(3*'OddsRatio_working_3-way'!X471^(1/3))*COS(('OddsRatio_working_3-way'!Y471+4*PI())/3)</f>
        <v>-0.21547026766730309</v>
      </c>
      <c r="AI471" s="11">
        <f>'OddsRatio_working_3-way'!U471/(3*'OddsRatio_working_3-way'!X471^(1/3))*SIN(('OddsRatio_working_3-way'!Y471)/3)</f>
        <v>-4.9941328014778831E-2</v>
      </c>
      <c r="AJ471" s="11">
        <f>'OddsRatio_working_3-way'!U471/(3*'OddsRatio_working_3-way'!X471^(1/3))*SIN(('OddsRatio_working_3-way'!Y471+2*PI())/3)</f>
        <v>-0.4231467791350137</v>
      </c>
      <c r="AK471" s="11">
        <f>'OddsRatio_working_3-way'!U471/(3*'OddsRatio_working_3-way'!X471^(1/3))*SIN(('OddsRatio_working_3-way'!Y471+4*PI())/3)</f>
        <v>0.47308810714979255</v>
      </c>
      <c r="AL471" s="11">
        <f>'OddsRatio_working_3-way'!Z471+'OddsRatio_working_3-way'!AF471</f>
        <v>1.034882905707333</v>
      </c>
      <c r="AM471" s="11">
        <f>'OddsRatio_working_3-way'!AA471+'OddsRatio_working_3-way'!AG471</f>
        <v>-0.60394237037272602</v>
      </c>
      <c r="AN471" s="11">
        <f>'OddsRatio_working_3-way'!AB471+'OddsRatio_working_3-way'!AH471</f>
        <v>-0.43094053533460619</v>
      </c>
      <c r="AO471" s="11">
        <f>'OddsRatio_working_3-way'!AC471+'OddsRatio_working_3-way'!AI471</f>
        <v>0</v>
      </c>
      <c r="AP471" s="11">
        <f>'OddsRatio_working_3-way'!AD471+'OddsRatio_working_3-way'!AJ471</f>
        <v>0</v>
      </c>
      <c r="AQ471" s="11">
        <f>'OddsRatio_working_3-way'!AE471+'OddsRatio_working_3-way'!AK471</f>
        <v>0</v>
      </c>
      <c r="AR471" s="10">
        <f>IF(A471="","",IF(('OddsRatio_working_3-way'!X471=0),IF(Q471&gt;0,-Q471^(1/3),(-Q471)^(1/3)),'OddsRatio_working_3-way'!AL471-'OddsRatio_working_3-way'!R471/3))</f>
        <v>1.034882905707333</v>
      </c>
      <c r="AS471" s="11">
        <f>IF(('OddsRatio_working_3-way'!X471=0),IF(Q471&gt;0,-Q471^(1/3),(-Q471)^(1/3)),'OddsRatio_working_3-way'!AM471-'OddsRatio_working_3-way'!R471/3)</f>
        <v>-0.60394237037272602</v>
      </c>
      <c r="AT471" s="11">
        <f>IF(('OddsRatio_working_3-way'!X471=0),IF(Q471&gt;0,-Q471^(1/3),(-Q471)^(1/3)),'OddsRatio_working_3-way'!AN471-'OddsRatio_working_3-way'!R471/3)</f>
        <v>-0.43094053533460619</v>
      </c>
      <c r="AU471" s="11">
        <f>IF(('OddsRatio_working_3-way'!X471=0),0,'OddsRatio_working_3-way'!AO471)</f>
        <v>0</v>
      </c>
      <c r="AV471" s="11">
        <f>IF(('OddsRatio_working_3-way'!X471=0),0,'OddsRatio_working_3-way'!AP471)</f>
        <v>0</v>
      </c>
      <c r="AW471" s="11">
        <f>IF(('OddsRatio_working_3-way'!X471=0),0,'OddsRatio_working_3-way'!AQ471)</f>
        <v>0</v>
      </c>
    </row>
    <row r="472" spans="1:49" x14ac:dyDescent="0.2">
      <c r="A472" s="4">
        <f>IF('True_Odds_Calculator_3-way'!A473="","",'True_Odds_Calculator_3-way'!A473)</f>
        <v>2.0099999999999998</v>
      </c>
      <c r="B472" s="4">
        <f>IF('True_Odds_Calculator_3-way'!B473="","",'True_Odds_Calculator_3-way'!B473)</f>
        <v>3.54</v>
      </c>
      <c r="C472" s="4">
        <f>IF('True_Odds_Calculator_3-way'!C473="","",'True_Odds_Calculator_3-way'!C473)</f>
        <v>4.1100000000000003</v>
      </c>
      <c r="D472" s="9">
        <f t="shared" si="104"/>
        <v>0.48831474678376985</v>
      </c>
      <c r="E472" s="9">
        <f t="shared" si="105"/>
        <v>0.27508719161188844</v>
      </c>
      <c r="F472" s="9">
        <f t="shared" si="106"/>
        <v>0.23659806160434174</v>
      </c>
      <c r="G472" s="9">
        <f t="shared" si="107"/>
        <v>1.0374846672706821</v>
      </c>
      <c r="H472" s="9">
        <f t="shared" si="108"/>
        <v>2.0478595139433891</v>
      </c>
      <c r="I472" s="9">
        <f t="shared" si="109"/>
        <v>3.6352110548675323</v>
      </c>
      <c r="J472" s="9">
        <f t="shared" si="110"/>
        <v>4.2265773152118218</v>
      </c>
      <c r="K472" s="11">
        <f t="shared" si="111"/>
        <v>0.49751243781094534</v>
      </c>
      <c r="L472" s="11">
        <f t="shared" si="112"/>
        <v>0.2824858757062147</v>
      </c>
      <c r="M472" s="11">
        <f t="shared" si="113"/>
        <v>0.24330900243309</v>
      </c>
      <c r="N472" s="11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-0.27281882749503206</v>
      </c>
      <c r="O472" s="11">
        <f>0</f>
        <v>0</v>
      </c>
      <c r="P472" s="11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0.22773673387362334</v>
      </c>
      <c r="Q472" s="11">
        <f>2*'OddsRatio_working_3-way'!K472*'OddsRatio_working_3-way'!L472*'OddsRatio_working_3-way'!M472</f>
        <v>6.8389409571658663E-2</v>
      </c>
      <c r="R472" s="11">
        <f t="shared" si="114"/>
        <v>0</v>
      </c>
      <c r="S472" s="11">
        <f t="shared" si="115"/>
        <v>-0.83475446311626111</v>
      </c>
      <c r="T472" s="11">
        <f t="shared" si="116"/>
        <v>-0.2506770159508292</v>
      </c>
      <c r="U472" s="11">
        <f>'OddsRatio_working_3-way'!S472-'OddsRatio_working_3-way'!R472^2/3</f>
        <v>-0.83475446311626111</v>
      </c>
      <c r="V472" s="11">
        <f>'OddsRatio_working_3-way'!S472*'OddsRatio_working_3-way'!R472/3-2*'OddsRatio_working_3-way'!R472^3/27-'OddsRatio_working_3-way'!T472</f>
        <v>0.2506770159508292</v>
      </c>
      <c r="W472" s="11">
        <f>'OddsRatio_working_3-way'!V472^2+4*'OddsRatio_working_3-way'!U472^3/27</f>
        <v>-2.333428443639475E-2</v>
      </c>
      <c r="X472" s="11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0.14677640372553674</v>
      </c>
      <c r="Y472" s="11">
        <f>IF('OddsRatio_working_3-way'!W472&gt;=0,IF('OddsRatio_working_3-way'!V472+SQRT('OddsRatio_working_3-way'!W472)&gt;0,0,PI()),ACOS('OddsRatio_working_3-way'!V472/(2*'OddsRatio_working_3-way'!X472)))</f>
        <v>0.54728243125164666</v>
      </c>
      <c r="Z472" s="11">
        <f>'OddsRatio_working_3-way'!X472^(1/3)*COS('OddsRatio_working_3-way'!Y472/3)</f>
        <v>0.51874233363534106</v>
      </c>
      <c r="AA472" s="11">
        <f>'OddsRatio_working_3-way'!X472^(1/3)*COS(('OddsRatio_working_3-way'!Y472+2*PI())/3)</f>
        <v>-0.34224703332889095</v>
      </c>
      <c r="AB472" s="11">
        <f>'OddsRatio_working_3-way'!X472^(1/3)*COS(('OddsRatio_working_3-way'!Y472+4*PI())/3)</f>
        <v>-0.17649530030645028</v>
      </c>
      <c r="AC472" s="11">
        <f>'OddsRatio_working_3-way'!X472^(1/3)*SIN('OddsRatio_working_3-way'!Y472/3)</f>
        <v>9.5696807679153215E-2</v>
      </c>
      <c r="AD472" s="11">
        <f>'OddsRatio_working_3-way'!X472^(1/3)*SIN(('OddsRatio_working_3-way'!Y472+2*PI())/3)</f>
        <v>0.40139563510705173</v>
      </c>
      <c r="AE472" s="11">
        <f>'OddsRatio_working_3-way'!X472^(1/3)*SIN(('OddsRatio_working_3-way'!Y472+4*PI())/3)</f>
        <v>-0.49709244278620479</v>
      </c>
      <c r="AF472" s="11">
        <f>-'OddsRatio_working_3-way'!U472/(3*'OddsRatio_working_3-way'!X472^(1/3))*COS(('OddsRatio_working_3-way'!Y472)/3)</f>
        <v>0.51874233363534106</v>
      </c>
      <c r="AG472" s="11">
        <f>-'OddsRatio_working_3-way'!U472/(3*'OddsRatio_working_3-way'!X472^(1/3))*COS(('OddsRatio_working_3-way'!Y472+2*PI())/3)</f>
        <v>-0.34224703332889095</v>
      </c>
      <c r="AH472" s="11">
        <f>-'OddsRatio_working_3-way'!U472/(3*'OddsRatio_working_3-way'!X472^(1/3))*COS(('OddsRatio_working_3-way'!Y472+4*PI())/3)</f>
        <v>-0.17649530030645028</v>
      </c>
      <c r="AI472" s="11">
        <f>'OddsRatio_working_3-way'!U472/(3*'OddsRatio_working_3-way'!X472^(1/3))*SIN(('OddsRatio_working_3-way'!Y472)/3)</f>
        <v>-9.5696807679153215E-2</v>
      </c>
      <c r="AJ472" s="11">
        <f>'OddsRatio_working_3-way'!U472/(3*'OddsRatio_working_3-way'!X472^(1/3))*SIN(('OddsRatio_working_3-way'!Y472+2*PI())/3)</f>
        <v>-0.40139563510705173</v>
      </c>
      <c r="AK472" s="11">
        <f>'OddsRatio_working_3-way'!U472/(3*'OddsRatio_working_3-way'!X472^(1/3))*SIN(('OddsRatio_working_3-way'!Y472+4*PI())/3)</f>
        <v>0.49709244278620479</v>
      </c>
      <c r="AL472" s="11">
        <f>'OddsRatio_working_3-way'!Z472+'OddsRatio_working_3-way'!AF472</f>
        <v>1.0374846672706821</v>
      </c>
      <c r="AM472" s="11">
        <f>'OddsRatio_working_3-way'!AA472+'OddsRatio_working_3-way'!AG472</f>
        <v>-0.6844940666577819</v>
      </c>
      <c r="AN472" s="11">
        <f>'OddsRatio_working_3-way'!AB472+'OddsRatio_working_3-way'!AH472</f>
        <v>-0.35299060061290055</v>
      </c>
      <c r="AO472" s="11">
        <f>'OddsRatio_working_3-way'!AC472+'OddsRatio_working_3-way'!AI472</f>
        <v>0</v>
      </c>
      <c r="AP472" s="11">
        <f>'OddsRatio_working_3-way'!AD472+'OddsRatio_working_3-way'!AJ472</f>
        <v>0</v>
      </c>
      <c r="AQ472" s="11">
        <f>'OddsRatio_working_3-way'!AE472+'OddsRatio_working_3-way'!AK472</f>
        <v>0</v>
      </c>
      <c r="AR472" s="10">
        <f>IF(A472="","",IF(('OddsRatio_working_3-way'!X472=0),IF(Q472&gt;0,-Q472^(1/3),(-Q472)^(1/3)),'OddsRatio_working_3-way'!AL472-'OddsRatio_working_3-way'!R472/3))</f>
        <v>1.0374846672706821</v>
      </c>
      <c r="AS472" s="11">
        <f>IF(('OddsRatio_working_3-way'!X472=0),IF(Q472&gt;0,-Q472^(1/3),(-Q472)^(1/3)),'OddsRatio_working_3-way'!AM472-'OddsRatio_working_3-way'!R472/3)</f>
        <v>-0.6844940666577819</v>
      </c>
      <c r="AT472" s="11">
        <f>IF(('OddsRatio_working_3-way'!X472=0),IF(Q472&gt;0,-Q472^(1/3),(-Q472)^(1/3)),'OddsRatio_working_3-way'!AN472-'OddsRatio_working_3-way'!R472/3)</f>
        <v>-0.35299060061290055</v>
      </c>
      <c r="AU472" s="11">
        <f>IF(('OddsRatio_working_3-way'!X472=0),0,'OddsRatio_working_3-way'!AO472)</f>
        <v>0</v>
      </c>
      <c r="AV472" s="11">
        <f>IF(('OddsRatio_working_3-way'!X472=0),0,'OddsRatio_working_3-way'!AP472)</f>
        <v>0</v>
      </c>
      <c r="AW472" s="11">
        <f>IF(('OddsRatio_working_3-way'!X472=0),0,'OddsRatio_working_3-way'!AQ472)</f>
        <v>0</v>
      </c>
    </row>
    <row r="473" spans="1:49" x14ac:dyDescent="0.2">
      <c r="A473" s="4">
        <f>IF('True_Odds_Calculator_3-way'!A474="","",'True_Odds_Calculator_3-way'!A474)</f>
        <v>1.65</v>
      </c>
      <c r="B473" s="4">
        <f>IF('True_Odds_Calculator_3-way'!B474="","",'True_Odds_Calculator_3-way'!B474)</f>
        <v>3.84</v>
      </c>
      <c r="C473" s="4">
        <f>IF('True_Odds_Calculator_3-way'!C474="","",'True_Odds_Calculator_3-way'!C474)</f>
        <v>6.27</v>
      </c>
      <c r="D473" s="9">
        <f t="shared" si="104"/>
        <v>0.59498276542237316</v>
      </c>
      <c r="E473" s="9">
        <f t="shared" si="105"/>
        <v>0.25162126315155425</v>
      </c>
      <c r="F473" s="9">
        <f t="shared" si="106"/>
        <v>0.1533959714260727</v>
      </c>
      <c r="G473" s="9">
        <f t="shared" si="107"/>
        <v>1.0472630032727048</v>
      </c>
      <c r="H473" s="9">
        <f t="shared" si="108"/>
        <v>1.6807209521272579</v>
      </c>
      <c r="I473" s="9">
        <f t="shared" si="109"/>
        <v>3.9742269292944812</v>
      </c>
      <c r="J473" s="9">
        <f t="shared" si="110"/>
        <v>6.519076027247154</v>
      </c>
      <c r="K473" s="11">
        <f t="shared" si="111"/>
        <v>0.60606060606060608</v>
      </c>
      <c r="L473" s="11">
        <f t="shared" si="112"/>
        <v>0.26041666666666669</v>
      </c>
      <c r="M473" s="11">
        <f t="shared" si="113"/>
        <v>0.15948963317384371</v>
      </c>
      <c r="N473" s="11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-0.24488354437517112</v>
      </c>
      <c r="O473" s="11">
        <f>0</f>
        <v>0</v>
      </c>
      <c r="P473" s="11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0.22050650041080666</v>
      </c>
      <c r="Q473" s="11">
        <f>2*'OddsRatio_working_3-way'!K473*'OddsRatio_working_3-way'!L473*'OddsRatio_working_3-way'!M473</f>
        <v>5.0343949865480978E-2</v>
      </c>
      <c r="R473" s="11">
        <f t="shared" si="114"/>
        <v>0</v>
      </c>
      <c r="S473" s="11">
        <f t="shared" si="115"/>
        <v>-0.90045454452007656</v>
      </c>
      <c r="T473" s="11">
        <f t="shared" si="116"/>
        <v>-0.20558322934248324</v>
      </c>
      <c r="U473" s="11">
        <f>'OddsRatio_working_3-way'!S473-'OddsRatio_working_3-way'!R473^2/3</f>
        <v>-0.90045454452007656</v>
      </c>
      <c r="V473" s="11">
        <f>'OddsRatio_working_3-way'!S473*'OddsRatio_working_3-way'!R473/3-2*'OddsRatio_working_3-way'!R473^3/27-'OddsRatio_working_3-way'!T473</f>
        <v>0.20558322934248324</v>
      </c>
      <c r="W473" s="11">
        <f>'OddsRatio_working_3-way'!V473^2+4*'OddsRatio_working_3-way'!U473^3/27</f>
        <v>-6.5899254498544946E-2</v>
      </c>
      <c r="X473" s="11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0.16444126511115528</v>
      </c>
      <c r="Y473" s="11">
        <f>IF('OddsRatio_working_3-way'!W473&gt;=0,IF('OddsRatio_working_3-way'!V473+SQRT('OddsRatio_working_3-way'!W473)&gt;0,0,PI()),ACOS('OddsRatio_working_3-way'!V473/(2*'OddsRatio_working_3-way'!X473)))</f>
        <v>0.89554151632193335</v>
      </c>
      <c r="Z473" s="11">
        <f>'OddsRatio_working_3-way'!X473^(1/3)*COS('OddsRatio_working_3-way'!Y473/3)</f>
        <v>0.52363150163635241</v>
      </c>
      <c r="AA473" s="11">
        <f>'OddsRatio_working_3-way'!X473^(1/3)*COS(('OddsRatio_working_3-way'!Y473+2*PI())/3)</f>
        <v>-0.40135489944881347</v>
      </c>
      <c r="AB473" s="11">
        <f>'OddsRatio_working_3-way'!X473^(1/3)*COS(('OddsRatio_working_3-way'!Y473+4*PI())/3)</f>
        <v>-0.12227660218753912</v>
      </c>
      <c r="AC473" s="11">
        <f>'OddsRatio_working_3-way'!X473^(1/3)*SIN('OddsRatio_working_3-way'!Y473/3)</f>
        <v>0.16112593004877918</v>
      </c>
      <c r="AD473" s="11">
        <f>'OddsRatio_working_3-way'!X473^(1/3)*SIN(('OddsRatio_working_3-way'!Y473+2*PI())/3)</f>
        <v>0.37291521761448443</v>
      </c>
      <c r="AE473" s="11">
        <f>'OddsRatio_working_3-way'!X473^(1/3)*SIN(('OddsRatio_working_3-way'!Y473+4*PI())/3)</f>
        <v>-0.5340411476632636</v>
      </c>
      <c r="AF473" s="11">
        <f>-'OddsRatio_working_3-way'!U473/(3*'OddsRatio_working_3-way'!X473^(1/3))*COS(('OddsRatio_working_3-way'!Y473)/3)</f>
        <v>0.52363150163635253</v>
      </c>
      <c r="AG473" s="11">
        <f>-'OddsRatio_working_3-way'!U473/(3*'OddsRatio_working_3-way'!X473^(1/3))*COS(('OddsRatio_working_3-way'!Y473+2*PI())/3)</f>
        <v>-0.40135489944881353</v>
      </c>
      <c r="AH473" s="11">
        <f>-'OddsRatio_working_3-way'!U473/(3*'OddsRatio_working_3-way'!X473^(1/3))*COS(('OddsRatio_working_3-way'!Y473+4*PI())/3)</f>
        <v>-0.12227660218753914</v>
      </c>
      <c r="AI473" s="11">
        <f>'OddsRatio_working_3-way'!U473/(3*'OddsRatio_working_3-way'!X473^(1/3))*SIN(('OddsRatio_working_3-way'!Y473)/3)</f>
        <v>-0.16112593004877923</v>
      </c>
      <c r="AJ473" s="11">
        <f>'OddsRatio_working_3-way'!U473/(3*'OddsRatio_working_3-way'!X473^(1/3))*SIN(('OddsRatio_working_3-way'!Y473+2*PI())/3)</f>
        <v>-0.37291521761448454</v>
      </c>
      <c r="AK473" s="11">
        <f>'OddsRatio_working_3-way'!U473/(3*'OddsRatio_working_3-way'!X473^(1/3))*SIN(('OddsRatio_working_3-way'!Y473+4*PI())/3)</f>
        <v>0.53404114766326372</v>
      </c>
      <c r="AL473" s="11">
        <f>'OddsRatio_working_3-way'!Z473+'OddsRatio_working_3-way'!AF473</f>
        <v>1.0472630032727048</v>
      </c>
      <c r="AM473" s="11">
        <f>'OddsRatio_working_3-way'!AA473+'OddsRatio_working_3-way'!AG473</f>
        <v>-0.80270979889762706</v>
      </c>
      <c r="AN473" s="11">
        <f>'OddsRatio_working_3-way'!AB473+'OddsRatio_working_3-way'!AH473</f>
        <v>-0.24455320437507827</v>
      </c>
      <c r="AO473" s="11">
        <f>'OddsRatio_working_3-way'!AC473+'OddsRatio_working_3-way'!AI473</f>
        <v>0</v>
      </c>
      <c r="AP473" s="11">
        <f>'OddsRatio_working_3-way'!AD473+'OddsRatio_working_3-way'!AJ473</f>
        <v>0</v>
      </c>
      <c r="AQ473" s="11">
        <f>'OddsRatio_working_3-way'!AE473+'OddsRatio_working_3-way'!AK473</f>
        <v>0</v>
      </c>
      <c r="AR473" s="10">
        <f>IF(A473="","",IF(('OddsRatio_working_3-way'!X473=0),IF(Q473&gt;0,-Q473^(1/3),(-Q473)^(1/3)),'OddsRatio_working_3-way'!AL473-'OddsRatio_working_3-way'!R473/3))</f>
        <v>1.0472630032727048</v>
      </c>
      <c r="AS473" s="11">
        <f>IF(('OddsRatio_working_3-way'!X473=0),IF(Q473&gt;0,-Q473^(1/3),(-Q473)^(1/3)),'OddsRatio_working_3-way'!AM473-'OddsRatio_working_3-way'!R473/3)</f>
        <v>-0.80270979889762706</v>
      </c>
      <c r="AT473" s="11">
        <f>IF(('OddsRatio_working_3-way'!X473=0),IF(Q473&gt;0,-Q473^(1/3),(-Q473)^(1/3)),'OddsRatio_working_3-way'!AN473-'OddsRatio_working_3-way'!R473/3)</f>
        <v>-0.24455320437507827</v>
      </c>
      <c r="AU473" s="11">
        <f>IF(('OddsRatio_working_3-way'!X473=0),0,'OddsRatio_working_3-way'!AO473)</f>
        <v>0</v>
      </c>
      <c r="AV473" s="11">
        <f>IF(('OddsRatio_working_3-way'!X473=0),0,'OddsRatio_working_3-way'!AP473)</f>
        <v>0</v>
      </c>
      <c r="AW473" s="11">
        <f>IF(('OddsRatio_working_3-way'!X473=0),0,'OddsRatio_working_3-way'!AQ473)</f>
        <v>0</v>
      </c>
    </row>
    <row r="474" spans="1:49" x14ac:dyDescent="0.2">
      <c r="A474" s="4">
        <f>IF('True_Odds_Calculator_3-way'!A475="","",'True_Odds_Calculator_3-way'!A475)</f>
        <v>1.28</v>
      </c>
      <c r="B474" s="4">
        <f>IF('True_Odds_Calculator_3-way'!B475="","",'True_Odds_Calculator_3-way'!B475)</f>
        <v>6.17</v>
      </c>
      <c r="C474" s="4">
        <f>IF('True_Odds_Calculator_3-way'!C475="","",'True_Odds_Calculator_3-way'!C475)</f>
        <v>12.16</v>
      </c>
      <c r="D474" s="9">
        <f t="shared" si="104"/>
        <v>0.76954491144128379</v>
      </c>
      <c r="E474" s="9">
        <f t="shared" si="105"/>
        <v>0.15315138798343567</v>
      </c>
      <c r="F474" s="9">
        <f t="shared" si="106"/>
        <v>7.730370057528041E-2</v>
      </c>
      <c r="G474" s="9">
        <f t="shared" si="107"/>
        <v>1.0695332728121092</v>
      </c>
      <c r="H474" s="9">
        <f t="shared" si="108"/>
        <v>1.2994693163873905</v>
      </c>
      <c r="I474" s="9">
        <f t="shared" si="109"/>
        <v>6.5294870204386042</v>
      </c>
      <c r="J474" s="9">
        <f t="shared" si="110"/>
        <v>12.935991324583139</v>
      </c>
      <c r="K474" s="11">
        <f t="shared" si="111"/>
        <v>0.78125</v>
      </c>
      <c r="L474" s="11">
        <f t="shared" si="112"/>
        <v>0.16207455429497569</v>
      </c>
      <c r="M474" s="11">
        <f t="shared" si="113"/>
        <v>8.2236842105263164E-2</v>
      </c>
      <c r="N474" s="11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-0.16822249130981815</v>
      </c>
      <c r="O474" s="11">
        <f>0</f>
        <v>0</v>
      </c>
      <c r="P474" s="11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0.17295810719312463</v>
      </c>
      <c r="Q474" s="11">
        <f>2*'OddsRatio_working_3-way'!K474*'OddsRatio_working_3-way'!L474*'OddsRatio_working_3-way'!M474</f>
        <v>2.0825780516932527E-2</v>
      </c>
      <c r="R474" s="11">
        <f t="shared" si="114"/>
        <v>0</v>
      </c>
      <c r="S474" s="11">
        <f t="shared" si="115"/>
        <v>-1.0281509080410944</v>
      </c>
      <c r="T474" s="11">
        <f t="shared" si="116"/>
        <v>-0.12379902565214863</v>
      </c>
      <c r="U474" s="11">
        <f>'OddsRatio_working_3-way'!S474-'OddsRatio_working_3-way'!R474^2/3</f>
        <v>-1.0281509080410944</v>
      </c>
      <c r="V474" s="11">
        <f>'OddsRatio_working_3-way'!S474*'OddsRatio_working_3-way'!R474/3-2*'OddsRatio_working_3-way'!R474^3/27-'OddsRatio_working_3-way'!T474</f>
        <v>0.12379902565214863</v>
      </c>
      <c r="W474" s="11">
        <f>'OddsRatio_working_3-way'!V474^2+4*'OddsRatio_working_3-way'!U474^3/27</f>
        <v>-0.14568897959513405</v>
      </c>
      <c r="X474" s="11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0.20063348321476365</v>
      </c>
      <c r="Y474" s="11">
        <f>IF('OddsRatio_working_3-way'!W474&gt;=0,IF('OddsRatio_working_3-way'!V474+SQRT('OddsRatio_working_3-way'!W474)&gt;0,0,PI()),ACOS('OddsRatio_working_3-way'!V474/(2*'OddsRatio_working_3-way'!X474)))</f>
        <v>1.2571592180624604</v>
      </c>
      <c r="Z474" s="11">
        <f>'OddsRatio_working_3-way'!X474^(1/3)*COS('OddsRatio_working_3-way'!Y474/3)</f>
        <v>0.5347666364060546</v>
      </c>
      <c r="AA474" s="11">
        <f>'OddsRatio_working_3-way'!X474^(1/3)*COS(('OddsRatio_working_3-way'!Y474+2*PI())/3)</f>
        <v>-0.47367488480352982</v>
      </c>
      <c r="AB474" s="11">
        <f>'OddsRatio_working_3-way'!X474^(1/3)*COS(('OddsRatio_working_3-way'!Y474+4*PI())/3)</f>
        <v>-6.1091751602524946E-2</v>
      </c>
      <c r="AC474" s="11">
        <f>'OddsRatio_working_3-way'!X474^(1/3)*SIN('OddsRatio_working_3-way'!Y474/3)</f>
        <v>0.23820498301669946</v>
      </c>
      <c r="AD474" s="11">
        <f>'OddsRatio_working_3-way'!X474^(1/3)*SIN(('OddsRatio_working_3-way'!Y474+2*PI())/3)</f>
        <v>0.34401900071564984</v>
      </c>
      <c r="AE474" s="11">
        <f>'OddsRatio_working_3-way'!X474^(1/3)*SIN(('OddsRatio_working_3-way'!Y474+4*PI())/3)</f>
        <v>-0.58222398373234929</v>
      </c>
      <c r="AF474" s="11">
        <f>-'OddsRatio_working_3-way'!U474/(3*'OddsRatio_working_3-way'!X474^(1/3))*COS(('OddsRatio_working_3-way'!Y474)/3)</f>
        <v>0.5347666364060546</v>
      </c>
      <c r="AG474" s="11">
        <f>-'OddsRatio_working_3-way'!U474/(3*'OddsRatio_working_3-way'!X474^(1/3))*COS(('OddsRatio_working_3-way'!Y474+2*PI())/3)</f>
        <v>-0.47367488480352982</v>
      </c>
      <c r="AH474" s="11">
        <f>-'OddsRatio_working_3-way'!U474/(3*'OddsRatio_working_3-way'!X474^(1/3))*COS(('OddsRatio_working_3-way'!Y474+4*PI())/3)</f>
        <v>-6.1091751602524946E-2</v>
      </c>
      <c r="AI474" s="11">
        <f>'OddsRatio_working_3-way'!U474/(3*'OddsRatio_working_3-way'!X474^(1/3))*SIN(('OddsRatio_working_3-way'!Y474)/3)</f>
        <v>-0.23820498301669946</v>
      </c>
      <c r="AJ474" s="11">
        <f>'OddsRatio_working_3-way'!U474/(3*'OddsRatio_working_3-way'!X474^(1/3))*SIN(('OddsRatio_working_3-way'!Y474+2*PI())/3)</f>
        <v>-0.34401900071564984</v>
      </c>
      <c r="AK474" s="11">
        <f>'OddsRatio_working_3-way'!U474/(3*'OddsRatio_working_3-way'!X474^(1/3))*SIN(('OddsRatio_working_3-way'!Y474+4*PI())/3)</f>
        <v>0.58222398373234929</v>
      </c>
      <c r="AL474" s="11">
        <f>'OddsRatio_working_3-way'!Z474+'OddsRatio_working_3-way'!AF474</f>
        <v>1.0695332728121092</v>
      </c>
      <c r="AM474" s="11">
        <f>'OddsRatio_working_3-way'!AA474+'OddsRatio_working_3-way'!AG474</f>
        <v>-0.94734976960705963</v>
      </c>
      <c r="AN474" s="11">
        <f>'OddsRatio_working_3-way'!AB474+'OddsRatio_working_3-way'!AH474</f>
        <v>-0.12218350320504989</v>
      </c>
      <c r="AO474" s="11">
        <f>'OddsRatio_working_3-way'!AC474+'OddsRatio_working_3-way'!AI474</f>
        <v>0</v>
      </c>
      <c r="AP474" s="11">
        <f>'OddsRatio_working_3-way'!AD474+'OddsRatio_working_3-way'!AJ474</f>
        <v>0</v>
      </c>
      <c r="AQ474" s="11">
        <f>'OddsRatio_working_3-way'!AE474+'OddsRatio_working_3-way'!AK474</f>
        <v>0</v>
      </c>
      <c r="AR474" s="10">
        <f>IF(A474="","",IF(('OddsRatio_working_3-way'!X474=0),IF(Q474&gt;0,-Q474^(1/3),(-Q474)^(1/3)),'OddsRatio_working_3-way'!AL474-'OddsRatio_working_3-way'!R474/3))</f>
        <v>1.0695332728121092</v>
      </c>
      <c r="AS474" s="11">
        <f>IF(('OddsRatio_working_3-way'!X474=0),IF(Q474&gt;0,-Q474^(1/3),(-Q474)^(1/3)),'OddsRatio_working_3-way'!AM474-'OddsRatio_working_3-way'!R474/3)</f>
        <v>-0.94734976960705963</v>
      </c>
      <c r="AT474" s="11">
        <f>IF(('OddsRatio_working_3-way'!X474=0),IF(Q474&gt;0,-Q474^(1/3),(-Q474)^(1/3)),'OddsRatio_working_3-way'!AN474-'OddsRatio_working_3-way'!R474/3)</f>
        <v>-0.12218350320504989</v>
      </c>
      <c r="AU474" s="11">
        <f>IF(('OddsRatio_working_3-way'!X474=0),0,'OddsRatio_working_3-way'!AO474)</f>
        <v>0</v>
      </c>
      <c r="AV474" s="11">
        <f>IF(('OddsRatio_working_3-way'!X474=0),0,'OddsRatio_working_3-way'!AP474)</f>
        <v>0</v>
      </c>
      <c r="AW474" s="11">
        <f>IF(('OddsRatio_working_3-way'!X474=0),0,'OddsRatio_working_3-way'!AQ474)</f>
        <v>0</v>
      </c>
    </row>
    <row r="475" spans="1:49" x14ac:dyDescent="0.2">
      <c r="A475" s="4">
        <f>IF('True_Odds_Calculator_3-way'!A476="","",'True_Odds_Calculator_3-way'!A476)</f>
        <v>1.1599999999999999</v>
      </c>
      <c r="B475" s="4">
        <f>IF('True_Odds_Calculator_3-way'!B476="","",'True_Odds_Calculator_3-way'!B476)</f>
        <v>7.24</v>
      </c>
      <c r="C475" s="4">
        <f>IF('True_Odds_Calculator_3-way'!C476="","",'True_Odds_Calculator_3-way'!C476)</f>
        <v>16.03</v>
      </c>
      <c r="D475" s="9">
        <f t="shared" si="104"/>
        <v>0.83453345751494401</v>
      </c>
      <c r="E475" s="9">
        <f t="shared" si="105"/>
        <v>0.11451214797739453</v>
      </c>
      <c r="F475" s="9">
        <f t="shared" si="106"/>
        <v>5.095439450766126E-2</v>
      </c>
      <c r="G475" s="9">
        <f t="shared" si="107"/>
        <v>1.2392144152148399</v>
      </c>
      <c r="H475" s="9">
        <f t="shared" si="108"/>
        <v>1.1982743064343744</v>
      </c>
      <c r="I475" s="9">
        <f t="shared" si="109"/>
        <v>8.7326979509405991</v>
      </c>
      <c r="J475" s="9">
        <f t="shared" si="110"/>
        <v>19.625392660679047</v>
      </c>
      <c r="K475" s="11">
        <f t="shared" si="111"/>
        <v>0.86206896551724144</v>
      </c>
      <c r="L475" s="11">
        <f t="shared" si="112"/>
        <v>0.13812154696132597</v>
      </c>
      <c r="M475" s="11">
        <f t="shared" si="113"/>
        <v>6.238303181534622E-2</v>
      </c>
      <c r="N475" s="11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-0.11146370511473103</v>
      </c>
      <c r="O475" s="11">
        <f>0</f>
        <v>0</v>
      </c>
      <c r="P475" s="11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0.15918131689403575</v>
      </c>
      <c r="Q475" s="11">
        <f>2*'OddsRatio_working_3-way'!K475*'OddsRatio_working_3-way'!L475*'OddsRatio_working_3-way'!M475</f>
        <v>1.4855932514609028E-2</v>
      </c>
      <c r="R475" s="11">
        <f t="shared" si="114"/>
        <v>0</v>
      </c>
      <c r="S475" s="11">
        <f t="shared" si="115"/>
        <v>-1.4280999965880228</v>
      </c>
      <c r="T475" s="11">
        <f t="shared" si="116"/>
        <v>-0.13328044765170532</v>
      </c>
      <c r="U475" s="11">
        <f>'OddsRatio_working_3-way'!S475-'OddsRatio_working_3-way'!R475^2/3</f>
        <v>-1.4280999965880228</v>
      </c>
      <c r="V475" s="11">
        <f>'OddsRatio_working_3-way'!S475*'OddsRatio_working_3-way'!R475/3-2*'OddsRatio_working_3-way'!R475^3/27-'OddsRatio_working_3-way'!T475</f>
        <v>0.13328044765170532</v>
      </c>
      <c r="W475" s="11">
        <f>'OddsRatio_working_3-way'!V475^2+4*'OddsRatio_working_3-way'!U475^3/27</f>
        <v>-0.41372765992785421</v>
      </c>
      <c r="X475" s="11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0.32844000123846562</v>
      </c>
      <c r="Y475" s="11">
        <f>IF('OddsRatio_working_3-way'!W475&gt;=0,IF('OddsRatio_working_3-way'!V475+SQRT('OddsRatio_working_3-way'!W475)&gt;0,0,PI()),ACOS('OddsRatio_working_3-way'!V475/(2*'OddsRatio_working_3-way'!X475)))</f>
        <v>1.3664784918091062</v>
      </c>
      <c r="Z475" s="11">
        <f>'OddsRatio_working_3-way'!X475^(1/3)*COS('OddsRatio_working_3-way'!Y475/3)</f>
        <v>0.61960720760742005</v>
      </c>
      <c r="AA475" s="11">
        <f>'OddsRatio_working_3-way'!X475^(1/3)*COS(('OddsRatio_working_3-way'!Y475+2*PI())/3)</f>
        <v>-0.5726537138620994</v>
      </c>
      <c r="AB475" s="11">
        <f>'OddsRatio_working_3-way'!X475^(1/3)*COS(('OddsRatio_working_3-way'!Y475+4*PI())/3)</f>
        <v>-4.6953493745320929E-2</v>
      </c>
      <c r="AC475" s="11">
        <f>'OddsRatio_working_3-way'!X475^(1/3)*SIN('OddsRatio_working_3-way'!Y475/3)</f>
        <v>0.30351316359746755</v>
      </c>
      <c r="AD475" s="11">
        <f>'OddsRatio_working_3-way'!X475^(1/3)*SIN(('OddsRatio_working_3-way'!Y475+2*PI())/3)</f>
        <v>0.38483900035723068</v>
      </c>
      <c r="AE475" s="11">
        <f>'OddsRatio_working_3-way'!X475^(1/3)*SIN(('OddsRatio_working_3-way'!Y475+4*PI())/3)</f>
        <v>-0.68835216395469823</v>
      </c>
      <c r="AF475" s="11">
        <f>-'OddsRatio_working_3-way'!U475/(3*'OddsRatio_working_3-way'!X475^(1/3))*COS(('OddsRatio_working_3-way'!Y475)/3)</f>
        <v>0.61960720760741994</v>
      </c>
      <c r="AG475" s="11">
        <f>-'OddsRatio_working_3-way'!U475/(3*'OddsRatio_working_3-way'!X475^(1/3))*COS(('OddsRatio_working_3-way'!Y475+2*PI())/3)</f>
        <v>-0.57265371386209918</v>
      </c>
      <c r="AH475" s="11">
        <f>-'OddsRatio_working_3-way'!U475/(3*'OddsRatio_working_3-way'!X475^(1/3))*COS(('OddsRatio_working_3-way'!Y475+4*PI())/3)</f>
        <v>-4.6953493745320915E-2</v>
      </c>
      <c r="AI475" s="11">
        <f>'OddsRatio_working_3-way'!U475/(3*'OddsRatio_working_3-way'!X475^(1/3))*SIN(('OddsRatio_working_3-way'!Y475)/3)</f>
        <v>-0.30351316359746749</v>
      </c>
      <c r="AJ475" s="11">
        <f>'OddsRatio_working_3-way'!U475/(3*'OddsRatio_working_3-way'!X475^(1/3))*SIN(('OddsRatio_working_3-way'!Y475+2*PI())/3)</f>
        <v>-0.38483900035723051</v>
      </c>
      <c r="AK475" s="11">
        <f>'OddsRatio_working_3-way'!U475/(3*'OddsRatio_working_3-way'!X475^(1/3))*SIN(('OddsRatio_working_3-way'!Y475+4*PI())/3)</f>
        <v>0.688352163954698</v>
      </c>
      <c r="AL475" s="11">
        <f>'OddsRatio_working_3-way'!Z475+'OddsRatio_working_3-way'!AF475</f>
        <v>1.2392144152148399</v>
      </c>
      <c r="AM475" s="11">
        <f>'OddsRatio_working_3-way'!AA475+'OddsRatio_working_3-way'!AG475</f>
        <v>-1.1453074277241986</v>
      </c>
      <c r="AN475" s="11">
        <f>'OddsRatio_working_3-way'!AB475+'OddsRatio_working_3-way'!AH475</f>
        <v>-9.3906987490641844E-2</v>
      </c>
      <c r="AO475" s="11">
        <f>'OddsRatio_working_3-way'!AC475+'OddsRatio_working_3-way'!AI475</f>
        <v>0</v>
      </c>
      <c r="AP475" s="11">
        <f>'OddsRatio_working_3-way'!AD475+'OddsRatio_working_3-way'!AJ475</f>
        <v>0</v>
      </c>
      <c r="AQ475" s="11">
        <f>'OddsRatio_working_3-way'!AE475+'OddsRatio_working_3-way'!AK475</f>
        <v>0</v>
      </c>
      <c r="AR475" s="10">
        <f>IF(A475="","",IF(('OddsRatio_working_3-way'!X475=0),IF(Q475&gt;0,-Q475^(1/3),(-Q475)^(1/3)),'OddsRatio_working_3-way'!AL475-'OddsRatio_working_3-way'!R475/3))</f>
        <v>1.2392144152148399</v>
      </c>
      <c r="AS475" s="11">
        <f>IF(('OddsRatio_working_3-way'!X475=0),IF(Q475&gt;0,-Q475^(1/3),(-Q475)^(1/3)),'OddsRatio_working_3-way'!AM475-'OddsRatio_working_3-way'!R475/3)</f>
        <v>-1.1453074277241986</v>
      </c>
      <c r="AT475" s="11">
        <f>IF(('OddsRatio_working_3-way'!X475=0),IF(Q475&gt;0,-Q475^(1/3),(-Q475)^(1/3)),'OddsRatio_working_3-way'!AN475-'OddsRatio_working_3-way'!R475/3)</f>
        <v>-9.3906987490641844E-2</v>
      </c>
      <c r="AU475" s="11">
        <f>IF(('OddsRatio_working_3-way'!X475=0),0,'OddsRatio_working_3-way'!AO475)</f>
        <v>0</v>
      </c>
      <c r="AV475" s="11">
        <f>IF(('OddsRatio_working_3-way'!X475=0),0,'OddsRatio_working_3-way'!AP475)</f>
        <v>0</v>
      </c>
      <c r="AW475" s="11">
        <f>IF(('OddsRatio_working_3-way'!X475=0),0,'OddsRatio_working_3-way'!AQ475)</f>
        <v>0</v>
      </c>
    </row>
    <row r="476" spans="1:49" x14ac:dyDescent="0.2">
      <c r="A476" s="4">
        <f>IF('True_Odds_Calculator_3-way'!A477="","",'True_Odds_Calculator_3-way'!A477)</f>
        <v>6.27</v>
      </c>
      <c r="B476" s="4">
        <f>IF('True_Odds_Calculator_3-way'!B477="","",'True_Odds_Calculator_3-way'!B477)</f>
        <v>3.82</v>
      </c>
      <c r="C476" s="4">
        <f>IF('True_Odds_Calculator_3-way'!C477="","",'True_Odds_Calculator_3-way'!C477)</f>
        <v>1.57</v>
      </c>
      <c r="D476" s="9">
        <f t="shared" si="104"/>
        <v>0.14585625258391344</v>
      </c>
      <c r="E476" s="9">
        <f t="shared" si="105"/>
        <v>0.24191951745469514</v>
      </c>
      <c r="F476" s="9">
        <f t="shared" si="106"/>
        <v>0.61222422996139125</v>
      </c>
      <c r="G476" s="9">
        <f t="shared" si="107"/>
        <v>1.1112078470525244</v>
      </c>
      <c r="H476" s="9">
        <f t="shared" si="108"/>
        <v>6.8560653539668035</v>
      </c>
      <c r="I476" s="9">
        <f t="shared" si="109"/>
        <v>4.1336061286881183</v>
      </c>
      <c r="J476" s="9">
        <f t="shared" si="110"/>
        <v>1.633388472819939</v>
      </c>
      <c r="K476" s="11">
        <f t="shared" si="111"/>
        <v>0.15948963317384371</v>
      </c>
      <c r="L476" s="11">
        <f t="shared" si="112"/>
        <v>0.26178010471204188</v>
      </c>
      <c r="M476" s="11">
        <f t="shared" si="113"/>
        <v>0.63694267515923564</v>
      </c>
      <c r="N476" s="11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-0.22527034442197669</v>
      </c>
      <c r="O476" s="11">
        <f>0</f>
        <v>0</v>
      </c>
      <c r="P476" s="11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0.23029649903049426</v>
      </c>
      <c r="Q476" s="11">
        <f>2*'OddsRatio_working_3-way'!K476*'OddsRatio_working_3-way'!L476*'OddsRatio_working_3-way'!M476</f>
        <v>5.3186258436603767E-2</v>
      </c>
      <c r="R476" s="11">
        <f t="shared" si="114"/>
        <v>0</v>
      </c>
      <c r="S476" s="11">
        <f t="shared" si="115"/>
        <v>-1.0223116567847146</v>
      </c>
      <c r="T476" s="11">
        <f t="shared" si="116"/>
        <v>-0.23609968978861773</v>
      </c>
      <c r="U476" s="11">
        <f>'OddsRatio_working_3-way'!S476-'OddsRatio_working_3-way'!R476^2/3</f>
        <v>-1.0223116567847146</v>
      </c>
      <c r="V476" s="11">
        <f>'OddsRatio_working_3-way'!S476*'OddsRatio_working_3-way'!R476/3-2*'OddsRatio_working_3-way'!R476^3/27-'OddsRatio_working_3-way'!T476</f>
        <v>0.23609968978861773</v>
      </c>
      <c r="W476" s="11">
        <f>'OddsRatio_working_3-way'!V476^2+4*'OddsRatio_working_3-way'!U476^3/27</f>
        <v>-0.10254427091224884</v>
      </c>
      <c r="X476" s="11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0.19892670410890689</v>
      </c>
      <c r="Y476" s="11">
        <f>IF('OddsRatio_working_3-way'!W476&gt;=0,IF('OddsRatio_working_3-way'!V476+SQRT('OddsRatio_working_3-way'!W476)&gt;0,0,PI()),ACOS('OddsRatio_working_3-way'!V476/(2*'OddsRatio_working_3-way'!X476)))</f>
        <v>0.93547785714633391</v>
      </c>
      <c r="Z476" s="11">
        <f>'OddsRatio_working_3-way'!X476^(1/3)*COS('OddsRatio_working_3-way'!Y476/3)</f>
        <v>0.5556039235262622</v>
      </c>
      <c r="AA476" s="11">
        <f>'OddsRatio_working_3-way'!X476^(1/3)*COS(('OddsRatio_working_3-way'!Y476+2*PI())/3)</f>
        <v>-0.43290233029217828</v>
      </c>
      <c r="AB476" s="11">
        <f>'OddsRatio_working_3-way'!X476^(1/3)*COS(('OddsRatio_working_3-way'!Y476+4*PI())/3)</f>
        <v>-0.12270159323408403</v>
      </c>
      <c r="AC476" s="11">
        <f>'OddsRatio_working_3-way'!X476^(1/3)*SIN('OddsRatio_working_3-way'!Y476/3)</f>
        <v>0.17909447904331105</v>
      </c>
      <c r="AD476" s="11">
        <f>'OddsRatio_working_3-way'!X476^(1/3)*SIN(('OddsRatio_working_3-way'!Y476+2*PI())/3)</f>
        <v>0.39161987269439402</v>
      </c>
      <c r="AE476" s="11">
        <f>'OddsRatio_working_3-way'!X476^(1/3)*SIN(('OddsRatio_working_3-way'!Y476+4*PI())/3)</f>
        <v>-0.57071435173770502</v>
      </c>
      <c r="AF476" s="11">
        <f>-'OddsRatio_working_3-way'!U476/(3*'OddsRatio_working_3-way'!X476^(1/3))*COS(('OddsRatio_working_3-way'!Y476)/3)</f>
        <v>0.55560392352626209</v>
      </c>
      <c r="AG476" s="11">
        <f>-'OddsRatio_working_3-way'!U476/(3*'OddsRatio_working_3-way'!X476^(1/3))*COS(('OddsRatio_working_3-way'!Y476+2*PI())/3)</f>
        <v>-0.43290233029217817</v>
      </c>
      <c r="AH476" s="11">
        <f>-'OddsRatio_working_3-way'!U476/(3*'OddsRatio_working_3-way'!X476^(1/3))*COS(('OddsRatio_working_3-way'!Y476+4*PI())/3)</f>
        <v>-0.122701593234084</v>
      </c>
      <c r="AI476" s="11">
        <f>'OddsRatio_working_3-way'!U476/(3*'OddsRatio_working_3-way'!X476^(1/3))*SIN(('OddsRatio_working_3-way'!Y476)/3)</f>
        <v>-0.17909447904331102</v>
      </c>
      <c r="AJ476" s="11">
        <f>'OddsRatio_working_3-way'!U476/(3*'OddsRatio_working_3-way'!X476^(1/3))*SIN(('OddsRatio_working_3-way'!Y476+2*PI())/3)</f>
        <v>-0.39161987269439397</v>
      </c>
      <c r="AK476" s="11">
        <f>'OddsRatio_working_3-way'!U476/(3*'OddsRatio_working_3-way'!X476^(1/3))*SIN(('OddsRatio_working_3-way'!Y476+4*PI())/3)</f>
        <v>0.57071435173770491</v>
      </c>
      <c r="AL476" s="11">
        <f>'OddsRatio_working_3-way'!Z476+'OddsRatio_working_3-way'!AF476</f>
        <v>1.1112078470525244</v>
      </c>
      <c r="AM476" s="11">
        <f>'OddsRatio_working_3-way'!AA476+'OddsRatio_working_3-way'!AG476</f>
        <v>-0.86580466058435646</v>
      </c>
      <c r="AN476" s="11">
        <f>'OddsRatio_working_3-way'!AB476+'OddsRatio_working_3-way'!AH476</f>
        <v>-0.24540318646816803</v>
      </c>
      <c r="AO476" s="11">
        <f>'OddsRatio_working_3-way'!AC476+'OddsRatio_working_3-way'!AI476</f>
        <v>0</v>
      </c>
      <c r="AP476" s="11">
        <f>'OddsRatio_working_3-way'!AD476+'OddsRatio_working_3-way'!AJ476</f>
        <v>0</v>
      </c>
      <c r="AQ476" s="11">
        <f>'OddsRatio_working_3-way'!AE476+'OddsRatio_working_3-way'!AK476</f>
        <v>0</v>
      </c>
      <c r="AR476" s="10">
        <f>IF(A476="","",IF(('OddsRatio_working_3-way'!X476=0),IF(Q476&gt;0,-Q476^(1/3),(-Q476)^(1/3)),'OddsRatio_working_3-way'!AL476-'OddsRatio_working_3-way'!R476/3))</f>
        <v>1.1112078470525244</v>
      </c>
      <c r="AS476" s="11">
        <f>IF(('OddsRatio_working_3-way'!X476=0),IF(Q476&gt;0,-Q476^(1/3),(-Q476)^(1/3)),'OddsRatio_working_3-way'!AM476-'OddsRatio_working_3-way'!R476/3)</f>
        <v>-0.86580466058435646</v>
      </c>
      <c r="AT476" s="11">
        <f>IF(('OddsRatio_working_3-way'!X476=0),IF(Q476&gt;0,-Q476^(1/3),(-Q476)^(1/3)),'OddsRatio_working_3-way'!AN476-'OddsRatio_working_3-way'!R476/3)</f>
        <v>-0.24540318646816803</v>
      </c>
      <c r="AU476" s="11">
        <f>IF(('OddsRatio_working_3-way'!X476=0),0,'OddsRatio_working_3-way'!AO476)</f>
        <v>0</v>
      </c>
      <c r="AV476" s="11">
        <f>IF(('OddsRatio_working_3-way'!X476=0),0,'OddsRatio_working_3-way'!AP476)</f>
        <v>0</v>
      </c>
      <c r="AW476" s="11">
        <f>IF(('OddsRatio_working_3-way'!X476=0),0,'OddsRatio_working_3-way'!AQ476)</f>
        <v>0</v>
      </c>
    </row>
    <row r="477" spans="1:49" x14ac:dyDescent="0.2">
      <c r="A477" s="4">
        <f>IF('True_Odds_Calculator_3-way'!A478="","",'True_Odds_Calculator_3-way'!A478)</f>
        <v>2.14</v>
      </c>
      <c r="B477" s="4">
        <f>IF('True_Odds_Calculator_3-way'!B478="","",'True_Odds_Calculator_3-way'!B478)</f>
        <v>3.52</v>
      </c>
      <c r="C477" s="4">
        <f>IF('True_Odds_Calculator_3-way'!C478="","",'True_Odds_Calculator_3-way'!C478)</f>
        <v>3.33</v>
      </c>
      <c r="D477" s="9">
        <f t="shared" si="104"/>
        <v>0.44770296794940961</v>
      </c>
      <c r="E477" s="9">
        <f t="shared" si="105"/>
        <v>0.26831534992084716</v>
      </c>
      <c r="F477" s="9">
        <f t="shared" si="106"/>
        <v>0.28398168212974328</v>
      </c>
      <c r="G477" s="9">
        <f t="shared" si="107"/>
        <v>1.0821261314507904</v>
      </c>
      <c r="H477" s="9">
        <f t="shared" si="108"/>
        <v>2.2336237898539011</v>
      </c>
      <c r="I477" s="9">
        <f t="shared" si="109"/>
        <v>3.7269578512559915</v>
      </c>
      <c r="J477" s="9">
        <f t="shared" si="110"/>
        <v>3.5213538862803411</v>
      </c>
      <c r="K477" s="11">
        <f t="shared" si="111"/>
        <v>0.46728971962616822</v>
      </c>
      <c r="L477" s="11">
        <f t="shared" si="112"/>
        <v>0.28409090909090912</v>
      </c>
      <c r="M477" s="11">
        <f t="shared" si="113"/>
        <v>0.3003003003003003</v>
      </c>
      <c r="N477" s="11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-0.26684596661232174</v>
      </c>
      <c r="O477" s="11">
        <f>0</f>
        <v>0</v>
      </c>
      <c r="P477" s="11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0.23879550748709633</v>
      </c>
      <c r="Q477" s="11">
        <f>2*'OddsRatio_working_3-way'!K477*'OddsRatio_working_3-way'!L477*'OddsRatio_working_3-way'!M477</f>
        <v>7.9731388142603096E-2</v>
      </c>
      <c r="R477" s="11">
        <f t="shared" si="114"/>
        <v>0</v>
      </c>
      <c r="S477" s="11">
        <f t="shared" si="115"/>
        <v>-0.89488145733910385</v>
      </c>
      <c r="T477" s="11">
        <f t="shared" si="116"/>
        <v>-0.2987918054554603</v>
      </c>
      <c r="U477" s="11">
        <f>'OddsRatio_working_3-way'!S477-'OddsRatio_working_3-way'!R477^2/3</f>
        <v>-0.89488145733910385</v>
      </c>
      <c r="V477" s="11">
        <f>'OddsRatio_working_3-way'!S477*'OddsRatio_working_3-way'!R477/3-2*'OddsRatio_working_3-way'!R477^3/27-'OddsRatio_working_3-way'!T477</f>
        <v>0.2987918054554603</v>
      </c>
      <c r="W477" s="11">
        <f>'OddsRatio_working_3-way'!V477^2+4*'OddsRatio_working_3-way'!U477^3/27</f>
        <v>-1.6891241559198869E-2</v>
      </c>
      <c r="X477" s="11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0.16291699156820055</v>
      </c>
      <c r="Y477" s="11">
        <f>IF('OddsRatio_working_3-way'!W477&gt;=0,IF('OddsRatio_working_3-way'!V477+SQRT('OddsRatio_working_3-way'!W477)&gt;0,0,PI()),ACOS('OddsRatio_working_3-way'!V477/(2*'OddsRatio_working_3-way'!X477)))</f>
        <v>0.41028728669070924</v>
      </c>
      <c r="Z477" s="11">
        <f>'OddsRatio_working_3-way'!X477^(1/3)*COS('OddsRatio_working_3-way'!Y477/3)</f>
        <v>0.5410630657253952</v>
      </c>
      <c r="AA477" s="11">
        <f>'OddsRatio_working_3-way'!X477^(1/3)*COS(('OddsRatio_working_3-way'!Y477+2*PI())/3)</f>
        <v>-0.33501745005128525</v>
      </c>
      <c r="AB477" s="11">
        <f>'OddsRatio_working_3-way'!X477^(1/3)*COS(('OddsRatio_working_3-way'!Y477+4*PI())/3)</f>
        <v>-0.20604561567411014</v>
      </c>
      <c r="AC477" s="11">
        <f>'OddsRatio_working_3-way'!X477^(1/3)*SIN('OddsRatio_working_3-way'!Y477/3)</f>
        <v>7.4461923295542173E-2</v>
      </c>
      <c r="AD477" s="11">
        <f>'OddsRatio_working_3-way'!X477^(1/3)*SIN(('OddsRatio_working_3-way'!Y477+2*PI())/3)</f>
        <v>0.43134339831991075</v>
      </c>
      <c r="AE477" s="11">
        <f>'OddsRatio_working_3-way'!X477^(1/3)*SIN(('OddsRatio_working_3-way'!Y477+4*PI())/3)</f>
        <v>-0.50580532161545266</v>
      </c>
      <c r="AF477" s="11">
        <f>-'OddsRatio_working_3-way'!U477/(3*'OddsRatio_working_3-way'!X477^(1/3))*COS(('OddsRatio_working_3-way'!Y477)/3)</f>
        <v>0.5410630657253952</v>
      </c>
      <c r="AG477" s="11">
        <f>-'OddsRatio_working_3-way'!U477/(3*'OddsRatio_working_3-way'!X477^(1/3))*COS(('OddsRatio_working_3-way'!Y477+2*PI())/3)</f>
        <v>-0.33501745005128525</v>
      </c>
      <c r="AH477" s="11">
        <f>-'OddsRatio_working_3-way'!U477/(3*'OddsRatio_working_3-way'!X477^(1/3))*COS(('OddsRatio_working_3-way'!Y477+4*PI())/3)</f>
        <v>-0.20604561567411014</v>
      </c>
      <c r="AI477" s="11">
        <f>'OddsRatio_working_3-way'!U477/(3*'OddsRatio_working_3-way'!X477^(1/3))*SIN(('OddsRatio_working_3-way'!Y477)/3)</f>
        <v>-7.4461923295542173E-2</v>
      </c>
      <c r="AJ477" s="11">
        <f>'OddsRatio_working_3-way'!U477/(3*'OddsRatio_working_3-way'!X477^(1/3))*SIN(('OddsRatio_working_3-way'!Y477+2*PI())/3)</f>
        <v>-0.43134339831991075</v>
      </c>
      <c r="AK477" s="11">
        <f>'OddsRatio_working_3-way'!U477/(3*'OddsRatio_working_3-way'!X477^(1/3))*SIN(('OddsRatio_working_3-way'!Y477+4*PI())/3)</f>
        <v>0.50580532161545266</v>
      </c>
      <c r="AL477" s="11">
        <f>'OddsRatio_working_3-way'!Z477+'OddsRatio_working_3-way'!AF477</f>
        <v>1.0821261314507904</v>
      </c>
      <c r="AM477" s="11">
        <f>'OddsRatio_working_3-way'!AA477+'OddsRatio_working_3-way'!AG477</f>
        <v>-0.6700349001025705</v>
      </c>
      <c r="AN477" s="11">
        <f>'OddsRatio_working_3-way'!AB477+'OddsRatio_working_3-way'!AH477</f>
        <v>-0.41209123134822029</v>
      </c>
      <c r="AO477" s="11">
        <f>'OddsRatio_working_3-way'!AC477+'OddsRatio_working_3-way'!AI477</f>
        <v>0</v>
      </c>
      <c r="AP477" s="11">
        <f>'OddsRatio_working_3-way'!AD477+'OddsRatio_working_3-way'!AJ477</f>
        <v>0</v>
      </c>
      <c r="AQ477" s="11">
        <f>'OddsRatio_working_3-way'!AE477+'OddsRatio_working_3-way'!AK477</f>
        <v>0</v>
      </c>
      <c r="AR477" s="10">
        <f>IF(A477="","",IF(('OddsRatio_working_3-way'!X477=0),IF(Q477&gt;0,-Q477^(1/3),(-Q477)^(1/3)),'OddsRatio_working_3-way'!AL477-'OddsRatio_working_3-way'!R477/3))</f>
        <v>1.0821261314507904</v>
      </c>
      <c r="AS477" s="11">
        <f>IF(('OddsRatio_working_3-way'!X477=0),IF(Q477&gt;0,-Q477^(1/3),(-Q477)^(1/3)),'OddsRatio_working_3-way'!AM477-'OddsRatio_working_3-way'!R477/3)</f>
        <v>-0.6700349001025705</v>
      </c>
      <c r="AT477" s="11">
        <f>IF(('OddsRatio_working_3-way'!X477=0),IF(Q477&gt;0,-Q477^(1/3),(-Q477)^(1/3)),'OddsRatio_working_3-way'!AN477-'OddsRatio_working_3-way'!R477/3)</f>
        <v>-0.41209123134822029</v>
      </c>
      <c r="AU477" s="11">
        <f>IF(('OddsRatio_working_3-way'!X477=0),0,'OddsRatio_working_3-way'!AO477)</f>
        <v>0</v>
      </c>
      <c r="AV477" s="11">
        <f>IF(('OddsRatio_working_3-way'!X477=0),0,'OddsRatio_working_3-way'!AP477)</f>
        <v>0</v>
      </c>
      <c r="AW477" s="11">
        <f>IF(('OddsRatio_working_3-way'!X477=0),0,'OddsRatio_working_3-way'!AQ477)</f>
        <v>0</v>
      </c>
    </row>
    <row r="478" spans="1:49" x14ac:dyDescent="0.2">
      <c r="A478" s="4">
        <f>IF('True_Odds_Calculator_3-way'!A479="","",'True_Odds_Calculator_3-way'!A479)</f>
        <v>2.29</v>
      </c>
      <c r="B478" s="4">
        <f>IF('True_Odds_Calculator_3-way'!B479="","",'True_Odds_Calculator_3-way'!B479)</f>
        <v>3.12</v>
      </c>
      <c r="C478" s="4">
        <f>IF('True_Odds_Calculator_3-way'!C479="","",'True_Odds_Calculator_3-way'!C479)</f>
        <v>3.42</v>
      </c>
      <c r="D478" s="9">
        <f t="shared" si="104"/>
        <v>0.41838110300786252</v>
      </c>
      <c r="E478" s="9">
        <f t="shared" si="105"/>
        <v>0.30444989176836912</v>
      </c>
      <c r="F478" s="9">
        <f t="shared" si="106"/>
        <v>0.27716900522376842</v>
      </c>
      <c r="G478" s="9">
        <f t="shared" si="107"/>
        <v>1.077647529412761</v>
      </c>
      <c r="H478" s="9">
        <f t="shared" si="108"/>
        <v>2.3901653129424618</v>
      </c>
      <c r="I478" s="9">
        <f t="shared" si="109"/>
        <v>3.2846127623550538</v>
      </c>
      <c r="J478" s="9">
        <f t="shared" si="110"/>
        <v>3.6079070211788808</v>
      </c>
      <c r="K478" s="11">
        <f t="shared" si="111"/>
        <v>0.4366812227074236</v>
      </c>
      <c r="L478" s="11">
        <f t="shared" si="112"/>
        <v>0.32051282051282048</v>
      </c>
      <c r="M478" s="11">
        <f t="shared" si="113"/>
        <v>0.29239766081871343</v>
      </c>
      <c r="N478" s="11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-0.27084745229999196</v>
      </c>
      <c r="O478" s="11">
        <f>0</f>
        <v>0</v>
      </c>
      <c r="P478" s="11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0.2385900742600352</v>
      </c>
      <c r="Q478" s="11">
        <f>2*'OddsRatio_working_3-way'!K478*'OddsRatio_working_3-way'!L478*'OddsRatio_working_3-way'!M478</f>
        <v>8.1849082078914295E-2</v>
      </c>
      <c r="R478" s="11">
        <f t="shared" si="114"/>
        <v>0</v>
      </c>
      <c r="S478" s="11">
        <f t="shared" si="115"/>
        <v>-0.88090204369274139</v>
      </c>
      <c r="T478" s="11">
        <f t="shared" si="116"/>
        <v>-0.30219624140402784</v>
      </c>
      <c r="U478" s="11">
        <f>'OddsRatio_working_3-way'!S478-'OddsRatio_working_3-way'!R478^2/3</f>
        <v>-0.88090204369274139</v>
      </c>
      <c r="V478" s="11">
        <f>'OddsRatio_working_3-way'!S478*'OddsRatio_working_3-way'!R478/3-2*'OddsRatio_working_3-way'!R478^3/27-'OddsRatio_working_3-way'!T478</f>
        <v>0.30219624140402784</v>
      </c>
      <c r="W478" s="11">
        <f>'OddsRatio_working_3-way'!V478^2+4*'OddsRatio_working_3-way'!U478^3/27</f>
        <v>-9.9470282388501724E-3</v>
      </c>
      <c r="X478" s="11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0.15911442153177979</v>
      </c>
      <c r="Y478" s="11">
        <f>IF('OddsRatio_working_3-way'!W478&gt;=0,IF('OddsRatio_working_3-way'!V478+SQRT('OddsRatio_working_3-way'!W478)&gt;0,0,PI()),ACOS('OddsRatio_working_3-way'!V478/(2*'OddsRatio_working_3-way'!X478)))</f>
        <v>0.31877749055150995</v>
      </c>
      <c r="Z478" s="11">
        <f>'OddsRatio_working_3-way'!X478^(1/3)*COS('OddsRatio_working_3-way'!Y478/3)</f>
        <v>0.53882376470638049</v>
      </c>
      <c r="AA478" s="11">
        <f>'OddsRatio_working_3-way'!X478^(1/3)*COS(('OddsRatio_working_3-way'!Y478+2*PI())/3)</f>
        <v>-0.31918359986341549</v>
      </c>
      <c r="AB478" s="11">
        <f>'OddsRatio_working_3-way'!X478^(1/3)*COS(('OddsRatio_working_3-way'!Y478+4*PI())/3)</f>
        <v>-0.21964016484296514</v>
      </c>
      <c r="AC478" s="11">
        <f>'OddsRatio_working_3-way'!X478^(1/3)*SIN('OddsRatio_working_3-way'!Y478/3)</f>
        <v>5.747142900511714E-2</v>
      </c>
      <c r="AD478" s="11">
        <f>'OddsRatio_working_3-way'!X478^(1/3)*SIN(('OddsRatio_working_3-way'!Y478+2*PI())/3)</f>
        <v>0.43789935389593598</v>
      </c>
      <c r="AE478" s="11">
        <f>'OddsRatio_working_3-way'!X478^(1/3)*SIN(('OddsRatio_working_3-way'!Y478+4*PI())/3)</f>
        <v>-0.49537078290105302</v>
      </c>
      <c r="AF478" s="11">
        <f>-'OddsRatio_working_3-way'!U478/(3*'OddsRatio_working_3-way'!X478^(1/3))*COS(('OddsRatio_working_3-way'!Y478)/3)</f>
        <v>0.5388237647063806</v>
      </c>
      <c r="AG478" s="11">
        <f>-'OddsRatio_working_3-way'!U478/(3*'OddsRatio_working_3-way'!X478^(1/3))*COS(('OddsRatio_working_3-way'!Y478+2*PI())/3)</f>
        <v>-0.3191835998634156</v>
      </c>
      <c r="AH478" s="11">
        <f>-'OddsRatio_working_3-way'!U478/(3*'OddsRatio_working_3-way'!X478^(1/3))*COS(('OddsRatio_working_3-way'!Y478+4*PI())/3)</f>
        <v>-0.21964016484296517</v>
      </c>
      <c r="AI478" s="11">
        <f>'OddsRatio_working_3-way'!U478/(3*'OddsRatio_working_3-way'!X478^(1/3))*SIN(('OddsRatio_working_3-way'!Y478)/3)</f>
        <v>-5.7471429005117154E-2</v>
      </c>
      <c r="AJ478" s="11">
        <f>'OddsRatio_working_3-way'!U478/(3*'OddsRatio_working_3-way'!X478^(1/3))*SIN(('OddsRatio_working_3-way'!Y478+2*PI())/3)</f>
        <v>-0.43789935389593609</v>
      </c>
      <c r="AK478" s="11">
        <f>'OddsRatio_working_3-way'!U478/(3*'OddsRatio_working_3-way'!X478^(1/3))*SIN(('OddsRatio_working_3-way'!Y478+4*PI())/3)</f>
        <v>0.49537078290105313</v>
      </c>
      <c r="AL478" s="11">
        <f>'OddsRatio_working_3-way'!Z478+'OddsRatio_working_3-way'!AF478</f>
        <v>1.077647529412761</v>
      </c>
      <c r="AM478" s="11">
        <f>'OddsRatio_working_3-way'!AA478+'OddsRatio_working_3-way'!AG478</f>
        <v>-0.63836719972683109</v>
      </c>
      <c r="AN478" s="11">
        <f>'OddsRatio_working_3-way'!AB478+'OddsRatio_working_3-way'!AH478</f>
        <v>-0.43928032968593034</v>
      </c>
      <c r="AO478" s="11">
        <f>'OddsRatio_working_3-way'!AC478+'OddsRatio_working_3-way'!AI478</f>
        <v>0</v>
      </c>
      <c r="AP478" s="11">
        <f>'OddsRatio_working_3-way'!AD478+'OddsRatio_working_3-way'!AJ478</f>
        <v>0</v>
      </c>
      <c r="AQ478" s="11">
        <f>'OddsRatio_working_3-way'!AE478+'OddsRatio_working_3-way'!AK478</f>
        <v>0</v>
      </c>
      <c r="AR478" s="10">
        <f>IF(A478="","",IF(('OddsRatio_working_3-way'!X478=0),IF(Q478&gt;0,-Q478^(1/3),(-Q478)^(1/3)),'OddsRatio_working_3-way'!AL478-'OddsRatio_working_3-way'!R478/3))</f>
        <v>1.077647529412761</v>
      </c>
      <c r="AS478" s="11">
        <f>IF(('OddsRatio_working_3-way'!X478=0),IF(Q478&gt;0,-Q478^(1/3),(-Q478)^(1/3)),'OddsRatio_working_3-way'!AM478-'OddsRatio_working_3-way'!R478/3)</f>
        <v>-0.63836719972683109</v>
      </c>
      <c r="AT478" s="11">
        <f>IF(('OddsRatio_working_3-way'!X478=0),IF(Q478&gt;0,-Q478^(1/3),(-Q478)^(1/3)),'OddsRatio_working_3-way'!AN478-'OddsRatio_working_3-way'!R478/3)</f>
        <v>-0.43928032968593034</v>
      </c>
      <c r="AU478" s="11">
        <f>IF(('OddsRatio_working_3-way'!X478=0),0,'OddsRatio_working_3-way'!AO478)</f>
        <v>0</v>
      </c>
      <c r="AV478" s="11">
        <f>IF(('OddsRatio_working_3-way'!X478=0),0,'OddsRatio_working_3-way'!AP478)</f>
        <v>0</v>
      </c>
      <c r="AW478" s="11">
        <f>IF(('OddsRatio_working_3-way'!X478=0),0,'OddsRatio_working_3-way'!AQ478)</f>
        <v>0</v>
      </c>
    </row>
    <row r="479" spans="1:49" x14ac:dyDescent="0.2">
      <c r="A479" s="4">
        <f>IF('True_Odds_Calculator_3-way'!A480="","",'True_Odds_Calculator_3-way'!A480)</f>
        <v>1.48</v>
      </c>
      <c r="B479" s="4">
        <f>IF('True_Odds_Calculator_3-way'!B480="","",'True_Odds_Calculator_3-way'!B480)</f>
        <v>4.2300000000000004</v>
      </c>
      <c r="C479" s="4">
        <f>IF('True_Odds_Calculator_3-way'!C480="","",'True_Odds_Calculator_3-way'!C480)</f>
        <v>6.91</v>
      </c>
      <c r="D479" s="9">
        <f t="shared" si="104"/>
        <v>0.65117575301984265</v>
      </c>
      <c r="E479" s="9">
        <f t="shared" si="105"/>
        <v>0.21716917786511375</v>
      </c>
      <c r="F479" s="9">
        <f t="shared" si="106"/>
        <v>0.13165506911504352</v>
      </c>
      <c r="G479" s="9">
        <f t="shared" si="107"/>
        <v>1.1160077411336236</v>
      </c>
      <c r="H479" s="9">
        <f t="shared" si="108"/>
        <v>1.5356837157441394</v>
      </c>
      <c r="I479" s="9">
        <f t="shared" si="109"/>
        <v>4.6047050038616044</v>
      </c>
      <c r="J479" s="9">
        <f t="shared" si="110"/>
        <v>7.5956057500997156</v>
      </c>
      <c r="K479" s="11">
        <f t="shared" si="111"/>
        <v>0.67567567567567566</v>
      </c>
      <c r="L479" s="11">
        <f t="shared" si="112"/>
        <v>0.23640661938534277</v>
      </c>
      <c r="M479" s="11">
        <f t="shared" si="113"/>
        <v>0.14471780028943559</v>
      </c>
      <c r="N479" s="11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-0.2118122679750909</v>
      </c>
      <c r="O479" s="11">
        <f>0</f>
        <v>0</v>
      </c>
      <c r="P479" s="11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0.22237959855350625</v>
      </c>
      <c r="Q479" s="11">
        <f>2*'OddsRatio_working_3-way'!K479*'OddsRatio_working_3-way'!L479*'OddsRatio_working_3-way'!M479</f>
        <v>4.6232764772038713E-2</v>
      </c>
      <c r="R479" s="11">
        <f t="shared" si="114"/>
        <v>0</v>
      </c>
      <c r="S479" s="11">
        <f t="shared" si="115"/>
        <v>-1.0498900780367362</v>
      </c>
      <c r="T479" s="11">
        <f t="shared" si="116"/>
        <v>-0.21827236549620291</v>
      </c>
      <c r="U479" s="11">
        <f>'OddsRatio_working_3-way'!S479-'OddsRatio_working_3-way'!R479^2/3</f>
        <v>-1.0498900780367362</v>
      </c>
      <c r="V479" s="11">
        <f>'OddsRatio_working_3-way'!S479*'OddsRatio_working_3-way'!R479/3-2*'OddsRatio_working_3-way'!R479^3/27-'OddsRatio_working_3-way'!T479</f>
        <v>0.21827236549620291</v>
      </c>
      <c r="W479" s="11">
        <f>'OddsRatio_working_3-way'!V479^2+4*'OddsRatio_working_3-way'!U479^3/27</f>
        <v>-0.12380331833715374</v>
      </c>
      <c r="X479" s="11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0.20703027790426073</v>
      </c>
      <c r="Y479" s="11">
        <f>IF('OddsRatio_working_3-way'!W479&gt;=0,IF('OddsRatio_working_3-way'!V479+SQRT('OddsRatio_working_3-way'!W479)&gt;0,0,PI()),ACOS('OddsRatio_working_3-way'!V479/(2*'OddsRatio_working_3-way'!X479)))</f>
        <v>1.0155521274821091</v>
      </c>
      <c r="Z479" s="11">
        <f>'OddsRatio_working_3-way'!X479^(1/3)*COS('OddsRatio_working_3-way'!Y479/3)</f>
        <v>0.55800387056681178</v>
      </c>
      <c r="AA479" s="11">
        <f>'OddsRatio_working_3-way'!X479^(1/3)*COS(('OddsRatio_working_3-way'!Y479+2*PI())/3)</f>
        <v>-0.44913799799065962</v>
      </c>
      <c r="AB479" s="11">
        <f>'OddsRatio_working_3-way'!X479^(1/3)*COS(('OddsRatio_working_3-way'!Y479+4*PI())/3)</f>
        <v>-0.10886587257615181</v>
      </c>
      <c r="AC479" s="11">
        <f>'OddsRatio_working_3-way'!X479^(1/3)*SIN('OddsRatio_working_3-way'!Y479/3)</f>
        <v>0.19645620320579213</v>
      </c>
      <c r="AD479" s="11">
        <f>'OddsRatio_working_3-way'!X479^(1/3)*SIN(('OddsRatio_working_3-way'!Y479+2*PI())/3)</f>
        <v>0.38501742571800684</v>
      </c>
      <c r="AE479" s="11">
        <f>'OddsRatio_working_3-way'!X479^(1/3)*SIN(('OddsRatio_working_3-way'!Y479+4*PI())/3)</f>
        <v>-0.58147362892379895</v>
      </c>
      <c r="AF479" s="11">
        <f>-'OddsRatio_working_3-way'!U479/(3*'OddsRatio_working_3-way'!X479^(1/3))*COS(('OddsRatio_working_3-way'!Y479)/3)</f>
        <v>0.55800387056681178</v>
      </c>
      <c r="AG479" s="11">
        <f>-'OddsRatio_working_3-way'!U479/(3*'OddsRatio_working_3-way'!X479^(1/3))*COS(('OddsRatio_working_3-way'!Y479+2*PI())/3)</f>
        <v>-0.44913799799065962</v>
      </c>
      <c r="AH479" s="11">
        <f>-'OddsRatio_working_3-way'!U479/(3*'OddsRatio_working_3-way'!X479^(1/3))*COS(('OddsRatio_working_3-way'!Y479+4*PI())/3)</f>
        <v>-0.10886587257615181</v>
      </c>
      <c r="AI479" s="11">
        <f>'OddsRatio_working_3-way'!U479/(3*'OddsRatio_working_3-way'!X479^(1/3))*SIN(('OddsRatio_working_3-way'!Y479)/3)</f>
        <v>-0.19645620320579213</v>
      </c>
      <c r="AJ479" s="11">
        <f>'OddsRatio_working_3-way'!U479/(3*'OddsRatio_working_3-way'!X479^(1/3))*SIN(('OddsRatio_working_3-way'!Y479+2*PI())/3)</f>
        <v>-0.38501742571800684</v>
      </c>
      <c r="AK479" s="11">
        <f>'OddsRatio_working_3-way'!U479/(3*'OddsRatio_working_3-way'!X479^(1/3))*SIN(('OddsRatio_working_3-way'!Y479+4*PI())/3)</f>
        <v>0.58147362892379895</v>
      </c>
      <c r="AL479" s="11">
        <f>'OddsRatio_working_3-way'!Z479+'OddsRatio_working_3-way'!AF479</f>
        <v>1.1160077411336236</v>
      </c>
      <c r="AM479" s="11">
        <f>'OddsRatio_working_3-way'!AA479+'OddsRatio_working_3-way'!AG479</f>
        <v>-0.89827599598131924</v>
      </c>
      <c r="AN479" s="11">
        <f>'OddsRatio_working_3-way'!AB479+'OddsRatio_working_3-way'!AH479</f>
        <v>-0.21773174515230362</v>
      </c>
      <c r="AO479" s="11">
        <f>'OddsRatio_working_3-way'!AC479+'OddsRatio_working_3-way'!AI479</f>
        <v>0</v>
      </c>
      <c r="AP479" s="11">
        <f>'OddsRatio_working_3-way'!AD479+'OddsRatio_working_3-way'!AJ479</f>
        <v>0</v>
      </c>
      <c r="AQ479" s="11">
        <f>'OddsRatio_working_3-way'!AE479+'OddsRatio_working_3-way'!AK479</f>
        <v>0</v>
      </c>
      <c r="AR479" s="10">
        <f>IF(A479="","",IF(('OddsRatio_working_3-way'!X479=0),IF(Q479&gt;0,-Q479^(1/3),(-Q479)^(1/3)),'OddsRatio_working_3-way'!AL479-'OddsRatio_working_3-way'!R479/3))</f>
        <v>1.1160077411336236</v>
      </c>
      <c r="AS479" s="11">
        <f>IF(('OddsRatio_working_3-way'!X479=0),IF(Q479&gt;0,-Q479^(1/3),(-Q479)^(1/3)),'OddsRatio_working_3-way'!AM479-'OddsRatio_working_3-way'!R479/3)</f>
        <v>-0.89827599598131924</v>
      </c>
      <c r="AT479" s="11">
        <f>IF(('OddsRatio_working_3-way'!X479=0),IF(Q479&gt;0,-Q479^(1/3),(-Q479)^(1/3)),'OddsRatio_working_3-way'!AN479-'OddsRatio_working_3-way'!R479/3)</f>
        <v>-0.21773174515230362</v>
      </c>
      <c r="AU479" s="11">
        <f>IF(('OddsRatio_working_3-way'!X479=0),0,'OddsRatio_working_3-way'!AO479)</f>
        <v>0</v>
      </c>
      <c r="AV479" s="11">
        <f>IF(('OddsRatio_working_3-way'!X479=0),0,'OddsRatio_working_3-way'!AP479)</f>
        <v>0</v>
      </c>
      <c r="AW479" s="11">
        <f>IF(('OddsRatio_working_3-way'!X479=0),0,'OddsRatio_working_3-way'!AQ479)</f>
        <v>0</v>
      </c>
    </row>
    <row r="480" spans="1:49" x14ac:dyDescent="0.2">
      <c r="A480" s="4">
        <f>IF('True_Odds_Calculator_3-way'!A481="","",'True_Odds_Calculator_3-way'!A481)</f>
        <v>1.54</v>
      </c>
      <c r="B480" s="4">
        <f>IF('True_Odds_Calculator_3-way'!B481="","",'True_Odds_Calculator_3-way'!B481)</f>
        <v>4.57</v>
      </c>
      <c r="C480" s="4">
        <f>IF('True_Odds_Calculator_3-way'!C481="","",'True_Odds_Calculator_3-way'!C481)</f>
        <v>6.39</v>
      </c>
      <c r="D480" s="9">
        <f t="shared" si="104"/>
        <v>0.63863868313091954</v>
      </c>
      <c r="E480" s="9">
        <f t="shared" si="105"/>
        <v>0.21093624060027535</v>
      </c>
      <c r="F480" s="9">
        <f t="shared" si="106"/>
        <v>0.15042507626880491</v>
      </c>
      <c r="G480" s="9">
        <f t="shared" si="107"/>
        <v>1.0478344665107739</v>
      </c>
      <c r="H480" s="9">
        <f t="shared" si="108"/>
        <v>1.5658306119158181</v>
      </c>
      <c r="I480" s="9">
        <f t="shared" si="109"/>
        <v>4.7407690454434626</v>
      </c>
      <c r="J480" s="9">
        <f t="shared" si="110"/>
        <v>6.6478277744930718</v>
      </c>
      <c r="K480" s="11">
        <f t="shared" si="111"/>
        <v>0.64935064935064934</v>
      </c>
      <c r="L480" s="11">
        <f t="shared" si="112"/>
        <v>0.21881838074398249</v>
      </c>
      <c r="M480" s="11">
        <f t="shared" si="113"/>
        <v>0.1564945226917058</v>
      </c>
      <c r="N480" s="11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-0.23105371837149802</v>
      </c>
      <c r="O480" s="11">
        <f>0</f>
        <v>0</v>
      </c>
      <c r="P480" s="11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0.21124470226082084</v>
      </c>
      <c r="Q480" s="11">
        <f>2*'OddsRatio_working_3-way'!K480*'OddsRatio_working_3-way'!L480*'OddsRatio_working_3-way'!M480</f>
        <v>4.4472568897014918E-2</v>
      </c>
      <c r="R480" s="11">
        <f t="shared" si="114"/>
        <v>0</v>
      </c>
      <c r="S480" s="11">
        <f t="shared" si="115"/>
        <v>-0.91426662054913399</v>
      </c>
      <c r="T480" s="11">
        <f t="shared" si="116"/>
        <v>-0.19247718327350191</v>
      </c>
      <c r="U480" s="11">
        <f>'OddsRatio_working_3-way'!S480-'OddsRatio_working_3-way'!R480^2/3</f>
        <v>-0.91426662054913399</v>
      </c>
      <c r="V480" s="11">
        <f>'OddsRatio_working_3-way'!S480*'OddsRatio_working_3-way'!R480/3-2*'OddsRatio_working_3-way'!R480^3/27-'OddsRatio_working_3-way'!T480</f>
        <v>0.19247718327350191</v>
      </c>
      <c r="W480" s="11">
        <f>'OddsRatio_working_3-way'!V480^2+4*'OddsRatio_working_3-way'!U480^3/27</f>
        <v>-7.6170362090798957E-2</v>
      </c>
      <c r="X480" s="11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0.16823928507612321</v>
      </c>
      <c r="Y480" s="11">
        <f>IF('OddsRatio_working_3-way'!W480&gt;=0,IF('OddsRatio_working_3-way'!V480+SQRT('OddsRatio_working_3-way'!W480)&gt;0,0,PI()),ACOS('OddsRatio_working_3-way'!V480/(2*'OddsRatio_working_3-way'!X480)))</f>
        <v>0.96181281395613905</v>
      </c>
      <c r="Z480" s="11">
        <f>'OddsRatio_working_3-way'!X480^(1/3)*COS('OddsRatio_working_3-way'!Y480/3)</f>
        <v>0.52391723325538697</v>
      </c>
      <c r="AA480" s="11">
        <f>'OddsRatio_working_3-way'!X480^(1/3)*COS(('OddsRatio_working_3-way'!Y480+2*PI())/3)</f>
        <v>-0.4126228282401358</v>
      </c>
      <c r="AB480" s="11">
        <f>'OddsRatio_working_3-way'!X480^(1/3)*COS(('OddsRatio_working_3-way'!Y480+4*PI())/3)</f>
        <v>-0.11129440501525101</v>
      </c>
      <c r="AC480" s="11">
        <f>'OddsRatio_working_3-way'!X480^(1/3)*SIN('OddsRatio_working_3-way'!Y480/3)</f>
        <v>0.1739720462633727</v>
      </c>
      <c r="AD480" s="11">
        <f>'OddsRatio_working_3-way'!X480^(1/3)*SIN(('OddsRatio_working_3-way'!Y480+2*PI())/3)</f>
        <v>0.36673961034793612</v>
      </c>
      <c r="AE480" s="11">
        <f>'OddsRatio_working_3-way'!X480^(1/3)*SIN(('OddsRatio_working_3-way'!Y480+4*PI())/3)</f>
        <v>-0.54071165661130882</v>
      </c>
      <c r="AF480" s="11">
        <f>-'OddsRatio_working_3-way'!U480/(3*'OddsRatio_working_3-way'!X480^(1/3))*COS(('OddsRatio_working_3-way'!Y480)/3)</f>
        <v>0.52391723325538697</v>
      </c>
      <c r="AG480" s="11">
        <f>-'OddsRatio_working_3-way'!U480/(3*'OddsRatio_working_3-way'!X480^(1/3))*COS(('OddsRatio_working_3-way'!Y480+2*PI())/3)</f>
        <v>-0.4126228282401358</v>
      </c>
      <c r="AH480" s="11">
        <f>-'OddsRatio_working_3-way'!U480/(3*'OddsRatio_working_3-way'!X480^(1/3))*COS(('OddsRatio_working_3-way'!Y480+4*PI())/3)</f>
        <v>-0.11129440501525101</v>
      </c>
      <c r="AI480" s="11">
        <f>'OddsRatio_working_3-way'!U480/(3*'OddsRatio_working_3-way'!X480^(1/3))*SIN(('OddsRatio_working_3-way'!Y480)/3)</f>
        <v>-0.1739720462633727</v>
      </c>
      <c r="AJ480" s="11">
        <f>'OddsRatio_working_3-way'!U480/(3*'OddsRatio_working_3-way'!X480^(1/3))*SIN(('OddsRatio_working_3-way'!Y480+2*PI())/3)</f>
        <v>-0.36673961034793612</v>
      </c>
      <c r="AK480" s="11">
        <f>'OddsRatio_working_3-way'!U480/(3*'OddsRatio_working_3-way'!X480^(1/3))*SIN(('OddsRatio_working_3-way'!Y480+4*PI())/3)</f>
        <v>0.54071165661130882</v>
      </c>
      <c r="AL480" s="11">
        <f>'OddsRatio_working_3-way'!Z480+'OddsRatio_working_3-way'!AF480</f>
        <v>1.0478344665107739</v>
      </c>
      <c r="AM480" s="11">
        <f>'OddsRatio_working_3-way'!AA480+'OddsRatio_working_3-way'!AG480</f>
        <v>-0.82524565648027159</v>
      </c>
      <c r="AN480" s="11">
        <f>'OddsRatio_working_3-way'!AB480+'OddsRatio_working_3-way'!AH480</f>
        <v>-0.22258881003050202</v>
      </c>
      <c r="AO480" s="11">
        <f>'OddsRatio_working_3-way'!AC480+'OddsRatio_working_3-way'!AI480</f>
        <v>0</v>
      </c>
      <c r="AP480" s="11">
        <f>'OddsRatio_working_3-way'!AD480+'OddsRatio_working_3-way'!AJ480</f>
        <v>0</v>
      </c>
      <c r="AQ480" s="11">
        <f>'OddsRatio_working_3-way'!AE480+'OddsRatio_working_3-way'!AK480</f>
        <v>0</v>
      </c>
      <c r="AR480" s="10">
        <f>IF(A480="","",IF(('OddsRatio_working_3-way'!X480=0),IF(Q480&gt;0,-Q480^(1/3),(-Q480)^(1/3)),'OddsRatio_working_3-way'!AL480-'OddsRatio_working_3-way'!R480/3))</f>
        <v>1.0478344665107739</v>
      </c>
      <c r="AS480" s="11">
        <f>IF(('OddsRatio_working_3-way'!X480=0),IF(Q480&gt;0,-Q480^(1/3),(-Q480)^(1/3)),'OddsRatio_working_3-way'!AM480-'OddsRatio_working_3-way'!R480/3)</f>
        <v>-0.82524565648027159</v>
      </c>
      <c r="AT480" s="11">
        <f>IF(('OddsRatio_working_3-way'!X480=0),IF(Q480&gt;0,-Q480^(1/3),(-Q480)^(1/3)),'OddsRatio_working_3-way'!AN480-'OddsRatio_working_3-way'!R480/3)</f>
        <v>-0.22258881003050202</v>
      </c>
      <c r="AU480" s="11">
        <f>IF(('OddsRatio_working_3-way'!X480=0),0,'OddsRatio_working_3-way'!AO480)</f>
        <v>0</v>
      </c>
      <c r="AV480" s="11">
        <f>IF(('OddsRatio_working_3-way'!X480=0),0,'OddsRatio_working_3-way'!AP480)</f>
        <v>0</v>
      </c>
      <c r="AW480" s="11">
        <f>IF(('OddsRatio_working_3-way'!X480=0),0,'OddsRatio_working_3-way'!AQ480)</f>
        <v>0</v>
      </c>
    </row>
    <row r="481" spans="1:49" x14ac:dyDescent="0.2">
      <c r="A481" s="4">
        <f>IF('True_Odds_Calculator_3-way'!A482="","",'True_Odds_Calculator_3-way'!A482)</f>
        <v>2.9</v>
      </c>
      <c r="B481" s="4">
        <f>IF('True_Odds_Calculator_3-way'!B482="","",'True_Odds_Calculator_3-way'!B482)</f>
        <v>3.52</v>
      </c>
      <c r="C481" s="4">
        <f>IF('True_Odds_Calculator_3-way'!C482="","",'True_Odds_Calculator_3-way'!C482)</f>
        <v>2.54</v>
      </c>
      <c r="D481" s="9">
        <f t="shared" si="104"/>
        <v>0.33717742328154665</v>
      </c>
      <c r="E481" s="9">
        <f t="shared" si="105"/>
        <v>0.27721807261509002</v>
      </c>
      <c r="F481" s="9">
        <f t="shared" si="106"/>
        <v>0.38560450410336328</v>
      </c>
      <c r="G481" s="9">
        <f t="shared" si="107"/>
        <v>1.0346303271178918</v>
      </c>
      <c r="H481" s="9">
        <f t="shared" si="108"/>
        <v>2.9657976215239938</v>
      </c>
      <c r="I481" s="9">
        <f t="shared" si="109"/>
        <v>3.6072684243370872</v>
      </c>
      <c r="J481" s="9">
        <f t="shared" si="110"/>
        <v>2.5933307037615538</v>
      </c>
      <c r="K481" s="11">
        <f t="shared" si="111"/>
        <v>0.34482758620689657</v>
      </c>
      <c r="L481" s="11">
        <f t="shared" si="112"/>
        <v>0.28409090909090912</v>
      </c>
      <c r="M481" s="11">
        <f t="shared" si="113"/>
        <v>0.39370078740157477</v>
      </c>
      <c r="N481" s="11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-0.28438093945153409</v>
      </c>
      <c r="O481" s="11">
        <f>0</f>
        <v>0</v>
      </c>
      <c r="P481" s="11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0.22986448794214204</v>
      </c>
      <c r="Q481" s="11">
        <f>2*'OddsRatio_working_3-way'!K481*'OddsRatio_working_3-way'!L481*'OddsRatio_working_3-way'!M481</f>
        <v>7.7135734208772497E-2</v>
      </c>
      <c r="R481" s="11">
        <f t="shared" si="114"/>
        <v>0</v>
      </c>
      <c r="S481" s="11">
        <f t="shared" si="115"/>
        <v>-0.80829780077900382</v>
      </c>
      <c r="T481" s="11">
        <f t="shared" si="116"/>
        <v>-0.27124087274463216</v>
      </c>
      <c r="U481" s="11">
        <f>'OddsRatio_working_3-way'!S481-'OddsRatio_working_3-way'!R481^2/3</f>
        <v>-0.80829780077900382</v>
      </c>
      <c r="V481" s="11">
        <f>'OddsRatio_working_3-way'!S481*'OddsRatio_working_3-way'!R481/3-2*'OddsRatio_working_3-way'!R481^3/27-'OddsRatio_working_3-way'!T481</f>
        <v>0.27124087274463216</v>
      </c>
      <c r="W481" s="11">
        <f>'OddsRatio_working_3-way'!V481^2+4*'OddsRatio_working_3-way'!U481^3/27</f>
        <v>-4.665070022795148E-3</v>
      </c>
      <c r="X481" s="11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0.13985410350617611</v>
      </c>
      <c r="Y481" s="11">
        <f>IF('OddsRatio_working_3-way'!W481&gt;=0,IF('OddsRatio_working_3-way'!V481+SQRT('OddsRatio_working_3-way'!W481)&gt;0,0,PI()),ACOS('OddsRatio_working_3-way'!V481/(2*'OddsRatio_working_3-way'!X481)))</f>
        <v>0.24668199858023998</v>
      </c>
      <c r="Z481" s="11">
        <f>'OddsRatio_working_3-way'!X481^(1/3)*COS('OddsRatio_working_3-way'!Y481/3)</f>
        <v>0.51731516355894591</v>
      </c>
      <c r="AA481" s="11">
        <f>'OddsRatio_working_3-way'!X481^(1/3)*COS(('OddsRatio_working_3-way'!Y481+2*PI())/3)</f>
        <v>-0.29557934174208533</v>
      </c>
      <c r="AB481" s="11">
        <f>'OddsRatio_working_3-way'!X481^(1/3)*COS(('OddsRatio_working_3-way'!Y481+4*PI())/3)</f>
        <v>-0.2217358218168605</v>
      </c>
      <c r="AC481" s="11">
        <f>'OddsRatio_working_3-way'!X481^(1/3)*SIN('OddsRatio_working_3-way'!Y481/3)</f>
        <v>4.2633576106738118E-2</v>
      </c>
      <c r="AD481" s="11">
        <f>'OddsRatio_working_3-way'!X481^(1/3)*SIN(('OddsRatio_working_3-way'!Y481+2*PI())/3)</f>
        <v>0.42669128535158007</v>
      </c>
      <c r="AE481" s="11">
        <f>'OddsRatio_working_3-way'!X481^(1/3)*SIN(('OddsRatio_working_3-way'!Y481+4*PI())/3)</f>
        <v>-0.46932486145831814</v>
      </c>
      <c r="AF481" s="11">
        <f>-'OddsRatio_working_3-way'!U481/(3*'OddsRatio_working_3-way'!X481^(1/3))*COS(('OddsRatio_working_3-way'!Y481)/3)</f>
        <v>0.5173151635589458</v>
      </c>
      <c r="AG481" s="11">
        <f>-'OddsRatio_working_3-way'!U481/(3*'OddsRatio_working_3-way'!X481^(1/3))*COS(('OddsRatio_working_3-way'!Y481+2*PI())/3)</f>
        <v>-0.29557934174208528</v>
      </c>
      <c r="AH481" s="11">
        <f>-'OddsRatio_working_3-way'!U481/(3*'OddsRatio_working_3-way'!X481^(1/3))*COS(('OddsRatio_working_3-way'!Y481+4*PI())/3)</f>
        <v>-0.22173582181686047</v>
      </c>
      <c r="AI481" s="11">
        <f>'OddsRatio_working_3-way'!U481/(3*'OddsRatio_working_3-way'!X481^(1/3))*SIN(('OddsRatio_working_3-way'!Y481)/3)</f>
        <v>-4.2633576106738104E-2</v>
      </c>
      <c r="AJ481" s="11">
        <f>'OddsRatio_working_3-way'!U481/(3*'OddsRatio_working_3-way'!X481^(1/3))*SIN(('OddsRatio_working_3-way'!Y481+2*PI())/3)</f>
        <v>-0.42669128535157996</v>
      </c>
      <c r="AK481" s="11">
        <f>'OddsRatio_working_3-way'!U481/(3*'OddsRatio_working_3-way'!X481^(1/3))*SIN(('OddsRatio_working_3-way'!Y481+4*PI())/3)</f>
        <v>0.46932486145831803</v>
      </c>
      <c r="AL481" s="11">
        <f>'OddsRatio_working_3-way'!Z481+'OddsRatio_working_3-way'!AF481</f>
        <v>1.0346303271178918</v>
      </c>
      <c r="AM481" s="11">
        <f>'OddsRatio_working_3-way'!AA481+'OddsRatio_working_3-way'!AG481</f>
        <v>-0.59115868348417067</v>
      </c>
      <c r="AN481" s="11">
        <f>'OddsRatio_working_3-way'!AB481+'OddsRatio_working_3-way'!AH481</f>
        <v>-0.44347164363372094</v>
      </c>
      <c r="AO481" s="11">
        <f>'OddsRatio_working_3-way'!AC481+'OddsRatio_working_3-way'!AI481</f>
        <v>0</v>
      </c>
      <c r="AP481" s="11">
        <f>'OddsRatio_working_3-way'!AD481+'OddsRatio_working_3-way'!AJ481</f>
        <v>0</v>
      </c>
      <c r="AQ481" s="11">
        <f>'OddsRatio_working_3-way'!AE481+'OddsRatio_working_3-way'!AK481</f>
        <v>0</v>
      </c>
      <c r="AR481" s="10">
        <f>IF(A481="","",IF(('OddsRatio_working_3-way'!X481=0),IF(Q481&gt;0,-Q481^(1/3),(-Q481)^(1/3)),'OddsRatio_working_3-way'!AL481-'OddsRatio_working_3-way'!R481/3))</f>
        <v>1.0346303271178918</v>
      </c>
      <c r="AS481" s="11">
        <f>IF(('OddsRatio_working_3-way'!X481=0),IF(Q481&gt;0,-Q481^(1/3),(-Q481)^(1/3)),'OddsRatio_working_3-way'!AM481-'OddsRatio_working_3-way'!R481/3)</f>
        <v>-0.59115868348417067</v>
      </c>
      <c r="AT481" s="11">
        <f>IF(('OddsRatio_working_3-way'!X481=0),IF(Q481&gt;0,-Q481^(1/3),(-Q481)^(1/3)),'OddsRatio_working_3-way'!AN481-'OddsRatio_working_3-way'!R481/3)</f>
        <v>-0.44347164363372094</v>
      </c>
      <c r="AU481" s="11">
        <f>IF(('OddsRatio_working_3-way'!X481=0),0,'OddsRatio_working_3-way'!AO481)</f>
        <v>0</v>
      </c>
      <c r="AV481" s="11">
        <f>IF(('OddsRatio_working_3-way'!X481=0),0,'OddsRatio_working_3-way'!AP481)</f>
        <v>0</v>
      </c>
      <c r="AW481" s="11">
        <f>IF(('OddsRatio_working_3-way'!X481=0),0,'OddsRatio_working_3-way'!AQ481)</f>
        <v>0</v>
      </c>
    </row>
    <row r="482" spans="1:49" x14ac:dyDescent="0.2">
      <c r="A482" s="4">
        <f>IF('True_Odds_Calculator_3-way'!A483="","",'True_Odds_Calculator_3-way'!A483)</f>
        <v>1.68</v>
      </c>
      <c r="B482" s="4">
        <f>IF('True_Odds_Calculator_3-way'!B483="","",'True_Odds_Calculator_3-way'!B483)</f>
        <v>4.37</v>
      </c>
      <c r="C482" s="4">
        <f>IF('True_Odds_Calculator_3-way'!C483="","",'True_Odds_Calculator_3-way'!C483)</f>
        <v>5.0199999999999996</v>
      </c>
      <c r="D482" s="9">
        <f t="shared" si="104"/>
        <v>0.58543134748250669</v>
      </c>
      <c r="E482" s="9">
        <f t="shared" si="105"/>
        <v>0.2217555736709407</v>
      </c>
      <c r="F482" s="9">
        <f t="shared" si="106"/>
        <v>0.19281307884655241</v>
      </c>
      <c r="G482" s="9">
        <f t="shared" si="107"/>
        <v>1.0413856137626412</v>
      </c>
      <c r="H482" s="9">
        <f t="shared" si="108"/>
        <v>1.7081422173585965</v>
      </c>
      <c r="I482" s="9">
        <f t="shared" si="109"/>
        <v>4.5094695183801008</v>
      </c>
      <c r="J482" s="9">
        <f t="shared" si="110"/>
        <v>5.1863701673258173</v>
      </c>
      <c r="K482" s="11">
        <f t="shared" si="111"/>
        <v>0.59523809523809523</v>
      </c>
      <c r="L482" s="11">
        <f t="shared" si="112"/>
        <v>0.22883295194508008</v>
      </c>
      <c r="M482" s="11">
        <f t="shared" si="113"/>
        <v>0.19920318725099603</v>
      </c>
      <c r="N482" s="11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-0.24995995097739154</v>
      </c>
      <c r="O482" s="11">
        <f>0</f>
        <v>0</v>
      </c>
      <c r="P482" s="11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0.2189672171073796</v>
      </c>
      <c r="Q482" s="11">
        <f>2*'OddsRatio_working_3-way'!K482*'OddsRatio_working_3-way'!L482*'OddsRatio_working_3-way'!M482</f>
        <v>5.4266968304183288E-2</v>
      </c>
      <c r="R482" s="11">
        <f t="shared" si="114"/>
        <v>0</v>
      </c>
      <c r="S482" s="11">
        <f t="shared" si="115"/>
        <v>-0.87600920167881136</v>
      </c>
      <c r="T482" s="11">
        <f t="shared" si="116"/>
        <v>-0.21710265221284047</v>
      </c>
      <c r="U482" s="11">
        <f>'OddsRatio_working_3-way'!S482-'OddsRatio_working_3-way'!R482^2/3</f>
        <v>-0.87600920167881136</v>
      </c>
      <c r="V482" s="11">
        <f>'OddsRatio_working_3-way'!S482*'OddsRatio_working_3-way'!R482/3-2*'OddsRatio_working_3-way'!R482^3/27-'OddsRatio_working_3-way'!T482</f>
        <v>0.21710265221284047</v>
      </c>
      <c r="W482" s="11">
        <f>'OddsRatio_working_3-way'!V482^2+4*'OddsRatio_working_3-way'!U482^3/27</f>
        <v>-5.2457928722884434E-2</v>
      </c>
      <c r="X482" s="11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0.15779059724896</v>
      </c>
      <c r="Y482" s="11">
        <f>IF('OddsRatio_working_3-way'!W482&gt;=0,IF('OddsRatio_working_3-way'!V482+SQRT('OddsRatio_working_3-way'!W482)&gt;0,0,PI()),ACOS('OddsRatio_working_3-way'!V482/(2*'OddsRatio_working_3-way'!X482)))</f>
        <v>0.81214194803356876</v>
      </c>
      <c r="Z482" s="11">
        <f>'OddsRatio_working_3-way'!X482^(1/3)*COS('OddsRatio_working_3-way'!Y482/3)</f>
        <v>0.52069280688132058</v>
      </c>
      <c r="AA482" s="11">
        <f>'OddsRatio_working_3-way'!X482^(1/3)*COS(('OddsRatio_working_3-way'!Y482+2*PI())/3)</f>
        <v>-0.3854925223027395</v>
      </c>
      <c r="AB482" s="11">
        <f>'OddsRatio_working_3-way'!X482^(1/3)*COS(('OddsRatio_working_3-way'!Y482+4*PI())/3)</f>
        <v>-0.13520028457858121</v>
      </c>
      <c r="AC482" s="11">
        <f>'OddsRatio_working_3-way'!X482^(1/3)*SIN('OddsRatio_working_3-way'!Y482/3)</f>
        <v>0.14450629082611682</v>
      </c>
      <c r="AD482" s="11">
        <f>'OddsRatio_working_3-way'!X482^(1/3)*SIN(('OddsRatio_working_3-way'!Y482+2*PI())/3)</f>
        <v>0.37868005291399004</v>
      </c>
      <c r="AE482" s="11">
        <f>'OddsRatio_working_3-way'!X482^(1/3)*SIN(('OddsRatio_working_3-way'!Y482+4*PI())/3)</f>
        <v>-0.52318634374010675</v>
      </c>
      <c r="AF482" s="11">
        <f>-'OddsRatio_working_3-way'!U482/(3*'OddsRatio_working_3-way'!X482^(1/3))*COS(('OddsRatio_working_3-way'!Y482)/3)</f>
        <v>0.52069280688132058</v>
      </c>
      <c r="AG482" s="11">
        <f>-'OddsRatio_working_3-way'!U482/(3*'OddsRatio_working_3-way'!X482^(1/3))*COS(('OddsRatio_working_3-way'!Y482+2*PI())/3)</f>
        <v>-0.3854925223027395</v>
      </c>
      <c r="AH482" s="11">
        <f>-'OddsRatio_working_3-way'!U482/(3*'OddsRatio_working_3-way'!X482^(1/3))*COS(('OddsRatio_working_3-way'!Y482+4*PI())/3)</f>
        <v>-0.13520028457858121</v>
      </c>
      <c r="AI482" s="11">
        <f>'OddsRatio_working_3-way'!U482/(3*'OddsRatio_working_3-way'!X482^(1/3))*SIN(('OddsRatio_working_3-way'!Y482)/3)</f>
        <v>-0.14450629082611682</v>
      </c>
      <c r="AJ482" s="11">
        <f>'OddsRatio_working_3-way'!U482/(3*'OddsRatio_working_3-way'!X482^(1/3))*SIN(('OddsRatio_working_3-way'!Y482+2*PI())/3)</f>
        <v>-0.37868005291399004</v>
      </c>
      <c r="AK482" s="11">
        <f>'OddsRatio_working_3-way'!U482/(3*'OddsRatio_working_3-way'!X482^(1/3))*SIN(('OddsRatio_working_3-way'!Y482+4*PI())/3)</f>
        <v>0.52318634374010675</v>
      </c>
      <c r="AL482" s="11">
        <f>'OddsRatio_working_3-way'!Z482+'OddsRatio_working_3-way'!AF482</f>
        <v>1.0413856137626412</v>
      </c>
      <c r="AM482" s="11">
        <f>'OddsRatio_working_3-way'!AA482+'OddsRatio_working_3-way'!AG482</f>
        <v>-0.77098504460547901</v>
      </c>
      <c r="AN482" s="11">
        <f>'OddsRatio_working_3-way'!AB482+'OddsRatio_working_3-way'!AH482</f>
        <v>-0.27040056915716243</v>
      </c>
      <c r="AO482" s="11">
        <f>'OddsRatio_working_3-way'!AC482+'OddsRatio_working_3-way'!AI482</f>
        <v>0</v>
      </c>
      <c r="AP482" s="11">
        <f>'OddsRatio_working_3-way'!AD482+'OddsRatio_working_3-way'!AJ482</f>
        <v>0</v>
      </c>
      <c r="AQ482" s="11">
        <f>'OddsRatio_working_3-way'!AE482+'OddsRatio_working_3-way'!AK482</f>
        <v>0</v>
      </c>
      <c r="AR482" s="10">
        <f>IF(A482="","",IF(('OddsRatio_working_3-way'!X482=0),IF(Q482&gt;0,-Q482^(1/3),(-Q482)^(1/3)),'OddsRatio_working_3-way'!AL482-'OddsRatio_working_3-way'!R482/3))</f>
        <v>1.0413856137626412</v>
      </c>
      <c r="AS482" s="11">
        <f>IF(('OddsRatio_working_3-way'!X482=0),IF(Q482&gt;0,-Q482^(1/3),(-Q482)^(1/3)),'OddsRatio_working_3-way'!AM482-'OddsRatio_working_3-way'!R482/3)</f>
        <v>-0.77098504460547901</v>
      </c>
      <c r="AT482" s="11">
        <f>IF(('OddsRatio_working_3-way'!X482=0),IF(Q482&gt;0,-Q482^(1/3),(-Q482)^(1/3)),'OddsRatio_working_3-way'!AN482-'OddsRatio_working_3-way'!R482/3)</f>
        <v>-0.27040056915716243</v>
      </c>
      <c r="AU482" s="11">
        <f>IF(('OddsRatio_working_3-way'!X482=0),0,'OddsRatio_working_3-way'!AO482)</f>
        <v>0</v>
      </c>
      <c r="AV482" s="11">
        <f>IF(('OddsRatio_working_3-way'!X482=0),0,'OddsRatio_working_3-way'!AP482)</f>
        <v>0</v>
      </c>
      <c r="AW482" s="11">
        <f>IF(('OddsRatio_working_3-way'!X482=0),0,'OddsRatio_working_3-way'!AQ482)</f>
        <v>0</v>
      </c>
    </row>
    <row r="483" spans="1:49" x14ac:dyDescent="0.2">
      <c r="A483" s="4">
        <f>IF('True_Odds_Calculator_3-way'!A484="","",'True_Odds_Calculator_3-way'!A484)</f>
        <v>1.24</v>
      </c>
      <c r="B483" s="4">
        <f>IF('True_Odds_Calculator_3-way'!B484="","",'True_Odds_Calculator_3-way'!B484)</f>
        <v>6.84</v>
      </c>
      <c r="C483" s="4">
        <f>IF('True_Odds_Calculator_3-way'!C484="","",'True_Odds_Calculator_3-way'!C484)</f>
        <v>12.28</v>
      </c>
      <c r="D483" s="9">
        <f t="shared" si="104"/>
        <v>0.79094139734267233</v>
      </c>
      <c r="E483" s="9">
        <f t="shared" si="105"/>
        <v>0.13455883191547455</v>
      </c>
      <c r="F483" s="9">
        <f t="shared" si="106"/>
        <v>7.4499770741852891E-2</v>
      </c>
      <c r="G483" s="9">
        <f t="shared" si="107"/>
        <v>1.1013173845733197</v>
      </c>
      <c r="H483" s="9">
        <f t="shared" si="108"/>
        <v>1.2643161722975966</v>
      </c>
      <c r="I483" s="9">
        <f t="shared" si="109"/>
        <v>7.4316935259081864</v>
      </c>
      <c r="J483" s="9">
        <f t="shared" si="110"/>
        <v>13.422860097987046</v>
      </c>
      <c r="K483" s="11">
        <f t="shared" si="111"/>
        <v>0.80645161290322587</v>
      </c>
      <c r="L483" s="11">
        <f t="shared" si="112"/>
        <v>0.14619883040935672</v>
      </c>
      <c r="M483" s="11">
        <f t="shared" si="113"/>
        <v>8.1433224755700334E-2</v>
      </c>
      <c r="N483" s="11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-0.15179484910658469</v>
      </c>
      <c r="O483" s="11">
        <f>0</f>
        <v>0</v>
      </c>
      <c r="P483" s="11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0.16667619102043929</v>
      </c>
      <c r="Q483" s="11">
        <f>2*'OddsRatio_working_3-way'!K483*'OddsRatio_working_3-way'!L483*'OddsRatio_working_3-way'!M483</f>
        <v>1.920232615442849E-2</v>
      </c>
      <c r="R483" s="11">
        <f t="shared" si="114"/>
        <v>0</v>
      </c>
      <c r="S483" s="11">
        <f t="shared" si="115"/>
        <v>-1.0980358819909988</v>
      </c>
      <c r="T483" s="11">
        <f t="shared" si="116"/>
        <v>-0.12650182972246529</v>
      </c>
      <c r="U483" s="11">
        <f>'OddsRatio_working_3-way'!S483-'OddsRatio_working_3-way'!R483^2/3</f>
        <v>-1.0980358819909988</v>
      </c>
      <c r="V483" s="11">
        <f>'OddsRatio_working_3-way'!S483*'OddsRatio_working_3-way'!R483/3-2*'OddsRatio_working_3-way'!R483^3/27-'OddsRatio_working_3-way'!T483</f>
        <v>0.12650182972246529</v>
      </c>
      <c r="W483" s="11">
        <f>'OddsRatio_working_3-way'!V483^2+4*'OddsRatio_working_3-way'!U483^3/27</f>
        <v>-0.1801280981371286</v>
      </c>
      <c r="X483" s="11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0.22143329190766473</v>
      </c>
      <c r="Y483" s="11">
        <f>IF('OddsRatio_working_3-way'!W483&gt;=0,IF('OddsRatio_working_3-way'!V483+SQRT('OddsRatio_working_3-way'!W483)&gt;0,0,PI()),ACOS('OddsRatio_working_3-way'!V483/(2*'OddsRatio_working_3-way'!X483)))</f>
        <v>1.2811187987187831</v>
      </c>
      <c r="Z483" s="11">
        <f>'OddsRatio_working_3-way'!X483^(1/3)*COS('OddsRatio_working_3-way'!Y483/3)</f>
        <v>0.55065869228665987</v>
      </c>
      <c r="AA483" s="11">
        <f>'OddsRatio_working_3-way'!X483^(1/3)*COS(('OddsRatio_working_3-way'!Y483+2*PI())/3)</f>
        <v>-0.49233216629691445</v>
      </c>
      <c r="AB483" s="11">
        <f>'OddsRatio_working_3-way'!X483^(1/3)*COS(('OddsRatio_working_3-way'!Y483+4*PI())/3)</f>
        <v>-5.832652598974554E-2</v>
      </c>
      <c r="AC483" s="11">
        <f>'OddsRatio_working_3-way'!X483^(1/3)*SIN('OddsRatio_working_3-way'!Y483/3)</f>
        <v>0.25057327326115997</v>
      </c>
      <c r="AD483" s="11">
        <f>'OddsRatio_working_3-way'!X483^(1/3)*SIN(('OddsRatio_working_3-way'!Y483+2*PI())/3)</f>
        <v>0.35159777970438555</v>
      </c>
      <c r="AE483" s="11">
        <f>'OddsRatio_working_3-way'!X483^(1/3)*SIN(('OddsRatio_working_3-way'!Y483+4*PI())/3)</f>
        <v>-0.60217105296554552</v>
      </c>
      <c r="AF483" s="11">
        <f>-'OddsRatio_working_3-way'!U483/(3*'OddsRatio_working_3-way'!X483^(1/3))*COS(('OddsRatio_working_3-way'!Y483)/3)</f>
        <v>0.55065869228665976</v>
      </c>
      <c r="AG483" s="11">
        <f>-'OddsRatio_working_3-way'!U483/(3*'OddsRatio_working_3-way'!X483^(1/3))*COS(('OddsRatio_working_3-way'!Y483+2*PI())/3)</f>
        <v>-0.4923321662969144</v>
      </c>
      <c r="AH483" s="11">
        <f>-'OddsRatio_working_3-way'!U483/(3*'OddsRatio_working_3-way'!X483^(1/3))*COS(('OddsRatio_working_3-way'!Y483+4*PI())/3)</f>
        <v>-5.8326525989745533E-2</v>
      </c>
      <c r="AI483" s="11">
        <f>'OddsRatio_working_3-way'!U483/(3*'OddsRatio_working_3-way'!X483^(1/3))*SIN(('OddsRatio_working_3-way'!Y483)/3)</f>
        <v>-0.25057327326115991</v>
      </c>
      <c r="AJ483" s="11">
        <f>'OddsRatio_working_3-way'!U483/(3*'OddsRatio_working_3-way'!X483^(1/3))*SIN(('OddsRatio_working_3-way'!Y483+2*PI())/3)</f>
        <v>-0.35159777970438549</v>
      </c>
      <c r="AK483" s="11">
        <f>'OddsRatio_working_3-way'!U483/(3*'OddsRatio_working_3-way'!X483^(1/3))*SIN(('OddsRatio_working_3-way'!Y483+4*PI())/3)</f>
        <v>0.60217105296554541</v>
      </c>
      <c r="AL483" s="11">
        <f>'OddsRatio_working_3-way'!Z483+'OddsRatio_working_3-way'!AF483</f>
        <v>1.1013173845733197</v>
      </c>
      <c r="AM483" s="11">
        <f>'OddsRatio_working_3-way'!AA483+'OddsRatio_working_3-way'!AG483</f>
        <v>-0.98466433259382891</v>
      </c>
      <c r="AN483" s="11">
        <f>'OddsRatio_working_3-way'!AB483+'OddsRatio_working_3-way'!AH483</f>
        <v>-0.11665305197949108</v>
      </c>
      <c r="AO483" s="11">
        <f>'OddsRatio_working_3-way'!AC483+'OddsRatio_working_3-way'!AI483</f>
        <v>0</v>
      </c>
      <c r="AP483" s="11">
        <f>'OddsRatio_working_3-way'!AD483+'OddsRatio_working_3-way'!AJ483</f>
        <v>0</v>
      </c>
      <c r="AQ483" s="11">
        <f>'OddsRatio_working_3-way'!AE483+'OddsRatio_working_3-way'!AK483</f>
        <v>0</v>
      </c>
      <c r="AR483" s="10">
        <f>IF(A483="","",IF(('OddsRatio_working_3-way'!X483=0),IF(Q483&gt;0,-Q483^(1/3),(-Q483)^(1/3)),'OddsRatio_working_3-way'!AL483-'OddsRatio_working_3-way'!R483/3))</f>
        <v>1.1013173845733197</v>
      </c>
      <c r="AS483" s="11">
        <f>IF(('OddsRatio_working_3-way'!X483=0),IF(Q483&gt;0,-Q483^(1/3),(-Q483)^(1/3)),'OddsRatio_working_3-way'!AM483-'OddsRatio_working_3-way'!R483/3)</f>
        <v>-0.98466433259382891</v>
      </c>
      <c r="AT483" s="11">
        <f>IF(('OddsRatio_working_3-way'!X483=0),IF(Q483&gt;0,-Q483^(1/3),(-Q483)^(1/3)),'OddsRatio_working_3-way'!AN483-'OddsRatio_working_3-way'!R483/3)</f>
        <v>-0.11665305197949108</v>
      </c>
      <c r="AU483" s="11">
        <f>IF(('OddsRatio_working_3-way'!X483=0),0,'OddsRatio_working_3-way'!AO483)</f>
        <v>0</v>
      </c>
      <c r="AV483" s="11">
        <f>IF(('OddsRatio_working_3-way'!X483=0),0,'OddsRatio_working_3-way'!AP483)</f>
        <v>0</v>
      </c>
      <c r="AW483" s="11">
        <f>IF(('OddsRatio_working_3-way'!X483=0),0,'OddsRatio_working_3-way'!AQ483)</f>
        <v>0</v>
      </c>
    </row>
    <row r="484" spans="1:49" x14ac:dyDescent="0.2">
      <c r="A484" s="4">
        <f>IF('True_Odds_Calculator_3-way'!A485="","",'True_Odds_Calculator_3-way'!A485)</f>
        <v>2.4900000000000002</v>
      </c>
      <c r="B484" s="4">
        <f>IF('True_Odds_Calculator_3-way'!B485="","",'True_Odds_Calculator_3-way'!B485)</f>
        <v>3.58</v>
      </c>
      <c r="C484" s="4">
        <f>IF('True_Odds_Calculator_3-way'!C485="","",'True_Odds_Calculator_3-way'!C485)</f>
        <v>2.93</v>
      </c>
      <c r="D484" s="9">
        <f t="shared" si="104"/>
        <v>0.39357383637469739</v>
      </c>
      <c r="E484" s="9">
        <f t="shared" si="105"/>
        <v>0.27262844461512592</v>
      </c>
      <c r="F484" s="9">
        <f t="shared" si="106"/>
        <v>0.33379771901017663</v>
      </c>
      <c r="G484" s="9">
        <f t="shared" si="107"/>
        <v>1.0341069137136536</v>
      </c>
      <c r="H484" s="9">
        <f t="shared" si="108"/>
        <v>2.5408193014333444</v>
      </c>
      <c r="I484" s="9">
        <f t="shared" si="109"/>
        <v>3.667995837381226</v>
      </c>
      <c r="J484" s="9">
        <f t="shared" si="110"/>
        <v>2.995826343467352</v>
      </c>
      <c r="K484" s="11">
        <f t="shared" si="111"/>
        <v>0.40160642570281119</v>
      </c>
      <c r="L484" s="11">
        <f t="shared" si="112"/>
        <v>0.27932960893854747</v>
      </c>
      <c r="M484" s="11">
        <f t="shared" si="113"/>
        <v>0.34129692832764502</v>
      </c>
      <c r="N484" s="11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-0.28406209734164223</v>
      </c>
      <c r="O484" s="11">
        <f>0</f>
        <v>0</v>
      </c>
      <c r="P484" s="11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0.2297212952329844</v>
      </c>
      <c r="Q484" s="11">
        <f>2*'OddsRatio_working_3-way'!K484*'OddsRatio_working_3-way'!L484*'OddsRatio_working_3-way'!M484</f>
        <v>7.6573765077661476E-2</v>
      </c>
      <c r="R484" s="11">
        <f t="shared" si="114"/>
        <v>0</v>
      </c>
      <c r="S484" s="11">
        <f t="shared" si="115"/>
        <v>-0.80870097553598641</v>
      </c>
      <c r="T484" s="11">
        <f t="shared" si="116"/>
        <v>-0.26956699184532884</v>
      </c>
      <c r="U484" s="11">
        <f>'OddsRatio_working_3-way'!S484-'OddsRatio_working_3-way'!R484^2/3</f>
        <v>-0.80870097553598641</v>
      </c>
      <c r="V484" s="11">
        <f>'OddsRatio_working_3-way'!S484*'OddsRatio_working_3-way'!R484/3-2*'OddsRatio_working_3-way'!R484^3/27-'OddsRatio_working_3-way'!T484</f>
        <v>0.26956699184532884</v>
      </c>
      <c r="W484" s="11">
        <f>'OddsRatio_working_3-way'!V484^2+4*'OddsRatio_working_3-way'!U484^3/27</f>
        <v>-5.6874485362456706E-3</v>
      </c>
      <c r="X484" s="11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0.13995875430710403</v>
      </c>
      <c r="Y484" s="11">
        <f>IF('OddsRatio_working_3-way'!W484&gt;=0,IF('OddsRatio_working_3-way'!V484+SQRT('OddsRatio_working_3-way'!W484)&gt;0,0,PI()),ACOS('OddsRatio_working_3-way'!V484/(2*'OddsRatio_working_3-way'!X484)))</f>
        <v>0.27278996576743419</v>
      </c>
      <c r="Z484" s="11">
        <f>'OddsRatio_working_3-way'!X484^(1/3)*COS('OddsRatio_working_3-way'!Y484/3)</f>
        <v>0.5170534568568268</v>
      </c>
      <c r="AA484" s="11">
        <f>'OddsRatio_working_3-way'!X484^(1/3)*COS(('OddsRatio_working_3-way'!Y484+2*PI())/3)</f>
        <v>-0.29935607998217684</v>
      </c>
      <c r="AB484" s="11">
        <f>'OddsRatio_working_3-way'!X484^(1/3)*COS(('OddsRatio_working_3-way'!Y484+4*PI())/3)</f>
        <v>-0.21769737687465004</v>
      </c>
      <c r="AC484" s="11">
        <f>'OddsRatio_working_3-way'!X484^(1/3)*SIN('OddsRatio_working_3-way'!Y484/3)</f>
        <v>4.7145674220806469E-2</v>
      </c>
      <c r="AD484" s="11">
        <f>'OddsRatio_working_3-way'!X484^(1/3)*SIN(('OddsRatio_working_3-way'!Y484+2*PI())/3)</f>
        <v>0.42420859164217006</v>
      </c>
      <c r="AE484" s="11">
        <f>'OddsRatio_working_3-way'!X484^(1/3)*SIN(('OddsRatio_working_3-way'!Y484+4*PI())/3)</f>
        <v>-0.47135426586297641</v>
      </c>
      <c r="AF484" s="11">
        <f>-'OddsRatio_working_3-way'!U484/(3*'OddsRatio_working_3-way'!X484^(1/3))*COS(('OddsRatio_working_3-way'!Y484)/3)</f>
        <v>0.5170534568568268</v>
      </c>
      <c r="AG484" s="11">
        <f>-'OddsRatio_working_3-way'!U484/(3*'OddsRatio_working_3-way'!X484^(1/3))*COS(('OddsRatio_working_3-way'!Y484+2*PI())/3)</f>
        <v>-0.29935607998217684</v>
      </c>
      <c r="AH484" s="11">
        <f>-'OddsRatio_working_3-way'!U484/(3*'OddsRatio_working_3-way'!X484^(1/3))*COS(('OddsRatio_working_3-way'!Y484+4*PI())/3)</f>
        <v>-0.21769737687465004</v>
      </c>
      <c r="AI484" s="11">
        <f>'OddsRatio_working_3-way'!U484/(3*'OddsRatio_working_3-way'!X484^(1/3))*SIN(('OddsRatio_working_3-way'!Y484)/3)</f>
        <v>-4.7145674220806469E-2</v>
      </c>
      <c r="AJ484" s="11">
        <f>'OddsRatio_working_3-way'!U484/(3*'OddsRatio_working_3-way'!X484^(1/3))*SIN(('OddsRatio_working_3-way'!Y484+2*PI())/3)</f>
        <v>-0.42420859164217006</v>
      </c>
      <c r="AK484" s="11">
        <f>'OddsRatio_working_3-way'!U484/(3*'OddsRatio_working_3-way'!X484^(1/3))*SIN(('OddsRatio_working_3-way'!Y484+4*PI())/3)</f>
        <v>0.47135426586297641</v>
      </c>
      <c r="AL484" s="11">
        <f>'OddsRatio_working_3-way'!Z484+'OddsRatio_working_3-way'!AF484</f>
        <v>1.0341069137136536</v>
      </c>
      <c r="AM484" s="11">
        <f>'OddsRatio_working_3-way'!AA484+'OddsRatio_working_3-way'!AG484</f>
        <v>-0.59871215996435367</v>
      </c>
      <c r="AN484" s="11">
        <f>'OddsRatio_working_3-way'!AB484+'OddsRatio_working_3-way'!AH484</f>
        <v>-0.43539475374930009</v>
      </c>
      <c r="AO484" s="11">
        <f>'OddsRatio_working_3-way'!AC484+'OddsRatio_working_3-way'!AI484</f>
        <v>0</v>
      </c>
      <c r="AP484" s="11">
        <f>'OddsRatio_working_3-way'!AD484+'OddsRatio_working_3-way'!AJ484</f>
        <v>0</v>
      </c>
      <c r="AQ484" s="11">
        <f>'OddsRatio_working_3-way'!AE484+'OddsRatio_working_3-way'!AK484</f>
        <v>0</v>
      </c>
      <c r="AR484" s="10">
        <f>IF(A484="","",IF(('OddsRatio_working_3-way'!X484=0),IF(Q484&gt;0,-Q484^(1/3),(-Q484)^(1/3)),'OddsRatio_working_3-way'!AL484-'OddsRatio_working_3-way'!R484/3))</f>
        <v>1.0341069137136536</v>
      </c>
      <c r="AS484" s="11">
        <f>IF(('OddsRatio_working_3-way'!X484=0),IF(Q484&gt;0,-Q484^(1/3),(-Q484)^(1/3)),'OddsRatio_working_3-way'!AM484-'OddsRatio_working_3-way'!R484/3)</f>
        <v>-0.59871215996435367</v>
      </c>
      <c r="AT484" s="11">
        <f>IF(('OddsRatio_working_3-way'!X484=0),IF(Q484&gt;0,-Q484^(1/3),(-Q484)^(1/3)),'OddsRatio_working_3-way'!AN484-'OddsRatio_working_3-way'!R484/3)</f>
        <v>-0.43539475374930009</v>
      </c>
      <c r="AU484" s="11">
        <f>IF(('OddsRatio_working_3-way'!X484=0),0,'OddsRatio_working_3-way'!AO484)</f>
        <v>0</v>
      </c>
      <c r="AV484" s="11">
        <f>IF(('OddsRatio_working_3-way'!X484=0),0,'OddsRatio_working_3-way'!AP484)</f>
        <v>0</v>
      </c>
      <c r="AW484" s="11">
        <f>IF(('OddsRatio_working_3-way'!X484=0),0,'OddsRatio_working_3-way'!AQ484)</f>
        <v>0</v>
      </c>
    </row>
    <row r="485" spans="1:49" x14ac:dyDescent="0.2">
      <c r="A485" s="4">
        <f>IF('True_Odds_Calculator_3-way'!A486="","",'True_Odds_Calculator_3-way'!A486)</f>
        <v>2.63</v>
      </c>
      <c r="B485" s="4">
        <f>IF('True_Odds_Calculator_3-way'!B486="","",'True_Odds_Calculator_3-way'!B486)</f>
        <v>2.95</v>
      </c>
      <c r="C485" s="4">
        <f>IF('True_Odds_Calculator_3-way'!C486="","",'True_Odds_Calculator_3-way'!C486)</f>
        <v>3.25</v>
      </c>
      <c r="D485" s="9">
        <f t="shared" si="104"/>
        <v>0.37079033112578885</v>
      </c>
      <c r="E485" s="9">
        <f t="shared" si="105"/>
        <v>0.33002386150722673</v>
      </c>
      <c r="F485" s="9">
        <f t="shared" si="106"/>
        <v>0.29918580736698447</v>
      </c>
      <c r="G485" s="9">
        <f t="shared" si="107"/>
        <v>1.041068683186253</v>
      </c>
      <c r="H485" s="9">
        <f t="shared" si="108"/>
        <v>2.6969419535935923</v>
      </c>
      <c r="I485" s="9">
        <f t="shared" si="109"/>
        <v>3.0300839322131936</v>
      </c>
      <c r="J485" s="9">
        <f t="shared" si="110"/>
        <v>3.3424045371690689</v>
      </c>
      <c r="K485" s="11">
        <f t="shared" si="111"/>
        <v>0.38022813688212931</v>
      </c>
      <c r="L485" s="11">
        <f t="shared" si="112"/>
        <v>0.33898305084745761</v>
      </c>
      <c r="M485" s="11">
        <f t="shared" si="113"/>
        <v>0.30769230769230771</v>
      </c>
      <c r="N485" s="11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-0.28362441193529697</v>
      </c>
      <c r="O485" s="11">
        <f>0</f>
        <v>0</v>
      </c>
      <c r="P485" s="11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0.23121043421359208</v>
      </c>
      <c r="Q485" s="11">
        <f>2*'OddsRatio_working_3-way'!K485*'OddsRatio_working_3-way'!L485*'OddsRatio_working_3-way'!M485</f>
        <v>7.931747314359934E-2</v>
      </c>
      <c r="R485" s="11">
        <f t="shared" si="114"/>
        <v>0</v>
      </c>
      <c r="S485" s="11">
        <f t="shared" si="115"/>
        <v>-0.81519934280670436</v>
      </c>
      <c r="T485" s="11">
        <f t="shared" si="116"/>
        <v>-0.27965672137451264</v>
      </c>
      <c r="U485" s="11">
        <f>'OddsRatio_working_3-way'!S485-'OddsRatio_working_3-way'!R485^2/3</f>
        <v>-0.81519934280670436</v>
      </c>
      <c r="V485" s="11">
        <f>'OddsRatio_working_3-way'!S485*'OddsRatio_working_3-way'!R485/3-2*'OddsRatio_working_3-way'!R485^3/27-'OddsRatio_working_3-way'!T485</f>
        <v>0.27965672137451264</v>
      </c>
      <c r="W485" s="11">
        <f>'OddsRatio_working_3-way'!V485^2+4*'OddsRatio_working_3-way'!U485^3/27</f>
        <v>-2.0499993150347867E-3</v>
      </c>
      <c r="X485" s="11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0.14164910970861816</v>
      </c>
      <c r="Y485" s="11">
        <f>IF('OddsRatio_working_3-way'!W485&gt;=0,IF('OddsRatio_working_3-way'!V485+SQRT('OddsRatio_working_3-way'!W485)&gt;0,0,PI()),ACOS('OddsRatio_working_3-way'!V485/(2*'OddsRatio_working_3-way'!X485)))</f>
        <v>0.16050900980307081</v>
      </c>
      <c r="Z485" s="11">
        <f>'OddsRatio_working_3-way'!X485^(1/3)*COS('OddsRatio_working_3-way'!Y485/3)</f>
        <v>0.52053434159312639</v>
      </c>
      <c r="AA485" s="11">
        <f>'OddsRatio_working_3-way'!X485^(1/3)*COS(('OddsRatio_working_3-way'!Y485+2*PI())/3)</f>
        <v>-0.28440914913997678</v>
      </c>
      <c r="AB485" s="11">
        <f>'OddsRatio_working_3-way'!X485^(1/3)*COS(('OddsRatio_working_3-way'!Y485+4*PI())/3)</f>
        <v>-0.23612519245314934</v>
      </c>
      <c r="AC485" s="11">
        <f>'OddsRatio_working_3-way'!X485^(1/3)*SIN('OddsRatio_working_3-way'!Y485/3)</f>
        <v>2.787675539068004E-2</v>
      </c>
      <c r="AD485" s="11">
        <f>'OddsRatio_working_3-way'!X485^(1/3)*SIN(('OddsRatio_working_3-way'!Y485+2*PI())/3)</f>
        <v>0.43685758566651428</v>
      </c>
      <c r="AE485" s="11">
        <f>'OddsRatio_working_3-way'!X485^(1/3)*SIN(('OddsRatio_working_3-way'!Y485+4*PI())/3)</f>
        <v>-0.4647343410571943</v>
      </c>
      <c r="AF485" s="11">
        <f>-'OddsRatio_working_3-way'!U485/(3*'OddsRatio_working_3-way'!X485^(1/3))*COS(('OddsRatio_working_3-way'!Y485)/3)</f>
        <v>0.5205343415931265</v>
      </c>
      <c r="AG485" s="11">
        <f>-'OddsRatio_working_3-way'!U485/(3*'OddsRatio_working_3-way'!X485^(1/3))*COS(('OddsRatio_working_3-way'!Y485+2*PI())/3)</f>
        <v>-0.28440914913997684</v>
      </c>
      <c r="AH485" s="11">
        <f>-'OddsRatio_working_3-way'!U485/(3*'OddsRatio_working_3-way'!X485^(1/3))*COS(('OddsRatio_working_3-way'!Y485+4*PI())/3)</f>
        <v>-0.23612519245314939</v>
      </c>
      <c r="AI485" s="11">
        <f>'OddsRatio_working_3-way'!U485/(3*'OddsRatio_working_3-way'!X485^(1/3))*SIN(('OddsRatio_working_3-way'!Y485)/3)</f>
        <v>-2.7876755390680047E-2</v>
      </c>
      <c r="AJ485" s="11">
        <f>'OddsRatio_working_3-way'!U485/(3*'OddsRatio_working_3-way'!X485^(1/3))*SIN(('OddsRatio_working_3-way'!Y485+2*PI())/3)</f>
        <v>-0.43685758566651434</v>
      </c>
      <c r="AK485" s="11">
        <f>'OddsRatio_working_3-way'!U485/(3*'OddsRatio_working_3-way'!X485^(1/3))*SIN(('OddsRatio_working_3-way'!Y485+4*PI())/3)</f>
        <v>0.46473434105719441</v>
      </c>
      <c r="AL485" s="11">
        <f>'OddsRatio_working_3-way'!Z485+'OddsRatio_working_3-way'!AF485</f>
        <v>1.041068683186253</v>
      </c>
      <c r="AM485" s="11">
        <f>'OddsRatio_working_3-way'!AA485+'OddsRatio_working_3-way'!AG485</f>
        <v>-0.56881829827995367</v>
      </c>
      <c r="AN485" s="11">
        <f>'OddsRatio_working_3-way'!AB485+'OddsRatio_working_3-way'!AH485</f>
        <v>-0.47225038490629873</v>
      </c>
      <c r="AO485" s="11">
        <f>'OddsRatio_working_3-way'!AC485+'OddsRatio_working_3-way'!AI485</f>
        <v>0</v>
      </c>
      <c r="AP485" s="11">
        <f>'OddsRatio_working_3-way'!AD485+'OddsRatio_working_3-way'!AJ485</f>
        <v>0</v>
      </c>
      <c r="AQ485" s="11">
        <f>'OddsRatio_working_3-way'!AE485+'OddsRatio_working_3-way'!AK485</f>
        <v>0</v>
      </c>
      <c r="AR485" s="10">
        <f>IF(A485="","",IF(('OddsRatio_working_3-way'!X485=0),IF(Q485&gt;0,-Q485^(1/3),(-Q485)^(1/3)),'OddsRatio_working_3-way'!AL485-'OddsRatio_working_3-way'!R485/3))</f>
        <v>1.041068683186253</v>
      </c>
      <c r="AS485" s="11">
        <f>IF(('OddsRatio_working_3-way'!X485=0),IF(Q485&gt;0,-Q485^(1/3),(-Q485)^(1/3)),'OddsRatio_working_3-way'!AM485-'OddsRatio_working_3-way'!R485/3)</f>
        <v>-0.56881829827995367</v>
      </c>
      <c r="AT485" s="11">
        <f>IF(('OddsRatio_working_3-way'!X485=0),IF(Q485&gt;0,-Q485^(1/3),(-Q485)^(1/3)),'OddsRatio_working_3-way'!AN485-'OddsRatio_working_3-way'!R485/3)</f>
        <v>-0.47225038490629873</v>
      </c>
      <c r="AU485" s="11">
        <f>IF(('OddsRatio_working_3-way'!X485=0),0,'OddsRatio_working_3-way'!AO485)</f>
        <v>0</v>
      </c>
      <c r="AV485" s="11">
        <f>IF(('OddsRatio_working_3-way'!X485=0),0,'OddsRatio_working_3-way'!AP485)</f>
        <v>0</v>
      </c>
      <c r="AW485" s="11">
        <f>IF(('OddsRatio_working_3-way'!X485=0),0,'OddsRatio_working_3-way'!AQ485)</f>
        <v>0</v>
      </c>
    </row>
    <row r="486" spans="1:49" x14ac:dyDescent="0.2">
      <c r="A486" s="4">
        <f>IF('True_Odds_Calculator_3-way'!A487="","",'True_Odds_Calculator_3-way'!A487)</f>
        <v>1.68</v>
      </c>
      <c r="B486" s="4">
        <f>IF('True_Odds_Calculator_3-way'!B487="","",'True_Odds_Calculator_3-way'!B487)</f>
        <v>3.79</v>
      </c>
      <c r="C486" s="4">
        <f>IF('True_Odds_Calculator_3-way'!C487="","",'True_Odds_Calculator_3-way'!C487)</f>
        <v>5.76</v>
      </c>
      <c r="D486" s="9">
        <f t="shared" si="104"/>
        <v>0.5814554205456901</v>
      </c>
      <c r="E486" s="9">
        <f t="shared" si="105"/>
        <v>0.25294756230884347</v>
      </c>
      <c r="F486" s="9">
        <f t="shared" si="106"/>
        <v>0.16559701714546624</v>
      </c>
      <c r="G486" s="9">
        <f t="shared" si="107"/>
        <v>1.0585622091440565</v>
      </c>
      <c r="H486" s="9">
        <f t="shared" si="108"/>
        <v>1.7198223022179584</v>
      </c>
      <c r="I486" s="9">
        <f t="shared" si="109"/>
        <v>3.9533885635119179</v>
      </c>
      <c r="J486" s="9">
        <f t="shared" si="110"/>
        <v>6.0387561155257092</v>
      </c>
      <c r="K486" s="11">
        <f t="shared" si="111"/>
        <v>0.59523809523809523</v>
      </c>
      <c r="L486" s="11">
        <f t="shared" si="112"/>
        <v>0.26385224274406333</v>
      </c>
      <c r="M486" s="11">
        <f t="shared" si="113"/>
        <v>0.1736111111111111</v>
      </c>
      <c r="N486" s="11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-0.24623460861917312</v>
      </c>
      <c r="O486" s="11">
        <f>0</f>
        <v>0</v>
      </c>
      <c r="P486" s="11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0.22440310410297215</v>
      </c>
      <c r="Q486" s="11">
        <f>2*'OddsRatio_working_3-way'!K486*'OddsRatio_working_3-way'!L486*'OddsRatio_working_3-way'!M486</f>
        <v>5.4532953609470754E-2</v>
      </c>
      <c r="R486" s="11">
        <f t="shared" si="114"/>
        <v>0</v>
      </c>
      <c r="S486" s="11">
        <f t="shared" si="115"/>
        <v>-0.91133860248716858</v>
      </c>
      <c r="T486" s="11">
        <f t="shared" si="116"/>
        <v>-0.22146746111474327</v>
      </c>
      <c r="U486" s="11">
        <f>'OddsRatio_working_3-way'!S486-'OddsRatio_working_3-way'!R486^2/3</f>
        <v>-0.91133860248716858</v>
      </c>
      <c r="V486" s="11">
        <f>'OddsRatio_working_3-way'!S486*'OddsRatio_working_3-way'!R486/3-2*'OddsRatio_working_3-way'!R486^3/27-'OddsRatio_working_3-way'!T486</f>
        <v>0.22146746111474327</v>
      </c>
      <c r="W486" s="11">
        <f>'OddsRatio_working_3-way'!V486^2+4*'OddsRatio_working_3-way'!U486^3/27</f>
        <v>-6.3085702086060139E-2</v>
      </c>
      <c r="X486" s="11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0.16743173117622481</v>
      </c>
      <c r="Y486" s="11">
        <f>IF('OddsRatio_working_3-way'!W486&gt;=0,IF('OddsRatio_working_3-way'!V486+SQRT('OddsRatio_working_3-way'!W486)&gt;0,0,PI()),ACOS('OddsRatio_working_3-way'!V486/(2*'OddsRatio_working_3-way'!X486)))</f>
        <v>0.84815723824011013</v>
      </c>
      <c r="Z486" s="11">
        <f>'OddsRatio_working_3-way'!X486^(1/3)*COS('OddsRatio_working_3-way'!Y486/3)</f>
        <v>0.52928110457202826</v>
      </c>
      <c r="AA486" s="11">
        <f>'OddsRatio_working_3-way'!X486^(1/3)*COS(('OddsRatio_working_3-way'!Y486+2*PI())/3)</f>
        <v>-0.39779754563992109</v>
      </c>
      <c r="AB486" s="11">
        <f>'OddsRatio_working_3-way'!X486^(1/3)*COS(('OddsRatio_working_3-way'!Y486+4*PI())/3)</f>
        <v>-0.13148355893210723</v>
      </c>
      <c r="AC486" s="11">
        <f>'OddsRatio_working_3-way'!X486^(1/3)*SIN('OddsRatio_working_3-way'!Y486/3)</f>
        <v>0.15375645191471882</v>
      </c>
      <c r="AD486" s="11">
        <f>'OddsRatio_working_3-way'!X486^(1/3)*SIN(('OddsRatio_working_3-way'!Y486+2*PI())/3)</f>
        <v>0.38149265634510499</v>
      </c>
      <c r="AE486" s="11">
        <f>'OddsRatio_working_3-way'!X486^(1/3)*SIN(('OddsRatio_working_3-way'!Y486+4*PI())/3)</f>
        <v>-0.53524910825982386</v>
      </c>
      <c r="AF486" s="11">
        <f>-'OddsRatio_working_3-way'!U486/(3*'OddsRatio_working_3-way'!X486^(1/3))*COS(('OddsRatio_working_3-way'!Y486)/3)</f>
        <v>0.52928110457202837</v>
      </c>
      <c r="AG486" s="11">
        <f>-'OddsRatio_working_3-way'!U486/(3*'OddsRatio_working_3-way'!X486^(1/3))*COS(('OddsRatio_working_3-way'!Y486+2*PI())/3)</f>
        <v>-0.39779754563992115</v>
      </c>
      <c r="AH486" s="11">
        <f>-'OddsRatio_working_3-way'!U486/(3*'OddsRatio_working_3-way'!X486^(1/3))*COS(('OddsRatio_working_3-way'!Y486+4*PI())/3)</f>
        <v>-0.13148355893210725</v>
      </c>
      <c r="AI486" s="11">
        <f>'OddsRatio_working_3-way'!U486/(3*'OddsRatio_working_3-way'!X486^(1/3))*SIN(('OddsRatio_working_3-way'!Y486)/3)</f>
        <v>-0.15375645191471884</v>
      </c>
      <c r="AJ486" s="11">
        <f>'OddsRatio_working_3-way'!U486/(3*'OddsRatio_working_3-way'!X486^(1/3))*SIN(('OddsRatio_working_3-way'!Y486+2*PI())/3)</f>
        <v>-0.3814926563451051</v>
      </c>
      <c r="AK486" s="11">
        <f>'OddsRatio_working_3-way'!U486/(3*'OddsRatio_working_3-way'!X486^(1/3))*SIN(('OddsRatio_working_3-way'!Y486+4*PI())/3)</f>
        <v>0.53524910825982397</v>
      </c>
      <c r="AL486" s="11">
        <f>'OddsRatio_working_3-way'!Z486+'OddsRatio_working_3-way'!AF486</f>
        <v>1.0585622091440565</v>
      </c>
      <c r="AM486" s="11">
        <f>'OddsRatio_working_3-way'!AA486+'OddsRatio_working_3-way'!AG486</f>
        <v>-0.79559509127984218</v>
      </c>
      <c r="AN486" s="11">
        <f>'OddsRatio_working_3-way'!AB486+'OddsRatio_working_3-way'!AH486</f>
        <v>-0.26296711786421445</v>
      </c>
      <c r="AO486" s="11">
        <f>'OddsRatio_working_3-way'!AC486+'OddsRatio_working_3-way'!AI486</f>
        <v>0</v>
      </c>
      <c r="AP486" s="11">
        <f>'OddsRatio_working_3-way'!AD486+'OddsRatio_working_3-way'!AJ486</f>
        <v>0</v>
      </c>
      <c r="AQ486" s="11">
        <f>'OddsRatio_working_3-way'!AE486+'OddsRatio_working_3-way'!AK486</f>
        <v>0</v>
      </c>
      <c r="AR486" s="10">
        <f>IF(A486="","",IF(('OddsRatio_working_3-way'!X486=0),IF(Q486&gt;0,-Q486^(1/3),(-Q486)^(1/3)),'OddsRatio_working_3-way'!AL486-'OddsRatio_working_3-way'!R486/3))</f>
        <v>1.0585622091440565</v>
      </c>
      <c r="AS486" s="11">
        <f>IF(('OddsRatio_working_3-way'!X486=0),IF(Q486&gt;0,-Q486^(1/3),(-Q486)^(1/3)),'OddsRatio_working_3-way'!AM486-'OddsRatio_working_3-way'!R486/3)</f>
        <v>-0.79559509127984218</v>
      </c>
      <c r="AT486" s="11">
        <f>IF(('OddsRatio_working_3-way'!X486=0),IF(Q486&gt;0,-Q486^(1/3),(-Q486)^(1/3)),'OddsRatio_working_3-way'!AN486-'OddsRatio_working_3-way'!R486/3)</f>
        <v>-0.26296711786421445</v>
      </c>
      <c r="AU486" s="11">
        <f>IF(('OddsRatio_working_3-way'!X486=0),0,'OddsRatio_working_3-way'!AO486)</f>
        <v>0</v>
      </c>
      <c r="AV486" s="11">
        <f>IF(('OddsRatio_working_3-way'!X486=0),0,'OddsRatio_working_3-way'!AP486)</f>
        <v>0</v>
      </c>
      <c r="AW486" s="11">
        <f>IF(('OddsRatio_working_3-way'!X486=0),0,'OddsRatio_working_3-way'!AQ486)</f>
        <v>0</v>
      </c>
    </row>
    <row r="487" spans="1:49" x14ac:dyDescent="0.2">
      <c r="A487" s="4">
        <f>IF('True_Odds_Calculator_3-way'!A488="","",'True_Odds_Calculator_3-way'!A488)</f>
        <v>2.79</v>
      </c>
      <c r="B487" s="4">
        <f>IF('True_Odds_Calculator_3-way'!B488="","",'True_Odds_Calculator_3-way'!B488)</f>
        <v>3.68</v>
      </c>
      <c r="C487" s="4">
        <f>IF('True_Odds_Calculator_3-way'!C488="","",'True_Odds_Calculator_3-way'!C488)</f>
        <v>2.5099999999999998</v>
      </c>
      <c r="D487" s="9">
        <f t="shared" si="104"/>
        <v>0.34857675181225839</v>
      </c>
      <c r="E487" s="9">
        <f t="shared" si="105"/>
        <v>0.26329696849202244</v>
      </c>
      <c r="F487" s="9">
        <f t="shared" si="106"/>
        <v>0.38812627969571906</v>
      </c>
      <c r="G487" s="9">
        <f t="shared" si="107"/>
        <v>1.0440271775081769</v>
      </c>
      <c r="H487" s="9">
        <f t="shared" si="108"/>
        <v>2.8688086477396371</v>
      </c>
      <c r="I487" s="9">
        <f t="shared" si="109"/>
        <v>3.797992835721915</v>
      </c>
      <c r="J487" s="9">
        <f t="shared" si="110"/>
        <v>2.5764810380373473</v>
      </c>
      <c r="K487" s="11">
        <f t="shared" si="111"/>
        <v>0.35842293906810035</v>
      </c>
      <c r="L487" s="11">
        <f t="shared" si="112"/>
        <v>0.27173913043478259</v>
      </c>
      <c r="M487" s="11">
        <f t="shared" si="113"/>
        <v>0.39840637450199207</v>
      </c>
      <c r="N487" s="11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-0.28108587932825346</v>
      </c>
      <c r="O487" s="11">
        <f>0</f>
        <v>0</v>
      </c>
      <c r="P487" s="11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0.2320467235002642</v>
      </c>
      <c r="Q487" s="11">
        <f>2*'OddsRatio_working_3-way'!K487*'OddsRatio_working_3-way'!L487*'OddsRatio_working_3-way'!M487</f>
        <v>7.7607599832864277E-2</v>
      </c>
      <c r="R487" s="11">
        <f t="shared" si="114"/>
        <v>0</v>
      </c>
      <c r="S487" s="11">
        <f t="shared" si="115"/>
        <v>-0.82553675074256894</v>
      </c>
      <c r="T487" s="11">
        <f t="shared" si="116"/>
        <v>-0.27609924773998962</v>
      </c>
      <c r="U487" s="11">
        <f>'OddsRatio_working_3-way'!S487-'OddsRatio_working_3-way'!R487^2/3</f>
        <v>-0.82553675074256894</v>
      </c>
      <c r="V487" s="11">
        <f>'OddsRatio_working_3-way'!S487*'OddsRatio_working_3-way'!R487/3-2*'OddsRatio_working_3-way'!R487^3/27-'OddsRatio_working_3-way'!T487</f>
        <v>0.27609924773998962</v>
      </c>
      <c r="W487" s="11">
        <f>'OddsRatio_working_3-way'!V487^2+4*'OddsRatio_working_3-way'!U487^3/27</f>
        <v>-7.1191781571135621E-3</v>
      </c>
      <c r="X487" s="11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0.14435197674408698</v>
      </c>
      <c r="Y487" s="11">
        <f>IF('OddsRatio_working_3-way'!W487&gt;=0,IF('OddsRatio_working_3-way'!V487+SQRT('OddsRatio_working_3-way'!W487)&gt;0,0,PI()),ACOS('OddsRatio_working_3-way'!V487/(2*'OddsRatio_working_3-way'!X487)))</f>
        <v>0.29658411355788661</v>
      </c>
      <c r="Z487" s="11">
        <f>'OddsRatio_working_3-way'!X487^(1/3)*COS('OddsRatio_working_3-way'!Y487/3)</f>
        <v>0.52201358875408843</v>
      </c>
      <c r="AA487" s="11">
        <f>'OddsRatio_working_3-way'!X487^(1/3)*COS(('OddsRatio_working_3-way'!Y487+2*PI())/3)</f>
        <v>-0.30584592408202727</v>
      </c>
      <c r="AB487" s="11">
        <f>'OddsRatio_working_3-way'!X487^(1/3)*COS(('OddsRatio_working_3-way'!Y487+4*PI())/3)</f>
        <v>-0.21616766467206128</v>
      </c>
      <c r="AC487" s="11">
        <f>'OddsRatio_working_3-way'!X487^(1/3)*SIN('OddsRatio_working_3-way'!Y487/3)</f>
        <v>5.1775767210801099E-2</v>
      </c>
      <c r="AD487" s="11">
        <f>'OddsRatio_working_3-way'!X487^(1/3)*SIN(('OddsRatio_working_3-way'!Y487+2*PI())/3)</f>
        <v>0.42618914537632285</v>
      </c>
      <c r="AE487" s="11">
        <f>'OddsRatio_working_3-way'!X487^(1/3)*SIN(('OddsRatio_working_3-way'!Y487+4*PI())/3)</f>
        <v>-0.47796491258712376</v>
      </c>
      <c r="AF487" s="11">
        <f>-'OddsRatio_working_3-way'!U487/(3*'OddsRatio_working_3-way'!X487^(1/3))*COS(('OddsRatio_working_3-way'!Y487)/3)</f>
        <v>0.52201358875408843</v>
      </c>
      <c r="AG487" s="11">
        <f>-'OddsRatio_working_3-way'!U487/(3*'OddsRatio_working_3-way'!X487^(1/3))*COS(('OddsRatio_working_3-way'!Y487+2*PI())/3)</f>
        <v>-0.30584592408202727</v>
      </c>
      <c r="AH487" s="11">
        <f>-'OddsRatio_working_3-way'!U487/(3*'OddsRatio_working_3-way'!X487^(1/3))*COS(('OddsRatio_working_3-way'!Y487+4*PI())/3)</f>
        <v>-0.21616766467206128</v>
      </c>
      <c r="AI487" s="11">
        <f>'OddsRatio_working_3-way'!U487/(3*'OddsRatio_working_3-way'!X487^(1/3))*SIN(('OddsRatio_working_3-way'!Y487)/3)</f>
        <v>-5.1775767210801099E-2</v>
      </c>
      <c r="AJ487" s="11">
        <f>'OddsRatio_working_3-way'!U487/(3*'OddsRatio_working_3-way'!X487^(1/3))*SIN(('OddsRatio_working_3-way'!Y487+2*PI())/3)</f>
        <v>-0.42618914537632285</v>
      </c>
      <c r="AK487" s="11">
        <f>'OddsRatio_working_3-way'!U487/(3*'OddsRatio_working_3-way'!X487^(1/3))*SIN(('OddsRatio_working_3-way'!Y487+4*PI())/3)</f>
        <v>0.47796491258712376</v>
      </c>
      <c r="AL487" s="11">
        <f>'OddsRatio_working_3-way'!Z487+'OddsRatio_working_3-way'!AF487</f>
        <v>1.0440271775081769</v>
      </c>
      <c r="AM487" s="11">
        <f>'OddsRatio_working_3-way'!AA487+'OddsRatio_working_3-way'!AG487</f>
        <v>-0.61169184816405453</v>
      </c>
      <c r="AN487" s="11">
        <f>'OddsRatio_working_3-way'!AB487+'OddsRatio_working_3-way'!AH487</f>
        <v>-0.43233532934412255</v>
      </c>
      <c r="AO487" s="11">
        <f>'OddsRatio_working_3-way'!AC487+'OddsRatio_working_3-way'!AI487</f>
        <v>0</v>
      </c>
      <c r="AP487" s="11">
        <f>'OddsRatio_working_3-way'!AD487+'OddsRatio_working_3-way'!AJ487</f>
        <v>0</v>
      </c>
      <c r="AQ487" s="11">
        <f>'OddsRatio_working_3-way'!AE487+'OddsRatio_working_3-way'!AK487</f>
        <v>0</v>
      </c>
      <c r="AR487" s="10">
        <f>IF(A487="","",IF(('OddsRatio_working_3-way'!X487=0),IF(Q487&gt;0,-Q487^(1/3),(-Q487)^(1/3)),'OddsRatio_working_3-way'!AL487-'OddsRatio_working_3-way'!R487/3))</f>
        <v>1.0440271775081769</v>
      </c>
      <c r="AS487" s="11">
        <f>IF(('OddsRatio_working_3-way'!X487=0),IF(Q487&gt;0,-Q487^(1/3),(-Q487)^(1/3)),'OddsRatio_working_3-way'!AM487-'OddsRatio_working_3-way'!R487/3)</f>
        <v>-0.61169184816405453</v>
      </c>
      <c r="AT487" s="11">
        <f>IF(('OddsRatio_working_3-way'!X487=0),IF(Q487&gt;0,-Q487^(1/3),(-Q487)^(1/3)),'OddsRatio_working_3-way'!AN487-'OddsRatio_working_3-way'!R487/3)</f>
        <v>-0.43233532934412255</v>
      </c>
      <c r="AU487" s="11">
        <f>IF(('OddsRatio_working_3-way'!X487=0),0,'OddsRatio_working_3-way'!AO487)</f>
        <v>0</v>
      </c>
      <c r="AV487" s="11">
        <f>IF(('OddsRatio_working_3-way'!X487=0),0,'OddsRatio_working_3-way'!AP487)</f>
        <v>0</v>
      </c>
      <c r="AW487" s="11">
        <f>IF(('OddsRatio_working_3-way'!X487=0),0,'OddsRatio_working_3-way'!AQ487)</f>
        <v>0</v>
      </c>
    </row>
    <row r="488" spans="1:49" x14ac:dyDescent="0.2">
      <c r="A488" s="4">
        <f>IF('True_Odds_Calculator_3-way'!A489="","",'True_Odds_Calculator_3-way'!A489)</f>
        <v>2.46</v>
      </c>
      <c r="B488" s="4">
        <f>IF('True_Odds_Calculator_3-way'!B489="","",'True_Odds_Calculator_3-way'!B489)</f>
        <v>3.52</v>
      </c>
      <c r="C488" s="4">
        <f>IF('True_Odds_Calculator_3-way'!C489="","",'True_Odds_Calculator_3-way'!C489)</f>
        <v>2.97</v>
      </c>
      <c r="D488" s="9">
        <f t="shared" si="104"/>
        <v>0.39662113760765211</v>
      </c>
      <c r="E488" s="9">
        <f t="shared" si="105"/>
        <v>0.27580107509253282</v>
      </c>
      <c r="F488" s="9">
        <f t="shared" si="106"/>
        <v>0.32757778729981496</v>
      </c>
      <c r="G488" s="9">
        <f t="shared" si="107"/>
        <v>1.0419847916129901</v>
      </c>
      <c r="H488" s="9">
        <f t="shared" si="108"/>
        <v>2.5212977957549652</v>
      </c>
      <c r="I488" s="9">
        <f t="shared" si="109"/>
        <v>3.6258016748647348</v>
      </c>
      <c r="J488" s="9">
        <f t="shared" si="110"/>
        <v>3.0527100394775908</v>
      </c>
      <c r="K488" s="11">
        <f t="shared" si="111"/>
        <v>0.4065040650406504</v>
      </c>
      <c r="L488" s="11">
        <f t="shared" si="112"/>
        <v>0.28409090909090912</v>
      </c>
      <c r="M488" s="11">
        <f t="shared" si="113"/>
        <v>0.33670033670033667</v>
      </c>
      <c r="N488" s="11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-0.28182882035431911</v>
      </c>
      <c r="O488" s="11">
        <f>0</f>
        <v>0</v>
      </c>
      <c r="P488" s="11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0.23135705415823671</v>
      </c>
      <c r="Q488" s="11">
        <f>2*'OddsRatio_working_3-way'!K488*'OddsRatio_working_3-way'!L488*'OddsRatio_working_3-way'!M488</f>
        <v>7.776707702797872E-2</v>
      </c>
      <c r="R488" s="11">
        <f t="shared" si="114"/>
        <v>0</v>
      </c>
      <c r="S488" s="11">
        <f t="shared" si="115"/>
        <v>-0.82091339653400741</v>
      </c>
      <c r="T488" s="11">
        <f t="shared" si="116"/>
        <v>-0.27593727614588481</v>
      </c>
      <c r="U488" s="11">
        <f>'OddsRatio_working_3-way'!S488-'OddsRatio_working_3-way'!R488^2/3</f>
        <v>-0.82091339653400741</v>
      </c>
      <c r="V488" s="11">
        <f>'OddsRatio_working_3-way'!S488*'OddsRatio_working_3-way'!R488/3-2*'OddsRatio_working_3-way'!R488^3/27-'OddsRatio_working_3-way'!T488</f>
        <v>0.27593727614588481</v>
      </c>
      <c r="W488" s="11">
        <f>'OddsRatio_working_3-way'!V488^2+4*'OddsRatio_working_3-way'!U488^3/27</f>
        <v>-5.8160354275277881E-3</v>
      </c>
      <c r="X488" s="11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0.14314102818054827</v>
      </c>
      <c r="Y488" s="11">
        <f>IF('OddsRatio_working_3-way'!W488&gt;=0,IF('OddsRatio_working_3-way'!V488+SQRT('OddsRatio_working_3-way'!W488)&gt;0,0,PI()),ACOS('OddsRatio_working_3-way'!V488/(2*'OddsRatio_working_3-way'!X488)))</f>
        <v>0.269646684846373</v>
      </c>
      <c r="Z488" s="11">
        <f>'OddsRatio_working_3-way'!X488^(1/3)*COS('OddsRatio_working_3-way'!Y488/3)</f>
        <v>0.52099239580649503</v>
      </c>
      <c r="AA488" s="11">
        <f>'OddsRatio_working_3-way'!X488^(1/3)*COS(('OddsRatio_working_3-way'!Y488+2*PI())/3)</f>
        <v>-0.30115996269892475</v>
      </c>
      <c r="AB488" s="11">
        <f>'OddsRatio_working_3-way'!X488^(1/3)*COS(('OddsRatio_working_3-way'!Y488+4*PI())/3)</f>
        <v>-0.2198324331075702</v>
      </c>
      <c r="AC488" s="11">
        <f>'OddsRatio_working_3-way'!X488^(1/3)*SIN('OddsRatio_working_3-way'!Y488/3)</f>
        <v>4.6954471102095767E-2</v>
      </c>
      <c r="AD488" s="11">
        <f>'OddsRatio_working_3-way'!X488^(1/3)*SIN(('OddsRatio_working_3-way'!Y488+2*PI())/3)</f>
        <v>0.42771541439589411</v>
      </c>
      <c r="AE488" s="11">
        <f>'OddsRatio_working_3-way'!X488^(1/3)*SIN(('OddsRatio_working_3-way'!Y488+4*PI())/3)</f>
        <v>-0.47466988549798989</v>
      </c>
      <c r="AF488" s="11">
        <f>-'OddsRatio_working_3-way'!U488/(3*'OddsRatio_working_3-way'!X488^(1/3))*COS(('OddsRatio_working_3-way'!Y488)/3)</f>
        <v>0.52099239580649503</v>
      </c>
      <c r="AG488" s="11">
        <f>-'OddsRatio_working_3-way'!U488/(3*'OddsRatio_working_3-way'!X488^(1/3))*COS(('OddsRatio_working_3-way'!Y488+2*PI())/3)</f>
        <v>-0.30115996269892475</v>
      </c>
      <c r="AH488" s="11">
        <f>-'OddsRatio_working_3-way'!U488/(3*'OddsRatio_working_3-way'!X488^(1/3))*COS(('OddsRatio_working_3-way'!Y488+4*PI())/3)</f>
        <v>-0.2198324331075702</v>
      </c>
      <c r="AI488" s="11">
        <f>'OddsRatio_working_3-way'!U488/(3*'OddsRatio_working_3-way'!X488^(1/3))*SIN(('OddsRatio_working_3-way'!Y488)/3)</f>
        <v>-4.6954471102095767E-2</v>
      </c>
      <c r="AJ488" s="11">
        <f>'OddsRatio_working_3-way'!U488/(3*'OddsRatio_working_3-way'!X488^(1/3))*SIN(('OddsRatio_working_3-way'!Y488+2*PI())/3)</f>
        <v>-0.42771541439589411</v>
      </c>
      <c r="AK488" s="11">
        <f>'OddsRatio_working_3-way'!U488/(3*'OddsRatio_working_3-way'!X488^(1/3))*SIN(('OddsRatio_working_3-way'!Y488+4*PI())/3)</f>
        <v>0.47466988549798989</v>
      </c>
      <c r="AL488" s="11">
        <f>'OddsRatio_working_3-way'!Z488+'OddsRatio_working_3-way'!AF488</f>
        <v>1.0419847916129901</v>
      </c>
      <c r="AM488" s="11">
        <f>'OddsRatio_working_3-way'!AA488+'OddsRatio_working_3-way'!AG488</f>
        <v>-0.60231992539784951</v>
      </c>
      <c r="AN488" s="11">
        <f>'OddsRatio_working_3-way'!AB488+'OddsRatio_working_3-way'!AH488</f>
        <v>-0.43966486621514039</v>
      </c>
      <c r="AO488" s="11">
        <f>'OddsRatio_working_3-way'!AC488+'OddsRatio_working_3-way'!AI488</f>
        <v>0</v>
      </c>
      <c r="AP488" s="11">
        <f>'OddsRatio_working_3-way'!AD488+'OddsRatio_working_3-way'!AJ488</f>
        <v>0</v>
      </c>
      <c r="AQ488" s="11">
        <f>'OddsRatio_working_3-way'!AE488+'OddsRatio_working_3-way'!AK488</f>
        <v>0</v>
      </c>
      <c r="AR488" s="10">
        <f>IF(A488="","",IF(('OddsRatio_working_3-way'!X488=0),IF(Q488&gt;0,-Q488^(1/3),(-Q488)^(1/3)),'OddsRatio_working_3-way'!AL488-'OddsRatio_working_3-way'!R488/3))</f>
        <v>1.0419847916129901</v>
      </c>
      <c r="AS488" s="11">
        <f>IF(('OddsRatio_working_3-way'!X488=0),IF(Q488&gt;0,-Q488^(1/3),(-Q488)^(1/3)),'OddsRatio_working_3-way'!AM488-'OddsRatio_working_3-way'!R488/3)</f>
        <v>-0.60231992539784951</v>
      </c>
      <c r="AT488" s="11">
        <f>IF(('OddsRatio_working_3-way'!X488=0),IF(Q488&gt;0,-Q488^(1/3),(-Q488)^(1/3)),'OddsRatio_working_3-way'!AN488-'OddsRatio_working_3-way'!R488/3)</f>
        <v>-0.43966486621514039</v>
      </c>
      <c r="AU488" s="11">
        <f>IF(('OddsRatio_working_3-way'!X488=0),0,'OddsRatio_working_3-way'!AO488)</f>
        <v>0</v>
      </c>
      <c r="AV488" s="11">
        <f>IF(('OddsRatio_working_3-way'!X488=0),0,'OddsRatio_working_3-way'!AP488)</f>
        <v>0</v>
      </c>
      <c r="AW488" s="11">
        <f>IF(('OddsRatio_working_3-way'!X488=0),0,'OddsRatio_working_3-way'!AQ488)</f>
        <v>0</v>
      </c>
    </row>
    <row r="489" spans="1:49" x14ac:dyDescent="0.2">
      <c r="A489" s="4">
        <f>IF('True_Odds_Calculator_3-way'!A490="","",'True_Odds_Calculator_3-way'!A490)</f>
        <v>3.37</v>
      </c>
      <c r="B489" s="4">
        <f>IF('True_Odds_Calculator_3-way'!B490="","",'True_Odds_Calculator_3-way'!B490)</f>
        <v>3.89</v>
      </c>
      <c r="C489" s="4">
        <f>IF('True_Odds_Calculator_3-way'!C490="","",'True_Odds_Calculator_3-way'!C490)</f>
        <v>2.1</v>
      </c>
      <c r="D489" s="9">
        <f t="shared" si="104"/>
        <v>0.28711803006762171</v>
      </c>
      <c r="E489" s="9">
        <f t="shared" si="105"/>
        <v>0.24828331185737873</v>
      </c>
      <c r="F489" s="9">
        <f t="shared" si="106"/>
        <v>0.46459865807499939</v>
      </c>
      <c r="G489" s="9">
        <f t="shared" si="107"/>
        <v>1.0476321534715227</v>
      </c>
      <c r="H489" s="9">
        <f t="shared" si="108"/>
        <v>3.4828882037275095</v>
      </c>
      <c r="I489" s="9">
        <f t="shared" si="109"/>
        <v>4.0276569235327004</v>
      </c>
      <c r="J489" s="9">
        <f t="shared" si="110"/>
        <v>2.1523953688186754</v>
      </c>
      <c r="K489" s="11">
        <f t="shared" si="111"/>
        <v>0.29673590504451036</v>
      </c>
      <c r="L489" s="11">
        <f t="shared" si="112"/>
        <v>0.25706940874035988</v>
      </c>
      <c r="M489" s="11">
        <f t="shared" si="113"/>
        <v>0.47619047619047616</v>
      </c>
      <c r="N489" s="11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-0.27367811945935872</v>
      </c>
      <c r="O489" s="11">
        <f>0</f>
        <v>0</v>
      </c>
      <c r="P489" s="11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0.23102464880439294</v>
      </c>
      <c r="Q489" s="11">
        <f>2*'OddsRatio_working_3-way'!K489*'OddsRatio_working_3-way'!L489*'OddsRatio_working_3-way'!M489</f>
        <v>7.264926063031224E-2</v>
      </c>
      <c r="R489" s="11">
        <f t="shared" si="114"/>
        <v>0</v>
      </c>
      <c r="S489" s="11">
        <f t="shared" si="115"/>
        <v>-0.84414731166954027</v>
      </c>
      <c r="T489" s="11">
        <f t="shared" si="116"/>
        <v>-0.26545512945583022</v>
      </c>
      <c r="U489" s="11">
        <f>'OddsRatio_working_3-way'!S489-'OddsRatio_working_3-way'!R489^2/3</f>
        <v>-0.84414731166954027</v>
      </c>
      <c r="V489" s="11">
        <f>'OddsRatio_working_3-way'!S489*'OddsRatio_working_3-way'!R489/3-2*'OddsRatio_working_3-way'!R489^3/27-'OddsRatio_working_3-way'!T489</f>
        <v>0.26545512945583022</v>
      </c>
      <c r="W489" s="11">
        <f>'OddsRatio_working_3-way'!V489^2+4*'OddsRatio_working_3-way'!U489^3/27</f>
        <v>-1.8648603159031524E-2</v>
      </c>
      <c r="X489" s="11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0.14926070222386326</v>
      </c>
      <c r="Y489" s="11">
        <f>IF('OddsRatio_working_3-way'!W489&gt;=0,IF('OddsRatio_working_3-way'!V489+SQRT('OddsRatio_working_3-way'!W489)&gt;0,0,PI()),ACOS('OddsRatio_working_3-way'!V489/(2*'OddsRatio_working_3-way'!X489)))</f>
        <v>0.47513023604330606</v>
      </c>
      <c r="Z489" s="11">
        <f>'OddsRatio_working_3-way'!X489^(1/3)*COS('OddsRatio_working_3-way'!Y489/3)</f>
        <v>0.52381607673576136</v>
      </c>
      <c r="AA489" s="11">
        <f>'OddsRatio_working_3-way'!X489^(1/3)*COS(('OddsRatio_working_3-way'!Y489+2*PI())/3)</f>
        <v>-0.33436054855387304</v>
      </c>
      <c r="AB489" s="11">
        <f>'OddsRatio_working_3-way'!X489^(1/3)*COS(('OddsRatio_working_3-way'!Y489+4*PI())/3)</f>
        <v>-0.18945552818188838</v>
      </c>
      <c r="AC489" s="11">
        <f>'OddsRatio_working_3-way'!X489^(1/3)*SIN('OddsRatio_working_3-way'!Y489/3)</f>
        <v>8.3660952518693626E-2</v>
      </c>
      <c r="AD489" s="11">
        <f>'OddsRatio_working_3-way'!X489^(1/3)*SIN(('OddsRatio_working_3-way'!Y489+2*PI())/3)</f>
        <v>0.41180755310452144</v>
      </c>
      <c r="AE489" s="11">
        <f>'OddsRatio_working_3-way'!X489^(1/3)*SIN(('OddsRatio_working_3-way'!Y489+4*PI())/3)</f>
        <v>-0.49546850562321498</v>
      </c>
      <c r="AF489" s="11">
        <f>-'OddsRatio_working_3-way'!U489/(3*'OddsRatio_working_3-way'!X489^(1/3))*COS(('OddsRatio_working_3-way'!Y489)/3)</f>
        <v>0.52381607673576136</v>
      </c>
      <c r="AG489" s="11">
        <f>-'OddsRatio_working_3-way'!U489/(3*'OddsRatio_working_3-way'!X489^(1/3))*COS(('OddsRatio_working_3-way'!Y489+2*PI())/3)</f>
        <v>-0.33436054855387304</v>
      </c>
      <c r="AH489" s="11">
        <f>-'OddsRatio_working_3-way'!U489/(3*'OddsRatio_working_3-way'!X489^(1/3))*COS(('OddsRatio_working_3-way'!Y489+4*PI())/3)</f>
        <v>-0.18945552818188838</v>
      </c>
      <c r="AI489" s="11">
        <f>'OddsRatio_working_3-way'!U489/(3*'OddsRatio_working_3-way'!X489^(1/3))*SIN(('OddsRatio_working_3-way'!Y489)/3)</f>
        <v>-8.3660952518693626E-2</v>
      </c>
      <c r="AJ489" s="11">
        <f>'OddsRatio_working_3-way'!U489/(3*'OddsRatio_working_3-way'!X489^(1/3))*SIN(('OddsRatio_working_3-way'!Y489+2*PI())/3)</f>
        <v>-0.41180755310452144</v>
      </c>
      <c r="AK489" s="11">
        <f>'OddsRatio_working_3-way'!U489/(3*'OddsRatio_working_3-way'!X489^(1/3))*SIN(('OddsRatio_working_3-way'!Y489+4*PI())/3)</f>
        <v>0.49546850562321498</v>
      </c>
      <c r="AL489" s="11">
        <f>'OddsRatio_working_3-way'!Z489+'OddsRatio_working_3-way'!AF489</f>
        <v>1.0476321534715227</v>
      </c>
      <c r="AM489" s="11">
        <f>'OddsRatio_working_3-way'!AA489+'OddsRatio_working_3-way'!AG489</f>
        <v>-0.66872109710774608</v>
      </c>
      <c r="AN489" s="11">
        <f>'OddsRatio_working_3-way'!AB489+'OddsRatio_working_3-way'!AH489</f>
        <v>-0.37891105636377675</v>
      </c>
      <c r="AO489" s="11">
        <f>'OddsRatio_working_3-way'!AC489+'OddsRatio_working_3-way'!AI489</f>
        <v>0</v>
      </c>
      <c r="AP489" s="11">
        <f>'OddsRatio_working_3-way'!AD489+'OddsRatio_working_3-way'!AJ489</f>
        <v>0</v>
      </c>
      <c r="AQ489" s="11">
        <f>'OddsRatio_working_3-way'!AE489+'OddsRatio_working_3-way'!AK489</f>
        <v>0</v>
      </c>
      <c r="AR489" s="10">
        <f>IF(A489="","",IF(('OddsRatio_working_3-way'!X489=0),IF(Q489&gt;0,-Q489^(1/3),(-Q489)^(1/3)),'OddsRatio_working_3-way'!AL489-'OddsRatio_working_3-way'!R489/3))</f>
        <v>1.0476321534715227</v>
      </c>
      <c r="AS489" s="11">
        <f>IF(('OddsRatio_working_3-way'!X489=0),IF(Q489&gt;0,-Q489^(1/3),(-Q489)^(1/3)),'OddsRatio_working_3-way'!AM489-'OddsRatio_working_3-way'!R489/3)</f>
        <v>-0.66872109710774608</v>
      </c>
      <c r="AT489" s="11">
        <f>IF(('OddsRatio_working_3-way'!X489=0),IF(Q489&gt;0,-Q489^(1/3),(-Q489)^(1/3)),'OddsRatio_working_3-way'!AN489-'OddsRatio_working_3-way'!R489/3)</f>
        <v>-0.37891105636377675</v>
      </c>
      <c r="AU489" s="11">
        <f>IF(('OddsRatio_working_3-way'!X489=0),0,'OddsRatio_working_3-way'!AO489)</f>
        <v>0</v>
      </c>
      <c r="AV489" s="11">
        <f>IF(('OddsRatio_working_3-way'!X489=0),0,'OddsRatio_working_3-way'!AP489)</f>
        <v>0</v>
      </c>
      <c r="AW489" s="11">
        <f>IF(('OddsRatio_working_3-way'!X489=0),0,'OddsRatio_working_3-way'!AQ489)</f>
        <v>0</v>
      </c>
    </row>
    <row r="490" spans="1:49" x14ac:dyDescent="0.2">
      <c r="A490" s="4">
        <f>IF('True_Odds_Calculator_3-way'!A491="","",'True_Odds_Calculator_3-way'!A491)</f>
        <v>1.47</v>
      </c>
      <c r="B490" s="4">
        <f>IF('True_Odds_Calculator_3-way'!B491="","",'True_Odds_Calculator_3-way'!B491)</f>
        <v>5.03</v>
      </c>
      <c r="C490" s="4">
        <f>IF('True_Odds_Calculator_3-way'!C491="","",'True_Odds_Calculator_3-way'!C491)</f>
        <v>6.48</v>
      </c>
      <c r="D490" s="9">
        <f t="shared" si="104"/>
        <v>0.66568038520129369</v>
      </c>
      <c r="E490" s="9">
        <f t="shared" si="105"/>
        <v>0.18845558327491316</v>
      </c>
      <c r="F490" s="9">
        <f t="shared" si="106"/>
        <v>0.14586403152379337</v>
      </c>
      <c r="G490" s="9">
        <f t="shared" si="107"/>
        <v>1.0685583429709378</v>
      </c>
      <c r="H490" s="9">
        <f t="shared" si="108"/>
        <v>1.5022224211963404</v>
      </c>
      <c r="I490" s="9">
        <f t="shared" si="109"/>
        <v>5.3062901221728787</v>
      </c>
      <c r="J490" s="9">
        <f t="shared" si="110"/>
        <v>6.8556997194807394</v>
      </c>
      <c r="K490" s="11">
        <f t="shared" si="111"/>
        <v>0.68027210884353739</v>
      </c>
      <c r="L490" s="11">
        <f t="shared" si="112"/>
        <v>0.19880715705765406</v>
      </c>
      <c r="M490" s="11">
        <f t="shared" si="113"/>
        <v>0.15432098765432098</v>
      </c>
      <c r="N490" s="11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-0.21663226319416173</v>
      </c>
      <c r="O490" s="11">
        <f>0</f>
        <v>0</v>
      </c>
      <c r="P490" s="11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0.20829086119881032</v>
      </c>
      <c r="Q490" s="11">
        <f>2*'OddsRatio_working_3-way'!K490*'OddsRatio_working_3-way'!L490*'OddsRatio_working_3-way'!M490</f>
        <v>4.1741655550863788E-2</v>
      </c>
      <c r="R490" s="11">
        <f t="shared" si="114"/>
        <v>0</v>
      </c>
      <c r="S490" s="11">
        <f t="shared" si="115"/>
        <v>-0.96149510755064571</v>
      </c>
      <c r="T490" s="11">
        <f t="shared" si="116"/>
        <v>-0.19268439029071055</v>
      </c>
      <c r="U490" s="11">
        <f>'OddsRatio_working_3-way'!S490-'OddsRatio_working_3-way'!R490^2/3</f>
        <v>-0.96149510755064571</v>
      </c>
      <c r="V490" s="11">
        <f>'OddsRatio_working_3-way'!S490*'OddsRatio_working_3-way'!R490/3-2*'OddsRatio_working_3-way'!R490^3/27-'OddsRatio_working_3-way'!T490</f>
        <v>0.19268439029071055</v>
      </c>
      <c r="W490" s="11">
        <f>'OddsRatio_working_3-way'!V490^2+4*'OddsRatio_working_3-way'!U490^3/27</f>
        <v>-9.4558076034042648E-2</v>
      </c>
      <c r="X490" s="11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0.18144238086493569</v>
      </c>
      <c r="Y490" s="11">
        <f>IF('OddsRatio_working_3-way'!W490&gt;=0,IF('OddsRatio_working_3-way'!V490+SQRT('OddsRatio_working_3-way'!W490)&gt;0,0,PI()),ACOS('OddsRatio_working_3-way'!V490/(2*'OddsRatio_working_3-way'!X490)))</f>
        <v>1.0110402018602778</v>
      </c>
      <c r="Z490" s="11">
        <f>'OddsRatio_working_3-way'!X490^(1/3)*COS('OddsRatio_working_3-way'!Y490/3)</f>
        <v>0.53427917148546888</v>
      </c>
      <c r="AA490" s="11">
        <f>'OddsRatio_working_3-way'!X490^(1/3)*COS(('OddsRatio_working_3-way'!Y490+2*PI())/3)</f>
        <v>-0.429260226240057</v>
      </c>
      <c r="AB490" s="11">
        <f>'OddsRatio_working_3-way'!X490^(1/3)*COS(('OddsRatio_working_3-way'!Y490+4*PI())/3)</f>
        <v>-0.1050189452454121</v>
      </c>
      <c r="AC490" s="11">
        <f>'OddsRatio_working_3-way'!X490^(1/3)*SIN('OddsRatio_working_3-way'!Y490/3)</f>
        <v>0.18720079086464761</v>
      </c>
      <c r="AD490" s="11">
        <f>'OddsRatio_working_3-way'!X490^(1/3)*SIN(('OddsRatio_working_3-way'!Y490+2*PI())/3)</f>
        <v>0.36909893978699493</v>
      </c>
      <c r="AE490" s="11">
        <f>'OddsRatio_working_3-way'!X490^(1/3)*SIN(('OddsRatio_working_3-way'!Y490+4*PI())/3)</f>
        <v>-0.55629973065164229</v>
      </c>
      <c r="AF490" s="11">
        <f>-'OddsRatio_working_3-way'!U490/(3*'OddsRatio_working_3-way'!X490^(1/3))*COS(('OddsRatio_working_3-way'!Y490)/3)</f>
        <v>0.53427917148546877</v>
      </c>
      <c r="AG490" s="11">
        <f>-'OddsRatio_working_3-way'!U490/(3*'OddsRatio_working_3-way'!X490^(1/3))*COS(('OddsRatio_working_3-way'!Y490+2*PI())/3)</f>
        <v>-0.42926022624005694</v>
      </c>
      <c r="AH490" s="11">
        <f>-'OddsRatio_working_3-way'!U490/(3*'OddsRatio_working_3-way'!X490^(1/3))*COS(('OddsRatio_working_3-way'!Y490+4*PI())/3)</f>
        <v>-0.10501894524541208</v>
      </c>
      <c r="AI490" s="11">
        <f>'OddsRatio_working_3-way'!U490/(3*'OddsRatio_working_3-way'!X490^(1/3))*SIN(('OddsRatio_working_3-way'!Y490)/3)</f>
        <v>-0.18720079086464758</v>
      </c>
      <c r="AJ490" s="11">
        <f>'OddsRatio_working_3-way'!U490/(3*'OddsRatio_working_3-way'!X490^(1/3))*SIN(('OddsRatio_working_3-way'!Y490+2*PI())/3)</f>
        <v>-0.36909893978699487</v>
      </c>
      <c r="AK490" s="11">
        <f>'OddsRatio_working_3-way'!U490/(3*'OddsRatio_working_3-way'!X490^(1/3))*SIN(('OddsRatio_working_3-way'!Y490+4*PI())/3)</f>
        <v>0.55629973065164218</v>
      </c>
      <c r="AL490" s="11">
        <f>'OddsRatio_working_3-way'!Z490+'OddsRatio_working_3-way'!AF490</f>
        <v>1.0685583429709378</v>
      </c>
      <c r="AM490" s="11">
        <f>'OddsRatio_working_3-way'!AA490+'OddsRatio_working_3-way'!AG490</f>
        <v>-0.85852045248011399</v>
      </c>
      <c r="AN490" s="11">
        <f>'OddsRatio_working_3-way'!AB490+'OddsRatio_working_3-way'!AH490</f>
        <v>-0.21003789049082416</v>
      </c>
      <c r="AO490" s="11">
        <f>'OddsRatio_working_3-way'!AC490+'OddsRatio_working_3-way'!AI490</f>
        <v>0</v>
      </c>
      <c r="AP490" s="11">
        <f>'OddsRatio_working_3-way'!AD490+'OddsRatio_working_3-way'!AJ490</f>
        <v>0</v>
      </c>
      <c r="AQ490" s="11">
        <f>'OddsRatio_working_3-way'!AE490+'OddsRatio_working_3-way'!AK490</f>
        <v>0</v>
      </c>
      <c r="AR490" s="10">
        <f>IF(A490="","",IF(('OddsRatio_working_3-way'!X490=0),IF(Q490&gt;0,-Q490^(1/3),(-Q490)^(1/3)),'OddsRatio_working_3-way'!AL490-'OddsRatio_working_3-way'!R490/3))</f>
        <v>1.0685583429709378</v>
      </c>
      <c r="AS490" s="11">
        <f>IF(('OddsRatio_working_3-way'!X490=0),IF(Q490&gt;0,-Q490^(1/3),(-Q490)^(1/3)),'OddsRatio_working_3-way'!AM490-'OddsRatio_working_3-way'!R490/3)</f>
        <v>-0.85852045248011399</v>
      </c>
      <c r="AT490" s="11">
        <f>IF(('OddsRatio_working_3-way'!X490=0),IF(Q490&gt;0,-Q490^(1/3),(-Q490)^(1/3)),'OddsRatio_working_3-way'!AN490-'OddsRatio_working_3-way'!R490/3)</f>
        <v>-0.21003789049082416</v>
      </c>
      <c r="AU490" s="11">
        <f>IF(('OddsRatio_working_3-way'!X490=0),0,'OddsRatio_working_3-way'!AO490)</f>
        <v>0</v>
      </c>
      <c r="AV490" s="11">
        <f>IF(('OddsRatio_working_3-way'!X490=0),0,'OddsRatio_working_3-way'!AP490)</f>
        <v>0</v>
      </c>
      <c r="AW490" s="11">
        <f>IF(('OddsRatio_working_3-way'!X490=0),0,'OddsRatio_working_3-way'!AQ490)</f>
        <v>0</v>
      </c>
    </row>
    <row r="491" spans="1:49" x14ac:dyDescent="0.2">
      <c r="A491" s="4">
        <f>IF('True_Odds_Calculator_3-way'!A492="","",'True_Odds_Calculator_3-way'!A492)</f>
        <v>2.4300000000000002</v>
      </c>
      <c r="B491" s="4">
        <f>IF('True_Odds_Calculator_3-way'!B492="","",'True_Odds_Calculator_3-way'!B492)</f>
        <v>3.19</v>
      </c>
      <c r="C491" s="4">
        <f>IF('True_Odds_Calculator_3-way'!C492="","",'True_Odds_Calculator_3-way'!C492)</f>
        <v>3.31</v>
      </c>
      <c r="D491" s="9">
        <f t="shared" si="104"/>
        <v>0.40166871164401857</v>
      </c>
      <c r="E491" s="9">
        <f t="shared" si="105"/>
        <v>0.30475755967240292</v>
      </c>
      <c r="F491" s="9">
        <f t="shared" si="106"/>
        <v>0.29357372868357862</v>
      </c>
      <c r="G491" s="9">
        <f t="shared" si="107"/>
        <v>1.0416880285453942</v>
      </c>
      <c r="H491" s="9">
        <f t="shared" si="108"/>
        <v>2.4896138808199137</v>
      </c>
      <c r="I491" s="9">
        <f t="shared" si="109"/>
        <v>3.281296782514413</v>
      </c>
      <c r="J491" s="9">
        <f t="shared" si="110"/>
        <v>3.4062993459398609</v>
      </c>
      <c r="K491" s="11">
        <f t="shared" si="111"/>
        <v>0.41152263374485593</v>
      </c>
      <c r="L491" s="11">
        <f t="shared" si="112"/>
        <v>0.31347962382445144</v>
      </c>
      <c r="M491" s="11">
        <f t="shared" si="113"/>
        <v>0.30211480362537763</v>
      </c>
      <c r="N491" s="11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-0.28194680773074365</v>
      </c>
      <c r="O491" s="11">
        <f>0</f>
        <v>0</v>
      </c>
      <c r="P491" s="11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0.23111585658610229</v>
      </c>
      <c r="Q491" s="11">
        <f>2*'OddsRatio_working_3-way'!K491*'OddsRatio_working_3-way'!L491*'OddsRatio_working_3-way'!M491</f>
        <v>7.7948012339326245E-2</v>
      </c>
      <c r="R491" s="11">
        <f t="shared" si="114"/>
        <v>0</v>
      </c>
      <c r="S491" s="11">
        <f t="shared" si="115"/>
        <v>-0.81971439381152911</v>
      </c>
      <c r="T491" s="11">
        <f t="shared" si="116"/>
        <v>-0.27646353922817174</v>
      </c>
      <c r="U491" s="11">
        <f>'OddsRatio_working_3-way'!S491-'OddsRatio_working_3-way'!R491^2/3</f>
        <v>-0.81971439381152911</v>
      </c>
      <c r="V491" s="11">
        <f>'OddsRatio_working_3-way'!S491*'OddsRatio_working_3-way'!R491/3-2*'OddsRatio_working_3-way'!R491^3/27-'OddsRatio_working_3-way'!T491</f>
        <v>0.27646353922817174</v>
      </c>
      <c r="W491" s="11">
        <f>'OddsRatio_working_3-way'!V491^2+4*'OddsRatio_working_3-way'!U491^3/27</f>
        <v>-5.1667375274658534E-3</v>
      </c>
      <c r="X491" s="11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0.14282754115543744</v>
      </c>
      <c r="Y491" s="11">
        <f>IF('OddsRatio_working_3-way'!W491&gt;=0,IF('OddsRatio_working_3-way'!V491+SQRT('OddsRatio_working_3-way'!W491)&gt;0,0,PI()),ACOS('OddsRatio_working_3-way'!V491/(2*'OddsRatio_working_3-way'!X491)))</f>
        <v>0.25436636978281957</v>
      </c>
      <c r="Z491" s="11">
        <f>'OddsRatio_working_3-way'!X491^(1/3)*COS('OddsRatio_working_3-way'!Y491/3)</f>
        <v>0.52084401427269722</v>
      </c>
      <c r="AA491" s="11">
        <f>'OddsRatio_working_3-way'!X491^(1/3)*COS(('OddsRatio_working_3-way'!Y491+2*PI())/3)</f>
        <v>-0.29875910470657602</v>
      </c>
      <c r="AB491" s="11">
        <f>'OddsRatio_working_3-way'!X491^(1/3)*COS(('OddsRatio_working_3-way'!Y491+4*PI())/3)</f>
        <v>-0.22208490956612123</v>
      </c>
      <c r="AC491" s="11">
        <f>'OddsRatio_working_3-way'!X491^(1/3)*SIN('OddsRatio_working_3-way'!Y491/3)</f>
        <v>4.4267867204239683E-2</v>
      </c>
      <c r="AD491" s="11">
        <f>'OddsRatio_working_3-way'!X491^(1/3)*SIN(('OddsRatio_working_3-way'!Y491+2*PI())/3)</f>
        <v>0.42893021416710075</v>
      </c>
      <c r="AE491" s="11">
        <f>'OddsRatio_working_3-way'!X491^(1/3)*SIN(('OddsRatio_working_3-way'!Y491+4*PI())/3)</f>
        <v>-0.47319808137134023</v>
      </c>
      <c r="AF491" s="11">
        <f>-'OddsRatio_working_3-way'!U491/(3*'OddsRatio_working_3-way'!X491^(1/3))*COS(('OddsRatio_working_3-way'!Y491)/3)</f>
        <v>0.52084401427269711</v>
      </c>
      <c r="AG491" s="11">
        <f>-'OddsRatio_working_3-way'!U491/(3*'OddsRatio_working_3-way'!X491^(1/3))*COS(('OddsRatio_working_3-way'!Y491+2*PI())/3)</f>
        <v>-0.29875910470657596</v>
      </c>
      <c r="AH491" s="11">
        <f>-'OddsRatio_working_3-way'!U491/(3*'OddsRatio_working_3-way'!X491^(1/3))*COS(('OddsRatio_working_3-way'!Y491+4*PI())/3)</f>
        <v>-0.22208490956612117</v>
      </c>
      <c r="AI491" s="11">
        <f>'OddsRatio_working_3-way'!U491/(3*'OddsRatio_working_3-way'!X491^(1/3))*SIN(('OddsRatio_working_3-way'!Y491)/3)</f>
        <v>-4.4267867204239676E-2</v>
      </c>
      <c r="AJ491" s="11">
        <f>'OddsRatio_working_3-way'!U491/(3*'OddsRatio_working_3-way'!X491^(1/3))*SIN(('OddsRatio_working_3-way'!Y491+2*PI())/3)</f>
        <v>-0.42893021416710064</v>
      </c>
      <c r="AK491" s="11">
        <f>'OddsRatio_working_3-way'!U491/(3*'OddsRatio_working_3-way'!X491^(1/3))*SIN(('OddsRatio_working_3-way'!Y491+4*PI())/3)</f>
        <v>0.47319808137134012</v>
      </c>
      <c r="AL491" s="11">
        <f>'OddsRatio_working_3-way'!Z491+'OddsRatio_working_3-way'!AF491</f>
        <v>1.0416880285453942</v>
      </c>
      <c r="AM491" s="11">
        <f>'OddsRatio_working_3-way'!AA491+'OddsRatio_working_3-way'!AG491</f>
        <v>-0.59751820941315192</v>
      </c>
      <c r="AN491" s="11">
        <f>'OddsRatio_working_3-way'!AB491+'OddsRatio_working_3-way'!AH491</f>
        <v>-0.4441698191322424</v>
      </c>
      <c r="AO491" s="11">
        <f>'OddsRatio_working_3-way'!AC491+'OddsRatio_working_3-way'!AI491</f>
        <v>0</v>
      </c>
      <c r="AP491" s="11">
        <f>'OddsRatio_working_3-way'!AD491+'OddsRatio_working_3-way'!AJ491</f>
        <v>0</v>
      </c>
      <c r="AQ491" s="11">
        <f>'OddsRatio_working_3-way'!AE491+'OddsRatio_working_3-way'!AK491</f>
        <v>0</v>
      </c>
      <c r="AR491" s="10">
        <f>IF(A491="","",IF(('OddsRatio_working_3-way'!X491=0),IF(Q491&gt;0,-Q491^(1/3),(-Q491)^(1/3)),'OddsRatio_working_3-way'!AL491-'OddsRatio_working_3-way'!R491/3))</f>
        <v>1.0416880285453942</v>
      </c>
      <c r="AS491" s="11">
        <f>IF(('OddsRatio_working_3-way'!X491=0),IF(Q491&gt;0,-Q491^(1/3),(-Q491)^(1/3)),'OddsRatio_working_3-way'!AM491-'OddsRatio_working_3-way'!R491/3)</f>
        <v>-0.59751820941315192</v>
      </c>
      <c r="AT491" s="11">
        <f>IF(('OddsRatio_working_3-way'!X491=0),IF(Q491&gt;0,-Q491^(1/3),(-Q491)^(1/3)),'OddsRatio_working_3-way'!AN491-'OddsRatio_working_3-way'!R491/3)</f>
        <v>-0.4441698191322424</v>
      </c>
      <c r="AU491" s="11">
        <f>IF(('OddsRatio_working_3-way'!X491=0),0,'OddsRatio_working_3-way'!AO491)</f>
        <v>0</v>
      </c>
      <c r="AV491" s="11">
        <f>IF(('OddsRatio_working_3-way'!X491=0),0,'OddsRatio_working_3-way'!AP491)</f>
        <v>0</v>
      </c>
      <c r="AW491" s="11">
        <f>IF(('OddsRatio_working_3-way'!X491=0),0,'OddsRatio_working_3-way'!AQ491)</f>
        <v>0</v>
      </c>
    </row>
    <row r="492" spans="1:49" x14ac:dyDescent="0.2">
      <c r="A492" s="4">
        <f>IF('True_Odds_Calculator_3-way'!A493="","",'True_Odds_Calculator_3-way'!A493)</f>
        <v>2.4</v>
      </c>
      <c r="B492" s="4">
        <f>IF('True_Odds_Calculator_3-way'!B493="","",'True_Odds_Calculator_3-way'!B493)</f>
        <v>3.27</v>
      </c>
      <c r="C492" s="4">
        <f>IF('True_Odds_Calculator_3-way'!C493="","",'True_Odds_Calculator_3-way'!C493)</f>
        <v>3.28</v>
      </c>
      <c r="D492" s="9">
        <f t="shared" si="104"/>
        <v>0.40667357116203567</v>
      </c>
      <c r="E492" s="9">
        <f t="shared" si="105"/>
        <v>0.29712179543420442</v>
      </c>
      <c r="F492" s="9">
        <f t="shared" si="106"/>
        <v>0.29620463340375991</v>
      </c>
      <c r="G492" s="9">
        <f t="shared" si="107"/>
        <v>1.0421247459384473</v>
      </c>
      <c r="H492" s="9">
        <f t="shared" si="108"/>
        <v>2.4589746443138258</v>
      </c>
      <c r="I492" s="9">
        <f t="shared" si="109"/>
        <v>3.3656231732802757</v>
      </c>
      <c r="J492" s="9">
        <f t="shared" si="110"/>
        <v>3.3760444207396603</v>
      </c>
      <c r="K492" s="11">
        <f t="shared" si="111"/>
        <v>0.41666666666666669</v>
      </c>
      <c r="L492" s="11">
        <f t="shared" si="112"/>
        <v>0.3058103975535168</v>
      </c>
      <c r="M492" s="11">
        <f t="shared" si="113"/>
        <v>0.3048780487804878</v>
      </c>
      <c r="N492" s="11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-0.2814854180651899</v>
      </c>
      <c r="O492" s="11">
        <f>0</f>
        <v>0</v>
      </c>
      <c r="P492" s="11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0.23114479998010989</v>
      </c>
      <c r="Q492" s="11">
        <f>2*'OddsRatio_working_3-way'!K492*'OddsRatio_working_3-way'!L492*'OddsRatio_working_3-way'!M492</f>
        <v>7.7695731085751216E-2</v>
      </c>
      <c r="R492" s="11">
        <f t="shared" si="114"/>
        <v>0</v>
      </c>
      <c r="S492" s="11">
        <f t="shared" si="115"/>
        <v>-0.82116083159440434</v>
      </c>
      <c r="T492" s="11">
        <f t="shared" si="116"/>
        <v>-0.27602044759475775</v>
      </c>
      <c r="U492" s="11">
        <f>'OddsRatio_working_3-way'!S492-'OddsRatio_working_3-way'!R492^2/3</f>
        <v>-0.82116083159440434</v>
      </c>
      <c r="V492" s="11">
        <f>'OddsRatio_working_3-way'!S492*'OddsRatio_working_3-way'!R492/3-2*'OddsRatio_working_3-way'!R492^3/27-'OddsRatio_working_3-way'!T492</f>
        <v>0.27602044759475775</v>
      </c>
      <c r="W492" s="11">
        <f>'OddsRatio_working_3-way'!V492^2+4*'OddsRatio_working_3-way'!U492^3/27</f>
        <v>-5.8442600622213708E-3</v>
      </c>
      <c r="X492" s="11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0.14320575019236464</v>
      </c>
      <c r="Y492" s="11">
        <f>IF('OddsRatio_working_3-way'!W492&gt;=0,IF('OddsRatio_working_3-way'!V492+SQRT('OddsRatio_working_3-way'!W492)&gt;0,0,PI()),ACOS('OddsRatio_working_3-way'!V492/(2*'OddsRatio_working_3-way'!X492)))</f>
        <v>0.27019131904113181</v>
      </c>
      <c r="Z492" s="11">
        <f>'OddsRatio_working_3-way'!X492^(1/3)*COS('OddsRatio_working_3-way'!Y492/3)</f>
        <v>0.52106237296922364</v>
      </c>
      <c r="AA492" s="11">
        <f>'OddsRatio_working_3-way'!X492^(1/3)*COS(('OddsRatio_working_3-way'!Y492+2*PI())/3)</f>
        <v>-0.30128300246086465</v>
      </c>
      <c r="AB492" s="11">
        <f>'OddsRatio_working_3-way'!X492^(1/3)*COS(('OddsRatio_working_3-way'!Y492+4*PI())/3)</f>
        <v>-0.21977937050835911</v>
      </c>
      <c r="AC492" s="11">
        <f>'OddsRatio_working_3-way'!X492^(1/3)*SIN('OddsRatio_working_3-way'!Y492/3)</f>
        <v>4.7056143847711451E-2</v>
      </c>
      <c r="AD492" s="11">
        <f>'OddsRatio_working_3-way'!X492^(1/3)*SIN(('OddsRatio_working_3-way'!Y492+2*PI())/3)</f>
        <v>0.42772518002369403</v>
      </c>
      <c r="AE492" s="11">
        <f>'OddsRatio_working_3-way'!X492^(1/3)*SIN(('OddsRatio_working_3-way'!Y492+4*PI())/3)</f>
        <v>-0.47478132387140531</v>
      </c>
      <c r="AF492" s="11">
        <f>-'OddsRatio_working_3-way'!U492/(3*'OddsRatio_working_3-way'!X492^(1/3))*COS(('OddsRatio_working_3-way'!Y492)/3)</f>
        <v>0.52106237296922353</v>
      </c>
      <c r="AG492" s="11">
        <f>-'OddsRatio_working_3-way'!U492/(3*'OddsRatio_working_3-way'!X492^(1/3))*COS(('OddsRatio_working_3-way'!Y492+2*PI())/3)</f>
        <v>-0.30128300246086459</v>
      </c>
      <c r="AH492" s="11">
        <f>-'OddsRatio_working_3-way'!U492/(3*'OddsRatio_working_3-way'!X492^(1/3))*COS(('OddsRatio_working_3-way'!Y492+4*PI())/3)</f>
        <v>-0.21977937050835905</v>
      </c>
      <c r="AI492" s="11">
        <f>'OddsRatio_working_3-way'!U492/(3*'OddsRatio_working_3-way'!X492^(1/3))*SIN(('OddsRatio_working_3-way'!Y492)/3)</f>
        <v>-4.7056143847711444E-2</v>
      </c>
      <c r="AJ492" s="11">
        <f>'OddsRatio_working_3-way'!U492/(3*'OddsRatio_working_3-way'!X492^(1/3))*SIN(('OddsRatio_working_3-way'!Y492+2*PI())/3)</f>
        <v>-0.42772518002369397</v>
      </c>
      <c r="AK492" s="11">
        <f>'OddsRatio_working_3-way'!U492/(3*'OddsRatio_working_3-way'!X492^(1/3))*SIN(('OddsRatio_working_3-way'!Y492+4*PI())/3)</f>
        <v>0.47478132387140526</v>
      </c>
      <c r="AL492" s="11">
        <f>'OddsRatio_working_3-way'!Z492+'OddsRatio_working_3-way'!AF492</f>
        <v>1.0421247459384473</v>
      </c>
      <c r="AM492" s="11">
        <f>'OddsRatio_working_3-way'!AA492+'OddsRatio_working_3-way'!AG492</f>
        <v>-0.60256600492172918</v>
      </c>
      <c r="AN492" s="11">
        <f>'OddsRatio_working_3-way'!AB492+'OddsRatio_working_3-way'!AH492</f>
        <v>-0.43955874101671816</v>
      </c>
      <c r="AO492" s="11">
        <f>'OddsRatio_working_3-way'!AC492+'OddsRatio_working_3-way'!AI492</f>
        <v>0</v>
      </c>
      <c r="AP492" s="11">
        <f>'OddsRatio_working_3-way'!AD492+'OddsRatio_working_3-way'!AJ492</f>
        <v>0</v>
      </c>
      <c r="AQ492" s="11">
        <f>'OddsRatio_working_3-way'!AE492+'OddsRatio_working_3-way'!AK492</f>
        <v>0</v>
      </c>
      <c r="AR492" s="10">
        <f>IF(A492="","",IF(('OddsRatio_working_3-way'!X492=0),IF(Q492&gt;0,-Q492^(1/3),(-Q492)^(1/3)),'OddsRatio_working_3-way'!AL492-'OddsRatio_working_3-way'!R492/3))</f>
        <v>1.0421247459384473</v>
      </c>
      <c r="AS492" s="11">
        <f>IF(('OddsRatio_working_3-way'!X492=0),IF(Q492&gt;0,-Q492^(1/3),(-Q492)^(1/3)),'OddsRatio_working_3-way'!AM492-'OddsRatio_working_3-way'!R492/3)</f>
        <v>-0.60256600492172918</v>
      </c>
      <c r="AT492" s="11">
        <f>IF(('OddsRatio_working_3-way'!X492=0),IF(Q492&gt;0,-Q492^(1/3),(-Q492)^(1/3)),'OddsRatio_working_3-way'!AN492-'OddsRatio_working_3-way'!R492/3)</f>
        <v>-0.43955874101671816</v>
      </c>
      <c r="AU492" s="11">
        <f>IF(('OddsRatio_working_3-way'!X492=0),0,'OddsRatio_working_3-way'!AO492)</f>
        <v>0</v>
      </c>
      <c r="AV492" s="11">
        <f>IF(('OddsRatio_working_3-way'!X492=0),0,'OddsRatio_working_3-way'!AP492)</f>
        <v>0</v>
      </c>
      <c r="AW492" s="11">
        <f>IF(('OddsRatio_working_3-way'!X492=0),0,'OddsRatio_working_3-way'!AQ492)</f>
        <v>0</v>
      </c>
    </row>
    <row r="493" spans="1:49" x14ac:dyDescent="0.2">
      <c r="A493" s="4">
        <f>IF('True_Odds_Calculator_3-way'!A494="","",'True_Odds_Calculator_3-way'!A494)</f>
        <v>2.31</v>
      </c>
      <c r="B493" s="4">
        <f>IF('True_Odds_Calculator_3-way'!B494="","",'True_Odds_Calculator_3-way'!B494)</f>
        <v>3.22</v>
      </c>
      <c r="C493" s="4">
        <f>IF('True_Odds_Calculator_3-way'!C494="","",'True_Odds_Calculator_3-way'!C494)</f>
        <v>3.52</v>
      </c>
      <c r="D493" s="9">
        <f t="shared" si="104"/>
        <v>0.42266274787668973</v>
      </c>
      <c r="E493" s="9">
        <f t="shared" si="105"/>
        <v>0.30167547596886019</v>
      </c>
      <c r="F493" s="9">
        <f t="shared" si="106"/>
        <v>0.27566177615445009</v>
      </c>
      <c r="G493" s="9">
        <f t="shared" si="107"/>
        <v>1.0427118591598514</v>
      </c>
      <c r="H493" s="9">
        <f t="shared" si="108"/>
        <v>2.3659525354994053</v>
      </c>
      <c r="I493" s="9">
        <f t="shared" si="109"/>
        <v>3.3148203273348704</v>
      </c>
      <c r="J493" s="9">
        <f t="shared" si="110"/>
        <v>3.6276338850828256</v>
      </c>
      <c r="K493" s="11">
        <f t="shared" si="111"/>
        <v>0.4329004329004329</v>
      </c>
      <c r="L493" s="11">
        <f t="shared" si="112"/>
        <v>0.3105590062111801</v>
      </c>
      <c r="M493" s="11">
        <f t="shared" si="113"/>
        <v>0.28409090909090912</v>
      </c>
      <c r="N493" s="11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-0.27990734561880803</v>
      </c>
      <c r="O493" s="11">
        <f>0</f>
        <v>0</v>
      </c>
      <c r="P493" s="11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0.23107068914522327</v>
      </c>
      <c r="Q493" s="11">
        <f>2*'OddsRatio_working_3-way'!K493*'OddsRatio_working_3-way'!L493*'OddsRatio_working_3-way'!M493</f>
        <v>7.6387004676106873E-2</v>
      </c>
      <c r="R493" s="11">
        <f t="shared" si="114"/>
        <v>0</v>
      </c>
      <c r="S493" s="11">
        <f t="shared" si="115"/>
        <v>-0.82552563468593998</v>
      </c>
      <c r="T493" s="11">
        <f t="shared" si="116"/>
        <v>-0.27290103625981488</v>
      </c>
      <c r="U493" s="11">
        <f>'OddsRatio_working_3-way'!S493-'OddsRatio_working_3-way'!R493^2/3</f>
        <v>-0.82552563468593998</v>
      </c>
      <c r="V493" s="11">
        <f>'OddsRatio_working_3-way'!S493*'OddsRatio_working_3-way'!R493/3-2*'OddsRatio_working_3-way'!R493^3/27-'OddsRatio_working_3-way'!T493</f>
        <v>0.27290103625981488</v>
      </c>
      <c r="W493" s="11">
        <f>'OddsRatio_working_3-way'!V493^2+4*'OddsRatio_working_3-way'!U493^3/27</f>
        <v>-8.8716302293331689E-3</v>
      </c>
      <c r="X493" s="11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0.14434906115127141</v>
      </c>
      <c r="Y493" s="11">
        <f>IF('OddsRatio_working_3-way'!W493&gt;=0,IF('OddsRatio_working_3-way'!V493+SQRT('OddsRatio_working_3-way'!W493)&gt;0,0,PI()),ACOS('OddsRatio_working_3-way'!V493/(2*'OddsRatio_working_3-way'!X493)))</f>
        <v>0.33233953232040681</v>
      </c>
      <c r="Z493" s="11">
        <f>'OddsRatio_working_3-way'!X493^(1/3)*COS('OddsRatio_working_3-way'!Y493/3)</f>
        <v>0.52135592957992571</v>
      </c>
      <c r="AA493" s="11">
        <f>'OddsRatio_working_3-way'!X493^(1/3)*COS(('OddsRatio_working_3-way'!Y493+2*PI())/3)</f>
        <v>-0.31090151196032523</v>
      </c>
      <c r="AB493" s="11">
        <f>'OddsRatio_working_3-way'!X493^(1/3)*COS(('OddsRatio_working_3-way'!Y493+4*PI())/3)</f>
        <v>-0.21045441761960018</v>
      </c>
      <c r="AC493" s="11">
        <f>'OddsRatio_working_3-way'!X493^(1/3)*SIN('OddsRatio_working_3-way'!Y493/3)</f>
        <v>5.7993156956933321E-2</v>
      </c>
      <c r="AD493" s="11">
        <f>'OddsRatio_working_3-way'!X493^(1/3)*SIN(('OddsRatio_working_3-way'!Y493+2*PI())/3)</f>
        <v>0.42251090095139998</v>
      </c>
      <c r="AE493" s="11">
        <f>'OddsRatio_working_3-way'!X493^(1/3)*SIN(('OddsRatio_working_3-way'!Y493+4*PI())/3)</f>
        <v>-0.48050405790833328</v>
      </c>
      <c r="AF493" s="11">
        <f>-'OddsRatio_working_3-way'!U493/(3*'OddsRatio_working_3-way'!X493^(1/3))*COS(('OddsRatio_working_3-way'!Y493)/3)</f>
        <v>0.52135592957992571</v>
      </c>
      <c r="AG493" s="11">
        <f>-'OddsRatio_working_3-way'!U493/(3*'OddsRatio_working_3-way'!X493^(1/3))*COS(('OddsRatio_working_3-way'!Y493+2*PI())/3)</f>
        <v>-0.31090151196032523</v>
      </c>
      <c r="AH493" s="11">
        <f>-'OddsRatio_working_3-way'!U493/(3*'OddsRatio_working_3-way'!X493^(1/3))*COS(('OddsRatio_working_3-way'!Y493+4*PI())/3)</f>
        <v>-0.21045441761960018</v>
      </c>
      <c r="AI493" s="11">
        <f>'OddsRatio_working_3-way'!U493/(3*'OddsRatio_working_3-way'!X493^(1/3))*SIN(('OddsRatio_working_3-way'!Y493)/3)</f>
        <v>-5.7993156956933321E-2</v>
      </c>
      <c r="AJ493" s="11">
        <f>'OddsRatio_working_3-way'!U493/(3*'OddsRatio_working_3-way'!X493^(1/3))*SIN(('OddsRatio_working_3-way'!Y493+2*PI())/3)</f>
        <v>-0.42251090095139998</v>
      </c>
      <c r="AK493" s="11">
        <f>'OddsRatio_working_3-way'!U493/(3*'OddsRatio_working_3-way'!X493^(1/3))*SIN(('OddsRatio_working_3-way'!Y493+4*PI())/3)</f>
        <v>0.48050405790833328</v>
      </c>
      <c r="AL493" s="11">
        <f>'OddsRatio_working_3-way'!Z493+'OddsRatio_working_3-way'!AF493</f>
        <v>1.0427118591598514</v>
      </c>
      <c r="AM493" s="11">
        <f>'OddsRatio_working_3-way'!AA493+'OddsRatio_working_3-way'!AG493</f>
        <v>-0.62180302392065046</v>
      </c>
      <c r="AN493" s="11">
        <f>'OddsRatio_working_3-way'!AB493+'OddsRatio_working_3-way'!AH493</f>
        <v>-0.42090883523920036</v>
      </c>
      <c r="AO493" s="11">
        <f>'OddsRatio_working_3-way'!AC493+'OddsRatio_working_3-way'!AI493</f>
        <v>0</v>
      </c>
      <c r="AP493" s="11">
        <f>'OddsRatio_working_3-way'!AD493+'OddsRatio_working_3-way'!AJ493</f>
        <v>0</v>
      </c>
      <c r="AQ493" s="11">
        <f>'OddsRatio_working_3-way'!AE493+'OddsRatio_working_3-way'!AK493</f>
        <v>0</v>
      </c>
      <c r="AR493" s="10">
        <f>IF(A493="","",IF(('OddsRatio_working_3-way'!X493=0),IF(Q493&gt;0,-Q493^(1/3),(-Q493)^(1/3)),'OddsRatio_working_3-way'!AL493-'OddsRatio_working_3-way'!R493/3))</f>
        <v>1.0427118591598514</v>
      </c>
      <c r="AS493" s="11">
        <f>IF(('OddsRatio_working_3-way'!X493=0),IF(Q493&gt;0,-Q493^(1/3),(-Q493)^(1/3)),'OddsRatio_working_3-way'!AM493-'OddsRatio_working_3-way'!R493/3)</f>
        <v>-0.62180302392065046</v>
      </c>
      <c r="AT493" s="11">
        <f>IF(('OddsRatio_working_3-way'!X493=0),IF(Q493&gt;0,-Q493^(1/3),(-Q493)^(1/3)),'OddsRatio_working_3-way'!AN493-'OddsRatio_working_3-way'!R493/3)</f>
        <v>-0.42090883523920036</v>
      </c>
      <c r="AU493" s="11">
        <f>IF(('OddsRatio_working_3-way'!X493=0),0,'OddsRatio_working_3-way'!AO493)</f>
        <v>0</v>
      </c>
      <c r="AV493" s="11">
        <f>IF(('OddsRatio_working_3-way'!X493=0),0,'OddsRatio_working_3-way'!AP493)</f>
        <v>0</v>
      </c>
      <c r="AW493" s="11">
        <f>IF(('OddsRatio_working_3-way'!X493=0),0,'OddsRatio_working_3-way'!AQ493)</f>
        <v>0</v>
      </c>
    </row>
    <row r="494" spans="1:49" x14ac:dyDescent="0.2">
      <c r="A494" s="4">
        <f>IF('True_Odds_Calculator_3-way'!A495="","",'True_Odds_Calculator_3-way'!A495)</f>
        <v>10.32</v>
      </c>
      <c r="B494" s="4">
        <f>IF('True_Odds_Calculator_3-way'!B495="","",'True_Odds_Calculator_3-way'!B495)</f>
        <v>5.64</v>
      </c>
      <c r="C494" s="4">
        <f>IF('True_Odds_Calculator_3-way'!C495="","",'True_Odds_Calculator_3-way'!C495)</f>
        <v>1.32</v>
      </c>
      <c r="D494" s="9">
        <f t="shared" si="104"/>
        <v>9.0392279748437249E-2</v>
      </c>
      <c r="E494" s="9">
        <f t="shared" si="105"/>
        <v>0.16639345819700369</v>
      </c>
      <c r="F494" s="9">
        <f t="shared" si="106"/>
        <v>0.74321426205455887</v>
      </c>
      <c r="G494" s="9">
        <f t="shared" si="107"/>
        <v>1.0797094082414094</v>
      </c>
      <c r="H494" s="9">
        <f t="shared" si="108"/>
        <v>11.062891684809935</v>
      </c>
      <c r="I494" s="9">
        <f t="shared" si="109"/>
        <v>6.0098516542401388</v>
      </c>
      <c r="J494" s="9">
        <f t="shared" si="110"/>
        <v>1.3455070106372511</v>
      </c>
      <c r="K494" s="11">
        <f t="shared" si="111"/>
        <v>9.6899224806201542E-2</v>
      </c>
      <c r="L494" s="11">
        <f t="shared" si="112"/>
        <v>0.1773049645390071</v>
      </c>
      <c r="M494" s="11">
        <f t="shared" si="113"/>
        <v>0.75757575757575757</v>
      </c>
      <c r="N494" s="11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-0.18011552103585737</v>
      </c>
      <c r="O494" s="11">
        <f>0</f>
        <v>0</v>
      </c>
      <c r="P494" s="11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0.18586408368694368</v>
      </c>
      <c r="Q494" s="11">
        <f>2*'OddsRatio_working_3-way'!K494*'OddsRatio_working_3-way'!L494*'OddsRatio_working_3-way'!M494</f>
        <v>2.6031384269880064E-2</v>
      </c>
      <c r="R494" s="11">
        <f t="shared" si="114"/>
        <v>0</v>
      </c>
      <c r="S494" s="11">
        <f t="shared" si="115"/>
        <v>-1.031915976024864</v>
      </c>
      <c r="T494" s="11">
        <f t="shared" si="116"/>
        <v>-0.14452604706230587</v>
      </c>
      <c r="U494" s="11">
        <f>'OddsRatio_working_3-way'!S494-'OddsRatio_working_3-way'!R494^2/3</f>
        <v>-1.031915976024864</v>
      </c>
      <c r="V494" s="11">
        <f>'OddsRatio_working_3-way'!S494*'OddsRatio_working_3-way'!R494/3-2*'OddsRatio_working_3-way'!R494^3/27-'OddsRatio_working_3-way'!T494</f>
        <v>0.14452604706230587</v>
      </c>
      <c r="W494" s="11">
        <f>'OddsRatio_working_3-way'!V494^2+4*'OddsRatio_working_3-way'!U494^3/27</f>
        <v>-0.14190278871416917</v>
      </c>
      <c r="X494" s="11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0.20173656522407199</v>
      </c>
      <c r="Y494" s="11">
        <f>IF('OddsRatio_working_3-way'!W494&gt;=0,IF('OddsRatio_working_3-way'!V494+SQRT('OddsRatio_working_3-way'!W494)&gt;0,0,PI()),ACOS('OddsRatio_working_3-way'!V494/(2*'OddsRatio_working_3-way'!X494)))</f>
        <v>1.2044518417503762</v>
      </c>
      <c r="Z494" s="11">
        <f>'OddsRatio_working_3-way'!X494^(1/3)*COS('OddsRatio_working_3-way'!Y494/3)</f>
        <v>0.53985470412070469</v>
      </c>
      <c r="AA494" s="11">
        <f>'OddsRatio_working_3-way'!X494^(1/3)*COS(('OddsRatio_working_3-way'!Y494+2*PI())/3)</f>
        <v>-0.46841329069398913</v>
      </c>
      <c r="AB494" s="11">
        <f>'OddsRatio_working_3-way'!X494^(1/3)*COS(('OddsRatio_working_3-way'!Y494+4*PI())/3)</f>
        <v>-7.1441413426715381E-2</v>
      </c>
      <c r="AC494" s="11">
        <f>'OddsRatio_working_3-way'!X494^(1/3)*SIN('OddsRatio_working_3-way'!Y494/3)</f>
        <v>0.22919182020097151</v>
      </c>
      <c r="AD494" s="11">
        <f>'OddsRatio_working_3-way'!X494^(1/3)*SIN(('OddsRatio_working_3-way'!Y494+2*PI())/3)</f>
        <v>0.35293197802057619</v>
      </c>
      <c r="AE494" s="11">
        <f>'OddsRatio_working_3-way'!X494^(1/3)*SIN(('OddsRatio_working_3-way'!Y494+4*PI())/3)</f>
        <v>-0.58212379822154769</v>
      </c>
      <c r="AF494" s="11">
        <f>-'OddsRatio_working_3-way'!U494/(3*'OddsRatio_working_3-way'!X494^(1/3))*COS(('OddsRatio_working_3-way'!Y494)/3)</f>
        <v>0.53985470412070458</v>
      </c>
      <c r="AG494" s="11">
        <f>-'OddsRatio_working_3-way'!U494/(3*'OddsRatio_working_3-way'!X494^(1/3))*COS(('OddsRatio_working_3-way'!Y494+2*PI())/3)</f>
        <v>-0.46841329069398907</v>
      </c>
      <c r="AH494" s="11">
        <f>-'OddsRatio_working_3-way'!U494/(3*'OddsRatio_working_3-way'!X494^(1/3))*COS(('OddsRatio_working_3-way'!Y494+4*PI())/3)</f>
        <v>-7.1441413426715367E-2</v>
      </c>
      <c r="AI494" s="11">
        <f>'OddsRatio_working_3-way'!U494/(3*'OddsRatio_working_3-way'!X494^(1/3))*SIN(('OddsRatio_working_3-way'!Y494)/3)</f>
        <v>-0.22919182020097145</v>
      </c>
      <c r="AJ494" s="11">
        <f>'OddsRatio_working_3-way'!U494/(3*'OddsRatio_working_3-way'!X494^(1/3))*SIN(('OddsRatio_working_3-way'!Y494+2*PI())/3)</f>
        <v>-0.35293197802057613</v>
      </c>
      <c r="AK494" s="11">
        <f>'OddsRatio_working_3-way'!U494/(3*'OddsRatio_working_3-way'!X494^(1/3))*SIN(('OddsRatio_working_3-way'!Y494+4*PI())/3)</f>
        <v>0.58212379822154758</v>
      </c>
      <c r="AL494" s="11">
        <f>'OddsRatio_working_3-way'!Z494+'OddsRatio_working_3-way'!AF494</f>
        <v>1.0797094082414094</v>
      </c>
      <c r="AM494" s="11">
        <f>'OddsRatio_working_3-way'!AA494+'OddsRatio_working_3-way'!AG494</f>
        <v>-0.93682658138797814</v>
      </c>
      <c r="AN494" s="11">
        <f>'OddsRatio_working_3-way'!AB494+'OddsRatio_working_3-way'!AH494</f>
        <v>-0.14288282685343073</v>
      </c>
      <c r="AO494" s="11">
        <f>'OddsRatio_working_3-way'!AC494+'OddsRatio_working_3-way'!AI494</f>
        <v>0</v>
      </c>
      <c r="AP494" s="11">
        <f>'OddsRatio_working_3-way'!AD494+'OddsRatio_working_3-way'!AJ494</f>
        <v>0</v>
      </c>
      <c r="AQ494" s="11">
        <f>'OddsRatio_working_3-way'!AE494+'OddsRatio_working_3-way'!AK494</f>
        <v>0</v>
      </c>
      <c r="AR494" s="10">
        <f>IF(A494="","",IF(('OddsRatio_working_3-way'!X494=0),IF(Q494&gt;0,-Q494^(1/3),(-Q494)^(1/3)),'OddsRatio_working_3-way'!AL494-'OddsRatio_working_3-way'!R494/3))</f>
        <v>1.0797094082414094</v>
      </c>
      <c r="AS494" s="11">
        <f>IF(('OddsRatio_working_3-way'!X494=0),IF(Q494&gt;0,-Q494^(1/3),(-Q494)^(1/3)),'OddsRatio_working_3-way'!AM494-'OddsRatio_working_3-way'!R494/3)</f>
        <v>-0.93682658138797814</v>
      </c>
      <c r="AT494" s="11">
        <f>IF(('OddsRatio_working_3-way'!X494=0),IF(Q494&gt;0,-Q494^(1/3),(-Q494)^(1/3)),'OddsRatio_working_3-way'!AN494-'OddsRatio_working_3-way'!R494/3)</f>
        <v>-0.14288282685343073</v>
      </c>
      <c r="AU494" s="11">
        <f>IF(('OddsRatio_working_3-way'!X494=0),0,'OddsRatio_working_3-way'!AO494)</f>
        <v>0</v>
      </c>
      <c r="AV494" s="11">
        <f>IF(('OddsRatio_working_3-way'!X494=0),0,'OddsRatio_working_3-way'!AP494)</f>
        <v>0</v>
      </c>
      <c r="AW494" s="11">
        <f>IF(('OddsRatio_working_3-way'!X494=0),0,'OddsRatio_working_3-way'!AQ494)</f>
        <v>0</v>
      </c>
    </row>
    <row r="495" spans="1:49" x14ac:dyDescent="0.2">
      <c r="A495" s="4">
        <f>IF('True_Odds_Calculator_3-way'!A496="","",'True_Odds_Calculator_3-way'!A496)</f>
        <v>3</v>
      </c>
      <c r="B495" s="4">
        <f>IF('True_Odds_Calculator_3-way'!B496="","",'True_Odds_Calculator_3-way'!B496)</f>
        <v>3.44</v>
      </c>
      <c r="C495" s="4">
        <f>IF('True_Odds_Calculator_3-way'!C496="","",'True_Odds_Calculator_3-way'!C496)</f>
        <v>2.41</v>
      </c>
      <c r="D495" s="9">
        <f t="shared" si="104"/>
        <v>0.32044348099620262</v>
      </c>
      <c r="E495" s="9">
        <f t="shared" si="105"/>
        <v>0.27876711824847838</v>
      </c>
      <c r="F495" s="9">
        <f t="shared" si="106"/>
        <v>0.40078940075531883</v>
      </c>
      <c r="G495" s="9">
        <f t="shared" si="107"/>
        <v>1.0603375623232765</v>
      </c>
      <c r="H495" s="9">
        <f t="shared" si="108"/>
        <v>3.1206751246465529</v>
      </c>
      <c r="I495" s="9">
        <f t="shared" si="109"/>
        <v>3.5872236520687939</v>
      </c>
      <c r="J495" s="9">
        <f t="shared" si="110"/>
        <v>2.4950759628758199</v>
      </c>
      <c r="K495" s="11">
        <f t="shared" si="111"/>
        <v>0.33333333333333331</v>
      </c>
      <c r="L495" s="11">
        <f t="shared" si="112"/>
        <v>0.29069767441860467</v>
      </c>
      <c r="M495" s="11">
        <f t="shared" si="113"/>
        <v>0.41493775933609955</v>
      </c>
      <c r="N495" s="11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-0.27665733860851083</v>
      </c>
      <c r="O495" s="11">
        <f>0</f>
        <v>0</v>
      </c>
      <c r="P495" s="11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0.23521181125156809</v>
      </c>
      <c r="Q495" s="11">
        <f>2*'OddsRatio_working_3-way'!K495*'OddsRatio_working_3-way'!L495*'OddsRatio_working_3-way'!M495</f>
        <v>8.0414294444980536E-2</v>
      </c>
      <c r="R495" s="11">
        <f t="shared" si="114"/>
        <v>0</v>
      </c>
      <c r="S495" s="11">
        <f t="shared" si="115"/>
        <v>-0.85019183815835442</v>
      </c>
      <c r="T495" s="11">
        <f t="shared" si="116"/>
        <v>-0.29066387629345447</v>
      </c>
      <c r="U495" s="11">
        <f>'OddsRatio_working_3-way'!S495-'OddsRatio_working_3-way'!R495^2/3</f>
        <v>-0.85019183815835442</v>
      </c>
      <c r="V495" s="11">
        <f>'OddsRatio_working_3-way'!S495*'OddsRatio_working_3-way'!R495/3-2*'OddsRatio_working_3-way'!R495^3/27-'OddsRatio_working_3-way'!T495</f>
        <v>0.29066387629345447</v>
      </c>
      <c r="W495" s="11">
        <f>'OddsRatio_working_3-way'!V495^2+4*'OddsRatio_working_3-way'!U495^3/27</f>
        <v>-6.5576077677055727E-3</v>
      </c>
      <c r="X495" s="11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0.15086674314576604</v>
      </c>
      <c r="Y495" s="11">
        <f>IF('OddsRatio_working_3-way'!W495&gt;=0,IF('OddsRatio_working_3-way'!V495+SQRT('OddsRatio_working_3-way'!W495)&gt;0,0,PI()),ACOS('OddsRatio_working_3-way'!V495/(2*'OddsRatio_working_3-way'!X495)))</f>
        <v>0.27171033668916489</v>
      </c>
      <c r="Z495" s="11">
        <f>'OddsRatio_working_3-way'!X495^(1/3)*COS('OddsRatio_working_3-way'!Y495/3)</f>
        <v>0.53016878116163824</v>
      </c>
      <c r="AA495" s="11">
        <f>'OddsRatio_working_3-way'!X495^(1/3)*COS(('OddsRatio_working_3-way'!Y495+2*PI())/3)</f>
        <v>-0.30678279763403599</v>
      </c>
      <c r="AB495" s="11">
        <f>'OddsRatio_working_3-way'!X495^(1/3)*COS(('OddsRatio_working_3-way'!Y495+4*PI())/3)</f>
        <v>-0.22338598352760239</v>
      </c>
      <c r="AC495" s="11">
        <f>'OddsRatio_working_3-way'!X495^(1/3)*SIN('OddsRatio_working_3-way'!Y495/3)</f>
        <v>4.814917307390662E-2</v>
      </c>
      <c r="AD495" s="11">
        <f>'OddsRatio_working_3-way'!X495^(1/3)*SIN(('OddsRatio_working_3-way'!Y495+2*PI())/3)</f>
        <v>0.43506504624245818</v>
      </c>
      <c r="AE495" s="11">
        <f>'OddsRatio_working_3-way'!X495^(1/3)*SIN(('OddsRatio_working_3-way'!Y495+4*PI())/3)</f>
        <v>-0.48321421931636477</v>
      </c>
      <c r="AF495" s="11">
        <f>-'OddsRatio_working_3-way'!U495/(3*'OddsRatio_working_3-way'!X495^(1/3))*COS(('OddsRatio_working_3-way'!Y495)/3)</f>
        <v>0.53016878116163824</v>
      </c>
      <c r="AG495" s="11">
        <f>-'OddsRatio_working_3-way'!U495/(3*'OddsRatio_working_3-way'!X495^(1/3))*COS(('OddsRatio_working_3-way'!Y495+2*PI())/3)</f>
        <v>-0.30678279763403599</v>
      </c>
      <c r="AH495" s="11">
        <f>-'OddsRatio_working_3-way'!U495/(3*'OddsRatio_working_3-way'!X495^(1/3))*COS(('OddsRatio_working_3-way'!Y495+4*PI())/3)</f>
        <v>-0.22338598352760239</v>
      </c>
      <c r="AI495" s="11">
        <f>'OddsRatio_working_3-way'!U495/(3*'OddsRatio_working_3-way'!X495^(1/3))*SIN(('OddsRatio_working_3-way'!Y495)/3)</f>
        <v>-4.814917307390662E-2</v>
      </c>
      <c r="AJ495" s="11">
        <f>'OddsRatio_working_3-way'!U495/(3*'OddsRatio_working_3-way'!X495^(1/3))*SIN(('OddsRatio_working_3-way'!Y495+2*PI())/3)</f>
        <v>-0.43506504624245818</v>
      </c>
      <c r="AK495" s="11">
        <f>'OddsRatio_working_3-way'!U495/(3*'OddsRatio_working_3-way'!X495^(1/3))*SIN(('OddsRatio_working_3-way'!Y495+4*PI())/3)</f>
        <v>0.48321421931636477</v>
      </c>
      <c r="AL495" s="11">
        <f>'OddsRatio_working_3-way'!Z495+'OddsRatio_working_3-way'!AF495</f>
        <v>1.0603375623232765</v>
      </c>
      <c r="AM495" s="11">
        <f>'OddsRatio_working_3-way'!AA495+'OddsRatio_working_3-way'!AG495</f>
        <v>-0.61356559526807197</v>
      </c>
      <c r="AN495" s="11">
        <f>'OddsRatio_working_3-way'!AB495+'OddsRatio_working_3-way'!AH495</f>
        <v>-0.44677196705520478</v>
      </c>
      <c r="AO495" s="11">
        <f>'OddsRatio_working_3-way'!AC495+'OddsRatio_working_3-way'!AI495</f>
        <v>0</v>
      </c>
      <c r="AP495" s="11">
        <f>'OddsRatio_working_3-way'!AD495+'OddsRatio_working_3-way'!AJ495</f>
        <v>0</v>
      </c>
      <c r="AQ495" s="11">
        <f>'OddsRatio_working_3-way'!AE495+'OddsRatio_working_3-way'!AK495</f>
        <v>0</v>
      </c>
      <c r="AR495" s="10">
        <f>IF(A495="","",IF(('OddsRatio_working_3-way'!X495=0),IF(Q495&gt;0,-Q495^(1/3),(-Q495)^(1/3)),'OddsRatio_working_3-way'!AL495-'OddsRatio_working_3-way'!R495/3))</f>
        <v>1.0603375623232765</v>
      </c>
      <c r="AS495" s="11">
        <f>IF(('OddsRatio_working_3-way'!X495=0),IF(Q495&gt;0,-Q495^(1/3),(-Q495)^(1/3)),'OddsRatio_working_3-way'!AM495-'OddsRatio_working_3-way'!R495/3)</f>
        <v>-0.61356559526807197</v>
      </c>
      <c r="AT495" s="11">
        <f>IF(('OddsRatio_working_3-way'!X495=0),IF(Q495&gt;0,-Q495^(1/3),(-Q495)^(1/3)),'OddsRatio_working_3-way'!AN495-'OddsRatio_working_3-way'!R495/3)</f>
        <v>-0.44677196705520478</v>
      </c>
      <c r="AU495" s="11">
        <f>IF(('OddsRatio_working_3-way'!X495=0),0,'OddsRatio_working_3-way'!AO495)</f>
        <v>0</v>
      </c>
      <c r="AV495" s="11">
        <f>IF(('OddsRatio_working_3-way'!X495=0),0,'OddsRatio_working_3-way'!AP495)</f>
        <v>0</v>
      </c>
      <c r="AW495" s="11">
        <f>IF(('OddsRatio_working_3-way'!X495=0),0,'OddsRatio_working_3-way'!AQ495)</f>
        <v>0</v>
      </c>
    </row>
    <row r="496" spans="1:49" x14ac:dyDescent="0.2">
      <c r="A496" s="4">
        <f>IF('True_Odds_Calculator_3-way'!A497="","",'True_Odds_Calculator_3-way'!A497)</f>
        <v>2.2200000000000002</v>
      </c>
      <c r="B496" s="4">
        <f>IF('True_Odds_Calculator_3-way'!B497="","",'True_Odds_Calculator_3-way'!B497)</f>
        <v>3.1</v>
      </c>
      <c r="C496" s="4">
        <f>IF('True_Odds_Calculator_3-way'!C497="","",'True_Odds_Calculator_3-way'!C497)</f>
        <v>3.74</v>
      </c>
      <c r="D496" s="9">
        <f t="shared" si="104"/>
        <v>0.43524932349046874</v>
      </c>
      <c r="E496" s="9">
        <f t="shared" si="105"/>
        <v>0.30926626433818999</v>
      </c>
      <c r="F496" s="9">
        <f t="shared" si="106"/>
        <v>0.25548441217134127</v>
      </c>
      <c r="G496" s="9">
        <f t="shared" si="107"/>
        <v>1.0635522345429216</v>
      </c>
      <c r="H496" s="9">
        <f t="shared" si="108"/>
        <v>2.2975337261423645</v>
      </c>
      <c r="I496" s="9">
        <f t="shared" si="109"/>
        <v>3.2334596925401353</v>
      </c>
      <c r="J496" s="9">
        <f t="shared" si="110"/>
        <v>3.9141331226476059</v>
      </c>
      <c r="K496" s="11">
        <f t="shared" si="111"/>
        <v>0.4504504504504504</v>
      </c>
      <c r="L496" s="11">
        <f t="shared" si="112"/>
        <v>0.32258064516129031</v>
      </c>
      <c r="M496" s="11">
        <f t="shared" si="113"/>
        <v>0.26737967914438499</v>
      </c>
      <c r="N496" s="11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-0.2727365972147755</v>
      </c>
      <c r="O496" s="11">
        <f>0</f>
        <v>0</v>
      </c>
      <c r="P496" s="11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0.23544330944710451</v>
      </c>
      <c r="Q496" s="11">
        <f>2*'OddsRatio_working_3-way'!K496*'OddsRatio_working_3-way'!L496*'OddsRatio_working_3-way'!M496</f>
        <v>7.7704062523796844E-2</v>
      </c>
      <c r="R496" s="11">
        <f t="shared" si="114"/>
        <v>0</v>
      </c>
      <c r="S496" s="11">
        <f t="shared" si="115"/>
        <v>-0.86326261987384423</v>
      </c>
      <c r="T496" s="11">
        <f t="shared" si="116"/>
        <v>-0.28490515507387593</v>
      </c>
      <c r="U496" s="11">
        <f>'OddsRatio_working_3-way'!S496-'OddsRatio_working_3-way'!R496^2/3</f>
        <v>-0.86326261987384423</v>
      </c>
      <c r="V496" s="11">
        <f>'OddsRatio_working_3-way'!S496*'OddsRatio_working_3-way'!R496/3-2*'OddsRatio_working_3-way'!R496^3/27-'OddsRatio_working_3-way'!T496</f>
        <v>0.28490515507387593</v>
      </c>
      <c r="W496" s="11">
        <f>'OddsRatio_working_3-way'!V496^2+4*'OddsRatio_working_3-way'!U496^3/27</f>
        <v>-1.4136104316306408E-2</v>
      </c>
      <c r="X496" s="11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0.154359200976145</v>
      </c>
      <c r="Y496" s="11">
        <f>IF('OddsRatio_working_3-way'!W496&gt;=0,IF('OddsRatio_working_3-way'!V496+SQRT('OddsRatio_working_3-way'!W496)&gt;0,0,PI()),ACOS('OddsRatio_working_3-way'!V496/(2*'OddsRatio_working_3-way'!X496)))</f>
        <v>0.39534388334201931</v>
      </c>
      <c r="Z496" s="11">
        <f>'OddsRatio_working_3-way'!X496^(1/3)*COS('OddsRatio_working_3-way'!Y496/3)</f>
        <v>0.5317761172714609</v>
      </c>
      <c r="AA496" s="11">
        <f>'OddsRatio_working_3-way'!X496^(1/3)*COS(('OddsRatio_working_3-way'!Y496+2*PI())/3)</f>
        <v>-0.32693128752500339</v>
      </c>
      <c r="AB496" s="11">
        <f>'OddsRatio_working_3-way'!X496^(1/3)*COS(('OddsRatio_working_3-way'!Y496+4*PI())/3)</f>
        <v>-0.2048448297464579</v>
      </c>
      <c r="AC496" s="11">
        <f>'OddsRatio_working_3-way'!X496^(1/3)*SIN('OddsRatio_working_3-way'!Y496/3)</f>
        <v>7.0486649262851309E-2</v>
      </c>
      <c r="AD496" s="11">
        <f>'OddsRatio_working_3-way'!X496^(1/3)*SIN(('OddsRatio_working_3-way'!Y496+2*PI())/3)</f>
        <v>0.42528830205151236</v>
      </c>
      <c r="AE496" s="11">
        <f>'OddsRatio_working_3-way'!X496^(1/3)*SIN(('OddsRatio_working_3-way'!Y496+4*PI())/3)</f>
        <v>-0.49577495131436344</v>
      </c>
      <c r="AF496" s="11">
        <f>-'OddsRatio_working_3-way'!U496/(3*'OddsRatio_working_3-way'!X496^(1/3))*COS(('OddsRatio_working_3-way'!Y496)/3)</f>
        <v>0.53177611727146079</v>
      </c>
      <c r="AG496" s="11">
        <f>-'OddsRatio_working_3-way'!U496/(3*'OddsRatio_working_3-way'!X496^(1/3))*COS(('OddsRatio_working_3-way'!Y496+2*PI())/3)</f>
        <v>-0.32693128752500333</v>
      </c>
      <c r="AH496" s="11">
        <f>-'OddsRatio_working_3-way'!U496/(3*'OddsRatio_working_3-way'!X496^(1/3))*COS(('OddsRatio_working_3-way'!Y496+4*PI())/3)</f>
        <v>-0.20484482974645787</v>
      </c>
      <c r="AI496" s="11">
        <f>'OddsRatio_working_3-way'!U496/(3*'OddsRatio_working_3-way'!X496^(1/3))*SIN(('OddsRatio_working_3-way'!Y496)/3)</f>
        <v>-7.0486649262851281E-2</v>
      </c>
      <c r="AJ496" s="11">
        <f>'OddsRatio_working_3-way'!U496/(3*'OddsRatio_working_3-way'!X496^(1/3))*SIN(('OddsRatio_working_3-way'!Y496+2*PI())/3)</f>
        <v>-0.42528830205151225</v>
      </c>
      <c r="AK496" s="11">
        <f>'OddsRatio_working_3-way'!U496/(3*'OddsRatio_working_3-way'!X496^(1/3))*SIN(('OddsRatio_working_3-way'!Y496+4*PI())/3)</f>
        <v>0.49577495131436339</v>
      </c>
      <c r="AL496" s="11">
        <f>'OddsRatio_working_3-way'!Z496+'OddsRatio_working_3-way'!AF496</f>
        <v>1.0635522345429216</v>
      </c>
      <c r="AM496" s="11">
        <f>'OddsRatio_working_3-way'!AA496+'OddsRatio_working_3-way'!AG496</f>
        <v>-0.65386257505000667</v>
      </c>
      <c r="AN496" s="11">
        <f>'OddsRatio_working_3-way'!AB496+'OddsRatio_working_3-way'!AH496</f>
        <v>-0.4096896594929158</v>
      </c>
      <c r="AO496" s="11">
        <f>'OddsRatio_working_3-way'!AC496+'OddsRatio_working_3-way'!AI496</f>
        <v>0</v>
      </c>
      <c r="AP496" s="11">
        <f>'OddsRatio_working_3-way'!AD496+'OddsRatio_working_3-way'!AJ496</f>
        <v>0</v>
      </c>
      <c r="AQ496" s="11">
        <f>'OddsRatio_working_3-way'!AE496+'OddsRatio_working_3-way'!AK496</f>
        <v>0</v>
      </c>
      <c r="AR496" s="10">
        <f>IF(A496="","",IF(('OddsRatio_working_3-way'!X496=0),IF(Q496&gt;0,-Q496^(1/3),(-Q496)^(1/3)),'OddsRatio_working_3-way'!AL496-'OddsRatio_working_3-way'!R496/3))</f>
        <v>1.0635522345429216</v>
      </c>
      <c r="AS496" s="11">
        <f>IF(('OddsRatio_working_3-way'!X496=0),IF(Q496&gt;0,-Q496^(1/3),(-Q496)^(1/3)),'OddsRatio_working_3-way'!AM496-'OddsRatio_working_3-way'!R496/3)</f>
        <v>-0.65386257505000667</v>
      </c>
      <c r="AT496" s="11">
        <f>IF(('OddsRatio_working_3-way'!X496=0),IF(Q496&gt;0,-Q496^(1/3),(-Q496)^(1/3)),'OddsRatio_working_3-way'!AN496-'OddsRatio_working_3-way'!R496/3)</f>
        <v>-0.4096896594929158</v>
      </c>
      <c r="AU496" s="11">
        <f>IF(('OddsRatio_working_3-way'!X496=0),0,'OddsRatio_working_3-way'!AO496)</f>
        <v>0</v>
      </c>
      <c r="AV496" s="11">
        <f>IF(('OddsRatio_working_3-way'!X496=0),0,'OddsRatio_working_3-way'!AP496)</f>
        <v>0</v>
      </c>
      <c r="AW496" s="11">
        <f>IF(('OddsRatio_working_3-way'!X496=0),0,'OddsRatio_working_3-way'!AQ496)</f>
        <v>0</v>
      </c>
    </row>
    <row r="497" spans="1:49" x14ac:dyDescent="0.2">
      <c r="A497" s="4">
        <f>IF('True_Odds_Calculator_3-way'!A498="","",'True_Odds_Calculator_3-way'!A498)</f>
        <v>2.25</v>
      </c>
      <c r="B497" s="4">
        <f>IF('True_Odds_Calculator_3-way'!B498="","",'True_Odds_Calculator_3-way'!B498)</f>
        <v>3.34</v>
      </c>
      <c r="C497" s="4">
        <f>IF('True_Odds_Calculator_3-way'!C498="","",'True_Odds_Calculator_3-way'!C498)</f>
        <v>3.39</v>
      </c>
      <c r="D497" s="9">
        <f t="shared" si="104"/>
        <v>0.42994067063095409</v>
      </c>
      <c r="E497" s="9">
        <f t="shared" si="105"/>
        <v>0.28718391833931323</v>
      </c>
      <c r="F497" s="9">
        <f t="shared" si="106"/>
        <v>0.28287541102973263</v>
      </c>
      <c r="G497" s="9">
        <f t="shared" si="107"/>
        <v>1.060721849891451</v>
      </c>
      <c r="H497" s="9">
        <f t="shared" si="108"/>
        <v>2.3259023123643141</v>
      </c>
      <c r="I497" s="9">
        <f t="shared" si="109"/>
        <v>3.4820891287459945</v>
      </c>
      <c r="J497" s="9">
        <f t="shared" si="110"/>
        <v>3.5351252212405675</v>
      </c>
      <c r="K497" s="11">
        <f t="shared" si="111"/>
        <v>0.44444444444444442</v>
      </c>
      <c r="L497" s="11">
        <f t="shared" si="112"/>
        <v>0.29940119760479045</v>
      </c>
      <c r="M497" s="11">
        <f t="shared" si="113"/>
        <v>0.29498525073746312</v>
      </c>
      <c r="N497" s="11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-0.27440693833571783</v>
      </c>
      <c r="O497" s="11">
        <f>0</f>
        <v>0</v>
      </c>
      <c r="P497" s="11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0.23473210903659741</v>
      </c>
      <c r="Q497" s="11">
        <f>2*'OddsRatio_working_3-way'!K497*'OddsRatio_working_3-way'!L497*'OddsRatio_working_3-way'!M497</f>
        <v>7.8505722085818547E-2</v>
      </c>
      <c r="R497" s="11">
        <f t="shared" si="114"/>
        <v>0</v>
      </c>
      <c r="S497" s="11">
        <f t="shared" si="115"/>
        <v>-0.85541608554160897</v>
      </c>
      <c r="T497" s="11">
        <f t="shared" si="116"/>
        <v>-0.28609233630154152</v>
      </c>
      <c r="U497" s="11">
        <f>'OddsRatio_working_3-way'!S497-'OddsRatio_working_3-way'!R497^2/3</f>
        <v>-0.85541608554160897</v>
      </c>
      <c r="V497" s="11">
        <f>'OddsRatio_working_3-way'!S497*'OddsRatio_working_3-way'!R497/3-2*'OddsRatio_working_3-way'!R497^3/27-'OddsRatio_working_3-way'!T497</f>
        <v>0.28609233630154152</v>
      </c>
      <c r="W497" s="11">
        <f>'OddsRatio_working_3-way'!V497^2+4*'OddsRatio_working_3-way'!U497^3/27</f>
        <v>-1.0882927100993992E-2</v>
      </c>
      <c r="X497" s="11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0.15225944304990441</v>
      </c>
      <c r="Y497" s="11">
        <f>IF('OddsRatio_working_3-way'!W497&gt;=0,IF('OddsRatio_working_3-way'!V497+SQRT('OddsRatio_working_3-way'!W497)&gt;0,0,PI()),ACOS('OddsRatio_working_3-way'!V497/(2*'OddsRatio_working_3-way'!X497)))</f>
        <v>0.34965886623853337</v>
      </c>
      <c r="Z497" s="11">
        <f>'OddsRatio_working_3-way'!X497^(1/3)*COS('OddsRatio_working_3-way'!Y497/3)</f>
        <v>0.53036092494572551</v>
      </c>
      <c r="AA497" s="11">
        <f>'OddsRatio_working_3-way'!X497^(1/3)*COS(('OddsRatio_working_3-way'!Y497+2*PI())/3)</f>
        <v>-0.31895767282667442</v>
      </c>
      <c r="AB497" s="11">
        <f>'OddsRatio_working_3-way'!X497^(1/3)*COS(('OddsRatio_working_3-way'!Y497+4*PI())/3)</f>
        <v>-0.2114032521190512</v>
      </c>
      <c r="AC497" s="11">
        <f>'OddsRatio_working_3-way'!X497^(1/3)*SIN('OddsRatio_working_3-way'!Y497/3)</f>
        <v>6.2096573748080759E-2</v>
      </c>
      <c r="AD497" s="11">
        <f>'OddsRatio_working_3-way'!X497^(1/3)*SIN(('OddsRatio_working_3-way'!Y497+2*PI())/3)</f>
        <v>0.42825774730357002</v>
      </c>
      <c r="AE497" s="11">
        <f>'OddsRatio_working_3-way'!X497^(1/3)*SIN(('OddsRatio_working_3-way'!Y497+4*PI())/3)</f>
        <v>-0.49035432105165055</v>
      </c>
      <c r="AF497" s="11">
        <f>-'OddsRatio_working_3-way'!U497/(3*'OddsRatio_working_3-way'!X497^(1/3))*COS(('OddsRatio_working_3-way'!Y497)/3)</f>
        <v>0.53036092494572551</v>
      </c>
      <c r="AG497" s="11">
        <f>-'OddsRatio_working_3-way'!U497/(3*'OddsRatio_working_3-way'!X497^(1/3))*COS(('OddsRatio_working_3-way'!Y497+2*PI())/3)</f>
        <v>-0.31895767282667442</v>
      </c>
      <c r="AH497" s="11">
        <f>-'OddsRatio_working_3-way'!U497/(3*'OddsRatio_working_3-way'!X497^(1/3))*COS(('OddsRatio_working_3-way'!Y497+4*PI())/3)</f>
        <v>-0.2114032521190512</v>
      </c>
      <c r="AI497" s="11">
        <f>'OddsRatio_working_3-way'!U497/(3*'OddsRatio_working_3-way'!X497^(1/3))*SIN(('OddsRatio_working_3-way'!Y497)/3)</f>
        <v>-6.2096573748080759E-2</v>
      </c>
      <c r="AJ497" s="11">
        <f>'OddsRatio_working_3-way'!U497/(3*'OddsRatio_working_3-way'!X497^(1/3))*SIN(('OddsRatio_working_3-way'!Y497+2*PI())/3)</f>
        <v>-0.42825774730357002</v>
      </c>
      <c r="AK497" s="11">
        <f>'OddsRatio_working_3-way'!U497/(3*'OddsRatio_working_3-way'!X497^(1/3))*SIN(('OddsRatio_working_3-way'!Y497+4*PI())/3)</f>
        <v>0.49035432105165055</v>
      </c>
      <c r="AL497" s="11">
        <f>'OddsRatio_working_3-way'!Z497+'OddsRatio_working_3-way'!AF497</f>
        <v>1.060721849891451</v>
      </c>
      <c r="AM497" s="11">
        <f>'OddsRatio_working_3-way'!AA497+'OddsRatio_working_3-way'!AG497</f>
        <v>-0.63791534565334884</v>
      </c>
      <c r="AN497" s="11">
        <f>'OddsRatio_working_3-way'!AB497+'OddsRatio_working_3-way'!AH497</f>
        <v>-0.4228065042381024</v>
      </c>
      <c r="AO497" s="11">
        <f>'OddsRatio_working_3-way'!AC497+'OddsRatio_working_3-way'!AI497</f>
        <v>0</v>
      </c>
      <c r="AP497" s="11">
        <f>'OddsRatio_working_3-way'!AD497+'OddsRatio_working_3-way'!AJ497</f>
        <v>0</v>
      </c>
      <c r="AQ497" s="11">
        <f>'OddsRatio_working_3-way'!AE497+'OddsRatio_working_3-way'!AK497</f>
        <v>0</v>
      </c>
      <c r="AR497" s="10">
        <f>IF(A497="","",IF(('OddsRatio_working_3-way'!X497=0),IF(Q497&gt;0,-Q497^(1/3),(-Q497)^(1/3)),'OddsRatio_working_3-way'!AL497-'OddsRatio_working_3-way'!R497/3))</f>
        <v>1.060721849891451</v>
      </c>
      <c r="AS497" s="11">
        <f>IF(('OddsRatio_working_3-way'!X497=0),IF(Q497&gt;0,-Q497^(1/3),(-Q497)^(1/3)),'OddsRatio_working_3-way'!AM497-'OddsRatio_working_3-way'!R497/3)</f>
        <v>-0.63791534565334884</v>
      </c>
      <c r="AT497" s="11">
        <f>IF(('OddsRatio_working_3-way'!X497=0),IF(Q497&gt;0,-Q497^(1/3),(-Q497)^(1/3)),'OddsRatio_working_3-way'!AN497-'OddsRatio_working_3-way'!R497/3)</f>
        <v>-0.4228065042381024</v>
      </c>
      <c r="AU497" s="11">
        <f>IF(('OddsRatio_working_3-way'!X497=0),0,'OddsRatio_working_3-way'!AO497)</f>
        <v>0</v>
      </c>
      <c r="AV497" s="11">
        <f>IF(('OddsRatio_working_3-way'!X497=0),0,'OddsRatio_working_3-way'!AP497)</f>
        <v>0</v>
      </c>
      <c r="AW497" s="11">
        <f>IF(('OddsRatio_working_3-way'!X497=0),0,'OddsRatio_working_3-way'!AQ497)</f>
        <v>0</v>
      </c>
    </row>
    <row r="498" spans="1:49" x14ac:dyDescent="0.2">
      <c r="A498" s="4">
        <f>IF('True_Odds_Calculator_3-way'!A499="","",'True_Odds_Calculator_3-way'!A499)</f>
        <v>1.59</v>
      </c>
      <c r="B498" s="4">
        <f>IF('True_Odds_Calculator_3-way'!B499="","",'True_Odds_Calculator_3-way'!B499)</f>
        <v>3.99</v>
      </c>
      <c r="C498" s="4">
        <f>IF('True_Odds_Calculator_3-way'!C499="","",'True_Odds_Calculator_3-way'!C499)</f>
        <v>6.31</v>
      </c>
      <c r="D498" s="9">
        <f t="shared" si="104"/>
        <v>0.61265789406241922</v>
      </c>
      <c r="E498" s="9">
        <f t="shared" si="105"/>
        <v>0.23786730019687807</v>
      </c>
      <c r="F498" s="9">
        <f t="shared" si="106"/>
        <v>0.14947480574070265</v>
      </c>
      <c r="G498" s="9">
        <f t="shared" si="107"/>
        <v>1.0715801597018424</v>
      </c>
      <c r="H498" s="9">
        <f t="shared" si="108"/>
        <v>1.6322322942240868</v>
      </c>
      <c r="I498" s="9">
        <f t="shared" si="109"/>
        <v>4.2040246775085084</v>
      </c>
      <c r="J498" s="9">
        <f t="shared" si="110"/>
        <v>6.6900906480167821</v>
      </c>
      <c r="K498" s="11">
        <f t="shared" si="111"/>
        <v>0.62893081761006286</v>
      </c>
      <c r="L498" s="11">
        <f t="shared" si="112"/>
        <v>0.25062656641604009</v>
      </c>
      <c r="M498" s="11">
        <f t="shared" si="113"/>
        <v>0.1584786053882726</v>
      </c>
      <c r="N498" s="11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-0.23400133860351313</v>
      </c>
      <c r="O498" s="11">
        <f>0</f>
        <v>0</v>
      </c>
      <c r="P498" s="11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0.22207638623315262</v>
      </c>
      <c r="Q498" s="11">
        <f>2*'OddsRatio_working_3-way'!K498*'OddsRatio_working_3-way'!L498*'OddsRatio_working_3-way'!M498</f>
        <v>4.9960941784736243E-2</v>
      </c>
      <c r="R498" s="11">
        <f t="shared" si="114"/>
        <v>0</v>
      </c>
      <c r="S498" s="11">
        <f t="shared" si="115"/>
        <v>-0.94903895660799664</v>
      </c>
      <c r="T498" s="11">
        <f t="shared" si="116"/>
        <v>-0.2135070768521927</v>
      </c>
      <c r="U498" s="11">
        <f>'OddsRatio_working_3-way'!S498-'OddsRatio_working_3-way'!R498^2/3</f>
        <v>-0.94903895660799664</v>
      </c>
      <c r="V498" s="11">
        <f>'OddsRatio_working_3-way'!S498*'OddsRatio_working_3-way'!R498/3-2*'OddsRatio_working_3-way'!R498^3/27-'OddsRatio_working_3-way'!T498</f>
        <v>0.2135070768521927</v>
      </c>
      <c r="W498" s="11">
        <f>'OddsRatio_working_3-way'!V498^2+4*'OddsRatio_working_3-way'!U498^3/27</f>
        <v>-8.1048151304560889E-2</v>
      </c>
      <c r="X498" s="11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0.17792795112806828</v>
      </c>
      <c r="Y498" s="11">
        <f>IF('OddsRatio_working_3-way'!W498&gt;=0,IF('OddsRatio_working_3-way'!V498+SQRT('OddsRatio_working_3-way'!W498)&gt;0,0,PI()),ACOS('OddsRatio_working_3-way'!V498/(2*'OddsRatio_working_3-way'!X498)))</f>
        <v>0.92731792538963886</v>
      </c>
      <c r="Z498" s="11">
        <f>'OddsRatio_working_3-way'!X498^(1/3)*COS('OddsRatio_working_3-way'!Y498/3)</f>
        <v>0.53579007985092131</v>
      </c>
      <c r="AA498" s="11">
        <f>'OddsRatio_working_3-way'!X498^(1/3)*COS(('OddsRatio_working_3-way'!Y498+2*PI())/3)</f>
        <v>-0.41607223757073525</v>
      </c>
      <c r="AB498" s="11">
        <f>'OddsRatio_working_3-way'!X498^(1/3)*COS(('OddsRatio_working_3-way'!Y498+4*PI())/3)</f>
        <v>-0.11971784228018616</v>
      </c>
      <c r="AC498" s="11">
        <f>'OddsRatio_working_3-way'!X498^(1/3)*SIN('OddsRatio_working_3-way'!Y498/3)</f>
        <v>0.17110028989652748</v>
      </c>
      <c r="AD498" s="11">
        <f>'OddsRatio_working_3-way'!X498^(1/3)*SIN(('OddsRatio_working_3-way'!Y498+2*PI())/3)</f>
        <v>0.37845767529832702</v>
      </c>
      <c r="AE498" s="11">
        <f>'OddsRatio_working_3-way'!X498^(1/3)*SIN(('OddsRatio_working_3-way'!Y498+4*PI())/3)</f>
        <v>-0.54955796519485434</v>
      </c>
      <c r="AF498" s="11">
        <f>-'OddsRatio_working_3-way'!U498/(3*'OddsRatio_working_3-way'!X498^(1/3))*COS(('OddsRatio_working_3-way'!Y498)/3)</f>
        <v>0.53579007985092109</v>
      </c>
      <c r="AG498" s="11">
        <f>-'OddsRatio_working_3-way'!U498/(3*'OddsRatio_working_3-way'!X498^(1/3))*COS(('OddsRatio_working_3-way'!Y498+2*PI())/3)</f>
        <v>-0.41607223757073508</v>
      </c>
      <c r="AH498" s="11">
        <f>-'OddsRatio_working_3-way'!U498/(3*'OddsRatio_working_3-way'!X498^(1/3))*COS(('OddsRatio_working_3-way'!Y498+4*PI())/3)</f>
        <v>-0.1197178422801861</v>
      </c>
      <c r="AI498" s="11">
        <f>'OddsRatio_working_3-way'!U498/(3*'OddsRatio_working_3-way'!X498^(1/3))*SIN(('OddsRatio_working_3-way'!Y498)/3)</f>
        <v>-0.1711002898965274</v>
      </c>
      <c r="AJ498" s="11">
        <f>'OddsRatio_working_3-way'!U498/(3*'OddsRatio_working_3-way'!X498^(1/3))*SIN(('OddsRatio_working_3-way'!Y498+2*PI())/3)</f>
        <v>-0.37845767529832691</v>
      </c>
      <c r="AK498" s="11">
        <f>'OddsRatio_working_3-way'!U498/(3*'OddsRatio_working_3-way'!X498^(1/3))*SIN(('OddsRatio_working_3-way'!Y498+4*PI())/3)</f>
        <v>0.54955796519485423</v>
      </c>
      <c r="AL498" s="11">
        <f>'OddsRatio_working_3-way'!Z498+'OddsRatio_working_3-way'!AF498</f>
        <v>1.0715801597018424</v>
      </c>
      <c r="AM498" s="11">
        <f>'OddsRatio_working_3-way'!AA498+'OddsRatio_working_3-way'!AG498</f>
        <v>-0.83214447514147039</v>
      </c>
      <c r="AN498" s="11">
        <f>'OddsRatio_working_3-way'!AB498+'OddsRatio_working_3-way'!AH498</f>
        <v>-0.23943568456037226</v>
      </c>
      <c r="AO498" s="11">
        <f>'OddsRatio_working_3-way'!AC498+'OddsRatio_working_3-way'!AI498</f>
        <v>0</v>
      </c>
      <c r="AP498" s="11">
        <f>'OddsRatio_working_3-way'!AD498+'OddsRatio_working_3-way'!AJ498</f>
        <v>0</v>
      </c>
      <c r="AQ498" s="11">
        <f>'OddsRatio_working_3-way'!AE498+'OddsRatio_working_3-way'!AK498</f>
        <v>0</v>
      </c>
      <c r="AR498" s="10">
        <f>IF(A498="","",IF(('OddsRatio_working_3-way'!X498=0),IF(Q498&gt;0,-Q498^(1/3),(-Q498)^(1/3)),'OddsRatio_working_3-way'!AL498-'OddsRatio_working_3-way'!R498/3))</f>
        <v>1.0715801597018424</v>
      </c>
      <c r="AS498" s="11">
        <f>IF(('OddsRatio_working_3-way'!X498=0),IF(Q498&gt;0,-Q498^(1/3),(-Q498)^(1/3)),'OddsRatio_working_3-way'!AM498-'OddsRatio_working_3-way'!R498/3)</f>
        <v>-0.83214447514147039</v>
      </c>
      <c r="AT498" s="11">
        <f>IF(('OddsRatio_working_3-way'!X498=0),IF(Q498&gt;0,-Q498^(1/3),(-Q498)^(1/3)),'OddsRatio_working_3-way'!AN498-'OddsRatio_working_3-way'!R498/3)</f>
        <v>-0.23943568456037226</v>
      </c>
      <c r="AU498" s="11">
        <f>IF(('OddsRatio_working_3-way'!X498=0),0,'OddsRatio_working_3-way'!AO498)</f>
        <v>0</v>
      </c>
      <c r="AV498" s="11">
        <f>IF(('OddsRatio_working_3-way'!X498=0),0,'OddsRatio_working_3-way'!AP498)</f>
        <v>0</v>
      </c>
      <c r="AW498" s="11">
        <f>IF(('OddsRatio_working_3-way'!X498=0),0,'OddsRatio_working_3-way'!AQ498)</f>
        <v>0</v>
      </c>
    </row>
    <row r="499" spans="1:49" x14ac:dyDescent="0.2">
      <c r="A499" s="4">
        <f>IF('True_Odds_Calculator_3-way'!A500="","",'True_Odds_Calculator_3-way'!A500)</f>
        <v>1.45</v>
      </c>
      <c r="B499" s="4">
        <f>IF('True_Odds_Calculator_3-way'!B500="","",'True_Odds_Calculator_3-way'!B500)</f>
        <v>4.7300000000000004</v>
      </c>
      <c r="C499" s="4">
        <f>IF('True_Odds_Calculator_3-way'!C500="","",'True_Odds_Calculator_3-way'!C500)</f>
        <v>7.98</v>
      </c>
      <c r="D499" s="9">
        <f t="shared" si="104"/>
        <v>0.67795926749905377</v>
      </c>
      <c r="E499" s="9">
        <f t="shared" si="105"/>
        <v>0.2025379845252922</v>
      </c>
      <c r="F499" s="9">
        <f t="shared" si="106"/>
        <v>0.11950274797565393</v>
      </c>
      <c r="G499" s="9">
        <f t="shared" si="107"/>
        <v>1.0555885973272341</v>
      </c>
      <c r="H499" s="9">
        <f t="shared" si="108"/>
        <v>1.4750148687972551</v>
      </c>
      <c r="I499" s="9">
        <f t="shared" si="109"/>
        <v>4.9373454680305837</v>
      </c>
      <c r="J499" s="9">
        <f t="shared" si="110"/>
        <v>8.3680084093440943</v>
      </c>
      <c r="K499" s="11">
        <f t="shared" si="111"/>
        <v>0.68965517241379315</v>
      </c>
      <c r="L499" s="11">
        <f t="shared" si="112"/>
        <v>0.21141649048625791</v>
      </c>
      <c r="M499" s="11">
        <f t="shared" si="113"/>
        <v>0.12531328320802004</v>
      </c>
      <c r="N499" s="11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-0.21406454095433958</v>
      </c>
      <c r="O499" s="11">
        <f>0</f>
        <v>0</v>
      </c>
      <c r="P499" s="11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0.20390701182496229</v>
      </c>
      <c r="Q499" s="11">
        <f>2*'OddsRatio_working_3-way'!K499*'OddsRatio_working_3-way'!L499*'OddsRatio_working_3-way'!M499</f>
        <v>3.6542475237448434E-2</v>
      </c>
      <c r="R499" s="11">
        <f t="shared" si="114"/>
        <v>0</v>
      </c>
      <c r="S499" s="11">
        <f t="shared" si="115"/>
        <v>-0.95254922144464871</v>
      </c>
      <c r="T499" s="11">
        <f t="shared" si="116"/>
        <v>-0.17070774577861086</v>
      </c>
      <c r="U499" s="11">
        <f>'OddsRatio_working_3-way'!S499-'OddsRatio_working_3-way'!R499^2/3</f>
        <v>-0.95254922144464871</v>
      </c>
      <c r="V499" s="11">
        <f>'OddsRatio_working_3-way'!S499*'OddsRatio_working_3-way'!R499/3-2*'OddsRatio_working_3-way'!R499^3/27-'OddsRatio_working_3-way'!T499</f>
        <v>0.17070774577861086</v>
      </c>
      <c r="W499" s="11">
        <f>'OddsRatio_working_3-way'!V499^2+4*'OddsRatio_working_3-way'!U499^3/27</f>
        <v>-9.8902651373852402E-2</v>
      </c>
      <c r="X499" s="11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0.17891603187156485</v>
      </c>
      <c r="Y499" s="11">
        <f>IF('OddsRatio_working_3-way'!W499&gt;=0,IF('OddsRatio_working_3-way'!V499+SQRT('OddsRatio_working_3-way'!W499)&gt;0,0,PI()),ACOS('OddsRatio_working_3-way'!V499/(2*'OddsRatio_working_3-way'!X499)))</f>
        <v>1.0734886522528639</v>
      </c>
      <c r="Z499" s="11">
        <f>'OddsRatio_working_3-way'!X499^(1/3)*COS('OddsRatio_working_3-way'!Y499/3)</f>
        <v>0.52779429866361705</v>
      </c>
      <c r="AA499" s="11">
        <f>'OddsRatio_working_3-way'!X499^(1/3)*COS(('OddsRatio_working_3-way'!Y499+2*PI())/3)</f>
        <v>-0.43481288612862223</v>
      </c>
      <c r="AB499" s="11">
        <f>'OddsRatio_working_3-way'!X499^(1/3)*COS(('OddsRatio_working_3-way'!Y499+4*PI())/3)</f>
        <v>-9.2981412534994909E-2</v>
      </c>
      <c r="AC499" s="11">
        <f>'OddsRatio_working_3-way'!X499^(1/3)*SIN('OddsRatio_working_3-way'!Y499/3)</f>
        <v>0.19735649329676727</v>
      </c>
      <c r="AD499" s="11">
        <f>'OddsRatio_working_3-way'!X499^(1/3)*SIN(('OddsRatio_working_3-way'!Y499+2*PI())/3)</f>
        <v>0.35840502396689988</v>
      </c>
      <c r="AE499" s="11">
        <f>'OddsRatio_working_3-way'!X499^(1/3)*SIN(('OddsRatio_working_3-way'!Y499+4*PI())/3)</f>
        <v>-0.55576151726366718</v>
      </c>
      <c r="AF499" s="11">
        <f>-'OddsRatio_working_3-way'!U499/(3*'OddsRatio_working_3-way'!X499^(1/3))*COS(('OddsRatio_working_3-way'!Y499)/3)</f>
        <v>0.52779429866361693</v>
      </c>
      <c r="AG499" s="11">
        <f>-'OddsRatio_working_3-way'!U499/(3*'OddsRatio_working_3-way'!X499^(1/3))*COS(('OddsRatio_working_3-way'!Y499+2*PI())/3)</f>
        <v>-0.43481288612862212</v>
      </c>
      <c r="AH499" s="11">
        <f>-'OddsRatio_working_3-way'!U499/(3*'OddsRatio_working_3-way'!X499^(1/3))*COS(('OddsRatio_working_3-way'!Y499+4*PI())/3)</f>
        <v>-9.2981412534994881E-2</v>
      </c>
      <c r="AI499" s="11">
        <f>'OddsRatio_working_3-way'!U499/(3*'OddsRatio_working_3-way'!X499^(1/3))*SIN(('OddsRatio_working_3-way'!Y499)/3)</f>
        <v>-0.19735649329676724</v>
      </c>
      <c r="AJ499" s="11">
        <f>'OddsRatio_working_3-way'!U499/(3*'OddsRatio_working_3-way'!X499^(1/3))*SIN(('OddsRatio_working_3-way'!Y499+2*PI())/3)</f>
        <v>-0.35840502396689983</v>
      </c>
      <c r="AK499" s="11">
        <f>'OddsRatio_working_3-way'!U499/(3*'OddsRatio_working_3-way'!X499^(1/3))*SIN(('OddsRatio_working_3-way'!Y499+4*PI())/3)</f>
        <v>0.55576151726366707</v>
      </c>
      <c r="AL499" s="11">
        <f>'OddsRatio_working_3-way'!Z499+'OddsRatio_working_3-way'!AF499</f>
        <v>1.0555885973272341</v>
      </c>
      <c r="AM499" s="11">
        <f>'OddsRatio_working_3-way'!AA499+'OddsRatio_working_3-way'!AG499</f>
        <v>-0.86962577225724436</v>
      </c>
      <c r="AN499" s="11">
        <f>'OddsRatio_working_3-way'!AB499+'OddsRatio_working_3-way'!AH499</f>
        <v>-0.18596282506998979</v>
      </c>
      <c r="AO499" s="11">
        <f>'OddsRatio_working_3-way'!AC499+'OddsRatio_working_3-way'!AI499</f>
        <v>0</v>
      </c>
      <c r="AP499" s="11">
        <f>'OddsRatio_working_3-way'!AD499+'OddsRatio_working_3-way'!AJ499</f>
        <v>0</v>
      </c>
      <c r="AQ499" s="11">
        <f>'OddsRatio_working_3-way'!AE499+'OddsRatio_working_3-way'!AK499</f>
        <v>0</v>
      </c>
      <c r="AR499" s="10">
        <f>IF(A499="","",IF(('OddsRatio_working_3-way'!X499=0),IF(Q499&gt;0,-Q499^(1/3),(-Q499)^(1/3)),'OddsRatio_working_3-way'!AL499-'OddsRatio_working_3-way'!R499/3))</f>
        <v>1.0555885973272341</v>
      </c>
      <c r="AS499" s="11">
        <f>IF(('OddsRatio_working_3-way'!X499=0),IF(Q499&gt;0,-Q499^(1/3),(-Q499)^(1/3)),'OddsRatio_working_3-way'!AM499-'OddsRatio_working_3-way'!R499/3)</f>
        <v>-0.86962577225724436</v>
      </c>
      <c r="AT499" s="11">
        <f>IF(('OddsRatio_working_3-way'!X499=0),IF(Q499&gt;0,-Q499^(1/3),(-Q499)^(1/3)),'OddsRatio_working_3-way'!AN499-'OddsRatio_working_3-way'!R499/3)</f>
        <v>-0.18596282506998979</v>
      </c>
      <c r="AU499" s="11">
        <f>IF(('OddsRatio_working_3-way'!X499=0),0,'OddsRatio_working_3-way'!AO499)</f>
        <v>0</v>
      </c>
      <c r="AV499" s="11">
        <f>IF(('OddsRatio_working_3-way'!X499=0),0,'OddsRatio_working_3-way'!AP499)</f>
        <v>0</v>
      </c>
      <c r="AW499" s="11">
        <f>IF(('OddsRatio_working_3-way'!X499=0),0,'OddsRatio_working_3-way'!AQ499)</f>
        <v>0</v>
      </c>
    </row>
    <row r="500" spans="1:49" x14ac:dyDescent="0.2">
      <c r="A500" s="4">
        <f>IF('True_Odds_Calculator_3-way'!A501="","",'True_Odds_Calculator_3-way'!A501)</f>
        <v>5.98</v>
      </c>
      <c r="B500" s="4">
        <f>IF('True_Odds_Calculator_3-way'!B501="","",'True_Odds_Calculator_3-way'!B501)</f>
        <v>4.58</v>
      </c>
      <c r="C500" s="4">
        <f>IF('True_Odds_Calculator_3-way'!C501="","",'True_Odds_Calculator_3-way'!C501)</f>
        <v>1.56</v>
      </c>
      <c r="D500" s="9">
        <f t="shared" si="104"/>
        <v>0.16044085788705245</v>
      </c>
      <c r="E500" s="9">
        <f t="shared" si="105"/>
        <v>0.21000679701987388</v>
      </c>
      <c r="F500" s="9">
        <f t="shared" si="106"/>
        <v>0.62955234509307378</v>
      </c>
      <c r="G500" s="9">
        <f t="shared" si="107"/>
        <v>1.0507683350442527</v>
      </c>
      <c r="H500" s="9">
        <f t="shared" si="108"/>
        <v>6.2328263085203801</v>
      </c>
      <c r="I500" s="9">
        <f t="shared" si="109"/>
        <v>4.7617506394584241</v>
      </c>
      <c r="J500" s="9">
        <f t="shared" si="110"/>
        <v>1.5884302676247815</v>
      </c>
      <c r="K500" s="11">
        <f t="shared" si="111"/>
        <v>0.16722408026755853</v>
      </c>
      <c r="L500" s="11">
        <f t="shared" si="112"/>
        <v>0.2183406113537118</v>
      </c>
      <c r="M500" s="11">
        <f t="shared" si="113"/>
        <v>0.64102564102564097</v>
      </c>
      <c r="N500" s="11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-0.23367332379907058</v>
      </c>
      <c r="O500" s="11">
        <f>0</f>
        <v>0</v>
      </c>
      <c r="P500" s="11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0.21345364629382679</v>
      </c>
      <c r="Q500" s="11">
        <f>2*'OddsRatio_working_3-way'!K500*'OddsRatio_working_3-way'!L500*'OddsRatio_working_3-way'!M500</f>
        <v>4.6810010152154996E-2</v>
      </c>
      <c r="R500" s="11">
        <f t="shared" si="114"/>
        <v>0</v>
      </c>
      <c r="S500" s="11">
        <f t="shared" si="115"/>
        <v>-0.91347032183001708</v>
      </c>
      <c r="T500" s="11">
        <f t="shared" si="116"/>
        <v>-0.20032243899781077</v>
      </c>
      <c r="U500" s="11">
        <f>'OddsRatio_working_3-way'!S500-'OddsRatio_working_3-way'!R500^2/3</f>
        <v>-0.91347032183001708</v>
      </c>
      <c r="V500" s="11">
        <f>'OddsRatio_working_3-way'!S500*'OddsRatio_working_3-way'!R500/3-2*'OddsRatio_working_3-way'!R500^3/27-'OddsRatio_working_3-way'!T500</f>
        <v>0.20032243899781077</v>
      </c>
      <c r="W500" s="11">
        <f>'OddsRatio_working_3-way'!V500^2+4*'OddsRatio_working_3-way'!U500^3/27</f>
        <v>-7.2793178222205351E-2</v>
      </c>
      <c r="X500" s="11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0.16801953590895088</v>
      </c>
      <c r="Y500" s="11">
        <f>IF('OddsRatio_working_3-way'!W500&gt;=0,IF('OddsRatio_working_3-way'!V500+SQRT('OddsRatio_working_3-way'!W500)&gt;0,0,PI()),ACOS('OddsRatio_working_3-way'!V500/(2*'OddsRatio_working_3-way'!X500)))</f>
        <v>0.93212596798116532</v>
      </c>
      <c r="Z500" s="11">
        <f>'OddsRatio_working_3-way'!X500^(1/3)*COS('OddsRatio_working_3-way'!Y500/3)</f>
        <v>0.52538416752212636</v>
      </c>
      <c r="AA500" s="11">
        <f>'OddsRatio_working_3-way'!X500^(1/3)*COS(('OddsRatio_working_3-way'!Y500+2*PI())/3)</f>
        <v>-0.40879543021594755</v>
      </c>
      <c r="AB500" s="11">
        <f>'OddsRatio_working_3-way'!X500^(1/3)*COS(('OddsRatio_working_3-way'!Y500+4*PI())/3)</f>
        <v>-0.11658873730617922</v>
      </c>
      <c r="AC500" s="11">
        <f>'OddsRatio_working_3-way'!X500^(1/3)*SIN('OddsRatio_working_3-way'!Y500/3)</f>
        <v>0.16870561281046526</v>
      </c>
      <c r="AD500" s="11">
        <f>'OddsRatio_working_3-way'!X500^(1/3)*SIN(('OddsRatio_working_3-way'!Y500+2*PI())/3)</f>
        <v>0.37064322941506805</v>
      </c>
      <c r="AE500" s="11">
        <f>'OddsRatio_working_3-way'!X500^(1/3)*SIN(('OddsRatio_working_3-way'!Y500+4*PI())/3)</f>
        <v>-0.53934884222553314</v>
      </c>
      <c r="AF500" s="11">
        <f>-'OddsRatio_working_3-way'!U500/(3*'OddsRatio_working_3-way'!X500^(1/3))*COS(('OddsRatio_working_3-way'!Y500)/3)</f>
        <v>0.52538416752212636</v>
      </c>
      <c r="AG500" s="11">
        <f>-'OddsRatio_working_3-way'!U500/(3*'OddsRatio_working_3-way'!X500^(1/3))*COS(('OddsRatio_working_3-way'!Y500+2*PI())/3)</f>
        <v>-0.40879543021594755</v>
      </c>
      <c r="AH500" s="11">
        <f>-'OddsRatio_working_3-way'!U500/(3*'OddsRatio_working_3-way'!X500^(1/3))*COS(('OddsRatio_working_3-way'!Y500+4*PI())/3)</f>
        <v>-0.11658873730617922</v>
      </c>
      <c r="AI500" s="11">
        <f>'OddsRatio_working_3-way'!U500/(3*'OddsRatio_working_3-way'!X500^(1/3))*SIN(('OddsRatio_working_3-way'!Y500)/3)</f>
        <v>-0.16870561281046526</v>
      </c>
      <c r="AJ500" s="11">
        <f>'OddsRatio_working_3-way'!U500/(3*'OddsRatio_working_3-way'!X500^(1/3))*SIN(('OddsRatio_working_3-way'!Y500+2*PI())/3)</f>
        <v>-0.37064322941506805</v>
      </c>
      <c r="AK500" s="11">
        <f>'OddsRatio_working_3-way'!U500/(3*'OddsRatio_working_3-way'!X500^(1/3))*SIN(('OddsRatio_working_3-way'!Y500+4*PI())/3)</f>
        <v>0.53934884222553314</v>
      </c>
      <c r="AL500" s="11">
        <f>'OddsRatio_working_3-way'!Z500+'OddsRatio_working_3-way'!AF500</f>
        <v>1.0507683350442527</v>
      </c>
      <c r="AM500" s="11">
        <f>'OddsRatio_working_3-way'!AA500+'OddsRatio_working_3-way'!AG500</f>
        <v>-0.81759086043189511</v>
      </c>
      <c r="AN500" s="11">
        <f>'OddsRatio_working_3-way'!AB500+'OddsRatio_working_3-way'!AH500</f>
        <v>-0.23317747461235844</v>
      </c>
      <c r="AO500" s="11">
        <f>'OddsRatio_working_3-way'!AC500+'OddsRatio_working_3-way'!AI500</f>
        <v>0</v>
      </c>
      <c r="AP500" s="11">
        <f>'OddsRatio_working_3-way'!AD500+'OddsRatio_working_3-way'!AJ500</f>
        <v>0</v>
      </c>
      <c r="AQ500" s="11">
        <f>'OddsRatio_working_3-way'!AE500+'OddsRatio_working_3-way'!AK500</f>
        <v>0</v>
      </c>
      <c r="AR500" s="10">
        <f>IF(A500="","",IF(('OddsRatio_working_3-way'!X500=0),IF(Q500&gt;0,-Q500^(1/3),(-Q500)^(1/3)),'OddsRatio_working_3-way'!AL500-'OddsRatio_working_3-way'!R500/3))</f>
        <v>1.0507683350442527</v>
      </c>
      <c r="AS500" s="11">
        <f>IF(('OddsRatio_working_3-way'!X500=0),IF(Q500&gt;0,-Q500^(1/3),(-Q500)^(1/3)),'OddsRatio_working_3-way'!AM500-'OddsRatio_working_3-way'!R500/3)</f>
        <v>-0.81759086043189511</v>
      </c>
      <c r="AT500" s="11">
        <f>IF(('OddsRatio_working_3-way'!X500=0),IF(Q500&gt;0,-Q500^(1/3),(-Q500)^(1/3)),'OddsRatio_working_3-way'!AN500-'OddsRatio_working_3-way'!R500/3)</f>
        <v>-0.23317747461235844</v>
      </c>
      <c r="AU500" s="11">
        <f>IF(('OddsRatio_working_3-way'!X500=0),0,'OddsRatio_working_3-way'!AO500)</f>
        <v>0</v>
      </c>
      <c r="AV500" s="11">
        <f>IF(('OddsRatio_working_3-way'!X500=0),0,'OddsRatio_working_3-way'!AP500)</f>
        <v>0</v>
      </c>
      <c r="AW500" s="11">
        <f>IF(('OddsRatio_working_3-way'!X500=0),0,'OddsRatio_working_3-way'!AQ500)</f>
        <v>0</v>
      </c>
    </row>
    <row r="501" spans="1:49" x14ac:dyDescent="0.2">
      <c r="A501" s="4">
        <f>IF('True_Odds_Calculator_3-way'!A502="","",'True_Odds_Calculator_3-way'!A502)</f>
        <v>1.48</v>
      </c>
      <c r="B501" s="4">
        <f>IF('True_Odds_Calculator_3-way'!B502="","",'True_Odds_Calculator_3-way'!B502)</f>
        <v>4.3</v>
      </c>
      <c r="C501" s="4">
        <f>IF('True_Odds_Calculator_3-way'!C502="","",'True_Odds_Calculator_3-way'!C502)</f>
        <v>7.64</v>
      </c>
      <c r="D501" s="9">
        <f t="shared" si="104"/>
        <v>0.65855444731235691</v>
      </c>
      <c r="E501" s="9">
        <f t="shared" si="105"/>
        <v>0.21908052683956813</v>
      </c>
      <c r="F501" s="9">
        <f t="shared" si="106"/>
        <v>0.12236502584807488</v>
      </c>
      <c r="G501" s="9">
        <f t="shared" si="107"/>
        <v>1.0801611079170104</v>
      </c>
      <c r="H501" s="9">
        <f t="shared" si="108"/>
        <v>1.518477331800165</v>
      </c>
      <c r="I501" s="9">
        <f t="shared" si="109"/>
        <v>4.5645316561261344</v>
      </c>
      <c r="J501" s="9">
        <f t="shared" si="110"/>
        <v>8.1722697565689479</v>
      </c>
      <c r="K501" s="11">
        <f t="shared" si="111"/>
        <v>0.67567567567567566</v>
      </c>
      <c r="L501" s="11">
        <f t="shared" si="112"/>
        <v>0.23255813953488372</v>
      </c>
      <c r="M501" s="11">
        <f t="shared" si="113"/>
        <v>0.13089005235602094</v>
      </c>
      <c r="N501" s="11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-0.21632152059523291</v>
      </c>
      <c r="O501" s="11">
        <f>0</f>
        <v>0</v>
      </c>
      <c r="P501" s="11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0.21431086510838124</v>
      </c>
      <c r="Q501" s="11">
        <f>2*'OddsRatio_working_3-way'!K501*'OddsRatio_working_3-way'!L501*'OddsRatio_working_3-way'!M501</f>
        <v>4.1134523053432098E-2</v>
      </c>
      <c r="R501" s="11">
        <f t="shared" si="114"/>
        <v>0</v>
      </c>
      <c r="S501" s="11">
        <f t="shared" si="115"/>
        <v>-0.99070524522331793</v>
      </c>
      <c r="T501" s="11">
        <f t="shared" si="116"/>
        <v>-0.19015455762443723</v>
      </c>
      <c r="U501" s="11">
        <f>'OddsRatio_working_3-way'!S501-'OddsRatio_working_3-way'!R501^2/3</f>
        <v>-0.99070524522331793</v>
      </c>
      <c r="V501" s="11">
        <f>'OddsRatio_working_3-way'!S501*'OddsRatio_working_3-way'!R501/3-2*'OddsRatio_working_3-way'!R501^3/27-'OddsRatio_working_3-way'!T501</f>
        <v>0.19015455762443723</v>
      </c>
      <c r="W501" s="11">
        <f>'OddsRatio_working_3-way'!V501^2+4*'OddsRatio_working_3-way'!U501^3/27</f>
        <v>-0.10789666792906058</v>
      </c>
      <c r="X501" s="11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0.18977316967527708</v>
      </c>
      <c r="Y501" s="11">
        <f>IF('OddsRatio_working_3-way'!W501&gt;=0,IF('OddsRatio_working_3-way'!V501+SQRT('OddsRatio_working_3-way'!W501)&gt;0,0,PI()),ACOS('OddsRatio_working_3-way'!V501/(2*'OddsRatio_working_3-way'!X501)))</f>
        <v>1.0460368587304019</v>
      </c>
      <c r="Z501" s="11">
        <f>'OddsRatio_working_3-way'!X501^(1/3)*COS('OddsRatio_working_3-way'!Y501/3)</f>
        <v>0.54008055395850518</v>
      </c>
      <c r="AA501" s="11">
        <f>'OddsRatio_working_3-way'!X501^(1/3)*COS(('OddsRatio_working_3-way'!Y501+2*PI())/3)</f>
        <v>-0.44007279661221893</v>
      </c>
      <c r="AB501" s="11">
        <f>'OddsRatio_working_3-way'!X501^(1/3)*COS(('OddsRatio_working_3-way'!Y501+4*PI())/3)</f>
        <v>-0.1000077573462862</v>
      </c>
      <c r="AC501" s="11">
        <f>'OddsRatio_working_3-way'!X501^(1/3)*SIN('OddsRatio_working_3-way'!Y501/3)</f>
        <v>0.19633664196216696</v>
      </c>
      <c r="AD501" s="11">
        <f>'OddsRatio_working_3-way'!X501^(1/3)*SIN(('OddsRatio_working_3-way'!Y501+2*PI())/3)</f>
        <v>0.36955515883695439</v>
      </c>
      <c r="AE501" s="11">
        <f>'OddsRatio_working_3-way'!X501^(1/3)*SIN(('OddsRatio_working_3-way'!Y501+4*PI())/3)</f>
        <v>-0.56589180079912127</v>
      </c>
      <c r="AF501" s="11">
        <f>-'OddsRatio_working_3-way'!U501/(3*'OddsRatio_working_3-way'!X501^(1/3))*COS(('OddsRatio_working_3-way'!Y501)/3)</f>
        <v>0.54008055395850518</v>
      </c>
      <c r="AG501" s="11">
        <f>-'OddsRatio_working_3-way'!U501/(3*'OddsRatio_working_3-way'!X501^(1/3))*COS(('OddsRatio_working_3-way'!Y501+2*PI())/3)</f>
        <v>-0.44007279661221893</v>
      </c>
      <c r="AH501" s="11">
        <f>-'OddsRatio_working_3-way'!U501/(3*'OddsRatio_working_3-way'!X501^(1/3))*COS(('OddsRatio_working_3-way'!Y501+4*PI())/3)</f>
        <v>-0.1000077573462862</v>
      </c>
      <c r="AI501" s="11">
        <f>'OddsRatio_working_3-way'!U501/(3*'OddsRatio_working_3-way'!X501^(1/3))*SIN(('OddsRatio_working_3-way'!Y501)/3)</f>
        <v>-0.19633664196216696</v>
      </c>
      <c r="AJ501" s="11">
        <f>'OddsRatio_working_3-way'!U501/(3*'OddsRatio_working_3-way'!X501^(1/3))*SIN(('OddsRatio_working_3-way'!Y501+2*PI())/3)</f>
        <v>-0.36955515883695439</v>
      </c>
      <c r="AK501" s="11">
        <f>'OddsRatio_working_3-way'!U501/(3*'OddsRatio_working_3-way'!X501^(1/3))*SIN(('OddsRatio_working_3-way'!Y501+4*PI())/3)</f>
        <v>0.56589180079912127</v>
      </c>
      <c r="AL501" s="11">
        <f>'OddsRatio_working_3-way'!Z501+'OddsRatio_working_3-way'!AF501</f>
        <v>1.0801611079170104</v>
      </c>
      <c r="AM501" s="11">
        <f>'OddsRatio_working_3-way'!AA501+'OddsRatio_working_3-way'!AG501</f>
        <v>-0.88014559322443786</v>
      </c>
      <c r="AN501" s="11">
        <f>'OddsRatio_working_3-way'!AB501+'OddsRatio_working_3-way'!AH501</f>
        <v>-0.20001551469257239</v>
      </c>
      <c r="AO501" s="11">
        <f>'OddsRatio_working_3-way'!AC501+'OddsRatio_working_3-way'!AI501</f>
        <v>0</v>
      </c>
      <c r="AP501" s="11">
        <f>'OddsRatio_working_3-way'!AD501+'OddsRatio_working_3-way'!AJ501</f>
        <v>0</v>
      </c>
      <c r="AQ501" s="11">
        <f>'OddsRatio_working_3-way'!AE501+'OddsRatio_working_3-way'!AK501</f>
        <v>0</v>
      </c>
      <c r="AR501" s="10">
        <f>IF(A501="","",IF(('OddsRatio_working_3-way'!X501=0),IF(Q501&gt;0,-Q501^(1/3),(-Q501)^(1/3)),'OddsRatio_working_3-way'!AL501-'OddsRatio_working_3-way'!R501/3))</f>
        <v>1.0801611079170104</v>
      </c>
      <c r="AS501" s="11">
        <f>IF(('OddsRatio_working_3-way'!X501=0),IF(Q501&gt;0,-Q501^(1/3),(-Q501)^(1/3)),'OddsRatio_working_3-way'!AM501-'OddsRatio_working_3-way'!R501/3)</f>
        <v>-0.88014559322443786</v>
      </c>
      <c r="AT501" s="11">
        <f>IF(('OddsRatio_working_3-way'!X501=0),IF(Q501&gt;0,-Q501^(1/3),(-Q501)^(1/3)),'OddsRatio_working_3-way'!AN501-'OddsRatio_working_3-way'!R501/3)</f>
        <v>-0.20001551469257239</v>
      </c>
      <c r="AU501" s="11">
        <f>IF(('OddsRatio_working_3-way'!X501=0),0,'OddsRatio_working_3-way'!AO501)</f>
        <v>0</v>
      </c>
      <c r="AV501" s="11">
        <f>IF(('OddsRatio_working_3-way'!X501=0),0,'OddsRatio_working_3-way'!AP501)</f>
        <v>0</v>
      </c>
      <c r="AW501" s="11">
        <f>IF(('OddsRatio_working_3-way'!X501=0),0,'OddsRatio_working_3-way'!AQ501)</f>
        <v>0</v>
      </c>
    </row>
    <row r="502" spans="1:49" x14ac:dyDescent="0.2">
      <c r="A502" s="4">
        <f>IF('True_Odds_Calculator_3-way'!A503="","",'True_Odds_Calculator_3-way'!A503)</f>
        <v>2.4300000000000002</v>
      </c>
      <c r="B502" s="4">
        <f>IF('True_Odds_Calculator_3-way'!B503="","",'True_Odds_Calculator_3-way'!B503)</f>
        <v>3.15</v>
      </c>
      <c r="C502" s="4">
        <f>IF('True_Odds_Calculator_3-way'!C503="","",'True_Odds_Calculator_3-way'!C503)</f>
        <v>3.29</v>
      </c>
      <c r="D502" s="9">
        <f t="shared" si="104"/>
        <v>0.39958824007296184</v>
      </c>
      <c r="E502" s="9">
        <f t="shared" si="105"/>
        <v>0.30683148112264974</v>
      </c>
      <c r="F502" s="9">
        <f t="shared" si="106"/>
        <v>0.29358027880438869</v>
      </c>
      <c r="G502" s="9">
        <f t="shared" si="107"/>
        <v>1.0507525534502129</v>
      </c>
      <c r="H502" s="9">
        <f t="shared" si="108"/>
        <v>2.5025761514338045</v>
      </c>
      <c r="I502" s="9">
        <f t="shared" si="109"/>
        <v>3.2591179899179576</v>
      </c>
      <c r="J502" s="9">
        <f t="shared" si="110"/>
        <v>3.4062233474009873</v>
      </c>
      <c r="K502" s="11">
        <f t="shared" si="111"/>
        <v>0.41152263374485593</v>
      </c>
      <c r="L502" s="11">
        <f t="shared" si="112"/>
        <v>0.31746031746031744</v>
      </c>
      <c r="M502" s="11">
        <f t="shared" si="113"/>
        <v>0.303951367781155</v>
      </c>
      <c r="N502" s="11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-0.27957430527883464</v>
      </c>
      <c r="O502" s="11">
        <f>0</f>
        <v>0</v>
      </c>
      <c r="P502" s="11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0.23309093067808206</v>
      </c>
      <c r="Q502" s="11">
        <f>2*'OddsRatio_working_3-way'!K502*'OddsRatio_working_3-way'!L502*'OddsRatio_working_3-way'!M502</f>
        <v>7.9417693587080784E-2</v>
      </c>
      <c r="R502" s="11">
        <f t="shared" si="114"/>
        <v>0</v>
      </c>
      <c r="S502" s="11">
        <f t="shared" si="115"/>
        <v>-0.83373516906572587</v>
      </c>
      <c r="T502" s="11">
        <f t="shared" si="116"/>
        <v>-0.2840664971263121</v>
      </c>
      <c r="U502" s="11">
        <f>'OddsRatio_working_3-way'!S502-'OddsRatio_working_3-way'!R502^2/3</f>
        <v>-0.83373516906572587</v>
      </c>
      <c r="V502" s="11">
        <f>'OddsRatio_working_3-way'!S502*'OddsRatio_working_3-way'!R502/3-2*'OddsRatio_working_3-way'!R502^3/27-'OddsRatio_working_3-way'!T502</f>
        <v>0.2840664971263121</v>
      </c>
      <c r="W502" s="11">
        <f>'OddsRatio_working_3-way'!V502^2+4*'OddsRatio_working_3-way'!U502^3/27</f>
        <v>-5.1641904288011881E-3</v>
      </c>
      <c r="X502" s="11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0.14650764930406729</v>
      </c>
      <c r="Y502" s="11">
        <f>IF('OddsRatio_working_3-way'!W502&gt;=0,IF('OddsRatio_working_3-way'!V502+SQRT('OddsRatio_working_3-way'!W502)&gt;0,0,PI()),ACOS('OddsRatio_working_3-way'!V502/(2*'OddsRatio_working_3-way'!X502)))</f>
        <v>0.24777861533882173</v>
      </c>
      <c r="Z502" s="11">
        <f>'OddsRatio_working_3-way'!X502^(1/3)*COS('OddsRatio_working_3-way'!Y502/3)</f>
        <v>0.52537627672510645</v>
      </c>
      <c r="AA502" s="11">
        <f>'OddsRatio_working_3-way'!X502^(1/3)*COS(('OddsRatio_working_3-way'!Y502+2*PI())/3)</f>
        <v>-0.30035268611345201</v>
      </c>
      <c r="AB502" s="11">
        <f>'OddsRatio_working_3-way'!X502^(1/3)*COS(('OddsRatio_working_3-way'!Y502+4*PI())/3)</f>
        <v>-0.22502359061165458</v>
      </c>
      <c r="AC502" s="11">
        <f>'OddsRatio_working_3-way'!X502^(1/3)*SIN('OddsRatio_working_3-way'!Y502/3)</f>
        <v>4.3491273565773758E-2</v>
      </c>
      <c r="AD502" s="11">
        <f>'OddsRatio_working_3-way'!X502^(1/3)*SIN(('OddsRatio_working_3-way'!Y502+2*PI())/3)</f>
        <v>0.43324356540673842</v>
      </c>
      <c r="AE502" s="11">
        <f>'OddsRatio_working_3-way'!X502^(1/3)*SIN(('OddsRatio_working_3-way'!Y502+4*PI())/3)</f>
        <v>-0.47673483897251218</v>
      </c>
      <c r="AF502" s="11">
        <f>-'OddsRatio_working_3-way'!U502/(3*'OddsRatio_working_3-way'!X502^(1/3))*COS(('OddsRatio_working_3-way'!Y502)/3)</f>
        <v>0.52537627672510645</v>
      </c>
      <c r="AG502" s="11">
        <f>-'OddsRatio_working_3-way'!U502/(3*'OddsRatio_working_3-way'!X502^(1/3))*COS(('OddsRatio_working_3-way'!Y502+2*PI())/3)</f>
        <v>-0.30035268611345201</v>
      </c>
      <c r="AH502" s="11">
        <f>-'OddsRatio_working_3-way'!U502/(3*'OddsRatio_working_3-way'!X502^(1/3))*COS(('OddsRatio_working_3-way'!Y502+4*PI())/3)</f>
        <v>-0.22502359061165458</v>
      </c>
      <c r="AI502" s="11">
        <f>'OddsRatio_working_3-way'!U502/(3*'OddsRatio_working_3-way'!X502^(1/3))*SIN(('OddsRatio_working_3-way'!Y502)/3)</f>
        <v>-4.3491273565773758E-2</v>
      </c>
      <c r="AJ502" s="11">
        <f>'OddsRatio_working_3-way'!U502/(3*'OddsRatio_working_3-way'!X502^(1/3))*SIN(('OddsRatio_working_3-way'!Y502+2*PI())/3)</f>
        <v>-0.43324356540673842</v>
      </c>
      <c r="AK502" s="11">
        <f>'OddsRatio_working_3-way'!U502/(3*'OddsRatio_working_3-way'!X502^(1/3))*SIN(('OddsRatio_working_3-way'!Y502+4*PI())/3)</f>
        <v>0.47673483897251218</v>
      </c>
      <c r="AL502" s="11">
        <f>'OddsRatio_working_3-way'!Z502+'OddsRatio_working_3-way'!AF502</f>
        <v>1.0507525534502129</v>
      </c>
      <c r="AM502" s="11">
        <f>'OddsRatio_working_3-way'!AA502+'OddsRatio_working_3-way'!AG502</f>
        <v>-0.60070537222690401</v>
      </c>
      <c r="AN502" s="11">
        <f>'OddsRatio_working_3-way'!AB502+'OddsRatio_working_3-way'!AH502</f>
        <v>-0.45004718122330917</v>
      </c>
      <c r="AO502" s="11">
        <f>'OddsRatio_working_3-way'!AC502+'OddsRatio_working_3-way'!AI502</f>
        <v>0</v>
      </c>
      <c r="AP502" s="11">
        <f>'OddsRatio_working_3-way'!AD502+'OddsRatio_working_3-way'!AJ502</f>
        <v>0</v>
      </c>
      <c r="AQ502" s="11">
        <f>'OddsRatio_working_3-way'!AE502+'OddsRatio_working_3-way'!AK502</f>
        <v>0</v>
      </c>
      <c r="AR502" s="10">
        <f>IF(A502="","",IF(('OddsRatio_working_3-way'!X502=0),IF(Q502&gt;0,-Q502^(1/3),(-Q502)^(1/3)),'OddsRatio_working_3-way'!AL502-'OddsRatio_working_3-way'!R502/3))</f>
        <v>1.0507525534502129</v>
      </c>
      <c r="AS502" s="11">
        <f>IF(('OddsRatio_working_3-way'!X502=0),IF(Q502&gt;0,-Q502^(1/3),(-Q502)^(1/3)),'OddsRatio_working_3-way'!AM502-'OddsRatio_working_3-way'!R502/3)</f>
        <v>-0.60070537222690401</v>
      </c>
      <c r="AT502" s="11">
        <f>IF(('OddsRatio_working_3-way'!X502=0),IF(Q502&gt;0,-Q502^(1/3),(-Q502)^(1/3)),'OddsRatio_working_3-way'!AN502-'OddsRatio_working_3-way'!R502/3)</f>
        <v>-0.45004718122330917</v>
      </c>
      <c r="AU502" s="11">
        <f>IF(('OddsRatio_working_3-way'!X502=0),0,'OddsRatio_working_3-way'!AO502)</f>
        <v>0</v>
      </c>
      <c r="AV502" s="11">
        <f>IF(('OddsRatio_working_3-way'!X502=0),0,'OddsRatio_working_3-way'!AP502)</f>
        <v>0</v>
      </c>
      <c r="AW502" s="11">
        <f>IF(('OddsRatio_working_3-way'!X502=0),0,'OddsRatio_working_3-way'!AQ502)</f>
        <v>0</v>
      </c>
    </row>
    <row r="503" spans="1:49" x14ac:dyDescent="0.2">
      <c r="A503" s="4">
        <f>IF('True_Odds_Calculator_3-way'!A504="","",'True_Odds_Calculator_3-way'!A504)</f>
        <v>1.37</v>
      </c>
      <c r="B503" s="4">
        <f>IF('True_Odds_Calculator_3-way'!B504="","",'True_Odds_Calculator_3-way'!B504)</f>
        <v>5.54</v>
      </c>
      <c r="C503" s="4">
        <f>IF('True_Odds_Calculator_3-way'!C504="","",'True_Odds_Calculator_3-way'!C504)</f>
        <v>7.4</v>
      </c>
      <c r="D503" s="9">
        <f t="shared" si="104"/>
        <v>0.70984974256340772</v>
      </c>
      <c r="E503" s="9">
        <f t="shared" si="105"/>
        <v>0.16623836142262377</v>
      </c>
      <c r="F503" s="9">
        <f t="shared" si="106"/>
        <v>0.12391189601396849</v>
      </c>
      <c r="G503" s="9">
        <f t="shared" si="107"/>
        <v>1.1047265892242182</v>
      </c>
      <c r="H503" s="9">
        <f t="shared" si="108"/>
        <v>1.4087488380129609</v>
      </c>
      <c r="I503" s="9">
        <f t="shared" si="109"/>
        <v>6.0154587150779486</v>
      </c>
      <c r="J503" s="9">
        <f t="shared" si="110"/>
        <v>8.0702501710349974</v>
      </c>
      <c r="K503" s="11">
        <f t="shared" si="111"/>
        <v>0.72992700729927007</v>
      </c>
      <c r="L503" s="11">
        <f t="shared" si="112"/>
        <v>0.18050541516245489</v>
      </c>
      <c r="M503" s="11">
        <f t="shared" si="113"/>
        <v>0.13513513513513511</v>
      </c>
      <c r="N503" s="11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-0.19141479353869661</v>
      </c>
      <c r="O503" s="11">
        <f>0</f>
        <v>0</v>
      </c>
      <c r="P503" s="11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0.20137268154343702</v>
      </c>
      <c r="Q503" s="11">
        <f>2*'OddsRatio_working_3-way'!K503*'OddsRatio_working_3-way'!L503*'OddsRatio_working_3-way'!M503</f>
        <v>3.5609669592119718E-2</v>
      </c>
      <c r="R503" s="11">
        <f t="shared" si="114"/>
        <v>0</v>
      </c>
      <c r="S503" s="11">
        <f t="shared" si="115"/>
        <v>-1.0520225622097872</v>
      </c>
      <c r="T503" s="11">
        <f t="shared" si="116"/>
        <v>-0.18603405167281822</v>
      </c>
      <c r="U503" s="11">
        <f>'OddsRatio_working_3-way'!S503-'OddsRatio_working_3-way'!R503^2/3</f>
        <v>-1.0520225622097872</v>
      </c>
      <c r="V503" s="11">
        <f>'OddsRatio_working_3-way'!S503*'OddsRatio_working_3-way'!R503/3-2*'OddsRatio_working_3-way'!R503^3/27-'OddsRatio_working_3-way'!T503</f>
        <v>0.18603405167281822</v>
      </c>
      <c r="W503" s="11">
        <f>'OddsRatio_working_3-way'!V503^2+4*'OddsRatio_working_3-way'!U503^3/27</f>
        <v>-0.13788429734709073</v>
      </c>
      <c r="X503" s="11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0.20766136239614696</v>
      </c>
      <c r="Y503" s="11">
        <f>IF('OddsRatio_working_3-way'!W503&gt;=0,IF('OddsRatio_working_3-way'!V503+SQRT('OddsRatio_working_3-way'!W503)&gt;0,0,PI()),ACOS('OddsRatio_working_3-way'!V503/(2*'OddsRatio_working_3-way'!X503)))</f>
        <v>1.1063515149395833</v>
      </c>
      <c r="Z503" s="11">
        <f>'OddsRatio_working_3-way'!X503^(1/3)*COS('OddsRatio_working_3-way'!Y503/3)</f>
        <v>0.5523632946121092</v>
      </c>
      <c r="AA503" s="11">
        <f>'OddsRatio_working_3-way'!X503^(1/3)*COS(('OddsRatio_working_3-way'!Y503+2*PI())/3)</f>
        <v>-0.46105115162298899</v>
      </c>
      <c r="AB503" s="11">
        <f>'OddsRatio_working_3-way'!X503^(1/3)*COS(('OddsRatio_working_3-way'!Y503+4*PI())/3)</f>
        <v>-9.1312142989120409E-2</v>
      </c>
      <c r="AC503" s="11">
        <f>'OddsRatio_working_3-way'!X503^(1/3)*SIN('OddsRatio_working_3-way'!Y503/3)</f>
        <v>0.21346891616466954</v>
      </c>
      <c r="AD503" s="11">
        <f>'OddsRatio_working_3-way'!X503^(1/3)*SIN(('OddsRatio_working_3-way'!Y503+2*PI())/3)</f>
        <v>0.37162618716982004</v>
      </c>
      <c r="AE503" s="11">
        <f>'OddsRatio_working_3-way'!X503^(1/3)*SIN(('OddsRatio_working_3-way'!Y503+4*PI())/3)</f>
        <v>-0.58509510333448944</v>
      </c>
      <c r="AF503" s="11">
        <f>-'OddsRatio_working_3-way'!U503/(3*'OddsRatio_working_3-way'!X503^(1/3))*COS(('OddsRatio_working_3-way'!Y503)/3)</f>
        <v>0.55236329461210898</v>
      </c>
      <c r="AG503" s="11">
        <f>-'OddsRatio_working_3-way'!U503/(3*'OddsRatio_working_3-way'!X503^(1/3))*COS(('OddsRatio_working_3-way'!Y503+2*PI())/3)</f>
        <v>-0.46105115162298882</v>
      </c>
      <c r="AH503" s="11">
        <f>-'OddsRatio_working_3-way'!U503/(3*'OddsRatio_working_3-way'!X503^(1/3))*COS(('OddsRatio_working_3-way'!Y503+4*PI())/3)</f>
        <v>-9.1312142989120382E-2</v>
      </c>
      <c r="AI503" s="11">
        <f>'OddsRatio_working_3-way'!U503/(3*'OddsRatio_working_3-way'!X503^(1/3))*SIN(('OddsRatio_working_3-way'!Y503)/3)</f>
        <v>-0.21346891616466945</v>
      </c>
      <c r="AJ503" s="11">
        <f>'OddsRatio_working_3-way'!U503/(3*'OddsRatio_working_3-way'!X503^(1/3))*SIN(('OddsRatio_working_3-way'!Y503+2*PI())/3)</f>
        <v>-0.37162618716981993</v>
      </c>
      <c r="AK503" s="11">
        <f>'OddsRatio_working_3-way'!U503/(3*'OddsRatio_working_3-way'!X503^(1/3))*SIN(('OddsRatio_working_3-way'!Y503+4*PI())/3)</f>
        <v>0.58509510333448922</v>
      </c>
      <c r="AL503" s="11">
        <f>'OddsRatio_working_3-way'!Z503+'OddsRatio_working_3-way'!AF503</f>
        <v>1.1047265892242182</v>
      </c>
      <c r="AM503" s="11">
        <f>'OddsRatio_working_3-way'!AA503+'OddsRatio_working_3-way'!AG503</f>
        <v>-0.92210230324597786</v>
      </c>
      <c r="AN503" s="11">
        <f>'OddsRatio_working_3-way'!AB503+'OddsRatio_working_3-way'!AH503</f>
        <v>-0.18262428597824079</v>
      </c>
      <c r="AO503" s="11">
        <f>'OddsRatio_working_3-way'!AC503+'OddsRatio_working_3-way'!AI503</f>
        <v>0</v>
      </c>
      <c r="AP503" s="11">
        <f>'OddsRatio_working_3-way'!AD503+'OddsRatio_working_3-way'!AJ503</f>
        <v>0</v>
      </c>
      <c r="AQ503" s="11">
        <f>'OddsRatio_working_3-way'!AE503+'OddsRatio_working_3-way'!AK503</f>
        <v>0</v>
      </c>
      <c r="AR503" s="10">
        <f>IF(A503="","",IF(('OddsRatio_working_3-way'!X503=0),IF(Q503&gt;0,-Q503^(1/3),(-Q503)^(1/3)),'OddsRatio_working_3-way'!AL503-'OddsRatio_working_3-way'!R503/3))</f>
        <v>1.1047265892242182</v>
      </c>
      <c r="AS503" s="11">
        <f>IF(('OddsRatio_working_3-way'!X503=0),IF(Q503&gt;0,-Q503^(1/3),(-Q503)^(1/3)),'OddsRatio_working_3-way'!AM503-'OddsRatio_working_3-way'!R503/3)</f>
        <v>-0.92210230324597786</v>
      </c>
      <c r="AT503" s="11">
        <f>IF(('OddsRatio_working_3-way'!X503=0),IF(Q503&gt;0,-Q503^(1/3),(-Q503)^(1/3)),'OddsRatio_working_3-way'!AN503-'OddsRatio_working_3-way'!R503/3)</f>
        <v>-0.18262428597824079</v>
      </c>
      <c r="AU503" s="11">
        <f>IF(('OddsRatio_working_3-way'!X503=0),0,'OddsRatio_working_3-way'!AO503)</f>
        <v>0</v>
      </c>
      <c r="AV503" s="11">
        <f>IF(('OddsRatio_working_3-way'!X503=0),0,'OddsRatio_working_3-way'!AP503)</f>
        <v>0</v>
      </c>
      <c r="AW503" s="11">
        <f>IF(('OddsRatio_working_3-way'!X503=0),0,'OddsRatio_working_3-way'!AQ503)</f>
        <v>0</v>
      </c>
    </row>
    <row r="504" spans="1:49" x14ac:dyDescent="0.2">
      <c r="A504" s="4">
        <f>IF('True_Odds_Calculator_3-way'!A505="","",'True_Odds_Calculator_3-way'!A505)</f>
        <v>1.93</v>
      </c>
      <c r="B504" s="4">
        <f>IF('True_Odds_Calculator_3-way'!B505="","",'True_Odds_Calculator_3-way'!B505)</f>
        <v>3.49</v>
      </c>
      <c r="C504" s="4">
        <f>IF('True_Odds_Calculator_3-way'!C505="","",'True_Odds_Calculator_3-way'!C505)</f>
        <v>4.1500000000000004</v>
      </c>
      <c r="D504" s="9">
        <f t="shared" si="104"/>
        <v>0.50005168333691019</v>
      </c>
      <c r="E504" s="9">
        <f t="shared" si="105"/>
        <v>0.27197075638540841</v>
      </c>
      <c r="F504" s="9">
        <f t="shared" si="106"/>
        <v>0.22797756027768154</v>
      </c>
      <c r="G504" s="9">
        <f t="shared" si="107"/>
        <v>1.0750465462575152</v>
      </c>
      <c r="H504" s="9">
        <f t="shared" si="108"/>
        <v>1.9997932880194891</v>
      </c>
      <c r="I504" s="9">
        <f t="shared" si="109"/>
        <v>3.676865900181213</v>
      </c>
      <c r="J504" s="9">
        <f t="shared" si="110"/>
        <v>4.3863966207111726</v>
      </c>
      <c r="K504" s="11">
        <f t="shared" si="111"/>
        <v>0.5181347150259068</v>
      </c>
      <c r="L504" s="11">
        <f t="shared" si="112"/>
        <v>0.28653295128939826</v>
      </c>
      <c r="M504" s="11">
        <f t="shared" si="113"/>
        <v>0.24096385542168672</v>
      </c>
      <c r="N504" s="11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-0.26095283341003916</v>
      </c>
      <c r="O504" s="11">
        <f>0</f>
        <v>0</v>
      </c>
      <c r="P504" s="11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0.23503608090034916</v>
      </c>
      <c r="Q504" s="11">
        <f>2*'OddsRatio_working_3-way'!K504*'OddsRatio_working_3-way'!L504*'OddsRatio_working_3-way'!M504</f>
        <v>7.1548274246681628E-2</v>
      </c>
      <c r="R504" s="11">
        <f t="shared" si="114"/>
        <v>0</v>
      </c>
      <c r="S504" s="11">
        <f t="shared" si="115"/>
        <v>-0.90068414980968381</v>
      </c>
      <c r="T504" s="11">
        <f t="shared" si="116"/>
        <v>-0.27418086752197374</v>
      </c>
      <c r="U504" s="11">
        <f>'OddsRatio_working_3-way'!S504-'OddsRatio_working_3-way'!R504^2/3</f>
        <v>-0.90068414980968381</v>
      </c>
      <c r="V504" s="11">
        <f>'OddsRatio_working_3-way'!S504*'OddsRatio_working_3-way'!R504/3-2*'OddsRatio_working_3-way'!R504^3/27-'OddsRatio_working_3-way'!T504</f>
        <v>0.27418086752197374</v>
      </c>
      <c r="W504" s="11">
        <f>'OddsRatio_working_3-way'!V504^2+4*'OddsRatio_working_3-way'!U504^3/27</f>
        <v>-3.3071333088209462E-2</v>
      </c>
      <c r="X504" s="11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0.16450416499538209</v>
      </c>
      <c r="Y504" s="11">
        <f>IF('OddsRatio_working_3-way'!W504&gt;=0,IF('OddsRatio_working_3-way'!V504+SQRT('OddsRatio_working_3-way'!W504)&gt;0,0,PI()),ACOS('OddsRatio_working_3-way'!V504/(2*'OddsRatio_working_3-way'!X504)))</f>
        <v>0.58564562721724478</v>
      </c>
      <c r="Z504" s="11">
        <f>'OddsRatio_working_3-way'!X504^(1/3)*COS('OddsRatio_working_3-way'!Y504/3)</f>
        <v>0.53752327312875758</v>
      </c>
      <c r="AA504" s="11">
        <f>'OddsRatio_working_3-way'!X504^(1/3)*COS(('OddsRatio_working_3-way'!Y504+2*PI())/3)</f>
        <v>-0.36080828553179772</v>
      </c>
      <c r="AB504" s="11">
        <f>'OddsRatio_working_3-way'!X504^(1/3)*COS(('OddsRatio_working_3-way'!Y504+4*PI())/3)</f>
        <v>-0.17671498759695975</v>
      </c>
      <c r="AC504" s="11">
        <f>'OddsRatio_working_3-way'!X504^(1/3)*SIN('OddsRatio_working_3-way'!Y504/3)</f>
        <v>0.10628631511868467</v>
      </c>
      <c r="AD504" s="11">
        <f>'OddsRatio_working_3-way'!X504^(1/3)*SIN(('OddsRatio_working_3-way'!Y504+2*PI())/3)</f>
        <v>0.41236565209552312</v>
      </c>
      <c r="AE504" s="11">
        <f>'OddsRatio_working_3-way'!X504^(1/3)*SIN(('OddsRatio_working_3-way'!Y504+4*PI())/3)</f>
        <v>-0.5186519672142077</v>
      </c>
      <c r="AF504" s="11">
        <f>-'OddsRatio_working_3-way'!U504/(3*'OddsRatio_working_3-way'!X504^(1/3))*COS(('OddsRatio_working_3-way'!Y504)/3)</f>
        <v>0.53752327312875758</v>
      </c>
      <c r="AG504" s="11">
        <f>-'OddsRatio_working_3-way'!U504/(3*'OddsRatio_working_3-way'!X504^(1/3))*COS(('OddsRatio_working_3-way'!Y504+2*PI())/3)</f>
        <v>-0.36080828553179772</v>
      </c>
      <c r="AH504" s="11">
        <f>-'OddsRatio_working_3-way'!U504/(3*'OddsRatio_working_3-way'!X504^(1/3))*COS(('OddsRatio_working_3-way'!Y504+4*PI())/3)</f>
        <v>-0.17671498759695975</v>
      </c>
      <c r="AI504" s="11">
        <f>'OddsRatio_working_3-way'!U504/(3*'OddsRatio_working_3-way'!X504^(1/3))*SIN(('OddsRatio_working_3-way'!Y504)/3)</f>
        <v>-0.10628631511868467</v>
      </c>
      <c r="AJ504" s="11">
        <f>'OddsRatio_working_3-way'!U504/(3*'OddsRatio_working_3-way'!X504^(1/3))*SIN(('OddsRatio_working_3-way'!Y504+2*PI())/3)</f>
        <v>-0.41236565209552312</v>
      </c>
      <c r="AK504" s="11">
        <f>'OddsRatio_working_3-way'!U504/(3*'OddsRatio_working_3-way'!X504^(1/3))*SIN(('OddsRatio_working_3-way'!Y504+4*PI())/3)</f>
        <v>0.5186519672142077</v>
      </c>
      <c r="AL504" s="11">
        <f>'OddsRatio_working_3-way'!Z504+'OddsRatio_working_3-way'!AF504</f>
        <v>1.0750465462575152</v>
      </c>
      <c r="AM504" s="11">
        <f>'OddsRatio_working_3-way'!AA504+'OddsRatio_working_3-way'!AG504</f>
        <v>-0.72161657106359545</v>
      </c>
      <c r="AN504" s="11">
        <f>'OddsRatio_working_3-way'!AB504+'OddsRatio_working_3-way'!AH504</f>
        <v>-0.3534299751939195</v>
      </c>
      <c r="AO504" s="11">
        <f>'OddsRatio_working_3-way'!AC504+'OddsRatio_working_3-way'!AI504</f>
        <v>0</v>
      </c>
      <c r="AP504" s="11">
        <f>'OddsRatio_working_3-way'!AD504+'OddsRatio_working_3-way'!AJ504</f>
        <v>0</v>
      </c>
      <c r="AQ504" s="11">
        <f>'OddsRatio_working_3-way'!AE504+'OddsRatio_working_3-way'!AK504</f>
        <v>0</v>
      </c>
      <c r="AR504" s="10">
        <f>IF(A504="","",IF(('OddsRatio_working_3-way'!X504=0),IF(Q504&gt;0,-Q504^(1/3),(-Q504)^(1/3)),'OddsRatio_working_3-way'!AL504-'OddsRatio_working_3-way'!R504/3))</f>
        <v>1.0750465462575152</v>
      </c>
      <c r="AS504" s="11">
        <f>IF(('OddsRatio_working_3-way'!X504=0),IF(Q504&gt;0,-Q504^(1/3),(-Q504)^(1/3)),'OddsRatio_working_3-way'!AM504-'OddsRatio_working_3-way'!R504/3)</f>
        <v>-0.72161657106359545</v>
      </c>
      <c r="AT504" s="11">
        <f>IF(('OddsRatio_working_3-way'!X504=0),IF(Q504&gt;0,-Q504^(1/3),(-Q504)^(1/3)),'OddsRatio_working_3-way'!AN504-'OddsRatio_working_3-way'!R504/3)</f>
        <v>-0.3534299751939195</v>
      </c>
      <c r="AU504" s="11">
        <f>IF(('OddsRatio_working_3-way'!X504=0),0,'OddsRatio_working_3-way'!AO504)</f>
        <v>0</v>
      </c>
      <c r="AV504" s="11">
        <f>IF(('OddsRatio_working_3-way'!X504=0),0,'OddsRatio_working_3-way'!AP504)</f>
        <v>0</v>
      </c>
      <c r="AW504" s="11">
        <f>IF(('OddsRatio_working_3-way'!X504=0),0,'OddsRatio_working_3-way'!AQ504)</f>
        <v>0</v>
      </c>
    </row>
    <row r="505" spans="1:49" x14ac:dyDescent="0.2">
      <c r="A505" s="4">
        <f>IF('True_Odds_Calculator_3-way'!A506="","",'True_Odds_Calculator_3-way'!A506)</f>
        <v>1.91</v>
      </c>
      <c r="B505" s="4">
        <f>IF('True_Odds_Calculator_3-way'!B506="","",'True_Odds_Calculator_3-way'!B506)</f>
        <v>3.68</v>
      </c>
      <c r="C505" s="4">
        <f>IF('True_Odds_Calculator_3-way'!C506="","",'True_Odds_Calculator_3-way'!C506)</f>
        <v>4.1900000000000004</v>
      </c>
      <c r="D505" s="9">
        <f t="shared" si="104"/>
        <v>0.50997462410317718</v>
      </c>
      <c r="E505" s="9">
        <f t="shared" si="105"/>
        <v>0.2611068363429051</v>
      </c>
      <c r="F505" s="9">
        <f t="shared" si="106"/>
        <v>0.22891853955391794</v>
      </c>
      <c r="G505" s="9">
        <f t="shared" si="107"/>
        <v>1.0559141545707513</v>
      </c>
      <c r="H505" s="9">
        <f t="shared" si="108"/>
        <v>1.9608818806593831</v>
      </c>
      <c r="I505" s="9">
        <f t="shared" si="109"/>
        <v>3.8298499342496148</v>
      </c>
      <c r="J505" s="9">
        <f t="shared" si="110"/>
        <v>4.3683661530806974</v>
      </c>
      <c r="K505" s="11">
        <f t="shared" si="111"/>
        <v>0.52356020942408377</v>
      </c>
      <c r="L505" s="11">
        <f t="shared" si="112"/>
        <v>0.27173913043478259</v>
      </c>
      <c r="M505" s="11">
        <f t="shared" si="113"/>
        <v>0.2386634844868735</v>
      </c>
      <c r="N505" s="11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-0.26416280076733056</v>
      </c>
      <c r="O505" s="11">
        <f>0</f>
        <v>0</v>
      </c>
      <c r="P505" s="11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0.23021545993925024</v>
      </c>
      <c r="Q505" s="11">
        <f>2*'OddsRatio_working_3-way'!K505*'OddsRatio_working_3-way'!L505*'OddsRatio_working_3-way'!M505</f>
        <v>6.7910165173820133E-2</v>
      </c>
      <c r="R505" s="11">
        <f t="shared" si="114"/>
        <v>0</v>
      </c>
      <c r="S505" s="11">
        <f t="shared" si="115"/>
        <v>-0.87149083546407247</v>
      </c>
      <c r="T505" s="11">
        <f t="shared" si="116"/>
        <v>-0.25707694261477065</v>
      </c>
      <c r="U505" s="11">
        <f>'OddsRatio_working_3-way'!S505-'OddsRatio_working_3-way'!R505^2/3</f>
        <v>-0.87149083546407247</v>
      </c>
      <c r="V505" s="11">
        <f>'OddsRatio_working_3-way'!S505*'OddsRatio_working_3-way'!R505/3-2*'OddsRatio_working_3-way'!R505^3/27-'OddsRatio_working_3-way'!T505</f>
        <v>0.25707694261477065</v>
      </c>
      <c r="W505" s="11">
        <f>'OddsRatio_working_3-way'!V505^2+4*'OddsRatio_working_3-way'!U505^3/27</f>
        <v>-3.1969822518461186E-2</v>
      </c>
      <c r="X505" s="11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0.15657137106014885</v>
      </c>
      <c r="Y505" s="11">
        <f>IF('OddsRatio_working_3-way'!W505&gt;=0,IF('OddsRatio_working_3-way'!V505+SQRT('OddsRatio_working_3-way'!W505)&gt;0,0,PI()),ACOS('OddsRatio_working_3-way'!V505/(2*'OddsRatio_working_3-way'!X505)))</f>
        <v>0.60771007484743067</v>
      </c>
      <c r="Z505" s="11">
        <f>'OddsRatio_working_3-way'!X505^(1/3)*COS('OddsRatio_working_3-way'!Y505/3)</f>
        <v>0.52795707728537566</v>
      </c>
      <c r="AA505" s="11">
        <f>'OddsRatio_working_3-way'!X505^(1/3)*COS(('OddsRatio_working_3-way'!Y505+2*PI())/3)</f>
        <v>-0.35788648438867332</v>
      </c>
      <c r="AB505" s="11">
        <f>'OddsRatio_working_3-way'!X505^(1/3)*COS(('OddsRatio_working_3-way'!Y505+4*PI())/3)</f>
        <v>-0.17007059289670251</v>
      </c>
      <c r="AC505" s="11">
        <f>'OddsRatio_working_3-way'!X505^(1/3)*SIN('OddsRatio_working_3-way'!Y505/3)</f>
        <v>0.10843555551097898</v>
      </c>
      <c r="AD505" s="11">
        <f>'OddsRatio_working_3-way'!X505^(1/3)*SIN(('OddsRatio_working_3-way'!Y505+2*PI())/3)</f>
        <v>0.40300646328143008</v>
      </c>
      <c r="AE505" s="11">
        <f>'OddsRatio_working_3-way'!X505^(1/3)*SIN(('OddsRatio_working_3-way'!Y505+4*PI())/3)</f>
        <v>-0.51144201879240903</v>
      </c>
      <c r="AF505" s="11">
        <f>-'OddsRatio_working_3-way'!U505/(3*'OddsRatio_working_3-way'!X505^(1/3))*COS(('OddsRatio_working_3-way'!Y505)/3)</f>
        <v>0.52795707728537566</v>
      </c>
      <c r="AG505" s="11">
        <f>-'OddsRatio_working_3-way'!U505/(3*'OddsRatio_working_3-way'!X505^(1/3))*COS(('OddsRatio_working_3-way'!Y505+2*PI())/3)</f>
        <v>-0.35788648438867332</v>
      </c>
      <c r="AH505" s="11">
        <f>-'OddsRatio_working_3-way'!U505/(3*'OddsRatio_working_3-way'!X505^(1/3))*COS(('OddsRatio_working_3-way'!Y505+4*PI())/3)</f>
        <v>-0.17007059289670251</v>
      </c>
      <c r="AI505" s="11">
        <f>'OddsRatio_working_3-way'!U505/(3*'OddsRatio_working_3-way'!X505^(1/3))*SIN(('OddsRatio_working_3-way'!Y505)/3)</f>
        <v>-0.10843555551097898</v>
      </c>
      <c r="AJ505" s="11">
        <f>'OddsRatio_working_3-way'!U505/(3*'OddsRatio_working_3-way'!X505^(1/3))*SIN(('OddsRatio_working_3-way'!Y505+2*PI())/3)</f>
        <v>-0.40300646328143008</v>
      </c>
      <c r="AK505" s="11">
        <f>'OddsRatio_working_3-way'!U505/(3*'OddsRatio_working_3-way'!X505^(1/3))*SIN(('OddsRatio_working_3-way'!Y505+4*PI())/3)</f>
        <v>0.51144201879240903</v>
      </c>
      <c r="AL505" s="11">
        <f>'OddsRatio_working_3-way'!Z505+'OddsRatio_working_3-way'!AF505</f>
        <v>1.0559141545707513</v>
      </c>
      <c r="AM505" s="11">
        <f>'OddsRatio_working_3-way'!AA505+'OddsRatio_working_3-way'!AG505</f>
        <v>-0.71577296877734664</v>
      </c>
      <c r="AN505" s="11">
        <f>'OddsRatio_working_3-way'!AB505+'OddsRatio_working_3-way'!AH505</f>
        <v>-0.34014118579340502</v>
      </c>
      <c r="AO505" s="11">
        <f>'OddsRatio_working_3-way'!AC505+'OddsRatio_working_3-way'!AI505</f>
        <v>0</v>
      </c>
      <c r="AP505" s="11">
        <f>'OddsRatio_working_3-way'!AD505+'OddsRatio_working_3-way'!AJ505</f>
        <v>0</v>
      </c>
      <c r="AQ505" s="11">
        <f>'OddsRatio_working_3-way'!AE505+'OddsRatio_working_3-way'!AK505</f>
        <v>0</v>
      </c>
      <c r="AR505" s="10">
        <f>IF(A505="","",IF(('OddsRatio_working_3-way'!X505=0),IF(Q505&gt;0,-Q505^(1/3),(-Q505)^(1/3)),'OddsRatio_working_3-way'!AL505-'OddsRatio_working_3-way'!R505/3))</f>
        <v>1.0559141545707513</v>
      </c>
      <c r="AS505" s="11">
        <f>IF(('OddsRatio_working_3-way'!X505=0),IF(Q505&gt;0,-Q505^(1/3),(-Q505)^(1/3)),'OddsRatio_working_3-way'!AM505-'OddsRatio_working_3-way'!R505/3)</f>
        <v>-0.71577296877734664</v>
      </c>
      <c r="AT505" s="11">
        <f>IF(('OddsRatio_working_3-way'!X505=0),IF(Q505&gt;0,-Q505^(1/3),(-Q505)^(1/3)),'OddsRatio_working_3-way'!AN505-'OddsRatio_working_3-way'!R505/3)</f>
        <v>-0.34014118579340502</v>
      </c>
      <c r="AU505" s="11">
        <f>IF(('OddsRatio_working_3-way'!X505=0),0,'OddsRatio_working_3-way'!AO505)</f>
        <v>0</v>
      </c>
      <c r="AV505" s="11">
        <f>IF(('OddsRatio_working_3-way'!X505=0),0,'OddsRatio_working_3-way'!AP505)</f>
        <v>0</v>
      </c>
      <c r="AW505" s="11">
        <f>IF(('OddsRatio_working_3-way'!X505=0),0,'OddsRatio_working_3-way'!AQ505)</f>
        <v>0</v>
      </c>
    </row>
    <row r="506" spans="1:49" x14ac:dyDescent="0.2">
      <c r="A506" s="4">
        <f>IF('True_Odds_Calculator_3-way'!A507="","",'True_Odds_Calculator_3-way'!A507)</f>
        <v>2</v>
      </c>
      <c r="B506" s="4">
        <f>IF('True_Odds_Calculator_3-way'!B507="","",'True_Odds_Calculator_3-way'!B507)</f>
        <v>3.58</v>
      </c>
      <c r="C506" s="4">
        <f>IF('True_Odds_Calculator_3-way'!C507="","",'True_Odds_Calculator_3-way'!C507)</f>
        <v>3.92</v>
      </c>
      <c r="D506" s="9">
        <f t="shared" si="104"/>
        <v>0.48647554453882419</v>
      </c>
      <c r="E506" s="9">
        <f t="shared" si="105"/>
        <v>0.26856794022808894</v>
      </c>
      <c r="F506" s="9">
        <f t="shared" si="106"/>
        <v>0.24495651523308695</v>
      </c>
      <c r="G506" s="9">
        <f t="shared" si="107"/>
        <v>1.0556017897014613</v>
      </c>
      <c r="H506" s="9">
        <f t="shared" si="108"/>
        <v>2.0556017897014613</v>
      </c>
      <c r="I506" s="9">
        <f t="shared" si="109"/>
        <v>3.7234526174297709</v>
      </c>
      <c r="J506" s="9">
        <f t="shared" si="110"/>
        <v>4.0823572259282663</v>
      </c>
      <c r="K506" s="11">
        <f t="shared" si="111"/>
        <v>0.5</v>
      </c>
      <c r="L506" s="11">
        <f t="shared" si="112"/>
        <v>0.27932960893854747</v>
      </c>
      <c r="M506" s="11">
        <f t="shared" si="113"/>
        <v>0.25510204081632654</v>
      </c>
      <c r="N506" s="11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-0.26841295177288793</v>
      </c>
      <c r="O506" s="11">
        <f>0</f>
        <v>0</v>
      </c>
      <c r="P506" s="11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0.23158704822711207</v>
      </c>
      <c r="Q506" s="11">
        <f>2*'OddsRatio_working_3-way'!K506*'OddsRatio_working_3-way'!L506*'OddsRatio_working_3-way'!M506</f>
        <v>7.1257553300649867E-2</v>
      </c>
      <c r="R506" s="11">
        <f t="shared" si="114"/>
        <v>0</v>
      </c>
      <c r="S506" s="11">
        <f t="shared" si="115"/>
        <v>-0.86280131676754801</v>
      </c>
      <c r="T506" s="11">
        <f t="shared" si="116"/>
        <v>-0.2654773282361686</v>
      </c>
      <c r="U506" s="11">
        <f>'OddsRatio_working_3-way'!S506-'OddsRatio_working_3-way'!R506^2/3</f>
        <v>-0.86280131676754801</v>
      </c>
      <c r="V506" s="11">
        <f>'OddsRatio_working_3-way'!S506*'OddsRatio_working_3-way'!R506/3-2*'OddsRatio_working_3-way'!R506^3/27-'OddsRatio_working_3-way'!T506</f>
        <v>0.2654773282361686</v>
      </c>
      <c r="W506" s="11">
        <f>'OddsRatio_working_3-way'!V506^2+4*'OddsRatio_working_3-way'!U506^3/27</f>
        <v>-2.4676133356430249E-2</v>
      </c>
      <c r="X506" s="11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0.15423548972581233</v>
      </c>
      <c r="Y506" s="11">
        <f>IF('OddsRatio_working_3-way'!W506&gt;=0,IF('OddsRatio_working_3-way'!V506+SQRT('OddsRatio_working_3-way'!W506)&gt;0,0,PI()),ACOS('OddsRatio_working_3-way'!V506/(2*'OddsRatio_working_3-way'!X506)))</f>
        <v>0.53430384005844855</v>
      </c>
      <c r="Z506" s="11">
        <f>'OddsRatio_working_3-way'!X506^(1/3)*COS('OddsRatio_working_3-way'!Y506/3)</f>
        <v>0.52780089485073078</v>
      </c>
      <c r="AA506" s="11">
        <f>'OddsRatio_working_3-way'!X506^(1/3)*COS(('OddsRatio_working_3-way'!Y506+2*PI())/3)</f>
        <v>-0.34618040086460178</v>
      </c>
      <c r="AB506" s="11">
        <f>'OddsRatio_working_3-way'!X506^(1/3)*COS(('OddsRatio_working_3-way'!Y506+4*PI())/3)</f>
        <v>-0.18162049398612917</v>
      </c>
      <c r="AC506" s="11">
        <f>'OddsRatio_working_3-way'!X506^(1/3)*SIN('OddsRatio_working_3-way'!Y506/3)</f>
        <v>9.5008706534106022E-2</v>
      </c>
      <c r="AD506" s="11">
        <f>'OddsRatio_working_3-way'!X506^(1/3)*SIN(('OddsRatio_working_3-way'!Y506+2*PI())/3)</f>
        <v>0.4095846298138392</v>
      </c>
      <c r="AE506" s="11">
        <f>'OddsRatio_working_3-way'!X506^(1/3)*SIN(('OddsRatio_working_3-way'!Y506+4*PI())/3)</f>
        <v>-0.50459333634794523</v>
      </c>
      <c r="AF506" s="11">
        <f>-'OddsRatio_working_3-way'!U506/(3*'OddsRatio_working_3-way'!X506^(1/3))*COS(('OddsRatio_working_3-way'!Y506)/3)</f>
        <v>0.52780089485073056</v>
      </c>
      <c r="AG506" s="11">
        <f>-'OddsRatio_working_3-way'!U506/(3*'OddsRatio_working_3-way'!X506^(1/3))*COS(('OddsRatio_working_3-way'!Y506+2*PI())/3)</f>
        <v>-0.34618040086460167</v>
      </c>
      <c r="AH506" s="11">
        <f>-'OddsRatio_working_3-way'!U506/(3*'OddsRatio_working_3-way'!X506^(1/3))*COS(('OddsRatio_working_3-way'!Y506+4*PI())/3)</f>
        <v>-0.18162049398612909</v>
      </c>
      <c r="AI506" s="11">
        <f>'OddsRatio_working_3-way'!U506/(3*'OddsRatio_working_3-way'!X506^(1/3))*SIN(('OddsRatio_working_3-way'!Y506)/3)</f>
        <v>-9.500870653410598E-2</v>
      </c>
      <c r="AJ506" s="11">
        <f>'OddsRatio_working_3-way'!U506/(3*'OddsRatio_working_3-way'!X506^(1/3))*SIN(('OddsRatio_working_3-way'!Y506+2*PI())/3)</f>
        <v>-0.40958462981383903</v>
      </c>
      <c r="AK506" s="11">
        <f>'OddsRatio_working_3-way'!U506/(3*'OddsRatio_working_3-way'!X506^(1/3))*SIN(('OddsRatio_working_3-way'!Y506+4*PI())/3)</f>
        <v>0.50459333634794501</v>
      </c>
      <c r="AL506" s="11">
        <f>'OddsRatio_working_3-way'!Z506+'OddsRatio_working_3-way'!AF506</f>
        <v>1.0556017897014613</v>
      </c>
      <c r="AM506" s="11">
        <f>'OddsRatio_working_3-way'!AA506+'OddsRatio_working_3-way'!AG506</f>
        <v>-0.69236080172920345</v>
      </c>
      <c r="AN506" s="11">
        <f>'OddsRatio_working_3-way'!AB506+'OddsRatio_working_3-way'!AH506</f>
        <v>-0.36324098797225823</v>
      </c>
      <c r="AO506" s="11">
        <f>'OddsRatio_working_3-way'!AC506+'OddsRatio_working_3-way'!AI506</f>
        <v>0</v>
      </c>
      <c r="AP506" s="11">
        <f>'OddsRatio_working_3-way'!AD506+'OddsRatio_working_3-way'!AJ506</f>
        <v>0</v>
      </c>
      <c r="AQ506" s="11">
        <f>'OddsRatio_working_3-way'!AE506+'OddsRatio_working_3-way'!AK506</f>
        <v>0</v>
      </c>
      <c r="AR506" s="10">
        <f>IF(A506="","",IF(('OddsRatio_working_3-way'!X506=0),IF(Q506&gt;0,-Q506^(1/3),(-Q506)^(1/3)),'OddsRatio_working_3-way'!AL506-'OddsRatio_working_3-way'!R506/3))</f>
        <v>1.0556017897014613</v>
      </c>
      <c r="AS506" s="11">
        <f>IF(('OddsRatio_working_3-way'!X506=0),IF(Q506&gt;0,-Q506^(1/3),(-Q506)^(1/3)),'OddsRatio_working_3-way'!AM506-'OddsRatio_working_3-way'!R506/3)</f>
        <v>-0.69236080172920345</v>
      </c>
      <c r="AT506" s="11">
        <f>IF(('OddsRatio_working_3-way'!X506=0),IF(Q506&gt;0,-Q506^(1/3),(-Q506)^(1/3)),'OddsRatio_working_3-way'!AN506-'OddsRatio_working_3-way'!R506/3)</f>
        <v>-0.36324098797225823</v>
      </c>
      <c r="AU506" s="11">
        <f>IF(('OddsRatio_working_3-way'!X506=0),0,'OddsRatio_working_3-way'!AO506)</f>
        <v>0</v>
      </c>
      <c r="AV506" s="11">
        <f>IF(('OddsRatio_working_3-way'!X506=0),0,'OddsRatio_working_3-way'!AP506)</f>
        <v>0</v>
      </c>
      <c r="AW506" s="11">
        <f>IF(('OddsRatio_working_3-way'!X506=0),0,'OddsRatio_working_3-way'!AQ506)</f>
        <v>0</v>
      </c>
    </row>
    <row r="507" spans="1:49" x14ac:dyDescent="0.2">
      <c r="A507" s="4">
        <f>IF('True_Odds_Calculator_3-way'!A508="","",'True_Odds_Calculator_3-way'!A508)</f>
        <v>1.63</v>
      </c>
      <c r="B507" s="4">
        <f>IF('True_Odds_Calculator_3-way'!B508="","",'True_Odds_Calculator_3-way'!B508)</f>
        <v>4.21</v>
      </c>
      <c r="C507" s="4">
        <f>IF('True_Odds_Calculator_3-way'!C508="","",'True_Odds_Calculator_3-way'!C508)</f>
        <v>5.79</v>
      </c>
      <c r="D507" s="9">
        <f t="shared" si="104"/>
        <v>0.60336607314382218</v>
      </c>
      <c r="E507" s="9">
        <f t="shared" si="105"/>
        <v>0.22991414457001011</v>
      </c>
      <c r="F507" s="9">
        <f t="shared" si="106"/>
        <v>0.16671978228616785</v>
      </c>
      <c r="G507" s="9">
        <f t="shared" si="107"/>
        <v>1.0434422644880836</v>
      </c>
      <c r="H507" s="9">
        <f t="shared" si="108"/>
        <v>1.657368626627493</v>
      </c>
      <c r="I507" s="9">
        <f t="shared" si="109"/>
        <v>4.3494496690067477</v>
      </c>
      <c r="J507" s="9">
        <f t="shared" si="110"/>
        <v>5.9980884468979205</v>
      </c>
      <c r="K507" s="11">
        <f t="shared" si="111"/>
        <v>0.61349693251533743</v>
      </c>
      <c r="L507" s="11">
        <f t="shared" si="112"/>
        <v>0.23752969121140144</v>
      </c>
      <c r="M507" s="11">
        <f t="shared" si="113"/>
        <v>0.17271157167530224</v>
      </c>
      <c r="N507" s="11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-0.24379951162161917</v>
      </c>
      <c r="O507" s="11">
        <f>0</f>
        <v>0</v>
      </c>
      <c r="P507" s="11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0.21720135574921795</v>
      </c>
      <c r="Q507" s="11">
        <f>2*'OddsRatio_working_3-way'!K507*'OddsRatio_working_3-way'!L507*'OddsRatio_working_3-way'!M507</f>
        <v>5.0336351274442172E-2</v>
      </c>
      <c r="R507" s="11">
        <f t="shared" si="114"/>
        <v>0</v>
      </c>
      <c r="S507" s="11">
        <f t="shared" si="115"/>
        <v>-0.89090152110853282</v>
      </c>
      <c r="T507" s="11">
        <f t="shared" si="116"/>
        <v>-0.20646616943419072</v>
      </c>
      <c r="U507" s="11">
        <f>'OddsRatio_working_3-way'!S507-'OddsRatio_working_3-way'!R507^2/3</f>
        <v>-0.89090152110853282</v>
      </c>
      <c r="V507" s="11">
        <f>'OddsRatio_working_3-way'!S507*'OddsRatio_working_3-way'!R507/3-2*'OddsRatio_working_3-way'!R507^3/27-'OddsRatio_working_3-way'!T507</f>
        <v>0.20646616943419072</v>
      </c>
      <c r="W507" s="11">
        <f>'OddsRatio_working_3-way'!V507^2+4*'OddsRatio_working_3-way'!U507^3/27</f>
        <v>-6.21292698213253E-2</v>
      </c>
      <c r="X507" s="11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0.16183135430298515</v>
      </c>
      <c r="Y507" s="11">
        <f>IF('OddsRatio_working_3-way'!W507&gt;=0,IF('OddsRatio_working_3-way'!V507+SQRT('OddsRatio_working_3-way'!W507)&gt;0,0,PI()),ACOS('OddsRatio_working_3-way'!V507/(2*'OddsRatio_working_3-way'!X507)))</f>
        <v>0.87902107064481716</v>
      </c>
      <c r="Z507" s="11">
        <f>'OddsRatio_working_3-way'!X507^(1/3)*COS('OddsRatio_working_3-way'!Y507/3)</f>
        <v>0.52172113224404193</v>
      </c>
      <c r="AA507" s="11">
        <f>'OddsRatio_working_3-way'!X507^(1/3)*COS(('OddsRatio_working_3-way'!Y507+2*PI())/3)</f>
        <v>-0.39717151727646577</v>
      </c>
      <c r="AB507" s="11">
        <f>'OddsRatio_working_3-way'!X507^(1/3)*COS(('OddsRatio_working_3-way'!Y507+4*PI())/3)</f>
        <v>-0.12454961496757604</v>
      </c>
      <c r="AC507" s="11">
        <f>'OddsRatio_working_3-way'!X507^(1/3)*SIN('OddsRatio_working_3-way'!Y507/3)</f>
        <v>0.15739832868502537</v>
      </c>
      <c r="AD507" s="11">
        <f>'OddsRatio_working_3-way'!X507^(1/3)*SIN(('OddsRatio_working_3-way'!Y507+2*PI())/3)</f>
        <v>0.37312458987200831</v>
      </c>
      <c r="AE507" s="11">
        <f>'OddsRatio_working_3-way'!X507^(1/3)*SIN(('OddsRatio_working_3-way'!Y507+4*PI())/3)</f>
        <v>-0.5305229185570336</v>
      </c>
      <c r="AF507" s="11">
        <f>-'OddsRatio_working_3-way'!U507/(3*'OddsRatio_working_3-way'!X507^(1/3))*COS(('OddsRatio_working_3-way'!Y507)/3)</f>
        <v>0.52172113224404171</v>
      </c>
      <c r="AG507" s="11">
        <f>-'OddsRatio_working_3-way'!U507/(3*'OddsRatio_working_3-way'!X507^(1/3))*COS(('OddsRatio_working_3-way'!Y507+2*PI())/3)</f>
        <v>-0.39717151727646566</v>
      </c>
      <c r="AH507" s="11">
        <f>-'OddsRatio_working_3-way'!U507/(3*'OddsRatio_working_3-way'!X507^(1/3))*COS(('OddsRatio_working_3-way'!Y507+4*PI())/3)</f>
        <v>-0.12454961496757599</v>
      </c>
      <c r="AI507" s="11">
        <f>'OddsRatio_working_3-way'!U507/(3*'OddsRatio_working_3-way'!X507^(1/3))*SIN(('OddsRatio_working_3-way'!Y507)/3)</f>
        <v>-0.15739832868502532</v>
      </c>
      <c r="AJ507" s="11">
        <f>'OddsRatio_working_3-way'!U507/(3*'OddsRatio_working_3-way'!X507^(1/3))*SIN(('OddsRatio_working_3-way'!Y507+2*PI())/3)</f>
        <v>-0.37312458987200814</v>
      </c>
      <c r="AK507" s="11">
        <f>'OddsRatio_working_3-way'!U507/(3*'OddsRatio_working_3-way'!X507^(1/3))*SIN(('OddsRatio_working_3-way'!Y507+4*PI())/3)</f>
        <v>0.53052291855703337</v>
      </c>
      <c r="AL507" s="11">
        <f>'OddsRatio_working_3-way'!Z507+'OddsRatio_working_3-way'!AF507</f>
        <v>1.0434422644880836</v>
      </c>
      <c r="AM507" s="11">
        <f>'OddsRatio_working_3-way'!AA507+'OddsRatio_working_3-way'!AG507</f>
        <v>-0.79434303455293143</v>
      </c>
      <c r="AN507" s="11">
        <f>'OddsRatio_working_3-way'!AB507+'OddsRatio_working_3-way'!AH507</f>
        <v>-0.24909922993515204</v>
      </c>
      <c r="AO507" s="11">
        <f>'OddsRatio_working_3-way'!AC507+'OddsRatio_working_3-way'!AI507</f>
        <v>0</v>
      </c>
      <c r="AP507" s="11">
        <f>'OddsRatio_working_3-way'!AD507+'OddsRatio_working_3-way'!AJ507</f>
        <v>0</v>
      </c>
      <c r="AQ507" s="11">
        <f>'OddsRatio_working_3-way'!AE507+'OddsRatio_working_3-way'!AK507</f>
        <v>0</v>
      </c>
      <c r="AR507" s="10">
        <f>IF(A507="","",IF(('OddsRatio_working_3-way'!X507=0),IF(Q507&gt;0,-Q507^(1/3),(-Q507)^(1/3)),'OddsRatio_working_3-way'!AL507-'OddsRatio_working_3-way'!R507/3))</f>
        <v>1.0434422644880836</v>
      </c>
      <c r="AS507" s="11">
        <f>IF(('OddsRatio_working_3-way'!X507=0),IF(Q507&gt;0,-Q507^(1/3),(-Q507)^(1/3)),'OddsRatio_working_3-way'!AM507-'OddsRatio_working_3-way'!R507/3)</f>
        <v>-0.79434303455293143</v>
      </c>
      <c r="AT507" s="11">
        <f>IF(('OddsRatio_working_3-way'!X507=0),IF(Q507&gt;0,-Q507^(1/3),(-Q507)^(1/3)),'OddsRatio_working_3-way'!AN507-'OddsRatio_working_3-way'!R507/3)</f>
        <v>-0.24909922993515204</v>
      </c>
      <c r="AU507" s="11">
        <f>IF(('OddsRatio_working_3-way'!X507=0),0,'OddsRatio_working_3-way'!AO507)</f>
        <v>0</v>
      </c>
      <c r="AV507" s="11">
        <f>IF(('OddsRatio_working_3-way'!X507=0),0,'OddsRatio_working_3-way'!AP507)</f>
        <v>0</v>
      </c>
      <c r="AW507" s="11">
        <f>IF(('OddsRatio_working_3-way'!X507=0),0,'OddsRatio_working_3-way'!AQ507)</f>
        <v>0</v>
      </c>
    </row>
    <row r="508" spans="1:49" x14ac:dyDescent="0.2">
      <c r="A508" s="4">
        <f>IF('True_Odds_Calculator_3-way'!A509="","",'True_Odds_Calculator_3-way'!A509)</f>
        <v>2.37</v>
      </c>
      <c r="B508" s="4">
        <f>IF('True_Odds_Calculator_3-way'!B509="","",'True_Odds_Calculator_3-way'!B509)</f>
        <v>3.54</v>
      </c>
      <c r="C508" s="4">
        <f>IF('True_Odds_Calculator_3-way'!C509="","",'True_Odds_Calculator_3-way'!C509)</f>
        <v>3.16</v>
      </c>
      <c r="D508" s="9">
        <f t="shared" si="104"/>
        <v>0.41423884058085536</v>
      </c>
      <c r="E508" s="9">
        <f t="shared" si="105"/>
        <v>0.27611346927174757</v>
      </c>
      <c r="F508" s="9">
        <f t="shared" si="106"/>
        <v>0.30964769014739729</v>
      </c>
      <c r="G508" s="9">
        <f t="shared" si="107"/>
        <v>1.0321651380817602</v>
      </c>
      <c r="H508" s="9">
        <f t="shared" si="108"/>
        <v>2.4140662391720116</v>
      </c>
      <c r="I508" s="9">
        <f t="shared" si="109"/>
        <v>3.6216994507276716</v>
      </c>
      <c r="J508" s="9">
        <f t="shared" si="110"/>
        <v>3.2294766982566023</v>
      </c>
      <c r="K508" s="11">
        <f t="shared" si="111"/>
        <v>0.42194092827004215</v>
      </c>
      <c r="L508" s="11">
        <f t="shared" si="112"/>
        <v>0.2824858757062147</v>
      </c>
      <c r="M508" s="11">
        <f t="shared" si="113"/>
        <v>0.31645569620253161</v>
      </c>
      <c r="N508" s="11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-0.28351062818594386</v>
      </c>
      <c r="O508" s="11">
        <f>0</f>
        <v>0</v>
      </c>
      <c r="P508" s="11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0.22895493050482335</v>
      </c>
      <c r="Q508" s="11">
        <f>2*'OddsRatio_working_3-way'!K508*'OddsRatio_working_3-way'!L508*'OddsRatio_working_3-way'!M508</f>
        <v>7.5438197859908837E-2</v>
      </c>
      <c r="R508" s="11">
        <f t="shared" si="114"/>
        <v>0</v>
      </c>
      <c r="S508" s="11">
        <f t="shared" si="115"/>
        <v>-0.80757089062164011</v>
      </c>
      <c r="T508" s="11">
        <f t="shared" si="116"/>
        <v>-0.26608596066610873</v>
      </c>
      <c r="U508" s="11">
        <f>'OddsRatio_working_3-way'!S508-'OddsRatio_working_3-way'!R508^2/3</f>
        <v>-0.80757089062164011</v>
      </c>
      <c r="V508" s="11">
        <f>'OddsRatio_working_3-way'!S508*'OddsRatio_working_3-way'!R508/3-2*'OddsRatio_working_3-way'!R508^3/27-'OddsRatio_working_3-way'!T508</f>
        <v>0.26608596066610873</v>
      </c>
      <c r="W508" s="11">
        <f>'OddsRatio_working_3-way'!V508^2+4*'OddsRatio_working_3-way'!U508^3/27</f>
        <v>-7.2240553242907263E-3</v>
      </c>
      <c r="X508" s="11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0.13966548767313339</v>
      </c>
      <c r="Y508" s="11">
        <f>IF('OddsRatio_working_3-way'!W508&gt;=0,IF('OddsRatio_working_3-way'!V508+SQRT('OddsRatio_working_3-way'!W508)&gt;0,0,PI()),ACOS('OddsRatio_working_3-way'!V508/(2*'OddsRatio_working_3-way'!X508)))</f>
        <v>0.30918104630846499</v>
      </c>
      <c r="Z508" s="11">
        <f>'OddsRatio_working_3-way'!X508^(1/3)*COS('OddsRatio_working_3-way'!Y508/3)</f>
        <v>0.51608256904088023</v>
      </c>
      <c r="AA508" s="11">
        <f>'OddsRatio_working_3-way'!X508^(1/3)*COS(('OddsRatio_working_3-way'!Y508+2*PI())/3)</f>
        <v>-0.30426691706920989</v>
      </c>
      <c r="AB508" s="11">
        <f>'OddsRatio_working_3-way'!X508^(1/3)*COS(('OddsRatio_working_3-way'!Y508+4*PI())/3)</f>
        <v>-0.21181565197167027</v>
      </c>
      <c r="AC508" s="11">
        <f>'OddsRatio_working_3-way'!X508^(1/3)*SIN('OddsRatio_working_3-way'!Y508/3)</f>
        <v>5.337676279098591E-2</v>
      </c>
      <c r="AD508" s="11">
        <f>'OddsRatio_working_3-way'!X508^(1/3)*SIN(('OddsRatio_working_3-way'!Y508+2*PI())/3)</f>
        <v>0.42025223384424581</v>
      </c>
      <c r="AE508" s="11">
        <f>'OddsRatio_working_3-way'!X508^(1/3)*SIN(('OddsRatio_working_3-way'!Y508+4*PI())/3)</f>
        <v>-0.47362899663523178</v>
      </c>
      <c r="AF508" s="11">
        <f>-'OddsRatio_working_3-way'!U508/(3*'OddsRatio_working_3-way'!X508^(1/3))*COS(('OddsRatio_working_3-way'!Y508)/3)</f>
        <v>0.51608256904088001</v>
      </c>
      <c r="AG508" s="11">
        <f>-'OddsRatio_working_3-way'!U508/(3*'OddsRatio_working_3-way'!X508^(1/3))*COS(('OddsRatio_working_3-way'!Y508+2*PI())/3)</f>
        <v>-0.30426691706920977</v>
      </c>
      <c r="AH508" s="11">
        <f>-'OddsRatio_working_3-way'!U508/(3*'OddsRatio_working_3-way'!X508^(1/3))*COS(('OddsRatio_working_3-way'!Y508+4*PI())/3)</f>
        <v>-0.21181565197167018</v>
      </c>
      <c r="AI508" s="11">
        <f>'OddsRatio_working_3-way'!U508/(3*'OddsRatio_working_3-way'!X508^(1/3))*SIN(('OddsRatio_working_3-way'!Y508)/3)</f>
        <v>-5.3376762790985889E-2</v>
      </c>
      <c r="AJ508" s="11">
        <f>'OddsRatio_working_3-way'!U508/(3*'OddsRatio_working_3-way'!X508^(1/3))*SIN(('OddsRatio_working_3-way'!Y508+2*PI())/3)</f>
        <v>-0.42025223384424565</v>
      </c>
      <c r="AK508" s="11">
        <f>'OddsRatio_working_3-way'!U508/(3*'OddsRatio_working_3-way'!X508^(1/3))*SIN(('OddsRatio_working_3-way'!Y508+4*PI())/3)</f>
        <v>0.47362899663523161</v>
      </c>
      <c r="AL508" s="11">
        <f>'OddsRatio_working_3-way'!Z508+'OddsRatio_working_3-way'!AF508</f>
        <v>1.0321651380817602</v>
      </c>
      <c r="AM508" s="11">
        <f>'OddsRatio_working_3-way'!AA508+'OddsRatio_working_3-way'!AG508</f>
        <v>-0.60853383413841966</v>
      </c>
      <c r="AN508" s="11">
        <f>'OddsRatio_working_3-way'!AB508+'OddsRatio_working_3-way'!AH508</f>
        <v>-0.42363130394334048</v>
      </c>
      <c r="AO508" s="11">
        <f>'OddsRatio_working_3-way'!AC508+'OddsRatio_working_3-way'!AI508</f>
        <v>0</v>
      </c>
      <c r="AP508" s="11">
        <f>'OddsRatio_working_3-way'!AD508+'OddsRatio_working_3-way'!AJ508</f>
        <v>0</v>
      </c>
      <c r="AQ508" s="11">
        <f>'OddsRatio_working_3-way'!AE508+'OddsRatio_working_3-way'!AK508</f>
        <v>0</v>
      </c>
      <c r="AR508" s="10">
        <f>IF(A508="","",IF(('OddsRatio_working_3-way'!X508=0),IF(Q508&gt;0,-Q508^(1/3),(-Q508)^(1/3)),'OddsRatio_working_3-way'!AL508-'OddsRatio_working_3-way'!R508/3))</f>
        <v>1.0321651380817602</v>
      </c>
      <c r="AS508" s="11">
        <f>IF(('OddsRatio_working_3-way'!X508=0),IF(Q508&gt;0,-Q508^(1/3),(-Q508)^(1/3)),'OddsRatio_working_3-way'!AM508-'OddsRatio_working_3-way'!R508/3)</f>
        <v>-0.60853383413841966</v>
      </c>
      <c r="AT508" s="11">
        <f>IF(('OddsRatio_working_3-way'!X508=0),IF(Q508&gt;0,-Q508^(1/3),(-Q508)^(1/3)),'OddsRatio_working_3-way'!AN508-'OddsRatio_working_3-way'!R508/3)</f>
        <v>-0.42363130394334048</v>
      </c>
      <c r="AU508" s="11">
        <f>IF(('OddsRatio_working_3-way'!X508=0),0,'OddsRatio_working_3-way'!AO508)</f>
        <v>0</v>
      </c>
      <c r="AV508" s="11">
        <f>IF(('OddsRatio_working_3-way'!X508=0),0,'OddsRatio_working_3-way'!AP508)</f>
        <v>0</v>
      </c>
      <c r="AW508" s="11">
        <f>IF(('OddsRatio_working_3-way'!X508=0),0,'OddsRatio_working_3-way'!AQ508)</f>
        <v>0</v>
      </c>
    </row>
    <row r="509" spans="1:49" x14ac:dyDescent="0.2">
      <c r="A509" s="4">
        <f>IF('True_Odds_Calculator_3-way'!A510="","",'True_Odds_Calculator_3-way'!A510)</f>
        <v>3.16</v>
      </c>
      <c r="B509" s="4">
        <f>IF('True_Odds_Calculator_3-way'!B510="","",'True_Odds_Calculator_3-way'!B510)</f>
        <v>3.8</v>
      </c>
      <c r="C509" s="4">
        <f>IF('True_Odds_Calculator_3-way'!C510="","",'True_Odds_Calculator_3-way'!C510)</f>
        <v>2.2599999999999998</v>
      </c>
      <c r="D509" s="9">
        <f t="shared" si="104"/>
        <v>0.30918902969988599</v>
      </c>
      <c r="E509" s="9">
        <f t="shared" si="105"/>
        <v>0.25665555601570167</v>
      </c>
      <c r="F509" s="9">
        <f t="shared" si="106"/>
        <v>0.43415541428441218</v>
      </c>
      <c r="G509" s="9">
        <f t="shared" si="107"/>
        <v>1.0343830567594621</v>
      </c>
      <c r="H509" s="9">
        <f t="shared" si="108"/>
        <v>3.2342674026004383</v>
      </c>
      <c r="I509" s="9">
        <f t="shared" si="109"/>
        <v>3.8962725589264937</v>
      </c>
      <c r="J509" s="9">
        <f t="shared" si="110"/>
        <v>2.3033226515169218</v>
      </c>
      <c r="K509" s="11">
        <f t="shared" si="111"/>
        <v>0.31645569620253161</v>
      </c>
      <c r="L509" s="11">
        <f t="shared" si="112"/>
        <v>0.26315789473684209</v>
      </c>
      <c r="M509" s="11">
        <f t="shared" si="113"/>
        <v>0.44247787610619471</v>
      </c>
      <c r="N509" s="11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-0.28080394781060403</v>
      </c>
      <c r="O509" s="11">
        <f>0</f>
        <v>0</v>
      </c>
      <c r="P509" s="11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0.22919823362596026</v>
      </c>
      <c r="Q509" s="11">
        <f>2*'OddsRatio_working_3-way'!K509*'OddsRatio_working_3-way'!L509*'OddsRatio_working_3-way'!M509</f>
        <v>7.3697181230212294E-2</v>
      </c>
      <c r="R509" s="11">
        <f t="shared" si="114"/>
        <v>0</v>
      </c>
      <c r="S509" s="11">
        <f t="shared" si="115"/>
        <v>-0.81622155034853472</v>
      </c>
      <c r="T509" s="11">
        <f t="shared" si="116"/>
        <v>-0.26245065927605615</v>
      </c>
      <c r="U509" s="11">
        <f>'OddsRatio_working_3-way'!S509-'OddsRatio_working_3-way'!R509^2/3</f>
        <v>-0.81622155034853472</v>
      </c>
      <c r="V509" s="11">
        <f>'OddsRatio_working_3-way'!S509*'OddsRatio_working_3-way'!R509/3-2*'OddsRatio_working_3-way'!R509^3/27-'OddsRatio_working_3-way'!T509</f>
        <v>0.26245065927605615</v>
      </c>
      <c r="W509" s="11">
        <f>'OddsRatio_working_3-way'!V509^2+4*'OddsRatio_working_3-way'!U509^3/27</f>
        <v>-1.167982597245118E-2</v>
      </c>
      <c r="X509" s="11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0.14191562152110643</v>
      </c>
      <c r="Y509" s="11">
        <f>IF('OddsRatio_working_3-way'!W509&gt;=0,IF('OddsRatio_working_3-way'!V509+SQRT('OddsRatio_working_3-way'!W509)&gt;0,0,PI()),ACOS('OddsRatio_working_3-way'!V509/(2*'OddsRatio_working_3-way'!X509)))</f>
        <v>0.39062439181609077</v>
      </c>
      <c r="Z509" s="11">
        <f>'OddsRatio_working_3-way'!X509^(1/3)*COS('OddsRatio_working_3-way'!Y509/3)</f>
        <v>0.51719152837973104</v>
      </c>
      <c r="AA509" s="11">
        <f>'OddsRatio_working_3-way'!X509^(1/3)*COS(('OddsRatio_working_3-way'!Y509+2*PI())/3)</f>
        <v>-0.31724795780879284</v>
      </c>
      <c r="AB509" s="11">
        <f>'OddsRatio_working_3-way'!X509^(1/3)*COS(('OddsRatio_working_3-way'!Y509+4*PI())/3)</f>
        <v>-0.19994357057093787</v>
      </c>
      <c r="AC509" s="11">
        <f>'OddsRatio_working_3-way'!X509^(1/3)*SIN('OddsRatio_working_3-way'!Y509/3)</f>
        <v>6.7725719548899679E-2</v>
      </c>
      <c r="AD509" s="11">
        <f>'OddsRatio_working_3-way'!X509^(1/3)*SIN(('OddsRatio_working_3-way'!Y509+2*PI())/3)</f>
        <v>0.41403814242449777</v>
      </c>
      <c r="AE509" s="11">
        <f>'OddsRatio_working_3-way'!X509^(1/3)*SIN(('OddsRatio_working_3-way'!Y509+4*PI())/3)</f>
        <v>-0.48176386197339738</v>
      </c>
      <c r="AF509" s="11">
        <f>-'OddsRatio_working_3-way'!U509/(3*'OddsRatio_working_3-way'!X509^(1/3))*COS(('OddsRatio_working_3-way'!Y509)/3)</f>
        <v>0.51719152837973092</v>
      </c>
      <c r="AG509" s="11">
        <f>-'OddsRatio_working_3-way'!U509/(3*'OddsRatio_working_3-way'!X509^(1/3))*COS(('OddsRatio_working_3-way'!Y509+2*PI())/3)</f>
        <v>-0.31724795780879278</v>
      </c>
      <c r="AH509" s="11">
        <f>-'OddsRatio_working_3-way'!U509/(3*'OddsRatio_working_3-way'!X509^(1/3))*COS(('OddsRatio_working_3-way'!Y509+4*PI())/3)</f>
        <v>-0.19994357057093781</v>
      </c>
      <c r="AI509" s="11">
        <f>'OddsRatio_working_3-way'!U509/(3*'OddsRatio_working_3-way'!X509^(1/3))*SIN(('OddsRatio_working_3-way'!Y509)/3)</f>
        <v>-6.7725719548899666E-2</v>
      </c>
      <c r="AJ509" s="11">
        <f>'OddsRatio_working_3-way'!U509/(3*'OddsRatio_working_3-way'!X509^(1/3))*SIN(('OddsRatio_working_3-way'!Y509+2*PI())/3)</f>
        <v>-0.41403814242449766</v>
      </c>
      <c r="AK509" s="11">
        <f>'OddsRatio_working_3-way'!U509/(3*'OddsRatio_working_3-way'!X509^(1/3))*SIN(('OddsRatio_working_3-way'!Y509+4*PI())/3)</f>
        <v>0.48176386197339732</v>
      </c>
      <c r="AL509" s="11">
        <f>'OddsRatio_working_3-way'!Z509+'OddsRatio_working_3-way'!AF509</f>
        <v>1.0343830567594621</v>
      </c>
      <c r="AM509" s="11">
        <f>'OddsRatio_working_3-way'!AA509+'OddsRatio_working_3-way'!AG509</f>
        <v>-0.63449591561758556</v>
      </c>
      <c r="AN509" s="11">
        <f>'OddsRatio_working_3-way'!AB509+'OddsRatio_working_3-way'!AH509</f>
        <v>-0.39988714114187568</v>
      </c>
      <c r="AO509" s="11">
        <f>'OddsRatio_working_3-way'!AC509+'OddsRatio_working_3-way'!AI509</f>
        <v>0</v>
      </c>
      <c r="AP509" s="11">
        <f>'OddsRatio_working_3-way'!AD509+'OddsRatio_working_3-way'!AJ509</f>
        <v>0</v>
      </c>
      <c r="AQ509" s="11">
        <f>'OddsRatio_working_3-way'!AE509+'OddsRatio_working_3-way'!AK509</f>
        <v>0</v>
      </c>
      <c r="AR509" s="10">
        <f>IF(A509="","",IF(('OddsRatio_working_3-way'!X509=0),IF(Q509&gt;0,-Q509^(1/3),(-Q509)^(1/3)),'OddsRatio_working_3-way'!AL509-'OddsRatio_working_3-way'!R509/3))</f>
        <v>1.0343830567594621</v>
      </c>
      <c r="AS509" s="11">
        <f>IF(('OddsRatio_working_3-way'!X509=0),IF(Q509&gt;0,-Q509^(1/3),(-Q509)^(1/3)),'OddsRatio_working_3-way'!AM509-'OddsRatio_working_3-way'!R509/3)</f>
        <v>-0.63449591561758556</v>
      </c>
      <c r="AT509" s="11">
        <f>IF(('OddsRatio_working_3-way'!X509=0),IF(Q509&gt;0,-Q509^(1/3),(-Q509)^(1/3)),'OddsRatio_working_3-way'!AN509-'OddsRatio_working_3-way'!R509/3)</f>
        <v>-0.39988714114187568</v>
      </c>
      <c r="AU509" s="11">
        <f>IF(('OddsRatio_working_3-way'!X509=0),0,'OddsRatio_working_3-way'!AO509)</f>
        <v>0</v>
      </c>
      <c r="AV509" s="11">
        <f>IF(('OddsRatio_working_3-way'!X509=0),0,'OddsRatio_working_3-way'!AP509)</f>
        <v>0</v>
      </c>
      <c r="AW509" s="11">
        <f>IF(('OddsRatio_working_3-way'!X509=0),0,'OddsRatio_working_3-way'!AQ509)</f>
        <v>0</v>
      </c>
    </row>
    <row r="510" spans="1:49" x14ac:dyDescent="0.2">
      <c r="A510" s="4">
        <f>IF('True_Odds_Calculator_3-way'!A511="","",'True_Odds_Calculator_3-way'!A511)</f>
        <v>4.12</v>
      </c>
      <c r="B510" s="4">
        <f>IF('True_Odds_Calculator_3-way'!B511="","",'True_Odds_Calculator_3-way'!B511)</f>
        <v>3.88</v>
      </c>
      <c r="C510" s="4">
        <f>IF('True_Odds_Calculator_3-way'!C511="","",'True_Odds_Calculator_3-way'!C511)</f>
        <v>1.91</v>
      </c>
      <c r="D510" s="9">
        <f t="shared" si="104"/>
        <v>0.23568392622763643</v>
      </c>
      <c r="E510" s="9">
        <f t="shared" si="105"/>
        <v>0.25040619383700419</v>
      </c>
      <c r="F510" s="9">
        <f t="shared" si="106"/>
        <v>0.5139098799353593</v>
      </c>
      <c r="G510" s="9">
        <f t="shared" si="107"/>
        <v>1.0394136948119952</v>
      </c>
      <c r="H510" s="9">
        <f t="shared" si="108"/>
        <v>4.2429707278134243</v>
      </c>
      <c r="I510" s="9">
        <f t="shared" si="109"/>
        <v>3.9935114410585451</v>
      </c>
      <c r="J510" s="9">
        <f t="shared" si="110"/>
        <v>1.9458664622789159</v>
      </c>
      <c r="K510" s="11">
        <f t="shared" si="111"/>
        <v>0.24271844660194175</v>
      </c>
      <c r="L510" s="11">
        <f t="shared" si="112"/>
        <v>0.25773195876288663</v>
      </c>
      <c r="M510" s="11">
        <f t="shared" si="113"/>
        <v>0.52356020942408377</v>
      </c>
      <c r="N510" s="11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-0.26780961504097134</v>
      </c>
      <c r="O510" s="11">
        <f>0</f>
        <v>0</v>
      </c>
      <c r="P510" s="11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0.22631625007008926</v>
      </c>
      <c r="Q510" s="11">
        <f>2*'OddsRatio_working_3-way'!K510*'OddsRatio_working_3-way'!L510*'OddsRatio_working_3-way'!M510</f>
        <v>6.5503979759794301E-2</v>
      </c>
      <c r="R510" s="11">
        <f t="shared" si="114"/>
        <v>0</v>
      </c>
      <c r="S510" s="11">
        <f t="shared" si="115"/>
        <v>-0.84506394602548485</v>
      </c>
      <c r="T510" s="11">
        <f t="shared" si="116"/>
        <v>-0.24459159074543704</v>
      </c>
      <c r="U510" s="11">
        <f>'OddsRatio_working_3-way'!S510-'OddsRatio_working_3-way'!R510^2/3</f>
        <v>-0.84506394602548485</v>
      </c>
      <c r="V510" s="11">
        <f>'OddsRatio_working_3-way'!S510*'OddsRatio_working_3-way'!R510/3-2*'OddsRatio_working_3-way'!R510^3/27-'OddsRatio_working_3-way'!T510</f>
        <v>0.24459159074543704</v>
      </c>
      <c r="W510" s="11">
        <f>'OddsRatio_working_3-way'!V510^2+4*'OddsRatio_working_3-way'!U510^3/27</f>
        <v>-2.9580600040121183E-2</v>
      </c>
      <c r="X510" s="11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0.14950388481867666</v>
      </c>
      <c r="Y510" s="11">
        <f>IF('OddsRatio_working_3-way'!W510&gt;=0,IF('OddsRatio_working_3-way'!V510+SQRT('OddsRatio_working_3-way'!W510)&gt;0,0,PI()),ACOS('OddsRatio_working_3-way'!V510/(2*'OddsRatio_working_3-way'!X510)))</f>
        <v>0.61285208496388455</v>
      </c>
      <c r="Z510" s="11">
        <f>'OddsRatio_working_3-way'!X510^(1/3)*COS('OddsRatio_working_3-way'!Y510/3)</f>
        <v>0.5197068474059976</v>
      </c>
      <c r="AA510" s="11">
        <f>'OddsRatio_working_3-way'!X510^(1/3)*COS(('OddsRatio_working_3-way'!Y510+2*PI())/3)</f>
        <v>-0.35309816122668181</v>
      </c>
      <c r="AB510" s="11">
        <f>'OddsRatio_working_3-way'!X510^(1/3)*COS(('OddsRatio_working_3-way'!Y510+4*PI())/3)</f>
        <v>-0.16660868617931593</v>
      </c>
      <c r="AC510" s="11">
        <f>'OddsRatio_working_3-way'!X510^(1/3)*SIN('OddsRatio_working_3-way'!Y510/3)</f>
        <v>0.10766974861962879</v>
      </c>
      <c r="AD510" s="11">
        <f>'OddsRatio_working_3-way'!X510^(1/3)*SIN(('OddsRatio_working_3-way'!Y510+2*PI())/3)</f>
        <v>0.39624445806450231</v>
      </c>
      <c r="AE510" s="11">
        <f>'OddsRatio_working_3-way'!X510^(1/3)*SIN(('OddsRatio_working_3-way'!Y510+4*PI())/3)</f>
        <v>-0.50391420668413101</v>
      </c>
      <c r="AF510" s="11">
        <f>-'OddsRatio_working_3-way'!U510/(3*'OddsRatio_working_3-way'!X510^(1/3))*COS(('OddsRatio_working_3-way'!Y510)/3)</f>
        <v>0.5197068474059976</v>
      </c>
      <c r="AG510" s="11">
        <f>-'OddsRatio_working_3-way'!U510/(3*'OddsRatio_working_3-way'!X510^(1/3))*COS(('OddsRatio_working_3-way'!Y510+2*PI())/3)</f>
        <v>-0.35309816122668181</v>
      </c>
      <c r="AH510" s="11">
        <f>-'OddsRatio_working_3-way'!U510/(3*'OddsRatio_working_3-way'!X510^(1/3))*COS(('OddsRatio_working_3-way'!Y510+4*PI())/3)</f>
        <v>-0.16660868617931593</v>
      </c>
      <c r="AI510" s="11">
        <f>'OddsRatio_working_3-way'!U510/(3*'OddsRatio_working_3-way'!X510^(1/3))*SIN(('OddsRatio_working_3-way'!Y510)/3)</f>
        <v>-0.10766974861962879</v>
      </c>
      <c r="AJ510" s="11">
        <f>'OddsRatio_working_3-way'!U510/(3*'OddsRatio_working_3-way'!X510^(1/3))*SIN(('OddsRatio_working_3-way'!Y510+2*PI())/3)</f>
        <v>-0.39624445806450231</v>
      </c>
      <c r="AK510" s="11">
        <f>'OddsRatio_working_3-way'!U510/(3*'OddsRatio_working_3-way'!X510^(1/3))*SIN(('OddsRatio_working_3-way'!Y510+4*PI())/3)</f>
        <v>0.50391420668413101</v>
      </c>
      <c r="AL510" s="11">
        <f>'OddsRatio_working_3-way'!Z510+'OddsRatio_working_3-way'!AF510</f>
        <v>1.0394136948119952</v>
      </c>
      <c r="AM510" s="11">
        <f>'OddsRatio_working_3-way'!AA510+'OddsRatio_working_3-way'!AG510</f>
        <v>-0.70619632245336361</v>
      </c>
      <c r="AN510" s="11">
        <f>'OddsRatio_working_3-way'!AB510+'OddsRatio_working_3-way'!AH510</f>
        <v>-0.33321737235863186</v>
      </c>
      <c r="AO510" s="11">
        <f>'OddsRatio_working_3-way'!AC510+'OddsRatio_working_3-way'!AI510</f>
        <v>0</v>
      </c>
      <c r="AP510" s="11">
        <f>'OddsRatio_working_3-way'!AD510+'OddsRatio_working_3-way'!AJ510</f>
        <v>0</v>
      </c>
      <c r="AQ510" s="11">
        <f>'OddsRatio_working_3-way'!AE510+'OddsRatio_working_3-way'!AK510</f>
        <v>0</v>
      </c>
      <c r="AR510" s="10">
        <f>IF(A510="","",IF(('OddsRatio_working_3-way'!X510=0),IF(Q510&gt;0,-Q510^(1/3),(-Q510)^(1/3)),'OddsRatio_working_3-way'!AL510-'OddsRatio_working_3-way'!R510/3))</f>
        <v>1.0394136948119952</v>
      </c>
      <c r="AS510" s="11">
        <f>IF(('OddsRatio_working_3-way'!X510=0),IF(Q510&gt;0,-Q510^(1/3),(-Q510)^(1/3)),'OddsRatio_working_3-way'!AM510-'OddsRatio_working_3-way'!R510/3)</f>
        <v>-0.70619632245336361</v>
      </c>
      <c r="AT510" s="11">
        <f>IF(('OddsRatio_working_3-way'!X510=0),IF(Q510&gt;0,-Q510^(1/3),(-Q510)^(1/3)),'OddsRatio_working_3-way'!AN510-'OddsRatio_working_3-way'!R510/3)</f>
        <v>-0.33321737235863186</v>
      </c>
      <c r="AU510" s="11">
        <f>IF(('OddsRatio_working_3-way'!X510=0),0,'OddsRatio_working_3-way'!AO510)</f>
        <v>0</v>
      </c>
      <c r="AV510" s="11">
        <f>IF(('OddsRatio_working_3-way'!X510=0),0,'OddsRatio_working_3-way'!AP510)</f>
        <v>0</v>
      </c>
      <c r="AW510" s="11">
        <f>IF(('OddsRatio_working_3-way'!X510=0),0,'OddsRatio_working_3-way'!AQ510)</f>
        <v>0</v>
      </c>
    </row>
    <row r="511" spans="1:49" x14ac:dyDescent="0.2">
      <c r="A511" s="4">
        <f>IF('True_Odds_Calculator_3-way'!A512="","",'True_Odds_Calculator_3-way'!A512)</f>
        <v>1.58</v>
      </c>
      <c r="B511" s="4">
        <f>IF('True_Odds_Calculator_3-way'!B512="","",'True_Odds_Calculator_3-way'!B512)</f>
        <v>4.2300000000000004</v>
      </c>
      <c r="C511" s="4">
        <f>IF('True_Odds_Calculator_3-way'!C512="","",'True_Odds_Calculator_3-way'!C512)</f>
        <v>6.35</v>
      </c>
      <c r="D511" s="9">
        <f t="shared" si="104"/>
        <v>0.6213596008681338</v>
      </c>
      <c r="E511" s="9">
        <f t="shared" si="105"/>
        <v>0.22760467234108336</v>
      </c>
      <c r="F511" s="9">
        <f t="shared" si="106"/>
        <v>0.15103572679078278</v>
      </c>
      <c r="G511" s="9">
        <f t="shared" si="107"/>
        <v>1.0506448656352712</v>
      </c>
      <c r="H511" s="9">
        <f t="shared" si="108"/>
        <v>1.6093740220684576</v>
      </c>
      <c r="I511" s="9">
        <f t="shared" si="109"/>
        <v>4.3935829160019262</v>
      </c>
      <c r="J511" s="9">
        <f t="shared" si="110"/>
        <v>6.6209500311487011</v>
      </c>
      <c r="K511" s="11">
        <f t="shared" si="111"/>
        <v>0.63291139240506322</v>
      </c>
      <c r="L511" s="11">
        <f t="shared" si="112"/>
        <v>0.23640661938534277</v>
      </c>
      <c r="M511" s="11">
        <f t="shared" si="113"/>
        <v>0.15748031496062992</v>
      </c>
      <c r="N511" s="11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-0.23616368584145142</v>
      </c>
      <c r="O511" s="11">
        <f>0</f>
        <v>0</v>
      </c>
      <c r="P511" s="11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0.21583620388415625</v>
      </c>
      <c r="Q511" s="11">
        <f>2*'OddsRatio_working_3-way'!K511*'OddsRatio_working_3-way'!L511*'OddsRatio_working_3-way'!M511</f>
        <v>4.7125808708331059E-2</v>
      </c>
      <c r="R511" s="11">
        <f t="shared" si="114"/>
        <v>0</v>
      </c>
      <c r="S511" s="11">
        <f t="shared" si="115"/>
        <v>-0.91392630122252572</v>
      </c>
      <c r="T511" s="11">
        <f t="shared" si="116"/>
        <v>-0.19954722734116281</v>
      </c>
      <c r="U511" s="11">
        <f>'OddsRatio_working_3-way'!S511-'OddsRatio_working_3-way'!R511^2/3</f>
        <v>-0.91392630122252572</v>
      </c>
      <c r="V511" s="11">
        <f>'OddsRatio_working_3-way'!S511*'OddsRatio_working_3-way'!R511/3-2*'OddsRatio_working_3-way'!R511^3/27-'OddsRatio_working_3-way'!T511</f>
        <v>0.19954722734116281</v>
      </c>
      <c r="W511" s="11">
        <f>'OddsRatio_working_3-way'!V511^2+4*'OddsRatio_working_3-way'!U511^3/27</f>
        <v>-7.3272349379132642E-2</v>
      </c>
      <c r="X511" s="11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0.16814535774046691</v>
      </c>
      <c r="Y511" s="11">
        <f>IF('OddsRatio_working_3-way'!W511&gt;=0,IF('OddsRatio_working_3-way'!V511+SQRT('OddsRatio_working_3-way'!W511)&gt;0,0,PI()),ACOS('OddsRatio_working_3-way'!V511/(2*'OddsRatio_working_3-way'!X511)))</f>
        <v>0.93554832787210063</v>
      </c>
      <c r="Z511" s="11">
        <f>'OddsRatio_working_3-way'!X511^(1/3)*COS('OddsRatio_working_3-way'!Y511/3)</f>
        <v>0.52532243281763569</v>
      </c>
      <c r="AA511" s="11">
        <f>'OddsRatio_working_3-way'!X511^(1/3)*COS(('OddsRatio_working_3-way'!Y511+2*PI())/3)</f>
        <v>-0.40932011143244745</v>
      </c>
      <c r="AB511" s="11">
        <f>'OddsRatio_working_3-way'!X511^(1/3)*COS(('OddsRatio_working_3-way'!Y511+4*PI())/3)</f>
        <v>-0.11600232138518833</v>
      </c>
      <c r="AC511" s="11">
        <f>'OddsRatio_working_3-way'!X511^(1/3)*SIN('OddsRatio_working_3-way'!Y511/3)</f>
        <v>0.16934710504189115</v>
      </c>
      <c r="AD511" s="11">
        <f>'OddsRatio_working_3-way'!X511^(1/3)*SIN(('OddsRatio_working_3-way'!Y511+2*PI())/3)</f>
        <v>0.37026901947697094</v>
      </c>
      <c r="AE511" s="11">
        <f>'OddsRatio_working_3-way'!X511^(1/3)*SIN(('OddsRatio_working_3-way'!Y511+4*PI())/3)</f>
        <v>-0.53961612451886209</v>
      </c>
      <c r="AF511" s="11">
        <f>-'OddsRatio_working_3-way'!U511/(3*'OddsRatio_working_3-way'!X511^(1/3))*COS(('OddsRatio_working_3-way'!Y511)/3)</f>
        <v>0.52532243281763558</v>
      </c>
      <c r="AG511" s="11">
        <f>-'OddsRatio_working_3-way'!U511/(3*'OddsRatio_working_3-way'!X511^(1/3))*COS(('OddsRatio_working_3-way'!Y511+2*PI())/3)</f>
        <v>-0.40932011143244734</v>
      </c>
      <c r="AH511" s="11">
        <f>-'OddsRatio_working_3-way'!U511/(3*'OddsRatio_working_3-way'!X511^(1/3))*COS(('OddsRatio_working_3-way'!Y511+4*PI())/3)</f>
        <v>-0.11600232138518832</v>
      </c>
      <c r="AI511" s="11">
        <f>'OddsRatio_working_3-way'!U511/(3*'OddsRatio_working_3-way'!X511^(1/3))*SIN(('OddsRatio_working_3-way'!Y511)/3)</f>
        <v>-0.16934710504189113</v>
      </c>
      <c r="AJ511" s="11">
        <f>'OddsRatio_working_3-way'!U511/(3*'OddsRatio_working_3-way'!X511^(1/3))*SIN(('OddsRatio_working_3-way'!Y511+2*PI())/3)</f>
        <v>-0.37026901947697083</v>
      </c>
      <c r="AK511" s="11">
        <f>'OddsRatio_working_3-way'!U511/(3*'OddsRatio_working_3-way'!X511^(1/3))*SIN(('OddsRatio_working_3-way'!Y511+4*PI())/3)</f>
        <v>0.53961612451886198</v>
      </c>
      <c r="AL511" s="11">
        <f>'OddsRatio_working_3-way'!Z511+'OddsRatio_working_3-way'!AF511</f>
        <v>1.0506448656352712</v>
      </c>
      <c r="AM511" s="11">
        <f>'OddsRatio_working_3-way'!AA511+'OddsRatio_working_3-way'!AG511</f>
        <v>-0.8186402228648948</v>
      </c>
      <c r="AN511" s="11">
        <f>'OddsRatio_working_3-way'!AB511+'OddsRatio_working_3-way'!AH511</f>
        <v>-0.23200464277037663</v>
      </c>
      <c r="AO511" s="11">
        <f>'OddsRatio_working_3-way'!AC511+'OddsRatio_working_3-way'!AI511</f>
        <v>0</v>
      </c>
      <c r="AP511" s="11">
        <f>'OddsRatio_working_3-way'!AD511+'OddsRatio_working_3-way'!AJ511</f>
        <v>0</v>
      </c>
      <c r="AQ511" s="11">
        <f>'OddsRatio_working_3-way'!AE511+'OddsRatio_working_3-way'!AK511</f>
        <v>0</v>
      </c>
      <c r="AR511" s="10">
        <f>IF(A511="","",IF(('OddsRatio_working_3-way'!X511=0),IF(Q511&gt;0,-Q511^(1/3),(-Q511)^(1/3)),'OddsRatio_working_3-way'!AL511-'OddsRatio_working_3-way'!R511/3))</f>
        <v>1.0506448656352712</v>
      </c>
      <c r="AS511" s="11">
        <f>IF(('OddsRatio_working_3-way'!X511=0),IF(Q511&gt;0,-Q511^(1/3),(-Q511)^(1/3)),'OddsRatio_working_3-way'!AM511-'OddsRatio_working_3-way'!R511/3)</f>
        <v>-0.8186402228648948</v>
      </c>
      <c r="AT511" s="11">
        <f>IF(('OddsRatio_working_3-way'!X511=0),IF(Q511&gt;0,-Q511^(1/3),(-Q511)^(1/3)),'OddsRatio_working_3-way'!AN511-'OddsRatio_working_3-way'!R511/3)</f>
        <v>-0.23200464277037663</v>
      </c>
      <c r="AU511" s="11">
        <f>IF(('OddsRatio_working_3-way'!X511=0),0,'OddsRatio_working_3-way'!AO511)</f>
        <v>0</v>
      </c>
      <c r="AV511" s="11">
        <f>IF(('OddsRatio_working_3-way'!X511=0),0,'OddsRatio_working_3-way'!AP511)</f>
        <v>0</v>
      </c>
      <c r="AW511" s="11">
        <f>IF(('OddsRatio_working_3-way'!X511=0),0,'OddsRatio_working_3-way'!AQ511)</f>
        <v>0</v>
      </c>
    </row>
    <row r="512" spans="1:49" x14ac:dyDescent="0.2">
      <c r="A512" s="4">
        <f>IF('True_Odds_Calculator_3-way'!A513="","",'True_Odds_Calculator_3-way'!A513)</f>
        <v>2.92</v>
      </c>
      <c r="B512" s="4">
        <f>IF('True_Odds_Calculator_3-way'!B513="","",'True_Odds_Calculator_3-way'!B513)</f>
        <v>3.49</v>
      </c>
      <c r="C512" s="4">
        <f>IF('True_Odds_Calculator_3-way'!C513="","",'True_Odds_Calculator_3-way'!C513)</f>
        <v>2.5499999999999998</v>
      </c>
      <c r="D512" s="9">
        <f t="shared" si="104"/>
        <v>0.33533419444093049</v>
      </c>
      <c r="E512" s="9">
        <f t="shared" si="105"/>
        <v>0.28007003070814768</v>
      </c>
      <c r="F512" s="9">
        <f t="shared" si="106"/>
        <v>0.38459577485092222</v>
      </c>
      <c r="G512" s="9">
        <f t="shared" si="107"/>
        <v>1.0323435927527975</v>
      </c>
      <c r="H512" s="9">
        <f t="shared" si="108"/>
        <v>2.9820996980853711</v>
      </c>
      <c r="I512" s="9">
        <f t="shared" si="109"/>
        <v>3.5705355459544657</v>
      </c>
      <c r="J512" s="9">
        <f t="shared" si="110"/>
        <v>2.6001325687668357</v>
      </c>
      <c r="K512" s="11">
        <f t="shared" si="111"/>
        <v>0.34246575342465752</v>
      </c>
      <c r="L512" s="11">
        <f t="shared" si="112"/>
        <v>0.28653295128939826</v>
      </c>
      <c r="M512" s="11">
        <f t="shared" si="113"/>
        <v>0.39215686274509809</v>
      </c>
      <c r="N512" s="11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-0.28515685427917714</v>
      </c>
      <c r="O512" s="11">
        <f>0</f>
        <v>0</v>
      </c>
      <c r="P512" s="11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0.22934950170357424</v>
      </c>
      <c r="Q512" s="11">
        <f>2*'OddsRatio_working_3-way'!K512*'OddsRatio_working_3-way'!L512*'OddsRatio_working_3-way'!M512</f>
        <v>7.6962920034756452E-2</v>
      </c>
      <c r="R512" s="11">
        <f t="shared" si="114"/>
        <v>0</v>
      </c>
      <c r="S512" s="11">
        <f t="shared" si="115"/>
        <v>-0.80429243857148947</v>
      </c>
      <c r="T512" s="11">
        <f t="shared" si="116"/>
        <v>-0.26989679146694273</v>
      </c>
      <c r="U512" s="11">
        <f>'OddsRatio_working_3-way'!S512-'OddsRatio_working_3-way'!R512^2/3</f>
        <v>-0.80429243857148947</v>
      </c>
      <c r="V512" s="11">
        <f>'OddsRatio_working_3-way'!S512*'OddsRatio_working_3-way'!R512/3-2*'OddsRatio_working_3-way'!R512^3/27-'OddsRatio_working_3-way'!T512</f>
        <v>0.26989679146694273</v>
      </c>
      <c r="W512" s="11">
        <f>'OddsRatio_working_3-way'!V512^2+4*'OddsRatio_working_3-way'!U512^3/27</f>
        <v>-4.2350969506497055E-3</v>
      </c>
      <c r="X512" s="11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0.13881586274161906</v>
      </c>
      <c r="Y512" s="11">
        <f>IF('OddsRatio_working_3-way'!W512&gt;=0,IF('OddsRatio_working_3-way'!V512+SQRT('OddsRatio_working_3-way'!W512)&gt;0,0,PI()),ACOS('OddsRatio_working_3-way'!V512/(2*'OddsRatio_working_3-way'!X512)))</f>
        <v>0.23660409142318706</v>
      </c>
      <c r="Z512" s="11">
        <f>'OddsRatio_working_3-way'!X512^(1/3)*COS('OddsRatio_working_3-way'!Y512/3)</f>
        <v>0.51617179637639876</v>
      </c>
      <c r="AA512" s="11">
        <f>'OddsRatio_working_3-way'!X512^(1/3)*COS(('OddsRatio_working_3-way'!Y512+2*PI())/3)</f>
        <v>-0.29341459915559293</v>
      </c>
      <c r="AB512" s="11">
        <f>'OddsRatio_working_3-way'!X512^(1/3)*COS(('OddsRatio_working_3-way'!Y512+4*PI())/3)</f>
        <v>-0.22275719722080572</v>
      </c>
      <c r="AC512" s="11">
        <f>'OddsRatio_working_3-way'!X512^(1/3)*SIN('OddsRatio_working_3-way'!Y512/3)</f>
        <v>4.0794070027288985E-2</v>
      </c>
      <c r="AD512" s="11">
        <f>'OddsRatio_working_3-way'!X512^(1/3)*SIN(('OddsRatio_working_3-way'!Y512+2*PI())/3)</f>
        <v>0.42662085336536532</v>
      </c>
      <c r="AE512" s="11">
        <f>'OddsRatio_working_3-way'!X512^(1/3)*SIN(('OddsRatio_working_3-way'!Y512+4*PI())/3)</f>
        <v>-0.46741492339265434</v>
      </c>
      <c r="AF512" s="11">
        <f>-'OddsRatio_working_3-way'!U512/(3*'OddsRatio_working_3-way'!X512^(1/3))*COS(('OddsRatio_working_3-way'!Y512)/3)</f>
        <v>0.51617179637639876</v>
      </c>
      <c r="AG512" s="11">
        <f>-'OddsRatio_working_3-way'!U512/(3*'OddsRatio_working_3-way'!X512^(1/3))*COS(('OddsRatio_working_3-way'!Y512+2*PI())/3)</f>
        <v>-0.29341459915559293</v>
      </c>
      <c r="AH512" s="11">
        <f>-'OddsRatio_working_3-way'!U512/(3*'OddsRatio_working_3-way'!X512^(1/3))*COS(('OddsRatio_working_3-way'!Y512+4*PI())/3)</f>
        <v>-0.22275719722080572</v>
      </c>
      <c r="AI512" s="11">
        <f>'OddsRatio_working_3-way'!U512/(3*'OddsRatio_working_3-way'!X512^(1/3))*SIN(('OddsRatio_working_3-way'!Y512)/3)</f>
        <v>-4.0794070027288985E-2</v>
      </c>
      <c r="AJ512" s="11">
        <f>'OddsRatio_working_3-way'!U512/(3*'OddsRatio_working_3-way'!X512^(1/3))*SIN(('OddsRatio_working_3-way'!Y512+2*PI())/3)</f>
        <v>-0.42662085336536532</v>
      </c>
      <c r="AK512" s="11">
        <f>'OddsRatio_working_3-way'!U512/(3*'OddsRatio_working_3-way'!X512^(1/3))*SIN(('OddsRatio_working_3-way'!Y512+4*PI())/3)</f>
        <v>0.46741492339265434</v>
      </c>
      <c r="AL512" s="11">
        <f>'OddsRatio_working_3-way'!Z512+'OddsRatio_working_3-way'!AF512</f>
        <v>1.0323435927527975</v>
      </c>
      <c r="AM512" s="11">
        <f>'OddsRatio_working_3-way'!AA512+'OddsRatio_working_3-way'!AG512</f>
        <v>-0.58682919831118585</v>
      </c>
      <c r="AN512" s="11">
        <f>'OddsRatio_working_3-way'!AB512+'OddsRatio_working_3-way'!AH512</f>
        <v>-0.44551439444161145</v>
      </c>
      <c r="AO512" s="11">
        <f>'OddsRatio_working_3-way'!AC512+'OddsRatio_working_3-way'!AI512</f>
        <v>0</v>
      </c>
      <c r="AP512" s="11">
        <f>'OddsRatio_working_3-way'!AD512+'OddsRatio_working_3-way'!AJ512</f>
        <v>0</v>
      </c>
      <c r="AQ512" s="11">
        <f>'OddsRatio_working_3-way'!AE512+'OddsRatio_working_3-way'!AK512</f>
        <v>0</v>
      </c>
      <c r="AR512" s="10">
        <f>IF(A512="","",IF(('OddsRatio_working_3-way'!X512=0),IF(Q512&gt;0,-Q512^(1/3),(-Q512)^(1/3)),'OddsRatio_working_3-way'!AL512-'OddsRatio_working_3-way'!R512/3))</f>
        <v>1.0323435927527975</v>
      </c>
      <c r="AS512" s="11">
        <f>IF(('OddsRatio_working_3-way'!X512=0),IF(Q512&gt;0,-Q512^(1/3),(-Q512)^(1/3)),'OddsRatio_working_3-way'!AM512-'OddsRatio_working_3-way'!R512/3)</f>
        <v>-0.58682919831118585</v>
      </c>
      <c r="AT512" s="11">
        <f>IF(('OddsRatio_working_3-way'!X512=0),IF(Q512&gt;0,-Q512^(1/3),(-Q512)^(1/3)),'OddsRatio_working_3-way'!AN512-'OddsRatio_working_3-way'!R512/3)</f>
        <v>-0.44551439444161145</v>
      </c>
      <c r="AU512" s="11">
        <f>IF(('OddsRatio_working_3-way'!X512=0),0,'OddsRatio_working_3-way'!AO512)</f>
        <v>0</v>
      </c>
      <c r="AV512" s="11">
        <f>IF(('OddsRatio_working_3-way'!X512=0),0,'OddsRatio_working_3-way'!AP512)</f>
        <v>0</v>
      </c>
      <c r="AW512" s="11">
        <f>IF(('OddsRatio_working_3-way'!X512=0),0,'OddsRatio_working_3-way'!AQ512)</f>
        <v>0</v>
      </c>
    </row>
    <row r="513" spans="1:49" x14ac:dyDescent="0.2">
      <c r="A513" s="4">
        <f>IF('True_Odds_Calculator_3-way'!A514="","",'True_Odds_Calculator_3-way'!A514)</f>
        <v>3.72</v>
      </c>
      <c r="B513" s="4">
        <f>IF('True_Odds_Calculator_3-way'!B514="","",'True_Odds_Calculator_3-way'!B514)</f>
        <v>3.4</v>
      </c>
      <c r="C513" s="4">
        <f>IF('True_Odds_Calculator_3-way'!C514="","",'True_Odds_Calculator_3-way'!C514)</f>
        <v>2.15</v>
      </c>
      <c r="D513" s="9">
        <f t="shared" si="104"/>
        <v>0.26040317180944861</v>
      </c>
      <c r="E513" s="9">
        <f t="shared" si="105"/>
        <v>0.2852206143645783</v>
      </c>
      <c r="F513" s="9">
        <f t="shared" si="106"/>
        <v>0.45437621382597315</v>
      </c>
      <c r="G513" s="9">
        <f t="shared" si="107"/>
        <v>1.0441908088525107</v>
      </c>
      <c r="H513" s="9">
        <f t="shared" si="108"/>
        <v>3.8401990000788286</v>
      </c>
      <c r="I513" s="9">
        <f t="shared" si="109"/>
        <v>3.5060579412460258</v>
      </c>
      <c r="J513" s="9">
        <f t="shared" si="110"/>
        <v>2.2008194301803874</v>
      </c>
      <c r="K513" s="11">
        <f t="shared" si="111"/>
        <v>0.26881720430107525</v>
      </c>
      <c r="L513" s="11">
        <f t="shared" si="112"/>
        <v>0.29411764705882354</v>
      </c>
      <c r="M513" s="11">
        <f t="shared" si="113"/>
        <v>0.46511627906976744</v>
      </c>
      <c r="N513" s="11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-0.27606901725431365</v>
      </c>
      <c r="O513" s="11">
        <f>0</f>
        <v>0</v>
      </c>
      <c r="P513" s="11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0.23057234896959533</v>
      </c>
      <c r="Q513" s="11">
        <f>2*'OddsRatio_working_3-way'!K513*'OddsRatio_working_3-way'!L513*'OddsRatio_working_3-way'!M513</f>
        <v>7.3547798714384466E-2</v>
      </c>
      <c r="R513" s="11">
        <f t="shared" si="114"/>
        <v>0</v>
      </c>
      <c r="S513" s="11">
        <f t="shared" si="115"/>
        <v>-0.83519820971866987</v>
      </c>
      <c r="T513" s="11">
        <f t="shared" si="116"/>
        <v>-0.26641091219096324</v>
      </c>
      <c r="U513" s="11">
        <f>'OddsRatio_working_3-way'!S513-'OddsRatio_working_3-way'!R513^2/3</f>
        <v>-0.83519820971866987</v>
      </c>
      <c r="V513" s="11">
        <f>'OddsRatio_working_3-way'!S513*'OddsRatio_working_3-way'!R513/3-2*'OddsRatio_working_3-way'!R513^3/27-'OddsRatio_working_3-way'!T513</f>
        <v>0.26641091219096324</v>
      </c>
      <c r="W513" s="11">
        <f>'OddsRatio_working_3-way'!V513^2+4*'OddsRatio_working_3-way'!U513^3/27</f>
        <v>-1.5335976048579267E-2</v>
      </c>
      <c r="X513" s="11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0.14689345644292703</v>
      </c>
      <c r="Y513" s="11">
        <f>IF('OddsRatio_working_3-way'!W513&gt;=0,IF('OddsRatio_working_3-way'!V513+SQRT('OddsRatio_working_3-way'!W513)&gt;0,0,PI()),ACOS('OddsRatio_working_3-way'!V513/(2*'OddsRatio_working_3-way'!X513)))</f>
        <v>0.43512629391109336</v>
      </c>
      <c r="Z513" s="11">
        <f>'OddsRatio_working_3-way'!X513^(1/3)*COS('OddsRatio_working_3-way'!Y513/3)</f>
        <v>0.52209540442625535</v>
      </c>
      <c r="AA513" s="11">
        <f>'OddsRatio_working_3-way'!X513^(1/3)*COS(('OddsRatio_working_3-way'!Y513+2*PI())/3)</f>
        <v>-0.32709195962742632</v>
      </c>
      <c r="AB513" s="11">
        <f>'OddsRatio_working_3-way'!X513^(1/3)*COS(('OddsRatio_working_3-way'!Y513+4*PI())/3)</f>
        <v>-0.19500344479882914</v>
      </c>
      <c r="AC513" s="11">
        <f>'OddsRatio_working_3-way'!X513^(1/3)*SIN('OddsRatio_working_3-way'!Y513/3)</f>
        <v>7.626133959314868E-2</v>
      </c>
      <c r="AD513" s="11">
        <f>'OddsRatio_working_3-way'!X513^(1/3)*SIN(('OddsRatio_working_3-way'!Y513+2*PI())/3)</f>
        <v>0.41401721363567334</v>
      </c>
      <c r="AE513" s="11">
        <f>'OddsRatio_working_3-way'!X513^(1/3)*SIN(('OddsRatio_working_3-way'!Y513+4*PI())/3)</f>
        <v>-0.4902785532288218</v>
      </c>
      <c r="AF513" s="11">
        <f>-'OddsRatio_working_3-way'!U513/(3*'OddsRatio_working_3-way'!X513^(1/3))*COS(('OddsRatio_working_3-way'!Y513)/3)</f>
        <v>0.52209540442625524</v>
      </c>
      <c r="AG513" s="11">
        <f>-'OddsRatio_working_3-way'!U513/(3*'OddsRatio_working_3-way'!X513^(1/3))*COS(('OddsRatio_working_3-way'!Y513+2*PI())/3)</f>
        <v>-0.32709195962742627</v>
      </c>
      <c r="AH513" s="11">
        <f>-'OddsRatio_working_3-way'!U513/(3*'OddsRatio_working_3-way'!X513^(1/3))*COS(('OddsRatio_working_3-way'!Y513+4*PI())/3)</f>
        <v>-0.19500344479882911</v>
      </c>
      <c r="AI513" s="11">
        <f>'OddsRatio_working_3-way'!U513/(3*'OddsRatio_working_3-way'!X513^(1/3))*SIN(('OddsRatio_working_3-way'!Y513)/3)</f>
        <v>-7.6261339593148667E-2</v>
      </c>
      <c r="AJ513" s="11">
        <f>'OddsRatio_working_3-way'!U513/(3*'OddsRatio_working_3-way'!X513^(1/3))*SIN(('OddsRatio_working_3-way'!Y513+2*PI())/3)</f>
        <v>-0.41401721363567329</v>
      </c>
      <c r="AK513" s="11">
        <f>'OddsRatio_working_3-way'!U513/(3*'OddsRatio_working_3-way'!X513^(1/3))*SIN(('OddsRatio_working_3-way'!Y513+4*PI())/3)</f>
        <v>0.49027855322882175</v>
      </c>
      <c r="AL513" s="11">
        <f>'OddsRatio_working_3-way'!Z513+'OddsRatio_working_3-way'!AF513</f>
        <v>1.0441908088525107</v>
      </c>
      <c r="AM513" s="11">
        <f>'OddsRatio_working_3-way'!AA513+'OddsRatio_working_3-way'!AG513</f>
        <v>-0.65418391925485264</v>
      </c>
      <c r="AN513" s="11">
        <f>'OddsRatio_working_3-way'!AB513+'OddsRatio_working_3-way'!AH513</f>
        <v>-0.39000688959765828</v>
      </c>
      <c r="AO513" s="11">
        <f>'OddsRatio_working_3-way'!AC513+'OddsRatio_working_3-way'!AI513</f>
        <v>0</v>
      </c>
      <c r="AP513" s="11">
        <f>'OddsRatio_working_3-way'!AD513+'OddsRatio_working_3-way'!AJ513</f>
        <v>0</v>
      </c>
      <c r="AQ513" s="11">
        <f>'OddsRatio_working_3-way'!AE513+'OddsRatio_working_3-way'!AK513</f>
        <v>0</v>
      </c>
      <c r="AR513" s="10">
        <f>IF(A513="","",IF(('OddsRatio_working_3-way'!X513=0),IF(Q513&gt;0,-Q513^(1/3),(-Q513)^(1/3)),'OddsRatio_working_3-way'!AL513-'OddsRatio_working_3-way'!R513/3))</f>
        <v>1.0441908088525107</v>
      </c>
      <c r="AS513" s="11">
        <f>IF(('OddsRatio_working_3-way'!X513=0),IF(Q513&gt;0,-Q513^(1/3),(-Q513)^(1/3)),'OddsRatio_working_3-way'!AM513-'OddsRatio_working_3-way'!R513/3)</f>
        <v>-0.65418391925485264</v>
      </c>
      <c r="AT513" s="11">
        <f>IF(('OddsRatio_working_3-way'!X513=0),IF(Q513&gt;0,-Q513^(1/3),(-Q513)^(1/3)),'OddsRatio_working_3-way'!AN513-'OddsRatio_working_3-way'!R513/3)</f>
        <v>-0.39000688959765828</v>
      </c>
      <c r="AU513" s="11">
        <f>IF(('OddsRatio_working_3-way'!X513=0),0,'OddsRatio_working_3-way'!AO513)</f>
        <v>0</v>
      </c>
      <c r="AV513" s="11">
        <f>IF(('OddsRatio_working_3-way'!X513=0),0,'OddsRatio_working_3-way'!AP513)</f>
        <v>0</v>
      </c>
      <c r="AW513" s="11">
        <f>IF(('OddsRatio_working_3-way'!X513=0),0,'OddsRatio_working_3-way'!AQ513)</f>
        <v>0</v>
      </c>
    </row>
    <row r="514" spans="1:49" x14ac:dyDescent="0.2">
      <c r="A514" s="4">
        <f>IF('True_Odds_Calculator_3-way'!A515="","",'True_Odds_Calculator_3-way'!A515)</f>
        <v>2.21</v>
      </c>
      <c r="B514" s="4">
        <f>IF('True_Odds_Calculator_3-way'!B515="","",'True_Odds_Calculator_3-way'!B515)</f>
        <v>3.26</v>
      </c>
      <c r="C514" s="4">
        <f>IF('True_Odds_Calculator_3-way'!C515="","",'True_Odds_Calculator_3-way'!C515)</f>
        <v>3.71</v>
      </c>
      <c r="D514" s="9">
        <f t="shared" si="104"/>
        <v>0.44159289047193478</v>
      </c>
      <c r="E514" s="9">
        <f t="shared" si="105"/>
        <v>0.29745545168164089</v>
      </c>
      <c r="F514" s="9">
        <f t="shared" si="106"/>
        <v>0.26095165784642427</v>
      </c>
      <c r="G514" s="9">
        <f t="shared" si="107"/>
        <v>1.0450654639290309</v>
      </c>
      <c r="H514" s="9">
        <f t="shared" si="108"/>
        <v>2.2645292113541271</v>
      </c>
      <c r="I514" s="9">
        <f t="shared" si="109"/>
        <v>3.3618479484796095</v>
      </c>
      <c r="J514" s="9">
        <f t="shared" si="110"/>
        <v>3.8321274072476741</v>
      </c>
      <c r="K514" s="11">
        <f t="shared" si="111"/>
        <v>0.45248868778280543</v>
      </c>
      <c r="L514" s="11">
        <f t="shared" si="112"/>
        <v>0.30674846625766872</v>
      </c>
      <c r="M514" s="11">
        <f t="shared" si="113"/>
        <v>0.26954177897574122</v>
      </c>
      <c r="N514" s="11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-0.27725495533588784</v>
      </c>
      <c r="O514" s="11">
        <f>0</f>
        <v>0</v>
      </c>
      <c r="P514" s="11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0.23120897677457192</v>
      </c>
      <c r="Q514" s="11">
        <f>2*'OddsRatio_working_3-way'!K514*'OddsRatio_working_3-way'!L514*'OddsRatio_working_3-way'!M514</f>
        <v>7.4824911577531364E-2</v>
      </c>
      <c r="R514" s="11">
        <f t="shared" si="114"/>
        <v>0</v>
      </c>
      <c r="S514" s="11">
        <f t="shared" si="115"/>
        <v>-0.83392189147518636</v>
      </c>
      <c r="T514" s="11">
        <f t="shared" si="116"/>
        <v>-0.2698776347816137</v>
      </c>
      <c r="U514" s="11">
        <f>'OddsRatio_working_3-way'!S514-'OddsRatio_working_3-way'!R514^2/3</f>
        <v>-0.83392189147518636</v>
      </c>
      <c r="V514" s="11">
        <f>'OddsRatio_working_3-way'!S514*'OddsRatio_working_3-way'!R514/3-2*'OddsRatio_working_3-way'!R514^3/27-'OddsRatio_working_3-way'!T514</f>
        <v>0.2698776347816137</v>
      </c>
      <c r="W514" s="11">
        <f>'OddsRatio_working_3-way'!V514^2+4*'OddsRatio_working_3-way'!U514^3/27</f>
        <v>-1.3081726349100264E-2</v>
      </c>
      <c r="X514" s="11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0.14655686959711095</v>
      </c>
      <c r="Y514" s="11">
        <f>IF('OddsRatio_working_3-way'!W514&gt;=0,IF('OddsRatio_working_3-way'!V514+SQRT('OddsRatio_working_3-way'!W514)&gt;0,0,PI()),ACOS('OddsRatio_working_3-way'!V514/(2*'OddsRatio_working_3-way'!X514)))</f>
        <v>0.40085767124035465</v>
      </c>
      <c r="Z514" s="11">
        <f>'OddsRatio_working_3-way'!X514^(1/3)*COS('OddsRatio_working_3-way'!Y514/3)</f>
        <v>0.52253273196451555</v>
      </c>
      <c r="AA514" s="11">
        <f>'OddsRatio_working_3-way'!X514^(1/3)*COS(('OddsRatio_working_3-way'!Y514+2*PI())/3)</f>
        <v>-0.32209506716904546</v>
      </c>
      <c r="AB514" s="11">
        <f>'OddsRatio_working_3-way'!X514^(1/3)*COS(('OddsRatio_working_3-way'!Y514+4*PI())/3)</f>
        <v>-0.20043766479547015</v>
      </c>
      <c r="AC514" s="11">
        <f>'OddsRatio_working_3-way'!X514^(1/3)*SIN('OddsRatio_working_3-way'!Y514/3)</f>
        <v>7.0238934009294443E-2</v>
      </c>
      <c r="AD514" s="11">
        <f>'OddsRatio_working_3-way'!X514^(1/3)*SIN(('OddsRatio_working_3-way'!Y514+2*PI())/3)</f>
        <v>0.4174071531855082</v>
      </c>
      <c r="AE514" s="11">
        <f>'OddsRatio_working_3-way'!X514^(1/3)*SIN(('OddsRatio_working_3-way'!Y514+4*PI())/3)</f>
        <v>-0.48764608719480257</v>
      </c>
      <c r="AF514" s="11">
        <f>-'OddsRatio_working_3-way'!U514/(3*'OddsRatio_working_3-way'!X514^(1/3))*COS(('OddsRatio_working_3-way'!Y514)/3)</f>
        <v>0.52253273196451533</v>
      </c>
      <c r="AG514" s="11">
        <f>-'OddsRatio_working_3-way'!U514/(3*'OddsRatio_working_3-way'!X514^(1/3))*COS(('OddsRatio_working_3-way'!Y514+2*PI())/3)</f>
        <v>-0.32209506716904535</v>
      </c>
      <c r="AH514" s="11">
        <f>-'OddsRatio_working_3-way'!U514/(3*'OddsRatio_working_3-way'!X514^(1/3))*COS(('OddsRatio_working_3-way'!Y514+4*PI())/3)</f>
        <v>-0.20043766479547007</v>
      </c>
      <c r="AI514" s="11">
        <f>'OddsRatio_working_3-way'!U514/(3*'OddsRatio_working_3-way'!X514^(1/3))*SIN(('OddsRatio_working_3-way'!Y514)/3)</f>
        <v>-7.0238934009294415E-2</v>
      </c>
      <c r="AJ514" s="11">
        <f>'OddsRatio_working_3-way'!U514/(3*'OddsRatio_working_3-way'!X514^(1/3))*SIN(('OddsRatio_working_3-way'!Y514+2*PI())/3)</f>
        <v>-0.41740715318550803</v>
      </c>
      <c r="AK514" s="11">
        <f>'OddsRatio_working_3-way'!U514/(3*'OddsRatio_working_3-way'!X514^(1/3))*SIN(('OddsRatio_working_3-way'!Y514+4*PI())/3)</f>
        <v>0.48764608719480235</v>
      </c>
      <c r="AL514" s="11">
        <f>'OddsRatio_working_3-way'!Z514+'OddsRatio_working_3-way'!AF514</f>
        <v>1.0450654639290309</v>
      </c>
      <c r="AM514" s="11">
        <f>'OddsRatio_working_3-way'!AA514+'OddsRatio_working_3-way'!AG514</f>
        <v>-0.6441901343380908</v>
      </c>
      <c r="AN514" s="11">
        <f>'OddsRatio_working_3-way'!AB514+'OddsRatio_working_3-way'!AH514</f>
        <v>-0.40087532959094019</v>
      </c>
      <c r="AO514" s="11">
        <f>'OddsRatio_working_3-way'!AC514+'OddsRatio_working_3-way'!AI514</f>
        <v>0</v>
      </c>
      <c r="AP514" s="11">
        <f>'OddsRatio_working_3-way'!AD514+'OddsRatio_working_3-way'!AJ514</f>
        <v>0</v>
      </c>
      <c r="AQ514" s="11">
        <f>'OddsRatio_working_3-way'!AE514+'OddsRatio_working_3-way'!AK514</f>
        <v>0</v>
      </c>
      <c r="AR514" s="10">
        <f>IF(A514="","",IF(('OddsRatio_working_3-way'!X514=0),IF(Q514&gt;0,-Q514^(1/3),(-Q514)^(1/3)),'OddsRatio_working_3-way'!AL514-'OddsRatio_working_3-way'!R514/3))</f>
        <v>1.0450654639290309</v>
      </c>
      <c r="AS514" s="11">
        <f>IF(('OddsRatio_working_3-way'!X514=0),IF(Q514&gt;0,-Q514^(1/3),(-Q514)^(1/3)),'OddsRatio_working_3-way'!AM514-'OddsRatio_working_3-way'!R514/3)</f>
        <v>-0.6441901343380908</v>
      </c>
      <c r="AT514" s="11">
        <f>IF(('OddsRatio_working_3-way'!X514=0),IF(Q514&gt;0,-Q514^(1/3),(-Q514)^(1/3)),'OddsRatio_working_3-way'!AN514-'OddsRatio_working_3-way'!R514/3)</f>
        <v>-0.40087532959094019</v>
      </c>
      <c r="AU514" s="11">
        <f>IF(('OddsRatio_working_3-way'!X514=0),0,'OddsRatio_working_3-way'!AO514)</f>
        <v>0</v>
      </c>
      <c r="AV514" s="11">
        <f>IF(('OddsRatio_working_3-way'!X514=0),0,'OddsRatio_working_3-way'!AP514)</f>
        <v>0</v>
      </c>
      <c r="AW514" s="11">
        <f>IF(('OddsRatio_working_3-way'!X514=0),0,'OddsRatio_working_3-way'!AQ514)</f>
        <v>0</v>
      </c>
    </row>
    <row r="515" spans="1:49" x14ac:dyDescent="0.2">
      <c r="A515" s="4">
        <f>IF('True_Odds_Calculator_3-way'!A516="","",'True_Odds_Calculator_3-way'!A516)</f>
        <v>2.61</v>
      </c>
      <c r="B515" s="4">
        <f>IF('True_Odds_Calculator_3-way'!B516="","",'True_Odds_Calculator_3-way'!B516)</f>
        <v>3.24</v>
      </c>
      <c r="C515" s="4">
        <f>IF('True_Odds_Calculator_3-way'!C516="","",'True_Odds_Calculator_3-way'!C516)</f>
        <v>2.98</v>
      </c>
      <c r="D515" s="9">
        <f t="shared" si="104"/>
        <v>0.37351566577691359</v>
      </c>
      <c r="E515" s="9">
        <f t="shared" si="105"/>
        <v>0.29997739432161108</v>
      </c>
      <c r="F515" s="9">
        <f t="shared" si="106"/>
        <v>0.32650693990147545</v>
      </c>
      <c r="G515" s="9">
        <f t="shared" si="107"/>
        <v>1.0417788064578684</v>
      </c>
      <c r="H515" s="9">
        <f t="shared" si="108"/>
        <v>2.6772638783971678</v>
      </c>
      <c r="I515" s="9">
        <f t="shared" si="109"/>
        <v>3.3335845264656254</v>
      </c>
      <c r="J515" s="9">
        <f t="shared" si="110"/>
        <v>3.0627220367865791</v>
      </c>
      <c r="K515" s="11">
        <f t="shared" si="111"/>
        <v>0.38314176245210729</v>
      </c>
      <c r="L515" s="11">
        <f t="shared" si="112"/>
        <v>0.30864197530864196</v>
      </c>
      <c r="M515" s="11">
        <f t="shared" si="113"/>
        <v>0.33557046979865773</v>
      </c>
      <c r="N515" s="11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-0.28335919040231328</v>
      </c>
      <c r="O515" s="11">
        <f>0</f>
        <v>0</v>
      </c>
      <c r="P515" s="11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0.23134854535336252</v>
      </c>
      <c r="Q515" s="11">
        <f>2*'OddsRatio_working_3-way'!K515*'OddsRatio_working_3-way'!L515*'OddsRatio_working_3-way'!M515</f>
        <v>7.9364852608357628E-2</v>
      </c>
      <c r="R515" s="11">
        <f t="shared" si="114"/>
        <v>0</v>
      </c>
      <c r="S515" s="11">
        <f t="shared" si="115"/>
        <v>-0.8164497683131221</v>
      </c>
      <c r="T515" s="11">
        <f t="shared" si="116"/>
        <v>-0.28008568381239174</v>
      </c>
      <c r="U515" s="11">
        <f>'OddsRatio_working_3-way'!S515-'OddsRatio_working_3-way'!R515^2/3</f>
        <v>-0.8164497683131221</v>
      </c>
      <c r="V515" s="11">
        <f>'OddsRatio_working_3-way'!S515*'OddsRatio_working_3-way'!R515/3-2*'OddsRatio_working_3-way'!R515^3/27-'OddsRatio_working_3-way'!T515</f>
        <v>0.28008568381239174</v>
      </c>
      <c r="W515" s="11">
        <f>'OddsRatio_working_3-way'!V515^2+4*'OddsRatio_working_3-way'!U515^3/27</f>
        <v>-2.1797777367330434E-3</v>
      </c>
      <c r="X515" s="11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0.1419751457239859</v>
      </c>
      <c r="Y515" s="11">
        <f>IF('OddsRatio_working_3-way'!W515&gt;=0,IF('OddsRatio_working_3-way'!V515+SQRT('OddsRatio_working_3-way'!W515)&gt;0,0,PI()),ACOS('OddsRatio_working_3-way'!V515/(2*'OddsRatio_working_3-way'!X515)))</f>
        <v>0.16517348949138722</v>
      </c>
      <c r="Z515" s="11">
        <f>'OddsRatio_working_3-way'!X515^(1/3)*COS('OddsRatio_working_3-way'!Y515/3)</f>
        <v>0.52088940322893418</v>
      </c>
      <c r="AA515" s="11">
        <f>'OddsRatio_working_3-way'!X515^(1/3)*COS(('OddsRatio_working_3-way'!Y515+2*PI())/3)</f>
        <v>-0.28530660582822676</v>
      </c>
      <c r="AB515" s="11">
        <f>'OddsRatio_working_3-way'!X515^(1/3)*COS(('OddsRatio_working_3-way'!Y515+4*PI())/3)</f>
        <v>-0.23558279740070751</v>
      </c>
      <c r="AC515" s="11">
        <f>'OddsRatio_working_3-way'!X515^(1/3)*SIN('OddsRatio_working_3-way'!Y515/3)</f>
        <v>2.8708054180761645E-2</v>
      </c>
      <c r="AD515" s="11">
        <f>'OddsRatio_working_3-way'!X515^(1/3)*SIN(('OddsRatio_working_3-way'!Y515+2*PI())/3)</f>
        <v>0.4367494286679921</v>
      </c>
      <c r="AE515" s="11">
        <f>'OddsRatio_working_3-way'!X515^(1/3)*SIN(('OddsRatio_working_3-way'!Y515+4*PI())/3)</f>
        <v>-0.46545748284875377</v>
      </c>
      <c r="AF515" s="11">
        <f>-'OddsRatio_working_3-way'!U515/(3*'OddsRatio_working_3-way'!X515^(1/3))*COS(('OddsRatio_working_3-way'!Y515)/3)</f>
        <v>0.52088940322893429</v>
      </c>
      <c r="AG515" s="11">
        <f>-'OddsRatio_working_3-way'!U515/(3*'OddsRatio_working_3-way'!X515^(1/3))*COS(('OddsRatio_working_3-way'!Y515+2*PI())/3)</f>
        <v>-0.28530660582822681</v>
      </c>
      <c r="AH515" s="11">
        <f>-'OddsRatio_working_3-way'!U515/(3*'OddsRatio_working_3-way'!X515^(1/3))*COS(('OddsRatio_working_3-way'!Y515+4*PI())/3)</f>
        <v>-0.23558279740070756</v>
      </c>
      <c r="AI515" s="11">
        <f>'OddsRatio_working_3-way'!U515/(3*'OddsRatio_working_3-way'!X515^(1/3))*SIN(('OddsRatio_working_3-way'!Y515)/3)</f>
        <v>-2.8708054180761652E-2</v>
      </c>
      <c r="AJ515" s="11">
        <f>'OddsRatio_working_3-way'!U515/(3*'OddsRatio_working_3-way'!X515^(1/3))*SIN(('OddsRatio_working_3-way'!Y515+2*PI())/3)</f>
        <v>-0.43674942866799221</v>
      </c>
      <c r="AK515" s="11">
        <f>'OddsRatio_working_3-way'!U515/(3*'OddsRatio_working_3-way'!X515^(1/3))*SIN(('OddsRatio_working_3-way'!Y515+4*PI())/3)</f>
        <v>0.46545748284875388</v>
      </c>
      <c r="AL515" s="11">
        <f>'OddsRatio_working_3-way'!Z515+'OddsRatio_working_3-way'!AF515</f>
        <v>1.0417788064578684</v>
      </c>
      <c r="AM515" s="11">
        <f>'OddsRatio_working_3-way'!AA515+'OddsRatio_working_3-way'!AG515</f>
        <v>-0.57061321165645351</v>
      </c>
      <c r="AN515" s="11">
        <f>'OddsRatio_working_3-way'!AB515+'OddsRatio_working_3-way'!AH515</f>
        <v>-0.47116559480141507</v>
      </c>
      <c r="AO515" s="11">
        <f>'OddsRatio_working_3-way'!AC515+'OddsRatio_working_3-way'!AI515</f>
        <v>0</v>
      </c>
      <c r="AP515" s="11">
        <f>'OddsRatio_working_3-way'!AD515+'OddsRatio_working_3-way'!AJ515</f>
        <v>0</v>
      </c>
      <c r="AQ515" s="11">
        <f>'OddsRatio_working_3-way'!AE515+'OddsRatio_working_3-way'!AK515</f>
        <v>0</v>
      </c>
      <c r="AR515" s="10">
        <f>IF(A515="","",IF(('OddsRatio_working_3-way'!X515=0),IF(Q515&gt;0,-Q515^(1/3),(-Q515)^(1/3)),'OddsRatio_working_3-way'!AL515-'OddsRatio_working_3-way'!R515/3))</f>
        <v>1.0417788064578684</v>
      </c>
      <c r="AS515" s="11">
        <f>IF(('OddsRatio_working_3-way'!X515=0),IF(Q515&gt;0,-Q515^(1/3),(-Q515)^(1/3)),'OddsRatio_working_3-way'!AM515-'OddsRatio_working_3-way'!R515/3)</f>
        <v>-0.57061321165645351</v>
      </c>
      <c r="AT515" s="11">
        <f>IF(('OddsRatio_working_3-way'!X515=0),IF(Q515&gt;0,-Q515^(1/3),(-Q515)^(1/3)),'OddsRatio_working_3-way'!AN515-'OddsRatio_working_3-way'!R515/3)</f>
        <v>-0.47116559480141507</v>
      </c>
      <c r="AU515" s="11">
        <f>IF(('OddsRatio_working_3-way'!X515=0),0,'OddsRatio_working_3-way'!AO515)</f>
        <v>0</v>
      </c>
      <c r="AV515" s="11">
        <f>IF(('OddsRatio_working_3-way'!X515=0),0,'OddsRatio_working_3-way'!AP515)</f>
        <v>0</v>
      </c>
      <c r="AW515" s="11">
        <f>IF(('OddsRatio_working_3-way'!X515=0),0,'OddsRatio_working_3-way'!AQ515)</f>
        <v>0</v>
      </c>
    </row>
    <row r="516" spans="1:49" x14ac:dyDescent="0.2">
      <c r="A516" s="4">
        <f>IF('True_Odds_Calculator_3-way'!A517="","",'True_Odds_Calculator_3-way'!A517)</f>
        <v>3.08</v>
      </c>
      <c r="B516" s="4">
        <f>IF('True_Odds_Calculator_3-way'!B517="","",'True_Odds_Calculator_3-way'!B517)</f>
        <v>3.16</v>
      </c>
      <c r="C516" s="4">
        <f>IF('True_Odds_Calculator_3-way'!C517="","",'True_Odds_Calculator_3-way'!C517)</f>
        <v>2.59</v>
      </c>
      <c r="D516" s="9">
        <f t="shared" ref="D516:D579" si="117">(K516/(AR516+K516-(AR516*K516)))</f>
        <v>0.31580497678926289</v>
      </c>
      <c r="E516" s="9">
        <f t="shared" ref="E516:E579" si="118">(L516/(AR516+L516-(AR516*L516)))</f>
        <v>0.30770759205509907</v>
      </c>
      <c r="F516" s="9">
        <f t="shared" ref="F516:F579" si="119">(M516/(AR516+M516-(AR516*M516)))</f>
        <v>0.3764874311556381</v>
      </c>
      <c r="G516" s="9">
        <f t="shared" ref="G516:G579" si="120">AR516</f>
        <v>1.0415919291375326</v>
      </c>
      <c r="H516" s="9">
        <f t="shared" ref="H516:H579" si="121">IF(A516="","",1/D516)</f>
        <v>3.1665112126060682</v>
      </c>
      <c r="I516" s="9">
        <f t="shared" ref="I516:I579" si="122">IF(B516="","",1/E516)</f>
        <v>3.2498385669370711</v>
      </c>
      <c r="J516" s="9">
        <f t="shared" ref="J516:J579" si="123">IF(C516="","",1/F516)</f>
        <v>2.6561311673286774</v>
      </c>
      <c r="K516" s="11">
        <f t="shared" ref="K516:K579" si="124">1/A516</f>
        <v>0.32467532467532467</v>
      </c>
      <c r="L516" s="11">
        <f t="shared" ref="L516:L579" si="125">1/B516</f>
        <v>0.31645569620253161</v>
      </c>
      <c r="M516" s="11">
        <f t="shared" ref="M516:M579" si="126">1/C516</f>
        <v>0.38610038610038611</v>
      </c>
      <c r="N516" s="11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-0.28338486204670665</v>
      </c>
      <c r="O516" s="11">
        <f>0</f>
        <v>0</v>
      </c>
      <c r="P516" s="11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0.231276225851271</v>
      </c>
      <c r="Q516" s="11">
        <f>2*'OddsRatio_working_3-way'!K516*'OddsRatio_working_3-way'!L516*'OddsRatio_working_3-way'!M516</f>
        <v>7.934004317367789E-2</v>
      </c>
      <c r="R516" s="11">
        <f t="shared" ref="R516:R579" si="127">O516/N516</f>
        <v>0</v>
      </c>
      <c r="S516" s="11">
        <f t="shared" ref="S516:S579" si="128">P516/N516</f>
        <v>-0.81612060778727391</v>
      </c>
      <c r="T516" s="11">
        <f t="shared" ref="T516:T579" si="129">Q516/N516</f>
        <v>-0.27997276424949369</v>
      </c>
      <c r="U516" s="11">
        <f>'OddsRatio_working_3-way'!S516-'OddsRatio_working_3-way'!R516^2/3</f>
        <v>-0.81612060778727391</v>
      </c>
      <c r="V516" s="11">
        <f>'OddsRatio_working_3-way'!S516*'OddsRatio_working_3-way'!R516/3-2*'OddsRatio_working_3-way'!R516^3/27-'OddsRatio_working_3-way'!T516</f>
        <v>0.27997276424949369</v>
      </c>
      <c r="W516" s="11">
        <f>'OddsRatio_working_3-way'!V516^2+4*'OddsRatio_working_3-way'!U516^3/27</f>
        <v>-2.1455407403278143E-3</v>
      </c>
      <c r="X516" s="11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0.1418892961623871</v>
      </c>
      <c r="Y516" s="11">
        <f>IF('OddsRatio_working_3-way'!W516&gt;=0,IF('OddsRatio_working_3-way'!V516+SQRT('OddsRatio_working_3-way'!W516)&gt;0,0,PI()),ACOS('OddsRatio_working_3-way'!V516/(2*'OddsRatio_working_3-way'!X516)))</f>
        <v>0.16395940477739912</v>
      </c>
      <c r="Z516" s="11">
        <f>'OddsRatio_working_3-way'!X516^(1/3)*COS('OddsRatio_working_3-way'!Y516/3)</f>
        <v>0.52079596456876631</v>
      </c>
      <c r="AA516" s="11">
        <f>'OddsRatio_working_3-way'!X516^(1/3)*COS(('OddsRatio_working_3-way'!Y516+2*PI())/3)</f>
        <v>-0.28507234982409374</v>
      </c>
      <c r="AB516" s="11">
        <f>'OddsRatio_working_3-way'!X516^(1/3)*COS(('OddsRatio_working_3-way'!Y516+4*PI())/3)</f>
        <v>-0.23572361474467252</v>
      </c>
      <c r="AC516" s="11">
        <f>'OddsRatio_working_3-way'!X516^(1/3)*SIN('OddsRatio_working_3-way'!Y516/3)</f>
        <v>2.8491505482271334E-2</v>
      </c>
      <c r="AD516" s="11">
        <f>'OddsRatio_working_3-way'!X516^(1/3)*SIN(('OddsRatio_working_3-way'!Y516+2*PI())/3)</f>
        <v>0.43677678276383641</v>
      </c>
      <c r="AE516" s="11">
        <f>'OddsRatio_working_3-way'!X516^(1/3)*SIN(('OddsRatio_working_3-way'!Y516+4*PI())/3)</f>
        <v>-0.46526828824610783</v>
      </c>
      <c r="AF516" s="11">
        <f>-'OddsRatio_working_3-way'!U516/(3*'OddsRatio_working_3-way'!X516^(1/3))*COS(('OddsRatio_working_3-way'!Y516)/3)</f>
        <v>0.5207959645687662</v>
      </c>
      <c r="AG516" s="11">
        <f>-'OddsRatio_working_3-way'!U516/(3*'OddsRatio_working_3-way'!X516^(1/3))*COS(('OddsRatio_working_3-way'!Y516+2*PI())/3)</f>
        <v>-0.28507234982409368</v>
      </c>
      <c r="AH516" s="11">
        <f>-'OddsRatio_working_3-way'!U516/(3*'OddsRatio_working_3-way'!X516^(1/3))*COS(('OddsRatio_working_3-way'!Y516+4*PI())/3)</f>
        <v>-0.23572361474467246</v>
      </c>
      <c r="AI516" s="11">
        <f>'OddsRatio_working_3-way'!U516/(3*'OddsRatio_working_3-way'!X516^(1/3))*SIN(('OddsRatio_working_3-way'!Y516)/3)</f>
        <v>-2.8491505482271331E-2</v>
      </c>
      <c r="AJ516" s="11">
        <f>'OddsRatio_working_3-way'!U516/(3*'OddsRatio_working_3-way'!X516^(1/3))*SIN(('OddsRatio_working_3-way'!Y516+2*PI())/3)</f>
        <v>-0.4367767827638363</v>
      </c>
      <c r="AK516" s="11">
        <f>'OddsRatio_working_3-way'!U516/(3*'OddsRatio_working_3-way'!X516^(1/3))*SIN(('OddsRatio_working_3-way'!Y516+4*PI())/3)</f>
        <v>0.46526828824610772</v>
      </c>
      <c r="AL516" s="11">
        <f>'OddsRatio_working_3-way'!Z516+'OddsRatio_working_3-way'!AF516</f>
        <v>1.0415919291375326</v>
      </c>
      <c r="AM516" s="11">
        <f>'OddsRatio_working_3-way'!AA516+'OddsRatio_working_3-way'!AG516</f>
        <v>-0.57014469964818737</v>
      </c>
      <c r="AN516" s="11">
        <f>'OddsRatio_working_3-way'!AB516+'OddsRatio_working_3-way'!AH516</f>
        <v>-0.47144722948934498</v>
      </c>
      <c r="AO516" s="11">
        <f>'OddsRatio_working_3-way'!AC516+'OddsRatio_working_3-way'!AI516</f>
        <v>0</v>
      </c>
      <c r="AP516" s="11">
        <f>'OddsRatio_working_3-way'!AD516+'OddsRatio_working_3-way'!AJ516</f>
        <v>0</v>
      </c>
      <c r="AQ516" s="11">
        <f>'OddsRatio_working_3-way'!AE516+'OddsRatio_working_3-way'!AK516</f>
        <v>0</v>
      </c>
      <c r="AR516" s="10">
        <f>IF(A516="","",IF(('OddsRatio_working_3-way'!X516=0),IF(Q516&gt;0,-Q516^(1/3),(-Q516)^(1/3)),'OddsRatio_working_3-way'!AL516-'OddsRatio_working_3-way'!R516/3))</f>
        <v>1.0415919291375326</v>
      </c>
      <c r="AS516" s="11">
        <f>IF(('OddsRatio_working_3-way'!X516=0),IF(Q516&gt;0,-Q516^(1/3),(-Q516)^(1/3)),'OddsRatio_working_3-way'!AM516-'OddsRatio_working_3-way'!R516/3)</f>
        <v>-0.57014469964818737</v>
      </c>
      <c r="AT516" s="11">
        <f>IF(('OddsRatio_working_3-way'!X516=0),IF(Q516&gt;0,-Q516^(1/3),(-Q516)^(1/3)),'OddsRatio_working_3-way'!AN516-'OddsRatio_working_3-way'!R516/3)</f>
        <v>-0.47144722948934498</v>
      </c>
      <c r="AU516" s="11">
        <f>IF(('OddsRatio_working_3-way'!X516=0),0,'OddsRatio_working_3-way'!AO516)</f>
        <v>0</v>
      </c>
      <c r="AV516" s="11">
        <f>IF(('OddsRatio_working_3-way'!X516=0),0,'OddsRatio_working_3-way'!AP516)</f>
        <v>0</v>
      </c>
      <c r="AW516" s="11">
        <f>IF(('OddsRatio_working_3-way'!X516=0),0,'OddsRatio_working_3-way'!AQ516)</f>
        <v>0</v>
      </c>
    </row>
    <row r="517" spans="1:49" x14ac:dyDescent="0.2">
      <c r="A517" s="4">
        <f>IF('True_Odds_Calculator_3-way'!A518="","",'True_Odds_Calculator_3-way'!A518)</f>
        <v>1.81</v>
      </c>
      <c r="B517" s="4">
        <f>IF('True_Odds_Calculator_3-way'!B518="","",'True_Odds_Calculator_3-way'!B518)</f>
        <v>3.58</v>
      </c>
      <c r="C517" s="4">
        <f>IF('True_Odds_Calculator_3-way'!C518="","",'True_Odds_Calculator_3-way'!C518)</f>
        <v>5.05</v>
      </c>
      <c r="D517" s="9">
        <f t="shared" si="117"/>
        <v>0.54023102362933606</v>
      </c>
      <c r="E517" s="9">
        <f t="shared" si="118"/>
        <v>0.26948486928283516</v>
      </c>
      <c r="F517" s="9">
        <f t="shared" si="119"/>
        <v>0.19028410708782881</v>
      </c>
      <c r="G517" s="9">
        <f t="shared" si="120"/>
        <v>1.0506912698152437</v>
      </c>
      <c r="H517" s="9">
        <f t="shared" si="121"/>
        <v>1.8510599285503477</v>
      </c>
      <c r="I517" s="9">
        <f t="shared" si="122"/>
        <v>3.7107834761233289</v>
      </c>
      <c r="J517" s="9">
        <f t="shared" si="123"/>
        <v>5.2552996427517371</v>
      </c>
      <c r="K517" s="11">
        <f t="shared" si="124"/>
        <v>0.5524861878453039</v>
      </c>
      <c r="L517" s="11">
        <f t="shared" si="125"/>
        <v>0.27932960893854747</v>
      </c>
      <c r="M517" s="11">
        <f t="shared" si="126"/>
        <v>0.19801980198019803</v>
      </c>
      <c r="N517" s="11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-0.25864659678103996</v>
      </c>
      <c r="O517" s="11">
        <f>0</f>
        <v>0</v>
      </c>
      <c r="P517" s="11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0.22736308631943475</v>
      </c>
      <c r="Q517" s="11">
        <f>2*'OddsRatio_working_3-way'!K517*'OddsRatio_working_3-way'!L517*'OddsRatio_working_3-way'!M517</f>
        <v>6.1119109225654507E-2</v>
      </c>
      <c r="R517" s="11">
        <f t="shared" si="127"/>
        <v>0</v>
      </c>
      <c r="S517" s="11">
        <f t="shared" si="128"/>
        <v>-0.87904920903293926</v>
      </c>
      <c r="T517" s="11">
        <f t="shared" si="129"/>
        <v>-0.23630355081530627</v>
      </c>
      <c r="U517" s="11">
        <f>'OddsRatio_working_3-way'!S517-'OddsRatio_working_3-way'!R517^2/3</f>
        <v>-0.87904920903293926</v>
      </c>
      <c r="V517" s="11">
        <f>'OddsRatio_working_3-way'!S517*'OddsRatio_working_3-way'!R517/3-2*'OddsRatio_working_3-way'!R517^3/27-'OddsRatio_working_3-way'!T517</f>
        <v>0.23630355081530627</v>
      </c>
      <c r="W517" s="11">
        <f>'OddsRatio_working_3-way'!V517^2+4*'OddsRatio_working_3-way'!U517^3/27</f>
        <v>-4.4792559003181479E-2</v>
      </c>
      <c r="X517" s="11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0.15861267850577354</v>
      </c>
      <c r="Y517" s="11">
        <f>IF('OddsRatio_working_3-way'!W517&gt;=0,IF('OddsRatio_working_3-way'!V517+SQRT('OddsRatio_working_3-way'!W517)&gt;0,0,PI()),ACOS('OddsRatio_working_3-way'!V517/(2*'OddsRatio_working_3-way'!X517)))</f>
        <v>0.7304001271596765</v>
      </c>
      <c r="Z517" s="11">
        <f>'OddsRatio_working_3-way'!X517^(1/3)*COS('OddsRatio_working_3-way'!Y517/3)</f>
        <v>0.52534563490762187</v>
      </c>
      <c r="AA517" s="11">
        <f>'OddsRatio_working_3-way'!X517^(1/3)*COS(('OddsRatio_working_3-way'!Y517+2*PI())/3)</f>
        <v>-0.37568288413313622</v>
      </c>
      <c r="AB517" s="11">
        <f>'OddsRatio_working_3-way'!X517^(1/3)*COS(('OddsRatio_working_3-way'!Y517+4*PI())/3)</f>
        <v>-0.14966275077448582</v>
      </c>
      <c r="AC517" s="11">
        <f>'OddsRatio_working_3-way'!X517^(1/3)*SIN('OddsRatio_working_3-way'!Y517/3)</f>
        <v>0.13049278483689203</v>
      </c>
      <c r="AD517" s="11">
        <f>'OddsRatio_working_3-way'!X517^(1/3)*SIN(('OddsRatio_working_3-way'!Y517+2*PI())/3)</f>
        <v>0.38971627317881957</v>
      </c>
      <c r="AE517" s="11">
        <f>'OddsRatio_working_3-way'!X517^(1/3)*SIN(('OddsRatio_working_3-way'!Y517+4*PI())/3)</f>
        <v>-0.52020905801571149</v>
      </c>
      <c r="AF517" s="11">
        <f>-'OddsRatio_working_3-way'!U517/(3*'OddsRatio_working_3-way'!X517^(1/3))*COS(('OddsRatio_working_3-way'!Y517)/3)</f>
        <v>0.52534563490762187</v>
      </c>
      <c r="AG517" s="11">
        <f>-'OddsRatio_working_3-way'!U517/(3*'OddsRatio_working_3-way'!X517^(1/3))*COS(('OddsRatio_working_3-way'!Y517+2*PI())/3)</f>
        <v>-0.37568288413313616</v>
      </c>
      <c r="AH517" s="11">
        <f>-'OddsRatio_working_3-way'!U517/(3*'OddsRatio_working_3-way'!X517^(1/3))*COS(('OddsRatio_working_3-way'!Y517+4*PI())/3)</f>
        <v>-0.14966275077448579</v>
      </c>
      <c r="AI517" s="11">
        <f>'OddsRatio_working_3-way'!U517/(3*'OddsRatio_working_3-way'!X517^(1/3))*SIN(('OddsRatio_working_3-way'!Y517)/3)</f>
        <v>-0.130492784836892</v>
      </c>
      <c r="AJ517" s="11">
        <f>'OddsRatio_working_3-way'!U517/(3*'OddsRatio_working_3-way'!X517^(1/3))*SIN(('OddsRatio_working_3-way'!Y517+2*PI())/3)</f>
        <v>-0.38971627317881952</v>
      </c>
      <c r="AK517" s="11">
        <f>'OddsRatio_working_3-way'!U517/(3*'OddsRatio_working_3-way'!X517^(1/3))*SIN(('OddsRatio_working_3-way'!Y517+4*PI())/3)</f>
        <v>0.52020905801571149</v>
      </c>
      <c r="AL517" s="11">
        <f>'OddsRatio_working_3-way'!Z517+'OddsRatio_working_3-way'!AF517</f>
        <v>1.0506912698152437</v>
      </c>
      <c r="AM517" s="11">
        <f>'OddsRatio_working_3-way'!AA517+'OddsRatio_working_3-way'!AG517</f>
        <v>-0.75136576826627244</v>
      </c>
      <c r="AN517" s="11">
        <f>'OddsRatio_working_3-way'!AB517+'OddsRatio_working_3-way'!AH517</f>
        <v>-0.29932550154897164</v>
      </c>
      <c r="AO517" s="11">
        <f>'OddsRatio_working_3-way'!AC517+'OddsRatio_working_3-way'!AI517</f>
        <v>0</v>
      </c>
      <c r="AP517" s="11">
        <f>'OddsRatio_working_3-way'!AD517+'OddsRatio_working_3-way'!AJ517</f>
        <v>0</v>
      </c>
      <c r="AQ517" s="11">
        <f>'OddsRatio_working_3-way'!AE517+'OddsRatio_working_3-way'!AK517</f>
        <v>0</v>
      </c>
      <c r="AR517" s="10">
        <f>IF(A517="","",IF(('OddsRatio_working_3-way'!X517=0),IF(Q517&gt;0,-Q517^(1/3),(-Q517)^(1/3)),'OddsRatio_working_3-way'!AL517-'OddsRatio_working_3-way'!R517/3))</f>
        <v>1.0506912698152437</v>
      </c>
      <c r="AS517" s="11">
        <f>IF(('OddsRatio_working_3-way'!X517=0),IF(Q517&gt;0,-Q517^(1/3),(-Q517)^(1/3)),'OddsRatio_working_3-way'!AM517-'OddsRatio_working_3-way'!R517/3)</f>
        <v>-0.75136576826627244</v>
      </c>
      <c r="AT517" s="11">
        <f>IF(('OddsRatio_working_3-way'!X517=0),IF(Q517&gt;0,-Q517^(1/3),(-Q517)^(1/3)),'OddsRatio_working_3-way'!AN517-'OddsRatio_working_3-way'!R517/3)</f>
        <v>-0.29932550154897164</v>
      </c>
      <c r="AU517" s="11">
        <f>IF(('OddsRatio_working_3-way'!X517=0),0,'OddsRatio_working_3-way'!AO517)</f>
        <v>0</v>
      </c>
      <c r="AV517" s="11">
        <f>IF(('OddsRatio_working_3-way'!X517=0),0,'OddsRatio_working_3-way'!AP517)</f>
        <v>0</v>
      </c>
      <c r="AW517" s="11">
        <f>IF(('OddsRatio_working_3-way'!X517=0),0,'OddsRatio_working_3-way'!AQ517)</f>
        <v>0</v>
      </c>
    </row>
    <row r="518" spans="1:49" x14ac:dyDescent="0.2">
      <c r="A518" s="4">
        <f>IF('True_Odds_Calculator_3-way'!A519="","",'True_Odds_Calculator_3-way'!A519)</f>
        <v>1.85</v>
      </c>
      <c r="B518" s="4">
        <f>IF('True_Odds_Calculator_3-way'!B519="","",'True_Odds_Calculator_3-way'!B519)</f>
        <v>3.66</v>
      </c>
      <c r="C518" s="4">
        <f>IF('True_Odds_Calculator_3-way'!C519="","",'True_Odds_Calculator_3-way'!C519)</f>
        <v>4.66</v>
      </c>
      <c r="D518" s="9">
        <f t="shared" si="117"/>
        <v>0.52900516514348195</v>
      </c>
      <c r="E518" s="9">
        <f t="shared" si="118"/>
        <v>0.26411407836114292</v>
      </c>
      <c r="F518" s="9">
        <f t="shared" si="119"/>
        <v>0.20688075649537496</v>
      </c>
      <c r="G518" s="9">
        <f t="shared" si="120"/>
        <v>1.047459659999995</v>
      </c>
      <c r="H518" s="9">
        <f t="shared" si="121"/>
        <v>1.8903407109999961</v>
      </c>
      <c r="I518" s="9">
        <f t="shared" si="122"/>
        <v>3.7862426955999871</v>
      </c>
      <c r="J518" s="9">
        <f t="shared" si="123"/>
        <v>4.8337023555999812</v>
      </c>
      <c r="K518" s="11">
        <f t="shared" si="124"/>
        <v>0.54054054054054046</v>
      </c>
      <c r="L518" s="11">
        <f t="shared" si="125"/>
        <v>0.27322404371584696</v>
      </c>
      <c r="M518" s="11">
        <f t="shared" si="126"/>
        <v>0.21459227467811159</v>
      </c>
      <c r="N518" s="11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-0.26226655840389745</v>
      </c>
      <c r="O518" s="11">
        <f>0</f>
        <v>0</v>
      </c>
      <c r="P518" s="11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0.22723772108138532</v>
      </c>
      <c r="Q518" s="11">
        <f>2*'OddsRatio_working_3-way'!K518*'OddsRatio_working_3-way'!L518*'OddsRatio_working_3-way'!M518</f>
        <v>6.3385696257011237E-2</v>
      </c>
      <c r="R518" s="11">
        <f t="shared" si="127"/>
        <v>0</v>
      </c>
      <c r="S518" s="11">
        <f t="shared" si="128"/>
        <v>-0.86643803336692737</v>
      </c>
      <c r="T518" s="11">
        <f t="shared" si="129"/>
        <v>-0.24168424919579562</v>
      </c>
      <c r="U518" s="11">
        <f>'OddsRatio_working_3-way'!S518-'OddsRatio_working_3-way'!R518^2/3</f>
        <v>-0.86643803336692737</v>
      </c>
      <c r="V518" s="11">
        <f>'OddsRatio_working_3-way'!S518*'OddsRatio_working_3-way'!R518/3-2*'OddsRatio_working_3-way'!R518^3/27-'OddsRatio_working_3-way'!T518</f>
        <v>0.24168424919579562</v>
      </c>
      <c r="W518" s="11">
        <f>'OddsRatio_working_3-way'!V518^2+4*'OddsRatio_working_3-way'!U518^3/27</f>
        <v>-3.7951377294498941E-2</v>
      </c>
      <c r="X518" s="11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0.15521167288886037</v>
      </c>
      <c r="Y518" s="11">
        <f>IF('OddsRatio_working_3-way'!W518&gt;=0,IF('OddsRatio_working_3-way'!V518+SQRT('OddsRatio_working_3-way'!W518)&gt;0,0,PI()),ACOS('OddsRatio_working_3-way'!V518/(2*'OddsRatio_working_3-way'!X518)))</f>
        <v>0.67842296566701177</v>
      </c>
      <c r="Z518" s="11">
        <f>'OddsRatio_working_3-way'!X518^(1/3)*COS('OddsRatio_working_3-way'!Y518/3)</f>
        <v>0.52372982999999751</v>
      </c>
      <c r="AA518" s="11">
        <f>'OddsRatio_working_3-way'!X518^(1/3)*COS(('OddsRatio_working_3-way'!Y518+2*PI())/3)</f>
        <v>-0.36621915409866784</v>
      </c>
      <c r="AB518" s="11">
        <f>'OddsRatio_working_3-way'!X518^(1/3)*COS(('OddsRatio_working_3-way'!Y518+4*PI())/3)</f>
        <v>-0.15751067590132956</v>
      </c>
      <c r="AC518" s="11">
        <f>'OddsRatio_working_3-way'!X518^(1/3)*SIN('OddsRatio_working_3-way'!Y518/3)</f>
        <v>0.12049789606939042</v>
      </c>
      <c r="AD518" s="11">
        <f>'OddsRatio_working_3-way'!X518^(1/3)*SIN(('OddsRatio_working_3-way'!Y518+2*PI())/3)</f>
        <v>0.39331438946500807</v>
      </c>
      <c r="AE518" s="11">
        <f>'OddsRatio_working_3-way'!X518^(1/3)*SIN(('OddsRatio_working_3-way'!Y518+4*PI())/3)</f>
        <v>-0.51381228553439851</v>
      </c>
      <c r="AF518" s="11">
        <f>-'OddsRatio_working_3-way'!U518/(3*'OddsRatio_working_3-way'!X518^(1/3))*COS(('OddsRatio_working_3-way'!Y518)/3)</f>
        <v>0.5237298299999974</v>
      </c>
      <c r="AG518" s="11">
        <f>-'OddsRatio_working_3-way'!U518/(3*'OddsRatio_working_3-way'!X518^(1/3))*COS(('OddsRatio_working_3-way'!Y518+2*PI())/3)</f>
        <v>-0.36621915409866779</v>
      </c>
      <c r="AH518" s="11">
        <f>-'OddsRatio_working_3-way'!U518/(3*'OddsRatio_working_3-way'!X518^(1/3))*COS(('OddsRatio_working_3-way'!Y518+4*PI())/3)</f>
        <v>-0.15751067590132953</v>
      </c>
      <c r="AI518" s="11">
        <f>'OddsRatio_working_3-way'!U518/(3*'OddsRatio_working_3-way'!X518^(1/3))*SIN(('OddsRatio_working_3-way'!Y518)/3)</f>
        <v>-0.12049789606939039</v>
      </c>
      <c r="AJ518" s="11">
        <f>'OddsRatio_working_3-way'!U518/(3*'OddsRatio_working_3-way'!X518^(1/3))*SIN(('OddsRatio_working_3-way'!Y518+2*PI())/3)</f>
        <v>-0.39331438946500802</v>
      </c>
      <c r="AK518" s="11">
        <f>'OddsRatio_working_3-way'!U518/(3*'OddsRatio_working_3-way'!X518^(1/3))*SIN(('OddsRatio_working_3-way'!Y518+4*PI())/3)</f>
        <v>0.51381228553439839</v>
      </c>
      <c r="AL518" s="11">
        <f>'OddsRatio_working_3-way'!Z518+'OddsRatio_working_3-way'!AF518</f>
        <v>1.047459659999995</v>
      </c>
      <c r="AM518" s="11">
        <f>'OddsRatio_working_3-way'!AA518+'OddsRatio_working_3-way'!AG518</f>
        <v>-0.73243830819733557</v>
      </c>
      <c r="AN518" s="11">
        <f>'OddsRatio_working_3-way'!AB518+'OddsRatio_working_3-way'!AH518</f>
        <v>-0.31502135180265911</v>
      </c>
      <c r="AO518" s="11">
        <f>'OddsRatio_working_3-way'!AC518+'OddsRatio_working_3-way'!AI518</f>
        <v>0</v>
      </c>
      <c r="AP518" s="11">
        <f>'OddsRatio_working_3-way'!AD518+'OddsRatio_working_3-way'!AJ518</f>
        <v>0</v>
      </c>
      <c r="AQ518" s="11">
        <f>'OddsRatio_working_3-way'!AE518+'OddsRatio_working_3-way'!AK518</f>
        <v>0</v>
      </c>
      <c r="AR518" s="10">
        <f>IF(A518="","",IF(('OddsRatio_working_3-way'!X518=0),IF(Q518&gt;0,-Q518^(1/3),(-Q518)^(1/3)),'OddsRatio_working_3-way'!AL518-'OddsRatio_working_3-way'!R518/3))</f>
        <v>1.047459659999995</v>
      </c>
      <c r="AS518" s="11">
        <f>IF(('OddsRatio_working_3-way'!X518=0),IF(Q518&gt;0,-Q518^(1/3),(-Q518)^(1/3)),'OddsRatio_working_3-way'!AM518-'OddsRatio_working_3-way'!R518/3)</f>
        <v>-0.73243830819733557</v>
      </c>
      <c r="AT518" s="11">
        <f>IF(('OddsRatio_working_3-way'!X518=0),IF(Q518&gt;0,-Q518^(1/3),(-Q518)^(1/3)),'OddsRatio_working_3-way'!AN518-'OddsRatio_working_3-way'!R518/3)</f>
        <v>-0.31502135180265911</v>
      </c>
      <c r="AU518" s="11">
        <f>IF(('OddsRatio_working_3-way'!X518=0),0,'OddsRatio_working_3-way'!AO518)</f>
        <v>0</v>
      </c>
      <c r="AV518" s="11">
        <f>IF(('OddsRatio_working_3-way'!X518=0),0,'OddsRatio_working_3-way'!AP518)</f>
        <v>0</v>
      </c>
      <c r="AW518" s="11">
        <f>IF(('OddsRatio_working_3-way'!X518=0),0,'OddsRatio_working_3-way'!AQ518)</f>
        <v>0</v>
      </c>
    </row>
    <row r="519" spans="1:49" x14ac:dyDescent="0.2">
      <c r="A519" s="4">
        <f>IF('True_Odds_Calculator_3-way'!A520="","",'True_Odds_Calculator_3-way'!A520)</f>
        <v>2.1</v>
      </c>
      <c r="B519" s="4">
        <f>IF('True_Odds_Calculator_3-way'!B520="","",'True_Odds_Calculator_3-way'!B520)</f>
        <v>3.49</v>
      </c>
      <c r="C519" s="4">
        <f>IF('True_Odds_Calculator_3-way'!C520="","",'True_Odds_Calculator_3-way'!C520)</f>
        <v>3.75</v>
      </c>
      <c r="D519" s="9">
        <f t="shared" si="117"/>
        <v>0.46483930168857218</v>
      </c>
      <c r="E519" s="9">
        <f t="shared" si="118"/>
        <v>0.27730929899832468</v>
      </c>
      <c r="F519" s="9">
        <f t="shared" si="119"/>
        <v>0.25785139931310341</v>
      </c>
      <c r="G519" s="9">
        <f t="shared" si="120"/>
        <v>1.0466191734872021</v>
      </c>
      <c r="H519" s="9">
        <f t="shared" si="121"/>
        <v>2.1512810908359223</v>
      </c>
      <c r="I519" s="9">
        <f t="shared" si="122"/>
        <v>3.6060817419831324</v>
      </c>
      <c r="J519" s="9">
        <f t="shared" si="123"/>
        <v>3.8782027270898052</v>
      </c>
      <c r="K519" s="11">
        <f t="shared" si="124"/>
        <v>0.47619047619047616</v>
      </c>
      <c r="L519" s="11">
        <f t="shared" si="125"/>
        <v>0.28653295128939826</v>
      </c>
      <c r="M519" s="11">
        <f t="shared" si="126"/>
        <v>0.26666666666666666</v>
      </c>
      <c r="N519" s="11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-0.27406194569518361</v>
      </c>
      <c r="O519" s="11">
        <f>0</f>
        <v>0</v>
      </c>
      <c r="P519" s="11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0.2306817664983854</v>
      </c>
      <c r="Q519" s="11">
        <f>2*'OddsRatio_working_3-way'!K519*'OddsRatio_working_3-way'!L519*'OddsRatio_working_3-way'!M519</f>
        <v>7.2770273343339242E-2</v>
      </c>
      <c r="R519" s="11">
        <f t="shared" si="127"/>
        <v>0</v>
      </c>
      <c r="S519" s="11">
        <f t="shared" si="128"/>
        <v>-0.84171396329118098</v>
      </c>
      <c r="T519" s="11">
        <f t="shared" si="129"/>
        <v>-0.26552490955557756</v>
      </c>
      <c r="U519" s="11">
        <f>'OddsRatio_working_3-way'!S519-'OddsRatio_working_3-way'!R519^2/3</f>
        <v>-0.84171396329118098</v>
      </c>
      <c r="V519" s="11">
        <f>'OddsRatio_working_3-way'!S519*'OddsRatio_working_3-way'!R519/3-2*'OddsRatio_working_3-way'!R519^3/27-'OddsRatio_working_3-way'!T519</f>
        <v>0.26552490955557756</v>
      </c>
      <c r="W519" s="11">
        <f>'OddsRatio_working_3-way'!V519^2+4*'OddsRatio_working_3-way'!U519^3/27</f>
        <v>-1.7843118769745731E-2</v>
      </c>
      <c r="X519" s="11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0.14861577672327</v>
      </c>
      <c r="Y519" s="11">
        <f>IF('OddsRatio_working_3-way'!W519&gt;=0,IF('OddsRatio_working_3-way'!V519+SQRT('OddsRatio_working_3-way'!W519)&gt;0,0,PI()),ACOS('OddsRatio_working_3-way'!V519/(2*'OddsRatio_working_3-way'!X519)))</f>
        <v>0.46610215788248355</v>
      </c>
      <c r="Z519" s="11">
        <f>'OddsRatio_working_3-way'!X519^(1/3)*COS('OddsRatio_working_3-way'!Y519/3)</f>
        <v>0.52330958674360117</v>
      </c>
      <c r="AA519" s="11">
        <f>'OddsRatio_working_3-way'!X519^(1/3)*COS(('OddsRatio_working_3-way'!Y519+2*PI())/3)</f>
        <v>-0.33263928561817979</v>
      </c>
      <c r="AB519" s="11">
        <f>'OddsRatio_working_3-way'!X519^(1/3)*COS(('OddsRatio_working_3-way'!Y519+4*PI())/3)</f>
        <v>-0.19067030112542149</v>
      </c>
      <c r="AC519" s="11">
        <f>'OddsRatio_working_3-way'!X519^(1/3)*SIN('OddsRatio_working_3-way'!Y519/3)</f>
        <v>8.1965831413472051E-2</v>
      </c>
      <c r="AD519" s="11">
        <f>'OddsRatio_working_3-way'!X519^(1/3)*SIN(('OddsRatio_working_3-way'!Y519+2*PI())/3)</f>
        <v>0.41221648045715903</v>
      </c>
      <c r="AE519" s="11">
        <f>'OddsRatio_working_3-way'!X519^(1/3)*SIN(('OddsRatio_working_3-way'!Y519+4*PI())/3)</f>
        <v>-0.49418231187063089</v>
      </c>
      <c r="AF519" s="11">
        <f>-'OddsRatio_working_3-way'!U519/(3*'OddsRatio_working_3-way'!X519^(1/3))*COS(('OddsRatio_working_3-way'!Y519)/3)</f>
        <v>0.52330958674360106</v>
      </c>
      <c r="AG519" s="11">
        <f>-'OddsRatio_working_3-way'!U519/(3*'OddsRatio_working_3-way'!X519^(1/3))*COS(('OddsRatio_working_3-way'!Y519+2*PI())/3)</f>
        <v>-0.33263928561817974</v>
      </c>
      <c r="AH519" s="11">
        <f>-'OddsRatio_working_3-way'!U519/(3*'OddsRatio_working_3-way'!X519^(1/3))*COS(('OddsRatio_working_3-way'!Y519+4*PI())/3)</f>
        <v>-0.19067030112542147</v>
      </c>
      <c r="AI519" s="11">
        <f>'OddsRatio_working_3-way'!U519/(3*'OddsRatio_working_3-way'!X519^(1/3))*SIN(('OddsRatio_working_3-way'!Y519)/3)</f>
        <v>-8.1965831413472037E-2</v>
      </c>
      <c r="AJ519" s="11">
        <f>'OddsRatio_working_3-way'!U519/(3*'OddsRatio_working_3-way'!X519^(1/3))*SIN(('OddsRatio_working_3-way'!Y519+2*PI())/3)</f>
        <v>-0.41221648045715897</v>
      </c>
      <c r="AK519" s="11">
        <f>'OddsRatio_working_3-way'!U519/(3*'OddsRatio_working_3-way'!X519^(1/3))*SIN(('OddsRatio_working_3-way'!Y519+4*PI())/3)</f>
        <v>0.49418231187063083</v>
      </c>
      <c r="AL519" s="11">
        <f>'OddsRatio_working_3-way'!Z519+'OddsRatio_working_3-way'!AF519</f>
        <v>1.0466191734872021</v>
      </c>
      <c r="AM519" s="11">
        <f>'OddsRatio_working_3-way'!AA519+'OddsRatio_working_3-way'!AG519</f>
        <v>-0.66527857123635958</v>
      </c>
      <c r="AN519" s="11">
        <f>'OddsRatio_working_3-way'!AB519+'OddsRatio_working_3-way'!AH519</f>
        <v>-0.38134060225084299</v>
      </c>
      <c r="AO519" s="11">
        <f>'OddsRatio_working_3-way'!AC519+'OddsRatio_working_3-way'!AI519</f>
        <v>0</v>
      </c>
      <c r="AP519" s="11">
        <f>'OddsRatio_working_3-way'!AD519+'OddsRatio_working_3-way'!AJ519</f>
        <v>0</v>
      </c>
      <c r="AQ519" s="11">
        <f>'OddsRatio_working_3-way'!AE519+'OddsRatio_working_3-way'!AK519</f>
        <v>0</v>
      </c>
      <c r="AR519" s="10">
        <f>IF(A519="","",IF(('OddsRatio_working_3-way'!X519=0),IF(Q519&gt;0,-Q519^(1/3),(-Q519)^(1/3)),'OddsRatio_working_3-way'!AL519-'OddsRatio_working_3-way'!R519/3))</f>
        <v>1.0466191734872021</v>
      </c>
      <c r="AS519" s="11">
        <f>IF(('OddsRatio_working_3-way'!X519=0),IF(Q519&gt;0,-Q519^(1/3),(-Q519)^(1/3)),'OddsRatio_working_3-way'!AM519-'OddsRatio_working_3-way'!R519/3)</f>
        <v>-0.66527857123635958</v>
      </c>
      <c r="AT519" s="11">
        <f>IF(('OddsRatio_working_3-way'!X519=0),IF(Q519&gt;0,-Q519^(1/3),(-Q519)^(1/3)),'OddsRatio_working_3-way'!AN519-'OddsRatio_working_3-way'!R519/3)</f>
        <v>-0.38134060225084299</v>
      </c>
      <c r="AU519" s="11">
        <f>IF(('OddsRatio_working_3-way'!X519=0),0,'OddsRatio_working_3-way'!AO519)</f>
        <v>0</v>
      </c>
      <c r="AV519" s="11">
        <f>IF(('OddsRatio_working_3-way'!X519=0),0,'OddsRatio_working_3-way'!AP519)</f>
        <v>0</v>
      </c>
      <c r="AW519" s="11">
        <f>IF(('OddsRatio_working_3-way'!X519=0),0,'OddsRatio_working_3-way'!AQ519)</f>
        <v>0</v>
      </c>
    </row>
    <row r="520" spans="1:49" x14ac:dyDescent="0.2">
      <c r="A520" s="4">
        <f>IF('True_Odds_Calculator_3-way'!A521="","",'True_Odds_Calculator_3-way'!A521)</f>
        <v>1.57</v>
      </c>
      <c r="B520" s="4">
        <f>IF('True_Odds_Calculator_3-way'!B521="","",'True_Odds_Calculator_3-way'!B521)</f>
        <v>4.0199999999999996</v>
      </c>
      <c r="C520" s="4">
        <f>IF('True_Odds_Calculator_3-way'!C521="","",'True_Odds_Calculator_3-way'!C521)</f>
        <v>6.78</v>
      </c>
      <c r="D520" s="9">
        <f t="shared" si="117"/>
        <v>0.62261677298149654</v>
      </c>
      <c r="E520" s="9">
        <f t="shared" si="118"/>
        <v>0.23745095332125457</v>
      </c>
      <c r="F520" s="9">
        <f t="shared" si="119"/>
        <v>0.13993227369724887</v>
      </c>
      <c r="G520" s="9">
        <f t="shared" si="120"/>
        <v>1.0633761658943355</v>
      </c>
      <c r="H520" s="9">
        <f t="shared" si="121"/>
        <v>1.6061244145597711</v>
      </c>
      <c r="I520" s="9">
        <f t="shared" si="122"/>
        <v>4.2113960210008914</v>
      </c>
      <c r="J520" s="9">
        <f t="shared" si="123"/>
        <v>7.1463142388692598</v>
      </c>
      <c r="K520" s="11">
        <f t="shared" si="124"/>
        <v>0.63694267515923564</v>
      </c>
      <c r="L520" s="11">
        <f t="shared" si="125"/>
        <v>0.24875621890547267</v>
      </c>
      <c r="M520" s="11">
        <f t="shared" si="126"/>
        <v>0.14749262536873156</v>
      </c>
      <c r="N520" s="11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-0.2325167466315341</v>
      </c>
      <c r="O520" s="11">
        <f>0</f>
        <v>0</v>
      </c>
      <c r="P520" s="11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0.21896978478705434</v>
      </c>
      <c r="Q520" s="11">
        <f>2*'OddsRatio_working_3-way'!K520*'OddsRatio_working_3-way'!L520*'OddsRatio_working_3-way'!M520</f>
        <v>4.6738481277919824E-2</v>
      </c>
      <c r="R520" s="11">
        <f t="shared" si="127"/>
        <v>0</v>
      </c>
      <c r="S520" s="11">
        <f t="shared" si="128"/>
        <v>-0.94173769399093032</v>
      </c>
      <c r="T520" s="11">
        <f t="shared" si="129"/>
        <v>-0.20101124738333628</v>
      </c>
      <c r="U520" s="11">
        <f>'OddsRatio_working_3-way'!S520-'OddsRatio_working_3-way'!R520^2/3</f>
        <v>-0.94173769399093032</v>
      </c>
      <c r="V520" s="11">
        <f>'OddsRatio_working_3-way'!S520*'OddsRatio_working_3-way'!R520/3-2*'OddsRatio_working_3-way'!R520^3/27-'OddsRatio_working_3-way'!T520</f>
        <v>0.20101124738333628</v>
      </c>
      <c r="W520" s="11">
        <f>'OddsRatio_working_3-way'!V520^2+4*'OddsRatio_working_3-way'!U520^3/27</f>
        <v>-8.3327633935767059E-2</v>
      </c>
      <c r="X520" s="11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0.17587861972847343</v>
      </c>
      <c r="Y520" s="11">
        <f>IF('OddsRatio_working_3-way'!W520&gt;=0,IF('OddsRatio_working_3-way'!V520+SQRT('OddsRatio_working_3-way'!W520)&gt;0,0,PI()),ACOS('OddsRatio_working_3-way'!V520/(2*'OddsRatio_working_3-way'!X520)))</f>
        <v>0.96252611558308743</v>
      </c>
      <c r="Z520" s="11">
        <f>'OddsRatio_working_3-way'!X520^(1/3)*COS('OddsRatio_working_3-way'!Y520/3)</f>
        <v>0.53168808294716774</v>
      </c>
      <c r="AA520" s="11">
        <f>'OddsRatio_working_3-way'!X520^(1/3)*COS(('OddsRatio_working_3-way'!Y520+2*PI())/3)</f>
        <v>-0.41886449872262888</v>
      </c>
      <c r="AB520" s="11">
        <f>'OddsRatio_working_3-way'!X520^(1/3)*COS(('OddsRatio_working_3-way'!Y520+4*PI())/3)</f>
        <v>-0.11282358422453934</v>
      </c>
      <c r="AC520" s="11">
        <f>'OddsRatio_working_3-way'!X520^(1/3)*SIN('OddsRatio_working_3-way'!Y520/3)</f>
        <v>0.17669280436851148</v>
      </c>
      <c r="AD520" s="11">
        <f>'OddsRatio_working_3-way'!X520^(1/3)*SIN(('OddsRatio_working_3-way'!Y520+2*PI())/3)</f>
        <v>0.3721089845374394</v>
      </c>
      <c r="AE520" s="11">
        <f>'OddsRatio_working_3-way'!X520^(1/3)*SIN(('OddsRatio_working_3-way'!Y520+4*PI())/3)</f>
        <v>-0.54880178890595077</v>
      </c>
      <c r="AF520" s="11">
        <f>-'OddsRatio_working_3-way'!U520/(3*'OddsRatio_working_3-way'!X520^(1/3))*COS(('OddsRatio_working_3-way'!Y520)/3)</f>
        <v>0.53168808294716774</v>
      </c>
      <c r="AG520" s="11">
        <f>-'OddsRatio_working_3-way'!U520/(3*'OddsRatio_working_3-way'!X520^(1/3))*COS(('OddsRatio_working_3-way'!Y520+2*PI())/3)</f>
        <v>-0.41886449872262888</v>
      </c>
      <c r="AH520" s="11">
        <f>-'OddsRatio_working_3-way'!U520/(3*'OddsRatio_working_3-way'!X520^(1/3))*COS(('OddsRatio_working_3-way'!Y520+4*PI())/3)</f>
        <v>-0.11282358422453934</v>
      </c>
      <c r="AI520" s="11">
        <f>'OddsRatio_working_3-way'!U520/(3*'OddsRatio_working_3-way'!X520^(1/3))*SIN(('OddsRatio_working_3-way'!Y520)/3)</f>
        <v>-0.17669280436851148</v>
      </c>
      <c r="AJ520" s="11">
        <f>'OddsRatio_working_3-way'!U520/(3*'OddsRatio_working_3-way'!X520^(1/3))*SIN(('OddsRatio_working_3-way'!Y520+2*PI())/3)</f>
        <v>-0.3721089845374394</v>
      </c>
      <c r="AK520" s="11">
        <f>'OddsRatio_working_3-way'!U520/(3*'OddsRatio_working_3-way'!X520^(1/3))*SIN(('OddsRatio_working_3-way'!Y520+4*PI())/3)</f>
        <v>0.54880178890595077</v>
      </c>
      <c r="AL520" s="11">
        <f>'OddsRatio_working_3-way'!Z520+'OddsRatio_working_3-way'!AF520</f>
        <v>1.0633761658943355</v>
      </c>
      <c r="AM520" s="11">
        <f>'OddsRatio_working_3-way'!AA520+'OddsRatio_working_3-way'!AG520</f>
        <v>-0.83772899744525775</v>
      </c>
      <c r="AN520" s="11">
        <f>'OddsRatio_working_3-way'!AB520+'OddsRatio_working_3-way'!AH520</f>
        <v>-0.22564716844907867</v>
      </c>
      <c r="AO520" s="11">
        <f>'OddsRatio_working_3-way'!AC520+'OddsRatio_working_3-way'!AI520</f>
        <v>0</v>
      </c>
      <c r="AP520" s="11">
        <f>'OddsRatio_working_3-way'!AD520+'OddsRatio_working_3-way'!AJ520</f>
        <v>0</v>
      </c>
      <c r="AQ520" s="11">
        <f>'OddsRatio_working_3-way'!AE520+'OddsRatio_working_3-way'!AK520</f>
        <v>0</v>
      </c>
      <c r="AR520" s="10">
        <f>IF(A520="","",IF(('OddsRatio_working_3-way'!X520=0),IF(Q520&gt;0,-Q520^(1/3),(-Q520)^(1/3)),'OddsRatio_working_3-way'!AL520-'OddsRatio_working_3-way'!R520/3))</f>
        <v>1.0633761658943355</v>
      </c>
      <c r="AS520" s="11">
        <f>IF(('OddsRatio_working_3-way'!X520=0),IF(Q520&gt;0,-Q520^(1/3),(-Q520)^(1/3)),'OddsRatio_working_3-way'!AM520-'OddsRatio_working_3-way'!R520/3)</f>
        <v>-0.83772899744525775</v>
      </c>
      <c r="AT520" s="11">
        <f>IF(('OddsRatio_working_3-way'!X520=0),IF(Q520&gt;0,-Q520^(1/3),(-Q520)^(1/3)),'OddsRatio_working_3-way'!AN520-'OddsRatio_working_3-way'!R520/3)</f>
        <v>-0.22564716844907867</v>
      </c>
      <c r="AU520" s="11">
        <f>IF(('OddsRatio_working_3-way'!X520=0),0,'OddsRatio_working_3-way'!AO520)</f>
        <v>0</v>
      </c>
      <c r="AV520" s="11">
        <f>IF(('OddsRatio_working_3-way'!X520=0),0,'OddsRatio_working_3-way'!AP520)</f>
        <v>0</v>
      </c>
      <c r="AW520" s="11">
        <f>IF(('OddsRatio_working_3-way'!X520=0),0,'OddsRatio_working_3-way'!AQ520)</f>
        <v>0</v>
      </c>
    </row>
    <row r="521" spans="1:49" x14ac:dyDescent="0.2">
      <c r="A521" s="4">
        <f>IF('True_Odds_Calculator_3-way'!A522="","",'True_Odds_Calculator_3-way'!A522)</f>
        <v>1.63</v>
      </c>
      <c r="B521" s="4">
        <f>IF('True_Odds_Calculator_3-way'!B522="","",'True_Odds_Calculator_3-way'!B522)</f>
        <v>4.1100000000000003</v>
      </c>
      <c r="C521" s="4">
        <f>IF('True_Odds_Calculator_3-way'!C522="","",'True_Odds_Calculator_3-way'!C522)</f>
        <v>5.75</v>
      </c>
      <c r="D521" s="9">
        <f t="shared" si="117"/>
        <v>0.60043892739134463</v>
      </c>
      <c r="E521" s="9">
        <f t="shared" si="118"/>
        <v>0.23337272489907357</v>
      </c>
      <c r="F521" s="9">
        <f t="shared" si="119"/>
        <v>0.16618834770958163</v>
      </c>
      <c r="G521" s="9">
        <f t="shared" si="120"/>
        <v>1.056267166972469</v>
      </c>
      <c r="H521" s="9">
        <f t="shared" si="121"/>
        <v>1.6654483151926553</v>
      </c>
      <c r="I521" s="9">
        <f t="shared" si="122"/>
        <v>4.2849908892843791</v>
      </c>
      <c r="J521" s="9">
        <f t="shared" si="123"/>
        <v>6.0172690431192288</v>
      </c>
      <c r="K521" s="11">
        <f t="shared" si="124"/>
        <v>0.61349693251533743</v>
      </c>
      <c r="L521" s="11">
        <f t="shared" si="125"/>
        <v>0.24330900243309</v>
      </c>
      <c r="M521" s="11">
        <f t="shared" si="126"/>
        <v>0.17391304347826086</v>
      </c>
      <c r="N521" s="11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-0.24160019314152859</v>
      </c>
      <c r="O521" s="11">
        <f>0</f>
        <v>0</v>
      </c>
      <c r="P521" s="11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0.22039940577828049</v>
      </c>
      <c r="Q521" s="11">
        <f>2*'OddsRatio_working_3-way'!K521*'OddsRatio_working_3-way'!L521*'OddsRatio_working_3-way'!M521</f>
        <v>5.1919765789936512E-2</v>
      </c>
      <c r="R521" s="11">
        <f t="shared" si="127"/>
        <v>0</v>
      </c>
      <c r="S521" s="11">
        <f t="shared" si="128"/>
        <v>-0.91224846682622995</v>
      </c>
      <c r="T521" s="11">
        <f t="shared" si="129"/>
        <v>-0.21489952104269258</v>
      </c>
      <c r="U521" s="11">
        <f>'OddsRatio_working_3-way'!S521-'OddsRatio_working_3-way'!R521^2/3</f>
        <v>-0.91224846682622995</v>
      </c>
      <c r="V521" s="11">
        <f>'OddsRatio_working_3-way'!S521*'OddsRatio_working_3-way'!R521/3-2*'OddsRatio_working_3-way'!R521^3/27-'OddsRatio_working_3-way'!T521</f>
        <v>0.21489952104269258</v>
      </c>
      <c r="W521" s="11">
        <f>'OddsRatio_working_3-way'!V521^2+4*'OddsRatio_working_3-way'!U521^3/27</f>
        <v>-6.6287926122308188E-2</v>
      </c>
      <c r="X521" s="11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0.1676825350675249</v>
      </c>
      <c r="Y521" s="11">
        <f>IF('OddsRatio_working_3-way'!W521&gt;=0,IF('OddsRatio_working_3-way'!V521+SQRT('OddsRatio_working_3-way'!W521)&gt;0,0,PI()),ACOS('OddsRatio_working_3-way'!V521/(2*'OddsRatio_working_3-way'!X521)))</f>
        <v>0.87526583419328008</v>
      </c>
      <c r="Z521" s="11">
        <f>'OddsRatio_working_3-way'!X521^(1/3)*COS('OddsRatio_working_3-way'!Y521/3)</f>
        <v>0.52813358348623451</v>
      </c>
      <c r="AA521" s="11">
        <f>'OddsRatio_working_3-way'!X521^(1/3)*COS(('OddsRatio_working_3-way'!Y521+2*PI())/3)</f>
        <v>-0.40142874135817241</v>
      </c>
      <c r="AB521" s="11">
        <f>'OddsRatio_working_3-way'!X521^(1/3)*COS(('OddsRatio_working_3-way'!Y521+4*PI())/3)</f>
        <v>-0.12670484212806221</v>
      </c>
      <c r="AC521" s="11">
        <f>'OddsRatio_working_3-way'!X521^(1/3)*SIN('OddsRatio_working_3-way'!Y521/3)</f>
        <v>0.15861191717332784</v>
      </c>
      <c r="AD521" s="11">
        <f>'OddsRatio_working_3-way'!X521^(1/3)*SIN(('OddsRatio_working_3-way'!Y521+2*PI())/3)</f>
        <v>0.37807114130412484</v>
      </c>
      <c r="AE521" s="11">
        <f>'OddsRatio_working_3-way'!X521^(1/3)*SIN(('OddsRatio_working_3-way'!Y521+4*PI())/3)</f>
        <v>-0.53668305847745257</v>
      </c>
      <c r="AF521" s="11">
        <f>-'OddsRatio_working_3-way'!U521/(3*'OddsRatio_working_3-way'!X521^(1/3))*COS(('OddsRatio_working_3-way'!Y521)/3)</f>
        <v>0.52813358348623451</v>
      </c>
      <c r="AG521" s="11">
        <f>-'OddsRatio_working_3-way'!U521/(3*'OddsRatio_working_3-way'!X521^(1/3))*COS(('OddsRatio_working_3-way'!Y521+2*PI())/3)</f>
        <v>-0.40142874135817241</v>
      </c>
      <c r="AH521" s="11">
        <f>-'OddsRatio_working_3-way'!U521/(3*'OddsRatio_working_3-way'!X521^(1/3))*COS(('OddsRatio_working_3-way'!Y521+4*PI())/3)</f>
        <v>-0.12670484212806221</v>
      </c>
      <c r="AI521" s="11">
        <f>'OddsRatio_working_3-way'!U521/(3*'OddsRatio_working_3-way'!X521^(1/3))*SIN(('OddsRatio_working_3-way'!Y521)/3)</f>
        <v>-0.15861191717332784</v>
      </c>
      <c r="AJ521" s="11">
        <f>'OddsRatio_working_3-way'!U521/(3*'OddsRatio_working_3-way'!X521^(1/3))*SIN(('OddsRatio_working_3-way'!Y521+2*PI())/3)</f>
        <v>-0.37807114130412484</v>
      </c>
      <c r="AK521" s="11">
        <f>'OddsRatio_working_3-way'!U521/(3*'OddsRatio_working_3-way'!X521^(1/3))*SIN(('OddsRatio_working_3-way'!Y521+4*PI())/3)</f>
        <v>0.53668305847745257</v>
      </c>
      <c r="AL521" s="11">
        <f>'OddsRatio_working_3-way'!Z521+'OddsRatio_working_3-way'!AF521</f>
        <v>1.056267166972469</v>
      </c>
      <c r="AM521" s="11">
        <f>'OddsRatio_working_3-way'!AA521+'OddsRatio_working_3-way'!AG521</f>
        <v>-0.80285748271634483</v>
      </c>
      <c r="AN521" s="11">
        <f>'OddsRatio_working_3-way'!AB521+'OddsRatio_working_3-way'!AH521</f>
        <v>-0.25340968425612442</v>
      </c>
      <c r="AO521" s="11">
        <f>'OddsRatio_working_3-way'!AC521+'OddsRatio_working_3-way'!AI521</f>
        <v>0</v>
      </c>
      <c r="AP521" s="11">
        <f>'OddsRatio_working_3-way'!AD521+'OddsRatio_working_3-way'!AJ521</f>
        <v>0</v>
      </c>
      <c r="AQ521" s="11">
        <f>'OddsRatio_working_3-way'!AE521+'OddsRatio_working_3-way'!AK521</f>
        <v>0</v>
      </c>
      <c r="AR521" s="10">
        <f>IF(A521="","",IF(('OddsRatio_working_3-way'!X521=0),IF(Q521&gt;0,-Q521^(1/3),(-Q521)^(1/3)),'OddsRatio_working_3-way'!AL521-'OddsRatio_working_3-way'!R521/3))</f>
        <v>1.056267166972469</v>
      </c>
      <c r="AS521" s="11">
        <f>IF(('OddsRatio_working_3-way'!X521=0),IF(Q521&gt;0,-Q521^(1/3),(-Q521)^(1/3)),'OddsRatio_working_3-way'!AM521-'OddsRatio_working_3-way'!R521/3)</f>
        <v>-0.80285748271634483</v>
      </c>
      <c r="AT521" s="11">
        <f>IF(('OddsRatio_working_3-way'!X521=0),IF(Q521&gt;0,-Q521^(1/3),(-Q521)^(1/3)),'OddsRatio_working_3-way'!AN521-'OddsRatio_working_3-way'!R521/3)</f>
        <v>-0.25340968425612442</v>
      </c>
      <c r="AU521" s="11">
        <f>IF(('OddsRatio_working_3-way'!X521=0),0,'OddsRatio_working_3-way'!AO521)</f>
        <v>0</v>
      </c>
      <c r="AV521" s="11">
        <f>IF(('OddsRatio_working_3-way'!X521=0),0,'OddsRatio_working_3-way'!AP521)</f>
        <v>0</v>
      </c>
      <c r="AW521" s="11">
        <f>IF(('OddsRatio_working_3-way'!X521=0),0,'OddsRatio_working_3-way'!AQ521)</f>
        <v>0</v>
      </c>
    </row>
    <row r="522" spans="1:49" x14ac:dyDescent="0.2">
      <c r="A522" s="4">
        <f>IF('True_Odds_Calculator_3-way'!A523="","",'True_Odds_Calculator_3-way'!A523)</f>
        <v>1.64</v>
      </c>
      <c r="B522" s="4">
        <f>IF('True_Odds_Calculator_3-way'!B523="","",'True_Odds_Calculator_3-way'!B523)</f>
        <v>4.3099999999999996</v>
      </c>
      <c r="C522" s="4">
        <f>IF('True_Odds_Calculator_3-way'!C523="","",'True_Odds_Calculator_3-way'!C523)</f>
        <v>5.26</v>
      </c>
      <c r="D522" s="9">
        <f t="shared" si="117"/>
        <v>0.59627345586508973</v>
      </c>
      <c r="E522" s="9">
        <f t="shared" si="118"/>
        <v>0.2221339619896768</v>
      </c>
      <c r="F522" s="9">
        <f t="shared" si="119"/>
        <v>0.18159258214523333</v>
      </c>
      <c r="G522" s="9">
        <f t="shared" si="120"/>
        <v>1.0579419878679366</v>
      </c>
      <c r="H522" s="9">
        <f t="shared" si="121"/>
        <v>1.6770828722354794</v>
      </c>
      <c r="I522" s="9">
        <f t="shared" si="122"/>
        <v>4.5017879798428702</v>
      </c>
      <c r="J522" s="9">
        <f t="shared" si="123"/>
        <v>5.5068328683174093</v>
      </c>
      <c r="K522" s="11">
        <f t="shared" si="124"/>
        <v>0.6097560975609756</v>
      </c>
      <c r="L522" s="11">
        <f t="shared" si="125"/>
        <v>0.23201856148491881</v>
      </c>
      <c r="M522" s="11">
        <f t="shared" si="126"/>
        <v>0.19011406844106465</v>
      </c>
      <c r="N522" s="11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-0.24272287326897857</v>
      </c>
      <c r="O522" s="11">
        <f>0</f>
        <v>0</v>
      </c>
      <c r="P522" s="11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0.22081892675869236</v>
      </c>
      <c r="Q522" s="11">
        <f>2*'OddsRatio_working_3-way'!K522*'OddsRatio_working_3-way'!L522*'OddsRatio_working_3-way'!M522</f>
        <v>5.379267399724539E-2</v>
      </c>
      <c r="R522" s="11">
        <f t="shared" si="127"/>
        <v>0</v>
      </c>
      <c r="S522" s="11">
        <f t="shared" si="128"/>
        <v>-0.90975738621051638</v>
      </c>
      <c r="T522" s="11">
        <f t="shared" si="129"/>
        <v>-0.22162177495993088</v>
      </c>
      <c r="U522" s="11">
        <f>'OddsRatio_working_3-way'!S522-'OddsRatio_working_3-way'!R522^2/3</f>
        <v>-0.90975738621051638</v>
      </c>
      <c r="V522" s="11">
        <f>'OddsRatio_working_3-way'!S522*'OddsRatio_working_3-way'!R522/3-2*'OddsRatio_working_3-way'!R522^3/27-'OddsRatio_working_3-way'!T522</f>
        <v>0.22162177495993088</v>
      </c>
      <c r="W522" s="11">
        <f>'OddsRatio_working_3-way'!V522^2+4*'OddsRatio_working_3-way'!U522^3/27</f>
        <v>-6.2434668158463984E-2</v>
      </c>
      <c r="X522" s="11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0.16699616709288137</v>
      </c>
      <c r="Y522" s="11">
        <f>IF('OddsRatio_working_3-way'!W522&gt;=0,IF('OddsRatio_working_3-way'!V522+SQRT('OddsRatio_working_3-way'!W522)&gt;0,0,PI()),ACOS('OddsRatio_working_3-way'!V522/(2*'OddsRatio_working_3-way'!X522)))</f>
        <v>0.84523769070666899</v>
      </c>
      <c r="Z522" s="11">
        <f>'OddsRatio_working_3-way'!X522^(1/3)*COS('OddsRatio_working_3-way'!Y522/3)</f>
        <v>0.52897099393396829</v>
      </c>
      <c r="AA522" s="11">
        <f>'OddsRatio_working_3-way'!X522^(1/3)*COS(('OddsRatio_working_3-way'!Y522+2*PI())/3)</f>
        <v>-0.39708116897407253</v>
      </c>
      <c r="AB522" s="11">
        <f>'OddsRatio_working_3-way'!X522^(1/3)*COS(('OddsRatio_working_3-way'!Y522+4*PI())/3)</f>
        <v>-0.13188982495989557</v>
      </c>
      <c r="AC522" s="11">
        <f>'OddsRatio_working_3-way'!X522^(1/3)*SIN('OddsRatio_working_3-way'!Y522/3)</f>
        <v>0.15310829385334376</v>
      </c>
      <c r="AD522" s="11">
        <f>'OddsRatio_working_3-way'!X522^(1/3)*SIN(('OddsRatio_working_3-way'!Y522+2*PI())/3)</f>
        <v>0.3815481716852489</v>
      </c>
      <c r="AE522" s="11">
        <f>'OddsRatio_working_3-way'!X522^(1/3)*SIN(('OddsRatio_working_3-way'!Y522+4*PI())/3)</f>
        <v>-0.53465646553859258</v>
      </c>
      <c r="AF522" s="11">
        <f>-'OddsRatio_working_3-way'!U522/(3*'OddsRatio_working_3-way'!X522^(1/3))*COS(('OddsRatio_working_3-way'!Y522)/3)</f>
        <v>0.52897099393396829</v>
      </c>
      <c r="AG522" s="11">
        <f>-'OddsRatio_working_3-way'!U522/(3*'OddsRatio_working_3-way'!X522^(1/3))*COS(('OddsRatio_working_3-way'!Y522+2*PI())/3)</f>
        <v>-0.39708116897407253</v>
      </c>
      <c r="AH522" s="11">
        <f>-'OddsRatio_working_3-way'!U522/(3*'OddsRatio_working_3-way'!X522^(1/3))*COS(('OddsRatio_working_3-way'!Y522+4*PI())/3)</f>
        <v>-0.13188982495989557</v>
      </c>
      <c r="AI522" s="11">
        <f>'OddsRatio_working_3-way'!U522/(3*'OddsRatio_working_3-way'!X522^(1/3))*SIN(('OddsRatio_working_3-way'!Y522)/3)</f>
        <v>-0.15310829385334376</v>
      </c>
      <c r="AJ522" s="11">
        <f>'OddsRatio_working_3-way'!U522/(3*'OddsRatio_working_3-way'!X522^(1/3))*SIN(('OddsRatio_working_3-way'!Y522+2*PI())/3)</f>
        <v>-0.3815481716852489</v>
      </c>
      <c r="AK522" s="11">
        <f>'OddsRatio_working_3-way'!U522/(3*'OddsRatio_working_3-way'!X522^(1/3))*SIN(('OddsRatio_working_3-way'!Y522+4*PI())/3)</f>
        <v>0.53465646553859258</v>
      </c>
      <c r="AL522" s="11">
        <f>'OddsRatio_working_3-way'!Z522+'OddsRatio_working_3-way'!AF522</f>
        <v>1.0579419878679366</v>
      </c>
      <c r="AM522" s="11">
        <f>'OddsRatio_working_3-way'!AA522+'OddsRatio_working_3-way'!AG522</f>
        <v>-0.79416233794814506</v>
      </c>
      <c r="AN522" s="11">
        <f>'OddsRatio_working_3-way'!AB522+'OddsRatio_working_3-way'!AH522</f>
        <v>-0.26377964991979114</v>
      </c>
      <c r="AO522" s="11">
        <f>'OddsRatio_working_3-way'!AC522+'OddsRatio_working_3-way'!AI522</f>
        <v>0</v>
      </c>
      <c r="AP522" s="11">
        <f>'OddsRatio_working_3-way'!AD522+'OddsRatio_working_3-way'!AJ522</f>
        <v>0</v>
      </c>
      <c r="AQ522" s="11">
        <f>'OddsRatio_working_3-way'!AE522+'OddsRatio_working_3-way'!AK522</f>
        <v>0</v>
      </c>
      <c r="AR522" s="10">
        <f>IF(A522="","",IF(('OddsRatio_working_3-way'!X522=0),IF(Q522&gt;0,-Q522^(1/3),(-Q522)^(1/3)),'OddsRatio_working_3-way'!AL522-'OddsRatio_working_3-way'!R522/3))</f>
        <v>1.0579419878679366</v>
      </c>
      <c r="AS522" s="11">
        <f>IF(('OddsRatio_working_3-way'!X522=0),IF(Q522&gt;0,-Q522^(1/3),(-Q522)^(1/3)),'OddsRatio_working_3-way'!AM522-'OddsRatio_working_3-way'!R522/3)</f>
        <v>-0.79416233794814506</v>
      </c>
      <c r="AT522" s="11">
        <f>IF(('OddsRatio_working_3-way'!X522=0),IF(Q522&gt;0,-Q522^(1/3),(-Q522)^(1/3)),'OddsRatio_working_3-way'!AN522-'OddsRatio_working_3-way'!R522/3)</f>
        <v>-0.26377964991979114</v>
      </c>
      <c r="AU522" s="11">
        <f>IF(('OddsRatio_working_3-way'!X522=0),0,'OddsRatio_working_3-way'!AO522)</f>
        <v>0</v>
      </c>
      <c r="AV522" s="11">
        <f>IF(('OddsRatio_working_3-way'!X522=0),0,'OddsRatio_working_3-way'!AP522)</f>
        <v>0</v>
      </c>
      <c r="AW522" s="11">
        <f>IF(('OddsRatio_working_3-way'!X522=0),0,'OddsRatio_working_3-way'!AQ522)</f>
        <v>0</v>
      </c>
    </row>
    <row r="523" spans="1:49" x14ac:dyDescent="0.2">
      <c r="A523" s="4">
        <f>IF('True_Odds_Calculator_3-way'!A524="","",'True_Odds_Calculator_3-way'!A524)</f>
        <v>1.68</v>
      </c>
      <c r="B523" s="4">
        <f>IF('True_Odds_Calculator_3-way'!B524="","",'True_Odds_Calculator_3-way'!B524)</f>
        <v>3.8</v>
      </c>
      <c r="C523" s="4">
        <f>IF('True_Odds_Calculator_3-way'!C524="","",'True_Odds_Calculator_3-way'!C524)</f>
        <v>5.72</v>
      </c>
      <c r="D523" s="9">
        <f t="shared" si="117"/>
        <v>0.58124488347606773</v>
      </c>
      <c r="E523" s="9">
        <f t="shared" si="118"/>
        <v>0.25210893709477694</v>
      </c>
      <c r="F523" s="9">
        <f t="shared" si="119"/>
        <v>0.16664617942915511</v>
      </c>
      <c r="G523" s="9">
        <f t="shared" si="120"/>
        <v>1.059478311699698</v>
      </c>
      <c r="H523" s="9">
        <f t="shared" si="121"/>
        <v>1.7204452519557949</v>
      </c>
      <c r="I523" s="9">
        <f t="shared" si="122"/>
        <v>3.9665392727591549</v>
      </c>
      <c r="J523" s="9">
        <f t="shared" si="123"/>
        <v>6.0007376312225729</v>
      </c>
      <c r="K523" s="11">
        <f t="shared" si="124"/>
        <v>0.59523809523809523</v>
      </c>
      <c r="L523" s="11">
        <f t="shared" si="125"/>
        <v>0.26315789473684209</v>
      </c>
      <c r="M523" s="11">
        <f t="shared" si="126"/>
        <v>0.17482517482517484</v>
      </c>
      <c r="N523" s="11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-0.24610477242056183</v>
      </c>
      <c r="O523" s="11">
        <f>0</f>
        <v>0</v>
      </c>
      <c r="P523" s="11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0.22455614560877718</v>
      </c>
      <c r="Q523" s="11">
        <f>2*'OddsRatio_working_3-way'!K523*'OddsRatio_working_3-way'!L523*'OddsRatio_working_3-way'!M523</f>
        <v>5.4769791611896879E-2</v>
      </c>
      <c r="R523" s="11">
        <f t="shared" si="127"/>
        <v>0</v>
      </c>
      <c r="S523" s="11">
        <f t="shared" si="128"/>
        <v>-0.91244124768551504</v>
      </c>
      <c r="T523" s="11">
        <f t="shared" si="129"/>
        <v>-0.2225466457769549</v>
      </c>
      <c r="U523" s="11">
        <f>'OddsRatio_working_3-way'!S523-'OddsRatio_working_3-way'!R523^2/3</f>
        <v>-0.91244124768551504</v>
      </c>
      <c r="V523" s="11">
        <f>'OddsRatio_working_3-way'!S523*'OddsRatio_working_3-way'!R523/3-2*'OddsRatio_working_3-way'!R523^3/27-'OddsRatio_working_3-way'!T523</f>
        <v>0.2225466457769549</v>
      </c>
      <c r="W523" s="11">
        <f>'OddsRatio_working_3-way'!V523^2+4*'OddsRatio_working_3-way'!U523^3/27</f>
        <v>-6.301403876877773E-2</v>
      </c>
      <c r="X523" s="11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0.1677356911299375</v>
      </c>
      <c r="Y523" s="11">
        <f>IF('OddsRatio_working_3-way'!W523&gt;=0,IF('OddsRatio_working_3-way'!V523+SQRT('OddsRatio_working_3-way'!W523)&gt;0,0,PI()),ACOS('OddsRatio_working_3-way'!V523/(2*'OddsRatio_working_3-way'!X523)))</f>
        <v>0.8454630153057795</v>
      </c>
      <c r="Z523" s="11">
        <f>'OddsRatio_working_3-way'!X523^(1/3)*COS('OddsRatio_working_3-way'!Y523/3)</f>
        <v>0.52973915584984888</v>
      </c>
      <c r="AA523" s="11">
        <f>'OddsRatio_working_3-way'!X523^(1/3)*COS(('OddsRatio_working_3-way'!Y523+2*PI())/3)</f>
        <v>-0.39769514771852965</v>
      </c>
      <c r="AB523" s="11">
        <f>'OddsRatio_working_3-way'!X523^(1/3)*COS(('OddsRatio_working_3-way'!Y523+4*PI())/3)</f>
        <v>-0.13204400813131933</v>
      </c>
      <c r="AC523" s="11">
        <f>'OddsRatio_working_3-way'!X523^(1/3)*SIN('OddsRatio_working_3-way'!Y523/3)</f>
        <v>0.15337375695120678</v>
      </c>
      <c r="AD523" s="11">
        <f>'OddsRatio_working_3-way'!X523^(1/3)*SIN(('OddsRatio_working_3-way'!Y523+2*PI())/3)</f>
        <v>0.38208068786968963</v>
      </c>
      <c r="AE523" s="11">
        <f>'OddsRatio_working_3-way'!X523^(1/3)*SIN(('OddsRatio_working_3-way'!Y523+4*PI())/3)</f>
        <v>-0.53545444482089644</v>
      </c>
      <c r="AF523" s="11">
        <f>-'OddsRatio_working_3-way'!U523/(3*'OddsRatio_working_3-way'!X523^(1/3))*COS(('OddsRatio_working_3-way'!Y523)/3)</f>
        <v>0.52973915584984899</v>
      </c>
      <c r="AG523" s="11">
        <f>-'OddsRatio_working_3-way'!U523/(3*'OddsRatio_working_3-way'!X523^(1/3))*COS(('OddsRatio_working_3-way'!Y523+2*PI())/3)</f>
        <v>-0.39769514771852976</v>
      </c>
      <c r="AH523" s="11">
        <f>-'OddsRatio_working_3-way'!U523/(3*'OddsRatio_working_3-way'!X523^(1/3))*COS(('OddsRatio_working_3-way'!Y523+4*PI())/3)</f>
        <v>-0.13204400813131933</v>
      </c>
      <c r="AI523" s="11">
        <f>'OddsRatio_working_3-way'!U523/(3*'OddsRatio_working_3-way'!X523^(1/3))*SIN(('OddsRatio_working_3-way'!Y523)/3)</f>
        <v>-0.15337375695120681</v>
      </c>
      <c r="AJ523" s="11">
        <f>'OddsRatio_working_3-way'!U523/(3*'OddsRatio_working_3-way'!X523^(1/3))*SIN(('OddsRatio_working_3-way'!Y523+2*PI())/3)</f>
        <v>-0.38208068786968968</v>
      </c>
      <c r="AK523" s="11">
        <f>'OddsRatio_working_3-way'!U523/(3*'OddsRatio_working_3-way'!X523^(1/3))*SIN(('OddsRatio_working_3-way'!Y523+4*PI())/3)</f>
        <v>0.53545444482089655</v>
      </c>
      <c r="AL523" s="11">
        <f>'OddsRatio_working_3-way'!Z523+'OddsRatio_working_3-way'!AF523</f>
        <v>1.059478311699698</v>
      </c>
      <c r="AM523" s="11">
        <f>'OddsRatio_working_3-way'!AA523+'OddsRatio_working_3-way'!AG523</f>
        <v>-0.79539029543705941</v>
      </c>
      <c r="AN523" s="11">
        <f>'OddsRatio_working_3-way'!AB523+'OddsRatio_working_3-way'!AH523</f>
        <v>-0.26408801626263867</v>
      </c>
      <c r="AO523" s="11">
        <f>'OddsRatio_working_3-way'!AC523+'OddsRatio_working_3-way'!AI523</f>
        <v>0</v>
      </c>
      <c r="AP523" s="11">
        <f>'OddsRatio_working_3-way'!AD523+'OddsRatio_working_3-way'!AJ523</f>
        <v>0</v>
      </c>
      <c r="AQ523" s="11">
        <f>'OddsRatio_working_3-way'!AE523+'OddsRatio_working_3-way'!AK523</f>
        <v>0</v>
      </c>
      <c r="AR523" s="10">
        <f>IF(A523="","",IF(('OddsRatio_working_3-way'!X523=0),IF(Q523&gt;0,-Q523^(1/3),(-Q523)^(1/3)),'OddsRatio_working_3-way'!AL523-'OddsRatio_working_3-way'!R523/3))</f>
        <v>1.059478311699698</v>
      </c>
      <c r="AS523" s="11">
        <f>IF(('OddsRatio_working_3-way'!X523=0),IF(Q523&gt;0,-Q523^(1/3),(-Q523)^(1/3)),'OddsRatio_working_3-way'!AM523-'OddsRatio_working_3-way'!R523/3)</f>
        <v>-0.79539029543705941</v>
      </c>
      <c r="AT523" s="11">
        <f>IF(('OddsRatio_working_3-way'!X523=0),IF(Q523&gt;0,-Q523^(1/3),(-Q523)^(1/3)),'OddsRatio_working_3-way'!AN523-'OddsRatio_working_3-way'!R523/3)</f>
        <v>-0.26408801626263867</v>
      </c>
      <c r="AU523" s="11">
        <f>IF(('OddsRatio_working_3-way'!X523=0),0,'OddsRatio_working_3-way'!AO523)</f>
        <v>0</v>
      </c>
      <c r="AV523" s="11">
        <f>IF(('OddsRatio_working_3-way'!X523=0),0,'OddsRatio_working_3-way'!AP523)</f>
        <v>0</v>
      </c>
      <c r="AW523" s="11">
        <f>IF(('OddsRatio_working_3-way'!X523=0),0,'OddsRatio_working_3-way'!AQ523)</f>
        <v>0</v>
      </c>
    </row>
    <row r="524" spans="1:49" x14ac:dyDescent="0.2">
      <c r="A524" s="4">
        <f>IF('True_Odds_Calculator_3-way'!A525="","",'True_Odds_Calculator_3-way'!A525)</f>
        <v>2.4500000000000002</v>
      </c>
      <c r="B524" s="4">
        <f>IF('True_Odds_Calculator_3-way'!B525="","",'True_Odds_Calculator_3-way'!B525)</f>
        <v>3.29</v>
      </c>
      <c r="C524" s="4">
        <f>IF('True_Odds_Calculator_3-way'!C525="","",'True_Odds_Calculator_3-way'!C525)</f>
        <v>3.18</v>
      </c>
      <c r="D524" s="9">
        <f t="shared" si="117"/>
        <v>0.39853727422485441</v>
      </c>
      <c r="E524" s="9">
        <f t="shared" si="118"/>
        <v>0.29555573252617928</v>
      </c>
      <c r="F524" s="9">
        <f t="shared" si="119"/>
        <v>0.30590699324896642</v>
      </c>
      <c r="G524" s="9">
        <f t="shared" si="120"/>
        <v>1.0408107513951053</v>
      </c>
      <c r="H524" s="9">
        <f t="shared" si="121"/>
        <v>2.5091755895229033</v>
      </c>
      <c r="I524" s="9">
        <f t="shared" si="122"/>
        <v>3.3834566206947909</v>
      </c>
      <c r="J524" s="9">
        <f t="shared" si="123"/>
        <v>3.2689674380413294</v>
      </c>
      <c r="K524" s="11">
        <f t="shared" si="124"/>
        <v>0.4081632653061224</v>
      </c>
      <c r="L524" s="11">
        <f t="shared" si="125"/>
        <v>0.303951367781155</v>
      </c>
      <c r="M524" s="11">
        <f t="shared" si="126"/>
        <v>0.31446540880503143</v>
      </c>
      <c r="N524" s="11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-0.28240402085018224</v>
      </c>
      <c r="O524" s="11">
        <f>0</f>
        <v>0</v>
      </c>
      <c r="P524" s="11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0.23095778427216498</v>
      </c>
      <c r="Q524" s="11">
        <f>2*'OddsRatio_working_3-way'!K524*'OddsRatio_working_3-way'!L524*'OddsRatio_working_3-way'!M524</f>
        <v>7.8026278470326005E-2</v>
      </c>
      <c r="R524" s="11">
        <f t="shared" si="127"/>
        <v>0</v>
      </c>
      <c r="S524" s="11">
        <f t="shared" si="128"/>
        <v>-0.81782753509267514</v>
      </c>
      <c r="T524" s="11">
        <f t="shared" si="129"/>
        <v>-0.27629308617995779</v>
      </c>
      <c r="U524" s="11">
        <f>'OddsRatio_working_3-way'!S524-'OddsRatio_working_3-way'!R524^2/3</f>
        <v>-0.81782753509267514</v>
      </c>
      <c r="V524" s="11">
        <f>'OddsRatio_working_3-way'!S524*'OddsRatio_working_3-way'!R524/3-2*'OddsRatio_working_3-way'!R524^3/27-'OddsRatio_working_3-way'!T524</f>
        <v>0.27629308617995779</v>
      </c>
      <c r="W524" s="11">
        <f>'OddsRatio_working_3-way'!V524^2+4*'OddsRatio_working_3-way'!U524^3/27</f>
        <v>-4.6987681233845863E-3</v>
      </c>
      <c r="X524" s="11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0.14233467391523943</v>
      </c>
      <c r="Y524" s="11">
        <f>IF('OddsRatio_working_3-way'!W524&gt;=0,IF('OddsRatio_working_3-way'!V524+SQRT('OddsRatio_working_3-way'!W524)&gt;0,0,PI()),ACOS('OddsRatio_working_3-way'!V524/(2*'OddsRatio_working_3-way'!X524)))</f>
        <v>0.24318706038312854</v>
      </c>
      <c r="Z524" s="11">
        <f>'OddsRatio_working_3-way'!X524^(1/3)*COS('OddsRatio_working_3-way'!Y524/3)</f>
        <v>0.52040537569755274</v>
      </c>
      <c r="AA524" s="11">
        <f>'OddsRatio_working_3-way'!X524^(1/3)*COS(('OddsRatio_working_3-way'!Y524+2*PI())/3)</f>
        <v>-0.29681644867698959</v>
      </c>
      <c r="AB524" s="11">
        <f>'OddsRatio_working_3-way'!X524^(1/3)*COS(('OddsRatio_working_3-way'!Y524+4*PI())/3)</f>
        <v>-0.22358892702056318</v>
      </c>
      <c r="AC524" s="11">
        <f>'OddsRatio_working_3-way'!X524^(1/3)*SIN('OddsRatio_working_3-way'!Y524/3)</f>
        <v>4.2277929340427137E-2</v>
      </c>
      <c r="AD524" s="11">
        <f>'OddsRatio_working_3-way'!X524^(1/3)*SIN(('OddsRatio_working_3-way'!Y524+2*PI())/3)</f>
        <v>0.42954531094985204</v>
      </c>
      <c r="AE524" s="11">
        <f>'OddsRatio_working_3-way'!X524^(1/3)*SIN(('OddsRatio_working_3-way'!Y524+4*PI())/3)</f>
        <v>-0.471823240290279</v>
      </c>
      <c r="AF524" s="11">
        <f>-'OddsRatio_working_3-way'!U524/(3*'OddsRatio_working_3-way'!X524^(1/3))*COS(('OddsRatio_working_3-way'!Y524)/3)</f>
        <v>0.52040537569755263</v>
      </c>
      <c r="AG524" s="11">
        <f>-'OddsRatio_working_3-way'!U524/(3*'OddsRatio_working_3-way'!X524^(1/3))*COS(('OddsRatio_working_3-way'!Y524+2*PI())/3)</f>
        <v>-0.29681644867698953</v>
      </c>
      <c r="AH524" s="11">
        <f>-'OddsRatio_working_3-way'!U524/(3*'OddsRatio_working_3-way'!X524^(1/3))*COS(('OddsRatio_working_3-way'!Y524+4*PI())/3)</f>
        <v>-0.22358892702056313</v>
      </c>
      <c r="AI524" s="11">
        <f>'OddsRatio_working_3-way'!U524/(3*'OddsRatio_working_3-way'!X524^(1/3))*SIN(('OddsRatio_working_3-way'!Y524)/3)</f>
        <v>-4.2277929340427123E-2</v>
      </c>
      <c r="AJ524" s="11">
        <f>'OddsRatio_working_3-way'!U524/(3*'OddsRatio_working_3-way'!X524^(1/3))*SIN(('OddsRatio_working_3-way'!Y524+2*PI())/3)</f>
        <v>-0.42954531094985199</v>
      </c>
      <c r="AK524" s="11">
        <f>'OddsRatio_working_3-way'!U524/(3*'OddsRatio_working_3-way'!X524^(1/3))*SIN(('OddsRatio_working_3-way'!Y524+4*PI())/3)</f>
        <v>0.47182324029027894</v>
      </c>
      <c r="AL524" s="11">
        <f>'OddsRatio_working_3-way'!Z524+'OddsRatio_working_3-way'!AF524</f>
        <v>1.0408107513951053</v>
      </c>
      <c r="AM524" s="11">
        <f>'OddsRatio_working_3-way'!AA524+'OddsRatio_working_3-way'!AG524</f>
        <v>-0.59363289735397906</v>
      </c>
      <c r="AN524" s="11">
        <f>'OddsRatio_working_3-way'!AB524+'OddsRatio_working_3-way'!AH524</f>
        <v>-0.44717785404112631</v>
      </c>
      <c r="AO524" s="11">
        <f>'OddsRatio_working_3-way'!AC524+'OddsRatio_working_3-way'!AI524</f>
        <v>0</v>
      </c>
      <c r="AP524" s="11">
        <f>'OddsRatio_working_3-way'!AD524+'OddsRatio_working_3-way'!AJ524</f>
        <v>0</v>
      </c>
      <c r="AQ524" s="11">
        <f>'OddsRatio_working_3-way'!AE524+'OddsRatio_working_3-way'!AK524</f>
        <v>0</v>
      </c>
      <c r="AR524" s="10">
        <f>IF(A524="","",IF(('OddsRatio_working_3-way'!X524=0),IF(Q524&gt;0,-Q524^(1/3),(-Q524)^(1/3)),'OddsRatio_working_3-way'!AL524-'OddsRatio_working_3-way'!R524/3))</f>
        <v>1.0408107513951053</v>
      </c>
      <c r="AS524" s="11">
        <f>IF(('OddsRatio_working_3-way'!X524=0),IF(Q524&gt;0,-Q524^(1/3),(-Q524)^(1/3)),'OddsRatio_working_3-way'!AM524-'OddsRatio_working_3-way'!R524/3)</f>
        <v>-0.59363289735397906</v>
      </c>
      <c r="AT524" s="11">
        <f>IF(('OddsRatio_working_3-way'!X524=0),IF(Q524&gt;0,-Q524^(1/3),(-Q524)^(1/3)),'OddsRatio_working_3-way'!AN524-'OddsRatio_working_3-way'!R524/3)</f>
        <v>-0.44717785404112631</v>
      </c>
      <c r="AU524" s="11">
        <f>IF(('OddsRatio_working_3-way'!X524=0),0,'OddsRatio_working_3-way'!AO524)</f>
        <v>0</v>
      </c>
      <c r="AV524" s="11">
        <f>IF(('OddsRatio_working_3-way'!X524=0),0,'OddsRatio_working_3-way'!AP524)</f>
        <v>0</v>
      </c>
      <c r="AW524" s="11">
        <f>IF(('OddsRatio_working_3-way'!X524=0),0,'OddsRatio_working_3-way'!AQ524)</f>
        <v>0</v>
      </c>
    </row>
    <row r="525" spans="1:49" x14ac:dyDescent="0.2">
      <c r="A525" s="4">
        <f>IF('True_Odds_Calculator_3-way'!A526="","",'True_Odds_Calculator_3-way'!A526)</f>
        <v>1.55</v>
      </c>
      <c r="B525" s="4">
        <f>IF('True_Odds_Calculator_3-way'!B526="","",'True_Odds_Calculator_3-way'!B526)</f>
        <v>4.12</v>
      </c>
      <c r="C525" s="4">
        <f>IF('True_Odds_Calculator_3-way'!C526="","",'True_Odds_Calculator_3-way'!C526)</f>
        <v>7.04</v>
      </c>
      <c r="D525" s="9">
        <f t="shared" si="117"/>
        <v>0.63216460808423269</v>
      </c>
      <c r="E525" s="9">
        <f t="shared" si="118"/>
        <v>0.23251651259386036</v>
      </c>
      <c r="F525" s="9">
        <f t="shared" si="119"/>
        <v>0.13531887932190712</v>
      </c>
      <c r="G525" s="9">
        <f t="shared" si="120"/>
        <v>1.0579390448506709</v>
      </c>
      <c r="H525" s="9">
        <f t="shared" si="121"/>
        <v>1.5818664746678686</v>
      </c>
      <c r="I525" s="9">
        <f t="shared" si="122"/>
        <v>4.3007698199340929</v>
      </c>
      <c r="J525" s="9">
        <f t="shared" si="123"/>
        <v>7.3899518308980516</v>
      </c>
      <c r="K525" s="11">
        <f t="shared" si="124"/>
        <v>0.64516129032258063</v>
      </c>
      <c r="L525" s="11">
        <f t="shared" si="125"/>
        <v>0.24271844660194175</v>
      </c>
      <c r="M525" s="11">
        <f t="shared" si="126"/>
        <v>0.14204545454545456</v>
      </c>
      <c r="N525" s="11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-0.23054337613529596</v>
      </c>
      <c r="O525" s="11">
        <f>0</f>
        <v>0</v>
      </c>
      <c r="P525" s="11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0.21598204879993166</v>
      </c>
      <c r="Q525" s="11">
        <f>2*'OddsRatio_working_3-way'!K525*'OddsRatio_working_3-way'!L525*'OddsRatio_working_3-way'!M525</f>
        <v>4.4486518805341234E-2</v>
      </c>
      <c r="R525" s="11">
        <f t="shared" si="127"/>
        <v>0</v>
      </c>
      <c r="S525" s="11">
        <f t="shared" si="128"/>
        <v>-0.93683909909075469</v>
      </c>
      <c r="T525" s="11">
        <f t="shared" si="129"/>
        <v>-0.19296376912270954</v>
      </c>
      <c r="U525" s="11">
        <f>'OddsRatio_working_3-way'!S525-'OddsRatio_working_3-way'!R525^2/3</f>
        <v>-0.93683909909075469</v>
      </c>
      <c r="V525" s="11">
        <f>'OddsRatio_working_3-way'!S525*'OddsRatio_working_3-way'!R525/3-2*'OddsRatio_working_3-way'!R525^3/27-'OddsRatio_working_3-way'!T525</f>
        <v>0.19296376912270954</v>
      </c>
      <c r="W525" s="11">
        <f>'OddsRatio_working_3-way'!V525^2+4*'OddsRatio_working_3-way'!U525^3/27</f>
        <v>-8.4577313841355306E-2</v>
      </c>
      <c r="X525" s="11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0.17450811588246953</v>
      </c>
      <c r="Y525" s="11">
        <f>IF('OddsRatio_working_3-way'!W525&gt;=0,IF('OddsRatio_working_3-way'!V525+SQRT('OddsRatio_working_3-way'!W525)&gt;0,0,PI()),ACOS('OddsRatio_working_3-way'!V525/(2*'OddsRatio_working_3-way'!X525)))</f>
        <v>0.98498085356427445</v>
      </c>
      <c r="Z525" s="11">
        <f>'OddsRatio_working_3-way'!X525^(1/3)*COS('OddsRatio_working_3-way'!Y525/3)</f>
        <v>0.52896952242533546</v>
      </c>
      <c r="AA525" s="11">
        <f>'OddsRatio_working_3-way'!X525^(1/3)*COS(('OddsRatio_working_3-way'!Y525+2*PI())/3)</f>
        <v>-0.4205399054134375</v>
      </c>
      <c r="AB525" s="11">
        <f>'OddsRatio_working_3-way'!X525^(1/3)*COS(('OddsRatio_working_3-way'!Y525+4*PI())/3)</f>
        <v>-0.1084296170118981</v>
      </c>
      <c r="AC525" s="11">
        <f>'OddsRatio_working_3-way'!X525^(1/3)*SIN('OddsRatio_working_3-way'!Y525/3)</f>
        <v>0.18019695902548066</v>
      </c>
      <c r="AD525" s="11">
        <f>'OddsRatio_working_3-way'!X525^(1/3)*SIN(('OddsRatio_working_3-way'!Y525+2*PI())/3)</f>
        <v>0.36800256473532256</v>
      </c>
      <c r="AE525" s="11">
        <f>'OddsRatio_working_3-way'!X525^(1/3)*SIN(('OddsRatio_working_3-way'!Y525+4*PI())/3)</f>
        <v>-0.54819952376080305</v>
      </c>
      <c r="AF525" s="11">
        <f>-'OddsRatio_working_3-way'!U525/(3*'OddsRatio_working_3-way'!X525^(1/3))*COS(('OddsRatio_working_3-way'!Y525)/3)</f>
        <v>0.52896952242533546</v>
      </c>
      <c r="AG525" s="11">
        <f>-'OddsRatio_working_3-way'!U525/(3*'OddsRatio_working_3-way'!X525^(1/3))*COS(('OddsRatio_working_3-way'!Y525+2*PI())/3)</f>
        <v>-0.4205399054134375</v>
      </c>
      <c r="AH525" s="11">
        <f>-'OddsRatio_working_3-way'!U525/(3*'OddsRatio_working_3-way'!X525^(1/3))*COS(('OddsRatio_working_3-way'!Y525+4*PI())/3)</f>
        <v>-0.1084296170118981</v>
      </c>
      <c r="AI525" s="11">
        <f>'OddsRatio_working_3-way'!U525/(3*'OddsRatio_working_3-way'!X525^(1/3))*SIN(('OddsRatio_working_3-way'!Y525)/3)</f>
        <v>-0.18019695902548066</v>
      </c>
      <c r="AJ525" s="11">
        <f>'OddsRatio_working_3-way'!U525/(3*'OddsRatio_working_3-way'!X525^(1/3))*SIN(('OddsRatio_working_3-way'!Y525+2*PI())/3)</f>
        <v>-0.36800256473532256</v>
      </c>
      <c r="AK525" s="11">
        <f>'OddsRatio_working_3-way'!U525/(3*'OddsRatio_working_3-way'!X525^(1/3))*SIN(('OddsRatio_working_3-way'!Y525+4*PI())/3)</f>
        <v>0.54819952376080305</v>
      </c>
      <c r="AL525" s="11">
        <f>'OddsRatio_working_3-way'!Z525+'OddsRatio_working_3-way'!AF525</f>
        <v>1.0579390448506709</v>
      </c>
      <c r="AM525" s="11">
        <f>'OddsRatio_working_3-way'!AA525+'OddsRatio_working_3-way'!AG525</f>
        <v>-0.841079810826875</v>
      </c>
      <c r="AN525" s="11">
        <f>'OddsRatio_working_3-way'!AB525+'OddsRatio_working_3-way'!AH525</f>
        <v>-0.2168592340237962</v>
      </c>
      <c r="AO525" s="11">
        <f>'OddsRatio_working_3-way'!AC525+'OddsRatio_working_3-way'!AI525</f>
        <v>0</v>
      </c>
      <c r="AP525" s="11">
        <f>'OddsRatio_working_3-way'!AD525+'OddsRatio_working_3-way'!AJ525</f>
        <v>0</v>
      </c>
      <c r="AQ525" s="11">
        <f>'OddsRatio_working_3-way'!AE525+'OddsRatio_working_3-way'!AK525</f>
        <v>0</v>
      </c>
      <c r="AR525" s="10">
        <f>IF(A525="","",IF(('OddsRatio_working_3-way'!X525=0),IF(Q525&gt;0,-Q525^(1/3),(-Q525)^(1/3)),'OddsRatio_working_3-way'!AL525-'OddsRatio_working_3-way'!R525/3))</f>
        <v>1.0579390448506709</v>
      </c>
      <c r="AS525" s="11">
        <f>IF(('OddsRatio_working_3-way'!X525=0),IF(Q525&gt;0,-Q525^(1/3),(-Q525)^(1/3)),'OddsRatio_working_3-way'!AM525-'OddsRatio_working_3-way'!R525/3)</f>
        <v>-0.841079810826875</v>
      </c>
      <c r="AT525" s="11">
        <f>IF(('OddsRatio_working_3-way'!X525=0),IF(Q525&gt;0,-Q525^(1/3),(-Q525)^(1/3)),'OddsRatio_working_3-way'!AN525-'OddsRatio_working_3-way'!R525/3)</f>
        <v>-0.2168592340237962</v>
      </c>
      <c r="AU525" s="11">
        <f>IF(('OddsRatio_working_3-way'!X525=0),0,'OddsRatio_working_3-way'!AO525)</f>
        <v>0</v>
      </c>
      <c r="AV525" s="11">
        <f>IF(('OddsRatio_working_3-way'!X525=0),0,'OddsRatio_working_3-way'!AP525)</f>
        <v>0</v>
      </c>
      <c r="AW525" s="11">
        <f>IF(('OddsRatio_working_3-way'!X525=0),0,'OddsRatio_working_3-way'!AQ525)</f>
        <v>0</v>
      </c>
    </row>
    <row r="526" spans="1:49" x14ac:dyDescent="0.2">
      <c r="A526" s="4">
        <f>IF('True_Odds_Calculator_3-way'!A527="","",'True_Odds_Calculator_3-way'!A527)</f>
        <v>1.63</v>
      </c>
      <c r="B526" s="4">
        <f>IF('True_Odds_Calculator_3-way'!B527="","",'True_Odds_Calculator_3-way'!B527)</f>
        <v>3.97</v>
      </c>
      <c r="C526" s="4">
        <f>IF('True_Odds_Calculator_3-way'!C527="","",'True_Odds_Calculator_3-way'!C527)</f>
        <v>6</v>
      </c>
      <c r="D526" s="9">
        <f t="shared" si="117"/>
        <v>0.59985497431758927</v>
      </c>
      <c r="E526" s="9">
        <f t="shared" si="118"/>
        <v>0.24126868253934222</v>
      </c>
      <c r="F526" s="9">
        <f t="shared" si="119"/>
        <v>0.15887634314306867</v>
      </c>
      <c r="G526" s="9">
        <f t="shared" si="120"/>
        <v>1.0588406558420047</v>
      </c>
      <c r="H526" s="9">
        <f t="shared" si="121"/>
        <v>1.6670696131804628</v>
      </c>
      <c r="I526" s="9">
        <f t="shared" si="122"/>
        <v>4.1447567478507539</v>
      </c>
      <c r="J526" s="9">
        <f t="shared" si="123"/>
        <v>6.2942032792100253</v>
      </c>
      <c r="K526" s="11">
        <f t="shared" si="124"/>
        <v>0.61349693251533743</v>
      </c>
      <c r="L526" s="11">
        <f t="shared" si="125"/>
        <v>0.25188916876574308</v>
      </c>
      <c r="M526" s="11">
        <f t="shared" si="126"/>
        <v>0.16666666666666666</v>
      </c>
      <c r="N526" s="11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-0.24095594257545094</v>
      </c>
      <c r="O526" s="11">
        <f>0</f>
        <v>0</v>
      </c>
      <c r="P526" s="11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0.22149763306599085</v>
      </c>
      <c r="Q526" s="11">
        <f>2*'OddsRatio_working_3-way'!K526*'OddsRatio_working_3-way'!L526*'OddsRatio_working_3-way'!M526</f>
        <v>5.1511077457207177E-2</v>
      </c>
      <c r="R526" s="11">
        <f t="shared" si="127"/>
        <v>0</v>
      </c>
      <c r="S526" s="11">
        <f t="shared" si="128"/>
        <v>-0.9192453636898078</v>
      </c>
      <c r="T526" s="11">
        <f t="shared" si="129"/>
        <v>-0.21377799155576926</v>
      </c>
      <c r="U526" s="11">
        <f>'OddsRatio_working_3-way'!S526-'OddsRatio_working_3-way'!R526^2/3</f>
        <v>-0.9192453636898078</v>
      </c>
      <c r="V526" s="11">
        <f>'OddsRatio_working_3-way'!S526*'OddsRatio_working_3-way'!R526/3-2*'OddsRatio_working_3-way'!R526^3/27-'OddsRatio_working_3-way'!T526</f>
        <v>0.21377799155576926</v>
      </c>
      <c r="W526" s="11">
        <f>'OddsRatio_working_3-way'!V526^2+4*'OddsRatio_working_3-way'!U526^3/27</f>
        <v>-6.9376510890094653E-2</v>
      </c>
      <c r="X526" s="11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0.1696154036074799</v>
      </c>
      <c r="Y526" s="11">
        <f>IF('OddsRatio_working_3-way'!W526&gt;=0,IF('OddsRatio_working_3-way'!V526+SQRT('OddsRatio_working_3-way'!W526)&gt;0,0,PI()),ACOS('OddsRatio_working_3-way'!V526/(2*'OddsRatio_working_3-way'!X526)))</f>
        <v>0.88900553606387833</v>
      </c>
      <c r="Z526" s="11">
        <f>'OddsRatio_working_3-way'!X526^(1/3)*COS('OddsRatio_working_3-way'!Y526/3)</f>
        <v>0.52942032792100235</v>
      </c>
      <c r="AA526" s="11">
        <f>'OddsRatio_working_3-way'!X526^(1/3)*COS(('OddsRatio_working_3-way'!Y526+2*PI())/3)</f>
        <v>-0.40469919285371714</v>
      </c>
      <c r="AB526" s="11">
        <f>'OddsRatio_working_3-way'!X526^(1/3)*COS(('OddsRatio_working_3-way'!Y526+4*PI())/3)</f>
        <v>-0.12472113506728538</v>
      </c>
      <c r="AC526" s="11">
        <f>'OddsRatio_working_3-way'!X526^(1/3)*SIN('OddsRatio_working_3-way'!Y526/3)</f>
        <v>0.16164540703018515</v>
      </c>
      <c r="AD526" s="11">
        <f>'OddsRatio_working_3-way'!X526^(1/3)*SIN(('OddsRatio_working_3-way'!Y526+2*PI())/3)</f>
        <v>0.37766874974438353</v>
      </c>
      <c r="AE526" s="11">
        <f>'OddsRatio_working_3-way'!X526^(1/3)*SIN(('OddsRatio_working_3-way'!Y526+4*PI())/3)</f>
        <v>-0.53931415677456862</v>
      </c>
      <c r="AF526" s="11">
        <f>-'OddsRatio_working_3-way'!U526/(3*'OddsRatio_working_3-way'!X526^(1/3))*COS(('OddsRatio_working_3-way'!Y526)/3)</f>
        <v>0.52942032792100235</v>
      </c>
      <c r="AG526" s="11">
        <f>-'OddsRatio_working_3-way'!U526/(3*'OddsRatio_working_3-way'!X526^(1/3))*COS(('OddsRatio_working_3-way'!Y526+2*PI())/3)</f>
        <v>-0.40469919285371714</v>
      </c>
      <c r="AH526" s="11">
        <f>-'OddsRatio_working_3-way'!U526/(3*'OddsRatio_working_3-way'!X526^(1/3))*COS(('OddsRatio_working_3-way'!Y526+4*PI())/3)</f>
        <v>-0.12472113506728538</v>
      </c>
      <c r="AI526" s="11">
        <f>'OddsRatio_working_3-way'!U526/(3*'OddsRatio_working_3-way'!X526^(1/3))*SIN(('OddsRatio_working_3-way'!Y526)/3)</f>
        <v>-0.16164540703018515</v>
      </c>
      <c r="AJ526" s="11">
        <f>'OddsRatio_working_3-way'!U526/(3*'OddsRatio_working_3-way'!X526^(1/3))*SIN(('OddsRatio_working_3-way'!Y526+2*PI())/3)</f>
        <v>-0.37766874974438353</v>
      </c>
      <c r="AK526" s="11">
        <f>'OddsRatio_working_3-way'!U526/(3*'OddsRatio_working_3-way'!X526^(1/3))*SIN(('OddsRatio_working_3-way'!Y526+4*PI())/3)</f>
        <v>0.53931415677456862</v>
      </c>
      <c r="AL526" s="11">
        <f>'OddsRatio_working_3-way'!Z526+'OddsRatio_working_3-way'!AF526</f>
        <v>1.0588406558420047</v>
      </c>
      <c r="AM526" s="11">
        <f>'OddsRatio_working_3-way'!AA526+'OddsRatio_working_3-way'!AG526</f>
        <v>-0.80939838570743428</v>
      </c>
      <c r="AN526" s="11">
        <f>'OddsRatio_working_3-way'!AB526+'OddsRatio_working_3-way'!AH526</f>
        <v>-0.24944227013457076</v>
      </c>
      <c r="AO526" s="11">
        <f>'OddsRatio_working_3-way'!AC526+'OddsRatio_working_3-way'!AI526</f>
        <v>0</v>
      </c>
      <c r="AP526" s="11">
        <f>'OddsRatio_working_3-way'!AD526+'OddsRatio_working_3-way'!AJ526</f>
        <v>0</v>
      </c>
      <c r="AQ526" s="11">
        <f>'OddsRatio_working_3-way'!AE526+'OddsRatio_working_3-way'!AK526</f>
        <v>0</v>
      </c>
      <c r="AR526" s="10">
        <f>IF(A526="","",IF(('OddsRatio_working_3-way'!X526=0),IF(Q526&gt;0,-Q526^(1/3),(-Q526)^(1/3)),'OddsRatio_working_3-way'!AL526-'OddsRatio_working_3-way'!R526/3))</f>
        <v>1.0588406558420047</v>
      </c>
      <c r="AS526" s="11">
        <f>IF(('OddsRatio_working_3-way'!X526=0),IF(Q526&gt;0,-Q526^(1/3),(-Q526)^(1/3)),'OddsRatio_working_3-way'!AM526-'OddsRatio_working_3-way'!R526/3)</f>
        <v>-0.80939838570743428</v>
      </c>
      <c r="AT526" s="11">
        <f>IF(('OddsRatio_working_3-way'!X526=0),IF(Q526&gt;0,-Q526^(1/3),(-Q526)^(1/3)),'OddsRatio_working_3-way'!AN526-'OddsRatio_working_3-way'!R526/3)</f>
        <v>-0.24944227013457076</v>
      </c>
      <c r="AU526" s="11">
        <f>IF(('OddsRatio_working_3-way'!X526=0),0,'OddsRatio_working_3-way'!AO526)</f>
        <v>0</v>
      </c>
      <c r="AV526" s="11">
        <f>IF(('OddsRatio_working_3-way'!X526=0),0,'OddsRatio_working_3-way'!AP526)</f>
        <v>0</v>
      </c>
      <c r="AW526" s="11">
        <f>IF(('OddsRatio_working_3-way'!X526=0),0,'OddsRatio_working_3-way'!AQ526)</f>
        <v>0</v>
      </c>
    </row>
    <row r="527" spans="1:49" x14ac:dyDescent="0.2">
      <c r="A527" s="4">
        <f>IF('True_Odds_Calculator_3-way'!A528="","",'True_Odds_Calculator_3-way'!A528)</f>
        <v>3.23</v>
      </c>
      <c r="B527" s="4">
        <f>IF('True_Odds_Calculator_3-way'!B528="","",'True_Odds_Calculator_3-way'!B528)</f>
        <v>3.61</v>
      </c>
      <c r="C527" s="4">
        <f>IF('True_Odds_Calculator_3-way'!C528="","",'True_Odds_Calculator_3-way'!C528)</f>
        <v>2.2599999999999998</v>
      </c>
      <c r="D527" s="9">
        <f t="shared" si="117"/>
        <v>0.3002051910324483</v>
      </c>
      <c r="E527" s="9">
        <f t="shared" si="118"/>
        <v>0.26822054881965846</v>
      </c>
      <c r="F527" s="9">
        <f t="shared" si="119"/>
        <v>0.43157426014789319</v>
      </c>
      <c r="G527" s="9">
        <f t="shared" si="120"/>
        <v>1.0453161395922197</v>
      </c>
      <c r="H527" s="9">
        <f t="shared" si="121"/>
        <v>3.33105499129065</v>
      </c>
      <c r="I527" s="9">
        <f t="shared" si="122"/>
        <v>3.7282751243356933</v>
      </c>
      <c r="J527" s="9">
        <f t="shared" si="123"/>
        <v>2.3170983358861972</v>
      </c>
      <c r="K527" s="11">
        <f t="shared" si="124"/>
        <v>0.30959752321981426</v>
      </c>
      <c r="L527" s="11">
        <f t="shared" si="125"/>
        <v>0.2770083102493075</v>
      </c>
      <c r="M527" s="11">
        <f t="shared" si="126"/>
        <v>0.44247787610619471</v>
      </c>
      <c r="N527" s="11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-0.27829009696998486</v>
      </c>
      <c r="O527" s="11">
        <f>0</f>
        <v>0</v>
      </c>
      <c r="P527" s="11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0.23147903949707879</v>
      </c>
      <c r="Q527" s="11">
        <f>2*'OddsRatio_working_3-way'!K527*'OddsRatio_working_3-way'!L527*'OddsRatio_working_3-way'!M527</f>
        <v>7.5894767048222567E-2</v>
      </c>
      <c r="R527" s="11">
        <f t="shared" si="127"/>
        <v>0</v>
      </c>
      <c r="S527" s="11">
        <f t="shared" si="128"/>
        <v>-0.83179043026473598</v>
      </c>
      <c r="T527" s="11">
        <f t="shared" si="129"/>
        <v>-0.27271817385729052</v>
      </c>
      <c r="U527" s="11">
        <f>'OddsRatio_working_3-way'!S527-'OddsRatio_working_3-way'!R527^2/3</f>
        <v>-0.83179043026473598</v>
      </c>
      <c r="V527" s="11">
        <f>'OddsRatio_working_3-way'!S527*'OddsRatio_working_3-way'!R527/3-2*'OddsRatio_working_3-way'!R527^3/27-'OddsRatio_working_3-way'!T527</f>
        <v>0.27271817385729052</v>
      </c>
      <c r="W527" s="11">
        <f>'OddsRatio_working_3-way'!V527^2+4*'OddsRatio_working_3-way'!U527^3/27</f>
        <v>-1.0883356168319841E-2</v>
      </c>
      <c r="X527" s="11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0.14599534112461876</v>
      </c>
      <c r="Y527" s="11">
        <f>IF('OddsRatio_working_3-way'!W527&gt;=0,IF('OddsRatio_working_3-way'!V527+SQRT('OddsRatio_working_3-way'!W527)&gt;0,0,PI()),ACOS('OddsRatio_working_3-way'!V527/(2*'OddsRatio_working_3-way'!X527)))</f>
        <v>0.36535733027248485</v>
      </c>
      <c r="Z527" s="11">
        <f>'OddsRatio_working_3-way'!X527^(1/3)*COS('OddsRatio_working_3-way'!Y527/3)</f>
        <v>0.52265806979610996</v>
      </c>
      <c r="AA527" s="11">
        <f>'OddsRatio_working_3-way'!X527^(1/3)*COS(('OddsRatio_working_3-way'!Y527+2*PI())/3)</f>
        <v>-0.31672771831144936</v>
      </c>
      <c r="AB527" s="11">
        <f>'OddsRatio_working_3-way'!X527^(1/3)*COS(('OddsRatio_working_3-way'!Y527+4*PI())/3)</f>
        <v>-0.20593035148466074</v>
      </c>
      <c r="AC527" s="11">
        <f>'OddsRatio_working_3-way'!X527^(1/3)*SIN('OddsRatio_working_3-way'!Y527/3)</f>
        <v>6.3968889562948383E-2</v>
      </c>
      <c r="AD527" s="11">
        <f>'OddsRatio_working_3-way'!X527^(1/3)*SIN(('OddsRatio_working_3-way'!Y527+2*PI())/3)</f>
        <v>0.42065072115489743</v>
      </c>
      <c r="AE527" s="11">
        <f>'OddsRatio_working_3-way'!X527^(1/3)*SIN(('OddsRatio_working_3-way'!Y527+4*PI())/3)</f>
        <v>-0.48461961071784554</v>
      </c>
      <c r="AF527" s="11">
        <f>-'OddsRatio_working_3-way'!U527/(3*'OddsRatio_working_3-way'!X527^(1/3))*COS(('OddsRatio_working_3-way'!Y527)/3)</f>
        <v>0.52265806979610985</v>
      </c>
      <c r="AG527" s="11">
        <f>-'OddsRatio_working_3-way'!U527/(3*'OddsRatio_working_3-way'!X527^(1/3))*COS(('OddsRatio_working_3-way'!Y527+2*PI())/3)</f>
        <v>-0.3167277183114493</v>
      </c>
      <c r="AH527" s="11">
        <f>-'OddsRatio_working_3-way'!U527/(3*'OddsRatio_working_3-way'!X527^(1/3))*COS(('OddsRatio_working_3-way'!Y527+4*PI())/3)</f>
        <v>-0.20593035148466071</v>
      </c>
      <c r="AI527" s="11">
        <f>'OddsRatio_working_3-way'!U527/(3*'OddsRatio_working_3-way'!X527^(1/3))*SIN(('OddsRatio_working_3-way'!Y527)/3)</f>
        <v>-6.3968889562948369E-2</v>
      </c>
      <c r="AJ527" s="11">
        <f>'OddsRatio_working_3-way'!U527/(3*'OddsRatio_working_3-way'!X527^(1/3))*SIN(('OddsRatio_working_3-way'!Y527+2*PI())/3)</f>
        <v>-0.42065072115489732</v>
      </c>
      <c r="AK527" s="11">
        <f>'OddsRatio_working_3-way'!U527/(3*'OddsRatio_working_3-way'!X527^(1/3))*SIN(('OddsRatio_working_3-way'!Y527+4*PI())/3)</f>
        <v>0.48461961071784543</v>
      </c>
      <c r="AL527" s="11">
        <f>'OddsRatio_working_3-way'!Z527+'OddsRatio_working_3-way'!AF527</f>
        <v>1.0453161395922197</v>
      </c>
      <c r="AM527" s="11">
        <f>'OddsRatio_working_3-way'!AA527+'OddsRatio_working_3-way'!AG527</f>
        <v>-0.6334554366228986</v>
      </c>
      <c r="AN527" s="11">
        <f>'OddsRatio_working_3-way'!AB527+'OddsRatio_working_3-way'!AH527</f>
        <v>-0.41186070296932142</v>
      </c>
      <c r="AO527" s="11">
        <f>'OddsRatio_working_3-way'!AC527+'OddsRatio_working_3-way'!AI527</f>
        <v>0</v>
      </c>
      <c r="AP527" s="11">
        <f>'OddsRatio_working_3-way'!AD527+'OddsRatio_working_3-way'!AJ527</f>
        <v>0</v>
      </c>
      <c r="AQ527" s="11">
        <f>'OddsRatio_working_3-way'!AE527+'OddsRatio_working_3-way'!AK527</f>
        <v>0</v>
      </c>
      <c r="AR527" s="10">
        <f>IF(A527="","",IF(('OddsRatio_working_3-way'!X527=0),IF(Q527&gt;0,-Q527^(1/3),(-Q527)^(1/3)),'OddsRatio_working_3-way'!AL527-'OddsRatio_working_3-way'!R527/3))</f>
        <v>1.0453161395922197</v>
      </c>
      <c r="AS527" s="11">
        <f>IF(('OddsRatio_working_3-way'!X527=0),IF(Q527&gt;0,-Q527^(1/3),(-Q527)^(1/3)),'OddsRatio_working_3-way'!AM527-'OddsRatio_working_3-way'!R527/3)</f>
        <v>-0.6334554366228986</v>
      </c>
      <c r="AT527" s="11">
        <f>IF(('OddsRatio_working_3-way'!X527=0),IF(Q527&gt;0,-Q527^(1/3),(-Q527)^(1/3)),'OddsRatio_working_3-way'!AN527-'OddsRatio_working_3-way'!R527/3)</f>
        <v>-0.41186070296932142</v>
      </c>
      <c r="AU527" s="11">
        <f>IF(('OddsRatio_working_3-way'!X527=0),0,'OddsRatio_working_3-way'!AO527)</f>
        <v>0</v>
      </c>
      <c r="AV527" s="11">
        <f>IF(('OddsRatio_working_3-way'!X527=0),0,'OddsRatio_working_3-way'!AP527)</f>
        <v>0</v>
      </c>
      <c r="AW527" s="11">
        <f>IF(('OddsRatio_working_3-way'!X527=0),0,'OddsRatio_working_3-way'!AQ527)</f>
        <v>0</v>
      </c>
    </row>
    <row r="528" spans="1:49" x14ac:dyDescent="0.2">
      <c r="A528" s="4">
        <f>IF('True_Odds_Calculator_3-way'!A529="","",'True_Odds_Calculator_3-way'!A529)</f>
        <v>2.38</v>
      </c>
      <c r="B528" s="4">
        <f>IF('True_Odds_Calculator_3-way'!B529="","",'True_Odds_Calculator_3-way'!B529)</f>
        <v>3.17</v>
      </c>
      <c r="C528" s="4">
        <f>IF('True_Odds_Calculator_3-way'!C529="","",'True_Odds_Calculator_3-way'!C529)</f>
        <v>3.41</v>
      </c>
      <c r="D528" s="9">
        <f t="shared" si="117"/>
        <v>0.40958290622454818</v>
      </c>
      <c r="E528" s="9">
        <f t="shared" si="118"/>
        <v>0.30611751455450587</v>
      </c>
      <c r="F528" s="9">
        <f t="shared" si="119"/>
        <v>0.2842995792209459</v>
      </c>
      <c r="G528" s="9">
        <f t="shared" si="120"/>
        <v>1.0445711167344731</v>
      </c>
      <c r="H528" s="9">
        <f t="shared" si="121"/>
        <v>2.4415081410935735</v>
      </c>
      <c r="I528" s="9">
        <f t="shared" si="122"/>
        <v>3.2667193233138074</v>
      </c>
      <c r="J528" s="9">
        <f t="shared" si="123"/>
        <v>3.5174163913300811</v>
      </c>
      <c r="K528" s="11">
        <f t="shared" si="124"/>
        <v>0.42016806722689076</v>
      </c>
      <c r="L528" s="11">
        <f t="shared" si="125"/>
        <v>0.31545741324921134</v>
      </c>
      <c r="M528" s="11">
        <f t="shared" si="126"/>
        <v>0.29325513196480935</v>
      </c>
      <c r="N528" s="11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-0.28052092646637106</v>
      </c>
      <c r="O528" s="11">
        <f>0</f>
        <v>0</v>
      </c>
      <c r="P528" s="11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0.2316624587798245</v>
      </c>
      <c r="Q528" s="11">
        <f>2*'OddsRatio_working_3-way'!K528*'OddsRatio_working_3-way'!L528*'OddsRatio_working_3-way'!M528</f>
        <v>7.7739080127457866E-2</v>
      </c>
      <c r="R528" s="11">
        <f t="shared" si="127"/>
        <v>0</v>
      </c>
      <c r="S528" s="11">
        <f t="shared" si="128"/>
        <v>-0.82582950832937685</v>
      </c>
      <c r="T528" s="11">
        <f t="shared" si="129"/>
        <v>-0.27712399608368343</v>
      </c>
      <c r="U528" s="11">
        <f>'OddsRatio_working_3-way'!S528-'OddsRatio_working_3-way'!R528^2/3</f>
        <v>-0.82582950832937685</v>
      </c>
      <c r="V528" s="11">
        <f>'OddsRatio_working_3-way'!S528*'OddsRatio_working_3-way'!R528/3-2*'OddsRatio_working_3-way'!R528^3/27-'OddsRatio_working_3-way'!T528</f>
        <v>0.27712399608368343</v>
      </c>
      <c r="W528" s="11">
        <f>'OddsRatio_working_3-way'!V528^2+4*'OddsRatio_working_3-way'!U528^3/27</f>
        <v>-6.6409694462976343E-3</v>
      </c>
      <c r="X528" s="11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0.14442877020497596</v>
      </c>
      <c r="Y528" s="11">
        <f>IF('OddsRatio_working_3-way'!W528&gt;=0,IF('OddsRatio_working_3-way'!V528+SQRT('OddsRatio_working_3-way'!W528)&gt;0,0,PI()),ACOS('OddsRatio_working_3-way'!V528/(2*'OddsRatio_working_3-way'!X528)))</f>
        <v>0.2860019080383307</v>
      </c>
      <c r="Z528" s="11">
        <f>'OddsRatio_working_3-way'!X528^(1/3)*COS('OddsRatio_working_3-way'!Y528/3)</f>
        <v>0.52228555836723656</v>
      </c>
      <c r="AA528" s="11">
        <f>'OddsRatio_working_3-way'!X528^(1/3)*COS(('OddsRatio_working_3-way'!Y528+2*PI())/3)</f>
        <v>-0.30439464299446667</v>
      </c>
      <c r="AB528" s="11">
        <f>'OddsRatio_working_3-way'!X528^(1/3)*COS(('OddsRatio_working_3-way'!Y528+4*PI())/3)</f>
        <v>-0.2178909153727695</v>
      </c>
      <c r="AC528" s="11">
        <f>'OddsRatio_working_3-way'!X528^(1/3)*SIN('OddsRatio_working_3-way'!Y528/3)</f>
        <v>4.9942950428292901E-2</v>
      </c>
      <c r="AD528" s="11">
        <f>'OddsRatio_working_3-way'!X528^(1/3)*SIN(('OddsRatio_working_3-way'!Y528+2*PI())/3)</f>
        <v>0.4273410863616206</v>
      </c>
      <c r="AE528" s="11">
        <f>'OddsRatio_working_3-way'!X528^(1/3)*SIN(('OddsRatio_working_3-way'!Y528+4*PI())/3)</f>
        <v>-0.47728403678991355</v>
      </c>
      <c r="AF528" s="11">
        <f>-'OddsRatio_working_3-way'!U528/(3*'OddsRatio_working_3-way'!X528^(1/3))*COS(('OddsRatio_working_3-way'!Y528)/3)</f>
        <v>0.52228555836723656</v>
      </c>
      <c r="AG528" s="11">
        <f>-'OddsRatio_working_3-way'!U528/(3*'OddsRatio_working_3-way'!X528^(1/3))*COS(('OddsRatio_working_3-way'!Y528+2*PI())/3)</f>
        <v>-0.30439464299446667</v>
      </c>
      <c r="AH528" s="11">
        <f>-'OddsRatio_working_3-way'!U528/(3*'OddsRatio_working_3-way'!X528^(1/3))*COS(('OddsRatio_working_3-way'!Y528+4*PI())/3)</f>
        <v>-0.2178909153727695</v>
      </c>
      <c r="AI528" s="11">
        <f>'OddsRatio_working_3-way'!U528/(3*'OddsRatio_working_3-way'!X528^(1/3))*SIN(('OddsRatio_working_3-way'!Y528)/3)</f>
        <v>-4.9942950428292901E-2</v>
      </c>
      <c r="AJ528" s="11">
        <f>'OddsRatio_working_3-way'!U528/(3*'OddsRatio_working_3-way'!X528^(1/3))*SIN(('OddsRatio_working_3-way'!Y528+2*PI())/3)</f>
        <v>-0.4273410863616206</v>
      </c>
      <c r="AK528" s="11">
        <f>'OddsRatio_working_3-way'!U528/(3*'OddsRatio_working_3-way'!X528^(1/3))*SIN(('OddsRatio_working_3-way'!Y528+4*PI())/3)</f>
        <v>0.47728403678991355</v>
      </c>
      <c r="AL528" s="11">
        <f>'OddsRatio_working_3-way'!Z528+'OddsRatio_working_3-way'!AF528</f>
        <v>1.0445711167344731</v>
      </c>
      <c r="AM528" s="11">
        <f>'OddsRatio_working_3-way'!AA528+'OddsRatio_working_3-way'!AG528</f>
        <v>-0.60878928598893334</v>
      </c>
      <c r="AN528" s="11">
        <f>'OddsRatio_working_3-way'!AB528+'OddsRatio_working_3-way'!AH528</f>
        <v>-0.435781830745539</v>
      </c>
      <c r="AO528" s="11">
        <f>'OddsRatio_working_3-way'!AC528+'OddsRatio_working_3-way'!AI528</f>
        <v>0</v>
      </c>
      <c r="AP528" s="11">
        <f>'OddsRatio_working_3-way'!AD528+'OddsRatio_working_3-way'!AJ528</f>
        <v>0</v>
      </c>
      <c r="AQ528" s="11">
        <f>'OddsRatio_working_3-way'!AE528+'OddsRatio_working_3-way'!AK528</f>
        <v>0</v>
      </c>
      <c r="AR528" s="10">
        <f>IF(A528="","",IF(('OddsRatio_working_3-way'!X528=0),IF(Q528&gt;0,-Q528^(1/3),(-Q528)^(1/3)),'OddsRatio_working_3-way'!AL528-'OddsRatio_working_3-way'!R528/3))</f>
        <v>1.0445711167344731</v>
      </c>
      <c r="AS528" s="11">
        <f>IF(('OddsRatio_working_3-way'!X528=0),IF(Q528&gt;0,-Q528^(1/3),(-Q528)^(1/3)),'OddsRatio_working_3-way'!AM528-'OddsRatio_working_3-way'!R528/3)</f>
        <v>-0.60878928598893334</v>
      </c>
      <c r="AT528" s="11">
        <f>IF(('OddsRatio_working_3-way'!X528=0),IF(Q528&gt;0,-Q528^(1/3),(-Q528)^(1/3)),'OddsRatio_working_3-way'!AN528-'OddsRatio_working_3-way'!R528/3)</f>
        <v>-0.435781830745539</v>
      </c>
      <c r="AU528" s="11">
        <f>IF(('OddsRatio_working_3-way'!X528=0),0,'OddsRatio_working_3-way'!AO528)</f>
        <v>0</v>
      </c>
      <c r="AV528" s="11">
        <f>IF(('OddsRatio_working_3-way'!X528=0),0,'OddsRatio_working_3-way'!AP528)</f>
        <v>0</v>
      </c>
      <c r="AW528" s="11">
        <f>IF(('OddsRatio_working_3-way'!X528=0),0,'OddsRatio_working_3-way'!AQ528)</f>
        <v>0</v>
      </c>
    </row>
    <row r="529" spans="1:49" x14ac:dyDescent="0.2">
      <c r="A529" s="4">
        <f>IF('True_Odds_Calculator_3-way'!A530="","",'True_Odds_Calculator_3-way'!A530)</f>
        <v>2.12</v>
      </c>
      <c r="B529" s="4">
        <f>IF('True_Odds_Calculator_3-way'!B530="","",'True_Odds_Calculator_3-way'!B530)</f>
        <v>3.41</v>
      </c>
      <c r="C529" s="4">
        <f>IF('True_Odds_Calculator_3-way'!C530="","",'True_Odds_Calculator_3-way'!C530)</f>
        <v>3.79</v>
      </c>
      <c r="D529" s="9">
        <f t="shared" si="117"/>
        <v>0.46060811394845502</v>
      </c>
      <c r="E529" s="9">
        <f t="shared" si="118"/>
        <v>0.28410434774071558</v>
      </c>
      <c r="F529" s="9">
        <f t="shared" si="119"/>
        <v>0.25528753831082968</v>
      </c>
      <c r="G529" s="9">
        <f t="shared" si="120"/>
        <v>1.0455740654065031</v>
      </c>
      <c r="H529" s="9">
        <f t="shared" si="121"/>
        <v>2.1710429532552835</v>
      </c>
      <c r="I529" s="9">
        <f t="shared" si="122"/>
        <v>3.5198334976296737</v>
      </c>
      <c r="J529" s="9">
        <f t="shared" si="123"/>
        <v>3.9171516424841428</v>
      </c>
      <c r="K529" s="11">
        <f t="shared" si="124"/>
        <v>0.47169811320754712</v>
      </c>
      <c r="L529" s="11">
        <f t="shared" si="125"/>
        <v>0.29325513196480935</v>
      </c>
      <c r="M529" s="11">
        <f t="shared" si="126"/>
        <v>0.26385224274406333</v>
      </c>
      <c r="N529" s="11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-0.27485890919952771</v>
      </c>
      <c r="O529" s="11">
        <f>0</f>
        <v>0</v>
      </c>
      <c r="P529" s="11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0.23066814780922923</v>
      </c>
      <c r="Q529" s="11">
        <f>2*'OddsRatio_working_3-way'!K529*'OddsRatio_working_3-way'!L529*'OddsRatio_working_3-way'!M529</f>
        <v>7.2996249306718108E-2</v>
      </c>
      <c r="R529" s="11">
        <f t="shared" si="127"/>
        <v>0</v>
      </c>
      <c r="S529" s="11">
        <f t="shared" si="128"/>
        <v>-0.83922383480675466</v>
      </c>
      <c r="T529" s="11">
        <f t="shared" si="129"/>
        <v>-0.26557716291352995</v>
      </c>
      <c r="U529" s="11">
        <f>'OddsRatio_working_3-way'!S529-'OddsRatio_working_3-way'!R529^2/3</f>
        <v>-0.83922383480675466</v>
      </c>
      <c r="V529" s="11">
        <f>'OddsRatio_working_3-way'!S529*'OddsRatio_working_3-way'!R529/3-2*'OddsRatio_working_3-way'!R529^3/27-'OddsRatio_working_3-way'!T529</f>
        <v>0.26557716291352995</v>
      </c>
      <c r="W529" s="11">
        <f>'OddsRatio_working_3-way'!V529^2+4*'OddsRatio_working_3-way'!U529^3/27</f>
        <v>-1.7033589973025162E-2</v>
      </c>
      <c r="X529" s="11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0.147956766856255</v>
      </c>
      <c r="Y529" s="11">
        <f>IF('OddsRatio_working_3-way'!W529&gt;=0,IF('OddsRatio_working_3-way'!V529+SQRT('OddsRatio_working_3-way'!W529)&gt;0,0,PI()),ACOS('OddsRatio_working_3-way'!V529/(2*'OddsRatio_working_3-way'!X529)))</f>
        <v>0.4567687743685549</v>
      </c>
      <c r="Z529" s="11">
        <f>'OddsRatio_working_3-way'!X529^(1/3)*COS('OddsRatio_working_3-way'!Y529/3)</f>
        <v>0.52278703270325166</v>
      </c>
      <c r="AA529" s="11">
        <f>'OddsRatio_working_3-way'!X529^(1/3)*COS(('OddsRatio_working_3-way'!Y529+2*PI())/3)</f>
        <v>-0.3308647156336712</v>
      </c>
      <c r="AB529" s="11">
        <f>'OddsRatio_working_3-way'!X529^(1/3)*COS(('OddsRatio_working_3-way'!Y529+4*PI())/3)</f>
        <v>-0.19192231706958038</v>
      </c>
      <c r="AC529" s="11">
        <f>'OddsRatio_working_3-way'!X529^(1/3)*SIN('OddsRatio_working_3-way'!Y529/3)</f>
        <v>8.0218431212829996E-2</v>
      </c>
      <c r="AD529" s="11">
        <f>'OddsRatio_working_3-way'!X529^(1/3)*SIN(('OddsRatio_working_3-way'!Y529+2*PI())/3)</f>
        <v>0.41263763548368704</v>
      </c>
      <c r="AE529" s="11">
        <f>'OddsRatio_working_3-way'!X529^(1/3)*SIN(('OddsRatio_working_3-way'!Y529+4*PI())/3)</f>
        <v>-0.49285606669651716</v>
      </c>
      <c r="AF529" s="11">
        <f>-'OddsRatio_working_3-way'!U529/(3*'OddsRatio_working_3-way'!X529^(1/3))*COS(('OddsRatio_working_3-way'!Y529)/3)</f>
        <v>0.52278703270325155</v>
      </c>
      <c r="AG529" s="11">
        <f>-'OddsRatio_working_3-way'!U529/(3*'OddsRatio_working_3-way'!X529^(1/3))*COS(('OddsRatio_working_3-way'!Y529+2*PI())/3)</f>
        <v>-0.33086471563367115</v>
      </c>
      <c r="AH529" s="11">
        <f>-'OddsRatio_working_3-way'!U529/(3*'OddsRatio_working_3-way'!X529^(1/3))*COS(('OddsRatio_working_3-way'!Y529+4*PI())/3)</f>
        <v>-0.19192231706958035</v>
      </c>
      <c r="AI529" s="11">
        <f>'OddsRatio_working_3-way'!U529/(3*'OddsRatio_working_3-way'!X529^(1/3))*SIN(('OddsRatio_working_3-way'!Y529)/3)</f>
        <v>-8.0218431212829983E-2</v>
      </c>
      <c r="AJ529" s="11">
        <f>'OddsRatio_working_3-way'!U529/(3*'OddsRatio_working_3-way'!X529^(1/3))*SIN(('OddsRatio_working_3-way'!Y529+2*PI())/3)</f>
        <v>-0.41263763548368693</v>
      </c>
      <c r="AK529" s="11">
        <f>'OddsRatio_working_3-way'!U529/(3*'OddsRatio_working_3-way'!X529^(1/3))*SIN(('OddsRatio_working_3-way'!Y529+4*PI())/3)</f>
        <v>0.49285606669651705</v>
      </c>
      <c r="AL529" s="11">
        <f>'OddsRatio_working_3-way'!Z529+'OddsRatio_working_3-way'!AF529</f>
        <v>1.0455740654065031</v>
      </c>
      <c r="AM529" s="11">
        <f>'OddsRatio_working_3-way'!AA529+'OddsRatio_working_3-way'!AG529</f>
        <v>-0.66172943126734229</v>
      </c>
      <c r="AN529" s="11">
        <f>'OddsRatio_working_3-way'!AB529+'OddsRatio_working_3-way'!AH529</f>
        <v>-0.3838446341391607</v>
      </c>
      <c r="AO529" s="11">
        <f>'OddsRatio_working_3-way'!AC529+'OddsRatio_working_3-way'!AI529</f>
        <v>0</v>
      </c>
      <c r="AP529" s="11">
        <f>'OddsRatio_working_3-way'!AD529+'OddsRatio_working_3-way'!AJ529</f>
        <v>0</v>
      </c>
      <c r="AQ529" s="11">
        <f>'OddsRatio_working_3-way'!AE529+'OddsRatio_working_3-way'!AK529</f>
        <v>0</v>
      </c>
      <c r="AR529" s="10">
        <f>IF(A529="","",IF(('OddsRatio_working_3-way'!X529=0),IF(Q529&gt;0,-Q529^(1/3),(-Q529)^(1/3)),'OddsRatio_working_3-way'!AL529-'OddsRatio_working_3-way'!R529/3))</f>
        <v>1.0455740654065031</v>
      </c>
      <c r="AS529" s="11">
        <f>IF(('OddsRatio_working_3-way'!X529=0),IF(Q529&gt;0,-Q529^(1/3),(-Q529)^(1/3)),'OddsRatio_working_3-way'!AM529-'OddsRatio_working_3-way'!R529/3)</f>
        <v>-0.66172943126734229</v>
      </c>
      <c r="AT529" s="11">
        <f>IF(('OddsRatio_working_3-way'!X529=0),IF(Q529&gt;0,-Q529^(1/3),(-Q529)^(1/3)),'OddsRatio_working_3-way'!AN529-'OddsRatio_working_3-way'!R529/3)</f>
        <v>-0.3838446341391607</v>
      </c>
      <c r="AU529" s="11">
        <f>IF(('OddsRatio_working_3-way'!X529=0),0,'OddsRatio_working_3-way'!AO529)</f>
        <v>0</v>
      </c>
      <c r="AV529" s="11">
        <f>IF(('OddsRatio_working_3-way'!X529=0),0,'OddsRatio_working_3-way'!AP529)</f>
        <v>0</v>
      </c>
      <c r="AW529" s="11">
        <f>IF(('OddsRatio_working_3-way'!X529=0),0,'OddsRatio_working_3-way'!AQ529)</f>
        <v>0</v>
      </c>
    </row>
    <row r="530" spans="1:49" x14ac:dyDescent="0.2">
      <c r="A530" s="4">
        <f>IF('True_Odds_Calculator_3-way'!A531="","",'True_Odds_Calculator_3-way'!A531)</f>
        <v>2.4</v>
      </c>
      <c r="B530" s="4">
        <f>IF('True_Odds_Calculator_3-way'!B531="","",'True_Odds_Calculator_3-way'!B531)</f>
        <v>3.62</v>
      </c>
      <c r="C530" s="4">
        <f>IF('True_Odds_Calculator_3-way'!C531="","",'True_Odds_Calculator_3-way'!C531)</f>
        <v>2.98</v>
      </c>
      <c r="D530" s="9">
        <f t="shared" si="117"/>
        <v>0.40624125721656801</v>
      </c>
      <c r="E530" s="9">
        <f t="shared" si="118"/>
        <v>0.26771869588145653</v>
      </c>
      <c r="F530" s="9">
        <f t="shared" si="119"/>
        <v>0.32604004690197552</v>
      </c>
      <c r="G530" s="9">
        <f t="shared" si="120"/>
        <v>1.0439938833596996</v>
      </c>
      <c r="H530" s="9">
        <f t="shared" si="121"/>
        <v>2.4615914367035794</v>
      </c>
      <c r="I530" s="9">
        <f t="shared" si="122"/>
        <v>3.7352639744024123</v>
      </c>
      <c r="J530" s="9">
        <f t="shared" si="123"/>
        <v>3.0671078890522048</v>
      </c>
      <c r="K530" s="11">
        <f t="shared" si="124"/>
        <v>0.41666666666666669</v>
      </c>
      <c r="L530" s="11">
        <f t="shared" si="125"/>
        <v>0.27624309392265195</v>
      </c>
      <c r="M530" s="11">
        <f t="shared" si="126"/>
        <v>0.33557046979865773</v>
      </c>
      <c r="N530" s="11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-0.28051651896622043</v>
      </c>
      <c r="O530" s="11">
        <f>0</f>
        <v>0</v>
      </c>
      <c r="P530" s="11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0.23174756201564756</v>
      </c>
      <c r="Q530" s="11">
        <f>2*'OddsRatio_working_3-way'!K530*'OddsRatio_working_3-way'!L530*'OddsRatio_working_3-way'!M530</f>
        <v>7.7249187338549213E-2</v>
      </c>
      <c r="R530" s="11">
        <f t="shared" si="127"/>
        <v>0</v>
      </c>
      <c r="S530" s="11">
        <f t="shared" si="128"/>
        <v>-0.82614586431380321</v>
      </c>
      <c r="T530" s="11">
        <f t="shared" si="129"/>
        <v>-0.27538195477126787</v>
      </c>
      <c r="U530" s="11">
        <f>'OddsRatio_working_3-way'!S530-'OddsRatio_working_3-way'!R530^2/3</f>
        <v>-0.82614586431380321</v>
      </c>
      <c r="V530" s="11">
        <f>'OddsRatio_working_3-way'!S530*'OddsRatio_working_3-way'!R530/3-2*'OddsRatio_working_3-way'!R530^3/27-'OddsRatio_working_3-way'!T530</f>
        <v>0.27538195477126787</v>
      </c>
      <c r="W530" s="11">
        <f>'OddsRatio_working_3-way'!V530^2+4*'OddsRatio_working_3-way'!U530^3/27</f>
        <v>-7.6993845993495874E-3</v>
      </c>
      <c r="X530" s="11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0.14451176908213584</v>
      </c>
      <c r="Y530" s="11">
        <f>IF('OddsRatio_working_3-way'!W530&gt;=0,IF('OddsRatio_working_3-way'!V530+SQRT('OddsRatio_working_3-way'!W530)&gt;0,0,PI()),ACOS('OddsRatio_working_3-way'!V530/(2*'OddsRatio_working_3-way'!X530)))</f>
        <v>0.30846361411882439</v>
      </c>
      <c r="Z530" s="11">
        <f>'OddsRatio_working_3-way'!X530^(1/3)*COS('OddsRatio_working_3-way'!Y530/3)</f>
        <v>0.52199694167984978</v>
      </c>
      <c r="AA530" s="11">
        <f>'OddsRatio_working_3-way'!X530^(1/3)*COS(('OddsRatio_working_3-way'!Y530+2*PI())/3)</f>
        <v>-0.30764459325233362</v>
      </c>
      <c r="AB530" s="11">
        <f>'OddsRatio_working_3-way'!X530^(1/3)*COS(('OddsRatio_working_3-way'!Y530+4*PI())/3)</f>
        <v>-0.21435234842751599</v>
      </c>
      <c r="AC530" s="11">
        <f>'OddsRatio_working_3-way'!X530^(1/3)*SIN('OddsRatio_working_3-way'!Y530/3)</f>
        <v>5.3862302662912843E-2</v>
      </c>
      <c r="AD530" s="11">
        <f>'OddsRatio_working_3-way'!X530^(1/3)*SIN(('OddsRatio_working_3-way'!Y530+2*PI())/3)</f>
        <v>0.4251314608610775</v>
      </c>
      <c r="AE530" s="11">
        <f>'OddsRatio_working_3-way'!X530^(1/3)*SIN(('OddsRatio_working_3-way'!Y530+4*PI())/3)</f>
        <v>-0.47899376352399042</v>
      </c>
      <c r="AF530" s="11">
        <f>-'OddsRatio_working_3-way'!U530/(3*'OddsRatio_working_3-way'!X530^(1/3))*COS(('OddsRatio_working_3-way'!Y530)/3)</f>
        <v>0.52199694167984989</v>
      </c>
      <c r="AG530" s="11">
        <f>-'OddsRatio_working_3-way'!U530/(3*'OddsRatio_working_3-way'!X530^(1/3))*COS(('OddsRatio_working_3-way'!Y530+2*PI())/3)</f>
        <v>-0.30764459325233368</v>
      </c>
      <c r="AH530" s="11">
        <f>-'OddsRatio_working_3-way'!U530/(3*'OddsRatio_working_3-way'!X530^(1/3))*COS(('OddsRatio_working_3-way'!Y530+4*PI())/3)</f>
        <v>-0.21435234842751605</v>
      </c>
      <c r="AI530" s="11">
        <f>'OddsRatio_working_3-way'!U530/(3*'OddsRatio_working_3-way'!X530^(1/3))*SIN(('OddsRatio_working_3-way'!Y530)/3)</f>
        <v>-5.386230266291285E-2</v>
      </c>
      <c r="AJ530" s="11">
        <f>'OddsRatio_working_3-way'!U530/(3*'OddsRatio_working_3-way'!X530^(1/3))*SIN(('OddsRatio_working_3-way'!Y530+2*PI())/3)</f>
        <v>-0.42513146086107761</v>
      </c>
      <c r="AK530" s="11">
        <f>'OddsRatio_working_3-way'!U530/(3*'OddsRatio_working_3-way'!X530^(1/3))*SIN(('OddsRatio_working_3-way'!Y530+4*PI())/3)</f>
        <v>0.47899376352399053</v>
      </c>
      <c r="AL530" s="11">
        <f>'OddsRatio_working_3-way'!Z530+'OddsRatio_working_3-way'!AF530</f>
        <v>1.0439938833596996</v>
      </c>
      <c r="AM530" s="11">
        <f>'OddsRatio_working_3-way'!AA530+'OddsRatio_working_3-way'!AG530</f>
        <v>-0.61528918650466724</v>
      </c>
      <c r="AN530" s="11">
        <f>'OddsRatio_working_3-way'!AB530+'OddsRatio_working_3-way'!AH530</f>
        <v>-0.42870469685503204</v>
      </c>
      <c r="AO530" s="11">
        <f>'OddsRatio_working_3-way'!AC530+'OddsRatio_working_3-way'!AI530</f>
        <v>0</v>
      </c>
      <c r="AP530" s="11">
        <f>'OddsRatio_working_3-way'!AD530+'OddsRatio_working_3-way'!AJ530</f>
        <v>0</v>
      </c>
      <c r="AQ530" s="11">
        <f>'OddsRatio_working_3-way'!AE530+'OddsRatio_working_3-way'!AK530</f>
        <v>0</v>
      </c>
      <c r="AR530" s="10">
        <f>IF(A530="","",IF(('OddsRatio_working_3-way'!X530=0),IF(Q530&gt;0,-Q530^(1/3),(-Q530)^(1/3)),'OddsRatio_working_3-way'!AL530-'OddsRatio_working_3-way'!R530/3))</f>
        <v>1.0439938833596996</v>
      </c>
      <c r="AS530" s="11">
        <f>IF(('OddsRatio_working_3-way'!X530=0),IF(Q530&gt;0,-Q530^(1/3),(-Q530)^(1/3)),'OddsRatio_working_3-way'!AM530-'OddsRatio_working_3-way'!R530/3)</f>
        <v>-0.61528918650466724</v>
      </c>
      <c r="AT530" s="11">
        <f>IF(('OddsRatio_working_3-way'!X530=0),IF(Q530&gt;0,-Q530^(1/3),(-Q530)^(1/3)),'OddsRatio_working_3-way'!AN530-'OddsRatio_working_3-way'!R530/3)</f>
        <v>-0.42870469685503204</v>
      </c>
      <c r="AU530" s="11">
        <f>IF(('OddsRatio_working_3-way'!X530=0),0,'OddsRatio_working_3-way'!AO530)</f>
        <v>0</v>
      </c>
      <c r="AV530" s="11">
        <f>IF(('OddsRatio_working_3-way'!X530=0),0,'OddsRatio_working_3-way'!AP530)</f>
        <v>0</v>
      </c>
      <c r="AW530" s="11">
        <f>IF(('OddsRatio_working_3-way'!X530=0),0,'OddsRatio_working_3-way'!AQ530)</f>
        <v>0</v>
      </c>
    </row>
    <row r="531" spans="1:49" x14ac:dyDescent="0.2">
      <c r="A531" s="4">
        <f>IF('True_Odds_Calculator_3-way'!A532="","",'True_Odds_Calculator_3-way'!A532)</f>
        <v>3.43</v>
      </c>
      <c r="B531" s="4">
        <f>IF('True_Odds_Calculator_3-way'!B532="","",'True_Odds_Calculator_3-way'!B532)</f>
        <v>3.28</v>
      </c>
      <c r="C531" s="4">
        <f>IF('True_Odds_Calculator_3-way'!C532="","",'True_Odds_Calculator_3-way'!C532)</f>
        <v>2.3199999999999998</v>
      </c>
      <c r="D531" s="9">
        <f t="shared" si="117"/>
        <v>0.28302018431327114</v>
      </c>
      <c r="E531" s="9">
        <f t="shared" si="118"/>
        <v>0.29612613891185413</v>
      </c>
      <c r="F531" s="9">
        <f t="shared" si="119"/>
        <v>0.42085367677487462</v>
      </c>
      <c r="G531" s="9">
        <f t="shared" si="120"/>
        <v>1.0425172423982079</v>
      </c>
      <c r="H531" s="9">
        <f t="shared" si="121"/>
        <v>3.5333168990276458</v>
      </c>
      <c r="I531" s="9">
        <f t="shared" si="122"/>
        <v>3.3769393126679144</v>
      </c>
      <c r="J531" s="9">
        <f t="shared" si="123"/>
        <v>2.376122759965634</v>
      </c>
      <c r="K531" s="11">
        <f t="shared" si="124"/>
        <v>0.29154518950437314</v>
      </c>
      <c r="L531" s="11">
        <f t="shared" si="125"/>
        <v>0.3048780487804878</v>
      </c>
      <c r="M531" s="11">
        <f t="shared" si="126"/>
        <v>0.43103448275862072</v>
      </c>
      <c r="N531" s="11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-0.28019417547146208</v>
      </c>
      <c r="O531" s="11">
        <f>0</f>
        <v>0</v>
      </c>
      <c r="P531" s="11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0.23102626849129654</v>
      </c>
      <c r="Q531" s="11">
        <f>2*'OddsRatio_working_3-way'!K531*'OddsRatio_working_3-way'!L531*'OddsRatio_working_3-way'!M531</f>
        <v>7.662562802364728E-2</v>
      </c>
      <c r="R531" s="11">
        <f t="shared" si="127"/>
        <v>0</v>
      </c>
      <c r="S531" s="11">
        <f t="shared" si="128"/>
        <v>-0.82452202335243285</v>
      </c>
      <c r="T531" s="11">
        <f t="shared" si="129"/>
        <v>-0.27347330791125468</v>
      </c>
      <c r="U531" s="11">
        <f>'OddsRatio_working_3-way'!S531-'OddsRatio_working_3-way'!R531^2/3</f>
        <v>-0.82452202335243285</v>
      </c>
      <c r="V531" s="11">
        <f>'OddsRatio_working_3-way'!S531*'OddsRatio_working_3-way'!R531/3-2*'OddsRatio_working_3-way'!R531^3/27-'OddsRatio_working_3-way'!T531</f>
        <v>0.27347330791125468</v>
      </c>
      <c r="W531" s="11">
        <f>'OddsRatio_working_3-way'!V531^2+4*'OddsRatio_working_3-way'!U531^3/27</f>
        <v>-8.2553456772904016E-3</v>
      </c>
      <c r="X531" s="11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0.14408590824332398</v>
      </c>
      <c r="Y531" s="11">
        <f>IF('OddsRatio_working_3-way'!W531&gt;=0,IF('OddsRatio_working_3-way'!V531+SQRT('OddsRatio_working_3-way'!W531)&gt;0,0,PI()),ACOS('OddsRatio_working_3-way'!V531/(2*'OddsRatio_working_3-way'!X531)))</f>
        <v>0.3207667621272936</v>
      </c>
      <c r="Z531" s="11">
        <f>'OddsRatio_working_3-way'!X531^(1/3)*COS('OddsRatio_working_3-way'!Y531/3)</f>
        <v>0.52125862119910393</v>
      </c>
      <c r="AA531" s="11">
        <f>'OddsRatio_working_3-way'!X531^(1/3)*COS(('OddsRatio_working_3-way'!Y531+2*PI())/3)</f>
        <v>-0.30908127864332724</v>
      </c>
      <c r="AB531" s="11">
        <f>'OddsRatio_working_3-way'!X531^(1/3)*COS(('OddsRatio_working_3-way'!Y531+4*PI())/3)</f>
        <v>-0.21217734255577686</v>
      </c>
      <c r="AC531" s="11">
        <f>'OddsRatio_working_3-way'!X531^(1/3)*SIN('OddsRatio_working_3-way'!Y531/3)</f>
        <v>5.5947513585681528E-2</v>
      </c>
      <c r="AD531" s="11">
        <f>'OddsRatio_working_3-way'!X531^(1/3)*SIN(('OddsRatio_working_3-way'!Y531+2*PI())/3)</f>
        <v>0.42344945110723298</v>
      </c>
      <c r="AE531" s="11">
        <f>'OddsRatio_working_3-way'!X531^(1/3)*SIN(('OddsRatio_working_3-way'!Y531+4*PI())/3)</f>
        <v>-0.47939696469291448</v>
      </c>
      <c r="AF531" s="11">
        <f>-'OddsRatio_working_3-way'!U531/(3*'OddsRatio_working_3-way'!X531^(1/3))*COS(('OddsRatio_working_3-way'!Y531)/3)</f>
        <v>0.52125862119910382</v>
      </c>
      <c r="AG531" s="11">
        <f>-'OddsRatio_working_3-way'!U531/(3*'OddsRatio_working_3-way'!X531^(1/3))*COS(('OddsRatio_working_3-way'!Y531+2*PI())/3)</f>
        <v>-0.30908127864332713</v>
      </c>
      <c r="AH531" s="11">
        <f>-'OddsRatio_working_3-way'!U531/(3*'OddsRatio_working_3-way'!X531^(1/3))*COS(('OddsRatio_working_3-way'!Y531+4*PI())/3)</f>
        <v>-0.2121773425557768</v>
      </c>
      <c r="AI531" s="11">
        <f>'OddsRatio_working_3-way'!U531/(3*'OddsRatio_working_3-way'!X531^(1/3))*SIN(('OddsRatio_working_3-way'!Y531)/3)</f>
        <v>-5.5947513585681515E-2</v>
      </c>
      <c r="AJ531" s="11">
        <f>'OddsRatio_working_3-way'!U531/(3*'OddsRatio_working_3-way'!X531^(1/3))*SIN(('OddsRatio_working_3-way'!Y531+2*PI())/3)</f>
        <v>-0.42344945110723287</v>
      </c>
      <c r="AK531" s="11">
        <f>'OddsRatio_working_3-way'!U531/(3*'OddsRatio_working_3-way'!X531^(1/3))*SIN(('OddsRatio_working_3-way'!Y531+4*PI())/3)</f>
        <v>0.47939696469291443</v>
      </c>
      <c r="AL531" s="11">
        <f>'OddsRatio_working_3-way'!Z531+'OddsRatio_working_3-way'!AF531</f>
        <v>1.0425172423982079</v>
      </c>
      <c r="AM531" s="11">
        <f>'OddsRatio_working_3-way'!AA531+'OddsRatio_working_3-way'!AG531</f>
        <v>-0.61816255728665437</v>
      </c>
      <c r="AN531" s="11">
        <f>'OddsRatio_working_3-way'!AB531+'OddsRatio_working_3-way'!AH531</f>
        <v>-0.42435468511155366</v>
      </c>
      <c r="AO531" s="11">
        <f>'OddsRatio_working_3-way'!AC531+'OddsRatio_working_3-way'!AI531</f>
        <v>0</v>
      </c>
      <c r="AP531" s="11">
        <f>'OddsRatio_working_3-way'!AD531+'OddsRatio_working_3-way'!AJ531</f>
        <v>0</v>
      </c>
      <c r="AQ531" s="11">
        <f>'OddsRatio_working_3-way'!AE531+'OddsRatio_working_3-way'!AK531</f>
        <v>0</v>
      </c>
      <c r="AR531" s="10">
        <f>IF(A531="","",IF(('OddsRatio_working_3-way'!X531=0),IF(Q531&gt;0,-Q531^(1/3),(-Q531)^(1/3)),'OddsRatio_working_3-way'!AL531-'OddsRatio_working_3-way'!R531/3))</f>
        <v>1.0425172423982079</v>
      </c>
      <c r="AS531" s="11">
        <f>IF(('OddsRatio_working_3-way'!X531=0),IF(Q531&gt;0,-Q531^(1/3),(-Q531)^(1/3)),'OddsRatio_working_3-way'!AM531-'OddsRatio_working_3-way'!R531/3)</f>
        <v>-0.61816255728665437</v>
      </c>
      <c r="AT531" s="11">
        <f>IF(('OddsRatio_working_3-way'!X531=0),IF(Q531&gt;0,-Q531^(1/3),(-Q531)^(1/3)),'OddsRatio_working_3-way'!AN531-'OddsRatio_working_3-way'!R531/3)</f>
        <v>-0.42435468511155366</v>
      </c>
      <c r="AU531" s="11">
        <f>IF(('OddsRatio_working_3-way'!X531=0),0,'OddsRatio_working_3-way'!AO531)</f>
        <v>0</v>
      </c>
      <c r="AV531" s="11">
        <f>IF(('OddsRatio_working_3-way'!X531=0),0,'OddsRatio_working_3-way'!AP531)</f>
        <v>0</v>
      </c>
      <c r="AW531" s="11">
        <f>IF(('OddsRatio_working_3-way'!X531=0),0,'OddsRatio_working_3-way'!AQ531)</f>
        <v>0</v>
      </c>
    </row>
    <row r="532" spans="1:49" x14ac:dyDescent="0.2">
      <c r="A532" s="4">
        <f>IF('True_Odds_Calculator_3-way'!A533="","",'True_Odds_Calculator_3-way'!A533)</f>
        <v>3.08</v>
      </c>
      <c r="B532" s="4">
        <f>IF('True_Odds_Calculator_3-way'!B533="","",'True_Odds_Calculator_3-way'!B533)</f>
        <v>3.2</v>
      </c>
      <c r="C532" s="4">
        <f>IF('True_Odds_Calculator_3-way'!C533="","",'True_Odds_Calculator_3-way'!C533)</f>
        <v>2.56</v>
      </c>
      <c r="D532" s="9">
        <f t="shared" si="117"/>
        <v>0.31561382096329044</v>
      </c>
      <c r="E532" s="9">
        <f t="shared" si="118"/>
        <v>0.30362552595004266</v>
      </c>
      <c r="F532" s="9">
        <f t="shared" si="119"/>
        <v>0.38076065308666696</v>
      </c>
      <c r="G532" s="9">
        <f t="shared" si="120"/>
        <v>1.0425139679888802</v>
      </c>
      <c r="H532" s="9">
        <f t="shared" si="121"/>
        <v>3.1684290534168706</v>
      </c>
      <c r="I532" s="9">
        <f t="shared" si="122"/>
        <v>3.2935307295755365</v>
      </c>
      <c r="J532" s="9">
        <f t="shared" si="123"/>
        <v>2.626321790062653</v>
      </c>
      <c r="K532" s="11">
        <f t="shared" si="124"/>
        <v>0.32467532467532467</v>
      </c>
      <c r="L532" s="11">
        <f t="shared" si="125"/>
        <v>0.3125</v>
      </c>
      <c r="M532" s="11">
        <f t="shared" si="126"/>
        <v>0.390625</v>
      </c>
      <c r="N532" s="11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-0.28292410714285721</v>
      </c>
      <c r="O532" s="11">
        <f>0</f>
        <v>0</v>
      </c>
      <c r="P532" s="11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0.23145799512987014</v>
      </c>
      <c r="Q532" s="11">
        <f>2*'OddsRatio_working_3-way'!K532*'OddsRatio_working_3-way'!L532*'OddsRatio_working_3-way'!M532</f>
        <v>7.9266436688311681E-2</v>
      </c>
      <c r="R532" s="11">
        <f t="shared" si="127"/>
        <v>0</v>
      </c>
      <c r="S532" s="11">
        <f t="shared" si="128"/>
        <v>-0.81809216424601028</v>
      </c>
      <c r="T532" s="11">
        <f t="shared" si="129"/>
        <v>-0.28016854939931857</v>
      </c>
      <c r="U532" s="11">
        <f>'OddsRatio_working_3-way'!S532-'OddsRatio_working_3-way'!R532^2/3</f>
        <v>-0.81809216424601028</v>
      </c>
      <c r="V532" s="11">
        <f>'OddsRatio_working_3-way'!S532*'OddsRatio_working_3-way'!R532/3-2*'OddsRatio_working_3-way'!R532^3/27-'OddsRatio_working_3-way'!T532</f>
        <v>0.28016854939931857</v>
      </c>
      <c r="W532" s="11">
        <f>'OddsRatio_working_3-way'!V532^2+4*'OddsRatio_working_3-way'!U532^3/27</f>
        <v>-2.6209114493349478E-3</v>
      </c>
      <c r="X532" s="11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0.14240376357548748</v>
      </c>
      <c r="Y532" s="11">
        <f>IF('OddsRatio_working_3-way'!W532&gt;=0,IF('OddsRatio_working_3-way'!V532+SQRT('OddsRatio_working_3-way'!W532)&gt;0,0,PI()),ACOS('OddsRatio_working_3-way'!V532/(2*'OddsRatio_working_3-way'!X532)))</f>
        <v>0.18073475134113326</v>
      </c>
      <c r="Z532" s="11">
        <f>'OddsRatio_working_3-way'!X532^(1/3)*COS('OddsRatio_working_3-way'!Y532/3)</f>
        <v>0.52125698399443998</v>
      </c>
      <c r="AA532" s="11">
        <f>'OddsRatio_working_3-way'!X532^(1/3)*COS(('OddsRatio_working_3-way'!Y532+2*PI())/3)</f>
        <v>-0.28785731017332855</v>
      </c>
      <c r="AB532" s="11">
        <f>'OddsRatio_working_3-way'!X532^(1/3)*COS(('OddsRatio_working_3-way'!Y532+4*PI())/3)</f>
        <v>-0.23339967382111157</v>
      </c>
      <c r="AC532" s="11">
        <f>'OddsRatio_working_3-way'!X532^(1/3)*SIN('OddsRatio_working_3-way'!Y532/3)</f>
        <v>3.1441131007383369E-2</v>
      </c>
      <c r="AD532" s="11">
        <f>'OddsRatio_working_3-way'!X532^(1/3)*SIN(('OddsRatio_working_3-way'!Y532+2*PI())/3)</f>
        <v>0.43570122453555193</v>
      </c>
      <c r="AE532" s="11">
        <f>'OddsRatio_working_3-way'!X532^(1/3)*SIN(('OddsRatio_working_3-way'!Y532+4*PI())/3)</f>
        <v>-0.46714235554293521</v>
      </c>
      <c r="AF532" s="11">
        <f>-'OddsRatio_working_3-way'!U532/(3*'OddsRatio_working_3-way'!X532^(1/3))*COS(('OddsRatio_working_3-way'!Y532)/3)</f>
        <v>0.52125698399444009</v>
      </c>
      <c r="AG532" s="11">
        <f>-'OddsRatio_working_3-way'!U532/(3*'OddsRatio_working_3-way'!X532^(1/3))*COS(('OddsRatio_working_3-way'!Y532+2*PI())/3)</f>
        <v>-0.28785731017332861</v>
      </c>
      <c r="AH532" s="11">
        <f>-'OddsRatio_working_3-way'!U532/(3*'OddsRatio_working_3-way'!X532^(1/3))*COS(('OddsRatio_working_3-way'!Y532+4*PI())/3)</f>
        <v>-0.23339967382111163</v>
      </c>
      <c r="AI532" s="11">
        <f>'OddsRatio_working_3-way'!U532/(3*'OddsRatio_working_3-way'!X532^(1/3))*SIN(('OddsRatio_working_3-way'!Y532)/3)</f>
        <v>-3.1441131007383376E-2</v>
      </c>
      <c r="AJ532" s="11">
        <f>'OddsRatio_working_3-way'!U532/(3*'OddsRatio_working_3-way'!X532^(1/3))*SIN(('OddsRatio_working_3-way'!Y532+2*PI())/3)</f>
        <v>-0.43570122453555205</v>
      </c>
      <c r="AK532" s="11">
        <f>'OddsRatio_working_3-way'!U532/(3*'OddsRatio_working_3-way'!X532^(1/3))*SIN(('OddsRatio_working_3-way'!Y532+4*PI())/3)</f>
        <v>0.46714235554293532</v>
      </c>
      <c r="AL532" s="11">
        <f>'OddsRatio_working_3-way'!Z532+'OddsRatio_working_3-way'!AF532</f>
        <v>1.0425139679888802</v>
      </c>
      <c r="AM532" s="11">
        <f>'OddsRatio_working_3-way'!AA532+'OddsRatio_working_3-way'!AG532</f>
        <v>-0.57571462034665721</v>
      </c>
      <c r="AN532" s="11">
        <f>'OddsRatio_working_3-way'!AB532+'OddsRatio_working_3-way'!AH532</f>
        <v>-0.46679934764222319</v>
      </c>
      <c r="AO532" s="11">
        <f>'OddsRatio_working_3-way'!AC532+'OddsRatio_working_3-way'!AI532</f>
        <v>0</v>
      </c>
      <c r="AP532" s="11">
        <f>'OddsRatio_working_3-way'!AD532+'OddsRatio_working_3-way'!AJ532</f>
        <v>0</v>
      </c>
      <c r="AQ532" s="11">
        <f>'OddsRatio_working_3-way'!AE532+'OddsRatio_working_3-way'!AK532</f>
        <v>0</v>
      </c>
      <c r="AR532" s="10">
        <f>IF(A532="","",IF(('OddsRatio_working_3-way'!X532=0),IF(Q532&gt;0,-Q532^(1/3),(-Q532)^(1/3)),'OddsRatio_working_3-way'!AL532-'OddsRatio_working_3-way'!R532/3))</f>
        <v>1.0425139679888802</v>
      </c>
      <c r="AS532" s="11">
        <f>IF(('OddsRatio_working_3-way'!X532=0),IF(Q532&gt;0,-Q532^(1/3),(-Q532)^(1/3)),'OddsRatio_working_3-way'!AM532-'OddsRatio_working_3-way'!R532/3)</f>
        <v>-0.57571462034665721</v>
      </c>
      <c r="AT532" s="11">
        <f>IF(('OddsRatio_working_3-way'!X532=0),IF(Q532&gt;0,-Q532^(1/3),(-Q532)^(1/3)),'OddsRatio_working_3-way'!AN532-'OddsRatio_working_3-way'!R532/3)</f>
        <v>-0.46679934764222319</v>
      </c>
      <c r="AU532" s="11">
        <f>IF(('OddsRatio_working_3-way'!X532=0),0,'OddsRatio_working_3-way'!AO532)</f>
        <v>0</v>
      </c>
      <c r="AV532" s="11">
        <f>IF(('OddsRatio_working_3-way'!X532=0),0,'OddsRatio_working_3-way'!AP532)</f>
        <v>0</v>
      </c>
      <c r="AW532" s="11">
        <f>IF(('OddsRatio_working_3-way'!X532=0),0,'OddsRatio_working_3-way'!AQ532)</f>
        <v>0</v>
      </c>
    </row>
    <row r="533" spans="1:49" x14ac:dyDescent="0.2">
      <c r="A533" s="4">
        <f>IF('True_Odds_Calculator_3-way'!A534="","",'True_Odds_Calculator_3-way'!A534)</f>
        <v>4.25</v>
      </c>
      <c r="B533" s="4">
        <f>IF('True_Odds_Calculator_3-way'!B534="","",'True_Odds_Calculator_3-way'!B534)</f>
        <v>3.64</v>
      </c>
      <c r="C533" s="4">
        <f>IF('True_Odds_Calculator_3-way'!C534="","",'True_Odds_Calculator_3-way'!C534)</f>
        <v>1.84</v>
      </c>
      <c r="D533" s="9">
        <f t="shared" si="117"/>
        <v>0.22012509408242098</v>
      </c>
      <c r="E533" s="9">
        <f t="shared" si="118"/>
        <v>0.25787141456030427</v>
      </c>
      <c r="F533" s="9">
        <f t="shared" si="119"/>
        <v>0.52200349135727475</v>
      </c>
      <c r="G533" s="9">
        <f t="shared" si="120"/>
        <v>1.0901142848495635</v>
      </c>
      <c r="H533" s="9">
        <f t="shared" si="121"/>
        <v>4.5428714257610814</v>
      </c>
      <c r="I533" s="9">
        <f t="shared" si="122"/>
        <v>3.8779017120028478</v>
      </c>
      <c r="J533" s="9">
        <f t="shared" si="123"/>
        <v>1.9156959992736335</v>
      </c>
      <c r="K533" s="11">
        <f t="shared" si="124"/>
        <v>0.23529411764705882</v>
      </c>
      <c r="L533" s="11">
        <f t="shared" si="125"/>
        <v>0.27472527472527469</v>
      </c>
      <c r="M533" s="11">
        <f t="shared" si="126"/>
        <v>0.54347826086956519</v>
      </c>
      <c r="N533" s="11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-0.25319693094629159</v>
      </c>
      <c r="O533" s="11">
        <f>0</f>
        <v>0</v>
      </c>
      <c r="P533" s="11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0.23643236558837583</v>
      </c>
      <c r="Q533" s="11">
        <f>2*'OddsRatio_working_3-way'!K533*'OddsRatio_working_3-way'!L533*'OddsRatio_working_3-way'!M533</f>
        <v>7.0262218599814491E-2</v>
      </c>
      <c r="R533" s="11">
        <f t="shared" si="127"/>
        <v>0</v>
      </c>
      <c r="S533" s="11">
        <f t="shared" si="128"/>
        <v>-0.93378843378843368</v>
      </c>
      <c r="T533" s="11">
        <f t="shared" si="129"/>
        <v>-0.27750027750027739</v>
      </c>
      <c r="U533" s="11">
        <f>'OddsRatio_working_3-way'!S533-'OddsRatio_working_3-way'!R533^2/3</f>
        <v>-0.93378843378843368</v>
      </c>
      <c r="V533" s="11">
        <f>'OddsRatio_working_3-way'!S533*'OddsRatio_working_3-way'!R533/3-2*'OddsRatio_working_3-way'!R533^3/27-'OddsRatio_working_3-way'!T533</f>
        <v>0.27750027750027739</v>
      </c>
      <c r="W533" s="11">
        <f>'OddsRatio_working_3-way'!V533^2+4*'OddsRatio_working_3-way'!U533^3/27</f>
        <v>-4.3619810246026472E-2</v>
      </c>
      <c r="X533" s="11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0.17365642390850203</v>
      </c>
      <c r="Y533" s="11">
        <f>IF('OddsRatio_working_3-way'!W533&gt;=0,IF('OddsRatio_working_3-way'!V533+SQRT('OddsRatio_working_3-way'!W533)&gt;0,0,PI()),ACOS('OddsRatio_working_3-way'!V533/(2*'OddsRatio_working_3-way'!X533)))</f>
        <v>0.64517879839902248</v>
      </c>
      <c r="Z533" s="11">
        <f>'OddsRatio_working_3-way'!X533^(1/3)*COS('OddsRatio_working_3-way'!Y533/3)</f>
        <v>0.54505714242478176</v>
      </c>
      <c r="AA533" s="11">
        <f>'OddsRatio_working_3-way'!X533^(1/3)*COS(('OddsRatio_working_3-way'!Y533+2*PI())/3)</f>
        <v>-0.37563842557125804</v>
      </c>
      <c r="AB533" s="11">
        <f>'OddsRatio_working_3-way'!X533^(1/3)*COS(('OddsRatio_working_3-way'!Y533+4*PI())/3)</f>
        <v>-0.16941871685352367</v>
      </c>
      <c r="AC533" s="11">
        <f>'OddsRatio_working_3-way'!X533^(1/3)*SIN('OddsRatio_working_3-way'!Y533/3)</f>
        <v>0.11906100434039003</v>
      </c>
      <c r="AD533" s="11">
        <f>'OddsRatio_working_3-way'!X533^(1/3)*SIN(('OddsRatio_working_3-way'!Y533+2*PI())/3)</f>
        <v>0.41250282968381891</v>
      </c>
      <c r="AE533" s="11">
        <f>'OddsRatio_working_3-way'!X533^(1/3)*SIN(('OddsRatio_working_3-way'!Y533+4*PI())/3)</f>
        <v>-0.53156383402420904</v>
      </c>
      <c r="AF533" s="11">
        <f>-'OddsRatio_working_3-way'!U533/(3*'OddsRatio_working_3-way'!X533^(1/3))*COS(('OddsRatio_working_3-way'!Y533)/3)</f>
        <v>0.54505714242478176</v>
      </c>
      <c r="AG533" s="11">
        <f>-'OddsRatio_working_3-way'!U533/(3*'OddsRatio_working_3-way'!X533^(1/3))*COS(('OddsRatio_working_3-way'!Y533+2*PI())/3)</f>
        <v>-0.37563842557125804</v>
      </c>
      <c r="AH533" s="11">
        <f>-'OddsRatio_working_3-way'!U533/(3*'OddsRatio_working_3-way'!X533^(1/3))*COS(('OddsRatio_working_3-way'!Y533+4*PI())/3)</f>
        <v>-0.16941871685352367</v>
      </c>
      <c r="AI533" s="11">
        <f>'OddsRatio_working_3-way'!U533/(3*'OddsRatio_working_3-way'!X533^(1/3))*SIN(('OddsRatio_working_3-way'!Y533)/3)</f>
        <v>-0.11906100434039003</v>
      </c>
      <c r="AJ533" s="11">
        <f>'OddsRatio_working_3-way'!U533/(3*'OddsRatio_working_3-way'!X533^(1/3))*SIN(('OddsRatio_working_3-way'!Y533+2*PI())/3)</f>
        <v>-0.41250282968381891</v>
      </c>
      <c r="AK533" s="11">
        <f>'OddsRatio_working_3-way'!U533/(3*'OddsRatio_working_3-way'!X533^(1/3))*SIN(('OddsRatio_working_3-way'!Y533+4*PI())/3)</f>
        <v>0.53156383402420904</v>
      </c>
      <c r="AL533" s="11">
        <f>'OddsRatio_working_3-way'!Z533+'OddsRatio_working_3-way'!AF533</f>
        <v>1.0901142848495635</v>
      </c>
      <c r="AM533" s="11">
        <f>'OddsRatio_working_3-way'!AA533+'OddsRatio_working_3-way'!AG533</f>
        <v>-0.75127685114251608</v>
      </c>
      <c r="AN533" s="11">
        <f>'OddsRatio_working_3-way'!AB533+'OddsRatio_working_3-way'!AH533</f>
        <v>-0.33883743370704733</v>
      </c>
      <c r="AO533" s="11">
        <f>'OddsRatio_working_3-way'!AC533+'OddsRatio_working_3-way'!AI533</f>
        <v>0</v>
      </c>
      <c r="AP533" s="11">
        <f>'OddsRatio_working_3-way'!AD533+'OddsRatio_working_3-way'!AJ533</f>
        <v>0</v>
      </c>
      <c r="AQ533" s="11">
        <f>'OddsRatio_working_3-way'!AE533+'OddsRatio_working_3-way'!AK533</f>
        <v>0</v>
      </c>
      <c r="AR533" s="10">
        <f>IF(A533="","",IF(('OddsRatio_working_3-way'!X533=0),IF(Q533&gt;0,-Q533^(1/3),(-Q533)^(1/3)),'OddsRatio_working_3-way'!AL533-'OddsRatio_working_3-way'!R533/3))</f>
        <v>1.0901142848495635</v>
      </c>
      <c r="AS533" s="11">
        <f>IF(('OddsRatio_working_3-way'!X533=0),IF(Q533&gt;0,-Q533^(1/3),(-Q533)^(1/3)),'OddsRatio_working_3-way'!AM533-'OddsRatio_working_3-way'!R533/3)</f>
        <v>-0.75127685114251608</v>
      </c>
      <c r="AT533" s="11">
        <f>IF(('OddsRatio_working_3-way'!X533=0),IF(Q533&gt;0,-Q533^(1/3),(-Q533)^(1/3)),'OddsRatio_working_3-way'!AN533-'OddsRatio_working_3-way'!R533/3)</f>
        <v>-0.33883743370704733</v>
      </c>
      <c r="AU533" s="11">
        <f>IF(('OddsRatio_working_3-way'!X533=0),0,'OddsRatio_working_3-way'!AO533)</f>
        <v>0</v>
      </c>
      <c r="AV533" s="11">
        <f>IF(('OddsRatio_working_3-way'!X533=0),0,'OddsRatio_working_3-way'!AP533)</f>
        <v>0</v>
      </c>
      <c r="AW533" s="11">
        <f>IF(('OddsRatio_working_3-way'!X533=0),0,'OddsRatio_working_3-way'!AQ533)</f>
        <v>0</v>
      </c>
    </row>
    <row r="534" spans="1:49" x14ac:dyDescent="0.2">
      <c r="A534" s="4">
        <f>IF('True_Odds_Calculator_3-way'!A535="","",'True_Odds_Calculator_3-way'!A535)</f>
        <v>1.97</v>
      </c>
      <c r="B534" s="4">
        <f>IF('True_Odds_Calculator_3-way'!B535="","",'True_Odds_Calculator_3-way'!B535)</f>
        <v>3.93</v>
      </c>
      <c r="C534" s="4">
        <f>IF('True_Odds_Calculator_3-way'!C535="","",'True_Odds_Calculator_3-way'!C535)</f>
        <v>3.51</v>
      </c>
      <c r="D534" s="9">
        <f t="shared" si="117"/>
        <v>0.48917411427195251</v>
      </c>
      <c r="E534" s="9">
        <f t="shared" si="118"/>
        <v>0.24071346430084925</v>
      </c>
      <c r="F534" s="9">
        <f t="shared" si="119"/>
        <v>0.27011242142719805</v>
      </c>
      <c r="G534" s="9">
        <f t="shared" si="120"/>
        <v>1.0765586507897915</v>
      </c>
      <c r="H534" s="9">
        <f t="shared" si="121"/>
        <v>2.0442618912660979</v>
      </c>
      <c r="I534" s="9">
        <f t="shared" si="122"/>
        <v>4.1543168468140896</v>
      </c>
      <c r="J534" s="9">
        <f t="shared" si="123"/>
        <v>3.7021622134823766</v>
      </c>
      <c r="K534" s="11">
        <f t="shared" si="124"/>
        <v>0.50761421319796951</v>
      </c>
      <c r="L534" s="11">
        <f t="shared" si="125"/>
        <v>0.2544529262086514</v>
      </c>
      <c r="M534" s="11">
        <f t="shared" si="126"/>
        <v>0.28490028490028491</v>
      </c>
      <c r="N534" s="11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-0.26251080459886855</v>
      </c>
      <c r="O534" s="11">
        <f>0</f>
        <v>0</v>
      </c>
      <c r="P534" s="11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0.23588055259048918</v>
      </c>
      <c r="Q534" s="11">
        <f>2*'OddsRatio_working_3-way'!K534*'OddsRatio_working_3-way'!L534*'OddsRatio_working_3-way'!M534</f>
        <v>7.3597676315285229E-2</v>
      </c>
      <c r="R534" s="11">
        <f t="shared" si="127"/>
        <v>0</v>
      </c>
      <c r="S534" s="11">
        <f t="shared" si="128"/>
        <v>-0.89855559641031957</v>
      </c>
      <c r="T534" s="11">
        <f t="shared" si="129"/>
        <v>-0.28036056050243974</v>
      </c>
      <c r="U534" s="11">
        <f>'OddsRatio_working_3-way'!S534-'OddsRatio_working_3-way'!R534^2/3</f>
        <v>-0.89855559641031957</v>
      </c>
      <c r="V534" s="11">
        <f>'OddsRatio_working_3-way'!S534*'OddsRatio_working_3-way'!R534/3-2*'OddsRatio_working_3-way'!R534^3/27-'OddsRatio_working_3-way'!T534</f>
        <v>0.28036056050243974</v>
      </c>
      <c r="W534" s="11">
        <f>'OddsRatio_working_3-way'!V534^2+4*'OddsRatio_working_3-way'!U534^3/27</f>
        <v>-2.8878804896726049E-2</v>
      </c>
      <c r="X534" s="11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0.16392135979027278</v>
      </c>
      <c r="Y534" s="11">
        <f>IF('OddsRatio_working_3-way'!W534&gt;=0,IF('OddsRatio_working_3-way'!V534+SQRT('OddsRatio_working_3-way'!W534)&gt;0,0,PI()),ACOS('OddsRatio_working_3-way'!V534/(2*'OddsRatio_working_3-way'!X534)))</f>
        <v>0.54492171807492396</v>
      </c>
      <c r="Z534" s="11">
        <f>'OddsRatio_working_3-way'!X534^(1/3)*COS('OddsRatio_working_3-way'!Y534/3)</f>
        <v>0.53827932539489576</v>
      </c>
      <c r="AA534" s="11">
        <f>'OddsRatio_working_3-way'!X534^(1/3)*COS(('OddsRatio_working_3-way'!Y534+2*PI())/3)</f>
        <v>-0.35475756381568307</v>
      </c>
      <c r="AB534" s="11">
        <f>'OddsRatio_working_3-way'!X534^(1/3)*COS(('OddsRatio_working_3-way'!Y534+4*PI())/3)</f>
        <v>-0.18352176157921279</v>
      </c>
      <c r="AC534" s="11">
        <f>'OddsRatio_working_3-way'!X534^(1/3)*SIN('OddsRatio_working_3-way'!Y534/3)</f>
        <v>9.8863036516127739E-2</v>
      </c>
      <c r="AD534" s="11">
        <f>'OddsRatio_working_3-way'!X534^(1/3)*SIN(('OddsRatio_working_3-way'!Y534+2*PI())/3)</f>
        <v>0.41673205186586593</v>
      </c>
      <c r="AE534" s="11">
        <f>'OddsRatio_working_3-way'!X534^(1/3)*SIN(('OddsRatio_working_3-way'!Y534+4*PI())/3)</f>
        <v>-0.51559508838199364</v>
      </c>
      <c r="AF534" s="11">
        <f>-'OddsRatio_working_3-way'!U534/(3*'OddsRatio_working_3-way'!X534^(1/3))*COS(('OddsRatio_working_3-way'!Y534)/3)</f>
        <v>0.53827932539489576</v>
      </c>
      <c r="AG534" s="11">
        <f>-'OddsRatio_working_3-way'!U534/(3*'OddsRatio_working_3-way'!X534^(1/3))*COS(('OddsRatio_working_3-way'!Y534+2*PI())/3)</f>
        <v>-0.35475756381568307</v>
      </c>
      <c r="AH534" s="11">
        <f>-'OddsRatio_working_3-way'!U534/(3*'OddsRatio_working_3-way'!X534^(1/3))*COS(('OddsRatio_working_3-way'!Y534+4*PI())/3)</f>
        <v>-0.18352176157921279</v>
      </c>
      <c r="AI534" s="11">
        <f>'OddsRatio_working_3-way'!U534/(3*'OddsRatio_working_3-way'!X534^(1/3))*SIN(('OddsRatio_working_3-way'!Y534)/3)</f>
        <v>-9.8863036516127739E-2</v>
      </c>
      <c r="AJ534" s="11">
        <f>'OddsRatio_working_3-way'!U534/(3*'OddsRatio_working_3-way'!X534^(1/3))*SIN(('OddsRatio_working_3-way'!Y534+2*PI())/3)</f>
        <v>-0.41673205186586593</v>
      </c>
      <c r="AK534" s="11">
        <f>'OddsRatio_working_3-way'!U534/(3*'OddsRatio_working_3-way'!X534^(1/3))*SIN(('OddsRatio_working_3-way'!Y534+4*PI())/3)</f>
        <v>0.51559508838199364</v>
      </c>
      <c r="AL534" s="11">
        <f>'OddsRatio_working_3-way'!Z534+'OddsRatio_working_3-way'!AF534</f>
        <v>1.0765586507897915</v>
      </c>
      <c r="AM534" s="11">
        <f>'OddsRatio_working_3-way'!AA534+'OddsRatio_working_3-way'!AG534</f>
        <v>-0.70951512763136615</v>
      </c>
      <c r="AN534" s="11">
        <f>'OddsRatio_working_3-way'!AB534+'OddsRatio_working_3-way'!AH534</f>
        <v>-0.36704352315842559</v>
      </c>
      <c r="AO534" s="11">
        <f>'OddsRatio_working_3-way'!AC534+'OddsRatio_working_3-way'!AI534</f>
        <v>0</v>
      </c>
      <c r="AP534" s="11">
        <f>'OddsRatio_working_3-way'!AD534+'OddsRatio_working_3-way'!AJ534</f>
        <v>0</v>
      </c>
      <c r="AQ534" s="11">
        <f>'OddsRatio_working_3-way'!AE534+'OddsRatio_working_3-way'!AK534</f>
        <v>0</v>
      </c>
      <c r="AR534" s="10">
        <f>IF(A534="","",IF(('OddsRatio_working_3-way'!X534=0),IF(Q534&gt;0,-Q534^(1/3),(-Q534)^(1/3)),'OddsRatio_working_3-way'!AL534-'OddsRatio_working_3-way'!R534/3))</f>
        <v>1.0765586507897915</v>
      </c>
      <c r="AS534" s="11">
        <f>IF(('OddsRatio_working_3-way'!X534=0),IF(Q534&gt;0,-Q534^(1/3),(-Q534)^(1/3)),'OddsRatio_working_3-way'!AM534-'OddsRatio_working_3-way'!R534/3)</f>
        <v>-0.70951512763136615</v>
      </c>
      <c r="AT534" s="11">
        <f>IF(('OddsRatio_working_3-way'!X534=0),IF(Q534&gt;0,-Q534^(1/3),(-Q534)^(1/3)),'OddsRatio_working_3-way'!AN534-'OddsRatio_working_3-way'!R534/3)</f>
        <v>-0.36704352315842559</v>
      </c>
      <c r="AU534" s="11">
        <f>IF(('OddsRatio_working_3-way'!X534=0),0,'OddsRatio_working_3-way'!AO534)</f>
        <v>0</v>
      </c>
      <c r="AV534" s="11">
        <f>IF(('OddsRatio_working_3-way'!X534=0),0,'OddsRatio_working_3-way'!AP534)</f>
        <v>0</v>
      </c>
      <c r="AW534" s="11">
        <f>IF(('OddsRatio_working_3-way'!X534=0),0,'OddsRatio_working_3-way'!AQ534)</f>
        <v>0</v>
      </c>
    </row>
    <row r="535" spans="1:49" x14ac:dyDescent="0.2">
      <c r="A535" s="4">
        <f>IF('True_Odds_Calculator_3-way'!A536="","",'True_Odds_Calculator_3-way'!A536)</f>
        <v>3.76</v>
      </c>
      <c r="B535" s="4">
        <f>IF('True_Odds_Calculator_3-way'!B536="","",'True_Odds_Calculator_3-way'!B536)</f>
        <v>3.18</v>
      </c>
      <c r="C535" s="4">
        <f>IF('True_Odds_Calculator_3-way'!C536="","",'True_Odds_Calculator_3-way'!C536)</f>
        <v>2.23</v>
      </c>
      <c r="D535" s="9">
        <f t="shared" si="117"/>
        <v>0.25743037466904495</v>
      </c>
      <c r="E535" s="9">
        <f t="shared" si="118"/>
        <v>0.30502936527076591</v>
      </c>
      <c r="F535" s="9">
        <f t="shared" si="119"/>
        <v>0.43754026006018926</v>
      </c>
      <c r="G535" s="9">
        <f t="shared" si="120"/>
        <v>1.0451251762559521</v>
      </c>
      <c r="H535" s="9">
        <f t="shared" si="121"/>
        <v>3.8845454864664277</v>
      </c>
      <c r="I535" s="9">
        <f t="shared" si="122"/>
        <v>3.2783728842379762</v>
      </c>
      <c r="J535" s="9">
        <f t="shared" si="123"/>
        <v>2.2855039667948205</v>
      </c>
      <c r="K535" s="11">
        <f t="shared" si="124"/>
        <v>0.26595744680851063</v>
      </c>
      <c r="L535" s="11">
        <f t="shared" si="125"/>
        <v>0.31446540880503143</v>
      </c>
      <c r="M535" s="11">
        <f t="shared" si="126"/>
        <v>0.44843049327354262</v>
      </c>
      <c r="N535" s="11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-0.27755615282280799</v>
      </c>
      <c r="O535" s="11">
        <f>0</f>
        <v>0</v>
      </c>
      <c r="P535" s="11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0.23140105575887848</v>
      </c>
      <c r="Q535" s="11">
        <f>2*'OddsRatio_working_3-way'!K535*'OddsRatio_working_3-way'!L535*'OddsRatio_working_3-way'!M535</f>
        <v>7.500844595101408E-2</v>
      </c>
      <c r="R535" s="11">
        <f t="shared" si="127"/>
        <v>0</v>
      </c>
      <c r="S535" s="11">
        <f t="shared" si="128"/>
        <v>-0.83370897530275634</v>
      </c>
      <c r="T535" s="11">
        <f t="shared" si="129"/>
        <v>-0.2702460211678302</v>
      </c>
      <c r="U535" s="11">
        <f>'OddsRatio_working_3-way'!S535-'OddsRatio_working_3-way'!R535^2/3</f>
        <v>-0.83370897530275634</v>
      </c>
      <c r="V535" s="11">
        <f>'OddsRatio_working_3-way'!S535*'OddsRatio_working_3-way'!R535/3-2*'OddsRatio_working_3-way'!R535^3/27-'OddsRatio_working_3-way'!T535</f>
        <v>0.2702460211678302</v>
      </c>
      <c r="W535" s="11">
        <f>'OddsRatio_working_3-way'!V535^2+4*'OddsRatio_working_3-way'!U535^3/27</f>
        <v>-1.2816961222250053E-2</v>
      </c>
      <c r="X535" s="11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0.14650074503163232</v>
      </c>
      <c r="Y535" s="11">
        <f>IF('OddsRatio_working_3-way'!W535&gt;=0,IF('OddsRatio_working_3-way'!V535+SQRT('OddsRatio_working_3-way'!W535)&gt;0,0,PI()),ACOS('OddsRatio_working_3-way'!V535/(2*'OddsRatio_working_3-way'!X535)))</f>
        <v>0.39671133188087593</v>
      </c>
      <c r="Z535" s="11">
        <f>'OddsRatio_working_3-way'!X535^(1/3)*COS('OddsRatio_working_3-way'!Y535/3)</f>
        <v>0.52256258812797607</v>
      </c>
      <c r="AA535" s="11">
        <f>'OddsRatio_working_3-way'!X535^(1/3)*COS(('OddsRatio_working_3-way'!Y535+2*PI())/3)</f>
        <v>-0.3214768083688973</v>
      </c>
      <c r="AB535" s="11">
        <f>'OddsRatio_working_3-way'!X535^(1/3)*COS(('OddsRatio_working_3-way'!Y535+4*PI())/3)</f>
        <v>-0.20108577975907879</v>
      </c>
      <c r="AC535" s="11">
        <f>'OddsRatio_working_3-way'!X535^(1/3)*SIN('OddsRatio_working_3-way'!Y535/3)</f>
        <v>6.9507792775894625E-2</v>
      </c>
      <c r="AD535" s="11">
        <f>'OddsRatio_working_3-way'!X535^(1/3)*SIN(('OddsRatio_working_3-way'!Y535+2*PI())/3)</f>
        <v>0.41779857999822434</v>
      </c>
      <c r="AE535" s="11">
        <f>'OddsRatio_working_3-way'!X535^(1/3)*SIN(('OddsRatio_working_3-way'!Y535+4*PI())/3)</f>
        <v>-0.48730637277411903</v>
      </c>
      <c r="AF535" s="11">
        <f>-'OddsRatio_working_3-way'!U535/(3*'OddsRatio_working_3-way'!X535^(1/3))*COS(('OddsRatio_working_3-way'!Y535)/3)</f>
        <v>0.52256258812797618</v>
      </c>
      <c r="AG535" s="11">
        <f>-'OddsRatio_working_3-way'!U535/(3*'OddsRatio_working_3-way'!X535^(1/3))*COS(('OddsRatio_working_3-way'!Y535+2*PI())/3)</f>
        <v>-0.32147680836889736</v>
      </c>
      <c r="AH535" s="11">
        <f>-'OddsRatio_working_3-way'!U535/(3*'OddsRatio_working_3-way'!X535^(1/3))*COS(('OddsRatio_working_3-way'!Y535+4*PI())/3)</f>
        <v>-0.20108577975907882</v>
      </c>
      <c r="AI535" s="11">
        <f>'OddsRatio_working_3-way'!U535/(3*'OddsRatio_working_3-way'!X535^(1/3))*SIN(('OddsRatio_working_3-way'!Y535)/3)</f>
        <v>-6.9507792775894639E-2</v>
      </c>
      <c r="AJ535" s="11">
        <f>'OddsRatio_working_3-way'!U535/(3*'OddsRatio_working_3-way'!X535^(1/3))*SIN(('OddsRatio_working_3-way'!Y535+2*PI())/3)</f>
        <v>-0.4177985799982244</v>
      </c>
      <c r="AK535" s="11">
        <f>'OddsRatio_working_3-way'!U535/(3*'OddsRatio_working_3-way'!X535^(1/3))*SIN(('OddsRatio_working_3-way'!Y535+4*PI())/3)</f>
        <v>0.48730637277411915</v>
      </c>
      <c r="AL535" s="11">
        <f>'OddsRatio_working_3-way'!Z535+'OddsRatio_working_3-way'!AF535</f>
        <v>1.0451251762559521</v>
      </c>
      <c r="AM535" s="11">
        <f>'OddsRatio_working_3-way'!AA535+'OddsRatio_working_3-way'!AG535</f>
        <v>-0.64295361673779472</v>
      </c>
      <c r="AN535" s="11">
        <f>'OddsRatio_working_3-way'!AB535+'OddsRatio_working_3-way'!AH535</f>
        <v>-0.40217155951815764</v>
      </c>
      <c r="AO535" s="11">
        <f>'OddsRatio_working_3-way'!AC535+'OddsRatio_working_3-way'!AI535</f>
        <v>0</v>
      </c>
      <c r="AP535" s="11">
        <f>'OddsRatio_working_3-way'!AD535+'OddsRatio_working_3-way'!AJ535</f>
        <v>0</v>
      </c>
      <c r="AQ535" s="11">
        <f>'OddsRatio_working_3-way'!AE535+'OddsRatio_working_3-way'!AK535</f>
        <v>0</v>
      </c>
      <c r="AR535" s="10">
        <f>IF(A535="","",IF(('OddsRatio_working_3-way'!X535=0),IF(Q535&gt;0,-Q535^(1/3),(-Q535)^(1/3)),'OddsRatio_working_3-way'!AL535-'OddsRatio_working_3-way'!R535/3))</f>
        <v>1.0451251762559521</v>
      </c>
      <c r="AS535" s="11">
        <f>IF(('OddsRatio_working_3-way'!X535=0),IF(Q535&gt;0,-Q535^(1/3),(-Q535)^(1/3)),'OddsRatio_working_3-way'!AM535-'OddsRatio_working_3-way'!R535/3)</f>
        <v>-0.64295361673779472</v>
      </c>
      <c r="AT535" s="11">
        <f>IF(('OddsRatio_working_3-way'!X535=0),IF(Q535&gt;0,-Q535^(1/3),(-Q535)^(1/3)),'OddsRatio_working_3-way'!AN535-'OddsRatio_working_3-way'!R535/3)</f>
        <v>-0.40217155951815764</v>
      </c>
      <c r="AU535" s="11">
        <f>IF(('OddsRatio_working_3-way'!X535=0),0,'OddsRatio_working_3-way'!AO535)</f>
        <v>0</v>
      </c>
      <c r="AV535" s="11">
        <f>IF(('OddsRatio_working_3-way'!X535=0),0,'OddsRatio_working_3-way'!AP535)</f>
        <v>0</v>
      </c>
      <c r="AW535" s="11">
        <f>IF(('OddsRatio_working_3-way'!X535=0),0,'OddsRatio_working_3-way'!AQ535)</f>
        <v>0</v>
      </c>
    </row>
    <row r="536" spans="1:49" x14ac:dyDescent="0.2">
      <c r="A536" s="4">
        <f>IF('True_Odds_Calculator_3-way'!A537="","",'True_Odds_Calculator_3-way'!A537)</f>
        <v>3.06</v>
      </c>
      <c r="B536" s="4">
        <f>IF('True_Odds_Calculator_3-way'!B537="","",'True_Odds_Calculator_3-way'!B537)</f>
        <v>3.15</v>
      </c>
      <c r="C536" s="4">
        <f>IF('True_Odds_Calculator_3-way'!C537="","",'True_Odds_Calculator_3-way'!C537)</f>
        <v>2.65</v>
      </c>
      <c r="D536" s="9">
        <f t="shared" si="117"/>
        <v>0.31972017415878584</v>
      </c>
      <c r="E536" s="9">
        <f t="shared" si="118"/>
        <v>0.31049205130782037</v>
      </c>
      <c r="F536" s="9">
        <f t="shared" si="119"/>
        <v>0.36978777453339406</v>
      </c>
      <c r="G536" s="9">
        <f t="shared" si="120"/>
        <v>1.032881099963467</v>
      </c>
      <c r="H536" s="9">
        <f t="shared" si="121"/>
        <v>3.127735065924742</v>
      </c>
      <c r="I536" s="9">
        <f t="shared" si="122"/>
        <v>3.2206943649214539</v>
      </c>
      <c r="J536" s="9">
        <f t="shared" si="123"/>
        <v>2.7042538149397202</v>
      </c>
      <c r="K536" s="11">
        <f t="shared" si="124"/>
        <v>0.32679738562091504</v>
      </c>
      <c r="L536" s="11">
        <f t="shared" si="125"/>
        <v>0.31746031746031744</v>
      </c>
      <c r="M536" s="11">
        <f t="shared" si="126"/>
        <v>0.37735849056603776</v>
      </c>
      <c r="N536" s="11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-0.28609598975858697</v>
      </c>
      <c r="O536" s="11">
        <f>0</f>
        <v>0</v>
      </c>
      <c r="P536" s="11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0.22941391790818355</v>
      </c>
      <c r="Q536" s="11">
        <f>2*'OddsRatio_working_3-way'!K536*'OddsRatio_working_3-way'!L536*'OddsRatio_working_3-way'!M536</f>
        <v>7.8298265497673575E-2</v>
      </c>
      <c r="R536" s="11">
        <f t="shared" si="127"/>
        <v>0</v>
      </c>
      <c r="S536" s="11">
        <f t="shared" si="128"/>
        <v>-0.80187743317117877</v>
      </c>
      <c r="T536" s="11">
        <f t="shared" si="129"/>
        <v>-0.27367830483657979</v>
      </c>
      <c r="U536" s="11">
        <f>'OddsRatio_working_3-way'!S536-'OddsRatio_working_3-way'!R536^2/3</f>
        <v>-0.80187743317117877</v>
      </c>
      <c r="V536" s="11">
        <f>'OddsRatio_working_3-way'!S536*'OddsRatio_working_3-way'!R536/3-2*'OddsRatio_working_3-way'!R536^3/27-'OddsRatio_working_3-way'!T536</f>
        <v>0.27367830483657979</v>
      </c>
      <c r="W536" s="11">
        <f>'OddsRatio_working_3-way'!V536^2+4*'OddsRatio_working_3-way'!U536^3/27</f>
        <v>-1.4873169756879773E-3</v>
      </c>
      <c r="X536" s="11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0.13819110998352233</v>
      </c>
      <c r="Y536" s="11">
        <f>IF('OddsRatio_working_3-way'!W536&gt;=0,IF('OddsRatio_working_3-way'!V536+SQRT('OddsRatio_working_3-way'!W536)&gt;0,0,PI()),ACOS('OddsRatio_working_3-way'!V536/(2*'OddsRatio_working_3-way'!X536)))</f>
        <v>0.13999456635954943</v>
      </c>
      <c r="Z536" s="11">
        <f>'OddsRatio_working_3-way'!X536^(1/3)*COS('OddsRatio_working_3-way'!Y536/3)</f>
        <v>0.5164405499817335</v>
      </c>
      <c r="AA536" s="11">
        <f>'OddsRatio_working_3-way'!X536^(1/3)*COS(('OddsRatio_working_3-way'!Y536+2*PI())/3)</f>
        <v>-0.27910632401211705</v>
      </c>
      <c r="AB536" s="11">
        <f>'OddsRatio_working_3-way'!X536^(1/3)*COS(('OddsRatio_working_3-way'!Y536+4*PI())/3)</f>
        <v>-0.2373342259696164</v>
      </c>
      <c r="AC536" s="11">
        <f>'OddsRatio_working_3-way'!X536^(1/3)*SIN('OddsRatio_working_3-way'!Y536/3)</f>
        <v>2.4117132049453191E-2</v>
      </c>
      <c r="AD536" s="11">
        <f>'OddsRatio_working_3-way'!X536^(1/3)*SIN(('OddsRatio_working_3-way'!Y536+2*PI())/3)</f>
        <v>0.43519206980386183</v>
      </c>
      <c r="AE536" s="11">
        <f>'OddsRatio_working_3-way'!X536^(1/3)*SIN(('OddsRatio_working_3-way'!Y536+4*PI())/3)</f>
        <v>-0.45930920185331497</v>
      </c>
      <c r="AF536" s="11">
        <f>-'OddsRatio_working_3-way'!U536/(3*'OddsRatio_working_3-way'!X536^(1/3))*COS(('OddsRatio_working_3-way'!Y536)/3)</f>
        <v>0.51644054998173361</v>
      </c>
      <c r="AG536" s="11">
        <f>-'OddsRatio_working_3-way'!U536/(3*'OddsRatio_working_3-way'!X536^(1/3))*COS(('OddsRatio_working_3-way'!Y536+2*PI())/3)</f>
        <v>-0.2791063240121171</v>
      </c>
      <c r="AH536" s="11">
        <f>-'OddsRatio_working_3-way'!U536/(3*'OddsRatio_working_3-way'!X536^(1/3))*COS(('OddsRatio_working_3-way'!Y536+4*PI())/3)</f>
        <v>-0.23733422596961645</v>
      </c>
      <c r="AI536" s="11">
        <f>'OddsRatio_working_3-way'!U536/(3*'OddsRatio_working_3-way'!X536^(1/3))*SIN(('OddsRatio_working_3-way'!Y536)/3)</f>
        <v>-2.4117132049453194E-2</v>
      </c>
      <c r="AJ536" s="11">
        <f>'OddsRatio_working_3-way'!U536/(3*'OddsRatio_working_3-way'!X536^(1/3))*SIN(('OddsRatio_working_3-way'!Y536+2*PI())/3)</f>
        <v>-0.43519206980386194</v>
      </c>
      <c r="AK536" s="11">
        <f>'OddsRatio_working_3-way'!U536/(3*'OddsRatio_working_3-way'!X536^(1/3))*SIN(('OddsRatio_working_3-way'!Y536+4*PI())/3)</f>
        <v>0.45930920185331509</v>
      </c>
      <c r="AL536" s="11">
        <f>'OddsRatio_working_3-way'!Z536+'OddsRatio_working_3-way'!AF536</f>
        <v>1.032881099963467</v>
      </c>
      <c r="AM536" s="11">
        <f>'OddsRatio_working_3-way'!AA536+'OddsRatio_working_3-way'!AG536</f>
        <v>-0.5582126480242342</v>
      </c>
      <c r="AN536" s="11">
        <f>'OddsRatio_working_3-way'!AB536+'OddsRatio_working_3-way'!AH536</f>
        <v>-0.47466845193923285</v>
      </c>
      <c r="AO536" s="11">
        <f>'OddsRatio_working_3-way'!AC536+'OddsRatio_working_3-way'!AI536</f>
        <v>0</v>
      </c>
      <c r="AP536" s="11">
        <f>'OddsRatio_working_3-way'!AD536+'OddsRatio_working_3-way'!AJ536</f>
        <v>0</v>
      </c>
      <c r="AQ536" s="11">
        <f>'OddsRatio_working_3-way'!AE536+'OddsRatio_working_3-way'!AK536</f>
        <v>0</v>
      </c>
      <c r="AR536" s="10">
        <f>IF(A536="","",IF(('OddsRatio_working_3-way'!X536=0),IF(Q536&gt;0,-Q536^(1/3),(-Q536)^(1/3)),'OddsRatio_working_3-way'!AL536-'OddsRatio_working_3-way'!R536/3))</f>
        <v>1.032881099963467</v>
      </c>
      <c r="AS536" s="11">
        <f>IF(('OddsRatio_working_3-way'!X536=0),IF(Q536&gt;0,-Q536^(1/3),(-Q536)^(1/3)),'OddsRatio_working_3-way'!AM536-'OddsRatio_working_3-way'!R536/3)</f>
        <v>-0.5582126480242342</v>
      </c>
      <c r="AT536" s="11">
        <f>IF(('OddsRatio_working_3-way'!X536=0),IF(Q536&gt;0,-Q536^(1/3),(-Q536)^(1/3)),'OddsRatio_working_3-way'!AN536-'OddsRatio_working_3-way'!R536/3)</f>
        <v>-0.47466845193923285</v>
      </c>
      <c r="AU536" s="11">
        <f>IF(('OddsRatio_working_3-way'!X536=0),0,'OddsRatio_working_3-way'!AO536)</f>
        <v>0</v>
      </c>
      <c r="AV536" s="11">
        <f>IF(('OddsRatio_working_3-way'!X536=0),0,'OddsRatio_working_3-way'!AP536)</f>
        <v>0</v>
      </c>
      <c r="AW536" s="11">
        <f>IF(('OddsRatio_working_3-way'!X536=0),0,'OddsRatio_working_3-way'!AQ536)</f>
        <v>0</v>
      </c>
    </row>
    <row r="537" spans="1:49" x14ac:dyDescent="0.2">
      <c r="A537" s="4">
        <f>IF('True_Odds_Calculator_3-way'!A538="","",'True_Odds_Calculator_3-way'!A538)</f>
        <v>1.88</v>
      </c>
      <c r="B537" s="4">
        <f>IF('True_Odds_Calculator_3-way'!B538="","",'True_Odds_Calculator_3-way'!B538)</f>
        <v>3.48</v>
      </c>
      <c r="C537" s="4">
        <f>IF('True_Odds_Calculator_3-way'!C538="","",'True_Odds_Calculator_3-way'!C538)</f>
        <v>4.84</v>
      </c>
      <c r="D537" s="9">
        <f t="shared" si="117"/>
        <v>0.5214085583017859</v>
      </c>
      <c r="E537" s="9">
        <f t="shared" si="118"/>
        <v>0.2788033182470529</v>
      </c>
      <c r="F537" s="9">
        <f t="shared" si="119"/>
        <v>0.19978812345116143</v>
      </c>
      <c r="G537" s="9">
        <f t="shared" si="120"/>
        <v>1.0430475341486838</v>
      </c>
      <c r="H537" s="9">
        <f t="shared" si="121"/>
        <v>1.9178818300508416</v>
      </c>
      <c r="I537" s="9">
        <f t="shared" si="122"/>
        <v>3.5867578846887365</v>
      </c>
      <c r="J537" s="9">
        <f t="shared" si="123"/>
        <v>5.0053025311309449</v>
      </c>
      <c r="K537" s="11">
        <f t="shared" si="124"/>
        <v>0.53191489361702127</v>
      </c>
      <c r="L537" s="11">
        <f t="shared" si="125"/>
        <v>0.28735632183908044</v>
      </c>
      <c r="M537" s="11">
        <f t="shared" si="126"/>
        <v>0.20661157024793389</v>
      </c>
      <c r="N537" s="11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-0.26465683985860078</v>
      </c>
      <c r="O537" s="11">
        <f>0</f>
        <v>0</v>
      </c>
      <c r="P537" s="11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0.22737883739684575</v>
      </c>
      <c r="Q537" s="11">
        <f>2*'OddsRatio_working_3-way'!K537*'OddsRatio_working_3-way'!L537*'OddsRatio_working_3-way'!M537</f>
        <v>6.3160788165790488E-2</v>
      </c>
      <c r="R537" s="11">
        <f t="shared" si="127"/>
        <v>0</v>
      </c>
      <c r="S537" s="11">
        <f t="shared" si="128"/>
        <v>-0.85914589442815203</v>
      </c>
      <c r="T537" s="11">
        <f t="shared" si="129"/>
        <v>-0.23865163734115333</v>
      </c>
      <c r="U537" s="11">
        <f>'OddsRatio_working_3-way'!S537-'OddsRatio_working_3-way'!R537^2/3</f>
        <v>-0.85914589442815203</v>
      </c>
      <c r="V537" s="11">
        <f>'OddsRatio_working_3-way'!S537*'OddsRatio_working_3-way'!R537/3-2*'OddsRatio_working_3-way'!R537^3/27-'OddsRatio_working_3-way'!T537</f>
        <v>0.23865163734115333</v>
      </c>
      <c r="W537" s="11">
        <f>'OddsRatio_working_3-way'!V537^2+4*'OddsRatio_working_3-way'!U537^3/27</f>
        <v>-3.6995439258778136E-2</v>
      </c>
      <c r="X537" s="11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0.15325635652754466</v>
      </c>
      <c r="Y537" s="11">
        <f>IF('OddsRatio_working_3-way'!W537&gt;=0,IF('OddsRatio_working_3-way'!V537+SQRT('OddsRatio_working_3-way'!W537)&gt;0,0,PI()),ACOS('OddsRatio_working_3-way'!V537/(2*'OddsRatio_working_3-way'!X537)))</f>
        <v>0.67836024870530665</v>
      </c>
      <c r="Z537" s="11">
        <f>'OddsRatio_working_3-way'!X537^(1/3)*COS('OddsRatio_working_3-way'!Y537/3)</f>
        <v>0.52152376707434189</v>
      </c>
      <c r="AA537" s="11">
        <f>'OddsRatio_working_3-way'!X537^(1/3)*COS(('OddsRatio_working_3-way'!Y537+2*PI())/3)</f>
        <v>-0.36466661821985358</v>
      </c>
      <c r="AB537" s="11">
        <f>'OddsRatio_working_3-way'!X537^(1/3)*COS(('OddsRatio_working_3-way'!Y537+4*PI())/3)</f>
        <v>-0.15685714885448848</v>
      </c>
      <c r="AC537" s="11">
        <f>'OddsRatio_working_3-way'!X537^(1/3)*SIN('OddsRatio_working_3-way'!Y537/3)</f>
        <v>0.119978853078247</v>
      </c>
      <c r="AD537" s="11">
        <f>'OddsRatio_working_3-way'!X537^(1/3)*SIN(('OddsRatio_working_3-way'!Y537+2*PI())/3)</f>
        <v>0.39166340442461511</v>
      </c>
      <c r="AE537" s="11">
        <f>'OddsRatio_working_3-way'!X537^(1/3)*SIN(('OddsRatio_working_3-way'!Y537+4*PI())/3)</f>
        <v>-0.51164225750286196</v>
      </c>
      <c r="AF537" s="11">
        <f>-'OddsRatio_working_3-way'!U537/(3*'OddsRatio_working_3-way'!X537^(1/3))*COS(('OddsRatio_working_3-way'!Y537)/3)</f>
        <v>0.52152376707434189</v>
      </c>
      <c r="AG537" s="11">
        <f>-'OddsRatio_working_3-way'!U537/(3*'OddsRatio_working_3-way'!X537^(1/3))*COS(('OddsRatio_working_3-way'!Y537+2*PI())/3)</f>
        <v>-0.36466661821985358</v>
      </c>
      <c r="AH537" s="11">
        <f>-'OddsRatio_working_3-way'!U537/(3*'OddsRatio_working_3-way'!X537^(1/3))*COS(('OddsRatio_working_3-way'!Y537+4*PI())/3)</f>
        <v>-0.15685714885448848</v>
      </c>
      <c r="AI537" s="11">
        <f>'OddsRatio_working_3-way'!U537/(3*'OddsRatio_working_3-way'!X537^(1/3))*SIN(('OddsRatio_working_3-way'!Y537)/3)</f>
        <v>-0.119978853078247</v>
      </c>
      <c r="AJ537" s="11">
        <f>'OddsRatio_working_3-way'!U537/(3*'OddsRatio_working_3-way'!X537^(1/3))*SIN(('OddsRatio_working_3-way'!Y537+2*PI())/3)</f>
        <v>-0.39166340442461511</v>
      </c>
      <c r="AK537" s="11">
        <f>'OddsRatio_working_3-way'!U537/(3*'OddsRatio_working_3-way'!X537^(1/3))*SIN(('OddsRatio_working_3-way'!Y537+4*PI())/3)</f>
        <v>0.51164225750286196</v>
      </c>
      <c r="AL537" s="11">
        <f>'OddsRatio_working_3-way'!Z537+'OddsRatio_working_3-way'!AF537</f>
        <v>1.0430475341486838</v>
      </c>
      <c r="AM537" s="11">
        <f>'OddsRatio_working_3-way'!AA537+'OddsRatio_working_3-way'!AG537</f>
        <v>-0.72933323643970716</v>
      </c>
      <c r="AN537" s="11">
        <f>'OddsRatio_working_3-way'!AB537+'OddsRatio_working_3-way'!AH537</f>
        <v>-0.31371429770897696</v>
      </c>
      <c r="AO537" s="11">
        <f>'OddsRatio_working_3-way'!AC537+'OddsRatio_working_3-way'!AI537</f>
        <v>0</v>
      </c>
      <c r="AP537" s="11">
        <f>'OddsRatio_working_3-way'!AD537+'OddsRatio_working_3-way'!AJ537</f>
        <v>0</v>
      </c>
      <c r="AQ537" s="11">
        <f>'OddsRatio_working_3-way'!AE537+'OddsRatio_working_3-way'!AK537</f>
        <v>0</v>
      </c>
      <c r="AR537" s="10">
        <f>IF(A537="","",IF(('OddsRatio_working_3-way'!X537=0),IF(Q537&gt;0,-Q537^(1/3),(-Q537)^(1/3)),'OddsRatio_working_3-way'!AL537-'OddsRatio_working_3-way'!R537/3))</f>
        <v>1.0430475341486838</v>
      </c>
      <c r="AS537" s="11">
        <f>IF(('OddsRatio_working_3-way'!X537=0),IF(Q537&gt;0,-Q537^(1/3),(-Q537)^(1/3)),'OddsRatio_working_3-way'!AM537-'OddsRatio_working_3-way'!R537/3)</f>
        <v>-0.72933323643970716</v>
      </c>
      <c r="AT537" s="11">
        <f>IF(('OddsRatio_working_3-way'!X537=0),IF(Q537&gt;0,-Q537^(1/3),(-Q537)^(1/3)),'OddsRatio_working_3-way'!AN537-'OddsRatio_working_3-way'!R537/3)</f>
        <v>-0.31371429770897696</v>
      </c>
      <c r="AU537" s="11">
        <f>IF(('OddsRatio_working_3-way'!X537=0),0,'OddsRatio_working_3-way'!AO537)</f>
        <v>0</v>
      </c>
      <c r="AV537" s="11">
        <f>IF(('OddsRatio_working_3-way'!X537=0),0,'OddsRatio_working_3-way'!AP537)</f>
        <v>0</v>
      </c>
      <c r="AW537" s="11">
        <f>IF(('OddsRatio_working_3-way'!X537=0),0,'OddsRatio_working_3-way'!AQ537)</f>
        <v>0</v>
      </c>
    </row>
    <row r="538" spans="1:49" x14ac:dyDescent="0.2">
      <c r="A538" s="4">
        <f>IF('True_Odds_Calculator_3-way'!A539="","",'True_Odds_Calculator_3-way'!A539)</f>
        <v>5.84</v>
      </c>
      <c r="B538" s="4">
        <f>IF('True_Odds_Calculator_3-way'!B539="","",'True_Odds_Calculator_3-way'!B539)</f>
        <v>3.73</v>
      </c>
      <c r="C538" s="4">
        <f>IF('True_Odds_Calculator_3-way'!C539="","",'True_Odds_Calculator_3-way'!C539)</f>
        <v>1.71</v>
      </c>
      <c r="D538" s="9">
        <f t="shared" si="117"/>
        <v>0.1653899188037827</v>
      </c>
      <c r="E538" s="9">
        <f t="shared" si="118"/>
        <v>0.25998515659296972</v>
      </c>
      <c r="F538" s="9">
        <f t="shared" si="119"/>
        <v>0.57462492460324766</v>
      </c>
      <c r="G538" s="9">
        <f t="shared" si="120"/>
        <v>1.0426276321308774</v>
      </c>
      <c r="H538" s="9">
        <f t="shared" si="121"/>
        <v>6.0463177395134471</v>
      </c>
      <c r="I538" s="9">
        <f t="shared" si="122"/>
        <v>3.8463734357172954</v>
      </c>
      <c r="J538" s="9">
        <f t="shared" si="123"/>
        <v>1.7402656188129231</v>
      </c>
      <c r="K538" s="11">
        <f t="shared" si="124"/>
        <v>0.17123287671232876</v>
      </c>
      <c r="L538" s="11">
        <f t="shared" si="125"/>
        <v>0.26809651474530832</v>
      </c>
      <c r="M538" s="11">
        <f t="shared" si="126"/>
        <v>0.58479532163742687</v>
      </c>
      <c r="N538" s="11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-0.25185383488837054</v>
      </c>
      <c r="O538" s="11">
        <f>0</f>
        <v>0</v>
      </c>
      <c r="P538" s="11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0.22228622347303864</v>
      </c>
      <c r="Q538" s="11">
        <f>2*'OddsRatio_working_3-way'!K538*'OddsRatio_working_3-way'!L538*'OddsRatio_working_3-way'!M538</f>
        <v>5.3692324510395795E-2</v>
      </c>
      <c r="R538" s="11">
        <f t="shared" si="127"/>
        <v>0</v>
      </c>
      <c r="S538" s="11">
        <f t="shared" si="128"/>
        <v>-0.88260011435427543</v>
      </c>
      <c r="T538" s="11">
        <f t="shared" si="129"/>
        <v>-0.21318843341890706</v>
      </c>
      <c r="U538" s="11">
        <f>'OddsRatio_working_3-way'!S538-'OddsRatio_working_3-way'!R538^2/3</f>
        <v>-0.88260011435427543</v>
      </c>
      <c r="V538" s="11">
        <f>'OddsRatio_working_3-way'!S538*'OddsRatio_working_3-way'!R538/3-2*'OddsRatio_working_3-way'!R538^3/27-'OddsRatio_working_3-way'!T538</f>
        <v>0.21318843341890706</v>
      </c>
      <c r="W538" s="11">
        <f>'OddsRatio_working_3-way'!V538^2+4*'OddsRatio_working_3-way'!U538^3/27</f>
        <v>-5.6407054999512519E-2</v>
      </c>
      <c r="X538" s="11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0.15957471850446758</v>
      </c>
      <c r="Y538" s="11">
        <f>IF('OddsRatio_working_3-way'!W538&gt;=0,IF('OddsRatio_working_3-way'!V538+SQRT('OddsRatio_working_3-way'!W538)&gt;0,0,PI()),ACOS('OddsRatio_working_3-way'!V538/(2*'OddsRatio_working_3-way'!X538)))</f>
        <v>0.83929265764256444</v>
      </c>
      <c r="Z538" s="11">
        <f>'OddsRatio_working_3-way'!X538^(1/3)*COS('OddsRatio_working_3-way'!Y538/3)</f>
        <v>0.5213138160654387</v>
      </c>
      <c r="AA538" s="11">
        <f>'OddsRatio_working_3-way'!X538^(1/3)*COS(('OddsRatio_working_3-way'!Y538+2*PI())/3)</f>
        <v>-0.3903641070350734</v>
      </c>
      <c r="AB538" s="11">
        <f>'OddsRatio_working_3-way'!X538^(1/3)*COS(('OddsRatio_working_3-way'!Y538+4*PI())/3)</f>
        <v>-0.1309497090303654</v>
      </c>
      <c r="AC538" s="11">
        <f>'OddsRatio_working_3-way'!X538^(1/3)*SIN('OddsRatio_working_3-way'!Y538/3)</f>
        <v>0.14977297251968305</v>
      </c>
      <c r="AD538" s="11">
        <f>'OddsRatio_working_3-way'!X538^(1/3)*SIN(('OddsRatio_working_3-way'!Y538+2*PI())/3)</f>
        <v>0.37658452179663665</v>
      </c>
      <c r="AE538" s="11">
        <f>'OddsRatio_working_3-way'!X538^(1/3)*SIN(('OddsRatio_working_3-way'!Y538+4*PI())/3)</f>
        <v>-0.52635749431631962</v>
      </c>
      <c r="AF538" s="11">
        <f>-'OddsRatio_working_3-way'!U538/(3*'OddsRatio_working_3-way'!X538^(1/3))*COS(('OddsRatio_working_3-way'!Y538)/3)</f>
        <v>0.52131381606543881</v>
      </c>
      <c r="AG538" s="11">
        <f>-'OddsRatio_working_3-way'!U538/(3*'OddsRatio_working_3-way'!X538^(1/3))*COS(('OddsRatio_working_3-way'!Y538+2*PI())/3)</f>
        <v>-0.39036410703507352</v>
      </c>
      <c r="AH538" s="11">
        <f>-'OddsRatio_working_3-way'!U538/(3*'OddsRatio_working_3-way'!X538^(1/3))*COS(('OddsRatio_working_3-way'!Y538+4*PI())/3)</f>
        <v>-0.13094970903036543</v>
      </c>
      <c r="AI538" s="11">
        <f>'OddsRatio_working_3-way'!U538/(3*'OddsRatio_working_3-way'!X538^(1/3))*SIN(('OddsRatio_working_3-way'!Y538)/3)</f>
        <v>-0.14977297251968308</v>
      </c>
      <c r="AJ538" s="11">
        <f>'OddsRatio_working_3-way'!U538/(3*'OddsRatio_working_3-way'!X538^(1/3))*SIN(('OddsRatio_working_3-way'!Y538+2*PI())/3)</f>
        <v>-0.37658452179663676</v>
      </c>
      <c r="AK538" s="11">
        <f>'OddsRatio_working_3-way'!U538/(3*'OddsRatio_working_3-way'!X538^(1/3))*SIN(('OddsRatio_working_3-way'!Y538+4*PI())/3)</f>
        <v>0.52635749431631973</v>
      </c>
      <c r="AL538" s="11">
        <f>'OddsRatio_working_3-way'!Z538+'OddsRatio_working_3-way'!AF538</f>
        <v>1.0426276321308774</v>
      </c>
      <c r="AM538" s="11">
        <f>'OddsRatio_working_3-way'!AA538+'OddsRatio_working_3-way'!AG538</f>
        <v>-0.78072821407014692</v>
      </c>
      <c r="AN538" s="11">
        <f>'OddsRatio_working_3-way'!AB538+'OddsRatio_working_3-way'!AH538</f>
        <v>-0.2618994180607308</v>
      </c>
      <c r="AO538" s="11">
        <f>'OddsRatio_working_3-way'!AC538+'OddsRatio_working_3-way'!AI538</f>
        <v>0</v>
      </c>
      <c r="AP538" s="11">
        <f>'OddsRatio_working_3-way'!AD538+'OddsRatio_working_3-way'!AJ538</f>
        <v>0</v>
      </c>
      <c r="AQ538" s="11">
        <f>'OddsRatio_working_3-way'!AE538+'OddsRatio_working_3-way'!AK538</f>
        <v>0</v>
      </c>
      <c r="AR538" s="10">
        <f>IF(A538="","",IF(('OddsRatio_working_3-way'!X538=0),IF(Q538&gt;0,-Q538^(1/3),(-Q538)^(1/3)),'OddsRatio_working_3-way'!AL538-'OddsRatio_working_3-way'!R538/3))</f>
        <v>1.0426276321308774</v>
      </c>
      <c r="AS538" s="11">
        <f>IF(('OddsRatio_working_3-way'!X538=0),IF(Q538&gt;0,-Q538^(1/3),(-Q538)^(1/3)),'OddsRatio_working_3-way'!AM538-'OddsRatio_working_3-way'!R538/3)</f>
        <v>-0.78072821407014692</v>
      </c>
      <c r="AT538" s="11">
        <f>IF(('OddsRatio_working_3-way'!X538=0),IF(Q538&gt;0,-Q538^(1/3),(-Q538)^(1/3)),'OddsRatio_working_3-way'!AN538-'OddsRatio_working_3-way'!R538/3)</f>
        <v>-0.2618994180607308</v>
      </c>
      <c r="AU538" s="11">
        <f>IF(('OddsRatio_working_3-way'!X538=0),0,'OddsRatio_working_3-way'!AO538)</f>
        <v>0</v>
      </c>
      <c r="AV538" s="11">
        <f>IF(('OddsRatio_working_3-way'!X538=0),0,'OddsRatio_working_3-way'!AP538)</f>
        <v>0</v>
      </c>
      <c r="AW538" s="11">
        <f>IF(('OddsRatio_working_3-way'!X538=0),0,'OddsRatio_working_3-way'!AQ538)</f>
        <v>0</v>
      </c>
    </row>
    <row r="539" spans="1:49" x14ac:dyDescent="0.2">
      <c r="A539" s="4">
        <f>IF('True_Odds_Calculator_3-way'!A540="","",'True_Odds_Calculator_3-way'!A540)</f>
        <v>3.47</v>
      </c>
      <c r="B539" s="4">
        <f>IF('True_Odds_Calculator_3-way'!B540="","",'True_Odds_Calculator_3-way'!B540)</f>
        <v>2.94</v>
      </c>
      <c r="C539" s="4">
        <f>IF('True_Odds_Calculator_3-way'!C540="","",'True_Odds_Calculator_3-way'!C540)</f>
        <v>2.5099999999999998</v>
      </c>
      <c r="D539" s="9">
        <f t="shared" si="117"/>
        <v>0.28001096849347079</v>
      </c>
      <c r="E539" s="9">
        <f t="shared" si="118"/>
        <v>0.33117466335984125</v>
      </c>
      <c r="F539" s="9">
        <f t="shared" si="119"/>
        <v>0.38881436814668807</v>
      </c>
      <c r="G539" s="9">
        <f t="shared" si="120"/>
        <v>1.0410075597795139</v>
      </c>
      <c r="H539" s="9">
        <f t="shared" si="121"/>
        <v>3.571288672655399</v>
      </c>
      <c r="I539" s="9">
        <f t="shared" si="122"/>
        <v>3.0195546659722567</v>
      </c>
      <c r="J539" s="9">
        <f t="shared" si="123"/>
        <v>2.5719214152670662</v>
      </c>
      <c r="K539" s="11">
        <f t="shared" si="124"/>
        <v>0.28818443804034583</v>
      </c>
      <c r="L539" s="11">
        <f t="shared" si="125"/>
        <v>0.3401360544217687</v>
      </c>
      <c r="M539" s="11">
        <f t="shared" si="126"/>
        <v>0.39840637450199207</v>
      </c>
      <c r="N539" s="11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-0.28256938331092107</v>
      </c>
      <c r="O539" s="11">
        <f>0</f>
        <v>0</v>
      </c>
      <c r="P539" s="11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0.23119113656921253</v>
      </c>
      <c r="Q539" s="11">
        <f>2*'OddsRatio_working_3-way'!K539*'OddsRatio_working_3-way'!L539*'OddsRatio_working_3-way'!M539</f>
        <v>7.8105113705815063E-2</v>
      </c>
      <c r="R539" s="11">
        <f t="shared" si="127"/>
        <v>0</v>
      </c>
      <c r="S539" s="11">
        <f t="shared" si="128"/>
        <v>-0.81817475715274057</v>
      </c>
      <c r="T539" s="11">
        <f t="shared" si="129"/>
        <v>-0.27641039092997999</v>
      </c>
      <c r="U539" s="11">
        <f>'OddsRatio_working_3-way'!S539-'OddsRatio_working_3-way'!R539^2/3</f>
        <v>-0.81817475715274057</v>
      </c>
      <c r="V539" s="11">
        <f>'OddsRatio_working_3-way'!S539*'OddsRatio_working_3-way'!R539/3-2*'OddsRatio_working_3-way'!R539^3/27-'OddsRatio_working_3-way'!T539</f>
        <v>0.27641039092997999</v>
      </c>
      <c r="W539" s="11">
        <f>'OddsRatio_working_3-way'!V539^2+4*'OddsRatio_working_3-way'!U539^3/27</f>
        <v>-4.7371934993965803E-3</v>
      </c>
      <c r="X539" s="11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0.14242532930755414</v>
      </c>
      <c r="Y539" s="11">
        <f>IF('OddsRatio_working_3-way'!W539&gt;=0,IF('OddsRatio_working_3-way'!V539+SQRT('OddsRatio_working_3-way'!W539)&gt;0,0,PI()),ACOS('OddsRatio_working_3-way'!V539/(2*'OddsRatio_working_3-way'!X539)))</f>
        <v>0.24404096359773053</v>
      </c>
      <c r="Z539" s="11">
        <f>'OddsRatio_working_3-way'!X539^(1/3)*COS('OddsRatio_working_3-way'!Y539/3)</f>
        <v>0.52050377988975705</v>
      </c>
      <c r="AA539" s="11">
        <f>'OddsRatio_working_3-way'!X539^(1/3)*COS(('OddsRatio_working_3-way'!Y539+2*PI())/3)</f>
        <v>-0.29700172842808464</v>
      </c>
      <c r="AB539" s="11">
        <f>'OddsRatio_working_3-way'!X539^(1/3)*COS(('OddsRatio_working_3-way'!Y539+4*PI())/3)</f>
        <v>-0.22350205146167265</v>
      </c>
      <c r="AC539" s="11">
        <f>'OddsRatio_working_3-way'!X539^(1/3)*SIN('OddsRatio_working_3-way'!Y539/3)</f>
        <v>4.243505828190873E-2</v>
      </c>
      <c r="AD539" s="11">
        <f>'OddsRatio_working_3-way'!X539^(1/3)*SIN(('OddsRatio_working_3-way'!Y539+2*PI())/3)</f>
        <v>0.42955196700939907</v>
      </c>
      <c r="AE539" s="11">
        <f>'OddsRatio_working_3-way'!X539^(1/3)*SIN(('OddsRatio_working_3-way'!Y539+4*PI())/3)</f>
        <v>-0.47198702529130759</v>
      </c>
      <c r="AF539" s="11">
        <f>-'OddsRatio_working_3-way'!U539/(3*'OddsRatio_working_3-way'!X539^(1/3))*COS(('OddsRatio_working_3-way'!Y539)/3)</f>
        <v>0.52050377988975693</v>
      </c>
      <c r="AG539" s="11">
        <f>-'OddsRatio_working_3-way'!U539/(3*'OddsRatio_working_3-way'!X539^(1/3))*COS(('OddsRatio_working_3-way'!Y539+2*PI())/3)</f>
        <v>-0.29700172842808459</v>
      </c>
      <c r="AH539" s="11">
        <f>-'OddsRatio_working_3-way'!U539/(3*'OddsRatio_working_3-way'!X539^(1/3))*COS(('OddsRatio_working_3-way'!Y539+4*PI())/3)</f>
        <v>-0.2235020514616726</v>
      </c>
      <c r="AI539" s="11">
        <f>'OddsRatio_working_3-way'!U539/(3*'OddsRatio_working_3-way'!X539^(1/3))*SIN(('OddsRatio_working_3-way'!Y539)/3)</f>
        <v>-4.2435058281908716E-2</v>
      </c>
      <c r="AJ539" s="11">
        <f>'OddsRatio_working_3-way'!U539/(3*'OddsRatio_working_3-way'!X539^(1/3))*SIN(('OddsRatio_working_3-way'!Y539+2*PI())/3)</f>
        <v>-0.42955196700939896</v>
      </c>
      <c r="AK539" s="11">
        <f>'OddsRatio_working_3-way'!U539/(3*'OddsRatio_working_3-way'!X539^(1/3))*SIN(('OddsRatio_working_3-way'!Y539+4*PI())/3)</f>
        <v>0.47198702529130748</v>
      </c>
      <c r="AL539" s="11">
        <f>'OddsRatio_working_3-way'!Z539+'OddsRatio_working_3-way'!AF539</f>
        <v>1.0410075597795139</v>
      </c>
      <c r="AM539" s="11">
        <f>'OddsRatio_working_3-way'!AA539+'OddsRatio_working_3-way'!AG539</f>
        <v>-0.59400345685616918</v>
      </c>
      <c r="AN539" s="11">
        <f>'OddsRatio_working_3-way'!AB539+'OddsRatio_working_3-way'!AH539</f>
        <v>-0.44700410292334525</v>
      </c>
      <c r="AO539" s="11">
        <f>'OddsRatio_working_3-way'!AC539+'OddsRatio_working_3-way'!AI539</f>
        <v>0</v>
      </c>
      <c r="AP539" s="11">
        <f>'OddsRatio_working_3-way'!AD539+'OddsRatio_working_3-way'!AJ539</f>
        <v>0</v>
      </c>
      <c r="AQ539" s="11">
        <f>'OddsRatio_working_3-way'!AE539+'OddsRatio_working_3-way'!AK539</f>
        <v>0</v>
      </c>
      <c r="AR539" s="10">
        <f>IF(A539="","",IF(('OddsRatio_working_3-way'!X539=0),IF(Q539&gt;0,-Q539^(1/3),(-Q539)^(1/3)),'OddsRatio_working_3-way'!AL539-'OddsRatio_working_3-way'!R539/3))</f>
        <v>1.0410075597795139</v>
      </c>
      <c r="AS539" s="11">
        <f>IF(('OddsRatio_working_3-way'!X539=0),IF(Q539&gt;0,-Q539^(1/3),(-Q539)^(1/3)),'OddsRatio_working_3-way'!AM539-'OddsRatio_working_3-way'!R539/3)</f>
        <v>-0.59400345685616918</v>
      </c>
      <c r="AT539" s="11">
        <f>IF(('OddsRatio_working_3-way'!X539=0),IF(Q539&gt;0,-Q539^(1/3),(-Q539)^(1/3)),'OddsRatio_working_3-way'!AN539-'OddsRatio_working_3-way'!R539/3)</f>
        <v>-0.44700410292334525</v>
      </c>
      <c r="AU539" s="11">
        <f>IF(('OddsRatio_working_3-way'!X539=0),0,'OddsRatio_working_3-way'!AO539)</f>
        <v>0</v>
      </c>
      <c r="AV539" s="11">
        <f>IF(('OddsRatio_working_3-way'!X539=0),0,'OddsRatio_working_3-way'!AP539)</f>
        <v>0</v>
      </c>
      <c r="AW539" s="11">
        <f>IF(('OddsRatio_working_3-way'!X539=0),0,'OddsRatio_working_3-way'!AQ539)</f>
        <v>0</v>
      </c>
    </row>
    <row r="540" spans="1:49" x14ac:dyDescent="0.2">
      <c r="A540" s="4">
        <f>IF('True_Odds_Calculator_3-way'!A541="","",'True_Odds_Calculator_3-way'!A541)</f>
        <v>1.76</v>
      </c>
      <c r="B540" s="4">
        <f>IF('True_Odds_Calculator_3-way'!B541="","",'True_Odds_Calculator_3-way'!B541)</f>
        <v>3.94</v>
      </c>
      <c r="C540" s="4">
        <f>IF('True_Odds_Calculator_3-way'!C541="","",'True_Odds_Calculator_3-way'!C541)</f>
        <v>4.6399999999999997</v>
      </c>
      <c r="D540" s="9">
        <f t="shared" si="117"/>
        <v>0.55275409636179496</v>
      </c>
      <c r="E540" s="9">
        <f t="shared" si="118"/>
        <v>0.24212914398797544</v>
      </c>
      <c r="F540" s="9">
        <f t="shared" si="119"/>
        <v>0.20511675965022974</v>
      </c>
      <c r="G540" s="9">
        <f t="shared" si="120"/>
        <v>1.0646351714603184</v>
      </c>
      <c r="H540" s="9">
        <f t="shared" si="121"/>
        <v>1.8091227303098421</v>
      </c>
      <c r="I540" s="9">
        <f t="shared" si="122"/>
        <v>4.1300274040933367</v>
      </c>
      <c r="J540" s="9">
        <f t="shared" si="123"/>
        <v>4.8752720241155583</v>
      </c>
      <c r="K540" s="11">
        <f t="shared" si="124"/>
        <v>0.56818181818181823</v>
      </c>
      <c r="L540" s="11">
        <f t="shared" si="125"/>
        <v>0.25380710659898476</v>
      </c>
      <c r="M540" s="11">
        <f t="shared" si="126"/>
        <v>0.21551724137931036</v>
      </c>
      <c r="N540" s="11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-0.2527757665929381</v>
      </c>
      <c r="O540" s="11">
        <f>0</f>
        <v>0</v>
      </c>
      <c r="P540" s="11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0.22812306064319016</v>
      </c>
      <c r="Q540" s="11">
        <f>2*'OddsRatio_working_3-way'!K540*'OddsRatio_working_3-way'!L540*'OddsRatio_working_3-way'!M540</f>
        <v>6.2158872109861082E-2</v>
      </c>
      <c r="R540" s="11">
        <f t="shared" si="127"/>
        <v>0</v>
      </c>
      <c r="S540" s="11">
        <f t="shared" si="128"/>
        <v>-0.90247203566215328</v>
      </c>
      <c r="T540" s="11">
        <f t="shared" si="129"/>
        <v>-0.24590518682892459</v>
      </c>
      <c r="U540" s="11">
        <f>'OddsRatio_working_3-way'!S540-'OddsRatio_working_3-way'!R540^2/3</f>
        <v>-0.90247203566215328</v>
      </c>
      <c r="V540" s="11">
        <f>'OddsRatio_working_3-way'!S540*'OddsRatio_working_3-way'!R540/3-2*'OddsRatio_working_3-way'!R540^3/27-'OddsRatio_working_3-way'!T540</f>
        <v>0.24590518682892459</v>
      </c>
      <c r="W540" s="11">
        <f>'OddsRatio_working_3-way'!V540^2+4*'OddsRatio_working_3-way'!U540^3/27</f>
        <v>-4.8423018551134615E-2</v>
      </c>
      <c r="X540" s="11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0.16499422676301656</v>
      </c>
      <c r="Y540" s="11">
        <f>IF('OddsRatio_working_3-way'!W540&gt;=0,IF('OddsRatio_working_3-way'!V540+SQRT('OddsRatio_working_3-way'!W540)&gt;0,0,PI()),ACOS('OddsRatio_working_3-way'!V540/(2*'OddsRatio_working_3-way'!X540)))</f>
        <v>0.72997165177140855</v>
      </c>
      <c r="Z540" s="11">
        <f>'OddsRatio_working_3-way'!X540^(1/3)*COS('OddsRatio_working_3-way'!Y540/3)</f>
        <v>0.53231758573015919</v>
      </c>
      <c r="AA540" s="11">
        <f>'OddsRatio_working_3-way'!X540^(1/3)*COS(('OddsRatio_working_3-way'!Y540+2*PI())/3)</f>
        <v>-0.38059873282202494</v>
      </c>
      <c r="AB540" s="11">
        <f>'OddsRatio_working_3-way'!X540^(1/3)*COS(('OddsRatio_working_3-way'!Y540+4*PI())/3)</f>
        <v>-0.151718852908134</v>
      </c>
      <c r="AC540" s="11">
        <f>'OddsRatio_working_3-way'!X540^(1/3)*SIN('OddsRatio_working_3-way'!Y540/3)</f>
        <v>0.13214386028037414</v>
      </c>
      <c r="AD540" s="11">
        <f>'OddsRatio_working_3-way'!X540^(1/3)*SIN(('OddsRatio_working_3-way'!Y540+2*PI())/3)</f>
        <v>0.39492862198333178</v>
      </c>
      <c r="AE540" s="11">
        <f>'OddsRatio_working_3-way'!X540^(1/3)*SIN(('OddsRatio_working_3-way'!Y540+4*PI())/3)</f>
        <v>-0.52707248226370584</v>
      </c>
      <c r="AF540" s="11">
        <f>-'OddsRatio_working_3-way'!U540/(3*'OddsRatio_working_3-way'!X540^(1/3))*COS(('OddsRatio_working_3-way'!Y540)/3)</f>
        <v>0.53231758573015908</v>
      </c>
      <c r="AG540" s="11">
        <f>-'OddsRatio_working_3-way'!U540/(3*'OddsRatio_working_3-way'!X540^(1/3))*COS(('OddsRatio_working_3-way'!Y540+2*PI())/3)</f>
        <v>-0.38059873282202489</v>
      </c>
      <c r="AH540" s="11">
        <f>-'OddsRatio_working_3-way'!U540/(3*'OddsRatio_working_3-way'!X540^(1/3))*COS(('OddsRatio_working_3-way'!Y540+4*PI())/3)</f>
        <v>-0.15171885290813397</v>
      </c>
      <c r="AI540" s="11">
        <f>'OddsRatio_working_3-way'!U540/(3*'OddsRatio_working_3-way'!X540^(1/3))*SIN(('OddsRatio_working_3-way'!Y540)/3)</f>
        <v>-0.13214386028037411</v>
      </c>
      <c r="AJ540" s="11">
        <f>'OddsRatio_working_3-way'!U540/(3*'OddsRatio_working_3-way'!X540^(1/3))*SIN(('OddsRatio_working_3-way'!Y540+2*PI())/3)</f>
        <v>-0.39492862198333173</v>
      </c>
      <c r="AK540" s="11">
        <f>'OddsRatio_working_3-way'!U540/(3*'OddsRatio_working_3-way'!X540^(1/3))*SIN(('OddsRatio_working_3-way'!Y540+4*PI())/3)</f>
        <v>0.52707248226370573</v>
      </c>
      <c r="AL540" s="11">
        <f>'OddsRatio_working_3-way'!Z540+'OddsRatio_working_3-way'!AF540</f>
        <v>1.0646351714603184</v>
      </c>
      <c r="AM540" s="11">
        <f>'OddsRatio_working_3-way'!AA540+'OddsRatio_working_3-way'!AG540</f>
        <v>-0.76119746564404989</v>
      </c>
      <c r="AN540" s="11">
        <f>'OddsRatio_working_3-way'!AB540+'OddsRatio_working_3-way'!AH540</f>
        <v>-0.30343770581626794</v>
      </c>
      <c r="AO540" s="11">
        <f>'OddsRatio_working_3-way'!AC540+'OddsRatio_working_3-way'!AI540</f>
        <v>0</v>
      </c>
      <c r="AP540" s="11">
        <f>'OddsRatio_working_3-way'!AD540+'OddsRatio_working_3-way'!AJ540</f>
        <v>0</v>
      </c>
      <c r="AQ540" s="11">
        <f>'OddsRatio_working_3-way'!AE540+'OddsRatio_working_3-way'!AK540</f>
        <v>0</v>
      </c>
      <c r="AR540" s="10">
        <f>IF(A540="","",IF(('OddsRatio_working_3-way'!X540=0),IF(Q540&gt;0,-Q540^(1/3),(-Q540)^(1/3)),'OddsRatio_working_3-way'!AL540-'OddsRatio_working_3-way'!R540/3))</f>
        <v>1.0646351714603184</v>
      </c>
      <c r="AS540" s="11">
        <f>IF(('OddsRatio_working_3-way'!X540=0),IF(Q540&gt;0,-Q540^(1/3),(-Q540)^(1/3)),'OddsRatio_working_3-way'!AM540-'OddsRatio_working_3-way'!R540/3)</f>
        <v>-0.76119746564404989</v>
      </c>
      <c r="AT540" s="11">
        <f>IF(('OddsRatio_working_3-way'!X540=0),IF(Q540&gt;0,-Q540^(1/3),(-Q540)^(1/3)),'OddsRatio_working_3-way'!AN540-'OddsRatio_working_3-way'!R540/3)</f>
        <v>-0.30343770581626794</v>
      </c>
      <c r="AU540" s="11">
        <f>IF(('OddsRatio_working_3-way'!X540=0),0,'OddsRatio_working_3-way'!AO540)</f>
        <v>0</v>
      </c>
      <c r="AV540" s="11">
        <f>IF(('OddsRatio_working_3-way'!X540=0),0,'OddsRatio_working_3-way'!AP540)</f>
        <v>0</v>
      </c>
      <c r="AW540" s="11">
        <f>IF(('OddsRatio_working_3-way'!X540=0),0,'OddsRatio_working_3-way'!AQ540)</f>
        <v>0</v>
      </c>
    </row>
    <row r="541" spans="1:49" x14ac:dyDescent="0.2">
      <c r="A541" s="4">
        <f>IF('True_Odds_Calculator_3-way'!A542="","",'True_Odds_Calculator_3-way'!A542)</f>
        <v>4.38</v>
      </c>
      <c r="B541" s="4">
        <f>IF('True_Odds_Calculator_3-way'!B542="","",'True_Odds_Calculator_3-way'!B542)</f>
        <v>3.8</v>
      </c>
      <c r="C541" s="4">
        <f>IF('True_Odds_Calculator_3-way'!C542="","",'True_Odds_Calculator_3-way'!C542)</f>
        <v>1.84</v>
      </c>
      <c r="D541" s="9">
        <f t="shared" si="117"/>
        <v>0.21842827762558115</v>
      </c>
      <c r="E541" s="9">
        <f t="shared" si="118"/>
        <v>0.25226039714936616</v>
      </c>
      <c r="F541" s="9">
        <f t="shared" si="119"/>
        <v>0.52931132522505253</v>
      </c>
      <c r="G541" s="9">
        <f t="shared" si="120"/>
        <v>1.0586277559961879</v>
      </c>
      <c r="H541" s="9">
        <f t="shared" si="121"/>
        <v>4.5781618152671149</v>
      </c>
      <c r="I541" s="9">
        <f t="shared" si="122"/>
        <v>3.9641577167893263</v>
      </c>
      <c r="J541" s="9">
        <f t="shared" si="123"/>
        <v>1.8892473150367983</v>
      </c>
      <c r="K541" s="11">
        <f t="shared" si="124"/>
        <v>0.22831050228310504</v>
      </c>
      <c r="L541" s="11">
        <f t="shared" si="125"/>
        <v>0.26315789473684209</v>
      </c>
      <c r="M541" s="11">
        <f t="shared" si="126"/>
        <v>0.54347826086956519</v>
      </c>
      <c r="N541" s="11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-0.25958433904893263</v>
      </c>
      <c r="O541" s="11">
        <f>0</f>
        <v>0</v>
      </c>
      <c r="P541" s="11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0.22922478919156136</v>
      </c>
      <c r="Q541" s="11">
        <f>2*'OddsRatio_working_3-way'!K541*'OddsRatio_working_3-way'!L541*'OddsRatio_working_3-way'!M541</f>
        <v>6.5306207746883588E-2</v>
      </c>
      <c r="R541" s="11">
        <f t="shared" si="127"/>
        <v>0</v>
      </c>
      <c r="S541" s="11">
        <f t="shared" si="128"/>
        <v>-0.8830455259026686</v>
      </c>
      <c r="T541" s="11">
        <f t="shared" si="129"/>
        <v>-0.25157992190959222</v>
      </c>
      <c r="U541" s="11">
        <f>'OddsRatio_working_3-way'!S541-'OddsRatio_working_3-way'!R541^2/3</f>
        <v>-0.8830455259026686</v>
      </c>
      <c r="V541" s="11">
        <f>'OddsRatio_working_3-way'!S541*'OddsRatio_working_3-way'!R541/3-2*'OddsRatio_working_3-way'!R541^3/27-'OddsRatio_working_3-way'!T541</f>
        <v>0.25157992190959222</v>
      </c>
      <c r="W541" s="11">
        <f>'OddsRatio_working_3-way'!V541^2+4*'OddsRatio_working_3-way'!U541^3/27</f>
        <v>-3.8718191873742716E-2</v>
      </c>
      <c r="X541" s="11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0.15969552982298788</v>
      </c>
      <c r="Y541" s="11">
        <f>IF('OddsRatio_working_3-way'!W541&gt;=0,IF('OddsRatio_working_3-way'!V541+SQRT('OddsRatio_working_3-way'!W541)&gt;0,0,PI()),ACOS('OddsRatio_working_3-way'!V541/(2*'OddsRatio_working_3-way'!X541)))</f>
        <v>0.66375214205184385</v>
      </c>
      <c r="Z541" s="11">
        <f>'OddsRatio_working_3-way'!X541^(1/3)*COS('OddsRatio_working_3-way'!Y541/3)</f>
        <v>0.52931387799809393</v>
      </c>
      <c r="AA541" s="11">
        <f>'OddsRatio_working_3-way'!X541^(1/3)*COS(('OddsRatio_working_3-way'!Y541+2*PI())/3)</f>
        <v>-0.36776608211754719</v>
      </c>
      <c r="AB541" s="11">
        <f>'OddsRatio_working_3-way'!X541^(1/3)*COS(('OddsRatio_working_3-way'!Y541+4*PI())/3)</f>
        <v>-0.16154779588054641</v>
      </c>
      <c r="AC541" s="11">
        <f>'OddsRatio_working_3-way'!X541^(1/3)*SIN('OddsRatio_working_3-way'!Y541/3)</f>
        <v>0.11906018307075565</v>
      </c>
      <c r="AD541" s="11">
        <f>'OddsRatio_working_3-way'!X541^(1/3)*SIN(('OddsRatio_working_3-way'!Y541+2*PI())/3)</f>
        <v>0.39886917338662864</v>
      </c>
      <c r="AE541" s="11">
        <f>'OddsRatio_working_3-way'!X541^(1/3)*SIN(('OddsRatio_working_3-way'!Y541+4*PI())/3)</f>
        <v>-0.51792935645738425</v>
      </c>
      <c r="AF541" s="11">
        <f>-'OddsRatio_working_3-way'!U541/(3*'OddsRatio_working_3-way'!X541^(1/3))*COS(('OddsRatio_working_3-way'!Y541)/3)</f>
        <v>0.52931387799809393</v>
      </c>
      <c r="AG541" s="11">
        <f>-'OddsRatio_working_3-way'!U541/(3*'OddsRatio_working_3-way'!X541^(1/3))*COS(('OddsRatio_working_3-way'!Y541+2*PI())/3)</f>
        <v>-0.36776608211754719</v>
      </c>
      <c r="AH541" s="11">
        <f>-'OddsRatio_working_3-way'!U541/(3*'OddsRatio_working_3-way'!X541^(1/3))*COS(('OddsRatio_working_3-way'!Y541+4*PI())/3)</f>
        <v>-0.16154779588054641</v>
      </c>
      <c r="AI541" s="11">
        <f>'OddsRatio_working_3-way'!U541/(3*'OddsRatio_working_3-way'!X541^(1/3))*SIN(('OddsRatio_working_3-way'!Y541)/3)</f>
        <v>-0.11906018307075565</v>
      </c>
      <c r="AJ541" s="11">
        <f>'OddsRatio_working_3-way'!U541/(3*'OddsRatio_working_3-way'!X541^(1/3))*SIN(('OddsRatio_working_3-way'!Y541+2*PI())/3)</f>
        <v>-0.39886917338662864</v>
      </c>
      <c r="AK541" s="11">
        <f>'OddsRatio_working_3-way'!U541/(3*'OddsRatio_working_3-way'!X541^(1/3))*SIN(('OddsRatio_working_3-way'!Y541+4*PI())/3)</f>
        <v>0.51792935645738425</v>
      </c>
      <c r="AL541" s="11">
        <f>'OddsRatio_working_3-way'!Z541+'OddsRatio_working_3-way'!AF541</f>
        <v>1.0586277559961879</v>
      </c>
      <c r="AM541" s="11">
        <f>'OddsRatio_working_3-way'!AA541+'OddsRatio_working_3-way'!AG541</f>
        <v>-0.73553216423509438</v>
      </c>
      <c r="AN541" s="11">
        <f>'OddsRatio_working_3-way'!AB541+'OddsRatio_working_3-way'!AH541</f>
        <v>-0.32309559176109282</v>
      </c>
      <c r="AO541" s="11">
        <f>'OddsRatio_working_3-way'!AC541+'OddsRatio_working_3-way'!AI541</f>
        <v>0</v>
      </c>
      <c r="AP541" s="11">
        <f>'OddsRatio_working_3-way'!AD541+'OddsRatio_working_3-way'!AJ541</f>
        <v>0</v>
      </c>
      <c r="AQ541" s="11">
        <f>'OddsRatio_working_3-way'!AE541+'OddsRatio_working_3-way'!AK541</f>
        <v>0</v>
      </c>
      <c r="AR541" s="10">
        <f>IF(A541="","",IF(('OddsRatio_working_3-way'!X541=0),IF(Q541&gt;0,-Q541^(1/3),(-Q541)^(1/3)),'OddsRatio_working_3-way'!AL541-'OddsRatio_working_3-way'!R541/3))</f>
        <v>1.0586277559961879</v>
      </c>
      <c r="AS541" s="11">
        <f>IF(('OddsRatio_working_3-way'!X541=0),IF(Q541&gt;0,-Q541^(1/3),(-Q541)^(1/3)),'OddsRatio_working_3-way'!AM541-'OddsRatio_working_3-way'!R541/3)</f>
        <v>-0.73553216423509438</v>
      </c>
      <c r="AT541" s="11">
        <f>IF(('OddsRatio_working_3-way'!X541=0),IF(Q541&gt;0,-Q541^(1/3),(-Q541)^(1/3)),'OddsRatio_working_3-way'!AN541-'OddsRatio_working_3-way'!R541/3)</f>
        <v>-0.32309559176109282</v>
      </c>
      <c r="AU541" s="11">
        <f>IF(('OddsRatio_working_3-way'!X541=0),0,'OddsRatio_working_3-way'!AO541)</f>
        <v>0</v>
      </c>
      <c r="AV541" s="11">
        <f>IF(('OddsRatio_working_3-way'!X541=0),0,'OddsRatio_working_3-way'!AP541)</f>
        <v>0</v>
      </c>
      <c r="AW541" s="11">
        <f>IF(('OddsRatio_working_3-way'!X541=0),0,'OddsRatio_working_3-way'!AQ541)</f>
        <v>0</v>
      </c>
    </row>
    <row r="542" spans="1:49" x14ac:dyDescent="0.2">
      <c r="A542" s="4">
        <f>IF('True_Odds_Calculator_3-way'!A543="","",'True_Odds_Calculator_3-way'!A543)</f>
        <v>1.81</v>
      </c>
      <c r="B542" s="4">
        <f>IF('True_Odds_Calculator_3-way'!B543="","",'True_Odds_Calculator_3-way'!B543)</f>
        <v>3.64</v>
      </c>
      <c r="C542" s="4">
        <f>IF('True_Odds_Calculator_3-way'!C543="","",'True_Odds_Calculator_3-way'!C543)</f>
        <v>4.78</v>
      </c>
      <c r="D542" s="9">
        <f t="shared" si="117"/>
        <v>0.5376115524589532</v>
      </c>
      <c r="E542" s="9">
        <f t="shared" si="118"/>
        <v>0.26293504388469713</v>
      </c>
      <c r="F542" s="9">
        <f t="shared" si="119"/>
        <v>0.19945340365634967</v>
      </c>
      <c r="G542" s="9">
        <f t="shared" si="120"/>
        <v>1.0618260203391836</v>
      </c>
      <c r="H542" s="9">
        <f t="shared" si="121"/>
        <v>1.8600790764747384</v>
      </c>
      <c r="I542" s="9">
        <f t="shared" si="122"/>
        <v>3.8032206936954447</v>
      </c>
      <c r="J542" s="9">
        <f t="shared" si="123"/>
        <v>5.0137023568821144</v>
      </c>
      <c r="K542" s="11">
        <f t="shared" si="124"/>
        <v>0.5524861878453039</v>
      </c>
      <c r="L542" s="11">
        <f t="shared" si="125"/>
        <v>0.27472527472527469</v>
      </c>
      <c r="M542" s="11">
        <f t="shared" si="126"/>
        <v>0.20920502092050208</v>
      </c>
      <c r="N542" s="11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-0.25666868788531316</v>
      </c>
      <c r="O542" s="11">
        <f>0</f>
        <v>0</v>
      </c>
      <c r="P542" s="11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0.22957809198822626</v>
      </c>
      <c r="Q542" s="11">
        <f>2*'OddsRatio_working_3-way'!K542*'OddsRatio_working_3-way'!L542*'OddsRatio_working_3-way'!M542</f>
        <v>6.3507079388167714E-2</v>
      </c>
      <c r="R542" s="11">
        <f t="shared" si="127"/>
        <v>0</v>
      </c>
      <c r="S542" s="11">
        <f t="shared" si="128"/>
        <v>-0.89445305494688254</v>
      </c>
      <c r="T542" s="11">
        <f t="shared" si="129"/>
        <v>-0.24742823096732577</v>
      </c>
      <c r="U542" s="11">
        <f>'OddsRatio_working_3-way'!S542-'OddsRatio_working_3-way'!R542^2/3</f>
        <v>-0.89445305494688254</v>
      </c>
      <c r="V542" s="11">
        <f>'OddsRatio_working_3-way'!S542*'OddsRatio_working_3-way'!R542/3-2*'OddsRatio_working_3-way'!R542^3/27-'OddsRatio_working_3-way'!T542</f>
        <v>0.24742823096732577</v>
      </c>
      <c r="W542" s="11">
        <f>'OddsRatio_working_3-way'!V542^2+4*'OddsRatio_working_3-way'!U542^3/27</f>
        <v>-4.479465245632553E-2</v>
      </c>
      <c r="X542" s="11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0.16280001684270939</v>
      </c>
      <c r="Y542" s="11">
        <f>IF('OddsRatio_working_3-way'!W542&gt;=0,IF('OddsRatio_working_3-way'!V542+SQRT('OddsRatio_working_3-way'!W542)&gt;0,0,PI()),ACOS('OddsRatio_working_3-way'!V542/(2*'OddsRatio_working_3-way'!X542)))</f>
        <v>0.70761454700074156</v>
      </c>
      <c r="Z542" s="11">
        <f>'OddsRatio_working_3-way'!X542^(1/3)*COS('OddsRatio_working_3-way'!Y542/3)</f>
        <v>0.53091301016959191</v>
      </c>
      <c r="AA542" s="11">
        <f>'OddsRatio_working_3-way'!X542^(1/3)*COS(('OddsRatio_working_3-way'!Y542+2*PI())/3)</f>
        <v>-0.37596349790071598</v>
      </c>
      <c r="AB542" s="11">
        <f>'OddsRatio_working_3-way'!X542^(1/3)*COS(('OddsRatio_working_3-way'!Y542+4*PI())/3)</f>
        <v>-0.15494951226887604</v>
      </c>
      <c r="AC542" s="11">
        <f>'OddsRatio_working_3-way'!X542^(1/3)*SIN('OddsRatio_working_3-way'!Y542/3)</f>
        <v>0.12760248409921499</v>
      </c>
      <c r="AD542" s="11">
        <f>'OddsRatio_working_3-way'!X542^(1/3)*SIN(('OddsRatio_working_3-way'!Y542+2*PI())/3)</f>
        <v>0.39598291195692514</v>
      </c>
      <c r="AE542" s="11">
        <f>'OddsRatio_working_3-way'!X542^(1/3)*SIN(('OddsRatio_working_3-way'!Y542+4*PI())/3)</f>
        <v>-0.52358539605614007</v>
      </c>
      <c r="AF542" s="11">
        <f>-'OddsRatio_working_3-way'!U542/(3*'OddsRatio_working_3-way'!X542^(1/3))*COS(('OddsRatio_working_3-way'!Y542)/3)</f>
        <v>0.5309130101695918</v>
      </c>
      <c r="AG542" s="11">
        <f>-'OddsRatio_working_3-way'!U542/(3*'OddsRatio_working_3-way'!X542^(1/3))*COS(('OddsRatio_working_3-way'!Y542+2*PI())/3)</f>
        <v>-0.37596349790071587</v>
      </c>
      <c r="AH542" s="11">
        <f>-'OddsRatio_working_3-way'!U542/(3*'OddsRatio_working_3-way'!X542^(1/3))*COS(('OddsRatio_working_3-way'!Y542+4*PI())/3)</f>
        <v>-0.15494951226887602</v>
      </c>
      <c r="AI542" s="11">
        <f>'OddsRatio_working_3-way'!U542/(3*'OddsRatio_working_3-way'!X542^(1/3))*SIN(('OddsRatio_working_3-way'!Y542)/3)</f>
        <v>-0.12760248409921496</v>
      </c>
      <c r="AJ542" s="11">
        <f>'OddsRatio_working_3-way'!U542/(3*'OddsRatio_working_3-way'!X542^(1/3))*SIN(('OddsRatio_working_3-way'!Y542+2*PI())/3)</f>
        <v>-0.39598291195692509</v>
      </c>
      <c r="AK542" s="11">
        <f>'OddsRatio_working_3-way'!U542/(3*'OddsRatio_working_3-way'!X542^(1/3))*SIN(('OddsRatio_working_3-way'!Y542+4*PI())/3)</f>
        <v>0.52358539605613996</v>
      </c>
      <c r="AL542" s="11">
        <f>'OddsRatio_working_3-way'!Z542+'OddsRatio_working_3-way'!AF542</f>
        <v>1.0618260203391836</v>
      </c>
      <c r="AM542" s="11">
        <f>'OddsRatio_working_3-way'!AA542+'OddsRatio_working_3-way'!AG542</f>
        <v>-0.75192699580143185</v>
      </c>
      <c r="AN542" s="11">
        <f>'OddsRatio_working_3-way'!AB542+'OddsRatio_working_3-way'!AH542</f>
        <v>-0.30989902453775209</v>
      </c>
      <c r="AO542" s="11">
        <f>'OddsRatio_working_3-way'!AC542+'OddsRatio_working_3-way'!AI542</f>
        <v>0</v>
      </c>
      <c r="AP542" s="11">
        <f>'OddsRatio_working_3-way'!AD542+'OddsRatio_working_3-way'!AJ542</f>
        <v>0</v>
      </c>
      <c r="AQ542" s="11">
        <f>'OddsRatio_working_3-way'!AE542+'OddsRatio_working_3-way'!AK542</f>
        <v>0</v>
      </c>
      <c r="AR542" s="10">
        <f>IF(A542="","",IF(('OddsRatio_working_3-way'!X542=0),IF(Q542&gt;0,-Q542^(1/3),(-Q542)^(1/3)),'OddsRatio_working_3-way'!AL542-'OddsRatio_working_3-way'!R542/3))</f>
        <v>1.0618260203391836</v>
      </c>
      <c r="AS542" s="11">
        <f>IF(('OddsRatio_working_3-way'!X542=0),IF(Q542&gt;0,-Q542^(1/3),(-Q542)^(1/3)),'OddsRatio_working_3-way'!AM542-'OddsRatio_working_3-way'!R542/3)</f>
        <v>-0.75192699580143185</v>
      </c>
      <c r="AT542" s="11">
        <f>IF(('OddsRatio_working_3-way'!X542=0),IF(Q542&gt;0,-Q542^(1/3),(-Q542)^(1/3)),'OddsRatio_working_3-way'!AN542-'OddsRatio_working_3-way'!R542/3)</f>
        <v>-0.30989902453775209</v>
      </c>
      <c r="AU542" s="11">
        <f>IF(('OddsRatio_working_3-way'!X542=0),0,'OddsRatio_working_3-way'!AO542)</f>
        <v>0</v>
      </c>
      <c r="AV542" s="11">
        <f>IF(('OddsRatio_working_3-way'!X542=0),0,'OddsRatio_working_3-way'!AP542)</f>
        <v>0</v>
      </c>
      <c r="AW542" s="11">
        <f>IF(('OddsRatio_working_3-way'!X542=0),0,'OddsRatio_working_3-way'!AQ542)</f>
        <v>0</v>
      </c>
    </row>
    <row r="543" spans="1:49" x14ac:dyDescent="0.2">
      <c r="A543" s="4">
        <f>IF('True_Odds_Calculator_3-way'!A544="","",'True_Odds_Calculator_3-way'!A544)</f>
        <v>2.2400000000000002</v>
      </c>
      <c r="B543" s="4">
        <f>IF('True_Odds_Calculator_3-way'!B544="","",'True_Odds_Calculator_3-way'!B544)</f>
        <v>3.48</v>
      </c>
      <c r="C543" s="4">
        <f>IF('True_Odds_Calculator_3-way'!C544="","",'True_Odds_Calculator_3-way'!C544)</f>
        <v>3.28</v>
      </c>
      <c r="D543" s="9">
        <f t="shared" si="117"/>
        <v>0.43195619383022954</v>
      </c>
      <c r="E543" s="9">
        <f t="shared" si="118"/>
        <v>0.27547457037272471</v>
      </c>
      <c r="F543" s="9">
        <f t="shared" si="119"/>
        <v>0.29256923579704552</v>
      </c>
      <c r="G543" s="9">
        <f t="shared" si="120"/>
        <v>1.0605238453076664</v>
      </c>
      <c r="H543" s="9">
        <f t="shared" si="121"/>
        <v>2.3150495681815064</v>
      </c>
      <c r="I543" s="9">
        <f t="shared" si="122"/>
        <v>3.6300991363630128</v>
      </c>
      <c r="J543" s="9">
        <f t="shared" si="123"/>
        <v>3.4179943673014797</v>
      </c>
      <c r="K543" s="11">
        <f t="shared" si="124"/>
        <v>0.4464285714285714</v>
      </c>
      <c r="L543" s="11">
        <f t="shared" si="125"/>
        <v>0.28735632183908044</v>
      </c>
      <c r="M543" s="11">
        <f t="shared" si="126"/>
        <v>0.3048780487804878</v>
      </c>
      <c r="N543" s="11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-0.27422503904841999</v>
      </c>
      <c r="O543" s="11">
        <f>0</f>
        <v>0</v>
      </c>
      <c r="P543" s="11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0.23466598582241979</v>
      </c>
      <c r="Q543" s="11">
        <f>2*'OddsRatio_working_3-way'!K543*'OddsRatio_working_3-way'!L543*'OddsRatio_working_3-way'!M543</f>
        <v>7.8221995274139935E-2</v>
      </c>
      <c r="R543" s="11">
        <f t="shared" si="127"/>
        <v>0</v>
      </c>
      <c r="S543" s="11">
        <f t="shared" si="128"/>
        <v>-0.85574237362396643</v>
      </c>
      <c r="T543" s="11">
        <f t="shared" si="129"/>
        <v>-0.2852474578746555</v>
      </c>
      <c r="U543" s="11">
        <f>'OddsRatio_working_3-way'!S543-'OddsRatio_working_3-way'!R543^2/3</f>
        <v>-0.85574237362396643</v>
      </c>
      <c r="V543" s="11">
        <f>'OddsRatio_working_3-way'!S543*'OddsRatio_working_3-way'!R543/3-2*'OddsRatio_working_3-way'!R543^3/27-'OddsRatio_working_3-way'!T543</f>
        <v>0.2852474578746555</v>
      </c>
      <c r="W543" s="11">
        <f>'OddsRatio_working_3-way'!V543^2+4*'OddsRatio_working_3-way'!U543^3/27</f>
        <v>-1.1471794452153128E-2</v>
      </c>
      <c r="X543" s="11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0.15234656763126178</v>
      </c>
      <c r="Y543" s="11">
        <f>IF('OddsRatio_working_3-way'!W543&gt;=0,IF('OddsRatio_working_3-way'!V543+SQRT('OddsRatio_working_3-way'!W543)&gt;0,0,PI()),ACOS('OddsRatio_working_3-way'!V543/(2*'OddsRatio_working_3-way'!X543)))</f>
        <v>0.35919679559188955</v>
      </c>
      <c r="Z543" s="11">
        <f>'OddsRatio_working_3-way'!X543^(1/3)*COS('OddsRatio_working_3-way'!Y543/3)</f>
        <v>0.5302619226538331</v>
      </c>
      <c r="AA543" s="11">
        <f>'OddsRatio_working_3-way'!X543^(1/3)*COS(('OddsRatio_working_3-way'!Y543+2*PI())/3)</f>
        <v>-0.32037870737674956</v>
      </c>
      <c r="AB543" s="11">
        <f>'OddsRatio_working_3-way'!X543^(1/3)*COS(('OddsRatio_working_3-way'!Y543+4*PI())/3)</f>
        <v>-0.20988321527708359</v>
      </c>
      <c r="AC543" s="11">
        <f>'OddsRatio_working_3-way'!X543^(1/3)*SIN('OddsRatio_working_3-way'!Y543/3)</f>
        <v>6.3794602107982268E-2</v>
      </c>
      <c r="AD543" s="11">
        <f>'OddsRatio_working_3-way'!X543^(1/3)*SIN(('OddsRatio_working_3-way'!Y543+2*PI())/3)</f>
        <v>0.42732299462380735</v>
      </c>
      <c r="AE543" s="11">
        <f>'OddsRatio_working_3-way'!X543^(1/3)*SIN(('OddsRatio_working_3-way'!Y543+4*PI())/3)</f>
        <v>-0.49111759673178973</v>
      </c>
      <c r="AF543" s="11">
        <f>-'OddsRatio_working_3-way'!U543/(3*'OddsRatio_working_3-way'!X543^(1/3))*COS(('OddsRatio_working_3-way'!Y543)/3)</f>
        <v>0.53026192265383321</v>
      </c>
      <c r="AG543" s="11">
        <f>-'OddsRatio_working_3-way'!U543/(3*'OddsRatio_working_3-way'!X543^(1/3))*COS(('OddsRatio_working_3-way'!Y543+2*PI())/3)</f>
        <v>-0.32037870737674967</v>
      </c>
      <c r="AH543" s="11">
        <f>-'OddsRatio_working_3-way'!U543/(3*'OddsRatio_working_3-way'!X543^(1/3))*COS(('OddsRatio_working_3-way'!Y543+4*PI())/3)</f>
        <v>-0.20988321527708365</v>
      </c>
      <c r="AI543" s="11">
        <f>'OddsRatio_working_3-way'!U543/(3*'OddsRatio_working_3-way'!X543^(1/3))*SIN(('OddsRatio_working_3-way'!Y543)/3)</f>
        <v>-6.3794602107982282E-2</v>
      </c>
      <c r="AJ543" s="11">
        <f>'OddsRatio_working_3-way'!U543/(3*'OddsRatio_working_3-way'!X543^(1/3))*SIN(('OddsRatio_working_3-way'!Y543+2*PI())/3)</f>
        <v>-0.42732299462380741</v>
      </c>
      <c r="AK543" s="11">
        <f>'OddsRatio_working_3-way'!U543/(3*'OddsRatio_working_3-way'!X543^(1/3))*SIN(('OddsRatio_working_3-way'!Y543+4*PI())/3)</f>
        <v>0.49111759673178984</v>
      </c>
      <c r="AL543" s="11">
        <f>'OddsRatio_working_3-way'!Z543+'OddsRatio_working_3-way'!AF543</f>
        <v>1.0605238453076664</v>
      </c>
      <c r="AM543" s="11">
        <f>'OddsRatio_working_3-way'!AA543+'OddsRatio_working_3-way'!AG543</f>
        <v>-0.64075741475349923</v>
      </c>
      <c r="AN543" s="11">
        <f>'OddsRatio_working_3-way'!AB543+'OddsRatio_working_3-way'!AH543</f>
        <v>-0.41976643055416724</v>
      </c>
      <c r="AO543" s="11">
        <f>'OddsRatio_working_3-way'!AC543+'OddsRatio_working_3-way'!AI543</f>
        <v>0</v>
      </c>
      <c r="AP543" s="11">
        <f>'OddsRatio_working_3-way'!AD543+'OddsRatio_working_3-way'!AJ543</f>
        <v>0</v>
      </c>
      <c r="AQ543" s="11">
        <f>'OddsRatio_working_3-way'!AE543+'OddsRatio_working_3-way'!AK543</f>
        <v>0</v>
      </c>
      <c r="AR543" s="10">
        <f>IF(A543="","",IF(('OddsRatio_working_3-way'!X543=0),IF(Q543&gt;0,-Q543^(1/3),(-Q543)^(1/3)),'OddsRatio_working_3-way'!AL543-'OddsRatio_working_3-way'!R543/3))</f>
        <v>1.0605238453076664</v>
      </c>
      <c r="AS543" s="11">
        <f>IF(('OddsRatio_working_3-way'!X543=0),IF(Q543&gt;0,-Q543^(1/3),(-Q543)^(1/3)),'OddsRatio_working_3-way'!AM543-'OddsRatio_working_3-way'!R543/3)</f>
        <v>-0.64075741475349923</v>
      </c>
      <c r="AT543" s="11">
        <f>IF(('OddsRatio_working_3-way'!X543=0),IF(Q543&gt;0,-Q543^(1/3),(-Q543)^(1/3)),'OddsRatio_working_3-way'!AN543-'OddsRatio_working_3-way'!R543/3)</f>
        <v>-0.41976643055416724</v>
      </c>
      <c r="AU543" s="11">
        <f>IF(('OddsRatio_working_3-way'!X543=0),0,'OddsRatio_working_3-way'!AO543)</f>
        <v>0</v>
      </c>
      <c r="AV543" s="11">
        <f>IF(('OddsRatio_working_3-way'!X543=0),0,'OddsRatio_working_3-way'!AP543)</f>
        <v>0</v>
      </c>
      <c r="AW543" s="11">
        <f>IF(('OddsRatio_working_3-way'!X543=0),0,'OddsRatio_working_3-way'!AQ543)</f>
        <v>0</v>
      </c>
    </row>
    <row r="544" spans="1:49" x14ac:dyDescent="0.2">
      <c r="A544" s="4">
        <f>IF('True_Odds_Calculator_3-way'!A545="","",'True_Odds_Calculator_3-way'!A545)</f>
        <v>1.99</v>
      </c>
      <c r="B544" s="4">
        <f>IF('True_Odds_Calculator_3-way'!B545="","",'True_Odds_Calculator_3-way'!B545)</f>
        <v>3.75</v>
      </c>
      <c r="C544" s="4">
        <f>IF('True_Odds_Calculator_3-way'!C545="","",'True_Odds_Calculator_3-way'!C545)</f>
        <v>3.68</v>
      </c>
      <c r="D544" s="9">
        <f t="shared" si="117"/>
        <v>0.48647014600659266</v>
      </c>
      <c r="E544" s="9">
        <f t="shared" si="118"/>
        <v>0.25430470735841215</v>
      </c>
      <c r="F544" s="9">
        <f t="shared" si="119"/>
        <v>0.25922514663499496</v>
      </c>
      <c r="G544" s="9">
        <f t="shared" si="120"/>
        <v>1.0662874762077079</v>
      </c>
      <c r="H544" s="9">
        <f t="shared" si="121"/>
        <v>2.055624601445631</v>
      </c>
      <c r="I544" s="9">
        <f t="shared" si="122"/>
        <v>3.932290559571197</v>
      </c>
      <c r="J544" s="9">
        <f t="shared" si="123"/>
        <v>3.8576504362366584</v>
      </c>
      <c r="K544" s="11">
        <f t="shared" si="124"/>
        <v>0.50251256281407031</v>
      </c>
      <c r="L544" s="11">
        <f t="shared" si="125"/>
        <v>0.26666666666666666</v>
      </c>
      <c r="M544" s="11">
        <f t="shared" si="126"/>
        <v>0.27173913043478259</v>
      </c>
      <c r="N544" s="11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-0.26568713130871746</v>
      </c>
      <c r="O544" s="11">
        <f>0</f>
        <v>0</v>
      </c>
      <c r="P544" s="11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0.23377758357002398</v>
      </c>
      <c r="Q544" s="11">
        <f>2*'OddsRatio_working_3-way'!K544*'OddsRatio_working_3-way'!L544*'OddsRatio_working_3-way'!M544</f>
        <v>7.2827907654213084E-2</v>
      </c>
      <c r="R544" s="11">
        <f t="shared" si="127"/>
        <v>0</v>
      </c>
      <c r="S544" s="11">
        <f t="shared" si="128"/>
        <v>-0.87989803050861393</v>
      </c>
      <c r="T544" s="11">
        <f t="shared" si="129"/>
        <v>-0.27411153598399191</v>
      </c>
      <c r="U544" s="11">
        <f>'OddsRatio_working_3-way'!S544-'OddsRatio_working_3-way'!R544^2/3</f>
        <v>-0.87989803050861393</v>
      </c>
      <c r="V544" s="11">
        <f>'OddsRatio_working_3-way'!S544*'OddsRatio_working_3-way'!R544/3-2*'OddsRatio_working_3-way'!R544^3/27-'OddsRatio_working_3-way'!T544</f>
        <v>0.27411153598399191</v>
      </c>
      <c r="W544" s="11">
        <f>'OddsRatio_working_3-way'!V544^2+4*'OddsRatio_working_3-way'!U544^3/27</f>
        <v>-2.5786589088894252E-2</v>
      </c>
      <c r="X544" s="11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0.15884247168846052</v>
      </c>
      <c r="Y544" s="11">
        <f>IF('OddsRatio_working_3-way'!W544&gt;=0,IF('OddsRatio_working_3-way'!V544+SQRT('OddsRatio_working_3-way'!W544)&gt;0,0,PI()),ACOS('OddsRatio_working_3-way'!V544/(2*'OddsRatio_working_3-way'!X544)))</f>
        <v>0.52993324264636543</v>
      </c>
      <c r="Z544" s="11">
        <f>'OddsRatio_working_3-way'!X544^(1/3)*COS('OddsRatio_working_3-way'!Y544/3)</f>
        <v>0.53314373810385396</v>
      </c>
      <c r="AA544" s="11">
        <f>'OddsRatio_working_3-way'!X544^(1/3)*COS(('OddsRatio_working_3-way'!Y544+2*PI())/3)</f>
        <v>-0.34899045626161179</v>
      </c>
      <c r="AB544" s="11">
        <f>'OddsRatio_working_3-way'!X544^(1/3)*COS(('OddsRatio_working_3-way'!Y544+4*PI())/3)</f>
        <v>-0.18415328184224225</v>
      </c>
      <c r="AC544" s="11">
        <f>'OddsRatio_working_3-way'!X544^(1/3)*SIN('OddsRatio_working_3-way'!Y544/3)</f>
        <v>9.5168787023480417E-2</v>
      </c>
      <c r="AD544" s="11">
        <f>'OddsRatio_working_3-way'!X544^(1/3)*SIN(('OddsRatio_working_3-way'!Y544+2*PI())/3)</f>
        <v>0.41413162755479493</v>
      </c>
      <c r="AE544" s="11">
        <f>'OddsRatio_working_3-way'!X544^(1/3)*SIN(('OddsRatio_working_3-way'!Y544+4*PI())/3)</f>
        <v>-0.50930041457827524</v>
      </c>
      <c r="AF544" s="11">
        <f>-'OddsRatio_working_3-way'!U544/(3*'OddsRatio_working_3-way'!X544^(1/3))*COS(('OddsRatio_working_3-way'!Y544)/3)</f>
        <v>0.53314373810385385</v>
      </c>
      <c r="AG544" s="11">
        <f>-'OddsRatio_working_3-way'!U544/(3*'OddsRatio_working_3-way'!X544^(1/3))*COS(('OddsRatio_working_3-way'!Y544+2*PI())/3)</f>
        <v>-0.34899045626161174</v>
      </c>
      <c r="AH544" s="11">
        <f>-'OddsRatio_working_3-way'!U544/(3*'OddsRatio_working_3-way'!X544^(1/3))*COS(('OddsRatio_working_3-way'!Y544+4*PI())/3)</f>
        <v>-0.18415328184224219</v>
      </c>
      <c r="AI544" s="11">
        <f>'OddsRatio_working_3-way'!U544/(3*'OddsRatio_working_3-way'!X544^(1/3))*SIN(('OddsRatio_working_3-way'!Y544)/3)</f>
        <v>-9.5168787023480403E-2</v>
      </c>
      <c r="AJ544" s="11">
        <f>'OddsRatio_working_3-way'!U544/(3*'OddsRatio_working_3-way'!X544^(1/3))*SIN(('OddsRatio_working_3-way'!Y544+2*PI())/3)</f>
        <v>-0.41413162755479488</v>
      </c>
      <c r="AK544" s="11">
        <f>'OddsRatio_working_3-way'!U544/(3*'OddsRatio_working_3-way'!X544^(1/3))*SIN(('OddsRatio_working_3-way'!Y544+4*PI())/3)</f>
        <v>0.50930041457827513</v>
      </c>
      <c r="AL544" s="11">
        <f>'OddsRatio_working_3-way'!Z544+'OddsRatio_working_3-way'!AF544</f>
        <v>1.0662874762077079</v>
      </c>
      <c r="AM544" s="11">
        <f>'OddsRatio_working_3-way'!AA544+'OddsRatio_working_3-way'!AG544</f>
        <v>-0.69798091252322347</v>
      </c>
      <c r="AN544" s="11">
        <f>'OddsRatio_working_3-way'!AB544+'OddsRatio_working_3-way'!AH544</f>
        <v>-0.36830656368448444</v>
      </c>
      <c r="AO544" s="11">
        <f>'OddsRatio_working_3-way'!AC544+'OddsRatio_working_3-way'!AI544</f>
        <v>0</v>
      </c>
      <c r="AP544" s="11">
        <f>'OddsRatio_working_3-way'!AD544+'OddsRatio_working_3-way'!AJ544</f>
        <v>0</v>
      </c>
      <c r="AQ544" s="11">
        <f>'OddsRatio_working_3-way'!AE544+'OddsRatio_working_3-way'!AK544</f>
        <v>0</v>
      </c>
      <c r="AR544" s="10">
        <f>IF(A544="","",IF(('OddsRatio_working_3-way'!X544=0),IF(Q544&gt;0,-Q544^(1/3),(-Q544)^(1/3)),'OddsRatio_working_3-way'!AL544-'OddsRatio_working_3-way'!R544/3))</f>
        <v>1.0662874762077079</v>
      </c>
      <c r="AS544" s="11">
        <f>IF(('OddsRatio_working_3-way'!X544=0),IF(Q544&gt;0,-Q544^(1/3),(-Q544)^(1/3)),'OddsRatio_working_3-way'!AM544-'OddsRatio_working_3-way'!R544/3)</f>
        <v>-0.69798091252322347</v>
      </c>
      <c r="AT544" s="11">
        <f>IF(('OddsRatio_working_3-way'!X544=0),IF(Q544&gt;0,-Q544^(1/3),(-Q544)^(1/3)),'OddsRatio_working_3-way'!AN544-'OddsRatio_working_3-way'!R544/3)</f>
        <v>-0.36830656368448444</v>
      </c>
      <c r="AU544" s="11">
        <f>IF(('OddsRatio_working_3-way'!X544=0),0,'OddsRatio_working_3-way'!AO544)</f>
        <v>0</v>
      </c>
      <c r="AV544" s="11">
        <f>IF(('OddsRatio_working_3-way'!X544=0),0,'OddsRatio_working_3-way'!AP544)</f>
        <v>0</v>
      </c>
      <c r="AW544" s="11">
        <f>IF(('OddsRatio_working_3-way'!X544=0),0,'OddsRatio_working_3-way'!AQ544)</f>
        <v>0</v>
      </c>
    </row>
    <row r="545" spans="1:49" x14ac:dyDescent="0.2">
      <c r="A545" s="4">
        <f>IF('True_Odds_Calculator_3-way'!A546="","",'True_Odds_Calculator_3-way'!A546)</f>
        <v>2.4</v>
      </c>
      <c r="B545" s="4">
        <f>IF('True_Odds_Calculator_3-way'!B546="","",'True_Odds_Calculator_3-way'!B546)</f>
        <v>3.55</v>
      </c>
      <c r="C545" s="4">
        <f>IF('True_Odds_Calculator_3-way'!C546="","",'True_Odds_Calculator_3-way'!C546)</f>
        <v>2.94</v>
      </c>
      <c r="D545" s="9">
        <f t="shared" si="117"/>
        <v>0.40264592220551471</v>
      </c>
      <c r="E545" s="9">
        <f t="shared" si="118"/>
        <v>0.27010821972471361</v>
      </c>
      <c r="F545" s="9">
        <f t="shared" si="119"/>
        <v>0.32724585806977174</v>
      </c>
      <c r="G545" s="9">
        <f t="shared" si="120"/>
        <v>1.0596940403661543</v>
      </c>
      <c r="H545" s="9">
        <f t="shared" si="121"/>
        <v>2.4835716565126158</v>
      </c>
      <c r="I545" s="9">
        <f t="shared" si="122"/>
        <v>3.7022198029336937</v>
      </c>
      <c r="J545" s="9">
        <f t="shared" si="123"/>
        <v>3.0558064383103392</v>
      </c>
      <c r="K545" s="11">
        <f t="shared" si="124"/>
        <v>0.41666666666666669</v>
      </c>
      <c r="L545" s="11">
        <f t="shared" si="125"/>
        <v>0.28169014084507044</v>
      </c>
      <c r="M545" s="11">
        <f t="shared" si="126"/>
        <v>0.3401360544217687</v>
      </c>
      <c r="N545" s="11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-0.27649228705566731</v>
      </c>
      <c r="O545" s="11">
        <f>0</f>
        <v>0</v>
      </c>
      <c r="P545" s="11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0.23514100475871097</v>
      </c>
      <c r="Q545" s="11">
        <f>2*'OddsRatio_working_3-way'!K545*'OddsRatio_working_3-way'!L545*'OddsRatio_working_3-way'!M545</f>
        <v>7.9844144230462141E-2</v>
      </c>
      <c r="R545" s="11">
        <f t="shared" si="127"/>
        <v>0</v>
      </c>
      <c r="S545" s="11">
        <f t="shared" si="128"/>
        <v>-0.85044327009154175</v>
      </c>
      <c r="T545" s="11">
        <f t="shared" si="129"/>
        <v>-0.28877530393600742</v>
      </c>
      <c r="U545" s="11">
        <f>'OddsRatio_working_3-way'!S545-'OddsRatio_working_3-way'!R545^2/3</f>
        <v>-0.85044327009154175</v>
      </c>
      <c r="V545" s="11">
        <f>'OddsRatio_working_3-way'!S545*'OddsRatio_working_3-way'!R545/3-2*'OddsRatio_working_3-way'!R545^3/27-'OddsRatio_working_3-way'!T545</f>
        <v>0.28877530393600742</v>
      </c>
      <c r="W545" s="11">
        <f>'OddsRatio_working_3-way'!V545^2+4*'OddsRatio_working_3-way'!U545^3/27</f>
        <v>-7.7327185116099484E-3</v>
      </c>
      <c r="X545" s="11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0.15093367307773256</v>
      </c>
      <c r="Y545" s="11">
        <f>IF('OddsRatio_working_3-way'!W545&gt;=0,IF('OddsRatio_working_3-way'!V545+SQRT('OddsRatio_working_3-way'!W545)&gt;0,0,PI()),ACOS('OddsRatio_working_3-way'!V545/(2*'OddsRatio_working_3-way'!X545)))</f>
        <v>0.29559213819500441</v>
      </c>
      <c r="Z545" s="11">
        <f>'OddsRatio_working_3-way'!X545^(1/3)*COS('OddsRatio_working_3-way'!Y545/3)</f>
        <v>0.52984702018307717</v>
      </c>
      <c r="AA545" s="11">
        <f>'OddsRatio_working_3-way'!X545^(1/3)*COS(('OddsRatio_working_3-way'!Y545+2*PI())/3)</f>
        <v>-0.31028229011504455</v>
      </c>
      <c r="AB545" s="11">
        <f>'OddsRatio_working_3-way'!X545^(1/3)*COS(('OddsRatio_working_3-way'!Y545+4*PI())/3)</f>
        <v>-0.21956473006803273</v>
      </c>
      <c r="AC545" s="11">
        <f>'OddsRatio_working_3-way'!X545^(1/3)*SIN('OddsRatio_working_3-way'!Y545/3)</f>
        <v>5.2375807713368264E-2</v>
      </c>
      <c r="AD545" s="11">
        <f>'OddsRatio_working_3-way'!X545^(1/3)*SIN(('OddsRatio_working_3-way'!Y545+2*PI())/3)</f>
        <v>0.43267307574134684</v>
      </c>
      <c r="AE545" s="11">
        <f>'OddsRatio_working_3-way'!X545^(1/3)*SIN(('OddsRatio_working_3-way'!Y545+4*PI())/3)</f>
        <v>-0.48504888345471514</v>
      </c>
      <c r="AF545" s="11">
        <f>-'OddsRatio_working_3-way'!U545/(3*'OddsRatio_working_3-way'!X545^(1/3))*COS(('OddsRatio_working_3-way'!Y545)/3)</f>
        <v>0.52984702018307728</v>
      </c>
      <c r="AG545" s="11">
        <f>-'OddsRatio_working_3-way'!U545/(3*'OddsRatio_working_3-way'!X545^(1/3))*COS(('OddsRatio_working_3-way'!Y545+2*PI())/3)</f>
        <v>-0.3102822901150446</v>
      </c>
      <c r="AH545" s="11">
        <f>-'OddsRatio_working_3-way'!U545/(3*'OddsRatio_working_3-way'!X545^(1/3))*COS(('OddsRatio_working_3-way'!Y545+4*PI())/3)</f>
        <v>-0.21956473006803276</v>
      </c>
      <c r="AI545" s="11">
        <f>'OddsRatio_working_3-way'!U545/(3*'OddsRatio_working_3-way'!X545^(1/3))*SIN(('OddsRatio_working_3-way'!Y545)/3)</f>
        <v>-5.2375807713368278E-2</v>
      </c>
      <c r="AJ545" s="11">
        <f>'OddsRatio_working_3-way'!U545/(3*'OddsRatio_working_3-way'!X545^(1/3))*SIN(('OddsRatio_working_3-way'!Y545+2*PI())/3)</f>
        <v>-0.43267307574134689</v>
      </c>
      <c r="AK545" s="11">
        <f>'OddsRatio_working_3-way'!U545/(3*'OddsRatio_working_3-way'!X545^(1/3))*SIN(('OddsRatio_working_3-way'!Y545+4*PI())/3)</f>
        <v>0.4850488834547152</v>
      </c>
      <c r="AL545" s="11">
        <f>'OddsRatio_working_3-way'!Z545+'OddsRatio_working_3-way'!AF545</f>
        <v>1.0596940403661543</v>
      </c>
      <c r="AM545" s="11">
        <f>'OddsRatio_working_3-way'!AA545+'OddsRatio_working_3-way'!AG545</f>
        <v>-0.6205645802300892</v>
      </c>
      <c r="AN545" s="11">
        <f>'OddsRatio_working_3-way'!AB545+'OddsRatio_working_3-way'!AH545</f>
        <v>-0.43912946013606546</v>
      </c>
      <c r="AO545" s="11">
        <f>'OddsRatio_working_3-way'!AC545+'OddsRatio_working_3-way'!AI545</f>
        <v>0</v>
      </c>
      <c r="AP545" s="11">
        <f>'OddsRatio_working_3-way'!AD545+'OddsRatio_working_3-way'!AJ545</f>
        <v>0</v>
      </c>
      <c r="AQ545" s="11">
        <f>'OddsRatio_working_3-way'!AE545+'OddsRatio_working_3-way'!AK545</f>
        <v>0</v>
      </c>
      <c r="AR545" s="10">
        <f>IF(A545="","",IF(('OddsRatio_working_3-way'!X545=0),IF(Q545&gt;0,-Q545^(1/3),(-Q545)^(1/3)),'OddsRatio_working_3-way'!AL545-'OddsRatio_working_3-way'!R545/3))</f>
        <v>1.0596940403661543</v>
      </c>
      <c r="AS545" s="11">
        <f>IF(('OddsRatio_working_3-way'!X545=0),IF(Q545&gt;0,-Q545^(1/3),(-Q545)^(1/3)),'OddsRatio_working_3-way'!AM545-'OddsRatio_working_3-way'!R545/3)</f>
        <v>-0.6205645802300892</v>
      </c>
      <c r="AT545" s="11">
        <f>IF(('OddsRatio_working_3-way'!X545=0),IF(Q545&gt;0,-Q545^(1/3),(-Q545)^(1/3)),'OddsRatio_working_3-way'!AN545-'OddsRatio_working_3-way'!R545/3)</f>
        <v>-0.43912946013606546</v>
      </c>
      <c r="AU545" s="11">
        <f>IF(('OddsRatio_working_3-way'!X545=0),0,'OddsRatio_working_3-way'!AO545)</f>
        <v>0</v>
      </c>
      <c r="AV545" s="11">
        <f>IF(('OddsRatio_working_3-way'!X545=0),0,'OddsRatio_working_3-way'!AP545)</f>
        <v>0</v>
      </c>
      <c r="AW545" s="11">
        <f>IF(('OddsRatio_working_3-way'!X545=0),0,'OddsRatio_working_3-way'!AQ545)</f>
        <v>0</v>
      </c>
    </row>
    <row r="546" spans="1:49" x14ac:dyDescent="0.2">
      <c r="A546" s="4">
        <f>IF('True_Odds_Calculator_3-way'!A547="","",'True_Odds_Calculator_3-way'!A547)</f>
        <v>1.55</v>
      </c>
      <c r="B546" s="4">
        <f>IF('True_Odds_Calculator_3-way'!B547="","",'True_Odds_Calculator_3-way'!B547)</f>
        <v>4.1900000000000004</v>
      </c>
      <c r="C546" s="4">
        <f>IF('True_Odds_Calculator_3-way'!C547="","",'True_Odds_Calculator_3-way'!C547)</f>
        <v>6.24</v>
      </c>
      <c r="D546" s="9">
        <f t="shared" si="117"/>
        <v>0.62626807216085256</v>
      </c>
      <c r="E546" s="9">
        <f t="shared" si="118"/>
        <v>0.2241544440750409</v>
      </c>
      <c r="F546" s="9">
        <f t="shared" si="119"/>
        <v>0.14957748376410657</v>
      </c>
      <c r="G546" s="9">
        <f t="shared" si="120"/>
        <v>1.0850187424158664</v>
      </c>
      <c r="H546" s="9">
        <f t="shared" si="121"/>
        <v>1.5967603083287263</v>
      </c>
      <c r="I546" s="9">
        <f t="shared" si="122"/>
        <v>4.461209788306614</v>
      </c>
      <c r="J546" s="9">
        <f t="shared" si="123"/>
        <v>6.6854982102591398</v>
      </c>
      <c r="K546" s="11">
        <f t="shared" si="124"/>
        <v>0.64516129032258063</v>
      </c>
      <c r="L546" s="11">
        <f t="shared" si="125"/>
        <v>0.2386634844868735</v>
      </c>
      <c r="M546" s="11">
        <f t="shared" si="126"/>
        <v>0.16025641025641024</v>
      </c>
      <c r="N546" s="11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-0.22685813044963099</v>
      </c>
      <c r="O546" s="11">
        <f>0</f>
        <v>0</v>
      </c>
      <c r="P546" s="11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0.22158789192433043</v>
      </c>
      <c r="Q546" s="11">
        <f>2*'OddsRatio_working_3-way'!K546*'OddsRatio_working_3-way'!L546*'OddsRatio_working_3-way'!M546</f>
        <v>4.9351423591164907E-2</v>
      </c>
      <c r="R546" s="11">
        <f t="shared" si="127"/>
        <v>0</v>
      </c>
      <c r="S546" s="11">
        <f t="shared" si="128"/>
        <v>-0.97676857111157978</v>
      </c>
      <c r="T546" s="11">
        <f t="shared" si="129"/>
        <v>-0.21754311160614248</v>
      </c>
      <c r="U546" s="11">
        <f>'OddsRatio_working_3-way'!S546-'OddsRatio_working_3-way'!R546^2/3</f>
        <v>-0.97676857111157978</v>
      </c>
      <c r="V546" s="11">
        <f>'OddsRatio_working_3-way'!S546*'OddsRatio_working_3-way'!R546/3-2*'OddsRatio_working_3-way'!R546^3/27-'OddsRatio_working_3-way'!T546</f>
        <v>0.21754311160614248</v>
      </c>
      <c r="W546" s="11">
        <f>'OddsRatio_working_3-way'!V546^2+4*'OddsRatio_working_3-way'!U546^3/27</f>
        <v>-9.0736072105857823E-2</v>
      </c>
      <c r="X546" s="11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0.18578285544765721</v>
      </c>
      <c r="Y546" s="11">
        <f>IF('OddsRatio_working_3-way'!W546&gt;=0,IF('OddsRatio_working_3-way'!V546+SQRT('OddsRatio_working_3-way'!W546)&gt;0,0,PI()),ACOS('OddsRatio_working_3-way'!V546/(2*'OddsRatio_working_3-way'!X546)))</f>
        <v>0.94532822505275238</v>
      </c>
      <c r="Z546" s="11">
        <f>'OddsRatio_working_3-way'!X546^(1/3)*COS('OddsRatio_working_3-way'!Y546/3)</f>
        <v>0.54250937120793319</v>
      </c>
      <c r="AA546" s="11">
        <f>'OddsRatio_working_3-way'!X546^(1/3)*COS(('OddsRatio_working_3-way'!Y546+2*PI())/3)</f>
        <v>-0.42440438162578281</v>
      </c>
      <c r="AB546" s="11">
        <f>'OddsRatio_working_3-way'!X546^(1/3)*COS(('OddsRatio_working_3-way'!Y546+4*PI())/3)</f>
        <v>-0.11810498958215078</v>
      </c>
      <c r="AC546" s="11">
        <f>'OddsRatio_working_3-way'!X546^(1/3)*SIN('OddsRatio_working_3-way'!Y546/3)</f>
        <v>0.17684203644900989</v>
      </c>
      <c r="AD546" s="11">
        <f>'OddsRatio_working_3-way'!X546^(1/3)*SIN(('OddsRatio_working_3-way'!Y546+2*PI())/3)</f>
        <v>0.3814058790326873</v>
      </c>
      <c r="AE546" s="11">
        <f>'OddsRatio_working_3-way'!X546^(1/3)*SIN(('OddsRatio_working_3-way'!Y546+4*PI())/3)</f>
        <v>-0.55824791548169705</v>
      </c>
      <c r="AF546" s="11">
        <f>-'OddsRatio_working_3-way'!U546/(3*'OddsRatio_working_3-way'!X546^(1/3))*COS(('OddsRatio_working_3-way'!Y546)/3)</f>
        <v>0.54250937120793319</v>
      </c>
      <c r="AG546" s="11">
        <f>-'OddsRatio_working_3-way'!U546/(3*'OddsRatio_working_3-way'!X546^(1/3))*COS(('OddsRatio_working_3-way'!Y546+2*PI())/3)</f>
        <v>-0.42440438162578281</v>
      </c>
      <c r="AH546" s="11">
        <f>-'OddsRatio_working_3-way'!U546/(3*'OddsRatio_working_3-way'!X546^(1/3))*COS(('OddsRatio_working_3-way'!Y546+4*PI())/3)</f>
        <v>-0.11810498958215078</v>
      </c>
      <c r="AI546" s="11">
        <f>'OddsRatio_working_3-way'!U546/(3*'OddsRatio_working_3-way'!X546^(1/3))*SIN(('OddsRatio_working_3-way'!Y546)/3)</f>
        <v>-0.17684203644900989</v>
      </c>
      <c r="AJ546" s="11">
        <f>'OddsRatio_working_3-way'!U546/(3*'OddsRatio_working_3-way'!X546^(1/3))*SIN(('OddsRatio_working_3-way'!Y546+2*PI())/3)</f>
        <v>-0.3814058790326873</v>
      </c>
      <c r="AK546" s="11">
        <f>'OddsRatio_working_3-way'!U546/(3*'OddsRatio_working_3-way'!X546^(1/3))*SIN(('OddsRatio_working_3-way'!Y546+4*PI())/3)</f>
        <v>0.55824791548169705</v>
      </c>
      <c r="AL546" s="11">
        <f>'OddsRatio_working_3-way'!Z546+'OddsRatio_working_3-way'!AF546</f>
        <v>1.0850187424158664</v>
      </c>
      <c r="AM546" s="11">
        <f>'OddsRatio_working_3-way'!AA546+'OddsRatio_working_3-way'!AG546</f>
        <v>-0.84880876325156562</v>
      </c>
      <c r="AN546" s="11">
        <f>'OddsRatio_working_3-way'!AB546+'OddsRatio_working_3-way'!AH546</f>
        <v>-0.23620997916430156</v>
      </c>
      <c r="AO546" s="11">
        <f>'OddsRatio_working_3-way'!AC546+'OddsRatio_working_3-way'!AI546</f>
        <v>0</v>
      </c>
      <c r="AP546" s="11">
        <f>'OddsRatio_working_3-way'!AD546+'OddsRatio_working_3-way'!AJ546</f>
        <v>0</v>
      </c>
      <c r="AQ546" s="11">
        <f>'OddsRatio_working_3-way'!AE546+'OddsRatio_working_3-way'!AK546</f>
        <v>0</v>
      </c>
      <c r="AR546" s="10">
        <f>IF(A546="","",IF(('OddsRatio_working_3-way'!X546=0),IF(Q546&gt;0,-Q546^(1/3),(-Q546)^(1/3)),'OddsRatio_working_3-way'!AL546-'OddsRatio_working_3-way'!R546/3))</f>
        <v>1.0850187424158664</v>
      </c>
      <c r="AS546" s="11">
        <f>IF(('OddsRatio_working_3-way'!X546=0),IF(Q546&gt;0,-Q546^(1/3),(-Q546)^(1/3)),'OddsRatio_working_3-way'!AM546-'OddsRatio_working_3-way'!R546/3)</f>
        <v>-0.84880876325156562</v>
      </c>
      <c r="AT546" s="11">
        <f>IF(('OddsRatio_working_3-way'!X546=0),IF(Q546&gt;0,-Q546^(1/3),(-Q546)^(1/3)),'OddsRatio_working_3-way'!AN546-'OddsRatio_working_3-way'!R546/3)</f>
        <v>-0.23620997916430156</v>
      </c>
      <c r="AU546" s="11">
        <f>IF(('OddsRatio_working_3-way'!X546=0),0,'OddsRatio_working_3-way'!AO546)</f>
        <v>0</v>
      </c>
      <c r="AV546" s="11">
        <f>IF(('OddsRatio_working_3-way'!X546=0),0,'OddsRatio_working_3-way'!AP546)</f>
        <v>0</v>
      </c>
      <c r="AW546" s="11">
        <f>IF(('OddsRatio_working_3-way'!X546=0),0,'OddsRatio_working_3-way'!AQ546)</f>
        <v>0</v>
      </c>
    </row>
    <row r="547" spans="1:49" x14ac:dyDescent="0.2">
      <c r="A547" s="4">
        <f>IF('True_Odds_Calculator_3-way'!A548="","",'True_Odds_Calculator_3-way'!A548)</f>
        <v>1.32</v>
      </c>
      <c r="B547" s="4">
        <f>IF('True_Odds_Calculator_3-way'!B548="","",'True_Odds_Calculator_3-way'!B548)</f>
        <v>5.52</v>
      </c>
      <c r="C547" s="4">
        <f>IF('True_Odds_Calculator_3-way'!C548="","",'True_Odds_Calculator_3-way'!C548)</f>
        <v>9.42</v>
      </c>
      <c r="D547" s="9">
        <f t="shared" si="117"/>
        <v>0.73755574773103727</v>
      </c>
      <c r="E547" s="9">
        <f t="shared" si="118"/>
        <v>0.16594495163652823</v>
      </c>
      <c r="F547" s="9">
        <f t="shared" si="119"/>
        <v>9.6499300632434601E-2</v>
      </c>
      <c r="G547" s="9">
        <f t="shared" si="120"/>
        <v>1.1119678625832994</v>
      </c>
      <c r="H547" s="9">
        <f t="shared" si="121"/>
        <v>1.3558297160266557</v>
      </c>
      <c r="I547" s="9">
        <f t="shared" si="122"/>
        <v>6.0260947388765125</v>
      </c>
      <c r="J547" s="9">
        <f t="shared" si="123"/>
        <v>10.362769402951379</v>
      </c>
      <c r="K547" s="11">
        <f t="shared" si="124"/>
        <v>0.75757575757575757</v>
      </c>
      <c r="L547" s="11">
        <f t="shared" si="125"/>
        <v>0.1811594202898551</v>
      </c>
      <c r="M547" s="11">
        <f t="shared" si="126"/>
        <v>0.10615711252653928</v>
      </c>
      <c r="N547" s="11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-0.1774338977329839</v>
      </c>
      <c r="O547" s="11">
        <f>0</f>
        <v>0</v>
      </c>
      <c r="P547" s="11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0.19318776242066188</v>
      </c>
      <c r="Q547" s="11">
        <f>2*'OddsRatio_working_3-way'!K547*'OddsRatio_working_3-way'!L547*'OddsRatio_working_3-way'!M547</f>
        <v>2.9138425704473891E-2</v>
      </c>
      <c r="R547" s="11">
        <f t="shared" si="127"/>
        <v>0</v>
      </c>
      <c r="S547" s="11">
        <f t="shared" si="128"/>
        <v>-1.0887872322535888</v>
      </c>
      <c r="T547" s="11">
        <f t="shared" si="129"/>
        <v>-0.16422130199903304</v>
      </c>
      <c r="U547" s="11">
        <f>'OddsRatio_working_3-way'!S547-'OddsRatio_working_3-way'!R547^2/3</f>
        <v>-1.0887872322535888</v>
      </c>
      <c r="V547" s="11">
        <f>'OddsRatio_working_3-way'!S547*'OddsRatio_working_3-way'!R547/3-2*'OddsRatio_working_3-way'!R547^3/27-'OddsRatio_working_3-way'!T547</f>
        <v>0.16422130199903304</v>
      </c>
      <c r="W547" s="11">
        <f>'OddsRatio_working_3-way'!V547^2+4*'OddsRatio_working_3-way'!U547^3/27</f>
        <v>-0.16424782910634309</v>
      </c>
      <c r="X547" s="11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0.21864152461083455</v>
      </c>
      <c r="Y547" s="11">
        <f>IF('OddsRatio_working_3-way'!W547&gt;=0,IF('OddsRatio_working_3-way'!V547+SQRT('OddsRatio_working_3-way'!W547)&gt;0,0,PI()),ACOS('OddsRatio_working_3-way'!V547/(2*'OddsRatio_working_3-way'!X547)))</f>
        <v>1.1858070417177349</v>
      </c>
      <c r="Z547" s="11">
        <f>'OddsRatio_working_3-way'!X547^(1/3)*COS('OddsRatio_working_3-way'!Y547/3)</f>
        <v>0.55598393129164958</v>
      </c>
      <c r="AA547" s="11">
        <f>'OddsRatio_working_3-way'!X547^(1/3)*COS(('OddsRatio_working_3-way'!Y547+2*PI())/3)</f>
        <v>-0.47888549260104768</v>
      </c>
      <c r="AB547" s="11">
        <f>'OddsRatio_working_3-way'!X547^(1/3)*COS(('OddsRatio_working_3-way'!Y547+4*PI())/3)</f>
        <v>-7.7098438690602039E-2</v>
      </c>
      <c r="AC547" s="11">
        <f>'OddsRatio_working_3-way'!X547^(1/3)*SIN('OddsRatio_working_3-way'!Y547/3)</f>
        <v>0.23197186373210255</v>
      </c>
      <c r="AD547" s="11">
        <f>'OddsRatio_working_3-way'!X547^(1/3)*SIN(('OddsRatio_working_3-way'!Y547+2*PI())/3)</f>
        <v>0.36551027672845915</v>
      </c>
      <c r="AE547" s="11">
        <f>'OddsRatio_working_3-way'!X547^(1/3)*SIN(('OddsRatio_working_3-way'!Y547+4*PI())/3)</f>
        <v>-0.59748214046056158</v>
      </c>
      <c r="AF547" s="11">
        <f>-'OddsRatio_working_3-way'!U547/(3*'OddsRatio_working_3-way'!X547^(1/3))*COS(('OddsRatio_working_3-way'!Y547)/3)</f>
        <v>0.5559839312916498</v>
      </c>
      <c r="AG547" s="11">
        <f>-'OddsRatio_working_3-way'!U547/(3*'OddsRatio_working_3-way'!X547^(1/3))*COS(('OddsRatio_working_3-way'!Y547+2*PI())/3)</f>
        <v>-0.47888549260104785</v>
      </c>
      <c r="AH547" s="11">
        <f>-'OddsRatio_working_3-way'!U547/(3*'OddsRatio_working_3-way'!X547^(1/3))*COS(('OddsRatio_working_3-way'!Y547+4*PI())/3)</f>
        <v>-7.7098438690602067E-2</v>
      </c>
      <c r="AI547" s="11">
        <f>'OddsRatio_working_3-way'!U547/(3*'OddsRatio_working_3-way'!X547^(1/3))*SIN(('OddsRatio_working_3-way'!Y547)/3)</f>
        <v>-0.23197186373210263</v>
      </c>
      <c r="AJ547" s="11">
        <f>'OddsRatio_working_3-way'!U547/(3*'OddsRatio_working_3-way'!X547^(1/3))*SIN(('OddsRatio_working_3-way'!Y547+2*PI())/3)</f>
        <v>-0.36551027672845932</v>
      </c>
      <c r="AK547" s="11">
        <f>'OddsRatio_working_3-way'!U547/(3*'OddsRatio_working_3-way'!X547^(1/3))*SIN(('OddsRatio_working_3-way'!Y547+4*PI())/3)</f>
        <v>0.59748214046056181</v>
      </c>
      <c r="AL547" s="11">
        <f>'OddsRatio_working_3-way'!Z547+'OddsRatio_working_3-way'!AF547</f>
        <v>1.1119678625832994</v>
      </c>
      <c r="AM547" s="11">
        <f>'OddsRatio_working_3-way'!AA547+'OddsRatio_working_3-way'!AG547</f>
        <v>-0.95777098520209547</v>
      </c>
      <c r="AN547" s="11">
        <f>'OddsRatio_working_3-way'!AB547+'OddsRatio_working_3-way'!AH547</f>
        <v>-0.15419687738120411</v>
      </c>
      <c r="AO547" s="11">
        <f>'OddsRatio_working_3-way'!AC547+'OddsRatio_working_3-way'!AI547</f>
        <v>0</v>
      </c>
      <c r="AP547" s="11">
        <f>'OddsRatio_working_3-way'!AD547+'OddsRatio_working_3-way'!AJ547</f>
        <v>0</v>
      </c>
      <c r="AQ547" s="11">
        <f>'OddsRatio_working_3-way'!AE547+'OddsRatio_working_3-way'!AK547</f>
        <v>0</v>
      </c>
      <c r="AR547" s="10">
        <f>IF(A547="","",IF(('OddsRatio_working_3-way'!X547=0),IF(Q547&gt;0,-Q547^(1/3),(-Q547)^(1/3)),'OddsRatio_working_3-way'!AL547-'OddsRatio_working_3-way'!R547/3))</f>
        <v>1.1119678625832994</v>
      </c>
      <c r="AS547" s="11">
        <f>IF(('OddsRatio_working_3-way'!X547=0),IF(Q547&gt;0,-Q547^(1/3),(-Q547)^(1/3)),'OddsRatio_working_3-way'!AM547-'OddsRatio_working_3-way'!R547/3)</f>
        <v>-0.95777098520209547</v>
      </c>
      <c r="AT547" s="11">
        <f>IF(('OddsRatio_working_3-way'!X547=0),IF(Q547&gt;0,-Q547^(1/3),(-Q547)^(1/3)),'OddsRatio_working_3-way'!AN547-'OddsRatio_working_3-way'!R547/3)</f>
        <v>-0.15419687738120411</v>
      </c>
      <c r="AU547" s="11">
        <f>IF(('OddsRatio_working_3-way'!X547=0),0,'OddsRatio_working_3-way'!AO547)</f>
        <v>0</v>
      </c>
      <c r="AV547" s="11">
        <f>IF(('OddsRatio_working_3-way'!X547=0),0,'OddsRatio_working_3-way'!AP547)</f>
        <v>0</v>
      </c>
      <c r="AW547" s="11">
        <f>IF(('OddsRatio_working_3-way'!X547=0),0,'OddsRatio_working_3-way'!AQ547)</f>
        <v>0</v>
      </c>
    </row>
    <row r="548" spans="1:49" x14ac:dyDescent="0.2">
      <c r="A548" s="4">
        <f>IF('True_Odds_Calculator_3-way'!A549="","",'True_Odds_Calculator_3-way'!A549)</f>
        <v>2.72</v>
      </c>
      <c r="B548" s="4">
        <f>IF('True_Odds_Calculator_3-way'!B549="","",'True_Odds_Calculator_3-way'!B549)</f>
        <v>3.35</v>
      </c>
      <c r="C548" s="4">
        <f>IF('True_Odds_Calculator_3-way'!C549="","",'True_Odds_Calculator_3-way'!C549)</f>
        <v>2.81</v>
      </c>
      <c r="D548" s="9">
        <f t="shared" si="117"/>
        <v>0.36001037486368703</v>
      </c>
      <c r="E548" s="9">
        <f t="shared" si="118"/>
        <v>0.29164456998978744</v>
      </c>
      <c r="F548" s="9">
        <f t="shared" si="119"/>
        <v>0.34834505514652536</v>
      </c>
      <c r="G548" s="9">
        <f t="shared" si="120"/>
        <v>1.0335451901884967</v>
      </c>
      <c r="H548" s="9">
        <f t="shared" si="121"/>
        <v>2.7776977271242149</v>
      </c>
      <c r="I548" s="9">
        <f t="shared" si="122"/>
        <v>3.4288311969429679</v>
      </c>
      <c r="J548" s="9">
        <f t="shared" si="123"/>
        <v>2.8707167942411789</v>
      </c>
      <c r="K548" s="11">
        <f t="shared" si="124"/>
        <v>0.36764705882352938</v>
      </c>
      <c r="L548" s="11">
        <f t="shared" si="125"/>
        <v>0.29850746268656714</v>
      </c>
      <c r="M548" s="11">
        <f t="shared" si="126"/>
        <v>0.35587188612099646</v>
      </c>
      <c r="N548" s="11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-0.28572934990111187</v>
      </c>
      <c r="O548" s="11">
        <f>0</f>
        <v>0</v>
      </c>
      <c r="P548" s="11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0.22964515917377729</v>
      </c>
      <c r="Q548" s="11">
        <f>2*'OddsRatio_working_3-way'!K548*'OddsRatio_working_3-way'!L548*'OddsRatio_working_3-way'!M548</f>
        <v>7.8110598358427652E-2</v>
      </c>
      <c r="R548" s="11">
        <f t="shared" si="127"/>
        <v>0</v>
      </c>
      <c r="S548" s="11">
        <f t="shared" si="128"/>
        <v>-0.80371568147708738</v>
      </c>
      <c r="T548" s="11">
        <f t="shared" si="129"/>
        <v>-0.27337268077451954</v>
      </c>
      <c r="U548" s="11">
        <f>'OddsRatio_working_3-way'!S548-'OddsRatio_working_3-way'!R548^2/3</f>
        <v>-0.80371568147708738</v>
      </c>
      <c r="V548" s="11">
        <f>'OddsRatio_working_3-way'!S548*'OddsRatio_working_3-way'!R548/3-2*'OddsRatio_working_3-way'!R548^3/27-'OddsRatio_working_3-way'!T548</f>
        <v>0.27337268077451954</v>
      </c>
      <c r="W548" s="11">
        <f>'OddsRatio_working_3-way'!V548^2+4*'OddsRatio_working_3-way'!U548^3/27</f>
        <v>-2.1810507141516722E-3</v>
      </c>
      <c r="X548" s="11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0.13866657249315625</v>
      </c>
      <c r="Y548" s="11">
        <f>IF('OddsRatio_working_3-way'!W548&gt;=0,IF('OddsRatio_working_3-way'!V548+SQRT('OddsRatio_working_3-way'!W548)&gt;0,0,PI()),ACOS('OddsRatio_working_3-way'!V548/(2*'OddsRatio_working_3-way'!X548)))</f>
        <v>0.16920194234124208</v>
      </c>
      <c r="Z548" s="11">
        <f>'OddsRatio_working_3-way'!X548^(1/3)*COS('OddsRatio_working_3-way'!Y548/3)</f>
        <v>0.51677259509424833</v>
      </c>
      <c r="AA548" s="11">
        <f>'OddsRatio_working_3-way'!X548^(1/3)*COS(('OddsRatio_working_3-way'!Y548+2*PI())/3)</f>
        <v>-0.28365454024302394</v>
      </c>
      <c r="AB548" s="11">
        <f>'OddsRatio_working_3-way'!X548^(1/3)*COS(('OddsRatio_working_3-way'!Y548+4*PI())/3)</f>
        <v>-0.2331180548512245</v>
      </c>
      <c r="AC548" s="11">
        <f>'OddsRatio_working_3-way'!X548^(1/3)*SIN('OddsRatio_working_3-way'!Y548/3)</f>
        <v>2.9177253444853099E-2</v>
      </c>
      <c r="AD548" s="11">
        <f>'OddsRatio_working_3-way'!X548^(1/3)*SIN(('OddsRatio_working_3-way'!Y548+2*PI())/3)</f>
        <v>0.43294956860880207</v>
      </c>
      <c r="AE548" s="11">
        <f>'OddsRatio_working_3-way'!X548^(1/3)*SIN(('OddsRatio_working_3-way'!Y548+4*PI())/3)</f>
        <v>-0.46212682205365507</v>
      </c>
      <c r="AF548" s="11">
        <f>-'OddsRatio_working_3-way'!U548/(3*'OddsRatio_working_3-way'!X548^(1/3))*COS(('OddsRatio_working_3-way'!Y548)/3)</f>
        <v>0.51677259509424833</v>
      </c>
      <c r="AG548" s="11">
        <f>-'OddsRatio_working_3-way'!U548/(3*'OddsRatio_working_3-way'!X548^(1/3))*COS(('OddsRatio_working_3-way'!Y548+2*PI())/3)</f>
        <v>-0.28365454024302394</v>
      </c>
      <c r="AH548" s="11">
        <f>-'OddsRatio_working_3-way'!U548/(3*'OddsRatio_working_3-way'!X548^(1/3))*COS(('OddsRatio_working_3-way'!Y548+4*PI())/3)</f>
        <v>-0.2331180548512245</v>
      </c>
      <c r="AI548" s="11">
        <f>'OddsRatio_working_3-way'!U548/(3*'OddsRatio_working_3-way'!X548^(1/3))*SIN(('OddsRatio_working_3-way'!Y548)/3)</f>
        <v>-2.9177253444853099E-2</v>
      </c>
      <c r="AJ548" s="11">
        <f>'OddsRatio_working_3-way'!U548/(3*'OddsRatio_working_3-way'!X548^(1/3))*SIN(('OddsRatio_working_3-way'!Y548+2*PI())/3)</f>
        <v>-0.43294956860880207</v>
      </c>
      <c r="AK548" s="11">
        <f>'OddsRatio_working_3-way'!U548/(3*'OddsRatio_working_3-way'!X548^(1/3))*SIN(('OddsRatio_working_3-way'!Y548+4*PI())/3)</f>
        <v>0.46212682205365507</v>
      </c>
      <c r="AL548" s="11">
        <f>'OddsRatio_working_3-way'!Z548+'OddsRatio_working_3-way'!AF548</f>
        <v>1.0335451901884967</v>
      </c>
      <c r="AM548" s="11">
        <f>'OddsRatio_working_3-way'!AA548+'OddsRatio_working_3-way'!AG548</f>
        <v>-0.56730908048604789</v>
      </c>
      <c r="AN548" s="11">
        <f>'OddsRatio_working_3-way'!AB548+'OddsRatio_working_3-way'!AH548</f>
        <v>-0.466236109702449</v>
      </c>
      <c r="AO548" s="11">
        <f>'OddsRatio_working_3-way'!AC548+'OddsRatio_working_3-way'!AI548</f>
        <v>0</v>
      </c>
      <c r="AP548" s="11">
        <f>'OddsRatio_working_3-way'!AD548+'OddsRatio_working_3-way'!AJ548</f>
        <v>0</v>
      </c>
      <c r="AQ548" s="11">
        <f>'OddsRatio_working_3-way'!AE548+'OddsRatio_working_3-way'!AK548</f>
        <v>0</v>
      </c>
      <c r="AR548" s="10">
        <f>IF(A548="","",IF(('OddsRatio_working_3-way'!X548=0),IF(Q548&gt;0,-Q548^(1/3),(-Q548)^(1/3)),'OddsRatio_working_3-way'!AL548-'OddsRatio_working_3-way'!R548/3))</f>
        <v>1.0335451901884967</v>
      </c>
      <c r="AS548" s="11">
        <f>IF(('OddsRatio_working_3-way'!X548=0),IF(Q548&gt;0,-Q548^(1/3),(-Q548)^(1/3)),'OddsRatio_working_3-way'!AM548-'OddsRatio_working_3-way'!R548/3)</f>
        <v>-0.56730908048604789</v>
      </c>
      <c r="AT548" s="11">
        <f>IF(('OddsRatio_working_3-way'!X548=0),IF(Q548&gt;0,-Q548^(1/3),(-Q548)^(1/3)),'OddsRatio_working_3-way'!AN548-'OddsRatio_working_3-way'!R548/3)</f>
        <v>-0.466236109702449</v>
      </c>
      <c r="AU548" s="11">
        <f>IF(('OddsRatio_working_3-way'!X548=0),0,'OddsRatio_working_3-way'!AO548)</f>
        <v>0</v>
      </c>
      <c r="AV548" s="11">
        <f>IF(('OddsRatio_working_3-way'!X548=0),0,'OddsRatio_working_3-way'!AP548)</f>
        <v>0</v>
      </c>
      <c r="AW548" s="11">
        <f>IF(('OddsRatio_working_3-way'!X548=0),0,'OddsRatio_working_3-way'!AQ548)</f>
        <v>0</v>
      </c>
    </row>
    <row r="549" spans="1:49" x14ac:dyDescent="0.2">
      <c r="A549" s="4">
        <f>IF('True_Odds_Calculator_3-way'!A550="","",'True_Odds_Calculator_3-way'!A550)</f>
        <v>12.39</v>
      </c>
      <c r="B549" s="4">
        <f>IF('True_Odds_Calculator_3-way'!B550="","",'True_Odds_Calculator_3-way'!B550)</f>
        <v>7.3</v>
      </c>
      <c r="C549" s="4">
        <f>IF('True_Odds_Calculator_3-way'!C550="","",'True_Odds_Calculator_3-way'!C550)</f>
        <v>1.23</v>
      </c>
      <c r="D549" s="9">
        <f t="shared" si="117"/>
        <v>7.4298149468005351E-2</v>
      </c>
      <c r="E549" s="9">
        <f t="shared" si="118"/>
        <v>0.12671958961896912</v>
      </c>
      <c r="F549" s="9">
        <f t="shared" si="119"/>
        <v>0.79898226091302538</v>
      </c>
      <c r="G549" s="9">
        <f t="shared" si="120"/>
        <v>1.0938793171010177</v>
      </c>
      <c r="H549" s="9">
        <f t="shared" si="121"/>
        <v>13.459285421780594</v>
      </c>
      <c r="I549" s="9">
        <f t="shared" si="122"/>
        <v>7.8914396977364136</v>
      </c>
      <c r="J549" s="9">
        <f t="shared" si="123"/>
        <v>1.2515922429332342</v>
      </c>
      <c r="K549" s="11">
        <f t="shared" si="124"/>
        <v>8.0710250201775621E-2</v>
      </c>
      <c r="L549" s="11">
        <f t="shared" si="125"/>
        <v>0.13698630136986301</v>
      </c>
      <c r="M549" s="11">
        <f t="shared" si="126"/>
        <v>0.81300813008130079</v>
      </c>
      <c r="N549" s="11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-0.14835180392667635</v>
      </c>
      <c r="O549" s="11">
        <f>0</f>
        <v>0</v>
      </c>
      <c r="P549" s="11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0.1610789267864817</v>
      </c>
      <c r="Q549" s="11">
        <f>2*'OddsRatio_working_3-way'!K549*'OddsRatio_working_3-way'!L549*'OddsRatio_working_3-way'!M549</f>
        <v>1.7977558793134115E-2</v>
      </c>
      <c r="R549" s="11">
        <f t="shared" si="127"/>
        <v>0</v>
      </c>
      <c r="S549" s="11">
        <f t="shared" si="128"/>
        <v>-1.0857901456061552</v>
      </c>
      <c r="T549" s="11">
        <f t="shared" si="129"/>
        <v>-0.12118193589354409</v>
      </c>
      <c r="U549" s="11">
        <f>'OddsRatio_working_3-way'!S549-'OddsRatio_working_3-way'!R549^2/3</f>
        <v>-1.0857901456061552</v>
      </c>
      <c r="V549" s="11">
        <f>'OddsRatio_working_3-way'!S549*'OddsRatio_working_3-way'!R549/3-2*'OddsRatio_working_3-way'!R549^3/27-'OddsRatio_working_3-way'!T549</f>
        <v>0.12118193589354409</v>
      </c>
      <c r="W549" s="11">
        <f>'OddsRatio_working_3-way'!V549^2+4*'OddsRatio_working_3-way'!U549^3/27</f>
        <v>-0.17495667103106879</v>
      </c>
      <c r="X549" s="11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0.21773936978528699</v>
      </c>
      <c r="Y549" s="11">
        <f>IF('OddsRatio_working_3-way'!W549&gt;=0,IF('OddsRatio_working_3-way'!V549+SQRT('OddsRatio_working_3-way'!W549)&gt;0,0,PI()),ACOS('OddsRatio_working_3-way'!V549/(2*'OddsRatio_working_3-way'!X549)))</f>
        <v>1.2888007993860571</v>
      </c>
      <c r="Z549" s="11">
        <f>'OddsRatio_working_3-way'!X549^(1/3)*COS('OddsRatio_working_3-way'!Y549/3)</f>
        <v>0.54693965855050886</v>
      </c>
      <c r="AA549" s="11">
        <f>'OddsRatio_working_3-way'!X549^(1/3)*COS(('OddsRatio_working_3-way'!Y549+2*PI())/3)</f>
        <v>-0.49047281042995744</v>
      </c>
      <c r="AB549" s="11">
        <f>'OddsRatio_working_3-way'!X549^(1/3)*COS(('OddsRatio_working_3-way'!Y549+4*PI())/3)</f>
        <v>-5.6466848120551541E-2</v>
      </c>
      <c r="AC549" s="11">
        <f>'OddsRatio_working_3-way'!X549^(1/3)*SIN('OddsRatio_working_3-way'!Y549/3)</f>
        <v>0.25057345916923812</v>
      </c>
      <c r="AD549" s="11">
        <f>'OddsRatio_working_3-way'!X549^(1/3)*SIN(('OddsRatio_working_3-way'!Y549+2*PI())/3)</f>
        <v>0.34837690905730834</v>
      </c>
      <c r="AE549" s="11">
        <f>'OddsRatio_working_3-way'!X549^(1/3)*SIN(('OddsRatio_working_3-way'!Y549+4*PI())/3)</f>
        <v>-0.59895036822654646</v>
      </c>
      <c r="AF549" s="11">
        <f>-'OddsRatio_working_3-way'!U549/(3*'OddsRatio_working_3-way'!X549^(1/3))*COS(('OddsRatio_working_3-way'!Y549)/3)</f>
        <v>0.54693965855050886</v>
      </c>
      <c r="AG549" s="11">
        <f>-'OddsRatio_working_3-way'!U549/(3*'OddsRatio_working_3-way'!X549^(1/3))*COS(('OddsRatio_working_3-way'!Y549+2*PI())/3)</f>
        <v>-0.49047281042995744</v>
      </c>
      <c r="AH549" s="11">
        <f>-'OddsRatio_working_3-way'!U549/(3*'OddsRatio_working_3-way'!X549^(1/3))*COS(('OddsRatio_working_3-way'!Y549+4*PI())/3)</f>
        <v>-5.6466848120551541E-2</v>
      </c>
      <c r="AI549" s="11">
        <f>'OddsRatio_working_3-way'!U549/(3*'OddsRatio_working_3-way'!X549^(1/3))*SIN(('OddsRatio_working_3-way'!Y549)/3)</f>
        <v>-0.25057345916923812</v>
      </c>
      <c r="AJ549" s="11">
        <f>'OddsRatio_working_3-way'!U549/(3*'OddsRatio_working_3-way'!X549^(1/3))*SIN(('OddsRatio_working_3-way'!Y549+2*PI())/3)</f>
        <v>-0.34837690905730834</v>
      </c>
      <c r="AK549" s="11">
        <f>'OddsRatio_working_3-way'!U549/(3*'OddsRatio_working_3-way'!X549^(1/3))*SIN(('OddsRatio_working_3-way'!Y549+4*PI())/3)</f>
        <v>0.59895036822654646</v>
      </c>
      <c r="AL549" s="11">
        <f>'OddsRatio_working_3-way'!Z549+'OddsRatio_working_3-way'!AF549</f>
        <v>1.0938793171010177</v>
      </c>
      <c r="AM549" s="11">
        <f>'OddsRatio_working_3-way'!AA549+'OddsRatio_working_3-way'!AG549</f>
        <v>-0.98094562085991488</v>
      </c>
      <c r="AN549" s="11">
        <f>'OddsRatio_working_3-way'!AB549+'OddsRatio_working_3-way'!AH549</f>
        <v>-0.11293369624110308</v>
      </c>
      <c r="AO549" s="11">
        <f>'OddsRatio_working_3-way'!AC549+'OddsRatio_working_3-way'!AI549</f>
        <v>0</v>
      </c>
      <c r="AP549" s="11">
        <f>'OddsRatio_working_3-way'!AD549+'OddsRatio_working_3-way'!AJ549</f>
        <v>0</v>
      </c>
      <c r="AQ549" s="11">
        <f>'OddsRatio_working_3-way'!AE549+'OddsRatio_working_3-way'!AK549</f>
        <v>0</v>
      </c>
      <c r="AR549" s="10">
        <f>IF(A549="","",IF(('OddsRatio_working_3-way'!X549=0),IF(Q549&gt;0,-Q549^(1/3),(-Q549)^(1/3)),'OddsRatio_working_3-way'!AL549-'OddsRatio_working_3-way'!R549/3))</f>
        <v>1.0938793171010177</v>
      </c>
      <c r="AS549" s="11">
        <f>IF(('OddsRatio_working_3-way'!X549=0),IF(Q549&gt;0,-Q549^(1/3),(-Q549)^(1/3)),'OddsRatio_working_3-way'!AM549-'OddsRatio_working_3-way'!R549/3)</f>
        <v>-0.98094562085991488</v>
      </c>
      <c r="AT549" s="11">
        <f>IF(('OddsRatio_working_3-way'!X549=0),IF(Q549&gt;0,-Q549^(1/3),(-Q549)^(1/3)),'OddsRatio_working_3-way'!AN549-'OddsRatio_working_3-way'!R549/3)</f>
        <v>-0.11293369624110308</v>
      </c>
      <c r="AU549" s="11">
        <f>IF(('OddsRatio_working_3-way'!X549=0),0,'OddsRatio_working_3-way'!AO549)</f>
        <v>0</v>
      </c>
      <c r="AV549" s="11">
        <f>IF(('OddsRatio_working_3-way'!X549=0),0,'OddsRatio_working_3-way'!AP549)</f>
        <v>0</v>
      </c>
      <c r="AW549" s="11">
        <f>IF(('OddsRatio_working_3-way'!X549=0),0,'OddsRatio_working_3-way'!AQ549)</f>
        <v>0</v>
      </c>
    </row>
    <row r="550" spans="1:49" x14ac:dyDescent="0.2">
      <c r="A550" s="4">
        <f>IF('True_Odds_Calculator_3-way'!A551="","",'True_Odds_Calculator_3-way'!A551)</f>
        <v>4.5199999999999996</v>
      </c>
      <c r="B550" s="4">
        <f>IF('True_Odds_Calculator_3-way'!B551="","",'True_Odds_Calculator_3-way'!B551)</f>
        <v>3.87</v>
      </c>
      <c r="C550" s="4">
        <f>IF('True_Odds_Calculator_3-way'!C551="","",'True_Odds_Calculator_3-way'!C551)</f>
        <v>1.83</v>
      </c>
      <c r="D550" s="9">
        <f t="shared" si="117"/>
        <v>0.21393751608443068</v>
      </c>
      <c r="E550" s="9">
        <f t="shared" si="118"/>
        <v>0.25026427203707574</v>
      </c>
      <c r="F550" s="9">
        <f t="shared" si="119"/>
        <v>0.53579821187849352</v>
      </c>
      <c r="G550" s="9">
        <f t="shared" si="120"/>
        <v>1.0438244294175192</v>
      </c>
      <c r="H550" s="9">
        <f t="shared" si="121"/>
        <v>4.6742619915496677</v>
      </c>
      <c r="I550" s="9">
        <f t="shared" si="122"/>
        <v>3.9957761124282798</v>
      </c>
      <c r="J550" s="9">
        <f t="shared" si="123"/>
        <v>1.8663742764165412</v>
      </c>
      <c r="K550" s="11">
        <f t="shared" si="124"/>
        <v>0.22123893805309736</v>
      </c>
      <c r="L550" s="11">
        <f t="shared" si="125"/>
        <v>0.25839793281653745</v>
      </c>
      <c r="M550" s="11">
        <f t="shared" si="126"/>
        <v>0.54644808743169393</v>
      </c>
      <c r="N550" s="11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-0.2619402049764501</v>
      </c>
      <c r="O550" s="11">
        <f>0</f>
        <v>0</v>
      </c>
      <c r="P550" s="11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0.22554681983357514</v>
      </c>
      <c r="Q550" s="11">
        <f>2*'OddsRatio_working_3-way'!K550*'OddsRatio_working_3-way'!L550*'OddsRatio_working_3-way'!M550</f>
        <v>6.2478343444203645E-2</v>
      </c>
      <c r="R550" s="11">
        <f t="shared" si="127"/>
        <v>0</v>
      </c>
      <c r="S550" s="11">
        <f t="shared" si="128"/>
        <v>-0.8610622407272418</v>
      </c>
      <c r="T550" s="11">
        <f t="shared" si="129"/>
        <v>-0.23852139632333572</v>
      </c>
      <c r="U550" s="11">
        <f>'OddsRatio_working_3-way'!S550-'OddsRatio_working_3-way'!R550^2/3</f>
        <v>-0.8610622407272418</v>
      </c>
      <c r="V550" s="11">
        <f>'OddsRatio_working_3-way'!S550*'OddsRatio_working_3-way'!R550/3-2*'OddsRatio_working_3-way'!R550^3/27-'OddsRatio_working_3-way'!T550</f>
        <v>0.23852139632333572</v>
      </c>
      <c r="W550" s="11">
        <f>'OddsRatio_working_3-way'!V550^2+4*'OddsRatio_working_3-way'!U550^3/27</f>
        <v>-3.7687663804266171E-2</v>
      </c>
      <c r="X550" s="11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0.15376940553008259</v>
      </c>
      <c r="Y550" s="11">
        <f>IF('OddsRatio_working_3-way'!W550&gt;=0,IF('OddsRatio_working_3-way'!V550+SQRT('OddsRatio_working_3-way'!W550)&gt;0,0,PI()),ACOS('OddsRatio_working_3-way'!V550/(2*'OddsRatio_working_3-way'!X550)))</f>
        <v>0.68316064330358872</v>
      </c>
      <c r="Z550" s="11">
        <f>'OddsRatio_working_3-way'!X550^(1/3)*COS('OddsRatio_working_3-way'!Y550/3)</f>
        <v>0.52191221470875959</v>
      </c>
      <c r="AA550" s="11">
        <f>'OddsRatio_working_3-way'!X550^(1/3)*COS(('OddsRatio_working_3-way'!Y550+2*PI())/3)</f>
        <v>-0.36570003455380617</v>
      </c>
      <c r="AB550" s="11">
        <f>'OddsRatio_working_3-way'!X550^(1/3)*COS(('OddsRatio_working_3-way'!Y550+4*PI())/3)</f>
        <v>-0.15621218015495325</v>
      </c>
      <c r="AC550" s="11">
        <f>'OddsRatio_working_3-way'!X550^(1/3)*SIN('OddsRatio_working_3-way'!Y550/3)</f>
        <v>0.12094786912913479</v>
      </c>
      <c r="AD550" s="11">
        <f>'OddsRatio_working_3-way'!X550^(1/3)*SIN(('OddsRatio_working_3-way'!Y550+2*PI())/3)</f>
        <v>0.39151530191861672</v>
      </c>
      <c r="AE550" s="11">
        <f>'OddsRatio_working_3-way'!X550^(1/3)*SIN(('OddsRatio_working_3-way'!Y550+4*PI())/3)</f>
        <v>-0.51246317104775152</v>
      </c>
      <c r="AF550" s="11">
        <f>-'OddsRatio_working_3-way'!U550/(3*'OddsRatio_working_3-way'!X550^(1/3))*COS(('OddsRatio_working_3-way'!Y550)/3)</f>
        <v>0.52191221470875948</v>
      </c>
      <c r="AG550" s="11">
        <f>-'OddsRatio_working_3-way'!U550/(3*'OddsRatio_working_3-way'!X550^(1/3))*COS(('OddsRatio_working_3-way'!Y550+2*PI())/3)</f>
        <v>-0.36570003455380606</v>
      </c>
      <c r="AH550" s="11">
        <f>-'OddsRatio_working_3-way'!U550/(3*'OddsRatio_working_3-way'!X550^(1/3))*COS(('OddsRatio_working_3-way'!Y550+4*PI())/3)</f>
        <v>-0.15621218015495322</v>
      </c>
      <c r="AI550" s="11">
        <f>'OddsRatio_working_3-way'!U550/(3*'OddsRatio_working_3-way'!X550^(1/3))*SIN(('OddsRatio_working_3-way'!Y550)/3)</f>
        <v>-0.12094786912913476</v>
      </c>
      <c r="AJ550" s="11">
        <f>'OddsRatio_working_3-way'!U550/(3*'OddsRatio_working_3-way'!X550^(1/3))*SIN(('OddsRatio_working_3-way'!Y550+2*PI())/3)</f>
        <v>-0.39151530191861666</v>
      </c>
      <c r="AK550" s="11">
        <f>'OddsRatio_working_3-way'!U550/(3*'OddsRatio_working_3-way'!X550^(1/3))*SIN(('OddsRatio_working_3-way'!Y550+4*PI())/3)</f>
        <v>0.51246317104775141</v>
      </c>
      <c r="AL550" s="11">
        <f>'OddsRatio_working_3-way'!Z550+'OddsRatio_working_3-way'!AF550</f>
        <v>1.0438244294175192</v>
      </c>
      <c r="AM550" s="11">
        <f>'OddsRatio_working_3-way'!AA550+'OddsRatio_working_3-way'!AG550</f>
        <v>-0.73140006910761224</v>
      </c>
      <c r="AN550" s="11">
        <f>'OddsRatio_working_3-way'!AB550+'OddsRatio_working_3-way'!AH550</f>
        <v>-0.3124243603099065</v>
      </c>
      <c r="AO550" s="11">
        <f>'OddsRatio_working_3-way'!AC550+'OddsRatio_working_3-way'!AI550</f>
        <v>0</v>
      </c>
      <c r="AP550" s="11">
        <f>'OddsRatio_working_3-way'!AD550+'OddsRatio_working_3-way'!AJ550</f>
        <v>0</v>
      </c>
      <c r="AQ550" s="11">
        <f>'OddsRatio_working_3-way'!AE550+'OddsRatio_working_3-way'!AK550</f>
        <v>0</v>
      </c>
      <c r="AR550" s="10">
        <f>IF(A550="","",IF(('OddsRatio_working_3-way'!X550=0),IF(Q550&gt;0,-Q550^(1/3),(-Q550)^(1/3)),'OddsRatio_working_3-way'!AL550-'OddsRatio_working_3-way'!R550/3))</f>
        <v>1.0438244294175192</v>
      </c>
      <c r="AS550" s="11">
        <f>IF(('OddsRatio_working_3-way'!X550=0),IF(Q550&gt;0,-Q550^(1/3),(-Q550)^(1/3)),'OddsRatio_working_3-way'!AM550-'OddsRatio_working_3-way'!R550/3)</f>
        <v>-0.73140006910761224</v>
      </c>
      <c r="AT550" s="11">
        <f>IF(('OddsRatio_working_3-way'!X550=0),IF(Q550&gt;0,-Q550^(1/3),(-Q550)^(1/3)),'OddsRatio_working_3-way'!AN550-'OddsRatio_working_3-way'!R550/3)</f>
        <v>-0.3124243603099065</v>
      </c>
      <c r="AU550" s="11">
        <f>IF(('OddsRatio_working_3-way'!X550=0),0,'OddsRatio_working_3-way'!AO550)</f>
        <v>0</v>
      </c>
      <c r="AV550" s="11">
        <f>IF(('OddsRatio_working_3-way'!X550=0),0,'OddsRatio_working_3-way'!AP550)</f>
        <v>0</v>
      </c>
      <c r="AW550" s="11">
        <f>IF(('OddsRatio_working_3-way'!X550=0),0,'OddsRatio_working_3-way'!AQ550)</f>
        <v>0</v>
      </c>
    </row>
    <row r="551" spans="1:49" x14ac:dyDescent="0.2">
      <c r="A551" s="4">
        <f>IF('True_Odds_Calculator_3-way'!A552="","",'True_Odds_Calculator_3-way'!A552)</f>
        <v>2.96</v>
      </c>
      <c r="B551" s="4">
        <f>IF('True_Odds_Calculator_3-way'!B552="","",'True_Odds_Calculator_3-way'!B552)</f>
        <v>3.58</v>
      </c>
      <c r="C551" s="4">
        <f>IF('True_Odds_Calculator_3-way'!C552="","",'True_Odds_Calculator_3-way'!C552)</f>
        <v>2.4700000000000002</v>
      </c>
      <c r="D551" s="9">
        <f t="shared" si="117"/>
        <v>0.33044072566823118</v>
      </c>
      <c r="E551" s="9">
        <f t="shared" si="118"/>
        <v>0.2726860039306806</v>
      </c>
      <c r="F551" s="9">
        <f t="shared" si="119"/>
        <v>0.39687327040108833</v>
      </c>
      <c r="G551" s="9">
        <f t="shared" si="120"/>
        <v>1.0338068165424943</v>
      </c>
      <c r="H551" s="9">
        <f t="shared" si="121"/>
        <v>3.0262613604232884</v>
      </c>
      <c r="I551" s="9">
        <f t="shared" si="122"/>
        <v>3.667221586679636</v>
      </c>
      <c r="J551" s="9">
        <f t="shared" si="123"/>
        <v>2.5196960203174665</v>
      </c>
      <c r="K551" s="11">
        <f t="shared" si="124"/>
        <v>0.33783783783783783</v>
      </c>
      <c r="L551" s="11">
        <f t="shared" si="125"/>
        <v>0.27932960893854747</v>
      </c>
      <c r="M551" s="11">
        <f t="shared" si="126"/>
        <v>0.40485829959514169</v>
      </c>
      <c r="N551" s="11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-0.28400201481648113</v>
      </c>
      <c r="O551" s="11">
        <f>0</f>
        <v>0</v>
      </c>
      <c r="P551" s="11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0.2296163351735242</v>
      </c>
      <c r="Q551" s="11">
        <f>2*'OddsRatio_working_3-way'!K551*'OddsRatio_working_3-way'!L551*'OddsRatio_working_3-way'!M551</f>
        <v>7.6411426014483919E-2</v>
      </c>
      <c r="R551" s="11">
        <f t="shared" si="127"/>
        <v>0</v>
      </c>
      <c r="S551" s="11">
        <f t="shared" si="128"/>
        <v>-0.80850248658235635</v>
      </c>
      <c r="T551" s="11">
        <f t="shared" si="129"/>
        <v>-0.26905240818048459</v>
      </c>
      <c r="U551" s="11">
        <f>'OddsRatio_working_3-way'!S551-'OddsRatio_working_3-way'!R551^2/3</f>
        <v>-0.80850248658235635</v>
      </c>
      <c r="V551" s="11">
        <f>'OddsRatio_working_3-way'!S551*'OddsRatio_working_3-way'!R551/3-2*'OddsRatio_working_3-way'!R551^3/27-'OddsRatio_working_3-way'!T551</f>
        <v>0.26905240818048459</v>
      </c>
      <c r="W551" s="11">
        <f>'OddsRatio_working_3-way'!V551^2+4*'OddsRatio_working_3-way'!U551^3/27</f>
        <v>-5.9069335588964461E-3</v>
      </c>
      <c r="X551" s="11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0.13990722989414678</v>
      </c>
      <c r="Y551" s="11">
        <f>IF('OddsRatio_working_3-way'!W551&gt;=0,IF('OddsRatio_working_3-way'!V551+SQRT('OddsRatio_working_3-way'!W551)&gt;0,0,PI()),ACOS('OddsRatio_working_3-way'!V551/(2*'OddsRatio_working_3-way'!X551)))</f>
        <v>0.27824626325905411</v>
      </c>
      <c r="Z551" s="11">
        <f>'OddsRatio_working_3-way'!X551^(1/3)*COS('OddsRatio_working_3-way'!Y551/3)</f>
        <v>0.51690340827124726</v>
      </c>
      <c r="AA551" s="11">
        <f>'OddsRatio_working_3-way'!X551^(1/3)*COS(('OddsRatio_working_3-way'!Y551+2*PI())/3)</f>
        <v>-0.30009028640934327</v>
      </c>
      <c r="AB551" s="11">
        <f>'OddsRatio_working_3-way'!X551^(1/3)*COS(('OddsRatio_working_3-way'!Y551+4*PI())/3)</f>
        <v>-0.21681312186190388</v>
      </c>
      <c r="AC551" s="11">
        <f>'OddsRatio_working_3-way'!X551^(1/3)*SIN('OddsRatio_working_3-way'!Y551/3)</f>
        <v>4.8080093368812915E-2</v>
      </c>
      <c r="AD551" s="11">
        <f>'OddsRatio_working_3-way'!X551^(1/3)*SIN(('OddsRatio_working_3-way'!Y551+2*PI())/3)</f>
        <v>0.42361143618125302</v>
      </c>
      <c r="AE551" s="11">
        <f>'OddsRatio_working_3-way'!X551^(1/3)*SIN(('OddsRatio_working_3-way'!Y551+4*PI())/3)</f>
        <v>-0.47169152955006588</v>
      </c>
      <c r="AF551" s="11">
        <f>-'OddsRatio_working_3-way'!U551/(3*'OddsRatio_working_3-way'!X551^(1/3))*COS(('OddsRatio_working_3-way'!Y551)/3)</f>
        <v>0.51690340827124714</v>
      </c>
      <c r="AG551" s="11">
        <f>-'OddsRatio_working_3-way'!U551/(3*'OddsRatio_working_3-way'!X551^(1/3))*COS(('OddsRatio_working_3-way'!Y551+2*PI())/3)</f>
        <v>-0.30009028640934321</v>
      </c>
      <c r="AH551" s="11">
        <f>-'OddsRatio_working_3-way'!U551/(3*'OddsRatio_working_3-way'!X551^(1/3))*COS(('OddsRatio_working_3-way'!Y551+4*PI())/3)</f>
        <v>-0.21681312186190382</v>
      </c>
      <c r="AI551" s="11">
        <f>'OddsRatio_working_3-way'!U551/(3*'OddsRatio_working_3-way'!X551^(1/3))*SIN(('OddsRatio_working_3-way'!Y551)/3)</f>
        <v>-4.8080093368812908E-2</v>
      </c>
      <c r="AJ551" s="11">
        <f>'OddsRatio_working_3-way'!U551/(3*'OddsRatio_working_3-way'!X551^(1/3))*SIN(('OddsRatio_working_3-way'!Y551+2*PI())/3)</f>
        <v>-0.42361143618125296</v>
      </c>
      <c r="AK551" s="11">
        <f>'OddsRatio_working_3-way'!U551/(3*'OddsRatio_working_3-way'!X551^(1/3))*SIN(('OddsRatio_working_3-way'!Y551+4*PI())/3)</f>
        <v>0.47169152955006577</v>
      </c>
      <c r="AL551" s="11">
        <f>'OddsRatio_working_3-way'!Z551+'OddsRatio_working_3-way'!AF551</f>
        <v>1.0338068165424943</v>
      </c>
      <c r="AM551" s="11">
        <f>'OddsRatio_working_3-way'!AA551+'OddsRatio_working_3-way'!AG551</f>
        <v>-0.60018057281868642</v>
      </c>
      <c r="AN551" s="11">
        <f>'OddsRatio_working_3-way'!AB551+'OddsRatio_working_3-way'!AH551</f>
        <v>-0.4336262437238077</v>
      </c>
      <c r="AO551" s="11">
        <f>'OddsRatio_working_3-way'!AC551+'OddsRatio_working_3-way'!AI551</f>
        <v>0</v>
      </c>
      <c r="AP551" s="11">
        <f>'OddsRatio_working_3-way'!AD551+'OddsRatio_working_3-way'!AJ551</f>
        <v>0</v>
      </c>
      <c r="AQ551" s="11">
        <f>'OddsRatio_working_3-way'!AE551+'OddsRatio_working_3-way'!AK551</f>
        <v>0</v>
      </c>
      <c r="AR551" s="10">
        <f>IF(A551="","",IF(('OddsRatio_working_3-way'!X551=0),IF(Q551&gt;0,-Q551^(1/3),(-Q551)^(1/3)),'OddsRatio_working_3-way'!AL551-'OddsRatio_working_3-way'!R551/3))</f>
        <v>1.0338068165424943</v>
      </c>
      <c r="AS551" s="11">
        <f>IF(('OddsRatio_working_3-way'!X551=0),IF(Q551&gt;0,-Q551^(1/3),(-Q551)^(1/3)),'OddsRatio_working_3-way'!AM551-'OddsRatio_working_3-way'!R551/3)</f>
        <v>-0.60018057281868642</v>
      </c>
      <c r="AT551" s="11">
        <f>IF(('OddsRatio_working_3-way'!X551=0),IF(Q551&gt;0,-Q551^(1/3),(-Q551)^(1/3)),'OddsRatio_working_3-way'!AN551-'OddsRatio_working_3-way'!R551/3)</f>
        <v>-0.4336262437238077</v>
      </c>
      <c r="AU551" s="11">
        <f>IF(('OddsRatio_working_3-way'!X551=0),0,'OddsRatio_working_3-way'!AO551)</f>
        <v>0</v>
      </c>
      <c r="AV551" s="11">
        <f>IF(('OddsRatio_working_3-way'!X551=0),0,'OddsRatio_working_3-way'!AP551)</f>
        <v>0</v>
      </c>
      <c r="AW551" s="11">
        <f>IF(('OddsRatio_working_3-way'!X551=0),0,'OddsRatio_working_3-way'!AQ551)</f>
        <v>0</v>
      </c>
    </row>
    <row r="552" spans="1:49" x14ac:dyDescent="0.2">
      <c r="A552" s="4">
        <f>IF('True_Odds_Calculator_3-way'!A553="","",'True_Odds_Calculator_3-way'!A553)</f>
        <v>1.54</v>
      </c>
      <c r="B552" s="4">
        <f>IF('True_Odds_Calculator_3-way'!B553="","",'True_Odds_Calculator_3-way'!B553)</f>
        <v>4.13</v>
      </c>
      <c r="C552" s="4">
        <f>IF('True_Odds_Calculator_3-way'!C553="","",'True_Odds_Calculator_3-way'!C553)</f>
        <v>7.44</v>
      </c>
      <c r="D552" s="9">
        <f t="shared" si="117"/>
        <v>0.63803581582506919</v>
      </c>
      <c r="E552" s="9">
        <f t="shared" si="118"/>
        <v>0.23319276939546879</v>
      </c>
      <c r="F552" s="9">
        <f t="shared" si="119"/>
        <v>0.12877141477946213</v>
      </c>
      <c r="G552" s="9">
        <f t="shared" si="120"/>
        <v>1.0505743222292212</v>
      </c>
      <c r="H552" s="9">
        <f t="shared" si="121"/>
        <v>1.5673101340037796</v>
      </c>
      <c r="I552" s="9">
        <f t="shared" si="122"/>
        <v>4.288297628577463</v>
      </c>
      <c r="J552" s="9">
        <f t="shared" si="123"/>
        <v>7.7656986351561841</v>
      </c>
      <c r="K552" s="11">
        <f t="shared" si="124"/>
        <v>0.64935064935064934</v>
      </c>
      <c r="L552" s="11">
        <f t="shared" si="125"/>
        <v>0.24213075060532688</v>
      </c>
      <c r="M552" s="11">
        <f t="shared" si="126"/>
        <v>0.13440860215053763</v>
      </c>
      <c r="N552" s="11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-0.23002776337932174</v>
      </c>
      <c r="O552" s="11">
        <f>0</f>
        <v>0</v>
      </c>
      <c r="P552" s="11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0.21365223856827387</v>
      </c>
      <c r="Q552" s="11">
        <f>2*'OddsRatio_working_3-way'!K552*'OddsRatio_working_3-way'!L552*'OddsRatio_working_3-way'!M552</f>
        <v>4.2265526917561594E-2</v>
      </c>
      <c r="R552" s="11">
        <f t="shared" si="127"/>
        <v>0</v>
      </c>
      <c r="S552" s="11">
        <f t="shared" si="128"/>
        <v>-0.92881065932878626</v>
      </c>
      <c r="T552" s="11">
        <f t="shared" si="129"/>
        <v>-0.18374098107394388</v>
      </c>
      <c r="U552" s="11">
        <f>'OddsRatio_working_3-way'!S552-'OddsRatio_working_3-way'!R552^2/3</f>
        <v>-0.92881065932878626</v>
      </c>
      <c r="V552" s="11">
        <f>'OddsRatio_working_3-way'!S552*'OddsRatio_working_3-way'!R552/3-2*'OddsRatio_working_3-way'!R552^3/27-'OddsRatio_working_3-way'!T552</f>
        <v>0.18374098107394388</v>
      </c>
      <c r="W552" s="11">
        <f>'OddsRatio_working_3-way'!V552^2+4*'OddsRatio_working_3-way'!U552^3/27</f>
        <v>-8.494665374364091E-2</v>
      </c>
      <c r="X552" s="11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0.17226970269729405</v>
      </c>
      <c r="Y552" s="11">
        <f>IF('OddsRatio_working_3-way'!W552&gt;=0,IF('OddsRatio_working_3-way'!V552+SQRT('OddsRatio_working_3-way'!W552)&gt;0,0,PI()),ACOS('OddsRatio_working_3-way'!V552/(2*'OddsRatio_working_3-way'!X552)))</f>
        <v>1.0083059507831535</v>
      </c>
      <c r="Z552" s="11">
        <f>'OddsRatio_working_3-way'!X552^(1/3)*COS('OddsRatio_working_3-way'!Y552/3)</f>
        <v>0.52528716111461071</v>
      </c>
      <c r="AA552" s="11">
        <f>'OddsRatio_working_3-way'!X552^(1/3)*COS(('OddsRatio_working_3-way'!Y552+2*PI())/3)</f>
        <v>-0.42157033604017358</v>
      </c>
      <c r="AB552" s="11">
        <f>'OddsRatio_working_3-way'!X552^(1/3)*COS(('OddsRatio_working_3-way'!Y552+4*PI())/3)</f>
        <v>-0.10371682507443722</v>
      </c>
      <c r="AC552" s="11">
        <f>'OddsRatio_working_3-way'!X552^(1/3)*SIN('OddsRatio_working_3-way'!Y552/3)</f>
        <v>0.18351281011893558</v>
      </c>
      <c r="AD552" s="11">
        <f>'OddsRatio_working_3-way'!X552^(1/3)*SIN(('OddsRatio_working_3-way'!Y552+2*PI())/3)</f>
        <v>0.36315562074759433</v>
      </c>
      <c r="AE552" s="11">
        <f>'OddsRatio_working_3-way'!X552^(1/3)*SIN(('OddsRatio_working_3-way'!Y552+4*PI())/3)</f>
        <v>-0.54666843086652994</v>
      </c>
      <c r="AF552" s="11">
        <f>-'OddsRatio_working_3-way'!U552/(3*'OddsRatio_working_3-way'!X552^(1/3))*COS(('OddsRatio_working_3-way'!Y552)/3)</f>
        <v>0.5252871611146106</v>
      </c>
      <c r="AG552" s="11">
        <f>-'OddsRatio_working_3-way'!U552/(3*'OddsRatio_working_3-way'!X552^(1/3))*COS(('OddsRatio_working_3-way'!Y552+2*PI())/3)</f>
        <v>-0.42157033604017352</v>
      </c>
      <c r="AH552" s="11">
        <f>-'OddsRatio_working_3-way'!U552/(3*'OddsRatio_working_3-way'!X552^(1/3))*COS(('OddsRatio_working_3-way'!Y552+4*PI())/3)</f>
        <v>-0.10371682507443721</v>
      </c>
      <c r="AI552" s="11">
        <f>'OddsRatio_working_3-way'!U552/(3*'OddsRatio_working_3-way'!X552^(1/3))*SIN(('OddsRatio_working_3-way'!Y552)/3)</f>
        <v>-0.18351281011893555</v>
      </c>
      <c r="AJ552" s="11">
        <f>'OddsRatio_working_3-way'!U552/(3*'OddsRatio_working_3-way'!X552^(1/3))*SIN(('OddsRatio_working_3-way'!Y552+2*PI())/3)</f>
        <v>-0.36315562074759428</v>
      </c>
      <c r="AK552" s="11">
        <f>'OddsRatio_working_3-way'!U552/(3*'OddsRatio_working_3-way'!X552^(1/3))*SIN(('OddsRatio_working_3-way'!Y552+4*PI())/3)</f>
        <v>0.54666843086652983</v>
      </c>
      <c r="AL552" s="11">
        <f>'OddsRatio_working_3-way'!Z552+'OddsRatio_working_3-way'!AF552</f>
        <v>1.0505743222292212</v>
      </c>
      <c r="AM552" s="11">
        <f>'OddsRatio_working_3-way'!AA552+'OddsRatio_working_3-way'!AG552</f>
        <v>-0.84314067208034715</v>
      </c>
      <c r="AN552" s="11">
        <f>'OddsRatio_working_3-way'!AB552+'OddsRatio_working_3-way'!AH552</f>
        <v>-0.20743365014887444</v>
      </c>
      <c r="AO552" s="11">
        <f>'OddsRatio_working_3-way'!AC552+'OddsRatio_working_3-way'!AI552</f>
        <v>0</v>
      </c>
      <c r="AP552" s="11">
        <f>'OddsRatio_working_3-way'!AD552+'OddsRatio_working_3-way'!AJ552</f>
        <v>0</v>
      </c>
      <c r="AQ552" s="11">
        <f>'OddsRatio_working_3-way'!AE552+'OddsRatio_working_3-way'!AK552</f>
        <v>0</v>
      </c>
      <c r="AR552" s="10">
        <f>IF(A552="","",IF(('OddsRatio_working_3-way'!X552=0),IF(Q552&gt;0,-Q552^(1/3),(-Q552)^(1/3)),'OddsRatio_working_3-way'!AL552-'OddsRatio_working_3-way'!R552/3))</f>
        <v>1.0505743222292212</v>
      </c>
      <c r="AS552" s="11">
        <f>IF(('OddsRatio_working_3-way'!X552=0),IF(Q552&gt;0,-Q552^(1/3),(-Q552)^(1/3)),'OddsRatio_working_3-way'!AM552-'OddsRatio_working_3-way'!R552/3)</f>
        <v>-0.84314067208034715</v>
      </c>
      <c r="AT552" s="11">
        <f>IF(('OddsRatio_working_3-way'!X552=0),IF(Q552&gt;0,-Q552^(1/3),(-Q552)^(1/3)),'OddsRatio_working_3-way'!AN552-'OddsRatio_working_3-way'!R552/3)</f>
        <v>-0.20743365014887444</v>
      </c>
      <c r="AU552" s="11">
        <f>IF(('OddsRatio_working_3-way'!X552=0),0,'OddsRatio_working_3-way'!AO552)</f>
        <v>0</v>
      </c>
      <c r="AV552" s="11">
        <f>IF(('OddsRatio_working_3-way'!X552=0),0,'OddsRatio_working_3-way'!AP552)</f>
        <v>0</v>
      </c>
      <c r="AW552" s="11">
        <f>IF(('OddsRatio_working_3-way'!X552=0),0,'OddsRatio_working_3-way'!AQ552)</f>
        <v>0</v>
      </c>
    </row>
    <row r="553" spans="1:49" x14ac:dyDescent="0.2">
      <c r="A553" s="4">
        <f>IF('True_Odds_Calculator_3-way'!A554="","",'True_Odds_Calculator_3-way'!A554)</f>
        <v>1.24</v>
      </c>
      <c r="B553" s="4">
        <f>IF('True_Odds_Calculator_3-way'!B554="","",'True_Odds_Calculator_3-way'!B554)</f>
        <v>6.1</v>
      </c>
      <c r="C553" s="4">
        <f>IF('True_Odds_Calculator_3-way'!C554="","",'True_Odds_Calculator_3-way'!C554)</f>
        <v>11.61</v>
      </c>
      <c r="D553" s="9">
        <f t="shared" si="117"/>
        <v>0.78130521965239663</v>
      </c>
      <c r="E553" s="9">
        <f t="shared" si="118"/>
        <v>0.14392470210501668</v>
      </c>
      <c r="F553" s="9">
        <f t="shared" si="119"/>
        <v>7.4770078242586344E-2</v>
      </c>
      <c r="G553" s="9">
        <f t="shared" si="120"/>
        <v>1.1662897271488259</v>
      </c>
      <c r="H553" s="9">
        <f t="shared" si="121"/>
        <v>1.2799095345157183</v>
      </c>
      <c r="I553" s="9">
        <f t="shared" si="122"/>
        <v>6.9480776084590117</v>
      </c>
      <c r="J553" s="9">
        <f t="shared" si="123"/>
        <v>13.374334005049041</v>
      </c>
      <c r="K553" s="11">
        <f t="shared" si="124"/>
        <v>0.80645161290322587</v>
      </c>
      <c r="L553" s="11">
        <f t="shared" si="125"/>
        <v>0.16393442622950821</v>
      </c>
      <c r="M553" s="11">
        <f t="shared" si="126"/>
        <v>8.6132644272179162E-2</v>
      </c>
      <c r="N553" s="11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-0.1478812326032326</v>
      </c>
      <c r="O553" s="11">
        <f>0</f>
        <v>0</v>
      </c>
      <c r="P553" s="11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0.18162555210751691</v>
      </c>
      <c r="Q553" s="11">
        <f>2*'OddsRatio_working_3-way'!K553*'OddsRatio_working_3-way'!L553*'OddsRatio_working_3-way'!M553</f>
        <v>2.2774363900629081E-2</v>
      </c>
      <c r="R553" s="11">
        <f t="shared" si="127"/>
        <v>0</v>
      </c>
      <c r="S553" s="11">
        <f t="shared" si="128"/>
        <v>-1.2281852734810561</v>
      </c>
      <c r="T553" s="11">
        <f t="shared" si="129"/>
        <v>-0.15400442300702899</v>
      </c>
      <c r="U553" s="11">
        <f>'OddsRatio_working_3-way'!S553-'OddsRatio_working_3-way'!R553^2/3</f>
        <v>-1.2281852734810561</v>
      </c>
      <c r="V553" s="11">
        <f>'OddsRatio_working_3-way'!S553*'OddsRatio_working_3-way'!R553/3-2*'OddsRatio_working_3-way'!R553^3/27-'OddsRatio_working_3-way'!T553</f>
        <v>0.15400442300702899</v>
      </c>
      <c r="W553" s="11">
        <f>'OddsRatio_working_3-way'!V553^2+4*'OddsRatio_working_3-way'!U553^3/27</f>
        <v>-0.25074821499789912</v>
      </c>
      <c r="X553" s="11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0.26194731211811806</v>
      </c>
      <c r="Y553" s="11">
        <f>IF('OddsRatio_working_3-way'!W553&gt;=0,IF('OddsRatio_working_3-way'!V553+SQRT('OddsRatio_working_3-way'!W553)&gt;0,0,PI()),ACOS('OddsRatio_working_3-way'!V553/(2*'OddsRatio_working_3-way'!X553)))</f>
        <v>1.2724283465626658</v>
      </c>
      <c r="Z553" s="11">
        <f>'OddsRatio_working_3-way'!X553^(1/3)*COS('OddsRatio_working_3-way'!Y553/3)</f>
        <v>0.58314486357441286</v>
      </c>
      <c r="AA553" s="11">
        <f>'OddsRatio_working_3-way'!X553^(1/3)*COS(('OddsRatio_working_3-way'!Y553+2*PI())/3)</f>
        <v>-0.51961380837344917</v>
      </c>
      <c r="AB553" s="11">
        <f>'OddsRatio_working_3-way'!X553^(1/3)*COS(('OddsRatio_working_3-way'!Y553+4*PI())/3)</f>
        <v>-6.3531055200963818E-2</v>
      </c>
      <c r="AC553" s="11">
        <f>'OddsRatio_working_3-way'!X553^(1/3)*SIN('OddsRatio_working_3-way'!Y553/3)</f>
        <v>0.26331950031688017</v>
      </c>
      <c r="AD553" s="11">
        <f>'OddsRatio_working_3-way'!X553^(1/3)*SIN(('OddsRatio_working_3-way'!Y553+2*PI())/3)</f>
        <v>0.37335851578341217</v>
      </c>
      <c r="AE553" s="11">
        <f>'OddsRatio_working_3-way'!X553^(1/3)*SIN(('OddsRatio_working_3-way'!Y553+4*PI())/3)</f>
        <v>-0.63667801610029229</v>
      </c>
      <c r="AF553" s="11">
        <f>-'OddsRatio_working_3-way'!U553/(3*'OddsRatio_working_3-way'!X553^(1/3))*COS(('OddsRatio_working_3-way'!Y553)/3)</f>
        <v>0.58314486357441297</v>
      </c>
      <c r="AG553" s="11">
        <f>-'OddsRatio_working_3-way'!U553/(3*'OddsRatio_working_3-way'!X553^(1/3))*COS(('OddsRatio_working_3-way'!Y553+2*PI())/3)</f>
        <v>-0.51961380837344928</v>
      </c>
      <c r="AH553" s="11">
        <f>-'OddsRatio_working_3-way'!U553/(3*'OddsRatio_working_3-way'!X553^(1/3))*COS(('OddsRatio_working_3-way'!Y553+4*PI())/3)</f>
        <v>-6.3531055200963832E-2</v>
      </c>
      <c r="AI553" s="11">
        <f>'OddsRatio_working_3-way'!U553/(3*'OddsRatio_working_3-way'!X553^(1/3))*SIN(('OddsRatio_working_3-way'!Y553)/3)</f>
        <v>-0.26331950031688023</v>
      </c>
      <c r="AJ553" s="11">
        <f>'OddsRatio_working_3-way'!U553/(3*'OddsRatio_working_3-way'!X553^(1/3))*SIN(('OddsRatio_working_3-way'!Y553+2*PI())/3)</f>
        <v>-0.37335851578341223</v>
      </c>
      <c r="AK553" s="11">
        <f>'OddsRatio_working_3-way'!U553/(3*'OddsRatio_working_3-way'!X553^(1/3))*SIN(('OddsRatio_working_3-way'!Y553+4*PI())/3)</f>
        <v>0.6366780161002924</v>
      </c>
      <c r="AL553" s="11">
        <f>'OddsRatio_working_3-way'!Z553+'OddsRatio_working_3-way'!AF553</f>
        <v>1.1662897271488259</v>
      </c>
      <c r="AM553" s="11">
        <f>'OddsRatio_working_3-way'!AA553+'OddsRatio_working_3-way'!AG553</f>
        <v>-1.0392276167468983</v>
      </c>
      <c r="AN553" s="11">
        <f>'OddsRatio_working_3-way'!AB553+'OddsRatio_working_3-way'!AH553</f>
        <v>-0.12706211040192766</v>
      </c>
      <c r="AO553" s="11">
        <f>'OddsRatio_working_3-way'!AC553+'OddsRatio_working_3-way'!AI553</f>
        <v>0</v>
      </c>
      <c r="AP553" s="11">
        <f>'OddsRatio_working_3-way'!AD553+'OddsRatio_working_3-way'!AJ553</f>
        <v>0</v>
      </c>
      <c r="AQ553" s="11">
        <f>'OddsRatio_working_3-way'!AE553+'OddsRatio_working_3-way'!AK553</f>
        <v>0</v>
      </c>
      <c r="AR553" s="10">
        <f>IF(A553="","",IF(('OddsRatio_working_3-way'!X553=0),IF(Q553&gt;0,-Q553^(1/3),(-Q553)^(1/3)),'OddsRatio_working_3-way'!AL553-'OddsRatio_working_3-way'!R553/3))</f>
        <v>1.1662897271488259</v>
      </c>
      <c r="AS553" s="11">
        <f>IF(('OddsRatio_working_3-way'!X553=0),IF(Q553&gt;0,-Q553^(1/3),(-Q553)^(1/3)),'OddsRatio_working_3-way'!AM553-'OddsRatio_working_3-way'!R553/3)</f>
        <v>-1.0392276167468983</v>
      </c>
      <c r="AT553" s="11">
        <f>IF(('OddsRatio_working_3-way'!X553=0),IF(Q553&gt;0,-Q553^(1/3),(-Q553)^(1/3)),'OddsRatio_working_3-way'!AN553-'OddsRatio_working_3-way'!R553/3)</f>
        <v>-0.12706211040192766</v>
      </c>
      <c r="AU553" s="11">
        <f>IF(('OddsRatio_working_3-way'!X553=0),0,'OddsRatio_working_3-way'!AO553)</f>
        <v>0</v>
      </c>
      <c r="AV553" s="11">
        <f>IF(('OddsRatio_working_3-way'!X553=0),0,'OddsRatio_working_3-way'!AP553)</f>
        <v>0</v>
      </c>
      <c r="AW553" s="11">
        <f>IF(('OddsRatio_working_3-way'!X553=0),0,'OddsRatio_working_3-way'!AQ553)</f>
        <v>0</v>
      </c>
    </row>
    <row r="554" spans="1:49" x14ac:dyDescent="0.2">
      <c r="A554" s="4">
        <f>IF('True_Odds_Calculator_3-way'!A555="","",'True_Odds_Calculator_3-way'!A555)</f>
        <v>6.32</v>
      </c>
      <c r="B554" s="4">
        <f>IF('True_Odds_Calculator_3-way'!B555="","",'True_Odds_Calculator_3-way'!B555)</f>
        <v>4.41</v>
      </c>
      <c r="C554" s="4">
        <f>IF('True_Odds_Calculator_3-way'!C555="","",'True_Odds_Calculator_3-way'!C555)</f>
        <v>1.56</v>
      </c>
      <c r="D554" s="9">
        <f t="shared" si="117"/>
        <v>0.15186698987514602</v>
      </c>
      <c r="E554" s="9">
        <f t="shared" si="118"/>
        <v>0.21835621227003479</v>
      </c>
      <c r="F554" s="9">
        <f t="shared" si="119"/>
        <v>0.62977679785481933</v>
      </c>
      <c r="G554" s="9">
        <f t="shared" si="120"/>
        <v>1.0497574112375305</v>
      </c>
      <c r="H554" s="9">
        <f t="shared" si="121"/>
        <v>6.5847094277836629</v>
      </c>
      <c r="I554" s="9">
        <f t="shared" si="122"/>
        <v>4.579672772319979</v>
      </c>
      <c r="J554" s="9">
        <f t="shared" si="123"/>
        <v>1.5878641502930173</v>
      </c>
      <c r="K554" s="11">
        <f t="shared" si="124"/>
        <v>0.15822784810126581</v>
      </c>
      <c r="L554" s="11">
        <f t="shared" si="125"/>
        <v>0.22675736961451246</v>
      </c>
      <c r="M554" s="11">
        <f t="shared" si="126"/>
        <v>0.64102564102564097</v>
      </c>
      <c r="N554" s="11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-0.23365429694543627</v>
      </c>
      <c r="O554" s="11">
        <f>0</f>
        <v>0</v>
      </c>
      <c r="P554" s="11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0.21366601384684564</v>
      </c>
      <c r="Q554" s="11">
        <f>2*'OddsRatio_working_3-way'!K554*'OddsRatio_working_3-way'!L554*'OddsRatio_working_3-way'!M554</f>
        <v>4.5999141840009826E-2</v>
      </c>
      <c r="R554" s="11">
        <f t="shared" si="127"/>
        <v>0</v>
      </c>
      <c r="S554" s="11">
        <f t="shared" si="128"/>
        <v>-0.91445360363623718</v>
      </c>
      <c r="T554" s="11">
        <f t="shared" si="129"/>
        <v>-0.1968683753791684</v>
      </c>
      <c r="U554" s="11">
        <f>'OddsRatio_working_3-way'!S554-'OddsRatio_working_3-way'!R554^2/3</f>
        <v>-0.91445360363623718</v>
      </c>
      <c r="V554" s="11">
        <f>'OddsRatio_working_3-way'!S554*'OddsRatio_working_3-way'!R554/3-2*'OddsRatio_working_3-way'!R554^3/27-'OddsRatio_working_3-way'!T554</f>
        <v>0.1968683753791684</v>
      </c>
      <c r="W554" s="11">
        <f>'OddsRatio_working_3-way'!V554^2+4*'OddsRatio_working_3-way'!U554^3/27</f>
        <v>-7.4530150074364976E-2</v>
      </c>
      <c r="X554" s="11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0.16829089941140468</v>
      </c>
      <c r="Y554" s="11">
        <f>IF('OddsRatio_working_3-way'!W554&gt;=0,IF('OddsRatio_working_3-way'!V554+SQRT('OddsRatio_working_3-way'!W554)&gt;0,0,PI()),ACOS('OddsRatio_working_3-way'!V554/(2*'OddsRatio_working_3-way'!X554)))</f>
        <v>0.94603340469699859</v>
      </c>
      <c r="Z554" s="11">
        <f>'OddsRatio_working_3-way'!X554^(1/3)*COS('OddsRatio_working_3-way'!Y554/3)</f>
        <v>0.52487870561876526</v>
      </c>
      <c r="AA554" s="11">
        <f>'OddsRatio_working_3-way'!X554^(1/3)*COS(('OddsRatio_working_3-way'!Y554+2*PI())/3)</f>
        <v>-0.410730145510873</v>
      </c>
      <c r="AB554" s="11">
        <f>'OddsRatio_working_3-way'!X554^(1/3)*COS(('OddsRatio_working_3-way'!Y554+4*PI())/3)</f>
        <v>-0.11414856010789222</v>
      </c>
      <c r="AC554" s="11">
        <f>'OddsRatio_working_3-way'!X554^(1/3)*SIN('OddsRatio_working_3-way'!Y554/3)</f>
        <v>0.17123145816909693</v>
      </c>
      <c r="AD554" s="11">
        <f>'OddsRatio_working_3-way'!X554^(1/3)*SIN(('OddsRatio_working_3-way'!Y554+2*PI())/3)</f>
        <v>0.3689425638867963</v>
      </c>
      <c r="AE554" s="11">
        <f>'OddsRatio_working_3-way'!X554^(1/3)*SIN(('OddsRatio_working_3-way'!Y554+4*PI())/3)</f>
        <v>-0.54017402205589327</v>
      </c>
      <c r="AF554" s="11">
        <f>-'OddsRatio_working_3-way'!U554/(3*'OddsRatio_working_3-way'!X554^(1/3))*COS(('OddsRatio_working_3-way'!Y554)/3)</f>
        <v>0.52487870561876526</v>
      </c>
      <c r="AG554" s="11">
        <f>-'OddsRatio_working_3-way'!U554/(3*'OddsRatio_working_3-way'!X554^(1/3))*COS(('OddsRatio_working_3-way'!Y554+2*PI())/3)</f>
        <v>-0.410730145510873</v>
      </c>
      <c r="AH554" s="11">
        <f>-'OddsRatio_working_3-way'!U554/(3*'OddsRatio_working_3-way'!X554^(1/3))*COS(('OddsRatio_working_3-way'!Y554+4*PI())/3)</f>
        <v>-0.11414856010789222</v>
      </c>
      <c r="AI554" s="11">
        <f>'OddsRatio_working_3-way'!U554/(3*'OddsRatio_working_3-way'!X554^(1/3))*SIN(('OddsRatio_working_3-way'!Y554)/3)</f>
        <v>-0.17123145816909693</v>
      </c>
      <c r="AJ554" s="11">
        <f>'OddsRatio_working_3-way'!U554/(3*'OddsRatio_working_3-way'!X554^(1/3))*SIN(('OddsRatio_working_3-way'!Y554+2*PI())/3)</f>
        <v>-0.3689425638867963</v>
      </c>
      <c r="AK554" s="11">
        <f>'OddsRatio_working_3-way'!U554/(3*'OddsRatio_working_3-way'!X554^(1/3))*SIN(('OddsRatio_working_3-way'!Y554+4*PI())/3)</f>
        <v>0.54017402205589327</v>
      </c>
      <c r="AL554" s="11">
        <f>'OddsRatio_working_3-way'!Z554+'OddsRatio_working_3-way'!AF554</f>
        <v>1.0497574112375305</v>
      </c>
      <c r="AM554" s="11">
        <f>'OddsRatio_working_3-way'!AA554+'OddsRatio_working_3-way'!AG554</f>
        <v>-0.821460291021746</v>
      </c>
      <c r="AN554" s="11">
        <f>'OddsRatio_working_3-way'!AB554+'OddsRatio_working_3-way'!AH554</f>
        <v>-0.22829712021578444</v>
      </c>
      <c r="AO554" s="11">
        <f>'OddsRatio_working_3-way'!AC554+'OddsRatio_working_3-way'!AI554</f>
        <v>0</v>
      </c>
      <c r="AP554" s="11">
        <f>'OddsRatio_working_3-way'!AD554+'OddsRatio_working_3-way'!AJ554</f>
        <v>0</v>
      </c>
      <c r="AQ554" s="11">
        <f>'OddsRatio_working_3-way'!AE554+'OddsRatio_working_3-way'!AK554</f>
        <v>0</v>
      </c>
      <c r="AR554" s="10">
        <f>IF(A554="","",IF(('OddsRatio_working_3-way'!X554=0),IF(Q554&gt;0,-Q554^(1/3),(-Q554)^(1/3)),'OddsRatio_working_3-way'!AL554-'OddsRatio_working_3-way'!R554/3))</f>
        <v>1.0497574112375305</v>
      </c>
      <c r="AS554" s="11">
        <f>IF(('OddsRatio_working_3-way'!X554=0),IF(Q554&gt;0,-Q554^(1/3),(-Q554)^(1/3)),'OddsRatio_working_3-way'!AM554-'OddsRatio_working_3-way'!R554/3)</f>
        <v>-0.821460291021746</v>
      </c>
      <c r="AT554" s="11">
        <f>IF(('OddsRatio_working_3-way'!X554=0),IF(Q554&gt;0,-Q554^(1/3),(-Q554)^(1/3)),'OddsRatio_working_3-way'!AN554-'OddsRatio_working_3-way'!R554/3)</f>
        <v>-0.22829712021578444</v>
      </c>
      <c r="AU554" s="11">
        <f>IF(('OddsRatio_working_3-way'!X554=0),0,'OddsRatio_working_3-way'!AO554)</f>
        <v>0</v>
      </c>
      <c r="AV554" s="11">
        <f>IF(('OddsRatio_working_3-way'!X554=0),0,'OddsRatio_working_3-way'!AP554)</f>
        <v>0</v>
      </c>
      <c r="AW554" s="11">
        <f>IF(('OddsRatio_working_3-way'!X554=0),0,'OddsRatio_working_3-way'!AQ554)</f>
        <v>0</v>
      </c>
    </row>
    <row r="555" spans="1:49" x14ac:dyDescent="0.2">
      <c r="A555" s="4">
        <f>IF('True_Odds_Calculator_3-way'!A556="","",'True_Odds_Calculator_3-way'!A556)</f>
        <v>1.61</v>
      </c>
      <c r="B555" s="4">
        <f>IF('True_Odds_Calculator_3-way'!B556="","",'True_Odds_Calculator_3-way'!B556)</f>
        <v>3.91</v>
      </c>
      <c r="C555" s="4">
        <f>IF('True_Odds_Calculator_3-way'!C556="","",'True_Odds_Calculator_3-way'!C556)</f>
        <v>6.41</v>
      </c>
      <c r="D555" s="9">
        <f t="shared" si="117"/>
        <v>0.60704261607292243</v>
      </c>
      <c r="E555" s="9">
        <f t="shared" si="118"/>
        <v>0.24461323208386035</v>
      </c>
      <c r="F555" s="9">
        <f t="shared" si="119"/>
        <v>0.14834415184321703</v>
      </c>
      <c r="G555" s="9">
        <f t="shared" si="120"/>
        <v>1.0611980371901191</v>
      </c>
      <c r="H555" s="9">
        <f t="shared" si="121"/>
        <v>1.6473308026859725</v>
      </c>
      <c r="I555" s="9">
        <f t="shared" si="122"/>
        <v>4.0880862882232458</v>
      </c>
      <c r="J555" s="9">
        <f t="shared" si="123"/>
        <v>6.7410813811985442</v>
      </c>
      <c r="K555" s="11">
        <f t="shared" si="124"/>
        <v>0.6211180124223602</v>
      </c>
      <c r="L555" s="11">
        <f t="shared" si="125"/>
        <v>0.25575447570332482</v>
      </c>
      <c r="M555" s="11">
        <f t="shared" si="126"/>
        <v>0.15600624024960999</v>
      </c>
      <c r="N555" s="11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-0.23799039299342606</v>
      </c>
      <c r="O555" s="11">
        <f>0</f>
        <v>0</v>
      </c>
      <c r="P555" s="11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0.22130478077060206</v>
      </c>
      <c r="Q555" s="11">
        <f>2*'OddsRatio_working_3-way'!K555*'OddsRatio_working_3-way'!L555*'OddsRatio_working_3-way'!M555</f>
        <v>4.9564340598119171E-2</v>
      </c>
      <c r="R555" s="11">
        <f t="shared" si="127"/>
        <v>0</v>
      </c>
      <c r="S555" s="11">
        <f t="shared" si="128"/>
        <v>-0.92988955557006492</v>
      </c>
      <c r="T555" s="11">
        <f t="shared" si="129"/>
        <v>-0.20826193853752858</v>
      </c>
      <c r="U555" s="11">
        <f>'OddsRatio_working_3-way'!S555-'OddsRatio_working_3-way'!R555^2/3</f>
        <v>-0.92988955557006492</v>
      </c>
      <c r="V555" s="11">
        <f>'OddsRatio_working_3-way'!S555*'OddsRatio_working_3-way'!R555/3-2*'OddsRatio_working_3-way'!R555^3/27-'OddsRatio_working_3-way'!T555</f>
        <v>0.20826193853752858</v>
      </c>
      <c r="W555" s="11">
        <f>'OddsRatio_working_3-way'!V555^2+4*'OddsRatio_working_3-way'!U555^3/27</f>
        <v>-7.5748515159352492E-2</v>
      </c>
      <c r="X555" s="11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0.17256994973253731</v>
      </c>
      <c r="Y555" s="11">
        <f>IF('OddsRatio_working_3-way'!W555&gt;=0,IF('OddsRatio_working_3-way'!V555+SQRT('OddsRatio_working_3-way'!W555)&gt;0,0,PI()),ACOS('OddsRatio_working_3-way'!V555/(2*'OddsRatio_working_3-way'!X555)))</f>
        <v>0.9230219755172212</v>
      </c>
      <c r="Z555" s="11">
        <f>'OddsRatio_working_3-way'!X555^(1/3)*COS('OddsRatio_working_3-way'!Y555/3)</f>
        <v>0.53059901859505942</v>
      </c>
      <c r="AA555" s="11">
        <f>'OddsRatio_working_3-way'!X555^(1/3)*COS(('OddsRatio_working_3-way'!Y555+2*PI())/3)</f>
        <v>-0.41131628912774665</v>
      </c>
      <c r="AB555" s="11">
        <f>'OddsRatio_working_3-way'!X555^(1/3)*COS(('OddsRatio_working_3-way'!Y555+4*PI())/3)</f>
        <v>-0.11928272946731264</v>
      </c>
      <c r="AC555" s="11">
        <f>'OddsRatio_working_3-way'!X555^(1/3)*SIN('OddsRatio_working_3-way'!Y555/3)</f>
        <v>0.16860565428235622</v>
      </c>
      <c r="AD555" s="11">
        <f>'OddsRatio_working_3-way'!X555^(1/3)*SIN(('OddsRatio_working_3-way'!Y555+2*PI())/3)</f>
        <v>0.37520940218523507</v>
      </c>
      <c r="AE555" s="11">
        <f>'OddsRatio_working_3-way'!X555^(1/3)*SIN(('OddsRatio_working_3-way'!Y555+4*PI())/3)</f>
        <v>-0.54381505646759132</v>
      </c>
      <c r="AF555" s="11">
        <f>-'OddsRatio_working_3-way'!U555/(3*'OddsRatio_working_3-way'!X555^(1/3))*COS(('OddsRatio_working_3-way'!Y555)/3)</f>
        <v>0.53059901859505954</v>
      </c>
      <c r="AG555" s="11">
        <f>-'OddsRatio_working_3-way'!U555/(3*'OddsRatio_working_3-way'!X555^(1/3))*COS(('OddsRatio_working_3-way'!Y555+2*PI())/3)</f>
        <v>-0.4113162891277467</v>
      </c>
      <c r="AH555" s="11">
        <f>-'OddsRatio_working_3-way'!U555/(3*'OddsRatio_working_3-way'!X555^(1/3))*COS(('OddsRatio_working_3-way'!Y555+4*PI())/3)</f>
        <v>-0.11928272946731265</v>
      </c>
      <c r="AI555" s="11">
        <f>'OddsRatio_working_3-way'!U555/(3*'OddsRatio_working_3-way'!X555^(1/3))*SIN(('OddsRatio_working_3-way'!Y555)/3)</f>
        <v>-0.16860565428235624</v>
      </c>
      <c r="AJ555" s="11">
        <f>'OddsRatio_working_3-way'!U555/(3*'OddsRatio_working_3-way'!X555^(1/3))*SIN(('OddsRatio_working_3-way'!Y555+2*PI())/3)</f>
        <v>-0.37520940218523519</v>
      </c>
      <c r="AK555" s="11">
        <f>'OddsRatio_working_3-way'!U555/(3*'OddsRatio_working_3-way'!X555^(1/3))*SIN(('OddsRatio_working_3-way'!Y555+4*PI())/3)</f>
        <v>0.54381505646759143</v>
      </c>
      <c r="AL555" s="11">
        <f>'OddsRatio_working_3-way'!Z555+'OddsRatio_working_3-way'!AF555</f>
        <v>1.0611980371901191</v>
      </c>
      <c r="AM555" s="11">
        <f>'OddsRatio_working_3-way'!AA555+'OddsRatio_working_3-way'!AG555</f>
        <v>-0.8226325782554933</v>
      </c>
      <c r="AN555" s="11">
        <f>'OddsRatio_working_3-way'!AB555+'OddsRatio_working_3-way'!AH555</f>
        <v>-0.23856545893462527</v>
      </c>
      <c r="AO555" s="11">
        <f>'OddsRatio_working_3-way'!AC555+'OddsRatio_working_3-way'!AI555</f>
        <v>0</v>
      </c>
      <c r="AP555" s="11">
        <f>'OddsRatio_working_3-way'!AD555+'OddsRatio_working_3-way'!AJ555</f>
        <v>0</v>
      </c>
      <c r="AQ555" s="11">
        <f>'OddsRatio_working_3-way'!AE555+'OddsRatio_working_3-way'!AK555</f>
        <v>0</v>
      </c>
      <c r="AR555" s="10">
        <f>IF(A555="","",IF(('OddsRatio_working_3-way'!X555=0),IF(Q555&gt;0,-Q555^(1/3),(-Q555)^(1/3)),'OddsRatio_working_3-way'!AL555-'OddsRatio_working_3-way'!R555/3))</f>
        <v>1.0611980371901191</v>
      </c>
      <c r="AS555" s="11">
        <f>IF(('OddsRatio_working_3-way'!X555=0),IF(Q555&gt;0,-Q555^(1/3),(-Q555)^(1/3)),'OddsRatio_working_3-way'!AM555-'OddsRatio_working_3-way'!R555/3)</f>
        <v>-0.8226325782554933</v>
      </c>
      <c r="AT555" s="11">
        <f>IF(('OddsRatio_working_3-way'!X555=0),IF(Q555&gt;0,-Q555^(1/3),(-Q555)^(1/3)),'OddsRatio_working_3-way'!AN555-'OddsRatio_working_3-way'!R555/3)</f>
        <v>-0.23856545893462527</v>
      </c>
      <c r="AU555" s="11">
        <f>IF(('OddsRatio_working_3-way'!X555=0),0,'OddsRatio_working_3-way'!AO555)</f>
        <v>0</v>
      </c>
      <c r="AV555" s="11">
        <f>IF(('OddsRatio_working_3-way'!X555=0),0,'OddsRatio_working_3-way'!AP555)</f>
        <v>0</v>
      </c>
      <c r="AW555" s="11">
        <f>IF(('OddsRatio_working_3-way'!X555=0),0,'OddsRatio_working_3-way'!AQ555)</f>
        <v>0</v>
      </c>
    </row>
    <row r="556" spans="1:49" x14ac:dyDescent="0.2">
      <c r="A556" s="4">
        <f>IF('True_Odds_Calculator_3-way'!A557="","",'True_Odds_Calculator_3-way'!A557)</f>
        <v>1.62</v>
      </c>
      <c r="B556" s="4">
        <f>IF('True_Odds_Calculator_3-way'!B557="","",'True_Odds_Calculator_3-way'!B557)</f>
        <v>3.76</v>
      </c>
      <c r="C556" s="4">
        <f>IF('True_Odds_Calculator_3-way'!C557="","",'True_Odds_Calculator_3-way'!C557)</f>
        <v>6.74</v>
      </c>
      <c r="D556" s="9">
        <f t="shared" si="117"/>
        <v>0.60372269531577005</v>
      </c>
      <c r="E556" s="9">
        <f t="shared" si="118"/>
        <v>0.25497244335890151</v>
      </c>
      <c r="F556" s="9">
        <f t="shared" si="119"/>
        <v>0.14130486132532841</v>
      </c>
      <c r="G556" s="9">
        <f t="shared" si="120"/>
        <v>1.0586929197763173</v>
      </c>
      <c r="H556" s="9">
        <f t="shared" si="121"/>
        <v>1.6563896102613167</v>
      </c>
      <c r="I556" s="9">
        <f t="shared" si="122"/>
        <v>3.9219924585826358</v>
      </c>
      <c r="J556" s="9">
        <f t="shared" si="123"/>
        <v>7.0768973595160629</v>
      </c>
      <c r="K556" s="11">
        <f t="shared" si="124"/>
        <v>0.61728395061728392</v>
      </c>
      <c r="L556" s="11">
        <f t="shared" si="125"/>
        <v>0.26595744680851063</v>
      </c>
      <c r="M556" s="11">
        <f t="shared" si="126"/>
        <v>0.14836795252225518</v>
      </c>
      <c r="N556" s="11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-0.23924887701009934</v>
      </c>
      <c r="O556" s="11">
        <f>0</f>
        <v>0</v>
      </c>
      <c r="P556" s="11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0.22214271851243883</v>
      </c>
      <c r="Q556" s="11">
        <f>2*'OddsRatio_working_3-way'!K556*'OddsRatio_working_3-way'!L556*'OddsRatio_working_3-way'!M556</f>
        <v>4.8715508445710258E-2</v>
      </c>
      <c r="R556" s="11">
        <f t="shared" si="127"/>
        <v>0</v>
      </c>
      <c r="S556" s="11">
        <f t="shared" si="128"/>
        <v>-0.92850056931745428</v>
      </c>
      <c r="T556" s="11">
        <f t="shared" si="129"/>
        <v>-0.20361854590295045</v>
      </c>
      <c r="U556" s="11">
        <f>'OddsRatio_working_3-way'!S556-'OddsRatio_working_3-way'!R556^2/3</f>
        <v>-0.92850056931745428</v>
      </c>
      <c r="V556" s="11">
        <f>'OddsRatio_working_3-way'!S556*'OddsRatio_working_3-way'!R556/3-2*'OddsRatio_working_3-way'!R556^3/27-'OddsRatio_working_3-way'!T556</f>
        <v>0.20361854590295045</v>
      </c>
      <c r="W556" s="11">
        <f>'OddsRatio_working_3-way'!V556^2+4*'OddsRatio_working_3-way'!U556^3/27</f>
        <v>-7.7128035404746914E-2</v>
      </c>
      <c r="X556" s="11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0.17218343970920871</v>
      </c>
      <c r="Y556" s="11">
        <f>IF('OddsRatio_working_3-way'!W556&gt;=0,IF('OddsRatio_working_3-way'!V556+SQRT('OddsRatio_working_3-way'!W556)&gt;0,0,PI()),ACOS('OddsRatio_working_3-way'!V556/(2*'OddsRatio_working_3-way'!X556)))</f>
        <v>0.9381465649815407</v>
      </c>
      <c r="Z556" s="11">
        <f>'OddsRatio_working_3-way'!X556^(1/3)*COS('OddsRatio_working_3-way'!Y556/3)</f>
        <v>0.52934645988815865</v>
      </c>
      <c r="AA556" s="11">
        <f>'OddsRatio_working_3-way'!X556^(1/3)*COS(('OddsRatio_working_3-way'!Y556+2*PI())/3)</f>
        <v>-0.41289396527577682</v>
      </c>
      <c r="AB556" s="11">
        <f>'OddsRatio_working_3-way'!X556^(1/3)*COS(('OddsRatio_working_3-way'!Y556+4*PI())/3)</f>
        <v>-0.11645249461238193</v>
      </c>
      <c r="AC556" s="11">
        <f>'OddsRatio_working_3-way'!X556^(1/3)*SIN('OddsRatio_working_3-way'!Y556/3)</f>
        <v>0.1711505628864797</v>
      </c>
      <c r="AD556" s="11">
        <f>'OddsRatio_working_3-way'!X556^(1/3)*SIN(('OddsRatio_working_3-way'!Y556+2*PI())/3)</f>
        <v>0.37285220022326587</v>
      </c>
      <c r="AE556" s="11">
        <f>'OddsRatio_working_3-way'!X556^(1/3)*SIN(('OddsRatio_working_3-way'!Y556+4*PI())/3)</f>
        <v>-0.54400276310974549</v>
      </c>
      <c r="AF556" s="11">
        <f>-'OddsRatio_working_3-way'!U556/(3*'OddsRatio_working_3-way'!X556^(1/3))*COS(('OddsRatio_working_3-way'!Y556)/3)</f>
        <v>0.52934645988815865</v>
      </c>
      <c r="AG556" s="11">
        <f>-'OddsRatio_working_3-way'!U556/(3*'OddsRatio_working_3-way'!X556^(1/3))*COS(('OddsRatio_working_3-way'!Y556+2*PI())/3)</f>
        <v>-0.41289396527577682</v>
      </c>
      <c r="AH556" s="11">
        <f>-'OddsRatio_working_3-way'!U556/(3*'OddsRatio_working_3-way'!X556^(1/3))*COS(('OddsRatio_working_3-way'!Y556+4*PI())/3)</f>
        <v>-0.11645249461238193</v>
      </c>
      <c r="AI556" s="11">
        <f>'OddsRatio_working_3-way'!U556/(3*'OddsRatio_working_3-way'!X556^(1/3))*SIN(('OddsRatio_working_3-way'!Y556)/3)</f>
        <v>-0.1711505628864797</v>
      </c>
      <c r="AJ556" s="11">
        <f>'OddsRatio_working_3-way'!U556/(3*'OddsRatio_working_3-way'!X556^(1/3))*SIN(('OddsRatio_working_3-way'!Y556+2*PI())/3)</f>
        <v>-0.37285220022326587</v>
      </c>
      <c r="AK556" s="11">
        <f>'OddsRatio_working_3-way'!U556/(3*'OddsRatio_working_3-way'!X556^(1/3))*SIN(('OddsRatio_working_3-way'!Y556+4*PI())/3)</f>
        <v>0.54400276310974549</v>
      </c>
      <c r="AL556" s="11">
        <f>'OddsRatio_working_3-way'!Z556+'OddsRatio_working_3-way'!AF556</f>
        <v>1.0586929197763173</v>
      </c>
      <c r="AM556" s="11">
        <f>'OddsRatio_working_3-way'!AA556+'OddsRatio_working_3-way'!AG556</f>
        <v>-0.82578793055155364</v>
      </c>
      <c r="AN556" s="11">
        <f>'OddsRatio_working_3-way'!AB556+'OddsRatio_working_3-way'!AH556</f>
        <v>-0.23290498922476385</v>
      </c>
      <c r="AO556" s="11">
        <f>'OddsRatio_working_3-way'!AC556+'OddsRatio_working_3-way'!AI556</f>
        <v>0</v>
      </c>
      <c r="AP556" s="11">
        <f>'OddsRatio_working_3-way'!AD556+'OddsRatio_working_3-way'!AJ556</f>
        <v>0</v>
      </c>
      <c r="AQ556" s="11">
        <f>'OddsRatio_working_3-way'!AE556+'OddsRatio_working_3-way'!AK556</f>
        <v>0</v>
      </c>
      <c r="AR556" s="10">
        <f>IF(A556="","",IF(('OddsRatio_working_3-way'!X556=0),IF(Q556&gt;0,-Q556^(1/3),(-Q556)^(1/3)),'OddsRatio_working_3-way'!AL556-'OddsRatio_working_3-way'!R556/3))</f>
        <v>1.0586929197763173</v>
      </c>
      <c r="AS556" s="11">
        <f>IF(('OddsRatio_working_3-way'!X556=0),IF(Q556&gt;0,-Q556^(1/3),(-Q556)^(1/3)),'OddsRatio_working_3-way'!AM556-'OddsRatio_working_3-way'!R556/3)</f>
        <v>-0.82578793055155364</v>
      </c>
      <c r="AT556" s="11">
        <f>IF(('OddsRatio_working_3-way'!X556=0),IF(Q556&gt;0,-Q556^(1/3),(-Q556)^(1/3)),'OddsRatio_working_3-way'!AN556-'OddsRatio_working_3-way'!R556/3)</f>
        <v>-0.23290498922476385</v>
      </c>
      <c r="AU556" s="11">
        <f>IF(('OddsRatio_working_3-way'!X556=0),0,'OddsRatio_working_3-way'!AO556)</f>
        <v>0</v>
      </c>
      <c r="AV556" s="11">
        <f>IF(('OddsRatio_working_3-way'!X556=0),0,'OddsRatio_working_3-way'!AP556)</f>
        <v>0</v>
      </c>
      <c r="AW556" s="11">
        <f>IF(('OddsRatio_working_3-way'!X556=0),0,'OddsRatio_working_3-way'!AQ556)</f>
        <v>0</v>
      </c>
    </row>
    <row r="557" spans="1:49" x14ac:dyDescent="0.2">
      <c r="A557" s="4">
        <f>IF('True_Odds_Calculator_3-way'!A558="","",'True_Odds_Calculator_3-way'!A558)</f>
        <v>2.25</v>
      </c>
      <c r="B557" s="4">
        <f>IF('True_Odds_Calculator_3-way'!B558="","",'True_Odds_Calculator_3-way'!B558)</f>
        <v>3.39</v>
      </c>
      <c r="C557" s="4">
        <f>IF('True_Odds_Calculator_3-way'!C558="","",'True_Odds_Calculator_3-way'!C558)</f>
        <v>3.45</v>
      </c>
      <c r="D557" s="9">
        <f t="shared" si="117"/>
        <v>0.43345438502999578</v>
      </c>
      <c r="E557" s="9">
        <f t="shared" si="118"/>
        <v>0.28578977846641729</v>
      </c>
      <c r="F557" s="9">
        <f t="shared" si="119"/>
        <v>0.28075583650358699</v>
      </c>
      <c r="G557" s="9">
        <f t="shared" si="120"/>
        <v>1.045638266976209</v>
      </c>
      <c r="H557" s="9">
        <f t="shared" si="121"/>
        <v>2.3070478337202616</v>
      </c>
      <c r="I557" s="9">
        <f t="shared" si="122"/>
        <v>3.4990754580731389</v>
      </c>
      <c r="J557" s="9">
        <f t="shared" si="123"/>
        <v>3.5618137540917116</v>
      </c>
      <c r="K557" s="11">
        <f t="shared" si="124"/>
        <v>0.44444444444444442</v>
      </c>
      <c r="L557" s="11">
        <f t="shared" si="125"/>
        <v>0.29498525073746312</v>
      </c>
      <c r="M557" s="11">
        <f t="shared" si="126"/>
        <v>0.28985507246376813</v>
      </c>
      <c r="N557" s="11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-0.27814591557056623</v>
      </c>
      <c r="O557" s="11">
        <f>0</f>
        <v>0</v>
      </c>
      <c r="P557" s="11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0.23142804212446383</v>
      </c>
      <c r="Q557" s="11">
        <f>2*'OddsRatio_working_3-way'!K557*'OddsRatio_working_3-way'!L557*'OddsRatio_working_3-way'!M557</f>
        <v>7.6002641091777928E-2</v>
      </c>
      <c r="R557" s="11">
        <f t="shared" si="127"/>
        <v>0</v>
      </c>
      <c r="S557" s="11">
        <f t="shared" si="128"/>
        <v>-0.83203825463239645</v>
      </c>
      <c r="T557" s="11">
        <f t="shared" si="129"/>
        <v>-0.27324737426351275</v>
      </c>
      <c r="U557" s="11">
        <f>'OddsRatio_working_3-way'!S557-'OddsRatio_working_3-way'!R557^2/3</f>
        <v>-0.83203825463239645</v>
      </c>
      <c r="V557" s="11">
        <f>'OddsRatio_working_3-way'!S557*'OddsRatio_working_3-way'!R557/3-2*'OddsRatio_working_3-way'!R557^3/27-'OddsRatio_working_3-way'!T557</f>
        <v>0.27324737426351275</v>
      </c>
      <c r="W557" s="11">
        <f>'OddsRatio_working_3-way'!V557^2+4*'OddsRatio_working_3-way'!U557^3/27</f>
        <v>-1.0670659713905059E-2</v>
      </c>
      <c r="X557" s="11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0.1460605929535832</v>
      </c>
      <c r="Y557" s="11">
        <f>IF('OddsRatio_working_3-way'!W557&gt;=0,IF('OddsRatio_working_3-way'!V557+SQRT('OddsRatio_working_3-way'!W557)&gt;0,0,PI()),ACOS('OddsRatio_working_3-way'!V557/(2*'OddsRatio_working_3-way'!X557)))</f>
        <v>0.36143464283479876</v>
      </c>
      <c r="Z557" s="11">
        <f>'OddsRatio_working_3-way'!X557^(1/3)*COS('OddsRatio_working_3-way'!Y557/3)</f>
        <v>0.52281913348810449</v>
      </c>
      <c r="AA557" s="11">
        <f>'OddsRatio_working_3-way'!X557^(1/3)*COS(('OddsRatio_working_3-way'!Y557+2*PI())/3)</f>
        <v>-0.31622451819126091</v>
      </c>
      <c r="AB557" s="11">
        <f>'OddsRatio_working_3-way'!X557^(1/3)*COS(('OddsRatio_working_3-way'!Y557+4*PI())/3)</f>
        <v>-0.20659461529684364</v>
      </c>
      <c r="AC557" s="11">
        <f>'OddsRatio_working_3-way'!X557^(1/3)*SIN('OddsRatio_working_3-way'!Y557/3)</f>
        <v>6.3294853947324384E-2</v>
      </c>
      <c r="AD557" s="11">
        <f>'OddsRatio_working_3-way'!X557^(1/3)*SIN(('OddsRatio_working_3-way'!Y557+2*PI())/3)</f>
        <v>0.42112722421160376</v>
      </c>
      <c r="AE557" s="11">
        <f>'OddsRatio_working_3-way'!X557^(1/3)*SIN(('OddsRatio_working_3-way'!Y557+4*PI())/3)</f>
        <v>-0.48442207815892818</v>
      </c>
      <c r="AF557" s="11">
        <f>-'OddsRatio_working_3-way'!U557/(3*'OddsRatio_working_3-way'!X557^(1/3))*COS(('OddsRatio_working_3-way'!Y557)/3)</f>
        <v>0.52281913348810438</v>
      </c>
      <c r="AG557" s="11">
        <f>-'OddsRatio_working_3-way'!U557/(3*'OddsRatio_working_3-way'!X557^(1/3))*COS(('OddsRatio_working_3-way'!Y557+2*PI())/3)</f>
        <v>-0.31622451819126085</v>
      </c>
      <c r="AH557" s="11">
        <f>-'OddsRatio_working_3-way'!U557/(3*'OddsRatio_working_3-way'!X557^(1/3))*COS(('OddsRatio_working_3-way'!Y557+4*PI())/3)</f>
        <v>-0.20659461529684361</v>
      </c>
      <c r="AI557" s="11">
        <f>'OddsRatio_working_3-way'!U557/(3*'OddsRatio_working_3-way'!X557^(1/3))*SIN(('OddsRatio_working_3-way'!Y557)/3)</f>
        <v>-6.329485394732437E-2</v>
      </c>
      <c r="AJ557" s="11">
        <f>'OddsRatio_working_3-way'!U557/(3*'OddsRatio_working_3-way'!X557^(1/3))*SIN(('OddsRatio_working_3-way'!Y557+2*PI())/3)</f>
        <v>-0.42112722421160365</v>
      </c>
      <c r="AK557" s="11">
        <f>'OddsRatio_working_3-way'!U557/(3*'OddsRatio_working_3-way'!X557^(1/3))*SIN(('OddsRatio_working_3-way'!Y557+4*PI())/3)</f>
        <v>0.48442207815892807</v>
      </c>
      <c r="AL557" s="11">
        <f>'OddsRatio_working_3-way'!Z557+'OddsRatio_working_3-way'!AF557</f>
        <v>1.045638266976209</v>
      </c>
      <c r="AM557" s="11">
        <f>'OddsRatio_working_3-way'!AA557+'OddsRatio_working_3-way'!AG557</f>
        <v>-0.6324490363825217</v>
      </c>
      <c r="AN557" s="11">
        <f>'OddsRatio_working_3-way'!AB557+'OddsRatio_working_3-way'!AH557</f>
        <v>-0.41318923059368728</v>
      </c>
      <c r="AO557" s="11">
        <f>'OddsRatio_working_3-way'!AC557+'OddsRatio_working_3-way'!AI557</f>
        <v>0</v>
      </c>
      <c r="AP557" s="11">
        <f>'OddsRatio_working_3-way'!AD557+'OddsRatio_working_3-way'!AJ557</f>
        <v>0</v>
      </c>
      <c r="AQ557" s="11">
        <f>'OddsRatio_working_3-way'!AE557+'OddsRatio_working_3-way'!AK557</f>
        <v>0</v>
      </c>
      <c r="AR557" s="10">
        <f>IF(A557="","",IF(('OddsRatio_working_3-way'!X557=0),IF(Q557&gt;0,-Q557^(1/3),(-Q557)^(1/3)),'OddsRatio_working_3-way'!AL557-'OddsRatio_working_3-way'!R557/3))</f>
        <v>1.045638266976209</v>
      </c>
      <c r="AS557" s="11">
        <f>IF(('OddsRatio_working_3-way'!X557=0),IF(Q557&gt;0,-Q557^(1/3),(-Q557)^(1/3)),'OddsRatio_working_3-way'!AM557-'OddsRatio_working_3-way'!R557/3)</f>
        <v>-0.6324490363825217</v>
      </c>
      <c r="AT557" s="11">
        <f>IF(('OddsRatio_working_3-way'!X557=0),IF(Q557&gt;0,-Q557^(1/3),(-Q557)^(1/3)),'OddsRatio_working_3-way'!AN557-'OddsRatio_working_3-way'!R557/3)</f>
        <v>-0.41318923059368728</v>
      </c>
      <c r="AU557" s="11">
        <f>IF(('OddsRatio_working_3-way'!X557=0),0,'OddsRatio_working_3-way'!AO557)</f>
        <v>0</v>
      </c>
      <c r="AV557" s="11">
        <f>IF(('OddsRatio_working_3-way'!X557=0),0,'OddsRatio_working_3-way'!AP557)</f>
        <v>0</v>
      </c>
      <c r="AW557" s="11">
        <f>IF(('OddsRatio_working_3-way'!X557=0),0,'OddsRatio_working_3-way'!AQ557)</f>
        <v>0</v>
      </c>
    </row>
    <row r="558" spans="1:49" x14ac:dyDescent="0.2">
      <c r="A558" s="4">
        <f>IF('True_Odds_Calculator_3-way'!A559="","",'True_Odds_Calculator_3-way'!A559)</f>
        <v>3.14</v>
      </c>
      <c r="B558" s="4">
        <f>IF('True_Odds_Calculator_3-way'!B559="","",'True_Odds_Calculator_3-way'!B559)</f>
        <v>3.31</v>
      </c>
      <c r="C558" s="4">
        <f>IF('True_Odds_Calculator_3-way'!C559="","",'True_Odds_Calculator_3-way'!C559)</f>
        <v>2.46</v>
      </c>
      <c r="D558" s="9">
        <f t="shared" si="117"/>
        <v>0.30969372682156848</v>
      </c>
      <c r="E558" s="9">
        <f t="shared" si="118"/>
        <v>0.29359380189340717</v>
      </c>
      <c r="F558" s="9">
        <f t="shared" si="119"/>
        <v>0.39671247128502457</v>
      </c>
      <c r="G558" s="9">
        <f t="shared" si="120"/>
        <v>1.0415872099197747</v>
      </c>
      <c r="H558" s="9">
        <f t="shared" si="121"/>
        <v>3.2289966292283174</v>
      </c>
      <c r="I558" s="9">
        <f t="shared" si="122"/>
        <v>3.4060664549146793</v>
      </c>
      <c r="J558" s="9">
        <f t="shared" si="123"/>
        <v>2.5207173264828713</v>
      </c>
      <c r="K558" s="11">
        <f t="shared" si="124"/>
        <v>0.31847133757961782</v>
      </c>
      <c r="L558" s="11">
        <f t="shared" si="125"/>
        <v>0.30211480362537763</v>
      </c>
      <c r="M558" s="11">
        <f t="shared" si="126"/>
        <v>0.4065040650406504</v>
      </c>
      <c r="N558" s="11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-0.2822837382259944</v>
      </c>
      <c r="O558" s="11">
        <f>0</f>
        <v>0</v>
      </c>
      <c r="P558" s="11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0.23115044397312176</v>
      </c>
      <c r="Q558" s="11">
        <f>2*'OddsRatio_working_3-way'!K558*'OddsRatio_working_3-way'!L558*'OddsRatio_working_3-way'!M558</f>
        <v>7.8223500498518353E-2</v>
      </c>
      <c r="R558" s="11">
        <f t="shared" si="127"/>
        <v>0</v>
      </c>
      <c r="S558" s="11">
        <f t="shared" si="128"/>
        <v>-0.81885851953704936</v>
      </c>
      <c r="T558" s="11">
        <f t="shared" si="129"/>
        <v>-0.27710948207683561</v>
      </c>
      <c r="U558" s="11">
        <f>'OddsRatio_working_3-way'!S558-'OddsRatio_working_3-way'!R558^2/3</f>
        <v>-0.81885851953704936</v>
      </c>
      <c r="V558" s="11">
        <f>'OddsRatio_working_3-way'!S558*'OddsRatio_working_3-way'!R558/3-2*'OddsRatio_working_3-way'!R558^3/27-'OddsRatio_working_3-way'!T558</f>
        <v>0.27710948207683561</v>
      </c>
      <c r="W558" s="11">
        <f>'OddsRatio_working_3-way'!V558^2+4*'OddsRatio_working_3-way'!U558^3/27</f>
        <v>-4.5538326390819617E-3</v>
      </c>
      <c r="X558" s="11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0.14260390746397347</v>
      </c>
      <c r="Y558" s="11">
        <f>IF('OddsRatio_working_3-way'!W558&gt;=0,IF('OddsRatio_working_3-way'!V558+SQRT('OddsRatio_working_3-way'!W558)&gt;0,0,PI()),ACOS('OddsRatio_working_3-way'!V558/(2*'OddsRatio_working_3-way'!X558)))</f>
        <v>0.23887193162955134</v>
      </c>
      <c r="Z558" s="11">
        <f>'OddsRatio_working_3-way'!X558^(1/3)*COS('OddsRatio_working_3-way'!Y558/3)</f>
        <v>0.52079360495988736</v>
      </c>
      <c r="AA558" s="11">
        <f>'OddsRatio_working_3-way'!X558^(1/3)*COS(('OddsRatio_working_3-way'!Y558+2*PI())/3)</f>
        <v>-0.29638493467551508</v>
      </c>
      <c r="AB558" s="11">
        <f>'OddsRatio_working_3-way'!X558^(1/3)*COS(('OddsRatio_working_3-way'!Y558+4*PI())/3)</f>
        <v>-0.22440867028437242</v>
      </c>
      <c r="AC558" s="11">
        <f>'OddsRatio_working_3-way'!X558^(1/3)*SIN('OddsRatio_working_3-way'!Y558/3)</f>
        <v>4.1555515621489972E-2</v>
      </c>
      <c r="AD558" s="11">
        <f>'OddsRatio_working_3-way'!X558^(1/3)*SIN(('OddsRatio_working_3-way'!Y558+2*PI())/3)</f>
        <v>0.43024273421299492</v>
      </c>
      <c r="AE558" s="11">
        <f>'OddsRatio_working_3-way'!X558^(1/3)*SIN(('OddsRatio_working_3-way'!Y558+4*PI())/3)</f>
        <v>-0.47179824983448482</v>
      </c>
      <c r="AF558" s="11">
        <f>-'OddsRatio_working_3-way'!U558/(3*'OddsRatio_working_3-way'!X558^(1/3))*COS(('OddsRatio_working_3-way'!Y558)/3)</f>
        <v>0.52079360495988736</v>
      </c>
      <c r="AG558" s="11">
        <f>-'OddsRatio_working_3-way'!U558/(3*'OddsRatio_working_3-way'!X558^(1/3))*COS(('OddsRatio_working_3-way'!Y558+2*PI())/3)</f>
        <v>-0.29638493467551508</v>
      </c>
      <c r="AH558" s="11">
        <f>-'OddsRatio_working_3-way'!U558/(3*'OddsRatio_working_3-way'!X558^(1/3))*COS(('OddsRatio_working_3-way'!Y558+4*PI())/3)</f>
        <v>-0.22440867028437242</v>
      </c>
      <c r="AI558" s="11">
        <f>'OddsRatio_working_3-way'!U558/(3*'OddsRatio_working_3-way'!X558^(1/3))*SIN(('OddsRatio_working_3-way'!Y558)/3)</f>
        <v>-4.1555515621489972E-2</v>
      </c>
      <c r="AJ558" s="11">
        <f>'OddsRatio_working_3-way'!U558/(3*'OddsRatio_working_3-way'!X558^(1/3))*SIN(('OddsRatio_working_3-way'!Y558+2*PI())/3)</f>
        <v>-0.43024273421299492</v>
      </c>
      <c r="AK558" s="11">
        <f>'OddsRatio_working_3-way'!U558/(3*'OddsRatio_working_3-way'!X558^(1/3))*SIN(('OddsRatio_working_3-way'!Y558+4*PI())/3)</f>
        <v>0.47179824983448482</v>
      </c>
      <c r="AL558" s="11">
        <f>'OddsRatio_working_3-way'!Z558+'OddsRatio_working_3-way'!AF558</f>
        <v>1.0415872099197747</v>
      </c>
      <c r="AM558" s="11">
        <f>'OddsRatio_working_3-way'!AA558+'OddsRatio_working_3-way'!AG558</f>
        <v>-0.59276986935103015</v>
      </c>
      <c r="AN558" s="11">
        <f>'OddsRatio_working_3-way'!AB558+'OddsRatio_working_3-way'!AH558</f>
        <v>-0.44881734056874484</v>
      </c>
      <c r="AO558" s="11">
        <f>'OddsRatio_working_3-way'!AC558+'OddsRatio_working_3-way'!AI558</f>
        <v>0</v>
      </c>
      <c r="AP558" s="11">
        <f>'OddsRatio_working_3-way'!AD558+'OddsRatio_working_3-way'!AJ558</f>
        <v>0</v>
      </c>
      <c r="AQ558" s="11">
        <f>'OddsRatio_working_3-way'!AE558+'OddsRatio_working_3-way'!AK558</f>
        <v>0</v>
      </c>
      <c r="AR558" s="10">
        <f>IF(A558="","",IF(('OddsRatio_working_3-way'!X558=0),IF(Q558&gt;0,-Q558^(1/3),(-Q558)^(1/3)),'OddsRatio_working_3-way'!AL558-'OddsRatio_working_3-way'!R558/3))</f>
        <v>1.0415872099197747</v>
      </c>
      <c r="AS558" s="11">
        <f>IF(('OddsRatio_working_3-way'!X558=0),IF(Q558&gt;0,-Q558^(1/3),(-Q558)^(1/3)),'OddsRatio_working_3-way'!AM558-'OddsRatio_working_3-way'!R558/3)</f>
        <v>-0.59276986935103015</v>
      </c>
      <c r="AT558" s="11">
        <f>IF(('OddsRatio_working_3-way'!X558=0),IF(Q558&gt;0,-Q558^(1/3),(-Q558)^(1/3)),'OddsRatio_working_3-way'!AN558-'OddsRatio_working_3-way'!R558/3)</f>
        <v>-0.44881734056874484</v>
      </c>
      <c r="AU558" s="11">
        <f>IF(('OddsRatio_working_3-way'!X558=0),0,'OddsRatio_working_3-way'!AO558)</f>
        <v>0</v>
      </c>
      <c r="AV558" s="11">
        <f>IF(('OddsRatio_working_3-way'!X558=0),0,'OddsRatio_working_3-way'!AP558)</f>
        <v>0</v>
      </c>
      <c r="AW558" s="11">
        <f>IF(('OddsRatio_working_3-way'!X558=0),0,'OddsRatio_working_3-way'!AQ558)</f>
        <v>0</v>
      </c>
    </row>
    <row r="559" spans="1:49" x14ac:dyDescent="0.2">
      <c r="A559" s="4">
        <f>IF('True_Odds_Calculator_3-way'!A560="","",'True_Odds_Calculator_3-way'!A560)</f>
        <v>2.69</v>
      </c>
      <c r="B559" s="4">
        <f>IF('True_Odds_Calculator_3-way'!B560="","",'True_Odds_Calculator_3-way'!B560)</f>
        <v>3.16</v>
      </c>
      <c r="C559" s="4">
        <f>IF('True_Odds_Calculator_3-way'!C560="","",'True_Odds_Calculator_3-way'!C560)</f>
        <v>2.95</v>
      </c>
      <c r="D559" s="9">
        <f t="shared" si="117"/>
        <v>0.36231508451513694</v>
      </c>
      <c r="E559" s="9">
        <f t="shared" si="118"/>
        <v>0.30773927103098314</v>
      </c>
      <c r="F559" s="9">
        <f t="shared" si="119"/>
        <v>0.32994564445387981</v>
      </c>
      <c r="G559" s="9">
        <f t="shared" si="120"/>
        <v>1.0414370488130835</v>
      </c>
      <c r="H559" s="9">
        <f t="shared" si="121"/>
        <v>2.7600286124941111</v>
      </c>
      <c r="I559" s="9">
        <f t="shared" si="122"/>
        <v>3.2495040254362602</v>
      </c>
      <c r="J559" s="9">
        <f t="shared" si="123"/>
        <v>3.0308022451855132</v>
      </c>
      <c r="K559" s="11">
        <f t="shared" si="124"/>
        <v>0.37174721189591081</v>
      </c>
      <c r="L559" s="11">
        <f t="shared" si="125"/>
        <v>0.31645569620253161</v>
      </c>
      <c r="M559" s="11">
        <f t="shared" si="126"/>
        <v>0.33898305084745761</v>
      </c>
      <c r="N559" s="11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-0.28386620290650322</v>
      </c>
      <c r="O559" s="11">
        <f>0</f>
        <v>0</v>
      </c>
      <c r="P559" s="11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0.23129519727486408</v>
      </c>
      <c r="Q559" s="11">
        <f>2*'OddsRatio_working_3-way'!K559*'OddsRatio_working_3-way'!L559*'OddsRatio_working_3-way'!M559</f>
        <v>7.9756964577539322E-2</v>
      </c>
      <c r="R559" s="11">
        <f t="shared" si="127"/>
        <v>0</v>
      </c>
      <c r="S559" s="11">
        <f t="shared" si="128"/>
        <v>-0.81480357614479948</v>
      </c>
      <c r="T559" s="11">
        <f t="shared" si="129"/>
        <v>-0.28096675039475838</v>
      </c>
      <c r="U559" s="11">
        <f>'OddsRatio_working_3-way'!S559-'OddsRatio_working_3-way'!R559^2/3</f>
        <v>-0.81480357614479948</v>
      </c>
      <c r="V559" s="11">
        <f>'OddsRatio_working_3-way'!S559*'OddsRatio_working_3-way'!R559/3-2*'OddsRatio_working_3-way'!R559^3/27-'OddsRatio_working_3-way'!T559</f>
        <v>0.28096675039475838</v>
      </c>
      <c r="W559" s="11">
        <f>'OddsRatio_working_3-way'!V559^2+4*'OddsRatio_working_3-way'!U559^3/27</f>
        <v>-1.1987311608404605E-3</v>
      </c>
      <c r="X559" s="11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0.14154596955426788</v>
      </c>
      <c r="Y559" s="11">
        <f>IF('OddsRatio_working_3-way'!W559&gt;=0,IF('OddsRatio_working_3-way'!V559+SQRT('OddsRatio_working_3-way'!W559)&gt;0,0,PI()),ACOS('OddsRatio_working_3-way'!V559/(2*'OddsRatio_working_3-way'!X559)))</f>
        <v>0.12260891830497567</v>
      </c>
      <c r="Z559" s="11">
        <f>'OddsRatio_working_3-way'!X559^(1/3)*COS('OddsRatio_working_3-way'!Y559/3)</f>
        <v>0.52071852440654176</v>
      </c>
      <c r="AA559" s="11">
        <f>'OddsRatio_working_3-way'!X559^(1/3)*COS(('OddsRatio_working_3-way'!Y559+2*PI())/3)</f>
        <v>-0.27879991813263416</v>
      </c>
      <c r="AB559" s="11">
        <f>'OddsRatio_working_3-way'!X559^(1/3)*COS(('OddsRatio_working_3-way'!Y559+4*PI())/3)</f>
        <v>-0.24191860627390735</v>
      </c>
      <c r="AC559" s="11">
        <f>'OddsRatio_working_3-way'!X559^(1/3)*SIN('OddsRatio_working_3-way'!Y559/3)</f>
        <v>2.1293435329702418E-2</v>
      </c>
      <c r="AD559" s="11">
        <f>'OddsRatio_working_3-way'!X559^(1/3)*SIN(('OddsRatio_working_3-way'!Y559+2*PI())/3)</f>
        <v>0.4403087526923613</v>
      </c>
      <c r="AE559" s="11">
        <f>'OddsRatio_working_3-way'!X559^(1/3)*SIN(('OddsRatio_working_3-way'!Y559+4*PI())/3)</f>
        <v>-0.46160218802206376</v>
      </c>
      <c r="AF559" s="11">
        <f>-'OddsRatio_working_3-way'!U559/(3*'OddsRatio_working_3-way'!X559^(1/3))*COS(('OddsRatio_working_3-way'!Y559)/3)</f>
        <v>0.52071852440654176</v>
      </c>
      <c r="AG559" s="11">
        <f>-'OddsRatio_working_3-way'!U559/(3*'OddsRatio_working_3-way'!X559^(1/3))*COS(('OddsRatio_working_3-way'!Y559+2*PI())/3)</f>
        <v>-0.27879991813263416</v>
      </c>
      <c r="AH559" s="11">
        <f>-'OddsRatio_working_3-way'!U559/(3*'OddsRatio_working_3-way'!X559^(1/3))*COS(('OddsRatio_working_3-way'!Y559+4*PI())/3)</f>
        <v>-0.24191860627390735</v>
      </c>
      <c r="AI559" s="11">
        <f>'OddsRatio_working_3-way'!U559/(3*'OddsRatio_working_3-way'!X559^(1/3))*SIN(('OddsRatio_working_3-way'!Y559)/3)</f>
        <v>-2.1293435329702418E-2</v>
      </c>
      <c r="AJ559" s="11">
        <f>'OddsRatio_working_3-way'!U559/(3*'OddsRatio_working_3-way'!X559^(1/3))*SIN(('OddsRatio_working_3-way'!Y559+2*PI())/3)</f>
        <v>-0.4403087526923613</v>
      </c>
      <c r="AK559" s="11">
        <f>'OddsRatio_working_3-way'!U559/(3*'OddsRatio_working_3-way'!X559^(1/3))*SIN(('OddsRatio_working_3-way'!Y559+4*PI())/3)</f>
        <v>0.46160218802206376</v>
      </c>
      <c r="AL559" s="11">
        <f>'OddsRatio_working_3-way'!Z559+'OddsRatio_working_3-way'!AF559</f>
        <v>1.0414370488130835</v>
      </c>
      <c r="AM559" s="11">
        <f>'OddsRatio_working_3-way'!AA559+'OddsRatio_working_3-way'!AG559</f>
        <v>-0.55759983626526832</v>
      </c>
      <c r="AN559" s="11">
        <f>'OddsRatio_working_3-way'!AB559+'OddsRatio_working_3-way'!AH559</f>
        <v>-0.4838372125478147</v>
      </c>
      <c r="AO559" s="11">
        <f>'OddsRatio_working_3-way'!AC559+'OddsRatio_working_3-way'!AI559</f>
        <v>0</v>
      </c>
      <c r="AP559" s="11">
        <f>'OddsRatio_working_3-way'!AD559+'OddsRatio_working_3-way'!AJ559</f>
        <v>0</v>
      </c>
      <c r="AQ559" s="11">
        <f>'OddsRatio_working_3-way'!AE559+'OddsRatio_working_3-way'!AK559</f>
        <v>0</v>
      </c>
      <c r="AR559" s="10">
        <f>IF(A559="","",IF(('OddsRatio_working_3-way'!X559=0),IF(Q559&gt;0,-Q559^(1/3),(-Q559)^(1/3)),'OddsRatio_working_3-way'!AL559-'OddsRatio_working_3-way'!R559/3))</f>
        <v>1.0414370488130835</v>
      </c>
      <c r="AS559" s="11">
        <f>IF(('OddsRatio_working_3-way'!X559=0),IF(Q559&gt;0,-Q559^(1/3),(-Q559)^(1/3)),'OddsRatio_working_3-way'!AM559-'OddsRatio_working_3-way'!R559/3)</f>
        <v>-0.55759983626526832</v>
      </c>
      <c r="AT559" s="11">
        <f>IF(('OddsRatio_working_3-way'!X559=0),IF(Q559&gt;0,-Q559^(1/3),(-Q559)^(1/3)),'OddsRatio_working_3-way'!AN559-'OddsRatio_working_3-way'!R559/3)</f>
        <v>-0.4838372125478147</v>
      </c>
      <c r="AU559" s="11">
        <f>IF(('OddsRatio_working_3-way'!X559=0),0,'OddsRatio_working_3-way'!AO559)</f>
        <v>0</v>
      </c>
      <c r="AV559" s="11">
        <f>IF(('OddsRatio_working_3-way'!X559=0),0,'OddsRatio_working_3-way'!AP559)</f>
        <v>0</v>
      </c>
      <c r="AW559" s="11">
        <f>IF(('OddsRatio_working_3-way'!X559=0),0,'OddsRatio_working_3-way'!AQ559)</f>
        <v>0</v>
      </c>
    </row>
    <row r="560" spans="1:49" x14ac:dyDescent="0.2">
      <c r="A560" s="4">
        <f>IF('True_Odds_Calculator_3-way'!A561="","",'True_Odds_Calculator_3-way'!A561)</f>
        <v>2.82</v>
      </c>
      <c r="B560" s="4">
        <f>IF('True_Odds_Calculator_3-way'!B561="","",'True_Odds_Calculator_3-way'!B561)</f>
        <v>3.15</v>
      </c>
      <c r="C560" s="4">
        <f>IF('True_Odds_Calculator_3-way'!C561="","",'True_Odds_Calculator_3-way'!C561)</f>
        <v>2.81</v>
      </c>
      <c r="D560" s="9">
        <f t="shared" si="117"/>
        <v>0.34512825901062671</v>
      </c>
      <c r="E560" s="9">
        <f t="shared" si="118"/>
        <v>0.30849715820918761</v>
      </c>
      <c r="F560" s="9">
        <f t="shared" si="119"/>
        <v>0.34637458278018574</v>
      </c>
      <c r="G560" s="9">
        <f t="shared" si="120"/>
        <v>1.0425678816847332</v>
      </c>
      <c r="H560" s="9">
        <f t="shared" si="121"/>
        <v>2.8974735446662145</v>
      </c>
      <c r="I560" s="9">
        <f t="shared" si="122"/>
        <v>3.2415209456221765</v>
      </c>
      <c r="J560" s="9">
        <f t="shared" si="123"/>
        <v>2.8870478658493668</v>
      </c>
      <c r="K560" s="11">
        <f t="shared" si="124"/>
        <v>0.3546099290780142</v>
      </c>
      <c r="L560" s="11">
        <f t="shared" si="125"/>
        <v>0.31746031746031744</v>
      </c>
      <c r="M560" s="11">
        <f t="shared" si="126"/>
        <v>0.35587188612099646</v>
      </c>
      <c r="N560" s="11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-0.28374122589311501</v>
      </c>
      <c r="O560" s="11">
        <f>0</f>
        <v>0</v>
      </c>
      <c r="P560" s="11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0.23155910185515699</v>
      </c>
      <c r="Q560" s="11">
        <f>2*'OddsRatio_working_3-way'!K560*'OddsRatio_working_3-way'!L560*'OddsRatio_working_3-way'!M560</f>
        <v>8.012425669728615E-2</v>
      </c>
      <c r="R560" s="11">
        <f t="shared" si="127"/>
        <v>0</v>
      </c>
      <c r="S560" s="11">
        <f t="shared" si="128"/>
        <v>-0.81609255449676898</v>
      </c>
      <c r="T560" s="11">
        <f t="shared" si="129"/>
        <v>-0.28238496695389925</v>
      </c>
      <c r="U560" s="11">
        <f>'OddsRatio_working_3-way'!S560-'OddsRatio_working_3-way'!R560^2/3</f>
        <v>-0.81609255449676898</v>
      </c>
      <c r="V560" s="11">
        <f>'OddsRatio_working_3-way'!S560*'OddsRatio_working_3-way'!R560/3-2*'OddsRatio_working_3-way'!R560^3/27-'OddsRatio_working_3-way'!T560</f>
        <v>0.28238496695389925</v>
      </c>
      <c r="W560" s="11">
        <f>'OddsRatio_working_3-way'!V560^2+4*'OddsRatio_working_3-way'!U560^3/27</f>
        <v>-7.8071575284262285E-4</v>
      </c>
      <c r="X560" s="11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0.14188198028149787</v>
      </c>
      <c r="Y560" s="11">
        <f>IF('OddsRatio_working_3-way'!W560&gt;=0,IF('OddsRatio_working_3-way'!V560+SQRT('OddsRatio_working_3-way'!W560)&gt;0,0,PI()),ACOS('OddsRatio_working_3-way'!V560/(2*'OddsRatio_working_3-way'!X560)))</f>
        <v>9.8626481409130662E-2</v>
      </c>
      <c r="Z560" s="11">
        <f>'OddsRatio_working_3-way'!X560^(1/3)*COS('OddsRatio_working_3-way'!Y560/3)</f>
        <v>0.52128394084236662</v>
      </c>
      <c r="AA560" s="11">
        <f>'OddsRatio_working_3-way'!X560^(1/3)*COS(('OddsRatio_working_3-way'!Y560+2*PI())/3)</f>
        <v>-0.27548880136523407</v>
      </c>
      <c r="AB560" s="11">
        <f>'OddsRatio_working_3-way'!X560^(1/3)*COS(('OddsRatio_working_3-way'!Y560+4*PI())/3)</f>
        <v>-0.24579513947713266</v>
      </c>
      <c r="AC560" s="11">
        <f>'OddsRatio_working_3-way'!X560^(1/3)*SIN('OddsRatio_working_3-way'!Y560/3)</f>
        <v>1.7143643684321246E-2</v>
      </c>
      <c r="AD560" s="11">
        <f>'OddsRatio_working_3-way'!X560^(1/3)*SIN(('OddsRatio_working_3-way'!Y560+2*PI())/3)</f>
        <v>0.44287331351219339</v>
      </c>
      <c r="AE560" s="11">
        <f>'OddsRatio_working_3-way'!X560^(1/3)*SIN(('OddsRatio_working_3-way'!Y560+4*PI())/3)</f>
        <v>-0.46001695719651448</v>
      </c>
      <c r="AF560" s="11">
        <f>-'OddsRatio_working_3-way'!U560/(3*'OddsRatio_working_3-way'!X560^(1/3))*COS(('OddsRatio_working_3-way'!Y560)/3)</f>
        <v>0.52128394084236673</v>
      </c>
      <c r="AG560" s="11">
        <f>-'OddsRatio_working_3-way'!U560/(3*'OddsRatio_working_3-way'!X560^(1/3))*COS(('OddsRatio_working_3-way'!Y560+2*PI())/3)</f>
        <v>-0.27548880136523413</v>
      </c>
      <c r="AH560" s="11">
        <f>-'OddsRatio_working_3-way'!U560/(3*'OddsRatio_working_3-way'!X560^(1/3))*COS(('OddsRatio_working_3-way'!Y560+4*PI())/3)</f>
        <v>-0.24579513947713272</v>
      </c>
      <c r="AI560" s="11">
        <f>'OddsRatio_working_3-way'!U560/(3*'OddsRatio_working_3-way'!X560^(1/3))*SIN(('OddsRatio_working_3-way'!Y560)/3)</f>
        <v>-1.7143643684321249E-2</v>
      </c>
      <c r="AJ560" s="11">
        <f>'OddsRatio_working_3-way'!U560/(3*'OddsRatio_working_3-way'!X560^(1/3))*SIN(('OddsRatio_working_3-way'!Y560+2*PI())/3)</f>
        <v>-0.4428733135121935</v>
      </c>
      <c r="AK560" s="11">
        <f>'OddsRatio_working_3-way'!U560/(3*'OddsRatio_working_3-way'!X560^(1/3))*SIN(('OddsRatio_working_3-way'!Y560+4*PI())/3)</f>
        <v>0.46001695719651453</v>
      </c>
      <c r="AL560" s="11">
        <f>'OddsRatio_working_3-way'!Z560+'OddsRatio_working_3-way'!AF560</f>
        <v>1.0425678816847332</v>
      </c>
      <c r="AM560" s="11">
        <f>'OddsRatio_working_3-way'!AA560+'OddsRatio_working_3-way'!AG560</f>
        <v>-0.55097760273046825</v>
      </c>
      <c r="AN560" s="11">
        <f>'OddsRatio_working_3-way'!AB560+'OddsRatio_working_3-way'!AH560</f>
        <v>-0.49159027895426538</v>
      </c>
      <c r="AO560" s="11">
        <f>'OddsRatio_working_3-way'!AC560+'OddsRatio_working_3-way'!AI560</f>
        <v>0</v>
      </c>
      <c r="AP560" s="11">
        <f>'OddsRatio_working_3-way'!AD560+'OddsRatio_working_3-way'!AJ560</f>
        <v>0</v>
      </c>
      <c r="AQ560" s="11">
        <f>'OddsRatio_working_3-way'!AE560+'OddsRatio_working_3-way'!AK560</f>
        <v>0</v>
      </c>
      <c r="AR560" s="10">
        <f>IF(A560="","",IF(('OddsRatio_working_3-way'!X560=0),IF(Q560&gt;0,-Q560^(1/3),(-Q560)^(1/3)),'OddsRatio_working_3-way'!AL560-'OddsRatio_working_3-way'!R560/3))</f>
        <v>1.0425678816847332</v>
      </c>
      <c r="AS560" s="11">
        <f>IF(('OddsRatio_working_3-way'!X560=0),IF(Q560&gt;0,-Q560^(1/3),(-Q560)^(1/3)),'OddsRatio_working_3-way'!AM560-'OddsRatio_working_3-way'!R560/3)</f>
        <v>-0.55097760273046825</v>
      </c>
      <c r="AT560" s="11">
        <f>IF(('OddsRatio_working_3-way'!X560=0),IF(Q560&gt;0,-Q560^(1/3),(-Q560)^(1/3)),'OddsRatio_working_3-way'!AN560-'OddsRatio_working_3-way'!R560/3)</f>
        <v>-0.49159027895426538</v>
      </c>
      <c r="AU560" s="11">
        <f>IF(('OddsRatio_working_3-way'!X560=0),0,'OddsRatio_working_3-way'!AO560)</f>
        <v>0</v>
      </c>
      <c r="AV560" s="11">
        <f>IF(('OddsRatio_working_3-way'!X560=0),0,'OddsRatio_working_3-way'!AP560)</f>
        <v>0</v>
      </c>
      <c r="AW560" s="11">
        <f>IF(('OddsRatio_working_3-way'!X560=0),0,'OddsRatio_working_3-way'!AQ560)</f>
        <v>0</v>
      </c>
    </row>
    <row r="561" spans="1:49" x14ac:dyDescent="0.2">
      <c r="A561" s="4">
        <f>IF('True_Odds_Calculator_3-way'!A562="","",'True_Odds_Calculator_3-way'!A562)</f>
        <v>2.12</v>
      </c>
      <c r="B561" s="4">
        <f>IF('True_Odds_Calculator_3-way'!B562="","",'True_Odds_Calculator_3-way'!B562)</f>
        <v>3.42</v>
      </c>
      <c r="C561" s="4">
        <f>IF('True_Odds_Calculator_3-way'!C562="","",'True_Odds_Calculator_3-way'!C562)</f>
        <v>3.85</v>
      </c>
      <c r="D561" s="9">
        <f t="shared" si="117"/>
        <v>0.46249638163786422</v>
      </c>
      <c r="E561" s="9">
        <f t="shared" si="118"/>
        <v>0.28480803174390679</v>
      </c>
      <c r="F561" s="9">
        <f t="shared" si="119"/>
        <v>0.25269558661822866</v>
      </c>
      <c r="G561" s="9">
        <f t="shared" si="120"/>
        <v>1.0376598910171937</v>
      </c>
      <c r="H561" s="9">
        <f t="shared" si="121"/>
        <v>2.1621790779392569</v>
      </c>
      <c r="I561" s="9">
        <f t="shared" si="122"/>
        <v>3.5111369362616092</v>
      </c>
      <c r="J561" s="9">
        <f t="shared" si="123"/>
        <v>3.9573306893990017</v>
      </c>
      <c r="K561" s="11">
        <f t="shared" si="124"/>
        <v>0.47169811320754712</v>
      </c>
      <c r="L561" s="11">
        <f t="shared" si="125"/>
        <v>0.29239766081871343</v>
      </c>
      <c r="M561" s="11">
        <f t="shared" si="126"/>
        <v>0.25974025974025972</v>
      </c>
      <c r="N561" s="11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-0.27672955974842739</v>
      </c>
      <c r="O561" s="11">
        <f>0</f>
        <v>0</v>
      </c>
      <c r="P561" s="11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0.2289170610918376</v>
      </c>
      <c r="Q561" s="11">
        <f>2*'OddsRatio_working_3-way'!K561*'OddsRatio_working_3-way'!L561*'OddsRatio_working_3-way'!M561</f>
        <v>7.1648532423110353E-2</v>
      </c>
      <c r="R561" s="11">
        <f t="shared" si="127"/>
        <v>0</v>
      </c>
      <c r="S561" s="11">
        <f t="shared" si="128"/>
        <v>-0.82722301621823213</v>
      </c>
      <c r="T561" s="11">
        <f t="shared" si="129"/>
        <v>-0.25891174216533086</v>
      </c>
      <c r="U561" s="11">
        <f>'OddsRatio_working_3-way'!S561-'OddsRatio_working_3-way'!R561^2/3</f>
        <v>-0.82722301621823213</v>
      </c>
      <c r="V561" s="11">
        <f>'OddsRatio_working_3-way'!S561*'OddsRatio_working_3-way'!R561/3-2*'OddsRatio_working_3-way'!R561^3/27-'OddsRatio_working_3-way'!T561</f>
        <v>0.25891174216533086</v>
      </c>
      <c r="W561" s="11">
        <f>'OddsRatio_working_3-way'!V561^2+4*'OddsRatio_working_3-way'!U561^3/27</f>
        <v>-1.6826485796179208E-2</v>
      </c>
      <c r="X561" s="11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0.14479448886893623</v>
      </c>
      <c r="Y561" s="11">
        <f>IF('OddsRatio_working_3-way'!W561&gt;=0,IF('OddsRatio_working_3-way'!V561+SQRT('OddsRatio_working_3-way'!W561)&gt;0,0,PI()),ACOS('OddsRatio_working_3-way'!V561/(2*'OddsRatio_working_3-way'!X561)))</f>
        <v>0.46445396411511597</v>
      </c>
      <c r="Z561" s="11">
        <f>'OddsRatio_working_3-way'!X561^(1/3)*COS('OddsRatio_working_3-way'!Y561/3)</f>
        <v>0.51882994550859685</v>
      </c>
      <c r="AA561" s="11">
        <f>'OddsRatio_working_3-way'!X561^(1/3)*COS(('OddsRatio_working_3-way'!Y561+2*PI())/3)</f>
        <v>-0.32953893290500508</v>
      </c>
      <c r="AB561" s="11">
        <f>'OddsRatio_working_3-way'!X561^(1/3)*COS(('OddsRatio_working_3-way'!Y561+4*PI())/3)</f>
        <v>-0.18929101260359169</v>
      </c>
      <c r="AC561" s="11">
        <f>'OddsRatio_working_3-way'!X561^(1/3)*SIN('OddsRatio_working_3-way'!Y561/3)</f>
        <v>8.0972174539306233E-2</v>
      </c>
      <c r="AD561" s="11">
        <f>'OddsRatio_working_3-way'!X561^(1/3)*SIN(('OddsRatio_working_3-way'!Y561+2*PI())/3)</f>
        <v>0.40883382578488781</v>
      </c>
      <c r="AE561" s="11">
        <f>'OddsRatio_working_3-way'!X561^(1/3)*SIN(('OddsRatio_working_3-way'!Y561+4*PI())/3)</f>
        <v>-0.48980600032419397</v>
      </c>
      <c r="AF561" s="11">
        <f>-'OddsRatio_working_3-way'!U561/(3*'OddsRatio_working_3-way'!X561^(1/3))*COS(('OddsRatio_working_3-way'!Y561)/3)</f>
        <v>0.51882994550859685</v>
      </c>
      <c r="AG561" s="11">
        <f>-'OddsRatio_working_3-way'!U561/(3*'OddsRatio_working_3-way'!X561^(1/3))*COS(('OddsRatio_working_3-way'!Y561+2*PI())/3)</f>
        <v>-0.32953893290500508</v>
      </c>
      <c r="AH561" s="11">
        <f>-'OddsRatio_working_3-way'!U561/(3*'OddsRatio_working_3-way'!X561^(1/3))*COS(('OddsRatio_working_3-way'!Y561+4*PI())/3)</f>
        <v>-0.18929101260359169</v>
      </c>
      <c r="AI561" s="11">
        <f>'OddsRatio_working_3-way'!U561/(3*'OddsRatio_working_3-way'!X561^(1/3))*SIN(('OddsRatio_working_3-way'!Y561)/3)</f>
        <v>-8.0972174539306233E-2</v>
      </c>
      <c r="AJ561" s="11">
        <f>'OddsRatio_working_3-way'!U561/(3*'OddsRatio_working_3-way'!X561^(1/3))*SIN(('OddsRatio_working_3-way'!Y561+2*PI())/3)</f>
        <v>-0.40883382578488781</v>
      </c>
      <c r="AK561" s="11">
        <f>'OddsRatio_working_3-way'!U561/(3*'OddsRatio_working_3-way'!X561^(1/3))*SIN(('OddsRatio_working_3-way'!Y561+4*PI())/3)</f>
        <v>0.48980600032419397</v>
      </c>
      <c r="AL561" s="11">
        <f>'OddsRatio_working_3-way'!Z561+'OddsRatio_working_3-way'!AF561</f>
        <v>1.0376598910171937</v>
      </c>
      <c r="AM561" s="11">
        <f>'OddsRatio_working_3-way'!AA561+'OddsRatio_working_3-way'!AG561</f>
        <v>-0.65907786581001016</v>
      </c>
      <c r="AN561" s="11">
        <f>'OddsRatio_working_3-way'!AB561+'OddsRatio_working_3-way'!AH561</f>
        <v>-0.37858202520718337</v>
      </c>
      <c r="AO561" s="11">
        <f>'OddsRatio_working_3-way'!AC561+'OddsRatio_working_3-way'!AI561</f>
        <v>0</v>
      </c>
      <c r="AP561" s="11">
        <f>'OddsRatio_working_3-way'!AD561+'OddsRatio_working_3-way'!AJ561</f>
        <v>0</v>
      </c>
      <c r="AQ561" s="11">
        <f>'OddsRatio_working_3-way'!AE561+'OddsRatio_working_3-way'!AK561</f>
        <v>0</v>
      </c>
      <c r="AR561" s="10">
        <f>IF(A561="","",IF(('OddsRatio_working_3-way'!X561=0),IF(Q561&gt;0,-Q561^(1/3),(-Q561)^(1/3)),'OddsRatio_working_3-way'!AL561-'OddsRatio_working_3-way'!R561/3))</f>
        <v>1.0376598910171937</v>
      </c>
      <c r="AS561" s="11">
        <f>IF(('OddsRatio_working_3-way'!X561=0),IF(Q561&gt;0,-Q561^(1/3),(-Q561)^(1/3)),'OddsRatio_working_3-way'!AM561-'OddsRatio_working_3-way'!R561/3)</f>
        <v>-0.65907786581001016</v>
      </c>
      <c r="AT561" s="11">
        <f>IF(('OddsRatio_working_3-way'!X561=0),IF(Q561&gt;0,-Q561^(1/3),(-Q561)^(1/3)),'OddsRatio_working_3-way'!AN561-'OddsRatio_working_3-way'!R561/3)</f>
        <v>-0.37858202520718337</v>
      </c>
      <c r="AU561" s="11">
        <f>IF(('OddsRatio_working_3-way'!X561=0),0,'OddsRatio_working_3-way'!AO561)</f>
        <v>0</v>
      </c>
      <c r="AV561" s="11">
        <f>IF(('OddsRatio_working_3-way'!X561=0),0,'OddsRatio_working_3-way'!AP561)</f>
        <v>0</v>
      </c>
      <c r="AW561" s="11">
        <f>IF(('OddsRatio_working_3-way'!X561=0),0,'OddsRatio_working_3-way'!AQ561)</f>
        <v>0</v>
      </c>
    </row>
    <row r="562" spans="1:49" x14ac:dyDescent="0.2">
      <c r="A562" s="4">
        <f>IF('True_Odds_Calculator_3-way'!A563="","",'True_Odds_Calculator_3-way'!A563)</f>
        <v>4.5199999999999996</v>
      </c>
      <c r="B562" s="4">
        <f>IF('True_Odds_Calculator_3-way'!B563="","",'True_Odds_Calculator_3-way'!B563)</f>
        <v>3.94</v>
      </c>
      <c r="C562" s="4">
        <f>IF('True_Odds_Calculator_3-way'!C563="","",'True_Odds_Calculator_3-way'!C563)</f>
        <v>1.82</v>
      </c>
      <c r="D562" s="9">
        <f t="shared" si="117"/>
        <v>0.21435128829382855</v>
      </c>
      <c r="E562" s="9">
        <f t="shared" si="118"/>
        <v>0.24622611611489933</v>
      </c>
      <c r="F562" s="9">
        <f t="shared" si="119"/>
        <v>0.53942259559127204</v>
      </c>
      <c r="G562" s="9">
        <f t="shared" si="120"/>
        <v>1.0412610929996167</v>
      </c>
      <c r="H562" s="9">
        <f t="shared" si="121"/>
        <v>4.66523904735865</v>
      </c>
      <c r="I562" s="9">
        <f t="shared" si="122"/>
        <v>4.0613076134188724</v>
      </c>
      <c r="J562" s="9">
        <f t="shared" si="123"/>
        <v>1.8538340962596862</v>
      </c>
      <c r="K562" s="11">
        <f t="shared" si="124"/>
        <v>0.22123893805309736</v>
      </c>
      <c r="L562" s="11">
        <f t="shared" si="125"/>
        <v>0.25380710659898476</v>
      </c>
      <c r="M562" s="11">
        <f t="shared" si="126"/>
        <v>0.54945054945054939</v>
      </c>
      <c r="N562" s="11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-0.26181697553154348</v>
      </c>
      <c r="O562" s="11">
        <f>0</f>
        <v>0</v>
      </c>
      <c r="P562" s="11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0.22460805893715463</v>
      </c>
      <c r="Q562" s="11">
        <f>2*'OddsRatio_working_3-way'!K562*'OddsRatio_working_3-way'!L562*'OddsRatio_working_3-way'!M562</f>
        <v>6.1705510697020502E-2</v>
      </c>
      <c r="R562" s="11">
        <f t="shared" si="127"/>
        <v>0</v>
      </c>
      <c r="S562" s="11">
        <f t="shared" si="128"/>
        <v>-0.85788195544293133</v>
      </c>
      <c r="T562" s="11">
        <f t="shared" si="129"/>
        <v>-0.2356818558909152</v>
      </c>
      <c r="U562" s="11">
        <f>'OddsRatio_working_3-way'!S562-'OddsRatio_working_3-way'!R562^2/3</f>
        <v>-0.85788195544293133</v>
      </c>
      <c r="V562" s="11">
        <f>'OddsRatio_working_3-way'!S562*'OddsRatio_working_3-way'!R562/3-2*'OddsRatio_working_3-way'!R562^3/27-'OddsRatio_working_3-way'!T562</f>
        <v>0.2356818558909152</v>
      </c>
      <c r="W562" s="11">
        <f>'OddsRatio_working_3-way'!V562^2+4*'OddsRatio_working_3-way'!U562^3/27</f>
        <v>-3.7990069826906232E-2</v>
      </c>
      <c r="X562" s="11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0.15291828456980902</v>
      </c>
      <c r="Y562" s="11">
        <f>IF('OddsRatio_working_3-way'!W562&gt;=0,IF('OddsRatio_working_3-way'!V562+SQRT('OddsRatio_working_3-way'!W562)&gt;0,0,PI()),ACOS('OddsRatio_working_3-way'!V562/(2*'OddsRatio_working_3-way'!X562)))</f>
        <v>0.69099274051881376</v>
      </c>
      <c r="Z562" s="11">
        <f>'OddsRatio_working_3-way'!X562^(1/3)*COS('OddsRatio_working_3-way'!Y562/3)</f>
        <v>0.52063054649980833</v>
      </c>
      <c r="AA562" s="11">
        <f>'OddsRatio_working_3-way'!X562^(1/3)*COS(('OddsRatio_working_3-way'!Y562+2*PI())/3)</f>
        <v>-0.36604305767394263</v>
      </c>
      <c r="AB562" s="11">
        <f>'OddsRatio_working_3-way'!X562^(1/3)*COS(('OddsRatio_working_3-way'!Y562+4*PI())/3)</f>
        <v>-0.15458748882586562</v>
      </c>
      <c r="AC562" s="11">
        <f>'OddsRatio_working_3-way'!X562^(1/3)*SIN('OddsRatio_working_3-way'!Y562/3)</f>
        <v>0.12208392959608265</v>
      </c>
      <c r="AD562" s="11">
        <f>'OddsRatio_working_3-way'!X562^(1/3)*SIN(('OddsRatio_working_3-way'!Y562+2*PI())/3)</f>
        <v>0.38983731445696823</v>
      </c>
      <c r="AE562" s="11">
        <f>'OddsRatio_working_3-way'!X562^(1/3)*SIN(('OddsRatio_working_3-way'!Y562+4*PI())/3)</f>
        <v>-0.51192124405305084</v>
      </c>
      <c r="AF562" s="11">
        <f>-'OddsRatio_working_3-way'!U562/(3*'OddsRatio_working_3-way'!X562^(1/3))*COS(('OddsRatio_working_3-way'!Y562)/3)</f>
        <v>0.52063054649980833</v>
      </c>
      <c r="AG562" s="11">
        <f>-'OddsRatio_working_3-way'!U562/(3*'OddsRatio_working_3-way'!X562^(1/3))*COS(('OddsRatio_working_3-way'!Y562+2*PI())/3)</f>
        <v>-0.36604305767394263</v>
      </c>
      <c r="AH562" s="11">
        <f>-'OddsRatio_working_3-way'!U562/(3*'OddsRatio_working_3-way'!X562^(1/3))*COS(('OddsRatio_working_3-way'!Y562+4*PI())/3)</f>
        <v>-0.15458748882586562</v>
      </c>
      <c r="AI562" s="11">
        <f>'OddsRatio_working_3-way'!U562/(3*'OddsRatio_working_3-way'!X562^(1/3))*SIN(('OddsRatio_working_3-way'!Y562)/3)</f>
        <v>-0.12208392959608265</v>
      </c>
      <c r="AJ562" s="11">
        <f>'OddsRatio_working_3-way'!U562/(3*'OddsRatio_working_3-way'!X562^(1/3))*SIN(('OddsRatio_working_3-way'!Y562+2*PI())/3)</f>
        <v>-0.38983731445696823</v>
      </c>
      <c r="AK562" s="11">
        <f>'OddsRatio_working_3-way'!U562/(3*'OddsRatio_working_3-way'!X562^(1/3))*SIN(('OddsRatio_working_3-way'!Y562+4*PI())/3)</f>
        <v>0.51192124405305084</v>
      </c>
      <c r="AL562" s="11">
        <f>'OddsRatio_working_3-way'!Z562+'OddsRatio_working_3-way'!AF562</f>
        <v>1.0412610929996167</v>
      </c>
      <c r="AM562" s="11">
        <f>'OddsRatio_working_3-way'!AA562+'OddsRatio_working_3-way'!AG562</f>
        <v>-0.73208611534788526</v>
      </c>
      <c r="AN562" s="11">
        <f>'OddsRatio_working_3-way'!AB562+'OddsRatio_working_3-way'!AH562</f>
        <v>-0.30917497765173124</v>
      </c>
      <c r="AO562" s="11">
        <f>'OddsRatio_working_3-way'!AC562+'OddsRatio_working_3-way'!AI562</f>
        <v>0</v>
      </c>
      <c r="AP562" s="11">
        <f>'OddsRatio_working_3-way'!AD562+'OddsRatio_working_3-way'!AJ562</f>
        <v>0</v>
      </c>
      <c r="AQ562" s="11">
        <f>'OddsRatio_working_3-way'!AE562+'OddsRatio_working_3-way'!AK562</f>
        <v>0</v>
      </c>
      <c r="AR562" s="10">
        <f>IF(A562="","",IF(('OddsRatio_working_3-way'!X562=0),IF(Q562&gt;0,-Q562^(1/3),(-Q562)^(1/3)),'OddsRatio_working_3-way'!AL562-'OddsRatio_working_3-way'!R562/3))</f>
        <v>1.0412610929996167</v>
      </c>
      <c r="AS562" s="11">
        <f>IF(('OddsRatio_working_3-way'!X562=0),IF(Q562&gt;0,-Q562^(1/3),(-Q562)^(1/3)),'OddsRatio_working_3-way'!AM562-'OddsRatio_working_3-way'!R562/3)</f>
        <v>-0.73208611534788526</v>
      </c>
      <c r="AT562" s="11">
        <f>IF(('OddsRatio_working_3-way'!X562=0),IF(Q562&gt;0,-Q562^(1/3),(-Q562)^(1/3)),'OddsRatio_working_3-way'!AN562-'OddsRatio_working_3-way'!R562/3)</f>
        <v>-0.30917497765173124</v>
      </c>
      <c r="AU562" s="11">
        <f>IF(('OddsRatio_working_3-way'!X562=0),0,'OddsRatio_working_3-way'!AO562)</f>
        <v>0</v>
      </c>
      <c r="AV562" s="11">
        <f>IF(('OddsRatio_working_3-way'!X562=0),0,'OddsRatio_working_3-way'!AP562)</f>
        <v>0</v>
      </c>
      <c r="AW562" s="11">
        <f>IF(('OddsRatio_working_3-way'!X562=0),0,'OddsRatio_working_3-way'!AQ562)</f>
        <v>0</v>
      </c>
    </row>
    <row r="563" spans="1:49" x14ac:dyDescent="0.2">
      <c r="A563" s="4">
        <f>IF('True_Odds_Calculator_3-way'!A564="","",'True_Odds_Calculator_3-way'!A564)</f>
        <v>5.26</v>
      </c>
      <c r="B563" s="4">
        <f>IF('True_Odds_Calculator_3-way'!B564="","",'True_Odds_Calculator_3-way'!B564)</f>
        <v>3.81</v>
      </c>
      <c r="C563" s="4">
        <f>IF('True_Odds_Calculator_3-way'!C564="","",'True_Odds_Calculator_3-way'!C564)</f>
        <v>1.73</v>
      </c>
      <c r="D563" s="9">
        <f t="shared" si="117"/>
        <v>0.18221970895453293</v>
      </c>
      <c r="E563" s="9">
        <f t="shared" si="118"/>
        <v>0.25250512950036957</v>
      </c>
      <c r="F563" s="9">
        <f t="shared" si="119"/>
        <v>0.56527516154509749</v>
      </c>
      <c r="G563" s="9">
        <f t="shared" si="120"/>
        <v>1.0534930912367233</v>
      </c>
      <c r="H563" s="9">
        <f t="shared" si="121"/>
        <v>5.4878805686684409</v>
      </c>
      <c r="I563" s="9">
        <f t="shared" si="122"/>
        <v>3.9603155863751924</v>
      </c>
      <c r="J563" s="9">
        <f t="shared" si="123"/>
        <v>1.7690499566028079</v>
      </c>
      <c r="K563" s="11">
        <f t="shared" si="124"/>
        <v>0.19011406844106465</v>
      </c>
      <c r="L563" s="11">
        <f t="shared" si="125"/>
        <v>0.26246719160104987</v>
      </c>
      <c r="M563" s="11">
        <f t="shared" si="126"/>
        <v>0.5780346820809249</v>
      </c>
      <c r="N563" s="11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-0.25204724582507909</v>
      </c>
      <c r="O563" s="11">
        <f>0</f>
        <v>0</v>
      </c>
      <c r="P563" s="11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0.2249768230607474</v>
      </c>
      <c r="Q563" s="11">
        <f>2*'OddsRatio_working_3-way'!K563*'OddsRatio_working_3-way'!L563*'OddsRatio_working_3-way'!M563</f>
        <v>5.7686364887371132E-2</v>
      </c>
      <c r="R563" s="11">
        <f t="shared" si="127"/>
        <v>0</v>
      </c>
      <c r="S563" s="11">
        <f t="shared" si="128"/>
        <v>-0.8925978235718609</v>
      </c>
      <c r="T563" s="11">
        <f t="shared" si="129"/>
        <v>-0.22887123681329768</v>
      </c>
      <c r="U563" s="11">
        <f>'OddsRatio_working_3-way'!S563-'OddsRatio_working_3-way'!R563^2/3</f>
        <v>-0.8925978235718609</v>
      </c>
      <c r="V563" s="11">
        <f>'OddsRatio_working_3-way'!S563*'OddsRatio_working_3-way'!R563/3-2*'OddsRatio_working_3-way'!R563^3/27-'OddsRatio_working_3-way'!T563</f>
        <v>0.22887123681329768</v>
      </c>
      <c r="W563" s="11">
        <f>'OddsRatio_working_3-way'!V563^2+4*'OddsRatio_working_3-way'!U563^3/27</f>
        <v>-5.2975030245600463E-2</v>
      </c>
      <c r="X563" s="11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0.16229377166580441</v>
      </c>
      <c r="Y563" s="11">
        <f>IF('OddsRatio_working_3-way'!W563&gt;=0,IF('OddsRatio_working_3-way'!V563+SQRT('OddsRatio_working_3-way'!W563)&gt;0,0,PI()),ACOS('OddsRatio_working_3-way'!V563/(2*'OddsRatio_working_3-way'!X563)))</f>
        <v>0.78821235668089729</v>
      </c>
      <c r="Z563" s="11">
        <f>'OddsRatio_working_3-way'!X563^(1/3)*COS('OddsRatio_working_3-way'!Y563/3)</f>
        <v>0.52674654561836165</v>
      </c>
      <c r="AA563" s="11">
        <f>'OddsRatio_working_3-way'!X563^(1/3)*COS(('OddsRatio_working_3-way'!Y563+2*PI())/3)</f>
        <v>-0.38606399536923258</v>
      </c>
      <c r="AB563" s="11">
        <f>'OddsRatio_working_3-way'!X563^(1/3)*COS(('OddsRatio_working_3-way'!Y563+4*PI())/3)</f>
        <v>-0.14068255024912885</v>
      </c>
      <c r="AC563" s="11">
        <f>'OddsRatio_working_3-way'!X563^(1/3)*SIN('OddsRatio_working_3-way'!Y563/3)</f>
        <v>0.14167104339423126</v>
      </c>
      <c r="AD563" s="11">
        <f>'OddsRatio_working_3-way'!X563^(1/3)*SIN(('OddsRatio_working_3-way'!Y563+2*PI())/3)</f>
        <v>0.38534036816408446</v>
      </c>
      <c r="AE563" s="11">
        <f>'OddsRatio_working_3-way'!X563^(1/3)*SIN(('OddsRatio_working_3-way'!Y563+4*PI())/3)</f>
        <v>-0.52701141155831555</v>
      </c>
      <c r="AF563" s="11">
        <f>-'OddsRatio_working_3-way'!U563/(3*'OddsRatio_working_3-way'!X563^(1/3))*COS(('OddsRatio_working_3-way'!Y563)/3)</f>
        <v>0.52674654561836165</v>
      </c>
      <c r="AG563" s="11">
        <f>-'OddsRatio_working_3-way'!U563/(3*'OddsRatio_working_3-way'!X563^(1/3))*COS(('OddsRatio_working_3-way'!Y563+2*PI())/3)</f>
        <v>-0.38606399536923258</v>
      </c>
      <c r="AH563" s="11">
        <f>-'OddsRatio_working_3-way'!U563/(3*'OddsRatio_working_3-way'!X563^(1/3))*COS(('OddsRatio_working_3-way'!Y563+4*PI())/3)</f>
        <v>-0.14068255024912885</v>
      </c>
      <c r="AI563" s="11">
        <f>'OddsRatio_working_3-way'!U563/(3*'OddsRatio_working_3-way'!X563^(1/3))*SIN(('OddsRatio_working_3-way'!Y563)/3)</f>
        <v>-0.14167104339423126</v>
      </c>
      <c r="AJ563" s="11">
        <f>'OddsRatio_working_3-way'!U563/(3*'OddsRatio_working_3-way'!X563^(1/3))*SIN(('OddsRatio_working_3-way'!Y563+2*PI())/3)</f>
        <v>-0.38534036816408446</v>
      </c>
      <c r="AK563" s="11">
        <f>'OddsRatio_working_3-way'!U563/(3*'OddsRatio_working_3-way'!X563^(1/3))*SIN(('OddsRatio_working_3-way'!Y563+4*PI())/3)</f>
        <v>0.52701141155831555</v>
      </c>
      <c r="AL563" s="11">
        <f>'OddsRatio_working_3-way'!Z563+'OddsRatio_working_3-way'!AF563</f>
        <v>1.0534930912367233</v>
      </c>
      <c r="AM563" s="11">
        <f>'OddsRatio_working_3-way'!AA563+'OddsRatio_working_3-way'!AG563</f>
        <v>-0.77212799073846516</v>
      </c>
      <c r="AN563" s="11">
        <f>'OddsRatio_working_3-way'!AB563+'OddsRatio_working_3-way'!AH563</f>
        <v>-0.28136510049825769</v>
      </c>
      <c r="AO563" s="11">
        <f>'OddsRatio_working_3-way'!AC563+'OddsRatio_working_3-way'!AI563</f>
        <v>0</v>
      </c>
      <c r="AP563" s="11">
        <f>'OddsRatio_working_3-way'!AD563+'OddsRatio_working_3-way'!AJ563</f>
        <v>0</v>
      </c>
      <c r="AQ563" s="11">
        <f>'OddsRatio_working_3-way'!AE563+'OddsRatio_working_3-way'!AK563</f>
        <v>0</v>
      </c>
      <c r="AR563" s="10">
        <f>IF(A563="","",IF(('OddsRatio_working_3-way'!X563=0),IF(Q563&gt;0,-Q563^(1/3),(-Q563)^(1/3)),'OddsRatio_working_3-way'!AL563-'OddsRatio_working_3-way'!R563/3))</f>
        <v>1.0534930912367233</v>
      </c>
      <c r="AS563" s="11">
        <f>IF(('OddsRatio_working_3-way'!X563=0),IF(Q563&gt;0,-Q563^(1/3),(-Q563)^(1/3)),'OddsRatio_working_3-way'!AM563-'OddsRatio_working_3-way'!R563/3)</f>
        <v>-0.77212799073846516</v>
      </c>
      <c r="AT563" s="11">
        <f>IF(('OddsRatio_working_3-way'!X563=0),IF(Q563&gt;0,-Q563^(1/3),(-Q563)^(1/3)),'OddsRatio_working_3-way'!AN563-'OddsRatio_working_3-way'!R563/3)</f>
        <v>-0.28136510049825769</v>
      </c>
      <c r="AU563" s="11">
        <f>IF(('OddsRatio_working_3-way'!X563=0),0,'OddsRatio_working_3-way'!AO563)</f>
        <v>0</v>
      </c>
      <c r="AV563" s="11">
        <f>IF(('OddsRatio_working_3-way'!X563=0),0,'OddsRatio_working_3-way'!AP563)</f>
        <v>0</v>
      </c>
      <c r="AW563" s="11">
        <f>IF(('OddsRatio_working_3-way'!X563=0),0,'OddsRatio_working_3-way'!AQ563)</f>
        <v>0</v>
      </c>
    </row>
    <row r="564" spans="1:49" x14ac:dyDescent="0.2">
      <c r="A564" s="4">
        <f>IF('True_Odds_Calculator_3-way'!A565="","",'True_Odds_Calculator_3-way'!A565)</f>
        <v>1.98</v>
      </c>
      <c r="B564" s="4">
        <f>IF('True_Odds_Calculator_3-way'!B565="","",'True_Odds_Calculator_3-way'!B565)</f>
        <v>3.25</v>
      </c>
      <c r="C564" s="4">
        <f>IF('True_Odds_Calculator_3-way'!C565="","",'True_Odds_Calculator_3-way'!C565)</f>
        <v>4.74</v>
      </c>
      <c r="D564" s="9">
        <f t="shared" si="117"/>
        <v>0.49558191367032234</v>
      </c>
      <c r="E564" s="9">
        <f t="shared" si="118"/>
        <v>0.2996834431555121</v>
      </c>
      <c r="F564" s="9">
        <f t="shared" si="119"/>
        <v>0.20473464317416556</v>
      </c>
      <c r="G564" s="9">
        <f t="shared" si="120"/>
        <v>1.0386019319741981</v>
      </c>
      <c r="H564" s="9">
        <f t="shared" si="121"/>
        <v>2.0178298933347141</v>
      </c>
      <c r="I564" s="9">
        <f t="shared" si="122"/>
        <v>3.3368543469419456</v>
      </c>
      <c r="J564" s="9">
        <f t="shared" si="123"/>
        <v>4.8843712255835019</v>
      </c>
      <c r="K564" s="11">
        <f t="shared" si="124"/>
        <v>0.50505050505050508</v>
      </c>
      <c r="L564" s="11">
        <f t="shared" si="125"/>
        <v>0.30769230769230771</v>
      </c>
      <c r="M564" s="11">
        <f t="shared" si="126"/>
        <v>0.21097046413502107</v>
      </c>
      <c r="N564" s="11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-0.27036676403765014</v>
      </c>
      <c r="O564" s="11">
        <f>0</f>
        <v>0</v>
      </c>
      <c r="P564" s="11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0.22851035509263357</v>
      </c>
      <c r="Q564" s="11">
        <f>2*'OddsRatio_working_3-way'!K564*'OddsRatio_working_3-way'!L564*'OddsRatio_working_3-way'!M564</f>
        <v>6.5569685822850388E-2</v>
      </c>
      <c r="R564" s="11">
        <f t="shared" si="127"/>
        <v>0</v>
      </c>
      <c r="S564" s="11">
        <f t="shared" si="128"/>
        <v>-0.84518655947227361</v>
      </c>
      <c r="T564" s="11">
        <f t="shared" si="129"/>
        <v>-0.24252125092461227</v>
      </c>
      <c r="U564" s="11">
        <f>'OddsRatio_working_3-way'!S564-'OddsRatio_working_3-way'!R564^2/3</f>
        <v>-0.84518655947227361</v>
      </c>
      <c r="V564" s="11">
        <f>'OddsRatio_working_3-way'!S564*'OddsRatio_working_3-way'!R564/3-2*'OddsRatio_working_3-way'!R564^3/27-'OddsRatio_working_3-way'!T564</f>
        <v>0.24252125092461227</v>
      </c>
      <c r="W564" s="11">
        <f>'OddsRatio_working_3-way'!V564^2+4*'OddsRatio_working_3-way'!U564^3/27</f>
        <v>-3.0628011385859119E-2</v>
      </c>
      <c r="X564" s="11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0.1495364241045454</v>
      </c>
      <c r="Y564" s="11">
        <f>IF('OddsRatio_working_3-way'!W564&gt;=0,IF('OddsRatio_working_3-way'!V564+SQRT('OddsRatio_working_3-way'!W564)&gt;0,0,PI()),ACOS('OddsRatio_working_3-way'!V564/(2*'OddsRatio_working_3-way'!X564)))</f>
        <v>0.62509028131409805</v>
      </c>
      <c r="Z564" s="11">
        <f>'OddsRatio_working_3-way'!X564^(1/3)*COS('OddsRatio_working_3-way'!Y564/3)</f>
        <v>0.51930096598709907</v>
      </c>
      <c r="AA564" s="11">
        <f>'OddsRatio_working_3-way'!X564^(1/3)*COS(('OddsRatio_working_3-way'!Y564+2*PI())/3)</f>
        <v>-0.3547373901454689</v>
      </c>
      <c r="AB564" s="11">
        <f>'OddsRatio_working_3-way'!X564^(1/3)*COS(('OddsRatio_working_3-way'!Y564+4*PI())/3)</f>
        <v>-0.1645635758416302</v>
      </c>
      <c r="AC564" s="11">
        <f>'OddsRatio_working_3-way'!X564^(1/3)*SIN('OddsRatio_working_3-way'!Y564/3)</f>
        <v>0.10979690288113934</v>
      </c>
      <c r="AD564" s="11">
        <f>'OddsRatio_working_3-way'!X564^(1/3)*SIN(('OddsRatio_working_3-way'!Y564+2*PI())/3)</f>
        <v>0.39482937731405687</v>
      </c>
      <c r="AE564" s="11">
        <f>'OddsRatio_working_3-way'!X564^(1/3)*SIN(('OddsRatio_working_3-way'!Y564+4*PI())/3)</f>
        <v>-0.50462628019519606</v>
      </c>
      <c r="AF564" s="11">
        <f>-'OddsRatio_working_3-way'!U564/(3*'OddsRatio_working_3-way'!X564^(1/3))*COS(('OddsRatio_working_3-way'!Y564)/3)</f>
        <v>0.51930096598709918</v>
      </c>
      <c r="AG564" s="11">
        <f>-'OddsRatio_working_3-way'!U564/(3*'OddsRatio_working_3-way'!X564^(1/3))*COS(('OddsRatio_working_3-way'!Y564+2*PI())/3)</f>
        <v>-0.35473739014546901</v>
      </c>
      <c r="AH564" s="11">
        <f>-'OddsRatio_working_3-way'!U564/(3*'OddsRatio_working_3-way'!X564^(1/3))*COS(('OddsRatio_working_3-way'!Y564+4*PI())/3)</f>
        <v>-0.16456357584163023</v>
      </c>
      <c r="AI564" s="11">
        <f>'OddsRatio_working_3-way'!U564/(3*'OddsRatio_working_3-way'!X564^(1/3))*SIN(('OddsRatio_working_3-way'!Y564)/3)</f>
        <v>-0.10979690288113937</v>
      </c>
      <c r="AJ564" s="11">
        <f>'OddsRatio_working_3-way'!U564/(3*'OddsRatio_working_3-way'!X564^(1/3))*SIN(('OddsRatio_working_3-way'!Y564+2*PI())/3)</f>
        <v>-0.39482937731405693</v>
      </c>
      <c r="AK564" s="11">
        <f>'OddsRatio_working_3-way'!U564/(3*'OddsRatio_working_3-way'!X564^(1/3))*SIN(('OddsRatio_working_3-way'!Y564+4*PI())/3)</f>
        <v>0.50462628019519618</v>
      </c>
      <c r="AL564" s="11">
        <f>'OddsRatio_working_3-way'!Z564+'OddsRatio_working_3-way'!AF564</f>
        <v>1.0386019319741981</v>
      </c>
      <c r="AM564" s="11">
        <f>'OddsRatio_working_3-way'!AA564+'OddsRatio_working_3-way'!AG564</f>
        <v>-0.70947478029093791</v>
      </c>
      <c r="AN564" s="11">
        <f>'OddsRatio_working_3-way'!AB564+'OddsRatio_working_3-way'!AH564</f>
        <v>-0.32912715168326045</v>
      </c>
      <c r="AO564" s="11">
        <f>'OddsRatio_working_3-way'!AC564+'OddsRatio_working_3-way'!AI564</f>
        <v>0</v>
      </c>
      <c r="AP564" s="11">
        <f>'OddsRatio_working_3-way'!AD564+'OddsRatio_working_3-way'!AJ564</f>
        <v>0</v>
      </c>
      <c r="AQ564" s="11">
        <f>'OddsRatio_working_3-way'!AE564+'OddsRatio_working_3-way'!AK564</f>
        <v>0</v>
      </c>
      <c r="AR564" s="10">
        <f>IF(A564="","",IF(('OddsRatio_working_3-way'!X564=0),IF(Q564&gt;0,-Q564^(1/3),(-Q564)^(1/3)),'OddsRatio_working_3-way'!AL564-'OddsRatio_working_3-way'!R564/3))</f>
        <v>1.0386019319741981</v>
      </c>
      <c r="AS564" s="11">
        <f>IF(('OddsRatio_working_3-way'!X564=0),IF(Q564&gt;0,-Q564^(1/3),(-Q564)^(1/3)),'OddsRatio_working_3-way'!AM564-'OddsRatio_working_3-way'!R564/3)</f>
        <v>-0.70947478029093791</v>
      </c>
      <c r="AT564" s="11">
        <f>IF(('OddsRatio_working_3-way'!X564=0),IF(Q564&gt;0,-Q564^(1/3),(-Q564)^(1/3)),'OddsRatio_working_3-way'!AN564-'OddsRatio_working_3-way'!R564/3)</f>
        <v>-0.32912715168326045</v>
      </c>
      <c r="AU564" s="11">
        <f>IF(('OddsRatio_working_3-way'!X564=0),0,'OddsRatio_working_3-way'!AO564)</f>
        <v>0</v>
      </c>
      <c r="AV564" s="11">
        <f>IF(('OddsRatio_working_3-way'!X564=0),0,'OddsRatio_working_3-way'!AP564)</f>
        <v>0</v>
      </c>
      <c r="AW564" s="11">
        <f>IF(('OddsRatio_working_3-way'!X564=0),0,'OddsRatio_working_3-way'!AQ564)</f>
        <v>0</v>
      </c>
    </row>
    <row r="565" spans="1:49" x14ac:dyDescent="0.2">
      <c r="A565" s="4">
        <f>IF('True_Odds_Calculator_3-way'!A566="","",'True_Odds_Calculator_3-way'!A566)</f>
        <v>2.2000000000000002</v>
      </c>
      <c r="B565" s="4">
        <f>IF('True_Odds_Calculator_3-way'!B566="","",'True_Odds_Calculator_3-way'!B566)</f>
        <v>3.56</v>
      </c>
      <c r="C565" s="4">
        <f>IF('True_Odds_Calculator_3-way'!C566="","",'True_Odds_Calculator_3-way'!C566)</f>
        <v>3.49</v>
      </c>
      <c r="D565" s="9">
        <f t="shared" si="117"/>
        <v>0.44618865999252311</v>
      </c>
      <c r="E565" s="9">
        <f t="shared" si="118"/>
        <v>0.2741301128443574</v>
      </c>
      <c r="F565" s="9">
        <f t="shared" si="119"/>
        <v>0.27968122716311961</v>
      </c>
      <c r="G565" s="9">
        <f t="shared" si="120"/>
        <v>1.0343370224020583</v>
      </c>
      <c r="H565" s="9">
        <f t="shared" si="121"/>
        <v>2.24120442688247</v>
      </c>
      <c r="I565" s="9">
        <f t="shared" si="122"/>
        <v>3.6479027773492696</v>
      </c>
      <c r="J565" s="9">
        <f t="shared" si="123"/>
        <v>3.5754991857811249</v>
      </c>
      <c r="K565" s="11">
        <f t="shared" si="124"/>
        <v>0.45454545454545453</v>
      </c>
      <c r="L565" s="11">
        <f t="shared" si="125"/>
        <v>0.2808988764044944</v>
      </c>
      <c r="M565" s="11">
        <f t="shared" si="126"/>
        <v>0.28653295128939826</v>
      </c>
      <c r="N565" s="11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-0.27984815802336171</v>
      </c>
      <c r="O565" s="11">
        <f>0</f>
        <v>0</v>
      </c>
      <c r="P565" s="11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0.2286556365626583</v>
      </c>
      <c r="Q565" s="11">
        <f>2*'OddsRatio_working_3-way'!K565*'OddsRatio_working_3-way'!L565*'OddsRatio_working_3-way'!M565</f>
        <v>7.3169803700050634E-2</v>
      </c>
      <c r="R565" s="11">
        <f t="shared" si="127"/>
        <v>0</v>
      </c>
      <c r="S565" s="11">
        <f t="shared" si="128"/>
        <v>-0.81707036479250339</v>
      </c>
      <c r="T565" s="11">
        <f t="shared" si="129"/>
        <v>-0.26146251673360099</v>
      </c>
      <c r="U565" s="11">
        <f>'OddsRatio_working_3-way'!S565-'OddsRatio_working_3-way'!R565^2/3</f>
        <v>-0.81707036479250339</v>
      </c>
      <c r="V565" s="11">
        <f>'OddsRatio_working_3-way'!S565*'OddsRatio_working_3-way'!R565/3-2*'OddsRatio_working_3-way'!R565^3/27-'OddsRatio_working_3-way'!T565</f>
        <v>0.26146251673360099</v>
      </c>
      <c r="W565" s="11">
        <f>'OddsRatio_working_3-way'!V565^2+4*'OddsRatio_working_3-way'!U565^3/27</f>
        <v>-1.2449119500472075E-2</v>
      </c>
      <c r="X565" s="11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0.14213705283734135</v>
      </c>
      <c r="Y565" s="11">
        <f>IF('OddsRatio_working_3-way'!W565&gt;=0,IF('OddsRatio_working_3-way'!V565+SQRT('OddsRatio_working_3-way'!W565)&gt;0,0,PI()),ACOS('OddsRatio_working_3-way'!V565/(2*'OddsRatio_working_3-way'!X565)))</f>
        <v>0.40334063329632519</v>
      </c>
      <c r="Z565" s="11">
        <f>'OddsRatio_working_3-way'!X565^(1/3)*COS('OddsRatio_working_3-way'!Y565/3)</f>
        <v>0.51716851120102925</v>
      </c>
      <c r="AA565" s="11">
        <f>'OddsRatio_working_3-way'!X565^(1/3)*COS(('OddsRatio_working_3-way'!Y565+2*PI())/3)</f>
        <v>-0.31916593158186268</v>
      </c>
      <c r="AB565" s="11">
        <f>'OddsRatio_working_3-way'!X565^(1/3)*COS(('OddsRatio_working_3-way'!Y565+4*PI())/3)</f>
        <v>-0.19800257961916667</v>
      </c>
      <c r="AC565" s="11">
        <f>'OddsRatio_working_3-way'!X565^(1/3)*SIN('OddsRatio_working_3-way'!Y565/3)</f>
        <v>6.9953693871579861E-2</v>
      </c>
      <c r="AD565" s="11">
        <f>'OddsRatio_working_3-way'!X565^(1/3)*SIN(('OddsRatio_working_3-way'!Y565+2*PI())/3)</f>
        <v>0.41290422180167835</v>
      </c>
      <c r="AE565" s="11">
        <f>'OddsRatio_working_3-way'!X565^(1/3)*SIN(('OddsRatio_working_3-way'!Y565+4*PI())/3)</f>
        <v>-0.48285791567325825</v>
      </c>
      <c r="AF565" s="11">
        <f>-'OddsRatio_working_3-way'!U565/(3*'OddsRatio_working_3-way'!X565^(1/3))*COS(('OddsRatio_working_3-way'!Y565)/3)</f>
        <v>0.51716851120102914</v>
      </c>
      <c r="AG565" s="11">
        <f>-'OddsRatio_working_3-way'!U565/(3*'OddsRatio_working_3-way'!X565^(1/3))*COS(('OddsRatio_working_3-way'!Y565+2*PI())/3)</f>
        <v>-0.31916593158186263</v>
      </c>
      <c r="AH565" s="11">
        <f>-'OddsRatio_working_3-way'!U565/(3*'OddsRatio_working_3-way'!X565^(1/3))*COS(('OddsRatio_working_3-way'!Y565+4*PI())/3)</f>
        <v>-0.19800257961916665</v>
      </c>
      <c r="AI565" s="11">
        <f>'OddsRatio_working_3-way'!U565/(3*'OddsRatio_working_3-way'!X565^(1/3))*SIN(('OddsRatio_working_3-way'!Y565)/3)</f>
        <v>-6.9953693871579847E-2</v>
      </c>
      <c r="AJ565" s="11">
        <f>'OddsRatio_working_3-way'!U565/(3*'OddsRatio_working_3-way'!X565^(1/3))*SIN(('OddsRatio_working_3-way'!Y565+2*PI())/3)</f>
        <v>-0.41290422180167824</v>
      </c>
      <c r="AK565" s="11">
        <f>'OddsRatio_working_3-way'!U565/(3*'OddsRatio_working_3-way'!X565^(1/3))*SIN(('OddsRatio_working_3-way'!Y565+4*PI())/3)</f>
        <v>0.48285791567325814</v>
      </c>
      <c r="AL565" s="11">
        <f>'OddsRatio_working_3-way'!Z565+'OddsRatio_working_3-way'!AF565</f>
        <v>1.0343370224020583</v>
      </c>
      <c r="AM565" s="11">
        <f>'OddsRatio_working_3-way'!AA565+'OddsRatio_working_3-way'!AG565</f>
        <v>-0.63833186316372537</v>
      </c>
      <c r="AN565" s="11">
        <f>'OddsRatio_working_3-way'!AB565+'OddsRatio_working_3-way'!AH565</f>
        <v>-0.39600515923833335</v>
      </c>
      <c r="AO565" s="11">
        <f>'OddsRatio_working_3-way'!AC565+'OddsRatio_working_3-way'!AI565</f>
        <v>0</v>
      </c>
      <c r="AP565" s="11">
        <f>'OddsRatio_working_3-way'!AD565+'OddsRatio_working_3-way'!AJ565</f>
        <v>0</v>
      </c>
      <c r="AQ565" s="11">
        <f>'OddsRatio_working_3-way'!AE565+'OddsRatio_working_3-way'!AK565</f>
        <v>0</v>
      </c>
      <c r="AR565" s="10">
        <f>IF(A565="","",IF(('OddsRatio_working_3-way'!X565=0),IF(Q565&gt;0,-Q565^(1/3),(-Q565)^(1/3)),'OddsRatio_working_3-way'!AL565-'OddsRatio_working_3-way'!R565/3))</f>
        <v>1.0343370224020583</v>
      </c>
      <c r="AS565" s="11">
        <f>IF(('OddsRatio_working_3-way'!X565=0),IF(Q565&gt;0,-Q565^(1/3),(-Q565)^(1/3)),'OddsRatio_working_3-way'!AM565-'OddsRatio_working_3-way'!R565/3)</f>
        <v>-0.63833186316372537</v>
      </c>
      <c r="AT565" s="11">
        <f>IF(('OddsRatio_working_3-way'!X565=0),IF(Q565&gt;0,-Q565^(1/3),(-Q565)^(1/3)),'OddsRatio_working_3-way'!AN565-'OddsRatio_working_3-way'!R565/3)</f>
        <v>-0.39600515923833335</v>
      </c>
      <c r="AU565" s="11">
        <f>IF(('OddsRatio_working_3-way'!X565=0),0,'OddsRatio_working_3-way'!AO565)</f>
        <v>0</v>
      </c>
      <c r="AV565" s="11">
        <f>IF(('OddsRatio_working_3-way'!X565=0),0,'OddsRatio_working_3-way'!AP565)</f>
        <v>0</v>
      </c>
      <c r="AW565" s="11">
        <f>IF(('OddsRatio_working_3-way'!X565=0),0,'OddsRatio_working_3-way'!AQ565)</f>
        <v>0</v>
      </c>
    </row>
    <row r="566" spans="1:49" x14ac:dyDescent="0.2">
      <c r="A566" s="4">
        <f>IF('True_Odds_Calculator_3-way'!A567="","",'True_Odds_Calculator_3-way'!A567)</f>
        <v>1.55</v>
      </c>
      <c r="B566" s="4">
        <f>IF('True_Odds_Calculator_3-way'!B567="","",'True_Odds_Calculator_3-way'!B567)</f>
        <v>4.03</v>
      </c>
      <c r="C566" s="4">
        <f>IF('True_Odds_Calculator_3-way'!C567="","",'True_Odds_Calculator_3-way'!C567)</f>
        <v>7.63</v>
      </c>
      <c r="D566" s="9">
        <f t="shared" si="117"/>
        <v>0.63450434443144033</v>
      </c>
      <c r="E566" s="9">
        <f t="shared" si="118"/>
        <v>0.23961163594695109</v>
      </c>
      <c r="F566" s="9">
        <f t="shared" si="119"/>
        <v>0.12588401962160845</v>
      </c>
      <c r="G566" s="9">
        <f t="shared" si="120"/>
        <v>1.0473333420193847</v>
      </c>
      <c r="H566" s="9">
        <f t="shared" si="121"/>
        <v>1.5760333381106617</v>
      </c>
      <c r="I566" s="9">
        <f t="shared" si="122"/>
        <v>4.1734200263187358</v>
      </c>
      <c r="J566" s="9">
        <f t="shared" si="123"/>
        <v>7.9438200575885203</v>
      </c>
      <c r="K566" s="11">
        <f t="shared" si="124"/>
        <v>0.64516129032258063</v>
      </c>
      <c r="L566" s="11">
        <f t="shared" si="125"/>
        <v>0.24813895781637715</v>
      </c>
      <c r="M566" s="11">
        <f t="shared" si="126"/>
        <v>0.13106159895150721</v>
      </c>
      <c r="N566" s="11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-0.23182355644718056</v>
      </c>
      <c r="O566" s="11">
        <f>0</f>
        <v>0</v>
      </c>
      <c r="P566" s="11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0.21422219247496813</v>
      </c>
      <c r="Q566" s="11">
        <f>2*'OddsRatio_working_3-way'!K566*'OddsRatio_working_3-way'!L566*'OddsRatio_working_3-way'!M566</f>
        <v>4.1963211062677398E-2</v>
      </c>
      <c r="R566" s="11">
        <f t="shared" si="127"/>
        <v>0</v>
      </c>
      <c r="S566" s="11">
        <f t="shared" si="128"/>
        <v>-0.92407430788327682</v>
      </c>
      <c r="T566" s="11">
        <f t="shared" si="129"/>
        <v>-0.18101357647076921</v>
      </c>
      <c r="U566" s="11">
        <f>'OddsRatio_working_3-way'!S566-'OddsRatio_working_3-way'!R566^2/3</f>
        <v>-0.92407430788327682</v>
      </c>
      <c r="V566" s="11">
        <f>'OddsRatio_working_3-way'!S566*'OddsRatio_working_3-way'!R566/3-2*'OddsRatio_working_3-way'!R566^3/27-'OddsRatio_working_3-way'!T566</f>
        <v>0.18101357647076921</v>
      </c>
      <c r="W566" s="11">
        <f>'OddsRatio_working_3-way'!V566^2+4*'OddsRatio_working_3-way'!U566^3/27</f>
        <v>-8.4134731973040805E-2</v>
      </c>
      <c r="X566" s="11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0.17095368293764529</v>
      </c>
      <c r="Y566" s="11">
        <f>IF('OddsRatio_working_3-way'!W566&gt;=0,IF('OddsRatio_working_3-way'!V566+SQRT('OddsRatio_working_3-way'!W566)&gt;0,0,PI()),ACOS('OddsRatio_working_3-way'!V566/(2*'OddsRatio_working_3-way'!X566)))</f>
        <v>1.0128762049718043</v>
      </c>
      <c r="Z566" s="11">
        <f>'OddsRatio_working_3-way'!X566^(1/3)*COS('OddsRatio_working_3-way'!Y566/3)</f>
        <v>0.52366667100969244</v>
      </c>
      <c r="AA566" s="11">
        <f>'OddsRatio_working_3-way'!X566^(1/3)*COS(('OddsRatio_working_3-way'!Y566+2*PI())/3)</f>
        <v>-0.42104542746409179</v>
      </c>
      <c r="AB566" s="11">
        <f>'OddsRatio_working_3-way'!X566^(1/3)*COS(('OddsRatio_working_3-way'!Y566+4*PI())/3)</f>
        <v>-0.10262124354560072</v>
      </c>
      <c r="AC566" s="11">
        <f>'OddsRatio_working_3-way'!X566^(1/3)*SIN('OddsRatio_working_3-way'!Y566/3)</f>
        <v>0.18384228830182775</v>
      </c>
      <c r="AD566" s="11">
        <f>'OddsRatio_working_3-way'!X566^(1/3)*SIN(('OddsRatio_working_3-way'!Y566+2*PI())/3)</f>
        <v>0.36158749605870771</v>
      </c>
      <c r="AE566" s="11">
        <f>'OddsRatio_working_3-way'!X566^(1/3)*SIN(('OddsRatio_working_3-way'!Y566+4*PI())/3)</f>
        <v>-0.54542978436053546</v>
      </c>
      <c r="AF566" s="11">
        <f>-'OddsRatio_working_3-way'!U566/(3*'OddsRatio_working_3-way'!X566^(1/3))*COS(('OddsRatio_working_3-way'!Y566)/3)</f>
        <v>0.52366667100969222</v>
      </c>
      <c r="AG566" s="11">
        <f>-'OddsRatio_working_3-way'!U566/(3*'OddsRatio_working_3-way'!X566^(1/3))*COS(('OddsRatio_working_3-way'!Y566+2*PI())/3)</f>
        <v>-0.42104542746409157</v>
      </c>
      <c r="AH566" s="11">
        <f>-'OddsRatio_working_3-way'!U566/(3*'OddsRatio_working_3-way'!X566^(1/3))*COS(('OddsRatio_working_3-way'!Y566+4*PI())/3)</f>
        <v>-0.10262124354560068</v>
      </c>
      <c r="AI566" s="11">
        <f>'OddsRatio_working_3-way'!U566/(3*'OddsRatio_working_3-way'!X566^(1/3))*SIN(('OddsRatio_working_3-way'!Y566)/3)</f>
        <v>-0.18384228830182767</v>
      </c>
      <c r="AJ566" s="11">
        <f>'OddsRatio_working_3-way'!U566/(3*'OddsRatio_working_3-way'!X566^(1/3))*SIN(('OddsRatio_working_3-way'!Y566+2*PI())/3)</f>
        <v>-0.3615874960587076</v>
      </c>
      <c r="AK566" s="11">
        <f>'OddsRatio_working_3-way'!U566/(3*'OddsRatio_working_3-way'!X566^(1/3))*SIN(('OddsRatio_working_3-way'!Y566+4*PI())/3)</f>
        <v>0.54542978436053524</v>
      </c>
      <c r="AL566" s="11">
        <f>'OddsRatio_working_3-way'!Z566+'OddsRatio_working_3-way'!AF566</f>
        <v>1.0473333420193847</v>
      </c>
      <c r="AM566" s="11">
        <f>'OddsRatio_working_3-way'!AA566+'OddsRatio_working_3-way'!AG566</f>
        <v>-0.84209085492818336</v>
      </c>
      <c r="AN566" s="11">
        <f>'OddsRatio_working_3-way'!AB566+'OddsRatio_working_3-way'!AH566</f>
        <v>-0.20524248709120141</v>
      </c>
      <c r="AO566" s="11">
        <f>'OddsRatio_working_3-way'!AC566+'OddsRatio_working_3-way'!AI566</f>
        <v>0</v>
      </c>
      <c r="AP566" s="11">
        <f>'OddsRatio_working_3-way'!AD566+'OddsRatio_working_3-way'!AJ566</f>
        <v>0</v>
      </c>
      <c r="AQ566" s="11">
        <f>'OddsRatio_working_3-way'!AE566+'OddsRatio_working_3-way'!AK566</f>
        <v>0</v>
      </c>
      <c r="AR566" s="10">
        <f>IF(A566="","",IF(('OddsRatio_working_3-way'!X566=0),IF(Q566&gt;0,-Q566^(1/3),(-Q566)^(1/3)),'OddsRatio_working_3-way'!AL566-'OddsRatio_working_3-way'!R566/3))</f>
        <v>1.0473333420193847</v>
      </c>
      <c r="AS566" s="11">
        <f>IF(('OddsRatio_working_3-way'!X566=0),IF(Q566&gt;0,-Q566^(1/3),(-Q566)^(1/3)),'OddsRatio_working_3-way'!AM566-'OddsRatio_working_3-way'!R566/3)</f>
        <v>-0.84209085492818336</v>
      </c>
      <c r="AT566" s="11">
        <f>IF(('OddsRatio_working_3-way'!X566=0),IF(Q566&gt;0,-Q566^(1/3),(-Q566)^(1/3)),'OddsRatio_working_3-way'!AN566-'OddsRatio_working_3-way'!R566/3)</f>
        <v>-0.20524248709120141</v>
      </c>
      <c r="AU566" s="11">
        <f>IF(('OddsRatio_working_3-way'!X566=0),0,'OddsRatio_working_3-way'!AO566)</f>
        <v>0</v>
      </c>
      <c r="AV566" s="11">
        <f>IF(('OddsRatio_working_3-way'!X566=0),0,'OddsRatio_working_3-way'!AP566)</f>
        <v>0</v>
      </c>
      <c r="AW566" s="11">
        <f>IF(('OddsRatio_working_3-way'!X566=0),0,'OddsRatio_working_3-way'!AQ566)</f>
        <v>0</v>
      </c>
    </row>
    <row r="567" spans="1:49" x14ac:dyDescent="0.2">
      <c r="A567" s="4">
        <f>IF('True_Odds_Calculator_3-way'!A568="","",'True_Odds_Calculator_3-way'!A568)</f>
        <v>2.1800000000000002</v>
      </c>
      <c r="B567" s="4">
        <f>IF('True_Odds_Calculator_3-way'!B568="","",'True_Odds_Calculator_3-way'!B568)</f>
        <v>3.23</v>
      </c>
      <c r="C567" s="4">
        <f>IF('True_Odds_Calculator_3-way'!C568="","",'True_Odds_Calculator_3-way'!C568)</f>
        <v>3.69</v>
      </c>
      <c r="D567" s="9">
        <f t="shared" si="117"/>
        <v>0.44382342118969598</v>
      </c>
      <c r="E567" s="9">
        <f t="shared" si="118"/>
        <v>0.29689113906650916</v>
      </c>
      <c r="F567" s="9">
        <f t="shared" si="119"/>
        <v>0.25928543974379464</v>
      </c>
      <c r="G567" s="9">
        <f t="shared" si="120"/>
        <v>1.0619901096569</v>
      </c>
      <c r="H567" s="9">
        <f t="shared" si="121"/>
        <v>2.2531483293951422</v>
      </c>
      <c r="I567" s="9">
        <f t="shared" si="122"/>
        <v>3.3682379445348869</v>
      </c>
      <c r="J567" s="9">
        <f t="shared" si="123"/>
        <v>3.8567533949770603</v>
      </c>
      <c r="K567" s="11">
        <f t="shared" si="124"/>
        <v>0.4587155963302752</v>
      </c>
      <c r="L567" s="11">
        <f t="shared" si="125"/>
        <v>0.30959752321981426</v>
      </c>
      <c r="M567" s="11">
        <f t="shared" si="126"/>
        <v>0.2710027100271003</v>
      </c>
      <c r="N567" s="11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-0.27242927100217107</v>
      </c>
      <c r="O567" s="11">
        <f>0</f>
        <v>0</v>
      </c>
      <c r="P567" s="11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0.23477100167087672</v>
      </c>
      <c r="Q567" s="11">
        <f>2*'OddsRatio_working_3-way'!K567*'OddsRatio_working_3-way'!L567*'OddsRatio_working_3-way'!M567</f>
        <v>7.6974098908484195E-2</v>
      </c>
      <c r="R567" s="11">
        <f t="shared" si="127"/>
        <v>0</v>
      </c>
      <c r="S567" s="11">
        <f t="shared" si="128"/>
        <v>-0.86176863744206755</v>
      </c>
      <c r="T567" s="11">
        <f t="shared" si="129"/>
        <v>-0.28254709424330093</v>
      </c>
      <c r="U567" s="11">
        <f>'OddsRatio_working_3-way'!S567-'OddsRatio_working_3-way'!R567^2/3</f>
        <v>-0.86176863744206755</v>
      </c>
      <c r="V567" s="11">
        <f>'OddsRatio_working_3-way'!S567*'OddsRatio_working_3-way'!R567/3-2*'OddsRatio_working_3-way'!R567^3/27-'OddsRatio_working_3-way'!T567</f>
        <v>0.28254709424330093</v>
      </c>
      <c r="W567" s="11">
        <f>'OddsRatio_working_3-way'!V567^2+4*'OddsRatio_working_3-way'!U567^3/27</f>
        <v>-1.4980225272618622E-2</v>
      </c>
      <c r="X567" s="11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0.15395866794204166</v>
      </c>
      <c r="Y567" s="11">
        <f>IF('OddsRatio_working_3-way'!W567&gt;=0,IF('OddsRatio_working_3-way'!V567+SQRT('OddsRatio_working_3-way'!W567)&gt;0,0,PI()),ACOS('OddsRatio_working_3-way'!V567/(2*'OddsRatio_working_3-way'!X567)))</f>
        <v>0.40877867024590486</v>
      </c>
      <c r="Z567" s="11">
        <f>'OddsRatio_working_3-way'!X567^(1/3)*COS('OddsRatio_working_3-way'!Y567/3)</f>
        <v>0.53099505482845</v>
      </c>
      <c r="AA567" s="11">
        <f>'OddsRatio_working_3-way'!X567^(1/3)*COS(('OddsRatio_working_3-way'!Y567+2*PI())/3)</f>
        <v>-0.32854788959649567</v>
      </c>
      <c r="AB567" s="11">
        <f>'OddsRatio_working_3-way'!X567^(1/3)*COS(('OddsRatio_working_3-way'!Y567+4*PI())/3)</f>
        <v>-0.20244716523195413</v>
      </c>
      <c r="AC567" s="11">
        <f>'OddsRatio_working_3-way'!X567^(1/3)*SIN('OddsRatio_working_3-way'!Y567/3)</f>
        <v>7.2804287156874842E-2</v>
      </c>
      <c r="AD567" s="11">
        <f>'OddsRatio_working_3-way'!X567^(1/3)*SIN(('OddsRatio_working_3-way'!Y567+2*PI())/3)</f>
        <v>0.42345306318691112</v>
      </c>
      <c r="AE567" s="11">
        <f>'OddsRatio_working_3-way'!X567^(1/3)*SIN(('OddsRatio_working_3-way'!Y567+4*PI())/3)</f>
        <v>-0.49625735034378593</v>
      </c>
      <c r="AF567" s="11">
        <f>-'OddsRatio_working_3-way'!U567/(3*'OddsRatio_working_3-way'!X567^(1/3))*COS(('OddsRatio_working_3-way'!Y567)/3)</f>
        <v>0.53099505482845</v>
      </c>
      <c r="AG567" s="11">
        <f>-'OddsRatio_working_3-way'!U567/(3*'OddsRatio_working_3-way'!X567^(1/3))*COS(('OddsRatio_working_3-way'!Y567+2*PI())/3)</f>
        <v>-0.32854788959649567</v>
      </c>
      <c r="AH567" s="11">
        <f>-'OddsRatio_working_3-way'!U567/(3*'OddsRatio_working_3-way'!X567^(1/3))*COS(('OddsRatio_working_3-way'!Y567+4*PI())/3)</f>
        <v>-0.20244716523195413</v>
      </c>
      <c r="AI567" s="11">
        <f>'OddsRatio_working_3-way'!U567/(3*'OddsRatio_working_3-way'!X567^(1/3))*SIN(('OddsRatio_working_3-way'!Y567)/3)</f>
        <v>-7.2804287156874842E-2</v>
      </c>
      <c r="AJ567" s="11">
        <f>'OddsRatio_working_3-way'!U567/(3*'OddsRatio_working_3-way'!X567^(1/3))*SIN(('OddsRatio_working_3-way'!Y567+2*PI())/3)</f>
        <v>-0.42345306318691112</v>
      </c>
      <c r="AK567" s="11">
        <f>'OddsRatio_working_3-way'!U567/(3*'OddsRatio_working_3-way'!X567^(1/3))*SIN(('OddsRatio_working_3-way'!Y567+4*PI())/3)</f>
        <v>0.49625735034378593</v>
      </c>
      <c r="AL567" s="11">
        <f>'OddsRatio_working_3-way'!Z567+'OddsRatio_working_3-way'!AF567</f>
        <v>1.0619901096569</v>
      </c>
      <c r="AM567" s="11">
        <f>'OddsRatio_working_3-way'!AA567+'OddsRatio_working_3-way'!AG567</f>
        <v>-0.65709577919299134</v>
      </c>
      <c r="AN567" s="11">
        <f>'OddsRatio_working_3-way'!AB567+'OddsRatio_working_3-way'!AH567</f>
        <v>-0.40489433046390827</v>
      </c>
      <c r="AO567" s="11">
        <f>'OddsRatio_working_3-way'!AC567+'OddsRatio_working_3-way'!AI567</f>
        <v>0</v>
      </c>
      <c r="AP567" s="11">
        <f>'OddsRatio_working_3-way'!AD567+'OddsRatio_working_3-way'!AJ567</f>
        <v>0</v>
      </c>
      <c r="AQ567" s="11">
        <f>'OddsRatio_working_3-way'!AE567+'OddsRatio_working_3-way'!AK567</f>
        <v>0</v>
      </c>
      <c r="AR567" s="10">
        <f>IF(A567="","",IF(('OddsRatio_working_3-way'!X567=0),IF(Q567&gt;0,-Q567^(1/3),(-Q567)^(1/3)),'OddsRatio_working_3-way'!AL567-'OddsRatio_working_3-way'!R567/3))</f>
        <v>1.0619901096569</v>
      </c>
      <c r="AS567" s="11">
        <f>IF(('OddsRatio_working_3-way'!X567=0),IF(Q567&gt;0,-Q567^(1/3),(-Q567)^(1/3)),'OddsRatio_working_3-way'!AM567-'OddsRatio_working_3-way'!R567/3)</f>
        <v>-0.65709577919299134</v>
      </c>
      <c r="AT567" s="11">
        <f>IF(('OddsRatio_working_3-way'!X567=0),IF(Q567&gt;0,-Q567^(1/3),(-Q567)^(1/3)),'OddsRatio_working_3-way'!AN567-'OddsRatio_working_3-way'!R567/3)</f>
        <v>-0.40489433046390827</v>
      </c>
      <c r="AU567" s="11">
        <f>IF(('OddsRatio_working_3-way'!X567=0),0,'OddsRatio_working_3-way'!AO567)</f>
        <v>0</v>
      </c>
      <c r="AV567" s="11">
        <f>IF(('OddsRatio_working_3-way'!X567=0),0,'OddsRatio_working_3-way'!AP567)</f>
        <v>0</v>
      </c>
      <c r="AW567" s="11">
        <f>IF(('OddsRatio_working_3-way'!X567=0),0,'OddsRatio_working_3-way'!AQ567)</f>
        <v>0</v>
      </c>
    </row>
    <row r="568" spans="1:49" x14ac:dyDescent="0.2">
      <c r="A568" s="4">
        <f>IF('True_Odds_Calculator_3-way'!A569="","",'True_Odds_Calculator_3-way'!A569)</f>
        <v>3.01</v>
      </c>
      <c r="B568" s="4">
        <f>IF('True_Odds_Calculator_3-way'!B569="","",'True_Odds_Calculator_3-way'!B569)</f>
        <v>3.37</v>
      </c>
      <c r="C568" s="4">
        <f>IF('True_Odds_Calculator_3-way'!C569="","",'True_Odds_Calculator_3-way'!C569)</f>
        <v>2.44</v>
      </c>
      <c r="D568" s="9">
        <f t="shared" si="117"/>
        <v>0.31943761193907078</v>
      </c>
      <c r="E568" s="9">
        <f t="shared" si="118"/>
        <v>0.28473121935414675</v>
      </c>
      <c r="F568" s="9">
        <f t="shared" si="119"/>
        <v>0.39583116870678253</v>
      </c>
      <c r="G568" s="9">
        <f t="shared" si="120"/>
        <v>1.0599511144329916</v>
      </c>
      <c r="H568" s="9">
        <f t="shared" si="121"/>
        <v>3.1305017400103123</v>
      </c>
      <c r="I568" s="9">
        <f t="shared" si="122"/>
        <v>3.5120841412061909</v>
      </c>
      <c r="J568" s="9">
        <f t="shared" si="123"/>
        <v>2.5263296047835082</v>
      </c>
      <c r="K568" s="11">
        <f t="shared" si="124"/>
        <v>0.33222591362126247</v>
      </c>
      <c r="L568" s="11">
        <f t="shared" si="125"/>
        <v>0.29673590504451036</v>
      </c>
      <c r="M568" s="11">
        <f t="shared" si="126"/>
        <v>0.4098360655737705</v>
      </c>
      <c r="N568" s="11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-0.27715369484766206</v>
      </c>
      <c r="O568" s="11">
        <f>0</f>
        <v>0</v>
      </c>
      <c r="P568" s="11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0.23514554863011963</v>
      </c>
      <c r="Q568" s="11">
        <f>2*'OddsRatio_working_3-way'!K568*'OddsRatio_working_3-way'!L568*'OddsRatio_working_3-way'!M568</f>
        <v>8.0806030457085773E-2</v>
      </c>
      <c r="R568" s="11">
        <f t="shared" si="127"/>
        <v>0</v>
      </c>
      <c r="S568" s="11">
        <f t="shared" si="128"/>
        <v>-0.84843014183652765</v>
      </c>
      <c r="T568" s="11">
        <f t="shared" si="129"/>
        <v>-0.29155674977200258</v>
      </c>
      <c r="U568" s="11">
        <f>'OddsRatio_working_3-way'!S568-'OddsRatio_working_3-way'!R568^2/3</f>
        <v>-0.84843014183652765</v>
      </c>
      <c r="V568" s="11">
        <f>'OddsRatio_working_3-way'!S568*'OddsRatio_working_3-way'!R568/3-2*'OddsRatio_working_3-way'!R568^3/27-'OddsRatio_working_3-way'!T568</f>
        <v>0.29155674977200258</v>
      </c>
      <c r="W568" s="11">
        <f>'OddsRatio_working_3-way'!V568^2+4*'OddsRatio_working_3-way'!U568^3/27</f>
        <v>-5.4729746877481833E-3</v>
      </c>
      <c r="X568" s="11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0.15039806599933583</v>
      </c>
      <c r="Y568" s="11">
        <f>IF('OddsRatio_working_3-way'!W568&gt;=0,IF('OddsRatio_working_3-way'!V568+SQRT('OddsRatio_working_3-way'!W568)&gt;0,0,PI()),ACOS('OddsRatio_working_3-way'!V568/(2*'OddsRatio_working_3-way'!X568)))</f>
        <v>0.24849538035301322</v>
      </c>
      <c r="Z568" s="11">
        <f>'OddsRatio_working_3-way'!X568^(1/3)*COS('OddsRatio_working_3-way'!Y568/3)</f>
        <v>0.52997555721649581</v>
      </c>
      <c r="AA568" s="11">
        <f>'OddsRatio_working_3-way'!X568^(1/3)*COS(('OddsRatio_working_3-way'!Y568+2*PI())/3)</f>
        <v>-0.30309246367361059</v>
      </c>
      <c r="AB568" s="11">
        <f>'OddsRatio_working_3-way'!X568^(1/3)*COS(('OddsRatio_working_3-way'!Y568+4*PI())/3)</f>
        <v>-0.22688309354288519</v>
      </c>
      <c r="AC568" s="11">
        <f>'OddsRatio_working_3-way'!X568^(1/3)*SIN('OddsRatio_working_3-way'!Y568/3)</f>
        <v>4.3999500359746091E-2</v>
      </c>
      <c r="AD568" s="11">
        <f>'OddsRatio_working_3-way'!X568^(1/3)*SIN(('OddsRatio_working_3-way'!Y568+2*PI())/3)</f>
        <v>0.43697254575442568</v>
      </c>
      <c r="AE568" s="11">
        <f>'OddsRatio_working_3-way'!X568^(1/3)*SIN(('OddsRatio_working_3-way'!Y568+4*PI())/3)</f>
        <v>-0.48097204611417177</v>
      </c>
      <c r="AF568" s="11">
        <f>-'OddsRatio_working_3-way'!U568/(3*'OddsRatio_working_3-way'!X568^(1/3))*COS(('OddsRatio_working_3-way'!Y568)/3)</f>
        <v>0.52997555721649581</v>
      </c>
      <c r="AG568" s="11">
        <f>-'OddsRatio_working_3-way'!U568/(3*'OddsRatio_working_3-way'!X568^(1/3))*COS(('OddsRatio_working_3-way'!Y568+2*PI())/3)</f>
        <v>-0.30309246367361059</v>
      </c>
      <c r="AH568" s="11">
        <f>-'OddsRatio_working_3-way'!U568/(3*'OddsRatio_working_3-way'!X568^(1/3))*COS(('OddsRatio_working_3-way'!Y568+4*PI())/3)</f>
        <v>-0.22688309354288519</v>
      </c>
      <c r="AI568" s="11">
        <f>'OddsRatio_working_3-way'!U568/(3*'OddsRatio_working_3-way'!X568^(1/3))*SIN(('OddsRatio_working_3-way'!Y568)/3)</f>
        <v>-4.3999500359746091E-2</v>
      </c>
      <c r="AJ568" s="11">
        <f>'OddsRatio_working_3-way'!U568/(3*'OddsRatio_working_3-way'!X568^(1/3))*SIN(('OddsRatio_working_3-way'!Y568+2*PI())/3)</f>
        <v>-0.43697254575442568</v>
      </c>
      <c r="AK568" s="11">
        <f>'OddsRatio_working_3-way'!U568/(3*'OddsRatio_working_3-way'!X568^(1/3))*SIN(('OddsRatio_working_3-way'!Y568+4*PI())/3)</f>
        <v>0.48097204611417177</v>
      </c>
      <c r="AL568" s="11">
        <f>'OddsRatio_working_3-way'!Z568+'OddsRatio_working_3-way'!AF568</f>
        <v>1.0599511144329916</v>
      </c>
      <c r="AM568" s="11">
        <f>'OddsRatio_working_3-way'!AA568+'OddsRatio_working_3-way'!AG568</f>
        <v>-0.60618492734722118</v>
      </c>
      <c r="AN568" s="11">
        <f>'OddsRatio_working_3-way'!AB568+'OddsRatio_working_3-way'!AH568</f>
        <v>-0.45376618708577038</v>
      </c>
      <c r="AO568" s="11">
        <f>'OddsRatio_working_3-way'!AC568+'OddsRatio_working_3-way'!AI568</f>
        <v>0</v>
      </c>
      <c r="AP568" s="11">
        <f>'OddsRatio_working_3-way'!AD568+'OddsRatio_working_3-way'!AJ568</f>
        <v>0</v>
      </c>
      <c r="AQ568" s="11">
        <f>'OddsRatio_working_3-way'!AE568+'OddsRatio_working_3-way'!AK568</f>
        <v>0</v>
      </c>
      <c r="AR568" s="10">
        <f>IF(A568="","",IF(('OddsRatio_working_3-way'!X568=0),IF(Q568&gt;0,-Q568^(1/3),(-Q568)^(1/3)),'OddsRatio_working_3-way'!AL568-'OddsRatio_working_3-way'!R568/3))</f>
        <v>1.0599511144329916</v>
      </c>
      <c r="AS568" s="11">
        <f>IF(('OddsRatio_working_3-way'!X568=0),IF(Q568&gt;0,-Q568^(1/3),(-Q568)^(1/3)),'OddsRatio_working_3-way'!AM568-'OddsRatio_working_3-way'!R568/3)</f>
        <v>-0.60618492734722118</v>
      </c>
      <c r="AT568" s="11">
        <f>IF(('OddsRatio_working_3-way'!X568=0),IF(Q568&gt;0,-Q568^(1/3),(-Q568)^(1/3)),'OddsRatio_working_3-way'!AN568-'OddsRatio_working_3-way'!R568/3)</f>
        <v>-0.45376618708577038</v>
      </c>
      <c r="AU568" s="11">
        <f>IF(('OddsRatio_working_3-way'!X568=0),0,'OddsRatio_working_3-way'!AO568)</f>
        <v>0</v>
      </c>
      <c r="AV568" s="11">
        <f>IF(('OddsRatio_working_3-way'!X568=0),0,'OddsRatio_working_3-way'!AP568)</f>
        <v>0</v>
      </c>
      <c r="AW568" s="11">
        <f>IF(('OddsRatio_working_3-way'!X568=0),0,'OddsRatio_working_3-way'!AQ568)</f>
        <v>0</v>
      </c>
    </row>
    <row r="569" spans="1:49" x14ac:dyDescent="0.2">
      <c r="A569" s="4">
        <f>IF('True_Odds_Calculator_3-way'!A570="","",'True_Odds_Calculator_3-way'!A570)</f>
        <v>1.33</v>
      </c>
      <c r="B569" s="4">
        <f>IF('True_Odds_Calculator_3-way'!B570="","",'True_Odds_Calculator_3-way'!B570)</f>
        <v>5.51</v>
      </c>
      <c r="C569" s="4">
        <f>IF('True_Odds_Calculator_3-way'!C570="","",'True_Odds_Calculator_3-way'!C570)</f>
        <v>8.86</v>
      </c>
      <c r="D569" s="9">
        <f t="shared" si="117"/>
        <v>0.73133686036489776</v>
      </c>
      <c r="E569" s="9">
        <f t="shared" si="118"/>
        <v>0.1660971668491574</v>
      </c>
      <c r="F569" s="9">
        <f t="shared" si="119"/>
        <v>0.10256597278594468</v>
      </c>
      <c r="G569" s="9">
        <f t="shared" si="120"/>
        <v>1.1132089332414732</v>
      </c>
      <c r="H569" s="9">
        <f t="shared" si="121"/>
        <v>1.3673589479696864</v>
      </c>
      <c r="I569" s="9">
        <f t="shared" si="122"/>
        <v>6.0205722889190447</v>
      </c>
      <c r="J569" s="9">
        <f t="shared" si="123"/>
        <v>9.7498222152779785</v>
      </c>
      <c r="K569" s="11">
        <f t="shared" si="124"/>
        <v>0.75187969924812026</v>
      </c>
      <c r="L569" s="11">
        <f t="shared" si="125"/>
        <v>0.18148820326678766</v>
      </c>
      <c r="M569" s="11">
        <f t="shared" si="126"/>
        <v>0.11286681715575622</v>
      </c>
      <c r="N569" s="11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-0.18016733976871679</v>
      </c>
      <c r="O569" s="11">
        <f>0</f>
        <v>0</v>
      </c>
      <c r="P569" s="11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0.19559905815511155</v>
      </c>
      <c r="Q569" s="11">
        <f>2*'OddsRatio_working_3-way'!K569*'OddsRatio_working_3-way'!L569*'OddsRatio_working_3-way'!M569</f>
        <v>3.0803001284269535E-2</v>
      </c>
      <c r="R569" s="11">
        <f t="shared" si="127"/>
        <v>0</v>
      </c>
      <c r="S569" s="11">
        <f t="shared" si="128"/>
        <v>-1.0856521409829587</v>
      </c>
      <c r="T569" s="11">
        <f t="shared" si="129"/>
        <v>-0.17096884109967853</v>
      </c>
      <c r="U569" s="11">
        <f>'OddsRatio_working_3-way'!S569-'OddsRatio_working_3-way'!R569^2/3</f>
        <v>-1.0856521409829587</v>
      </c>
      <c r="V569" s="11">
        <f>'OddsRatio_working_3-way'!S569*'OddsRatio_working_3-way'!R569/3-2*'OddsRatio_working_3-way'!R569^3/27-'OddsRatio_working_3-way'!T569</f>
        <v>0.17096884109967853</v>
      </c>
      <c r="W569" s="11">
        <f>'OddsRatio_working_3-way'!V569^2+4*'OddsRatio_working_3-way'!U569^3/27</f>
        <v>-0.16033908642419259</v>
      </c>
      <c r="X569" s="11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0.21769785888425713</v>
      </c>
      <c r="Y569" s="11">
        <f>IF('OddsRatio_working_3-way'!W569&gt;=0,IF('OddsRatio_working_3-way'!V569+SQRT('OddsRatio_working_3-way'!W569)&gt;0,0,PI()),ACOS('OddsRatio_working_3-way'!V569/(2*'OddsRatio_working_3-way'!X569)))</f>
        <v>1.1672583354422263</v>
      </c>
      <c r="Z569" s="11">
        <f>'OddsRatio_working_3-way'!X569^(1/3)*COS('OddsRatio_working_3-way'!Y569/3)</f>
        <v>0.5566044666207367</v>
      </c>
      <c r="AA569" s="11">
        <f>'OddsRatio_working_3-way'!X569^(1/3)*COS(('OddsRatio_working_3-way'!Y569+2*PI())/3)</f>
        <v>-0.47592975176142716</v>
      </c>
      <c r="AB569" s="11">
        <f>'OddsRatio_working_3-way'!X569^(1/3)*COS(('OddsRatio_working_3-way'!Y569+4*PI())/3)</f>
        <v>-8.0674714859309465E-2</v>
      </c>
      <c r="AC569" s="11">
        <f>'OddsRatio_working_3-way'!X569^(1/3)*SIN('OddsRatio_working_3-way'!Y569/3)</f>
        <v>0.22820060195399305</v>
      </c>
      <c r="AD569" s="11">
        <f>'OddsRatio_working_3-way'!X569^(1/3)*SIN(('OddsRatio_working_3-way'!Y569+2*PI())/3)</f>
        <v>0.3679333069764491</v>
      </c>
      <c r="AE569" s="11">
        <f>'OddsRatio_working_3-way'!X569^(1/3)*SIN(('OddsRatio_working_3-way'!Y569+4*PI())/3)</f>
        <v>-0.59613390893044216</v>
      </c>
      <c r="AF569" s="11">
        <f>-'OddsRatio_working_3-way'!U569/(3*'OddsRatio_working_3-way'!X569^(1/3))*COS(('OddsRatio_working_3-way'!Y569)/3)</f>
        <v>0.55660446662073659</v>
      </c>
      <c r="AG569" s="11">
        <f>-'OddsRatio_working_3-way'!U569/(3*'OddsRatio_working_3-way'!X569^(1/3))*COS(('OddsRatio_working_3-way'!Y569+2*PI())/3)</f>
        <v>-0.47592975176142704</v>
      </c>
      <c r="AH569" s="11">
        <f>-'OddsRatio_working_3-way'!U569/(3*'OddsRatio_working_3-way'!X569^(1/3))*COS(('OddsRatio_working_3-way'!Y569+4*PI())/3)</f>
        <v>-8.0674714859309452E-2</v>
      </c>
      <c r="AI569" s="11">
        <f>'OddsRatio_working_3-way'!U569/(3*'OddsRatio_working_3-way'!X569^(1/3))*SIN(('OddsRatio_working_3-way'!Y569)/3)</f>
        <v>-0.228200601953993</v>
      </c>
      <c r="AJ569" s="11">
        <f>'OddsRatio_working_3-way'!U569/(3*'OddsRatio_working_3-way'!X569^(1/3))*SIN(('OddsRatio_working_3-way'!Y569+2*PI())/3)</f>
        <v>-0.36793330697644905</v>
      </c>
      <c r="AK569" s="11">
        <f>'OddsRatio_working_3-way'!U569/(3*'OddsRatio_working_3-way'!X569^(1/3))*SIN(('OddsRatio_working_3-way'!Y569+4*PI())/3)</f>
        <v>0.59613390893044205</v>
      </c>
      <c r="AL569" s="11">
        <f>'OddsRatio_working_3-way'!Z569+'OddsRatio_working_3-way'!AF569</f>
        <v>1.1132089332414732</v>
      </c>
      <c r="AM569" s="11">
        <f>'OddsRatio_working_3-way'!AA569+'OddsRatio_working_3-way'!AG569</f>
        <v>-0.9518595035228542</v>
      </c>
      <c r="AN569" s="11">
        <f>'OddsRatio_working_3-way'!AB569+'OddsRatio_working_3-way'!AH569</f>
        <v>-0.16134942971861893</v>
      </c>
      <c r="AO569" s="11">
        <f>'OddsRatio_working_3-way'!AC569+'OddsRatio_working_3-way'!AI569</f>
        <v>0</v>
      </c>
      <c r="AP569" s="11">
        <f>'OddsRatio_working_3-way'!AD569+'OddsRatio_working_3-way'!AJ569</f>
        <v>0</v>
      </c>
      <c r="AQ569" s="11">
        <f>'OddsRatio_working_3-way'!AE569+'OddsRatio_working_3-way'!AK569</f>
        <v>0</v>
      </c>
      <c r="AR569" s="10">
        <f>IF(A569="","",IF(('OddsRatio_working_3-way'!X569=0),IF(Q569&gt;0,-Q569^(1/3),(-Q569)^(1/3)),'OddsRatio_working_3-way'!AL569-'OddsRatio_working_3-way'!R569/3))</f>
        <v>1.1132089332414732</v>
      </c>
      <c r="AS569" s="11">
        <f>IF(('OddsRatio_working_3-way'!X569=0),IF(Q569&gt;0,-Q569^(1/3),(-Q569)^(1/3)),'OddsRatio_working_3-way'!AM569-'OddsRatio_working_3-way'!R569/3)</f>
        <v>-0.9518595035228542</v>
      </c>
      <c r="AT569" s="11">
        <f>IF(('OddsRatio_working_3-way'!X569=0),IF(Q569&gt;0,-Q569^(1/3),(-Q569)^(1/3)),'OddsRatio_working_3-way'!AN569-'OddsRatio_working_3-way'!R569/3)</f>
        <v>-0.16134942971861893</v>
      </c>
      <c r="AU569" s="11">
        <f>IF(('OddsRatio_working_3-way'!X569=0),0,'OddsRatio_working_3-way'!AO569)</f>
        <v>0</v>
      </c>
      <c r="AV569" s="11">
        <f>IF(('OddsRatio_working_3-way'!X569=0),0,'OddsRatio_working_3-way'!AP569)</f>
        <v>0</v>
      </c>
      <c r="AW569" s="11">
        <f>IF(('OddsRatio_working_3-way'!X569=0),0,'OddsRatio_working_3-way'!AQ569)</f>
        <v>0</v>
      </c>
    </row>
    <row r="570" spans="1:49" x14ac:dyDescent="0.2">
      <c r="A570" s="4">
        <f>IF('True_Odds_Calculator_3-way'!A571="","",'True_Odds_Calculator_3-way'!A571)</f>
        <v>2.27</v>
      </c>
      <c r="B570" s="4">
        <f>IF('True_Odds_Calculator_3-way'!B571="","",'True_Odds_Calculator_3-way'!B571)</f>
        <v>3.93</v>
      </c>
      <c r="C570" s="4">
        <f>IF('True_Odds_Calculator_3-way'!C571="","",'True_Odds_Calculator_3-way'!C571)</f>
        <v>2.9</v>
      </c>
      <c r="D570" s="9">
        <f t="shared" si="117"/>
        <v>0.42563300650062369</v>
      </c>
      <c r="E570" s="9">
        <f t="shared" si="118"/>
        <v>0.24311502867569651</v>
      </c>
      <c r="F570" s="9">
        <f t="shared" si="119"/>
        <v>0.33125196482367975</v>
      </c>
      <c r="G570" s="9">
        <f t="shared" si="120"/>
        <v>1.0625526410995019</v>
      </c>
      <c r="H570" s="9">
        <f t="shared" si="121"/>
        <v>2.349441854196368</v>
      </c>
      <c r="I570" s="9">
        <f t="shared" si="122"/>
        <v>4.1132792384215406</v>
      </c>
      <c r="J570" s="9">
        <f t="shared" si="123"/>
        <v>3.018850018089053</v>
      </c>
      <c r="K570" s="11">
        <f t="shared" si="124"/>
        <v>0.44052863436123346</v>
      </c>
      <c r="L570" s="11">
        <f t="shared" si="125"/>
        <v>0.2544529262086514</v>
      </c>
      <c r="M570" s="11">
        <f t="shared" si="126"/>
        <v>0.34482758620689657</v>
      </c>
      <c r="N570" s="11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-0.2732804327902969</v>
      </c>
      <c r="O570" s="11">
        <f>0</f>
        <v>0</v>
      </c>
      <c r="P570" s="11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0.23578351053817007</v>
      </c>
      <c r="Q570" s="11">
        <f>2*'OddsRatio_working_3-way'!K570*'OddsRatio_working_3-way'!L570*'OddsRatio_working_3-way'!M570</f>
        <v>7.7306069028908214E-2</v>
      </c>
      <c r="R570" s="11">
        <f t="shared" si="127"/>
        <v>0</v>
      </c>
      <c r="S570" s="11">
        <f t="shared" si="128"/>
        <v>-0.86278958259371508</v>
      </c>
      <c r="T570" s="11">
        <f t="shared" si="129"/>
        <v>-0.2828818303585951</v>
      </c>
      <c r="U570" s="11">
        <f>'OddsRatio_working_3-way'!S570-'OddsRatio_working_3-way'!R570^2/3</f>
        <v>-0.86278958259371508</v>
      </c>
      <c r="V570" s="11">
        <f>'OddsRatio_working_3-way'!S570*'OddsRatio_working_3-way'!R570/3-2*'OddsRatio_working_3-way'!R570^3/27-'OddsRatio_working_3-way'!T570</f>
        <v>0.2828818303585951</v>
      </c>
      <c r="W570" s="11">
        <f>'OddsRatio_working_3-way'!V570^2+4*'OddsRatio_working_3-way'!U570^3/27</f>
        <v>-1.5128332947212456E-2</v>
      </c>
      <c r="X570" s="11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0.15423234331216121</v>
      </c>
      <c r="Y570" s="11">
        <f>IF('OddsRatio_working_3-way'!W570&gt;=0,IF('OddsRatio_working_3-way'!V570+SQRT('OddsRatio_working_3-way'!W570)&gt;0,0,PI()),ACOS('OddsRatio_working_3-way'!V570/(2*'OddsRatio_working_3-way'!X570)))</f>
        <v>0.41014276518853388</v>
      </c>
      <c r="Z570" s="11">
        <f>'OddsRatio_working_3-way'!X570^(1/3)*COS('OddsRatio_working_3-way'!Y570/3)</f>
        <v>0.53127632054975094</v>
      </c>
      <c r="AA570" s="11">
        <f>'OddsRatio_working_3-way'!X570^(1/3)*COS(('OddsRatio_working_3-way'!Y570+2*PI())/3)</f>
        <v>-0.32893507225142843</v>
      </c>
      <c r="AB570" s="11">
        <f>'OddsRatio_working_3-way'!X570^(1/3)*COS(('OddsRatio_working_3-way'!Y570+4*PI())/3)</f>
        <v>-0.20234124829832234</v>
      </c>
      <c r="AC570" s="11">
        <f>'OddsRatio_working_3-way'!X570^(1/3)*SIN('OddsRatio_working_3-way'!Y570/3)</f>
        <v>7.308897833706994E-2</v>
      </c>
      <c r="AD570" s="11">
        <f>'OddsRatio_working_3-way'!X570^(1/3)*SIN(('OddsRatio_working_3-way'!Y570+2*PI())/3)</f>
        <v>0.42355430085667395</v>
      </c>
      <c r="AE570" s="11">
        <f>'OddsRatio_working_3-way'!X570^(1/3)*SIN(('OddsRatio_working_3-way'!Y570+4*PI())/3)</f>
        <v>-0.49664327919374385</v>
      </c>
      <c r="AF570" s="11">
        <f>-'OddsRatio_working_3-way'!U570/(3*'OddsRatio_working_3-way'!X570^(1/3))*COS(('OddsRatio_working_3-way'!Y570)/3)</f>
        <v>0.53127632054975094</v>
      </c>
      <c r="AG570" s="11">
        <f>-'OddsRatio_working_3-way'!U570/(3*'OddsRatio_working_3-way'!X570^(1/3))*COS(('OddsRatio_working_3-way'!Y570+2*PI())/3)</f>
        <v>-0.32893507225142848</v>
      </c>
      <c r="AH570" s="11">
        <f>-'OddsRatio_working_3-way'!U570/(3*'OddsRatio_working_3-way'!X570^(1/3))*COS(('OddsRatio_working_3-way'!Y570+4*PI())/3)</f>
        <v>-0.2023412482983224</v>
      </c>
      <c r="AI570" s="11">
        <f>'OddsRatio_working_3-way'!U570/(3*'OddsRatio_working_3-way'!X570^(1/3))*SIN(('OddsRatio_working_3-way'!Y570)/3)</f>
        <v>-7.3088978337069954E-2</v>
      </c>
      <c r="AJ570" s="11">
        <f>'OddsRatio_working_3-way'!U570/(3*'OddsRatio_working_3-way'!X570^(1/3))*SIN(('OddsRatio_working_3-way'!Y570+2*PI())/3)</f>
        <v>-0.42355430085667406</v>
      </c>
      <c r="AK570" s="11">
        <f>'OddsRatio_working_3-way'!U570/(3*'OddsRatio_working_3-way'!X570^(1/3))*SIN(('OddsRatio_working_3-way'!Y570+4*PI())/3)</f>
        <v>0.49664327919374396</v>
      </c>
      <c r="AL570" s="11">
        <f>'OddsRatio_working_3-way'!Z570+'OddsRatio_working_3-way'!AF570</f>
        <v>1.0625526410995019</v>
      </c>
      <c r="AM570" s="11">
        <f>'OddsRatio_working_3-way'!AA570+'OddsRatio_working_3-way'!AG570</f>
        <v>-0.65787014450285697</v>
      </c>
      <c r="AN570" s="11">
        <f>'OddsRatio_working_3-way'!AB570+'OddsRatio_working_3-way'!AH570</f>
        <v>-0.40468249659664474</v>
      </c>
      <c r="AO570" s="11">
        <f>'OddsRatio_working_3-way'!AC570+'OddsRatio_working_3-way'!AI570</f>
        <v>0</v>
      </c>
      <c r="AP570" s="11">
        <f>'OddsRatio_working_3-way'!AD570+'OddsRatio_working_3-way'!AJ570</f>
        <v>0</v>
      </c>
      <c r="AQ570" s="11">
        <f>'OddsRatio_working_3-way'!AE570+'OddsRatio_working_3-way'!AK570</f>
        <v>0</v>
      </c>
      <c r="AR570" s="10">
        <f>IF(A570="","",IF(('OddsRatio_working_3-way'!X570=0),IF(Q570&gt;0,-Q570^(1/3),(-Q570)^(1/3)),'OddsRatio_working_3-way'!AL570-'OddsRatio_working_3-way'!R570/3))</f>
        <v>1.0625526410995019</v>
      </c>
      <c r="AS570" s="11">
        <f>IF(('OddsRatio_working_3-way'!X570=0),IF(Q570&gt;0,-Q570^(1/3),(-Q570)^(1/3)),'OddsRatio_working_3-way'!AM570-'OddsRatio_working_3-way'!R570/3)</f>
        <v>-0.65787014450285697</v>
      </c>
      <c r="AT570" s="11">
        <f>IF(('OddsRatio_working_3-way'!X570=0),IF(Q570&gt;0,-Q570^(1/3),(-Q570)^(1/3)),'OddsRatio_working_3-way'!AN570-'OddsRatio_working_3-way'!R570/3)</f>
        <v>-0.40468249659664474</v>
      </c>
      <c r="AU570" s="11">
        <f>IF(('OddsRatio_working_3-way'!X570=0),0,'OddsRatio_working_3-way'!AO570)</f>
        <v>0</v>
      </c>
      <c r="AV570" s="11">
        <f>IF(('OddsRatio_working_3-way'!X570=0),0,'OddsRatio_working_3-way'!AP570)</f>
        <v>0</v>
      </c>
      <c r="AW570" s="11">
        <f>IF(('OddsRatio_working_3-way'!X570=0),0,'OddsRatio_working_3-way'!AQ570)</f>
        <v>0</v>
      </c>
    </row>
    <row r="571" spans="1:49" x14ac:dyDescent="0.2">
      <c r="A571" s="4">
        <f>IF('True_Odds_Calculator_3-way'!A572="","",'True_Odds_Calculator_3-way'!A572)</f>
        <v>2.19</v>
      </c>
      <c r="B571" s="4">
        <f>IF('True_Odds_Calculator_3-way'!B572="","",'True_Odds_Calculator_3-way'!B572)</f>
        <v>3.68</v>
      </c>
      <c r="C571" s="4">
        <f>IF('True_Odds_Calculator_3-way'!C572="","",'True_Odds_Calculator_3-way'!C572)</f>
        <v>3.21</v>
      </c>
      <c r="D571" s="9">
        <f t="shared" si="117"/>
        <v>0.4415443816481166</v>
      </c>
      <c r="E571" s="9">
        <f t="shared" si="118"/>
        <v>0.25984773623455099</v>
      </c>
      <c r="F571" s="9">
        <f t="shared" si="119"/>
        <v>0.29860788211733252</v>
      </c>
      <c r="G571" s="9">
        <f t="shared" si="120"/>
        <v>1.0628386524546776</v>
      </c>
      <c r="H571" s="9">
        <f t="shared" si="121"/>
        <v>2.2647779964210661</v>
      </c>
      <c r="I571" s="9">
        <f t="shared" si="122"/>
        <v>3.8484075885785365</v>
      </c>
      <c r="J571" s="9">
        <f t="shared" si="123"/>
        <v>3.3488734219248379</v>
      </c>
      <c r="K571" s="11">
        <f t="shared" si="124"/>
        <v>0.45662100456621008</v>
      </c>
      <c r="L571" s="11">
        <f t="shared" si="125"/>
        <v>0.27173913043478259</v>
      </c>
      <c r="M571" s="11">
        <f t="shared" si="126"/>
        <v>0.3115264797507788</v>
      </c>
      <c r="N571" s="11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-0.27244388410497522</v>
      </c>
      <c r="O571" s="11">
        <f>0</f>
        <v>0</v>
      </c>
      <c r="P571" s="11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0.23502096943675982</v>
      </c>
      <c r="Q571" s="11">
        <f>2*'OddsRatio_working_3-way'!K571*'OddsRatio_working_3-way'!L571*'OddsRatio_working_3-way'!M571</f>
        <v>7.7309529419986797E-2</v>
      </c>
      <c r="R571" s="11">
        <f t="shared" si="127"/>
        <v>0</v>
      </c>
      <c r="S571" s="11">
        <f t="shared" si="128"/>
        <v>-0.86263991650553629</v>
      </c>
      <c r="T571" s="11">
        <f t="shared" si="129"/>
        <v>-0.28376313042945278</v>
      </c>
      <c r="U571" s="11">
        <f>'OddsRatio_working_3-way'!S571-'OddsRatio_working_3-way'!R571^2/3</f>
        <v>-0.86263991650553629</v>
      </c>
      <c r="V571" s="11">
        <f>'OddsRatio_working_3-way'!S571*'OddsRatio_working_3-way'!R571/3-2*'OddsRatio_working_3-way'!R571^3/27-'OddsRatio_working_3-way'!T571</f>
        <v>0.28376313042945278</v>
      </c>
      <c r="W571" s="11">
        <f>'OddsRatio_working_3-way'!V571^2+4*'OddsRatio_working_3-way'!U571^3/27</f>
        <v>-1.4579440708300362E-2</v>
      </c>
      <c r="X571" s="11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0.15419221356753313</v>
      </c>
      <c r="Y571" s="11">
        <f>IF('OddsRatio_working_3-way'!W571&gt;=0,IF('OddsRatio_working_3-way'!V571+SQRT('OddsRatio_working_3-way'!W571)&gt;0,0,PI()),ACOS('OddsRatio_working_3-way'!V571/(2*'OddsRatio_working_3-way'!X571)))</f>
        <v>0.40230643713112935</v>
      </c>
      <c r="Z571" s="11">
        <f>'OddsRatio_working_3-way'!X571^(1/3)*COS('OddsRatio_working_3-way'!Y571/3)</f>
        <v>0.53141932622733878</v>
      </c>
      <c r="AA571" s="11">
        <f>'OddsRatio_working_3-way'!X571^(1/3)*COS(('OddsRatio_working_3-way'!Y571+2*PI())/3)</f>
        <v>-0.32779914620416523</v>
      </c>
      <c r="AB571" s="11">
        <f>'OddsRatio_working_3-way'!X571^(1/3)*COS(('OddsRatio_working_3-way'!Y571+4*PI())/3)</f>
        <v>-0.2036201800231737</v>
      </c>
      <c r="AC571" s="11">
        <f>'OddsRatio_working_3-way'!X571^(1/3)*SIN('OddsRatio_working_3-way'!Y571/3)</f>
        <v>7.1694759552285006E-2</v>
      </c>
      <c r="AD571" s="11">
        <f>'OddsRatio_working_3-way'!X571^(1/3)*SIN(('OddsRatio_working_3-way'!Y571+2*PI())/3)</f>
        <v>0.42437525679874294</v>
      </c>
      <c r="AE571" s="11">
        <f>'OddsRatio_working_3-way'!X571^(1/3)*SIN(('OddsRatio_working_3-way'!Y571+4*PI())/3)</f>
        <v>-0.49607001635102788</v>
      </c>
      <c r="AF571" s="11">
        <f>-'OddsRatio_working_3-way'!U571/(3*'OddsRatio_working_3-way'!X571^(1/3))*COS(('OddsRatio_working_3-way'!Y571)/3)</f>
        <v>0.5314193262273389</v>
      </c>
      <c r="AG571" s="11">
        <f>-'OddsRatio_working_3-way'!U571/(3*'OddsRatio_working_3-way'!X571^(1/3))*COS(('OddsRatio_working_3-way'!Y571+2*PI())/3)</f>
        <v>-0.32779914620416534</v>
      </c>
      <c r="AH571" s="11">
        <f>-'OddsRatio_working_3-way'!U571/(3*'OddsRatio_working_3-way'!X571^(1/3))*COS(('OddsRatio_working_3-way'!Y571+4*PI())/3)</f>
        <v>-0.20362018002317372</v>
      </c>
      <c r="AI571" s="11">
        <f>'OddsRatio_working_3-way'!U571/(3*'OddsRatio_working_3-way'!X571^(1/3))*SIN(('OddsRatio_working_3-way'!Y571)/3)</f>
        <v>-7.169475955228502E-2</v>
      </c>
      <c r="AJ571" s="11">
        <f>'OddsRatio_working_3-way'!U571/(3*'OddsRatio_working_3-way'!X571^(1/3))*SIN(('OddsRatio_working_3-way'!Y571+2*PI())/3)</f>
        <v>-0.42437525679874305</v>
      </c>
      <c r="AK571" s="11">
        <f>'OddsRatio_working_3-way'!U571/(3*'OddsRatio_working_3-way'!X571^(1/3))*SIN(('OddsRatio_working_3-way'!Y571+4*PI())/3)</f>
        <v>0.49607001635102799</v>
      </c>
      <c r="AL571" s="11">
        <f>'OddsRatio_working_3-way'!Z571+'OddsRatio_working_3-way'!AF571</f>
        <v>1.0628386524546776</v>
      </c>
      <c r="AM571" s="11">
        <f>'OddsRatio_working_3-way'!AA571+'OddsRatio_working_3-way'!AG571</f>
        <v>-0.65559829240833056</v>
      </c>
      <c r="AN571" s="11">
        <f>'OddsRatio_working_3-way'!AB571+'OddsRatio_working_3-way'!AH571</f>
        <v>-0.40724036004634745</v>
      </c>
      <c r="AO571" s="11">
        <f>'OddsRatio_working_3-way'!AC571+'OddsRatio_working_3-way'!AI571</f>
        <v>0</v>
      </c>
      <c r="AP571" s="11">
        <f>'OddsRatio_working_3-way'!AD571+'OddsRatio_working_3-way'!AJ571</f>
        <v>0</v>
      </c>
      <c r="AQ571" s="11">
        <f>'OddsRatio_working_3-way'!AE571+'OddsRatio_working_3-way'!AK571</f>
        <v>0</v>
      </c>
      <c r="AR571" s="10">
        <f>IF(A571="","",IF(('OddsRatio_working_3-way'!X571=0),IF(Q571&gt;0,-Q571^(1/3),(-Q571)^(1/3)),'OddsRatio_working_3-way'!AL571-'OddsRatio_working_3-way'!R571/3))</f>
        <v>1.0628386524546776</v>
      </c>
      <c r="AS571" s="11">
        <f>IF(('OddsRatio_working_3-way'!X571=0),IF(Q571&gt;0,-Q571^(1/3),(-Q571)^(1/3)),'OddsRatio_working_3-way'!AM571-'OddsRatio_working_3-way'!R571/3)</f>
        <v>-0.65559829240833056</v>
      </c>
      <c r="AT571" s="11">
        <f>IF(('OddsRatio_working_3-way'!X571=0),IF(Q571&gt;0,-Q571^(1/3),(-Q571)^(1/3)),'OddsRatio_working_3-way'!AN571-'OddsRatio_working_3-way'!R571/3)</f>
        <v>-0.40724036004634745</v>
      </c>
      <c r="AU571" s="11">
        <f>IF(('OddsRatio_working_3-way'!X571=0),0,'OddsRatio_working_3-way'!AO571)</f>
        <v>0</v>
      </c>
      <c r="AV571" s="11">
        <f>IF(('OddsRatio_working_3-way'!X571=0),0,'OddsRatio_working_3-way'!AP571)</f>
        <v>0</v>
      </c>
      <c r="AW571" s="11">
        <f>IF(('OddsRatio_working_3-way'!X571=0),0,'OddsRatio_working_3-way'!AQ571)</f>
        <v>0</v>
      </c>
    </row>
    <row r="572" spans="1:49" x14ac:dyDescent="0.2">
      <c r="A572" s="4">
        <f>IF('True_Odds_Calculator_3-way'!A573="","",'True_Odds_Calculator_3-way'!A573)</f>
        <v>1.21</v>
      </c>
      <c r="B572" s="4">
        <f>IF('True_Odds_Calculator_3-way'!B573="","",'True_Odds_Calculator_3-way'!B573)</f>
        <v>7.24</v>
      </c>
      <c r="C572" s="4">
        <f>IF('True_Odds_Calculator_3-way'!C573="","",'True_Odds_Calculator_3-way'!C573)</f>
        <v>15.81</v>
      </c>
      <c r="D572" s="9">
        <f t="shared" si="117"/>
        <v>0.81361776967750576</v>
      </c>
      <c r="E572" s="9">
        <f t="shared" si="118"/>
        <v>0.12809181525696792</v>
      </c>
      <c r="F572" s="9">
        <f t="shared" si="119"/>
        <v>5.8290415065526201E-2</v>
      </c>
      <c r="G572" s="9">
        <f t="shared" si="120"/>
        <v>1.0908493683205911</v>
      </c>
      <c r="H572" s="9">
        <f t="shared" si="121"/>
        <v>1.2290783673473242</v>
      </c>
      <c r="I572" s="9">
        <f t="shared" si="122"/>
        <v>7.8069000583204877</v>
      </c>
      <c r="J572" s="9">
        <f t="shared" si="123"/>
        <v>17.155479144827954</v>
      </c>
      <c r="K572" s="11">
        <f t="shared" si="124"/>
        <v>0.82644628099173556</v>
      </c>
      <c r="L572" s="11">
        <f t="shared" si="125"/>
        <v>0.13812154696132597</v>
      </c>
      <c r="M572" s="11">
        <f t="shared" si="126"/>
        <v>6.3251106894370648E-2</v>
      </c>
      <c r="N572" s="11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-0.14012097044947902</v>
      </c>
      <c r="O572" s="11">
        <f>0</f>
        <v>0</v>
      </c>
      <c r="P572" s="11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0.15349967268324735</v>
      </c>
      <c r="Q572" s="11">
        <f>2*'OddsRatio_working_3-way'!K572*'OddsRatio_working_3-way'!L572*'OddsRatio_working_3-way'!M572</f>
        <v>1.4440232613663909E-2</v>
      </c>
      <c r="R572" s="11">
        <f t="shared" si="127"/>
        <v>0</v>
      </c>
      <c r="S572" s="11">
        <f t="shared" si="128"/>
        <v>-1.0954796572622372</v>
      </c>
      <c r="T572" s="11">
        <f t="shared" si="129"/>
        <v>-0.10305547105006935</v>
      </c>
      <c r="U572" s="11">
        <f>'OddsRatio_working_3-way'!S572-'OddsRatio_working_3-way'!R572^2/3</f>
        <v>-1.0954796572622372</v>
      </c>
      <c r="V572" s="11">
        <f>'OddsRatio_working_3-way'!S572*'OddsRatio_working_3-way'!R572/3-2*'OddsRatio_working_3-way'!R572^3/27-'OddsRatio_working_3-way'!T572</f>
        <v>0.10305547105006935</v>
      </c>
      <c r="W572" s="11">
        <f>'OddsRatio_working_3-way'!V572^2+4*'OddsRatio_working_3-way'!U572^3/27</f>
        <v>-0.18414379122597352</v>
      </c>
      <c r="X572" s="11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0.22066049790307121</v>
      </c>
      <c r="Y572" s="11">
        <f>IF('OddsRatio_working_3-way'!W572&gt;=0,IF('OddsRatio_working_3-way'!V572+SQRT('OddsRatio_working_3-way'!W572)&gt;0,0,PI()),ACOS('OddsRatio_working_3-way'!V572/(2*'OddsRatio_working_3-way'!X572)))</f>
        <v>1.3351043331466814</v>
      </c>
      <c r="Z572" s="11">
        <f>'OddsRatio_working_3-way'!X572^(1/3)*COS('OddsRatio_working_3-way'!Y572/3)</f>
        <v>0.54542468416029555</v>
      </c>
      <c r="AA572" s="11">
        <f>'OddsRatio_working_3-way'!X572^(1/3)*COS(('OddsRatio_working_3-way'!Y572+2*PI())/3)</f>
        <v>-0.49799849289071291</v>
      </c>
      <c r="AB572" s="11">
        <f>'OddsRatio_working_3-way'!X572^(1/3)*COS(('OddsRatio_working_3-way'!Y572+4*PI())/3)</f>
        <v>-4.7426191269582529E-2</v>
      </c>
      <c r="AC572" s="11">
        <f>'OddsRatio_working_3-way'!X572^(1/3)*SIN('OddsRatio_working_3-way'!Y572/3)</f>
        <v>0.26013803963034887</v>
      </c>
      <c r="AD572" s="11">
        <f>'OddsRatio_working_3-way'!X572^(1/3)*SIN(('OddsRatio_working_3-way'!Y572+2*PI())/3)</f>
        <v>0.34228261251874548</v>
      </c>
      <c r="AE572" s="11">
        <f>'OddsRatio_working_3-way'!X572^(1/3)*SIN(('OddsRatio_working_3-way'!Y572+4*PI())/3)</f>
        <v>-0.60242065214909424</v>
      </c>
      <c r="AF572" s="11">
        <f>-'OddsRatio_working_3-way'!U572/(3*'OddsRatio_working_3-way'!X572^(1/3))*COS(('OddsRatio_working_3-way'!Y572)/3)</f>
        <v>0.54542468416029555</v>
      </c>
      <c r="AG572" s="11">
        <f>-'OddsRatio_working_3-way'!U572/(3*'OddsRatio_working_3-way'!X572^(1/3))*COS(('OddsRatio_working_3-way'!Y572+2*PI())/3)</f>
        <v>-0.49799849289071291</v>
      </c>
      <c r="AH572" s="11">
        <f>-'OddsRatio_working_3-way'!U572/(3*'OddsRatio_working_3-way'!X572^(1/3))*COS(('OddsRatio_working_3-way'!Y572+4*PI())/3)</f>
        <v>-4.7426191269582529E-2</v>
      </c>
      <c r="AI572" s="11">
        <f>'OddsRatio_working_3-way'!U572/(3*'OddsRatio_working_3-way'!X572^(1/3))*SIN(('OddsRatio_working_3-way'!Y572)/3)</f>
        <v>-0.26013803963034887</v>
      </c>
      <c r="AJ572" s="11">
        <f>'OddsRatio_working_3-way'!U572/(3*'OddsRatio_working_3-way'!X572^(1/3))*SIN(('OddsRatio_working_3-way'!Y572+2*PI())/3)</f>
        <v>-0.34228261251874548</v>
      </c>
      <c r="AK572" s="11">
        <f>'OddsRatio_working_3-way'!U572/(3*'OddsRatio_working_3-way'!X572^(1/3))*SIN(('OddsRatio_working_3-way'!Y572+4*PI())/3)</f>
        <v>0.60242065214909424</v>
      </c>
      <c r="AL572" s="11">
        <f>'OddsRatio_working_3-way'!Z572+'OddsRatio_working_3-way'!AF572</f>
        <v>1.0908493683205911</v>
      </c>
      <c r="AM572" s="11">
        <f>'OddsRatio_working_3-way'!AA572+'OddsRatio_working_3-way'!AG572</f>
        <v>-0.99599698578142581</v>
      </c>
      <c r="AN572" s="11">
        <f>'OddsRatio_working_3-way'!AB572+'OddsRatio_working_3-way'!AH572</f>
        <v>-9.4852382539165059E-2</v>
      </c>
      <c r="AO572" s="11">
        <f>'OddsRatio_working_3-way'!AC572+'OddsRatio_working_3-way'!AI572</f>
        <v>0</v>
      </c>
      <c r="AP572" s="11">
        <f>'OddsRatio_working_3-way'!AD572+'OddsRatio_working_3-way'!AJ572</f>
        <v>0</v>
      </c>
      <c r="AQ572" s="11">
        <f>'OddsRatio_working_3-way'!AE572+'OddsRatio_working_3-way'!AK572</f>
        <v>0</v>
      </c>
      <c r="AR572" s="10">
        <f>IF(A572="","",IF(('OddsRatio_working_3-way'!X572=0),IF(Q572&gt;0,-Q572^(1/3),(-Q572)^(1/3)),'OddsRatio_working_3-way'!AL572-'OddsRatio_working_3-way'!R572/3))</f>
        <v>1.0908493683205911</v>
      </c>
      <c r="AS572" s="11">
        <f>IF(('OddsRatio_working_3-way'!X572=0),IF(Q572&gt;0,-Q572^(1/3),(-Q572)^(1/3)),'OddsRatio_working_3-way'!AM572-'OddsRatio_working_3-way'!R572/3)</f>
        <v>-0.99599698578142581</v>
      </c>
      <c r="AT572" s="11">
        <f>IF(('OddsRatio_working_3-way'!X572=0),IF(Q572&gt;0,-Q572^(1/3),(-Q572)^(1/3)),'OddsRatio_working_3-way'!AN572-'OddsRatio_working_3-way'!R572/3)</f>
        <v>-9.4852382539165059E-2</v>
      </c>
      <c r="AU572" s="11">
        <f>IF(('OddsRatio_working_3-way'!X572=0),0,'OddsRatio_working_3-way'!AO572)</f>
        <v>0</v>
      </c>
      <c r="AV572" s="11">
        <f>IF(('OddsRatio_working_3-way'!X572=0),0,'OddsRatio_working_3-way'!AP572)</f>
        <v>0</v>
      </c>
      <c r="AW572" s="11">
        <f>IF(('OddsRatio_working_3-way'!X572=0),0,'OddsRatio_working_3-way'!AQ572)</f>
        <v>0</v>
      </c>
    </row>
    <row r="573" spans="1:49" x14ac:dyDescent="0.2">
      <c r="A573" s="4">
        <f>IF('True_Odds_Calculator_3-way'!A574="","",'True_Odds_Calculator_3-way'!A574)</f>
        <v>1.67</v>
      </c>
      <c r="B573" s="4">
        <f>IF('True_Odds_Calculator_3-way'!B574="","",'True_Odds_Calculator_3-way'!B574)</f>
        <v>4.05</v>
      </c>
      <c r="C573" s="4">
        <f>IF('True_Odds_Calculator_3-way'!C574="","",'True_Odds_Calculator_3-way'!C574)</f>
        <v>5.39</v>
      </c>
      <c r="D573" s="9">
        <f t="shared" si="117"/>
        <v>0.58564364317220752</v>
      </c>
      <c r="E573" s="9">
        <f t="shared" si="118"/>
        <v>0.23692113982596399</v>
      </c>
      <c r="F573" s="9">
        <f t="shared" si="119"/>
        <v>0.17743521700182832</v>
      </c>
      <c r="G573" s="9">
        <f t="shared" si="120"/>
        <v>1.0560045017712572</v>
      </c>
      <c r="H573" s="9">
        <f t="shared" si="121"/>
        <v>1.7075230161867423</v>
      </c>
      <c r="I573" s="9">
        <f t="shared" si="122"/>
        <v>4.2208137304023339</v>
      </c>
      <c r="J573" s="9">
        <f t="shared" si="123"/>
        <v>5.6358597627758185</v>
      </c>
      <c r="K573" s="11">
        <f t="shared" si="124"/>
        <v>0.5988023952095809</v>
      </c>
      <c r="L573" s="11">
        <f t="shared" si="125"/>
        <v>0.24691358024691359</v>
      </c>
      <c r="M573" s="11">
        <f t="shared" si="126"/>
        <v>0.1855287569573284</v>
      </c>
      <c r="N573" s="11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-0.2460814645017666</v>
      </c>
      <c r="O573" s="11">
        <f>0</f>
        <v>0</v>
      </c>
      <c r="P573" s="11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0.22246443689272322</v>
      </c>
      <c r="Q573" s="11">
        <f>2*'OddsRatio_working_3-way'!K573*'OddsRatio_working_3-way'!L573*'OddsRatio_working_3-way'!M573</f>
        <v>5.4861760022866392E-2</v>
      </c>
      <c r="R573" s="11">
        <f t="shared" si="127"/>
        <v>0</v>
      </c>
      <c r="S573" s="11">
        <f t="shared" si="128"/>
        <v>-0.90402760461109888</v>
      </c>
      <c r="T573" s="11">
        <f t="shared" si="129"/>
        <v>-0.22294145613097383</v>
      </c>
      <c r="U573" s="11">
        <f>'OddsRatio_working_3-way'!S573-'OddsRatio_working_3-way'!R573^2/3</f>
        <v>-0.90402760461109888</v>
      </c>
      <c r="V573" s="11">
        <f>'OddsRatio_working_3-way'!S573*'OddsRatio_working_3-way'!R573/3-2*'OddsRatio_working_3-way'!R573^3/27-'OddsRatio_working_3-way'!T573</f>
        <v>0.22294145613097383</v>
      </c>
      <c r="W573" s="11">
        <f>'OddsRatio_working_3-way'!V573^2+4*'OddsRatio_working_3-way'!U573^3/27</f>
        <v>-5.9753543116896755E-2</v>
      </c>
      <c r="X573" s="11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0.16542100530063866</v>
      </c>
      <c r="Y573" s="11">
        <f>IF('OddsRatio_working_3-way'!W573&gt;=0,IF('OddsRatio_working_3-way'!V573+SQRT('OddsRatio_working_3-way'!W573)&gt;0,0,PI()),ACOS('OddsRatio_working_3-way'!V573/(2*'OddsRatio_working_3-way'!X573)))</f>
        <v>0.83137457277032056</v>
      </c>
      <c r="Z573" s="11">
        <f>'OddsRatio_working_3-way'!X573^(1/3)*COS('OddsRatio_working_3-way'!Y573/3)</f>
        <v>0.52800225088562869</v>
      </c>
      <c r="AA573" s="11">
        <f>'OddsRatio_working_3-way'!X573^(1/3)*COS(('OddsRatio_working_3-way'!Y573+2*PI())/3)</f>
        <v>-0.3940669489613583</v>
      </c>
      <c r="AB573" s="11">
        <f>'OddsRatio_working_3-way'!X573^(1/3)*COS(('OddsRatio_working_3-way'!Y573+4*PI())/3)</f>
        <v>-0.13393530192427042</v>
      </c>
      <c r="AC573" s="11">
        <f>'OddsRatio_working_3-way'!X573^(1/3)*SIN('OddsRatio_working_3-way'!Y573/3)</f>
        <v>0.15018707644160351</v>
      </c>
      <c r="AD573" s="11">
        <f>'OddsRatio_working_3-way'!X573^(1/3)*SIN(('OddsRatio_working_3-way'!Y573+2*PI())/3)</f>
        <v>0.38216982430151725</v>
      </c>
      <c r="AE573" s="11">
        <f>'OddsRatio_working_3-way'!X573^(1/3)*SIN(('OddsRatio_working_3-way'!Y573+4*PI())/3)</f>
        <v>-0.5323569007431207</v>
      </c>
      <c r="AF573" s="11">
        <f>-'OddsRatio_working_3-way'!U573/(3*'OddsRatio_working_3-way'!X573^(1/3))*COS(('OddsRatio_working_3-way'!Y573)/3)</f>
        <v>0.52800225088562858</v>
      </c>
      <c r="AG573" s="11">
        <f>-'OddsRatio_working_3-way'!U573/(3*'OddsRatio_working_3-way'!X573^(1/3))*COS(('OddsRatio_working_3-way'!Y573+2*PI())/3)</f>
        <v>-0.39406694896135824</v>
      </c>
      <c r="AH573" s="11">
        <f>-'OddsRatio_working_3-way'!U573/(3*'OddsRatio_working_3-way'!X573^(1/3))*COS(('OddsRatio_working_3-way'!Y573+4*PI())/3)</f>
        <v>-0.13393530192427039</v>
      </c>
      <c r="AI573" s="11">
        <f>'OddsRatio_working_3-way'!U573/(3*'OddsRatio_working_3-way'!X573^(1/3))*SIN(('OddsRatio_working_3-way'!Y573)/3)</f>
        <v>-0.15018707644160348</v>
      </c>
      <c r="AJ573" s="11">
        <f>'OddsRatio_working_3-way'!U573/(3*'OddsRatio_working_3-way'!X573^(1/3))*SIN(('OddsRatio_working_3-way'!Y573+2*PI())/3)</f>
        <v>-0.38216982430151719</v>
      </c>
      <c r="AK573" s="11">
        <f>'OddsRatio_working_3-way'!U573/(3*'OddsRatio_working_3-way'!X573^(1/3))*SIN(('OddsRatio_working_3-way'!Y573+4*PI())/3)</f>
        <v>0.5323569007431207</v>
      </c>
      <c r="AL573" s="11">
        <f>'OddsRatio_working_3-way'!Z573+'OddsRatio_working_3-way'!AF573</f>
        <v>1.0560045017712572</v>
      </c>
      <c r="AM573" s="11">
        <f>'OddsRatio_working_3-way'!AA573+'OddsRatio_working_3-way'!AG573</f>
        <v>-0.7881338979227166</v>
      </c>
      <c r="AN573" s="11">
        <f>'OddsRatio_working_3-way'!AB573+'OddsRatio_working_3-way'!AH573</f>
        <v>-0.26787060384854078</v>
      </c>
      <c r="AO573" s="11">
        <f>'OddsRatio_working_3-way'!AC573+'OddsRatio_working_3-way'!AI573</f>
        <v>0</v>
      </c>
      <c r="AP573" s="11">
        <f>'OddsRatio_working_3-way'!AD573+'OddsRatio_working_3-way'!AJ573</f>
        <v>0</v>
      </c>
      <c r="AQ573" s="11">
        <f>'OddsRatio_working_3-way'!AE573+'OddsRatio_working_3-way'!AK573</f>
        <v>0</v>
      </c>
      <c r="AR573" s="10">
        <f>IF(A573="","",IF(('OddsRatio_working_3-way'!X573=0),IF(Q573&gt;0,-Q573^(1/3),(-Q573)^(1/3)),'OddsRatio_working_3-way'!AL573-'OddsRatio_working_3-way'!R573/3))</f>
        <v>1.0560045017712572</v>
      </c>
      <c r="AS573" s="11">
        <f>IF(('OddsRatio_working_3-way'!X573=0),IF(Q573&gt;0,-Q573^(1/3),(-Q573)^(1/3)),'OddsRatio_working_3-way'!AM573-'OddsRatio_working_3-way'!R573/3)</f>
        <v>-0.7881338979227166</v>
      </c>
      <c r="AT573" s="11">
        <f>IF(('OddsRatio_working_3-way'!X573=0),IF(Q573&gt;0,-Q573^(1/3),(-Q573)^(1/3)),'OddsRatio_working_3-way'!AN573-'OddsRatio_working_3-way'!R573/3)</f>
        <v>-0.26787060384854078</v>
      </c>
      <c r="AU573" s="11">
        <f>IF(('OddsRatio_working_3-way'!X573=0),0,'OddsRatio_working_3-way'!AO573)</f>
        <v>0</v>
      </c>
      <c r="AV573" s="11">
        <f>IF(('OddsRatio_working_3-way'!X573=0),0,'OddsRatio_working_3-way'!AP573)</f>
        <v>0</v>
      </c>
      <c r="AW573" s="11">
        <f>IF(('OddsRatio_working_3-way'!X573=0),0,'OddsRatio_working_3-way'!AQ573)</f>
        <v>0</v>
      </c>
    </row>
    <row r="574" spans="1:49" x14ac:dyDescent="0.2">
      <c r="A574" s="4">
        <f>IF('True_Odds_Calculator_3-way'!A575="","",'True_Odds_Calculator_3-way'!A575)</f>
        <v>2.1</v>
      </c>
      <c r="B574" s="4">
        <f>IF('True_Odds_Calculator_3-way'!B575="","",'True_Odds_Calculator_3-way'!B575)</f>
        <v>3.54</v>
      </c>
      <c r="C574" s="4">
        <f>IF('True_Odds_Calculator_3-way'!C575="","",'True_Odds_Calculator_3-way'!C575)</f>
        <v>3.8</v>
      </c>
      <c r="D574" s="9">
        <f t="shared" si="117"/>
        <v>0.46772460773184477</v>
      </c>
      <c r="E574" s="9">
        <f t="shared" si="118"/>
        <v>0.27565150197421678</v>
      </c>
      <c r="F574" s="9">
        <f t="shared" si="119"/>
        <v>0.25662389029393867</v>
      </c>
      <c r="G574" s="9">
        <f t="shared" si="120"/>
        <v>1.0345547620218409</v>
      </c>
      <c r="H574" s="9">
        <f t="shared" si="121"/>
        <v>2.1380102382240249</v>
      </c>
      <c r="I574" s="9">
        <f t="shared" si="122"/>
        <v>3.6277690955354762</v>
      </c>
      <c r="J574" s="9">
        <f t="shared" si="123"/>
        <v>3.8967533336611551</v>
      </c>
      <c r="K574" s="11">
        <f t="shared" si="124"/>
        <v>0.47619047619047616</v>
      </c>
      <c r="L574" s="11">
        <f t="shared" si="125"/>
        <v>0.2824858757062147</v>
      </c>
      <c r="M574" s="11">
        <f t="shared" si="126"/>
        <v>0.26315789473684209</v>
      </c>
      <c r="N574" s="11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-0.27693527604321555</v>
      </c>
      <c r="O574" s="11">
        <f>0</f>
        <v>0</v>
      </c>
      <c r="P574" s="11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0.22797105758747149</v>
      </c>
      <c r="Q574" s="11">
        <f>2*'OddsRatio_working_3-way'!K574*'OddsRatio_working_3-way'!L574*'OddsRatio_working_3-way'!M574</f>
        <v>7.0798465089276855E-2</v>
      </c>
      <c r="R574" s="11">
        <f t="shared" si="127"/>
        <v>0</v>
      </c>
      <c r="S574" s="11">
        <f t="shared" si="128"/>
        <v>-0.82319255547601955</v>
      </c>
      <c r="T574" s="11">
        <f t="shared" si="129"/>
        <v>-0.25564986194907435</v>
      </c>
      <c r="U574" s="11">
        <f>'OddsRatio_working_3-way'!S574-'OddsRatio_working_3-way'!R574^2/3</f>
        <v>-0.82319255547601955</v>
      </c>
      <c r="V574" s="11">
        <f>'OddsRatio_working_3-way'!S574*'OddsRatio_working_3-way'!R574/3-2*'OddsRatio_working_3-way'!R574^3/27-'OddsRatio_working_3-way'!T574</f>
        <v>0.25564986194907435</v>
      </c>
      <c r="W574" s="11">
        <f>'OddsRatio_working_3-way'!V574^2+4*'OddsRatio_working_3-way'!U574^3/27</f>
        <v>-1.7285093089243295E-2</v>
      </c>
      <c r="X574" s="11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0.14373756033464608</v>
      </c>
      <c r="Y574" s="11">
        <f>IF('OddsRatio_working_3-way'!W574&gt;=0,IF('OddsRatio_working_3-way'!V574+SQRT('OddsRatio_working_3-way'!W574)&gt;0,0,PI()),ACOS('OddsRatio_working_3-way'!V574/(2*'OddsRatio_working_3-way'!X574)))</f>
        <v>0.47499749385905976</v>
      </c>
      <c r="Z574" s="11">
        <f>'OddsRatio_working_3-way'!X574^(1/3)*COS('OddsRatio_working_3-way'!Y574/3)</f>
        <v>0.51727738101092047</v>
      </c>
      <c r="AA574" s="11">
        <f>'OddsRatio_working_3-way'!X574^(1/3)*COS(('OddsRatio_working_3-way'!Y574+2*PI())/3)</f>
        <v>-0.33016646266332289</v>
      </c>
      <c r="AB574" s="11">
        <f>'OddsRatio_working_3-way'!X574^(1/3)*COS(('OddsRatio_working_3-way'!Y574+4*PI())/3)</f>
        <v>-0.1871109183475973</v>
      </c>
      <c r="AC574" s="11">
        <f>'OddsRatio_working_3-way'!X574^(1/3)*SIN('OddsRatio_working_3-way'!Y574/3)</f>
        <v>8.2593157019752575E-2</v>
      </c>
      <c r="AD574" s="11">
        <f>'OddsRatio_working_3-way'!X574^(1/3)*SIN(('OddsRatio_working_3-way'!Y574+2*PI())/3)</f>
        <v>0.40667877424866317</v>
      </c>
      <c r="AE574" s="11">
        <f>'OddsRatio_working_3-way'!X574^(1/3)*SIN(('OddsRatio_working_3-way'!Y574+4*PI())/3)</f>
        <v>-0.48927193126841573</v>
      </c>
      <c r="AF574" s="11">
        <f>-'OddsRatio_working_3-way'!U574/(3*'OddsRatio_working_3-way'!X574^(1/3))*COS(('OddsRatio_working_3-way'!Y574)/3)</f>
        <v>0.51727738101092047</v>
      </c>
      <c r="AG574" s="11">
        <f>-'OddsRatio_working_3-way'!U574/(3*'OddsRatio_working_3-way'!X574^(1/3))*COS(('OddsRatio_working_3-way'!Y574+2*PI())/3)</f>
        <v>-0.33016646266332289</v>
      </c>
      <c r="AH574" s="11">
        <f>-'OddsRatio_working_3-way'!U574/(3*'OddsRatio_working_3-way'!X574^(1/3))*COS(('OddsRatio_working_3-way'!Y574+4*PI())/3)</f>
        <v>-0.1871109183475973</v>
      </c>
      <c r="AI574" s="11">
        <f>'OddsRatio_working_3-way'!U574/(3*'OddsRatio_working_3-way'!X574^(1/3))*SIN(('OddsRatio_working_3-way'!Y574)/3)</f>
        <v>-8.2593157019752575E-2</v>
      </c>
      <c r="AJ574" s="11">
        <f>'OddsRatio_working_3-way'!U574/(3*'OddsRatio_working_3-way'!X574^(1/3))*SIN(('OddsRatio_working_3-way'!Y574+2*PI())/3)</f>
        <v>-0.40667877424866317</v>
      </c>
      <c r="AK574" s="11">
        <f>'OddsRatio_working_3-way'!U574/(3*'OddsRatio_working_3-way'!X574^(1/3))*SIN(('OddsRatio_working_3-way'!Y574+4*PI())/3)</f>
        <v>0.48927193126841573</v>
      </c>
      <c r="AL574" s="11">
        <f>'OddsRatio_working_3-way'!Z574+'OddsRatio_working_3-way'!AF574</f>
        <v>1.0345547620218409</v>
      </c>
      <c r="AM574" s="11">
        <f>'OddsRatio_working_3-way'!AA574+'OddsRatio_working_3-way'!AG574</f>
        <v>-0.66033292532664578</v>
      </c>
      <c r="AN574" s="11">
        <f>'OddsRatio_working_3-way'!AB574+'OddsRatio_working_3-way'!AH574</f>
        <v>-0.3742218366951946</v>
      </c>
      <c r="AO574" s="11">
        <f>'OddsRatio_working_3-way'!AC574+'OddsRatio_working_3-way'!AI574</f>
        <v>0</v>
      </c>
      <c r="AP574" s="11">
        <f>'OddsRatio_working_3-way'!AD574+'OddsRatio_working_3-way'!AJ574</f>
        <v>0</v>
      </c>
      <c r="AQ574" s="11">
        <f>'OddsRatio_working_3-way'!AE574+'OddsRatio_working_3-way'!AK574</f>
        <v>0</v>
      </c>
      <c r="AR574" s="10">
        <f>IF(A574="","",IF(('OddsRatio_working_3-way'!X574=0),IF(Q574&gt;0,-Q574^(1/3),(-Q574)^(1/3)),'OddsRatio_working_3-way'!AL574-'OddsRatio_working_3-way'!R574/3))</f>
        <v>1.0345547620218409</v>
      </c>
      <c r="AS574" s="11">
        <f>IF(('OddsRatio_working_3-way'!X574=0),IF(Q574&gt;0,-Q574^(1/3),(-Q574)^(1/3)),'OddsRatio_working_3-way'!AM574-'OddsRatio_working_3-way'!R574/3)</f>
        <v>-0.66033292532664578</v>
      </c>
      <c r="AT574" s="11">
        <f>IF(('OddsRatio_working_3-way'!X574=0),IF(Q574&gt;0,-Q574^(1/3),(-Q574)^(1/3)),'OddsRatio_working_3-way'!AN574-'OddsRatio_working_3-way'!R574/3)</f>
        <v>-0.3742218366951946</v>
      </c>
      <c r="AU574" s="11">
        <f>IF(('OddsRatio_working_3-way'!X574=0),0,'OddsRatio_working_3-way'!AO574)</f>
        <v>0</v>
      </c>
      <c r="AV574" s="11">
        <f>IF(('OddsRatio_working_3-way'!X574=0),0,'OddsRatio_working_3-way'!AP574)</f>
        <v>0</v>
      </c>
      <c r="AW574" s="11">
        <f>IF(('OddsRatio_working_3-way'!X574=0),0,'OddsRatio_working_3-way'!AQ574)</f>
        <v>0</v>
      </c>
    </row>
    <row r="575" spans="1:49" x14ac:dyDescent="0.2">
      <c r="A575" s="4">
        <f>IF('True_Odds_Calculator_3-way'!A576="","",'True_Odds_Calculator_3-way'!A576)</f>
        <v>6.37</v>
      </c>
      <c r="B575" s="4">
        <f>IF('True_Odds_Calculator_3-way'!B576="","",'True_Odds_Calculator_3-way'!B576)</f>
        <v>3.48</v>
      </c>
      <c r="C575" s="4">
        <f>IF('True_Odds_Calculator_3-way'!C576="","",'True_Odds_Calculator_3-way'!C576)</f>
        <v>1.72</v>
      </c>
      <c r="D575" s="9">
        <f t="shared" si="117"/>
        <v>0.15117629884429787</v>
      </c>
      <c r="E575" s="9">
        <f t="shared" si="118"/>
        <v>0.27831494495276266</v>
      </c>
      <c r="F575" s="9">
        <f t="shared" si="119"/>
        <v>0.57050875620293973</v>
      </c>
      <c r="G575" s="9">
        <f t="shared" si="120"/>
        <v>1.0455853830446999</v>
      </c>
      <c r="H575" s="9">
        <f t="shared" si="121"/>
        <v>6.6147935069500372</v>
      </c>
      <c r="I575" s="9">
        <f t="shared" si="122"/>
        <v>3.5930517499508561</v>
      </c>
      <c r="J575" s="9">
        <f t="shared" si="123"/>
        <v>1.7528214757921838</v>
      </c>
      <c r="K575" s="11">
        <f t="shared" si="124"/>
        <v>0.15698587127158556</v>
      </c>
      <c r="L575" s="11">
        <f t="shared" si="125"/>
        <v>0.28735632183908044</v>
      </c>
      <c r="M575" s="11">
        <f t="shared" si="126"/>
        <v>0.58139534883720934</v>
      </c>
      <c r="N575" s="11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-0.25148456767198901</v>
      </c>
      <c r="O575" s="11">
        <f>0</f>
        <v>0</v>
      </c>
      <c r="P575" s="11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0.2247675950276477</v>
      </c>
      <c r="Q575" s="11">
        <f>2*'OddsRatio_working_3-way'!K575*'OddsRatio_working_3-way'!L575*'OddsRatio_working_3-way'!M575</f>
        <v>5.2454514592216499E-2</v>
      </c>
      <c r="R575" s="11">
        <f t="shared" si="127"/>
        <v>0</v>
      </c>
      <c r="S575" s="11">
        <f t="shared" si="128"/>
        <v>-0.89376297364223067</v>
      </c>
      <c r="T575" s="11">
        <f t="shared" si="129"/>
        <v>-0.20857945709270262</v>
      </c>
      <c r="U575" s="11">
        <f>'OddsRatio_working_3-way'!S575-'OddsRatio_working_3-way'!R575^2/3</f>
        <v>-0.89376297364223067</v>
      </c>
      <c r="V575" s="11">
        <f>'OddsRatio_working_3-way'!S575*'OddsRatio_working_3-way'!R575/3-2*'OddsRatio_working_3-way'!R575^3/27-'OddsRatio_working_3-way'!T575</f>
        <v>0.20857945709270262</v>
      </c>
      <c r="W575" s="11">
        <f>'OddsRatio_working_3-way'!V575^2+4*'OddsRatio_working_3-way'!U575^3/27</f>
        <v>-6.2264804845019631E-2</v>
      </c>
      <c r="X575" s="11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0.16261164992560204</v>
      </c>
      <c r="Y575" s="11">
        <f>IF('OddsRatio_working_3-way'!W575&gt;=0,IF('OddsRatio_working_3-way'!V575+SQRT('OddsRatio_working_3-way'!W575)&gt;0,0,PI()),ACOS('OddsRatio_working_3-way'!V575/(2*'OddsRatio_working_3-way'!X575)))</f>
        <v>0.87454986200452267</v>
      </c>
      <c r="Z575" s="11">
        <f>'OddsRatio_working_3-way'!X575^(1/3)*COS('OddsRatio_working_3-way'!Y575/3)</f>
        <v>0.52279269152234997</v>
      </c>
      <c r="AA575" s="11">
        <f>'OddsRatio_working_3-way'!X575^(1/3)*COS(('OddsRatio_working_3-way'!Y575+2*PI())/3)</f>
        <v>-0.39725139601205967</v>
      </c>
      <c r="AB575" s="11">
        <f>'OddsRatio_working_3-way'!X575^(1/3)*COS(('OddsRatio_working_3-way'!Y575+4*PI())/3)</f>
        <v>-0.1255412955102905</v>
      </c>
      <c r="AC575" s="11">
        <f>'OddsRatio_working_3-way'!X575^(1/3)*SIN('OddsRatio_working_3-way'!Y575/3)</f>
        <v>0.15687189966623685</v>
      </c>
      <c r="AD575" s="11">
        <f>'OddsRatio_working_3-way'!X575^(1/3)*SIN(('OddsRatio_working_3-way'!Y575+2*PI())/3)</f>
        <v>0.37431580193807829</v>
      </c>
      <c r="AE575" s="11">
        <f>'OddsRatio_working_3-way'!X575^(1/3)*SIN(('OddsRatio_working_3-way'!Y575+4*PI())/3)</f>
        <v>-0.53118770160431505</v>
      </c>
      <c r="AF575" s="11">
        <f>-'OddsRatio_working_3-way'!U575/(3*'OddsRatio_working_3-way'!X575^(1/3))*COS(('OddsRatio_working_3-way'!Y575)/3)</f>
        <v>0.52279269152235008</v>
      </c>
      <c r="AG575" s="11">
        <f>-'OddsRatio_working_3-way'!U575/(3*'OddsRatio_working_3-way'!X575^(1/3))*COS(('OddsRatio_working_3-way'!Y575+2*PI())/3)</f>
        <v>-0.39725139601205972</v>
      </c>
      <c r="AH575" s="11">
        <f>-'OddsRatio_working_3-way'!U575/(3*'OddsRatio_working_3-way'!X575^(1/3))*COS(('OddsRatio_working_3-way'!Y575+4*PI())/3)</f>
        <v>-0.12554129551029053</v>
      </c>
      <c r="AI575" s="11">
        <f>'OddsRatio_working_3-way'!U575/(3*'OddsRatio_working_3-way'!X575^(1/3))*SIN(('OddsRatio_working_3-way'!Y575)/3)</f>
        <v>-0.15687189966623691</v>
      </c>
      <c r="AJ575" s="11">
        <f>'OddsRatio_working_3-way'!U575/(3*'OddsRatio_working_3-way'!X575^(1/3))*SIN(('OddsRatio_working_3-way'!Y575+2*PI())/3)</f>
        <v>-0.37431580193807834</v>
      </c>
      <c r="AK575" s="11">
        <f>'OddsRatio_working_3-way'!U575/(3*'OddsRatio_working_3-way'!X575^(1/3))*SIN(('OddsRatio_working_3-way'!Y575+4*PI())/3)</f>
        <v>0.53118770160431517</v>
      </c>
      <c r="AL575" s="11">
        <f>'OddsRatio_working_3-way'!Z575+'OddsRatio_working_3-way'!AF575</f>
        <v>1.0455853830446999</v>
      </c>
      <c r="AM575" s="11">
        <f>'OddsRatio_working_3-way'!AA575+'OddsRatio_working_3-way'!AG575</f>
        <v>-0.79450279202411944</v>
      </c>
      <c r="AN575" s="11">
        <f>'OddsRatio_working_3-way'!AB575+'OddsRatio_working_3-way'!AH575</f>
        <v>-0.25108259102058106</v>
      </c>
      <c r="AO575" s="11">
        <f>'OddsRatio_working_3-way'!AC575+'OddsRatio_working_3-way'!AI575</f>
        <v>0</v>
      </c>
      <c r="AP575" s="11">
        <f>'OddsRatio_working_3-way'!AD575+'OddsRatio_working_3-way'!AJ575</f>
        <v>0</v>
      </c>
      <c r="AQ575" s="11">
        <f>'OddsRatio_working_3-way'!AE575+'OddsRatio_working_3-way'!AK575</f>
        <v>0</v>
      </c>
      <c r="AR575" s="10">
        <f>IF(A575="","",IF(('OddsRatio_working_3-way'!X575=0),IF(Q575&gt;0,-Q575^(1/3),(-Q575)^(1/3)),'OddsRatio_working_3-way'!AL575-'OddsRatio_working_3-way'!R575/3))</f>
        <v>1.0455853830446999</v>
      </c>
      <c r="AS575" s="11">
        <f>IF(('OddsRatio_working_3-way'!X575=0),IF(Q575&gt;0,-Q575^(1/3),(-Q575)^(1/3)),'OddsRatio_working_3-way'!AM575-'OddsRatio_working_3-way'!R575/3)</f>
        <v>-0.79450279202411944</v>
      </c>
      <c r="AT575" s="11">
        <f>IF(('OddsRatio_working_3-way'!X575=0),IF(Q575&gt;0,-Q575^(1/3),(-Q575)^(1/3)),'OddsRatio_working_3-way'!AN575-'OddsRatio_working_3-way'!R575/3)</f>
        <v>-0.25108259102058106</v>
      </c>
      <c r="AU575" s="11">
        <f>IF(('OddsRatio_working_3-way'!X575=0),0,'OddsRatio_working_3-way'!AO575)</f>
        <v>0</v>
      </c>
      <c r="AV575" s="11">
        <f>IF(('OddsRatio_working_3-way'!X575=0),0,'OddsRatio_working_3-way'!AP575)</f>
        <v>0</v>
      </c>
      <c r="AW575" s="11">
        <f>IF(('OddsRatio_working_3-way'!X575=0),0,'OddsRatio_working_3-way'!AQ575)</f>
        <v>0</v>
      </c>
    </row>
    <row r="576" spans="1:49" x14ac:dyDescent="0.2">
      <c r="A576" s="4">
        <f>IF('True_Odds_Calculator_3-way'!A577="","",'True_Odds_Calculator_3-way'!A577)</f>
        <v>4.8099999999999996</v>
      </c>
      <c r="B576" s="4">
        <f>IF('True_Odds_Calculator_3-way'!B577="","",'True_Odds_Calculator_3-way'!B577)</f>
        <v>3.96</v>
      </c>
      <c r="C576" s="4">
        <f>IF('True_Odds_Calculator_3-way'!C577="","",'True_Odds_Calculator_3-way'!C577)</f>
        <v>1.71</v>
      </c>
      <c r="D576" s="9">
        <f t="shared" si="117"/>
        <v>0.19556950583024763</v>
      </c>
      <c r="E576" s="9">
        <f t="shared" si="118"/>
        <v>0.23834421804518222</v>
      </c>
      <c r="F576" s="9">
        <f t="shared" si="119"/>
        <v>0.56608627612457008</v>
      </c>
      <c r="G576" s="9">
        <f t="shared" si="120"/>
        <v>1.0795988451606771</v>
      </c>
      <c r="H576" s="9">
        <f t="shared" si="121"/>
        <v>5.1132716000621796</v>
      </c>
      <c r="I576" s="9">
        <f t="shared" si="122"/>
        <v>4.1956125816756042</v>
      </c>
      <c r="J576" s="9">
        <f t="shared" si="123"/>
        <v>1.766515180064081</v>
      </c>
      <c r="K576" s="11">
        <f t="shared" si="124"/>
        <v>0.20790020790020791</v>
      </c>
      <c r="L576" s="11">
        <f t="shared" si="125"/>
        <v>0.25252525252525254</v>
      </c>
      <c r="M576" s="11">
        <f t="shared" si="126"/>
        <v>0.58479532163742687</v>
      </c>
      <c r="N576" s="11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-0.24583214056898273</v>
      </c>
      <c r="O576" s="11">
        <f>0</f>
        <v>0</v>
      </c>
      <c r="P576" s="11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0.22964935245637</v>
      </c>
      <c r="Q576" s="11">
        <f>2*'OddsRatio_working_3-way'!K576*'OddsRatio_working_3-way'!L576*'OddsRatio_working_3-way'!M576</f>
        <v>6.1403570175500001E-2</v>
      </c>
      <c r="R576" s="11">
        <f t="shared" si="127"/>
        <v>0</v>
      </c>
      <c r="S576" s="11">
        <f t="shared" si="128"/>
        <v>-0.93417138997709015</v>
      </c>
      <c r="T576" s="11">
        <f t="shared" si="129"/>
        <v>-0.24977844651793854</v>
      </c>
      <c r="U576" s="11">
        <f>'OddsRatio_working_3-way'!S576-'OddsRatio_working_3-way'!R576^2/3</f>
        <v>-0.93417138997709015</v>
      </c>
      <c r="V576" s="11">
        <f>'OddsRatio_working_3-way'!S576*'OddsRatio_working_3-way'!R576/3-2*'OddsRatio_working_3-way'!R576^3/27-'OddsRatio_working_3-way'!T576</f>
        <v>0.24977844651793854</v>
      </c>
      <c r="W576" s="11">
        <f>'OddsRatio_working_3-way'!V576^2+4*'OddsRatio_working_3-way'!U576^3/27</f>
        <v>-5.838541291982826E-2</v>
      </c>
      <c r="X576" s="11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0.17376326227423833</v>
      </c>
      <c r="Y576" s="11">
        <f>IF('OddsRatio_working_3-way'!W576&gt;=0,IF('OddsRatio_working_3-way'!V576+SQRT('OddsRatio_working_3-way'!W576)&gt;0,0,PI()),ACOS('OddsRatio_working_3-way'!V576/(2*'OddsRatio_working_3-way'!X576)))</f>
        <v>0.7688193862863868</v>
      </c>
      <c r="Z576" s="11">
        <f>'OddsRatio_working_3-way'!X576^(1/3)*COS('OddsRatio_working_3-way'!Y576/3)</f>
        <v>0.53979942258033853</v>
      </c>
      <c r="AA576" s="11">
        <f>'OddsRatio_working_3-way'!X576^(1/3)*COS(('OddsRatio_working_3-way'!Y576+2*PI())/3)</f>
        <v>-0.39239577257673636</v>
      </c>
      <c r="AB576" s="11">
        <f>'OddsRatio_working_3-way'!X576^(1/3)*COS(('OddsRatio_working_3-way'!Y576+4*PI())/3)</f>
        <v>-0.14740365000360223</v>
      </c>
      <c r="AC576" s="11">
        <f>'OddsRatio_working_3-way'!X576^(1/3)*SIN('OddsRatio_working_3-way'!Y576/3)</f>
        <v>0.14144626791693687</v>
      </c>
      <c r="AD576" s="11">
        <f>'OddsRatio_working_3-way'!X576^(1/3)*SIN(('OddsRatio_working_3-way'!Y576+2*PI())/3)</f>
        <v>0.39675687894427603</v>
      </c>
      <c r="AE576" s="11">
        <f>'OddsRatio_working_3-way'!X576^(1/3)*SIN(('OddsRatio_working_3-way'!Y576+4*PI())/3)</f>
        <v>-0.53820314686121284</v>
      </c>
      <c r="AF576" s="11">
        <f>-'OddsRatio_working_3-way'!U576/(3*'OddsRatio_working_3-way'!X576^(1/3))*COS(('OddsRatio_working_3-way'!Y576)/3)</f>
        <v>0.53979942258033853</v>
      </c>
      <c r="AG576" s="11">
        <f>-'OddsRatio_working_3-way'!U576/(3*'OddsRatio_working_3-way'!X576^(1/3))*COS(('OddsRatio_working_3-way'!Y576+2*PI())/3)</f>
        <v>-0.39239577257673636</v>
      </c>
      <c r="AH576" s="11">
        <f>-'OddsRatio_working_3-way'!U576/(3*'OddsRatio_working_3-way'!X576^(1/3))*COS(('OddsRatio_working_3-way'!Y576+4*PI())/3)</f>
        <v>-0.14740365000360223</v>
      </c>
      <c r="AI576" s="11">
        <f>'OddsRatio_working_3-way'!U576/(3*'OddsRatio_working_3-way'!X576^(1/3))*SIN(('OddsRatio_working_3-way'!Y576)/3)</f>
        <v>-0.14144626791693687</v>
      </c>
      <c r="AJ576" s="11">
        <f>'OddsRatio_working_3-way'!U576/(3*'OddsRatio_working_3-way'!X576^(1/3))*SIN(('OddsRatio_working_3-way'!Y576+2*PI())/3)</f>
        <v>-0.39675687894427603</v>
      </c>
      <c r="AK576" s="11">
        <f>'OddsRatio_working_3-way'!U576/(3*'OddsRatio_working_3-way'!X576^(1/3))*SIN(('OddsRatio_working_3-way'!Y576+4*PI())/3)</f>
        <v>0.53820314686121284</v>
      </c>
      <c r="AL576" s="11">
        <f>'OddsRatio_working_3-way'!Z576+'OddsRatio_working_3-way'!AF576</f>
        <v>1.0795988451606771</v>
      </c>
      <c r="AM576" s="11">
        <f>'OddsRatio_working_3-way'!AA576+'OddsRatio_working_3-way'!AG576</f>
        <v>-0.78479154515347271</v>
      </c>
      <c r="AN576" s="11">
        <f>'OddsRatio_working_3-way'!AB576+'OddsRatio_working_3-way'!AH576</f>
        <v>-0.29480730000720445</v>
      </c>
      <c r="AO576" s="11">
        <f>'OddsRatio_working_3-way'!AC576+'OddsRatio_working_3-way'!AI576</f>
        <v>0</v>
      </c>
      <c r="AP576" s="11">
        <f>'OddsRatio_working_3-way'!AD576+'OddsRatio_working_3-way'!AJ576</f>
        <v>0</v>
      </c>
      <c r="AQ576" s="11">
        <f>'OddsRatio_working_3-way'!AE576+'OddsRatio_working_3-way'!AK576</f>
        <v>0</v>
      </c>
      <c r="AR576" s="10">
        <f>IF(A576="","",IF(('OddsRatio_working_3-way'!X576=0),IF(Q576&gt;0,-Q576^(1/3),(-Q576)^(1/3)),'OddsRatio_working_3-way'!AL576-'OddsRatio_working_3-way'!R576/3))</f>
        <v>1.0795988451606771</v>
      </c>
      <c r="AS576" s="11">
        <f>IF(('OddsRatio_working_3-way'!X576=0),IF(Q576&gt;0,-Q576^(1/3),(-Q576)^(1/3)),'OddsRatio_working_3-way'!AM576-'OddsRatio_working_3-way'!R576/3)</f>
        <v>-0.78479154515347271</v>
      </c>
      <c r="AT576" s="11">
        <f>IF(('OddsRatio_working_3-way'!X576=0),IF(Q576&gt;0,-Q576^(1/3),(-Q576)^(1/3)),'OddsRatio_working_3-way'!AN576-'OddsRatio_working_3-way'!R576/3)</f>
        <v>-0.29480730000720445</v>
      </c>
      <c r="AU576" s="11">
        <f>IF(('OddsRatio_working_3-way'!X576=0),0,'OddsRatio_working_3-way'!AO576)</f>
        <v>0</v>
      </c>
      <c r="AV576" s="11">
        <f>IF(('OddsRatio_working_3-way'!X576=0),0,'OddsRatio_working_3-way'!AP576)</f>
        <v>0</v>
      </c>
      <c r="AW576" s="11">
        <f>IF(('OddsRatio_working_3-way'!X576=0),0,'OddsRatio_working_3-way'!AQ576)</f>
        <v>0</v>
      </c>
    </row>
    <row r="577" spans="1:49" x14ac:dyDescent="0.2">
      <c r="A577" s="4">
        <f>IF('True_Odds_Calculator_3-way'!A578="","",'True_Odds_Calculator_3-way'!A578)</f>
        <v>3.74</v>
      </c>
      <c r="B577" s="4">
        <f>IF('True_Odds_Calculator_3-way'!B578="","",'True_Odds_Calculator_3-way'!B578)</f>
        <v>3.76</v>
      </c>
      <c r="C577" s="4">
        <f>IF('True_Odds_Calculator_3-way'!C578="","",'True_Odds_Calculator_3-way'!C578)</f>
        <v>1.97</v>
      </c>
      <c r="D577" s="9">
        <f t="shared" si="117"/>
        <v>0.25494090420265336</v>
      </c>
      <c r="E577" s="9">
        <f t="shared" si="118"/>
        <v>0.25356193612340716</v>
      </c>
      <c r="F577" s="9">
        <f t="shared" si="119"/>
        <v>0.49149715967393959</v>
      </c>
      <c r="G577" s="9">
        <f t="shared" si="120"/>
        <v>1.0665976841914668</v>
      </c>
      <c r="H577" s="9">
        <f t="shared" si="121"/>
        <v>3.9224776546846196</v>
      </c>
      <c r="I577" s="9">
        <f t="shared" si="122"/>
        <v>3.9438096083684488</v>
      </c>
      <c r="J577" s="9">
        <f t="shared" si="123"/>
        <v>2.0345997536657228</v>
      </c>
      <c r="K577" s="11">
        <f t="shared" si="124"/>
        <v>0.26737967914438499</v>
      </c>
      <c r="L577" s="11">
        <f t="shared" si="125"/>
        <v>0.26595744680851063</v>
      </c>
      <c r="M577" s="11">
        <f t="shared" si="126"/>
        <v>0.50761421319796951</v>
      </c>
      <c r="N577" s="11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-0.26479251579472041</v>
      </c>
      <c r="O577" s="11">
        <f>0</f>
        <v>0</v>
      </c>
      <c r="P577" s="11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0.2335493201296267</v>
      </c>
      <c r="Q577" s="11">
        <f>2*'OddsRatio_working_3-way'!K577*'OddsRatio_working_3-way'!L577*'OddsRatio_working_3-way'!M577</f>
        <v>7.2194534815958791E-2</v>
      </c>
      <c r="R577" s="11">
        <f t="shared" si="127"/>
        <v>0</v>
      </c>
      <c r="S577" s="11">
        <f t="shared" si="128"/>
        <v>-0.88200876610381651</v>
      </c>
      <c r="T577" s="11">
        <f t="shared" si="129"/>
        <v>-0.27264567731184436</v>
      </c>
      <c r="U577" s="11">
        <f>'OddsRatio_working_3-way'!S577-'OddsRatio_working_3-way'!R577^2/3</f>
        <v>-0.88200876610381651</v>
      </c>
      <c r="V577" s="11">
        <f>'OddsRatio_working_3-way'!S577*'OddsRatio_working_3-way'!R577/3-2*'OddsRatio_working_3-way'!R577^3/27-'OddsRatio_working_3-way'!T577</f>
        <v>0.27264567731184436</v>
      </c>
      <c r="W577" s="11">
        <f>'OddsRatio_working_3-way'!V577^2+4*'OddsRatio_working_3-way'!U577^3/27</f>
        <v>-2.7316101501086751E-2</v>
      </c>
      <c r="X577" s="11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0.15941437110398887</v>
      </c>
      <c r="Y577" s="11">
        <f>IF('OddsRatio_working_3-way'!W577&gt;=0,IF('OddsRatio_working_3-way'!V577+SQRT('OddsRatio_working_3-way'!W577)&gt;0,0,PI()),ACOS('OddsRatio_working_3-way'!V577/(2*'OddsRatio_working_3-way'!X577)))</f>
        <v>0.5449605595546807</v>
      </c>
      <c r="Z577" s="11">
        <f>'OddsRatio_working_3-way'!X577^(1/3)*COS('OddsRatio_working_3-way'!Y577/3)</f>
        <v>0.53329884209573353</v>
      </c>
      <c r="AA577" s="11">
        <f>'OddsRatio_working_3-way'!X577^(1/3)*COS(('OddsRatio_working_3-way'!Y577+2*PI())/3)</f>
        <v>-0.35148131534751437</v>
      </c>
      <c r="AB577" s="11">
        <f>'OddsRatio_working_3-way'!X577^(1/3)*COS(('OddsRatio_working_3-way'!Y577+4*PI())/3)</f>
        <v>-0.18181752674821905</v>
      </c>
      <c r="AC577" s="11">
        <f>'OddsRatio_working_3-way'!X577^(1/3)*SIN('OddsRatio_working_3-way'!Y577/3)</f>
        <v>9.7955434019534951E-2</v>
      </c>
      <c r="AD577" s="11">
        <f>'OddsRatio_working_3-way'!X577^(1/3)*SIN(('OddsRatio_working_3-way'!Y577+2*PI())/3)</f>
        <v>0.4128726280539638</v>
      </c>
      <c r="AE577" s="11">
        <f>'OddsRatio_working_3-way'!X577^(1/3)*SIN(('OddsRatio_working_3-way'!Y577+4*PI())/3)</f>
        <v>-0.51082806207349873</v>
      </c>
      <c r="AF577" s="11">
        <f>-'OddsRatio_working_3-way'!U577/(3*'OddsRatio_working_3-way'!X577^(1/3))*COS(('OddsRatio_working_3-way'!Y577)/3)</f>
        <v>0.53329884209573342</v>
      </c>
      <c r="AG577" s="11">
        <f>-'OddsRatio_working_3-way'!U577/(3*'OddsRatio_working_3-way'!X577^(1/3))*COS(('OddsRatio_working_3-way'!Y577+2*PI())/3)</f>
        <v>-0.35148131534751431</v>
      </c>
      <c r="AH577" s="11">
        <f>-'OddsRatio_working_3-way'!U577/(3*'OddsRatio_working_3-way'!X577^(1/3))*COS(('OddsRatio_working_3-way'!Y577+4*PI())/3)</f>
        <v>-0.18181752674821902</v>
      </c>
      <c r="AI577" s="11">
        <f>'OddsRatio_working_3-way'!U577/(3*'OddsRatio_working_3-way'!X577^(1/3))*SIN(('OddsRatio_working_3-way'!Y577)/3)</f>
        <v>-9.7955434019534937E-2</v>
      </c>
      <c r="AJ577" s="11">
        <f>'OddsRatio_working_3-way'!U577/(3*'OddsRatio_working_3-way'!X577^(1/3))*SIN(('OddsRatio_working_3-way'!Y577+2*PI())/3)</f>
        <v>-0.41287262805396369</v>
      </c>
      <c r="AK577" s="11">
        <f>'OddsRatio_working_3-way'!U577/(3*'OddsRatio_working_3-way'!X577^(1/3))*SIN(('OddsRatio_working_3-way'!Y577+4*PI())/3)</f>
        <v>0.51082806207349862</v>
      </c>
      <c r="AL577" s="11">
        <f>'OddsRatio_working_3-way'!Z577+'OddsRatio_working_3-way'!AF577</f>
        <v>1.0665976841914668</v>
      </c>
      <c r="AM577" s="11">
        <f>'OddsRatio_working_3-way'!AA577+'OddsRatio_working_3-way'!AG577</f>
        <v>-0.70296263069502873</v>
      </c>
      <c r="AN577" s="11">
        <f>'OddsRatio_working_3-way'!AB577+'OddsRatio_working_3-way'!AH577</f>
        <v>-0.3636350534964381</v>
      </c>
      <c r="AO577" s="11">
        <f>'OddsRatio_working_3-way'!AC577+'OddsRatio_working_3-way'!AI577</f>
        <v>0</v>
      </c>
      <c r="AP577" s="11">
        <f>'OddsRatio_working_3-way'!AD577+'OddsRatio_working_3-way'!AJ577</f>
        <v>0</v>
      </c>
      <c r="AQ577" s="11">
        <f>'OddsRatio_working_3-way'!AE577+'OddsRatio_working_3-way'!AK577</f>
        <v>0</v>
      </c>
      <c r="AR577" s="10">
        <f>IF(A577="","",IF(('OddsRatio_working_3-way'!X577=0),IF(Q577&gt;0,-Q577^(1/3),(-Q577)^(1/3)),'OddsRatio_working_3-way'!AL577-'OddsRatio_working_3-way'!R577/3))</f>
        <v>1.0665976841914668</v>
      </c>
      <c r="AS577" s="11">
        <f>IF(('OddsRatio_working_3-way'!X577=0),IF(Q577&gt;0,-Q577^(1/3),(-Q577)^(1/3)),'OddsRatio_working_3-way'!AM577-'OddsRatio_working_3-way'!R577/3)</f>
        <v>-0.70296263069502873</v>
      </c>
      <c r="AT577" s="11">
        <f>IF(('OddsRatio_working_3-way'!X577=0),IF(Q577&gt;0,-Q577^(1/3),(-Q577)^(1/3)),'OddsRatio_working_3-way'!AN577-'OddsRatio_working_3-way'!R577/3)</f>
        <v>-0.3636350534964381</v>
      </c>
      <c r="AU577" s="11">
        <f>IF(('OddsRatio_working_3-way'!X577=0),0,'OddsRatio_working_3-way'!AO577)</f>
        <v>0</v>
      </c>
      <c r="AV577" s="11">
        <f>IF(('OddsRatio_working_3-way'!X577=0),0,'OddsRatio_working_3-way'!AP577)</f>
        <v>0</v>
      </c>
      <c r="AW577" s="11">
        <f>IF(('OddsRatio_working_3-way'!X577=0),0,'OddsRatio_working_3-way'!AQ577)</f>
        <v>0</v>
      </c>
    </row>
    <row r="578" spans="1:49" x14ac:dyDescent="0.2">
      <c r="A578" s="4">
        <f>IF('True_Odds_Calculator_3-way'!A579="","",'True_Odds_Calculator_3-way'!A579)</f>
        <v>2.41</v>
      </c>
      <c r="B578" s="4">
        <f>IF('True_Odds_Calculator_3-way'!B579="","",'True_Odds_Calculator_3-way'!B579)</f>
        <v>3.35</v>
      </c>
      <c r="C578" s="4">
        <f>IF('True_Odds_Calculator_3-way'!C579="","",'True_Odds_Calculator_3-way'!C579)</f>
        <v>3.08</v>
      </c>
      <c r="D578" s="9">
        <f t="shared" si="117"/>
        <v>0.40110313738151765</v>
      </c>
      <c r="E578" s="9">
        <f t="shared" si="118"/>
        <v>0.28665282072111015</v>
      </c>
      <c r="F578" s="9">
        <f t="shared" si="119"/>
        <v>0.31224404189737193</v>
      </c>
      <c r="G578" s="9">
        <f t="shared" si="120"/>
        <v>1.0589534420728328</v>
      </c>
      <c r="H578" s="9">
        <f t="shared" si="121"/>
        <v>2.4931243533226941</v>
      </c>
      <c r="I578" s="9">
        <f t="shared" si="122"/>
        <v>3.4885405888711576</v>
      </c>
      <c r="J578" s="9">
        <f t="shared" si="123"/>
        <v>3.202623159511492</v>
      </c>
      <c r="K578" s="11">
        <f t="shared" si="124"/>
        <v>0.41493775933609955</v>
      </c>
      <c r="L578" s="11">
        <f t="shared" si="125"/>
        <v>0.29850746268656714</v>
      </c>
      <c r="M578" s="11">
        <f t="shared" si="126"/>
        <v>0.32467532467532467</v>
      </c>
      <c r="N578" s="11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-0.27716458929687371</v>
      </c>
      <c r="O578" s="11">
        <f>0</f>
        <v>0</v>
      </c>
      <c r="P578" s="11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0.23485525436352211</v>
      </c>
      <c r="Q578" s="11">
        <f>2*'OddsRatio_working_3-way'!K578*'OddsRatio_working_3-way'!L578*'OddsRatio_working_3-way'!M578</f>
        <v>8.0429881631343195E-2</v>
      </c>
      <c r="R578" s="11">
        <f t="shared" si="127"/>
        <v>0</v>
      </c>
      <c r="S578" s="11">
        <f t="shared" si="128"/>
        <v>-0.8473494213648135</v>
      </c>
      <c r="T578" s="11">
        <f t="shared" si="129"/>
        <v>-0.29018815800164849</v>
      </c>
      <c r="U578" s="11">
        <f>'OddsRatio_working_3-way'!S578-'OddsRatio_working_3-way'!R578^2/3</f>
        <v>-0.8473494213648135</v>
      </c>
      <c r="V578" s="11">
        <f>'OddsRatio_working_3-way'!S578*'OddsRatio_working_3-way'!R578/3-2*'OddsRatio_working_3-way'!R578^3/27-'OddsRatio_working_3-way'!T578</f>
        <v>0.29018815800164849</v>
      </c>
      <c r="W578" s="11">
        <f>'OddsRatio_working_3-way'!V578^2+4*'OddsRatio_working_3-way'!U578^3/27</f>
        <v>-5.9238355307989765E-3</v>
      </c>
      <c r="X578" s="11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0.15011079456120793</v>
      </c>
      <c r="Y578" s="11">
        <f>IF('OddsRatio_working_3-way'!W578&gt;=0,IF('OddsRatio_working_3-way'!V578+SQRT('OddsRatio_working_3-way'!W578)&gt;0,0,PI()),ACOS('OddsRatio_working_3-way'!V578/(2*'OddsRatio_working_3-way'!X578)))</f>
        <v>0.25926014993946289</v>
      </c>
      <c r="Z578" s="11">
        <f>'OddsRatio_working_3-way'!X578^(1/3)*COS('OddsRatio_working_3-way'!Y578/3)</f>
        <v>0.52947672103641641</v>
      </c>
      <c r="AA578" s="11">
        <f>'OddsRatio_working_3-way'!X578^(1/3)*COS(('OddsRatio_working_3-way'!Y578+2*PI())/3)</f>
        <v>-0.3044643816076284</v>
      </c>
      <c r="AB578" s="11">
        <f>'OddsRatio_working_3-way'!X578^(1/3)*COS(('OddsRatio_working_3-way'!Y578+4*PI())/3)</f>
        <v>-0.22501233942878793</v>
      </c>
      <c r="AC578" s="11">
        <f>'OddsRatio_working_3-way'!X578^(1/3)*SIN('OddsRatio_working_3-way'!Y578/3)</f>
        <v>4.5871657939619032E-2</v>
      </c>
      <c r="AD578" s="11">
        <f>'OddsRatio_working_3-way'!X578^(1/3)*SIN(('OddsRatio_working_3-way'!Y578+2*PI())/3)</f>
        <v>0.43560446216021365</v>
      </c>
      <c r="AE578" s="11">
        <f>'OddsRatio_working_3-way'!X578^(1/3)*SIN(('OddsRatio_working_3-way'!Y578+4*PI())/3)</f>
        <v>-0.48147612009983271</v>
      </c>
      <c r="AF578" s="11">
        <f>-'OddsRatio_working_3-way'!U578/(3*'OddsRatio_working_3-way'!X578^(1/3))*COS(('OddsRatio_working_3-way'!Y578)/3)</f>
        <v>0.5294767210364163</v>
      </c>
      <c r="AG578" s="11">
        <f>-'OddsRatio_working_3-way'!U578/(3*'OddsRatio_working_3-way'!X578^(1/3))*COS(('OddsRatio_working_3-way'!Y578+2*PI())/3)</f>
        <v>-0.30446438160762834</v>
      </c>
      <c r="AH578" s="11">
        <f>-'OddsRatio_working_3-way'!U578/(3*'OddsRatio_working_3-way'!X578^(1/3))*COS(('OddsRatio_working_3-way'!Y578+4*PI())/3)</f>
        <v>-0.22501233942878787</v>
      </c>
      <c r="AI578" s="11">
        <f>'OddsRatio_working_3-way'!U578/(3*'OddsRatio_working_3-way'!X578^(1/3))*SIN(('OddsRatio_working_3-way'!Y578)/3)</f>
        <v>-4.5871657939619018E-2</v>
      </c>
      <c r="AJ578" s="11">
        <f>'OddsRatio_working_3-way'!U578/(3*'OddsRatio_working_3-way'!X578^(1/3))*SIN(('OddsRatio_working_3-way'!Y578+2*PI())/3)</f>
        <v>-0.43560446216021353</v>
      </c>
      <c r="AK578" s="11">
        <f>'OddsRatio_working_3-way'!U578/(3*'OddsRatio_working_3-way'!X578^(1/3))*SIN(('OddsRatio_working_3-way'!Y578+4*PI())/3)</f>
        <v>0.48147612009983259</v>
      </c>
      <c r="AL578" s="11">
        <f>'OddsRatio_working_3-way'!Z578+'OddsRatio_working_3-way'!AF578</f>
        <v>1.0589534420728328</v>
      </c>
      <c r="AM578" s="11">
        <f>'OddsRatio_working_3-way'!AA578+'OddsRatio_working_3-way'!AG578</f>
        <v>-0.60892876321525669</v>
      </c>
      <c r="AN578" s="11">
        <f>'OddsRatio_working_3-way'!AB578+'OddsRatio_working_3-way'!AH578</f>
        <v>-0.4500246788575758</v>
      </c>
      <c r="AO578" s="11">
        <f>'OddsRatio_working_3-way'!AC578+'OddsRatio_working_3-way'!AI578</f>
        <v>0</v>
      </c>
      <c r="AP578" s="11">
        <f>'OddsRatio_working_3-way'!AD578+'OddsRatio_working_3-way'!AJ578</f>
        <v>0</v>
      </c>
      <c r="AQ578" s="11">
        <f>'OddsRatio_working_3-way'!AE578+'OddsRatio_working_3-way'!AK578</f>
        <v>0</v>
      </c>
      <c r="AR578" s="10">
        <f>IF(A578="","",IF(('OddsRatio_working_3-way'!X578=0),IF(Q578&gt;0,-Q578^(1/3),(-Q578)^(1/3)),'OddsRatio_working_3-way'!AL578-'OddsRatio_working_3-way'!R578/3))</f>
        <v>1.0589534420728328</v>
      </c>
      <c r="AS578" s="11">
        <f>IF(('OddsRatio_working_3-way'!X578=0),IF(Q578&gt;0,-Q578^(1/3),(-Q578)^(1/3)),'OddsRatio_working_3-way'!AM578-'OddsRatio_working_3-way'!R578/3)</f>
        <v>-0.60892876321525669</v>
      </c>
      <c r="AT578" s="11">
        <f>IF(('OddsRatio_working_3-way'!X578=0),IF(Q578&gt;0,-Q578^(1/3),(-Q578)^(1/3)),'OddsRatio_working_3-way'!AN578-'OddsRatio_working_3-way'!R578/3)</f>
        <v>-0.4500246788575758</v>
      </c>
      <c r="AU578" s="11">
        <f>IF(('OddsRatio_working_3-way'!X578=0),0,'OddsRatio_working_3-way'!AO578)</f>
        <v>0</v>
      </c>
      <c r="AV578" s="11">
        <f>IF(('OddsRatio_working_3-way'!X578=0),0,'OddsRatio_working_3-way'!AP578)</f>
        <v>0</v>
      </c>
      <c r="AW578" s="11">
        <f>IF(('OddsRatio_working_3-way'!X578=0),0,'OddsRatio_working_3-way'!AQ578)</f>
        <v>0</v>
      </c>
    </row>
    <row r="579" spans="1:49" x14ac:dyDescent="0.2">
      <c r="A579" s="4">
        <f>IF('True_Odds_Calculator_3-way'!A580="","",'True_Odds_Calculator_3-way'!A580)</f>
        <v>3.45</v>
      </c>
      <c r="B579" s="4">
        <f>IF('True_Odds_Calculator_3-way'!B580="","",'True_Odds_Calculator_3-way'!B580)</f>
        <v>3.4</v>
      </c>
      <c r="C579" s="4">
        <f>IF('True_Odds_Calculator_3-way'!C580="","",'True_Odds_Calculator_3-way'!C580)</f>
        <v>2.2000000000000002</v>
      </c>
      <c r="D579" s="9">
        <f t="shared" si="117"/>
        <v>0.27791141317366908</v>
      </c>
      <c r="E579" s="9">
        <f t="shared" si="118"/>
        <v>0.28206811038213042</v>
      </c>
      <c r="F579" s="9">
        <f t="shared" si="119"/>
        <v>0.44002047644420039</v>
      </c>
      <c r="G579" s="9">
        <f t="shared" si="120"/>
        <v>1.0605179257432642</v>
      </c>
      <c r="H579" s="9">
        <f t="shared" si="121"/>
        <v>3.598268918070997</v>
      </c>
      <c r="I579" s="9">
        <f t="shared" si="122"/>
        <v>3.5452430217838335</v>
      </c>
      <c r="J579" s="9">
        <f t="shared" si="123"/>
        <v>2.2726215108919172</v>
      </c>
      <c r="K579" s="11">
        <f t="shared" si="124"/>
        <v>0.28985507246376813</v>
      </c>
      <c r="L579" s="11">
        <f t="shared" si="125"/>
        <v>0.29411764705882354</v>
      </c>
      <c r="M579" s="11">
        <f t="shared" si="126"/>
        <v>0.45454545454545453</v>
      </c>
      <c r="N579" s="11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-0.27342478493373623</v>
      </c>
      <c r="O579" s="11">
        <f>0</f>
        <v>0</v>
      </c>
      <c r="P579" s="11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0.23444160272804779</v>
      </c>
      <c r="Q579" s="11">
        <f>2*'OddsRatio_working_3-way'!K579*'OddsRatio_working_3-way'!L579*'OddsRatio_working_3-way'!M579</f>
        <v>7.7501356273734792E-2</v>
      </c>
      <c r="R579" s="11">
        <f t="shared" si="127"/>
        <v>0</v>
      </c>
      <c r="S579" s="11">
        <f t="shared" si="128"/>
        <v>-0.85742630385487584</v>
      </c>
      <c r="T579" s="11">
        <f t="shared" si="129"/>
        <v>-0.2834467120181407</v>
      </c>
      <c r="U579" s="11">
        <f>'OddsRatio_working_3-way'!S579-'OddsRatio_working_3-way'!R579^2/3</f>
        <v>-0.85742630385487584</v>
      </c>
      <c r="V579" s="11">
        <f>'OddsRatio_working_3-way'!S579*'OddsRatio_working_3-way'!R579/3-2*'OddsRatio_working_3-way'!R579^3/27-'OddsRatio_working_3-way'!T579</f>
        <v>0.2834467120181407</v>
      </c>
      <c r="W579" s="11">
        <f>'OddsRatio_working_3-way'!V579^2+4*'OddsRatio_working_3-way'!U579^3/27</f>
        <v>-1.3045006725783515E-2</v>
      </c>
      <c r="X579" s="11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0.15279647024692544</v>
      </c>
      <c r="Y579" s="11">
        <f>IF('OddsRatio_working_3-way'!W579&gt;=0,IF('OddsRatio_working_3-way'!V579+SQRT('OddsRatio_working_3-way'!W579)&gt;0,0,PI()),ACOS('OddsRatio_working_3-way'!V579/(2*'OddsRatio_working_3-way'!X579)))</f>
        <v>0.38304654756072987</v>
      </c>
      <c r="Z579" s="11">
        <f>'OddsRatio_working_3-way'!X579^(1/3)*COS('OddsRatio_working_3-way'!Y579/3)</f>
        <v>0.53025896287163221</v>
      </c>
      <c r="AA579" s="11">
        <f>'OddsRatio_working_3-way'!X579^(1/3)*COS(('OddsRatio_working_3-way'!Y579+2*PI())/3)</f>
        <v>-0.32408412658312191</v>
      </c>
      <c r="AB579" s="11">
        <f>'OddsRatio_working_3-way'!X579^(1/3)*COS(('OddsRatio_working_3-way'!Y579+4*PI())/3)</f>
        <v>-0.20617483628851047</v>
      </c>
      <c r="AC579" s="11">
        <f>'OddsRatio_working_3-way'!X579^(1/3)*SIN('OddsRatio_working_3-way'!Y579/3)</f>
        <v>6.8074960491551748E-2</v>
      </c>
      <c r="AD579" s="11">
        <f>'OddsRatio_working_3-way'!X579^(1/3)*SIN(('OddsRatio_working_3-way'!Y579+2*PI())/3)</f>
        <v>0.42518025218544714</v>
      </c>
      <c r="AE579" s="11">
        <f>'OddsRatio_working_3-way'!X579^(1/3)*SIN(('OddsRatio_working_3-way'!Y579+4*PI())/3)</f>
        <v>-0.49325521267699873</v>
      </c>
      <c r="AF579" s="11">
        <f>-'OddsRatio_working_3-way'!U579/(3*'OddsRatio_working_3-way'!X579^(1/3))*COS(('OddsRatio_working_3-way'!Y579)/3)</f>
        <v>0.53025896287163199</v>
      </c>
      <c r="AG579" s="11">
        <f>-'OddsRatio_working_3-way'!U579/(3*'OddsRatio_working_3-way'!X579^(1/3))*COS(('OddsRatio_working_3-way'!Y579+2*PI())/3)</f>
        <v>-0.32408412658312175</v>
      </c>
      <c r="AH579" s="11">
        <f>-'OddsRatio_working_3-way'!U579/(3*'OddsRatio_working_3-way'!X579^(1/3))*COS(('OddsRatio_working_3-way'!Y579+4*PI())/3)</f>
        <v>-0.20617483628851038</v>
      </c>
      <c r="AI579" s="11">
        <f>'OddsRatio_working_3-way'!U579/(3*'OddsRatio_working_3-way'!X579^(1/3))*SIN(('OddsRatio_working_3-way'!Y579)/3)</f>
        <v>-6.807496049155172E-2</v>
      </c>
      <c r="AJ579" s="11">
        <f>'OddsRatio_working_3-way'!U579/(3*'OddsRatio_working_3-way'!X579^(1/3))*SIN(('OddsRatio_working_3-way'!Y579+2*PI())/3)</f>
        <v>-0.42518025218544697</v>
      </c>
      <c r="AK579" s="11">
        <f>'OddsRatio_working_3-way'!U579/(3*'OddsRatio_working_3-way'!X579^(1/3))*SIN(('OddsRatio_working_3-way'!Y579+4*PI())/3)</f>
        <v>0.49325521267699857</v>
      </c>
      <c r="AL579" s="11">
        <f>'OddsRatio_working_3-way'!Z579+'OddsRatio_working_3-way'!AF579</f>
        <v>1.0605179257432642</v>
      </c>
      <c r="AM579" s="11">
        <f>'OddsRatio_working_3-way'!AA579+'OddsRatio_working_3-way'!AG579</f>
        <v>-0.6481682531662436</v>
      </c>
      <c r="AN579" s="11">
        <f>'OddsRatio_working_3-way'!AB579+'OddsRatio_working_3-way'!AH579</f>
        <v>-0.41234967257702082</v>
      </c>
      <c r="AO579" s="11">
        <f>'OddsRatio_working_3-way'!AC579+'OddsRatio_working_3-way'!AI579</f>
        <v>0</v>
      </c>
      <c r="AP579" s="11">
        <f>'OddsRatio_working_3-way'!AD579+'OddsRatio_working_3-way'!AJ579</f>
        <v>0</v>
      </c>
      <c r="AQ579" s="11">
        <f>'OddsRatio_working_3-way'!AE579+'OddsRatio_working_3-way'!AK579</f>
        <v>0</v>
      </c>
      <c r="AR579" s="10">
        <f>IF(A579="","",IF(('OddsRatio_working_3-way'!X579=0),IF(Q579&gt;0,-Q579^(1/3),(-Q579)^(1/3)),'OddsRatio_working_3-way'!AL579-'OddsRatio_working_3-way'!R579/3))</f>
        <v>1.0605179257432642</v>
      </c>
      <c r="AS579" s="11">
        <f>IF(('OddsRatio_working_3-way'!X579=0),IF(Q579&gt;0,-Q579^(1/3),(-Q579)^(1/3)),'OddsRatio_working_3-way'!AM579-'OddsRatio_working_3-way'!R579/3)</f>
        <v>-0.6481682531662436</v>
      </c>
      <c r="AT579" s="11">
        <f>IF(('OddsRatio_working_3-way'!X579=0),IF(Q579&gt;0,-Q579^(1/3),(-Q579)^(1/3)),'OddsRatio_working_3-way'!AN579-'OddsRatio_working_3-way'!R579/3)</f>
        <v>-0.41234967257702082</v>
      </c>
      <c r="AU579" s="11">
        <f>IF(('OddsRatio_working_3-way'!X579=0),0,'OddsRatio_working_3-way'!AO579)</f>
        <v>0</v>
      </c>
      <c r="AV579" s="11">
        <f>IF(('OddsRatio_working_3-way'!X579=0),0,'OddsRatio_working_3-way'!AP579)</f>
        <v>0</v>
      </c>
      <c r="AW579" s="11">
        <f>IF(('OddsRatio_working_3-way'!X579=0),0,'OddsRatio_working_3-way'!AQ579)</f>
        <v>0</v>
      </c>
    </row>
    <row r="580" spans="1:49" x14ac:dyDescent="0.2">
      <c r="A580" s="4">
        <f>IF('True_Odds_Calculator_3-way'!A581="","",'True_Odds_Calculator_3-way'!A581)</f>
        <v>1.3</v>
      </c>
      <c r="B580" s="4">
        <f>IF('True_Odds_Calculator_3-way'!B581="","",'True_Odds_Calculator_3-way'!B581)</f>
        <v>5.69</v>
      </c>
      <c r="C580" s="4">
        <f>IF('True_Odds_Calculator_3-way'!C581="","",'True_Odds_Calculator_3-way'!C581)</f>
        <v>10.58</v>
      </c>
      <c r="D580" s="9">
        <f t="shared" ref="D580:D643" si="130">(K580/(AR580+K580-(AR580*K580)))</f>
        <v>0.75145498842750402</v>
      </c>
      <c r="E580" s="9">
        <f t="shared" ref="E580:E643" si="131">(L580/(AR580+L580-(AR580*L580)))</f>
        <v>0.1620548159782893</v>
      </c>
      <c r="F580" s="9">
        <f t="shared" ref="F580:F643" si="132">(M580/(AR580+M580-(AR580*M580)))</f>
        <v>8.6490195594206676E-2</v>
      </c>
      <c r="G580" s="9">
        <f t="shared" ref="G580:G643" si="133">AR580</f>
        <v>1.1025056519246816</v>
      </c>
      <c r="H580" s="9">
        <f t="shared" ref="H580:H643" si="134">IF(A580="","",1/D580)</f>
        <v>1.3307516955774048</v>
      </c>
      <c r="I580" s="9">
        <f t="shared" ref="I580:I643" si="135">IF(B580="","",1/E580)</f>
        <v>6.1707515075267576</v>
      </c>
      <c r="J580" s="9">
        <f t="shared" ref="J580:J643" si="136">IF(C580="","",1/F580)</f>
        <v>11.562004145438451</v>
      </c>
      <c r="K580" s="11">
        <f t="shared" ref="K580:K643" si="137">1/A580</f>
        <v>0.76923076923076916</v>
      </c>
      <c r="L580" s="11">
        <f t="shared" ref="L580:L643" si="138">1/B580</f>
        <v>0.17574692442882248</v>
      </c>
      <c r="M580" s="11">
        <f t="shared" ref="M580:M643" si="139">1/C580</f>
        <v>9.4517958412098299E-2</v>
      </c>
      <c r="N580" s="11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-0.17223377484306868</v>
      </c>
      <c r="O580" s="11">
        <f>0</f>
        <v>0</v>
      </c>
      <c r="P580" s="11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0.18617367230826987</v>
      </c>
      <c r="Q580" s="11">
        <f>2*'OddsRatio_working_3-way'!K580*'OddsRatio_working_3-way'!L580*'OddsRatio_working_3-way'!M580</f>
        <v>2.5555754606488654E-2</v>
      </c>
      <c r="R580" s="11">
        <f t="shared" ref="R580:R643" si="140">O580/N580</f>
        <v>0</v>
      </c>
      <c r="S580" s="11">
        <f t="shared" ref="S580:S643" si="141">P580/N580</f>
        <v>-1.0809359109611489</v>
      </c>
      <c r="T580" s="11">
        <f t="shared" ref="T580:T643" si="142">Q580/N580</f>
        <v>-0.14837829937695934</v>
      </c>
      <c r="U580" s="11">
        <f>'OddsRatio_working_3-way'!S580-'OddsRatio_working_3-way'!R580^2/3</f>
        <v>-1.0809359109611489</v>
      </c>
      <c r="V580" s="11">
        <f>'OddsRatio_working_3-way'!S580*'OddsRatio_working_3-way'!R580/3-2*'OddsRatio_working_3-way'!R580^3/27-'OddsRatio_working_3-way'!T580</f>
        <v>0.14837829937695934</v>
      </c>
      <c r="W580" s="11">
        <f>'OddsRatio_working_3-way'!V580^2+4*'OddsRatio_working_3-way'!U580^3/27</f>
        <v>-0.16509347708378874</v>
      </c>
      <c r="X580" s="11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0.21628083410798754</v>
      </c>
      <c r="Y580" s="11">
        <f>IF('OddsRatio_working_3-way'!W580&gt;=0,IF('OddsRatio_working_3-way'!V580+SQRT('OddsRatio_working_3-way'!W580)&gt;0,0,PI()),ACOS('OddsRatio_working_3-way'!V580/(2*'OddsRatio_working_3-way'!X580)))</f>
        <v>1.2206637936793197</v>
      </c>
      <c r="Z580" s="11">
        <f>'OddsRatio_working_3-way'!X580^(1/3)*COS('OddsRatio_working_3-way'!Y580/3)</f>
        <v>0.55125282596234071</v>
      </c>
      <c r="AA580" s="11">
        <f>'OddsRatio_working_3-way'!X580^(1/3)*COS(('OddsRatio_working_3-way'!Y580+2*PI())/3)</f>
        <v>-0.48135492131603191</v>
      </c>
      <c r="AB580" s="11">
        <f>'OddsRatio_working_3-way'!X580^(1/3)*COS(('OddsRatio_working_3-way'!Y580+4*PI())/3)</f>
        <v>-6.9897904646308892E-2</v>
      </c>
      <c r="AC580" s="11">
        <f>'OddsRatio_working_3-way'!X580^(1/3)*SIN('OddsRatio_working_3-way'!Y580/3)</f>
        <v>0.23755481933422495</v>
      </c>
      <c r="AD580" s="11">
        <f>'OddsRatio_working_3-way'!X580^(1/3)*SIN(('OddsRatio_working_3-way'!Y580+2*PI())/3)</f>
        <v>0.35862154152423648</v>
      </c>
      <c r="AE580" s="11">
        <f>'OddsRatio_working_3-way'!X580^(1/3)*SIN(('OddsRatio_working_3-way'!Y580+4*PI())/3)</f>
        <v>-0.59617636085846148</v>
      </c>
      <c r="AF580" s="11">
        <f>-'OddsRatio_working_3-way'!U580/(3*'OddsRatio_working_3-way'!X580^(1/3))*COS(('OddsRatio_working_3-way'!Y580)/3)</f>
        <v>0.55125282596234082</v>
      </c>
      <c r="AG580" s="11">
        <f>-'OddsRatio_working_3-way'!U580/(3*'OddsRatio_working_3-way'!X580^(1/3))*COS(('OddsRatio_working_3-way'!Y580+2*PI())/3)</f>
        <v>-0.48135492131603203</v>
      </c>
      <c r="AH580" s="11">
        <f>-'OddsRatio_working_3-way'!U580/(3*'OddsRatio_working_3-way'!X580^(1/3))*COS(('OddsRatio_working_3-way'!Y580+4*PI())/3)</f>
        <v>-6.9897904646308906E-2</v>
      </c>
      <c r="AI580" s="11">
        <f>'OddsRatio_working_3-way'!U580/(3*'OddsRatio_working_3-way'!X580^(1/3))*SIN(('OddsRatio_working_3-way'!Y580)/3)</f>
        <v>-0.23755481933422501</v>
      </c>
      <c r="AJ580" s="11">
        <f>'OddsRatio_working_3-way'!U580/(3*'OddsRatio_working_3-way'!X580^(1/3))*SIN(('OddsRatio_working_3-way'!Y580+2*PI())/3)</f>
        <v>-0.35862154152423653</v>
      </c>
      <c r="AK580" s="11">
        <f>'OddsRatio_working_3-way'!U580/(3*'OddsRatio_working_3-way'!X580^(1/3))*SIN(('OddsRatio_working_3-way'!Y580+4*PI())/3)</f>
        <v>0.5961763608584616</v>
      </c>
      <c r="AL580" s="11">
        <f>'OddsRatio_working_3-way'!Z580+'OddsRatio_working_3-way'!AF580</f>
        <v>1.1025056519246816</v>
      </c>
      <c r="AM580" s="11">
        <f>'OddsRatio_working_3-way'!AA580+'OddsRatio_working_3-way'!AG580</f>
        <v>-0.96270984263206394</v>
      </c>
      <c r="AN580" s="11">
        <f>'OddsRatio_working_3-way'!AB580+'OddsRatio_working_3-way'!AH580</f>
        <v>-0.13979580929261781</v>
      </c>
      <c r="AO580" s="11">
        <f>'OddsRatio_working_3-way'!AC580+'OddsRatio_working_3-way'!AI580</f>
        <v>0</v>
      </c>
      <c r="AP580" s="11">
        <f>'OddsRatio_working_3-way'!AD580+'OddsRatio_working_3-way'!AJ580</f>
        <v>0</v>
      </c>
      <c r="AQ580" s="11">
        <f>'OddsRatio_working_3-way'!AE580+'OddsRatio_working_3-way'!AK580</f>
        <v>0</v>
      </c>
      <c r="AR580" s="10">
        <f>IF(A580="","",IF(('OddsRatio_working_3-way'!X580=0),IF(Q580&gt;0,-Q580^(1/3),(-Q580)^(1/3)),'OddsRatio_working_3-way'!AL580-'OddsRatio_working_3-way'!R580/3))</f>
        <v>1.1025056519246816</v>
      </c>
      <c r="AS580" s="11">
        <f>IF(('OddsRatio_working_3-way'!X580=0),IF(Q580&gt;0,-Q580^(1/3),(-Q580)^(1/3)),'OddsRatio_working_3-way'!AM580-'OddsRatio_working_3-way'!R580/3)</f>
        <v>-0.96270984263206394</v>
      </c>
      <c r="AT580" s="11">
        <f>IF(('OddsRatio_working_3-way'!X580=0),IF(Q580&gt;0,-Q580^(1/3),(-Q580)^(1/3)),'OddsRatio_working_3-way'!AN580-'OddsRatio_working_3-way'!R580/3)</f>
        <v>-0.13979580929261781</v>
      </c>
      <c r="AU580" s="11">
        <f>IF(('OddsRatio_working_3-way'!X580=0),0,'OddsRatio_working_3-way'!AO580)</f>
        <v>0</v>
      </c>
      <c r="AV580" s="11">
        <f>IF(('OddsRatio_working_3-way'!X580=0),0,'OddsRatio_working_3-way'!AP580)</f>
        <v>0</v>
      </c>
      <c r="AW580" s="11">
        <f>IF(('OddsRatio_working_3-way'!X580=0),0,'OddsRatio_working_3-way'!AQ580)</f>
        <v>0</v>
      </c>
    </row>
    <row r="581" spans="1:49" x14ac:dyDescent="0.2">
      <c r="A581" s="4">
        <f>IF('True_Odds_Calculator_3-way'!A582="","",'True_Odds_Calculator_3-way'!A582)</f>
        <v>3.39</v>
      </c>
      <c r="B581" s="4">
        <f>IF('True_Odds_Calculator_3-way'!B582="","",'True_Odds_Calculator_3-way'!B582)</f>
        <v>3.84</v>
      </c>
      <c r="C581" s="4">
        <f>IF('True_Odds_Calculator_3-way'!C582="","",'True_Odds_Calculator_3-way'!C582)</f>
        <v>2.14</v>
      </c>
      <c r="D581" s="9">
        <f t="shared" si="130"/>
        <v>0.28773361864396929</v>
      </c>
      <c r="E581" s="9">
        <f t="shared" si="131"/>
        <v>0.25370902304086812</v>
      </c>
      <c r="F581" s="9">
        <f t="shared" si="132"/>
        <v>0.45855735831516259</v>
      </c>
      <c r="G581" s="9">
        <f t="shared" si="133"/>
        <v>1.0357476051273502</v>
      </c>
      <c r="H581" s="9">
        <f t="shared" si="134"/>
        <v>3.4754367762543668</v>
      </c>
      <c r="I581" s="9">
        <f t="shared" si="135"/>
        <v>3.9415231985616743</v>
      </c>
      <c r="J581" s="9">
        <f t="shared" si="136"/>
        <v>2.1807522698451791</v>
      </c>
      <c r="K581" s="11">
        <f t="shared" si="137"/>
        <v>0.29498525073746312</v>
      </c>
      <c r="L581" s="11">
        <f t="shared" si="138"/>
        <v>0.26041666666666669</v>
      </c>
      <c r="M581" s="11">
        <f t="shared" si="139"/>
        <v>0.46728971962616822</v>
      </c>
      <c r="N581" s="11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-0.27776428059438152</v>
      </c>
      <c r="O581" s="11">
        <f>0</f>
        <v>0</v>
      </c>
      <c r="P581" s="11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0.2286623889210524</v>
      </c>
      <c r="Q581" s="11">
        <f>2*'OddsRatio_working_3-way'!K581*'OddsRatio_working_3-way'!L581*'OddsRatio_working_3-way'!M581</f>
        <v>7.1793528703627138E-2</v>
      </c>
      <c r="R581" s="11">
        <f t="shared" si="140"/>
        <v>0</v>
      </c>
      <c r="S581" s="11">
        <f t="shared" si="141"/>
        <v>-0.82322460048406121</v>
      </c>
      <c r="T581" s="11">
        <f t="shared" si="142"/>
        <v>-0.25846926231838663</v>
      </c>
      <c r="U581" s="11">
        <f>'OddsRatio_working_3-way'!S581-'OddsRatio_working_3-way'!R581^2/3</f>
        <v>-0.82322460048406121</v>
      </c>
      <c r="V581" s="11">
        <f>'OddsRatio_working_3-way'!S581*'OddsRatio_working_3-way'!R581/3-2*'OddsRatio_working_3-way'!R581^3/27-'OddsRatio_working_3-way'!T581</f>
        <v>0.25846926231838663</v>
      </c>
      <c r="W581" s="11">
        <f>'OddsRatio_working_3-way'!V581^2+4*'OddsRatio_working_3-way'!U581^3/27</f>
        <v>-1.5845237003222087E-2</v>
      </c>
      <c r="X581" s="11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0.14374595347924846</v>
      </c>
      <c r="Y581" s="11">
        <f>IF('OddsRatio_working_3-way'!W581&gt;=0,IF('OddsRatio_working_3-way'!V581+SQRT('OddsRatio_working_3-way'!W581)&gt;0,0,PI()),ACOS('OddsRatio_working_3-way'!V581/(2*'OddsRatio_working_3-way'!X581)))</f>
        <v>0.45320405544566444</v>
      </c>
      <c r="Z581" s="11">
        <f>'OddsRatio_working_3-way'!X581^(1/3)*COS('OddsRatio_working_3-way'!Y581/3)</f>
        <v>0.5178738025636751</v>
      </c>
      <c r="AA581" s="11">
        <f>'OddsRatio_working_3-way'!X581^(1/3)*COS(('OddsRatio_working_3-way'!Y581+2*PI())/3)</f>
        <v>-0.3272098357778373</v>
      </c>
      <c r="AB581" s="11">
        <f>'OddsRatio_working_3-way'!X581^(1/3)*COS(('OddsRatio_working_3-way'!Y581+4*PI())/3)</f>
        <v>-0.19066396678583791</v>
      </c>
      <c r="AC581" s="11">
        <f>'OddsRatio_working_3-way'!X581^(1/3)*SIN('OddsRatio_working_3-way'!Y581/3)</f>
        <v>7.8834794219262233E-2</v>
      </c>
      <c r="AD581" s="11">
        <f>'OddsRatio_working_3-way'!X581^(1/3)*SIN(('OddsRatio_working_3-way'!Y581+2*PI())/3)</f>
        <v>0.40907447186495827</v>
      </c>
      <c r="AE581" s="11">
        <f>'OddsRatio_working_3-way'!X581^(1/3)*SIN(('OddsRatio_working_3-way'!Y581+4*PI())/3)</f>
        <v>-0.48790926608422047</v>
      </c>
      <c r="AF581" s="11">
        <f>-'OddsRatio_working_3-way'!U581/(3*'OddsRatio_working_3-way'!X581^(1/3))*COS(('OddsRatio_working_3-way'!Y581)/3)</f>
        <v>0.51787380256367499</v>
      </c>
      <c r="AG581" s="11">
        <f>-'OddsRatio_working_3-way'!U581/(3*'OddsRatio_working_3-way'!X581^(1/3))*COS(('OddsRatio_working_3-way'!Y581+2*PI())/3)</f>
        <v>-0.32720983577783719</v>
      </c>
      <c r="AH581" s="11">
        <f>-'OddsRatio_working_3-way'!U581/(3*'OddsRatio_working_3-way'!X581^(1/3))*COS(('OddsRatio_working_3-way'!Y581+4*PI())/3)</f>
        <v>-0.19066396678583789</v>
      </c>
      <c r="AI581" s="11">
        <f>'OddsRatio_working_3-way'!U581/(3*'OddsRatio_working_3-way'!X581^(1/3))*SIN(('OddsRatio_working_3-way'!Y581)/3)</f>
        <v>-7.8834794219262219E-2</v>
      </c>
      <c r="AJ581" s="11">
        <f>'OddsRatio_working_3-way'!U581/(3*'OddsRatio_working_3-way'!X581^(1/3))*SIN(('OddsRatio_working_3-way'!Y581+2*PI())/3)</f>
        <v>-0.40907447186495816</v>
      </c>
      <c r="AK581" s="11">
        <f>'OddsRatio_working_3-way'!U581/(3*'OddsRatio_working_3-way'!X581^(1/3))*SIN(('OddsRatio_working_3-way'!Y581+4*PI())/3)</f>
        <v>0.48790926608422036</v>
      </c>
      <c r="AL581" s="11">
        <f>'OddsRatio_working_3-way'!Z581+'OddsRatio_working_3-way'!AF581</f>
        <v>1.0357476051273502</v>
      </c>
      <c r="AM581" s="11">
        <f>'OddsRatio_working_3-way'!AA581+'OddsRatio_working_3-way'!AG581</f>
        <v>-0.65441967155567449</v>
      </c>
      <c r="AN581" s="11">
        <f>'OddsRatio_working_3-way'!AB581+'OddsRatio_working_3-way'!AH581</f>
        <v>-0.38132793357167583</v>
      </c>
      <c r="AO581" s="11">
        <f>'OddsRatio_working_3-way'!AC581+'OddsRatio_working_3-way'!AI581</f>
        <v>0</v>
      </c>
      <c r="AP581" s="11">
        <f>'OddsRatio_working_3-way'!AD581+'OddsRatio_working_3-way'!AJ581</f>
        <v>0</v>
      </c>
      <c r="AQ581" s="11">
        <f>'OddsRatio_working_3-way'!AE581+'OddsRatio_working_3-way'!AK581</f>
        <v>0</v>
      </c>
      <c r="AR581" s="10">
        <f>IF(A581="","",IF(('OddsRatio_working_3-way'!X581=0),IF(Q581&gt;0,-Q581^(1/3),(-Q581)^(1/3)),'OddsRatio_working_3-way'!AL581-'OddsRatio_working_3-way'!R581/3))</f>
        <v>1.0357476051273502</v>
      </c>
      <c r="AS581" s="11">
        <f>IF(('OddsRatio_working_3-way'!X581=0),IF(Q581&gt;0,-Q581^(1/3),(-Q581)^(1/3)),'OddsRatio_working_3-way'!AM581-'OddsRatio_working_3-way'!R581/3)</f>
        <v>-0.65441967155567449</v>
      </c>
      <c r="AT581" s="11">
        <f>IF(('OddsRatio_working_3-way'!X581=0),IF(Q581&gt;0,-Q581^(1/3),(-Q581)^(1/3)),'OddsRatio_working_3-way'!AN581-'OddsRatio_working_3-way'!R581/3)</f>
        <v>-0.38132793357167583</v>
      </c>
      <c r="AU581" s="11">
        <f>IF(('OddsRatio_working_3-way'!X581=0),0,'OddsRatio_working_3-way'!AO581)</f>
        <v>0</v>
      </c>
      <c r="AV581" s="11">
        <f>IF(('OddsRatio_working_3-way'!X581=0),0,'OddsRatio_working_3-way'!AP581)</f>
        <v>0</v>
      </c>
      <c r="AW581" s="11">
        <f>IF(('OddsRatio_working_3-way'!X581=0),0,'OddsRatio_working_3-way'!AQ581)</f>
        <v>0</v>
      </c>
    </row>
    <row r="582" spans="1:49" x14ac:dyDescent="0.2">
      <c r="A582" s="4">
        <f>IF('True_Odds_Calculator_3-way'!A583="","",'True_Odds_Calculator_3-way'!A583)</f>
        <v>2.57</v>
      </c>
      <c r="B582" s="4">
        <f>IF('True_Odds_Calculator_3-way'!B583="","",'True_Odds_Calculator_3-way'!B583)</f>
        <v>3.46</v>
      </c>
      <c r="C582" s="4">
        <f>IF('True_Odds_Calculator_3-way'!C583="","",'True_Odds_Calculator_3-way'!C583)</f>
        <v>2.86</v>
      </c>
      <c r="D582" s="9">
        <f t="shared" si="130"/>
        <v>0.37924246518863325</v>
      </c>
      <c r="E582" s="9">
        <f t="shared" si="131"/>
        <v>0.28052669317158757</v>
      </c>
      <c r="F582" s="9">
        <f t="shared" si="132"/>
        <v>0.34023084163977924</v>
      </c>
      <c r="G582" s="9">
        <f t="shared" si="133"/>
        <v>1.0425703900309291</v>
      </c>
      <c r="H582" s="9">
        <f t="shared" si="134"/>
        <v>2.6368355123485583</v>
      </c>
      <c r="I582" s="9">
        <f t="shared" si="135"/>
        <v>3.5647231594760851</v>
      </c>
      <c r="J582" s="9">
        <f t="shared" si="136"/>
        <v>2.9391809254575278</v>
      </c>
      <c r="K582" s="11">
        <f t="shared" si="137"/>
        <v>0.38910505836575876</v>
      </c>
      <c r="L582" s="11">
        <f t="shared" si="138"/>
        <v>0.28901734104046245</v>
      </c>
      <c r="M582" s="11">
        <f t="shared" si="139"/>
        <v>0.34965034965034969</v>
      </c>
      <c r="N582" s="11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-0.28247007709907779</v>
      </c>
      <c r="O582" s="11">
        <f>0</f>
        <v>0</v>
      </c>
      <c r="P582" s="11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0.23160079164217626</v>
      </c>
      <c r="Q582" s="11">
        <f>2*'OddsRatio_working_3-way'!K582*'OddsRatio_working_3-way'!L582*'OddsRatio_working_3-way'!M582</f>
        <v>7.8642034513472417E-2</v>
      </c>
      <c r="R582" s="11">
        <f t="shared" si="140"/>
        <v>0</v>
      </c>
      <c r="S582" s="11">
        <f t="shared" si="141"/>
        <v>-0.81991265772530353</v>
      </c>
      <c r="T582" s="11">
        <f t="shared" si="142"/>
        <v>-0.27840837274203856</v>
      </c>
      <c r="U582" s="11">
        <f>'OddsRatio_working_3-way'!S582-'OddsRatio_working_3-way'!R582^2/3</f>
        <v>-0.81991265772530353</v>
      </c>
      <c r="V582" s="11">
        <f>'OddsRatio_working_3-way'!S582*'OddsRatio_working_3-way'!R582/3-2*'OddsRatio_working_3-way'!R582^3/27-'OddsRatio_working_3-way'!T582</f>
        <v>0.27840837274203856</v>
      </c>
      <c r="W582" s="11">
        <f>'OddsRatio_working_3-way'!V582^2+4*'OddsRatio_working_3-way'!U582^3/27</f>
        <v>-4.1468271618488595E-3</v>
      </c>
      <c r="X582" s="11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0.14287936272842094</v>
      </c>
      <c r="Y582" s="11">
        <f>IF('OddsRatio_working_3-way'!W582&gt;=0,IF('OddsRatio_working_3-way'!V582+SQRT('OddsRatio_working_3-way'!W582)&gt;0,0,PI()),ACOS('OddsRatio_working_3-way'!V582/(2*'OddsRatio_working_3-way'!X582)))</f>
        <v>0.22730274351154045</v>
      </c>
      <c r="Z582" s="11">
        <f>'OddsRatio_working_3-way'!X582^(1/3)*COS('OddsRatio_working_3-way'!Y582/3)</f>
        <v>0.52128519501546455</v>
      </c>
      <c r="AA582" s="11">
        <f>'OddsRatio_working_3-way'!X582^(1/3)*COS(('OddsRatio_working_3-way'!Y582+2*PI())/3)</f>
        <v>-0.29491319021624385</v>
      </c>
      <c r="AB582" s="11">
        <f>'OddsRatio_working_3-way'!X582^(1/3)*COS(('OddsRatio_working_3-way'!Y582+4*PI())/3)</f>
        <v>-0.22637200479922079</v>
      </c>
      <c r="AC582" s="11">
        <f>'OddsRatio_working_3-way'!X582^(1/3)*SIN('OddsRatio_working_3-way'!Y582/3)</f>
        <v>3.9572271851094548E-2</v>
      </c>
      <c r="AD582" s="11">
        <f>'OddsRatio_working_3-way'!X582^(1/3)*SIN(('OddsRatio_working_3-way'!Y582+2*PI())/3)</f>
        <v>0.43166008557457031</v>
      </c>
      <c r="AE582" s="11">
        <f>'OddsRatio_working_3-way'!X582^(1/3)*SIN(('OddsRatio_working_3-way'!Y582+4*PI())/3)</f>
        <v>-0.47123235742566466</v>
      </c>
      <c r="AF582" s="11">
        <f>-'OddsRatio_working_3-way'!U582/(3*'OddsRatio_working_3-way'!X582^(1/3))*COS(('OddsRatio_working_3-way'!Y582)/3)</f>
        <v>0.52128519501546455</v>
      </c>
      <c r="AG582" s="11">
        <f>-'OddsRatio_working_3-way'!U582/(3*'OddsRatio_working_3-way'!X582^(1/3))*COS(('OddsRatio_working_3-way'!Y582+2*PI())/3)</f>
        <v>-0.29491319021624385</v>
      </c>
      <c r="AH582" s="11">
        <f>-'OddsRatio_working_3-way'!U582/(3*'OddsRatio_working_3-way'!X582^(1/3))*COS(('OddsRatio_working_3-way'!Y582+4*PI())/3)</f>
        <v>-0.22637200479922079</v>
      </c>
      <c r="AI582" s="11">
        <f>'OddsRatio_working_3-way'!U582/(3*'OddsRatio_working_3-way'!X582^(1/3))*SIN(('OddsRatio_working_3-way'!Y582)/3)</f>
        <v>-3.9572271851094548E-2</v>
      </c>
      <c r="AJ582" s="11">
        <f>'OddsRatio_working_3-way'!U582/(3*'OddsRatio_working_3-way'!X582^(1/3))*SIN(('OddsRatio_working_3-way'!Y582+2*PI())/3)</f>
        <v>-0.43166008557457031</v>
      </c>
      <c r="AK582" s="11">
        <f>'OddsRatio_working_3-way'!U582/(3*'OddsRatio_working_3-way'!X582^(1/3))*SIN(('OddsRatio_working_3-way'!Y582+4*PI())/3)</f>
        <v>0.47123235742566466</v>
      </c>
      <c r="AL582" s="11">
        <f>'OddsRatio_working_3-way'!Z582+'OddsRatio_working_3-way'!AF582</f>
        <v>1.0425703900309291</v>
      </c>
      <c r="AM582" s="11">
        <f>'OddsRatio_working_3-way'!AA582+'OddsRatio_working_3-way'!AG582</f>
        <v>-0.5898263804324877</v>
      </c>
      <c r="AN582" s="11">
        <f>'OddsRatio_working_3-way'!AB582+'OddsRatio_working_3-way'!AH582</f>
        <v>-0.45274400959844158</v>
      </c>
      <c r="AO582" s="11">
        <f>'OddsRatio_working_3-way'!AC582+'OddsRatio_working_3-way'!AI582</f>
        <v>0</v>
      </c>
      <c r="AP582" s="11">
        <f>'OddsRatio_working_3-way'!AD582+'OddsRatio_working_3-way'!AJ582</f>
        <v>0</v>
      </c>
      <c r="AQ582" s="11">
        <f>'OddsRatio_working_3-way'!AE582+'OddsRatio_working_3-way'!AK582</f>
        <v>0</v>
      </c>
      <c r="AR582" s="10">
        <f>IF(A582="","",IF(('OddsRatio_working_3-way'!X582=0),IF(Q582&gt;0,-Q582^(1/3),(-Q582)^(1/3)),'OddsRatio_working_3-way'!AL582-'OddsRatio_working_3-way'!R582/3))</f>
        <v>1.0425703900309291</v>
      </c>
      <c r="AS582" s="11">
        <f>IF(('OddsRatio_working_3-way'!X582=0),IF(Q582&gt;0,-Q582^(1/3),(-Q582)^(1/3)),'OddsRatio_working_3-way'!AM582-'OddsRatio_working_3-way'!R582/3)</f>
        <v>-0.5898263804324877</v>
      </c>
      <c r="AT582" s="11">
        <f>IF(('OddsRatio_working_3-way'!X582=0),IF(Q582&gt;0,-Q582^(1/3),(-Q582)^(1/3)),'OddsRatio_working_3-way'!AN582-'OddsRatio_working_3-way'!R582/3)</f>
        <v>-0.45274400959844158</v>
      </c>
      <c r="AU582" s="11">
        <f>IF(('OddsRatio_working_3-way'!X582=0),0,'OddsRatio_working_3-way'!AO582)</f>
        <v>0</v>
      </c>
      <c r="AV582" s="11">
        <f>IF(('OddsRatio_working_3-way'!X582=0),0,'OddsRatio_working_3-way'!AP582)</f>
        <v>0</v>
      </c>
      <c r="AW582" s="11">
        <f>IF(('OddsRatio_working_3-way'!X582=0),0,'OddsRatio_working_3-way'!AQ582)</f>
        <v>0</v>
      </c>
    </row>
    <row r="583" spans="1:49" x14ac:dyDescent="0.2">
      <c r="A583" s="4">
        <f>IF('True_Odds_Calculator_3-way'!A584="","",'True_Odds_Calculator_3-way'!A584)</f>
        <v>2.3199999999999998</v>
      </c>
      <c r="B583" s="4">
        <f>IF('True_Odds_Calculator_3-way'!B584="","",'True_Odds_Calculator_3-way'!B584)</f>
        <v>3.43</v>
      </c>
      <c r="C583" s="4">
        <f>IF('True_Odds_Calculator_3-way'!C584="","",'True_Odds_Calculator_3-way'!C584)</f>
        <v>3.28</v>
      </c>
      <c r="D583" s="9">
        <f t="shared" si="130"/>
        <v>0.42085367677487462</v>
      </c>
      <c r="E583" s="9">
        <f t="shared" si="131"/>
        <v>0.28302018431327114</v>
      </c>
      <c r="F583" s="9">
        <f t="shared" si="132"/>
        <v>0.29612613891185413</v>
      </c>
      <c r="G583" s="9">
        <f t="shared" si="133"/>
        <v>1.0425172423982079</v>
      </c>
      <c r="H583" s="9">
        <f t="shared" si="134"/>
        <v>2.376122759965634</v>
      </c>
      <c r="I583" s="9">
        <f t="shared" si="135"/>
        <v>3.5333168990276458</v>
      </c>
      <c r="J583" s="9">
        <f t="shared" si="136"/>
        <v>3.3769393126679144</v>
      </c>
      <c r="K583" s="11">
        <f t="shared" si="137"/>
        <v>0.43103448275862072</v>
      </c>
      <c r="L583" s="11">
        <f t="shared" si="138"/>
        <v>0.29154518950437314</v>
      </c>
      <c r="M583" s="11">
        <f t="shared" si="139"/>
        <v>0.3048780487804878</v>
      </c>
      <c r="N583" s="11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-0.28019417547146219</v>
      </c>
      <c r="O583" s="11">
        <f>0</f>
        <v>0</v>
      </c>
      <c r="P583" s="11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0.23102626849129657</v>
      </c>
      <c r="Q583" s="11">
        <f>2*'OddsRatio_working_3-way'!K583*'OddsRatio_working_3-way'!L583*'OddsRatio_working_3-way'!M583</f>
        <v>7.662562802364728E-2</v>
      </c>
      <c r="R583" s="11">
        <f t="shared" si="140"/>
        <v>0</v>
      </c>
      <c r="S583" s="11">
        <f t="shared" si="141"/>
        <v>-0.82452202335243263</v>
      </c>
      <c r="T583" s="11">
        <f t="shared" si="142"/>
        <v>-0.27347330791125457</v>
      </c>
      <c r="U583" s="11">
        <f>'OddsRatio_working_3-way'!S583-'OddsRatio_working_3-way'!R583^2/3</f>
        <v>-0.82452202335243263</v>
      </c>
      <c r="V583" s="11">
        <f>'OddsRatio_working_3-way'!S583*'OddsRatio_working_3-way'!R583/3-2*'OddsRatio_working_3-way'!R583^3/27-'OddsRatio_working_3-way'!T583</f>
        <v>0.27347330791125457</v>
      </c>
      <c r="W583" s="11">
        <f>'OddsRatio_working_3-way'!V583^2+4*'OddsRatio_working_3-way'!U583^3/27</f>
        <v>-8.2553456772904016E-3</v>
      </c>
      <c r="X583" s="11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0.14408590824332393</v>
      </c>
      <c r="Y583" s="11">
        <f>IF('OddsRatio_working_3-way'!W583&gt;=0,IF('OddsRatio_working_3-way'!V583+SQRT('OddsRatio_working_3-way'!W583)&gt;0,0,PI()),ACOS('OddsRatio_working_3-way'!V583/(2*'OddsRatio_working_3-way'!X583)))</f>
        <v>0.3207667621272936</v>
      </c>
      <c r="Z583" s="11">
        <f>'OddsRatio_working_3-way'!X583^(1/3)*COS('OddsRatio_working_3-way'!Y583/3)</f>
        <v>0.52125862119910382</v>
      </c>
      <c r="AA583" s="11">
        <f>'OddsRatio_working_3-way'!X583^(1/3)*COS(('OddsRatio_working_3-way'!Y583+2*PI())/3)</f>
        <v>-0.30908127864332713</v>
      </c>
      <c r="AB583" s="11">
        <f>'OddsRatio_working_3-way'!X583^(1/3)*COS(('OddsRatio_working_3-way'!Y583+4*PI())/3)</f>
        <v>-0.2121773425557768</v>
      </c>
      <c r="AC583" s="11">
        <f>'OddsRatio_working_3-way'!X583^(1/3)*SIN('OddsRatio_working_3-way'!Y583/3)</f>
        <v>5.5947513585681515E-2</v>
      </c>
      <c r="AD583" s="11">
        <f>'OddsRatio_working_3-way'!X583^(1/3)*SIN(('OddsRatio_working_3-way'!Y583+2*PI())/3)</f>
        <v>0.42344945110723287</v>
      </c>
      <c r="AE583" s="11">
        <f>'OddsRatio_working_3-way'!X583^(1/3)*SIN(('OddsRatio_working_3-way'!Y583+4*PI())/3)</f>
        <v>-0.47939696469291443</v>
      </c>
      <c r="AF583" s="11">
        <f>-'OddsRatio_working_3-way'!U583/(3*'OddsRatio_working_3-way'!X583^(1/3))*COS(('OddsRatio_working_3-way'!Y583)/3)</f>
        <v>0.52125862119910393</v>
      </c>
      <c r="AG583" s="11">
        <f>-'OddsRatio_working_3-way'!U583/(3*'OddsRatio_working_3-way'!X583^(1/3))*COS(('OddsRatio_working_3-way'!Y583+2*PI())/3)</f>
        <v>-0.30908127864332724</v>
      </c>
      <c r="AH583" s="11">
        <f>-'OddsRatio_working_3-way'!U583/(3*'OddsRatio_working_3-way'!X583^(1/3))*COS(('OddsRatio_working_3-way'!Y583+4*PI())/3)</f>
        <v>-0.21217734255577686</v>
      </c>
      <c r="AI583" s="11">
        <f>'OddsRatio_working_3-way'!U583/(3*'OddsRatio_working_3-way'!X583^(1/3))*SIN(('OddsRatio_working_3-way'!Y583)/3)</f>
        <v>-5.5947513585681528E-2</v>
      </c>
      <c r="AJ583" s="11">
        <f>'OddsRatio_working_3-way'!U583/(3*'OddsRatio_working_3-way'!X583^(1/3))*SIN(('OddsRatio_working_3-way'!Y583+2*PI())/3)</f>
        <v>-0.42344945110723298</v>
      </c>
      <c r="AK583" s="11">
        <f>'OddsRatio_working_3-way'!U583/(3*'OddsRatio_working_3-way'!X583^(1/3))*SIN(('OddsRatio_working_3-way'!Y583+4*PI())/3)</f>
        <v>0.47939696469291448</v>
      </c>
      <c r="AL583" s="11">
        <f>'OddsRatio_working_3-way'!Z583+'OddsRatio_working_3-way'!AF583</f>
        <v>1.0425172423982079</v>
      </c>
      <c r="AM583" s="11">
        <f>'OddsRatio_working_3-way'!AA583+'OddsRatio_working_3-way'!AG583</f>
        <v>-0.61816255728665437</v>
      </c>
      <c r="AN583" s="11">
        <f>'OddsRatio_working_3-way'!AB583+'OddsRatio_working_3-way'!AH583</f>
        <v>-0.42435468511155366</v>
      </c>
      <c r="AO583" s="11">
        <f>'OddsRatio_working_3-way'!AC583+'OddsRatio_working_3-way'!AI583</f>
        <v>0</v>
      </c>
      <c r="AP583" s="11">
        <f>'OddsRatio_working_3-way'!AD583+'OddsRatio_working_3-way'!AJ583</f>
        <v>0</v>
      </c>
      <c r="AQ583" s="11">
        <f>'OddsRatio_working_3-way'!AE583+'OddsRatio_working_3-way'!AK583</f>
        <v>0</v>
      </c>
      <c r="AR583" s="10">
        <f>IF(A583="","",IF(('OddsRatio_working_3-way'!X583=0),IF(Q583&gt;0,-Q583^(1/3),(-Q583)^(1/3)),'OddsRatio_working_3-way'!AL583-'OddsRatio_working_3-way'!R583/3))</f>
        <v>1.0425172423982079</v>
      </c>
      <c r="AS583" s="11">
        <f>IF(('OddsRatio_working_3-way'!X583=0),IF(Q583&gt;0,-Q583^(1/3),(-Q583)^(1/3)),'OddsRatio_working_3-way'!AM583-'OddsRatio_working_3-way'!R583/3)</f>
        <v>-0.61816255728665437</v>
      </c>
      <c r="AT583" s="11">
        <f>IF(('OddsRatio_working_3-way'!X583=0),IF(Q583&gt;0,-Q583^(1/3),(-Q583)^(1/3)),'OddsRatio_working_3-way'!AN583-'OddsRatio_working_3-way'!R583/3)</f>
        <v>-0.42435468511155366</v>
      </c>
      <c r="AU583" s="11">
        <f>IF(('OddsRatio_working_3-way'!X583=0),0,'OddsRatio_working_3-way'!AO583)</f>
        <v>0</v>
      </c>
      <c r="AV583" s="11">
        <f>IF(('OddsRatio_working_3-way'!X583=0),0,'OddsRatio_working_3-way'!AP583)</f>
        <v>0</v>
      </c>
      <c r="AW583" s="11">
        <f>IF(('OddsRatio_working_3-way'!X583=0),0,'OddsRatio_working_3-way'!AQ583)</f>
        <v>0</v>
      </c>
    </row>
    <row r="584" spans="1:49" x14ac:dyDescent="0.2">
      <c r="A584" s="4">
        <f>IF('True_Odds_Calculator_3-way'!A585="","",'True_Odds_Calculator_3-way'!A585)</f>
        <v>3.42</v>
      </c>
      <c r="B584" s="4">
        <f>IF('True_Odds_Calculator_3-way'!B585="","",'True_Odds_Calculator_3-way'!B585)</f>
        <v>3.13</v>
      </c>
      <c r="C584" s="4">
        <f>IF('True_Odds_Calculator_3-way'!C585="","",'True_Odds_Calculator_3-way'!C585)</f>
        <v>2.4</v>
      </c>
      <c r="D584" s="9">
        <f t="shared" si="130"/>
        <v>0.28356599420609702</v>
      </c>
      <c r="E584" s="9">
        <f t="shared" si="131"/>
        <v>0.31019759350606468</v>
      </c>
      <c r="F584" s="9">
        <f t="shared" si="132"/>
        <v>0.40623641228783824</v>
      </c>
      <c r="G584" s="9">
        <f t="shared" si="133"/>
        <v>1.0440148532655966</v>
      </c>
      <c r="H584" s="9">
        <f t="shared" si="134"/>
        <v>3.526515944902743</v>
      </c>
      <c r="I584" s="9">
        <f t="shared" si="135"/>
        <v>3.2237516374557207</v>
      </c>
      <c r="J584" s="9">
        <f t="shared" si="136"/>
        <v>2.4616207945718354</v>
      </c>
      <c r="K584" s="11">
        <f t="shared" si="137"/>
        <v>0.29239766081871343</v>
      </c>
      <c r="L584" s="11">
        <f t="shared" si="138"/>
        <v>0.31948881789137379</v>
      </c>
      <c r="M584" s="11">
        <f t="shared" si="139"/>
        <v>0.41666666666666669</v>
      </c>
      <c r="N584" s="11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-0.28089326084113364</v>
      </c>
      <c r="O584" s="11">
        <f>0</f>
        <v>0</v>
      </c>
      <c r="P584" s="11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0.23159825371024295</v>
      </c>
      <c r="Q584" s="11">
        <f>2*'OddsRatio_working_3-way'!K584*'OddsRatio_working_3-way'!L584*'OddsRatio_working_3-way'!M584</f>
        <v>7.784815250764468E-2</v>
      </c>
      <c r="R584" s="11">
        <f t="shared" si="140"/>
        <v>0</v>
      </c>
      <c r="S584" s="11">
        <f t="shared" si="141"/>
        <v>-0.82450626624762369</v>
      </c>
      <c r="T584" s="11">
        <f t="shared" si="142"/>
        <v>-0.2771449634445794</v>
      </c>
      <c r="U584" s="11">
        <f>'OddsRatio_working_3-way'!S584-'OddsRatio_working_3-way'!R584^2/3</f>
        <v>-0.82450626624762369</v>
      </c>
      <c r="V584" s="11">
        <f>'OddsRatio_working_3-way'!S584*'OddsRatio_working_3-way'!R584/3-2*'OddsRatio_working_3-way'!R584^3/27-'OddsRatio_working_3-way'!T584</f>
        <v>0.2771449634445794</v>
      </c>
      <c r="W584" s="11">
        <f>'OddsRatio_working_3-way'!V584^2+4*'OddsRatio_working_3-way'!U584^3/27</f>
        <v>-6.228904142817987E-3</v>
      </c>
      <c r="X584" s="11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0.14408177791233287</v>
      </c>
      <c r="Y584" s="11">
        <f>IF('OddsRatio_working_3-way'!W584&gt;=0,IF('OddsRatio_working_3-way'!V584+SQRT('OddsRatio_working_3-way'!W584)&gt;0,0,PI()),ACOS('OddsRatio_working_3-way'!V584/(2*'OddsRatio_working_3-way'!X584)))</f>
        <v>0.27742921131661413</v>
      </c>
      <c r="Z584" s="11">
        <f>'OddsRatio_working_3-way'!X584^(1/3)*COS('OddsRatio_working_3-way'!Y584/3)</f>
        <v>0.52200742663279831</v>
      </c>
      <c r="AA584" s="11">
        <f>'OddsRatio_working_3-way'!X584^(1/3)*COS(('OddsRatio_working_3-way'!Y584+2*PI())/3)</f>
        <v>-0.30292926002790593</v>
      </c>
      <c r="AB584" s="11">
        <f>'OddsRatio_working_3-way'!X584^(1/3)*COS(('OddsRatio_working_3-way'!Y584+4*PI())/3)</f>
        <v>-0.21907816660489254</v>
      </c>
      <c r="AC584" s="11">
        <f>'OddsRatio_working_3-way'!X584^(1/3)*SIN('OddsRatio_working_3-way'!Y584/3)</f>
        <v>4.8411451359621473E-2</v>
      </c>
      <c r="AD584" s="11">
        <f>'OddsRatio_working_3-way'!X584^(1/3)*SIN(('OddsRatio_working_3-way'!Y584+2*PI())/3)</f>
        <v>0.42786596674833427</v>
      </c>
      <c r="AE584" s="11">
        <f>'OddsRatio_working_3-way'!X584^(1/3)*SIN(('OddsRatio_working_3-way'!Y584+4*PI())/3)</f>
        <v>-0.47627741810795549</v>
      </c>
      <c r="AF584" s="11">
        <f>-'OddsRatio_working_3-way'!U584/(3*'OddsRatio_working_3-way'!X584^(1/3))*COS(('OddsRatio_working_3-way'!Y584)/3)</f>
        <v>0.5220074266327982</v>
      </c>
      <c r="AG584" s="11">
        <f>-'OddsRatio_working_3-way'!U584/(3*'OddsRatio_working_3-way'!X584^(1/3))*COS(('OddsRatio_working_3-way'!Y584+2*PI())/3)</f>
        <v>-0.30292926002790582</v>
      </c>
      <c r="AH584" s="11">
        <f>-'OddsRatio_working_3-way'!U584/(3*'OddsRatio_working_3-way'!X584^(1/3))*COS(('OddsRatio_working_3-way'!Y584+4*PI())/3)</f>
        <v>-0.21907816660489252</v>
      </c>
      <c r="AI584" s="11">
        <f>'OddsRatio_working_3-way'!U584/(3*'OddsRatio_working_3-way'!X584^(1/3))*SIN(('OddsRatio_working_3-way'!Y584)/3)</f>
        <v>-4.8411451359621459E-2</v>
      </c>
      <c r="AJ584" s="11">
        <f>'OddsRatio_working_3-way'!U584/(3*'OddsRatio_working_3-way'!X584^(1/3))*SIN(('OddsRatio_working_3-way'!Y584+2*PI())/3)</f>
        <v>-0.42786596674833421</v>
      </c>
      <c r="AK584" s="11">
        <f>'OddsRatio_working_3-way'!U584/(3*'OddsRatio_working_3-way'!X584^(1/3))*SIN(('OddsRatio_working_3-way'!Y584+4*PI())/3)</f>
        <v>0.47627741810795543</v>
      </c>
      <c r="AL584" s="11">
        <f>'OddsRatio_working_3-way'!Z584+'OddsRatio_working_3-way'!AF584</f>
        <v>1.0440148532655966</v>
      </c>
      <c r="AM584" s="11">
        <f>'OddsRatio_working_3-way'!AA584+'OddsRatio_working_3-way'!AG584</f>
        <v>-0.60585852005581176</v>
      </c>
      <c r="AN584" s="11">
        <f>'OddsRatio_working_3-way'!AB584+'OddsRatio_working_3-way'!AH584</f>
        <v>-0.43815633320978509</v>
      </c>
      <c r="AO584" s="11">
        <f>'OddsRatio_working_3-way'!AC584+'OddsRatio_working_3-way'!AI584</f>
        <v>0</v>
      </c>
      <c r="AP584" s="11">
        <f>'OddsRatio_working_3-way'!AD584+'OddsRatio_working_3-way'!AJ584</f>
        <v>0</v>
      </c>
      <c r="AQ584" s="11">
        <f>'OddsRatio_working_3-way'!AE584+'OddsRatio_working_3-way'!AK584</f>
        <v>0</v>
      </c>
      <c r="AR584" s="10">
        <f>IF(A584="","",IF(('OddsRatio_working_3-way'!X584=0),IF(Q584&gt;0,-Q584^(1/3),(-Q584)^(1/3)),'OddsRatio_working_3-way'!AL584-'OddsRatio_working_3-way'!R584/3))</f>
        <v>1.0440148532655966</v>
      </c>
      <c r="AS584" s="11">
        <f>IF(('OddsRatio_working_3-way'!X584=0),IF(Q584&gt;0,-Q584^(1/3),(-Q584)^(1/3)),'OddsRatio_working_3-way'!AM584-'OddsRatio_working_3-way'!R584/3)</f>
        <v>-0.60585852005581176</v>
      </c>
      <c r="AT584" s="11">
        <f>IF(('OddsRatio_working_3-way'!X584=0),IF(Q584&gt;0,-Q584^(1/3),(-Q584)^(1/3)),'OddsRatio_working_3-way'!AN584-'OddsRatio_working_3-way'!R584/3)</f>
        <v>-0.43815633320978509</v>
      </c>
      <c r="AU584" s="11">
        <f>IF(('OddsRatio_working_3-way'!X584=0),0,'OddsRatio_working_3-way'!AO584)</f>
        <v>0</v>
      </c>
      <c r="AV584" s="11">
        <f>IF(('OddsRatio_working_3-way'!X584=0),0,'OddsRatio_working_3-way'!AP584)</f>
        <v>0</v>
      </c>
      <c r="AW584" s="11">
        <f>IF(('OddsRatio_working_3-way'!X584=0),0,'OddsRatio_working_3-way'!AQ584)</f>
        <v>0</v>
      </c>
    </row>
    <row r="585" spans="1:49" x14ac:dyDescent="0.2">
      <c r="A585" s="4">
        <f>IF('True_Odds_Calculator_3-way'!A586="","",'True_Odds_Calculator_3-way'!A586)</f>
        <v>2.06</v>
      </c>
      <c r="B585" s="4">
        <f>IF('True_Odds_Calculator_3-way'!B586="","",'True_Odds_Calculator_3-way'!B586)</f>
        <v>3.51</v>
      </c>
      <c r="C585" s="4">
        <f>IF('True_Odds_Calculator_3-way'!C586="","",'True_Odds_Calculator_3-way'!C586)</f>
        <v>3.87</v>
      </c>
      <c r="D585" s="9">
        <f t="shared" si="130"/>
        <v>0.47424632806495132</v>
      </c>
      <c r="E585" s="9">
        <f t="shared" si="131"/>
        <v>0.27585430196996047</v>
      </c>
      <c r="F585" s="9">
        <f t="shared" si="132"/>
        <v>0.24989936996508838</v>
      </c>
      <c r="G585" s="9">
        <f t="shared" si="133"/>
        <v>1.0458573968325475</v>
      </c>
      <c r="H585" s="9">
        <f t="shared" si="134"/>
        <v>2.1086088406425008</v>
      </c>
      <c r="I585" s="9">
        <f t="shared" si="135"/>
        <v>3.6251020660496946</v>
      </c>
      <c r="J585" s="9">
        <f t="shared" si="136"/>
        <v>4.0016107289094114</v>
      </c>
      <c r="K585" s="11">
        <f t="shared" si="137"/>
        <v>0.4854368932038835</v>
      </c>
      <c r="L585" s="11">
        <f t="shared" si="138"/>
        <v>0.28490028490028491</v>
      </c>
      <c r="M585" s="11">
        <f t="shared" si="139"/>
        <v>0.25839793281653745</v>
      </c>
      <c r="N585" s="11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-0.27288281193100461</v>
      </c>
      <c r="O585" s="11">
        <f>0</f>
        <v>0</v>
      </c>
      <c r="P585" s="11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0.2301444814176557</v>
      </c>
      <c r="Q585" s="11">
        <f>2*'OddsRatio_working_3-way'!K585*'OddsRatio_working_3-way'!L585*'OddsRatio_working_3-way'!M585</f>
        <v>7.1473441434054555E-2</v>
      </c>
      <c r="R585" s="11">
        <f t="shared" si="140"/>
        <v>0</v>
      </c>
      <c r="S585" s="11">
        <f t="shared" si="141"/>
        <v>-0.84338210893196597</v>
      </c>
      <c r="T585" s="11">
        <f t="shared" si="142"/>
        <v>-0.26191990960620054</v>
      </c>
      <c r="U585" s="11">
        <f>'OddsRatio_working_3-way'!S585-'OddsRatio_working_3-way'!R585^2/3</f>
        <v>-0.84338210893196597</v>
      </c>
      <c r="V585" s="11">
        <f>'OddsRatio_working_3-way'!S585*'OddsRatio_working_3-way'!R585/3-2*'OddsRatio_working_3-way'!R585^3/27-'OddsRatio_working_3-way'!T585</f>
        <v>0.26191990960620054</v>
      </c>
      <c r="W585" s="11">
        <f>'OddsRatio_working_3-way'!V585^2+4*'OddsRatio_working_3-way'!U585^3/27</f>
        <v>-2.0270866477697269E-2</v>
      </c>
      <c r="X585" s="11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0.14905779544007211</v>
      </c>
      <c r="Y585" s="11">
        <f>IF('OddsRatio_working_3-way'!W585&gt;=0,IF('OddsRatio_working_3-way'!V585+SQRT('OddsRatio_working_3-way'!W585)&gt;0,0,PI()),ACOS('OddsRatio_working_3-way'!V585/(2*'OddsRatio_working_3-way'!X585)))</f>
        <v>0.49790490367371576</v>
      </c>
      <c r="Z585" s="11">
        <f>'OddsRatio_working_3-way'!X585^(1/3)*COS('OddsRatio_working_3-way'!Y585/3)</f>
        <v>0.52292869841627376</v>
      </c>
      <c r="AA585" s="11">
        <f>'OddsRatio_working_3-way'!X585^(1/3)*COS(('OddsRatio_working_3-way'!Y585+2*PI())/3)</f>
        <v>-0.33732415089841167</v>
      </c>
      <c r="AB585" s="11">
        <f>'OddsRatio_working_3-way'!X585^(1/3)*COS(('OddsRatio_working_3-way'!Y585+4*PI())/3)</f>
        <v>-0.18560454751786232</v>
      </c>
      <c r="AC585" s="11">
        <f>'OddsRatio_working_3-way'!X585^(1/3)*SIN('OddsRatio_working_3-way'!Y585/3)</f>
        <v>8.7595353853103658E-2</v>
      </c>
      <c r="AD585" s="11">
        <f>'OddsRatio_working_3-way'!X585^(1/3)*SIN(('OddsRatio_working_3-way'!Y585+2*PI())/3)</f>
        <v>0.40907186026987274</v>
      </c>
      <c r="AE585" s="11">
        <f>'OddsRatio_working_3-way'!X585^(1/3)*SIN(('OddsRatio_working_3-way'!Y585+4*PI())/3)</f>
        <v>-0.49666721412297621</v>
      </c>
      <c r="AF585" s="11">
        <f>-'OddsRatio_working_3-way'!U585/(3*'OddsRatio_working_3-way'!X585^(1/3))*COS(('OddsRatio_working_3-way'!Y585)/3)</f>
        <v>0.52292869841627376</v>
      </c>
      <c r="AG585" s="11">
        <f>-'OddsRatio_working_3-way'!U585/(3*'OddsRatio_working_3-way'!X585^(1/3))*COS(('OddsRatio_working_3-way'!Y585+2*PI())/3)</f>
        <v>-0.33732415089841167</v>
      </c>
      <c r="AH585" s="11">
        <f>-'OddsRatio_working_3-way'!U585/(3*'OddsRatio_working_3-way'!X585^(1/3))*COS(('OddsRatio_working_3-way'!Y585+4*PI())/3)</f>
        <v>-0.18560454751786232</v>
      </c>
      <c r="AI585" s="11">
        <f>'OddsRatio_working_3-way'!U585/(3*'OddsRatio_working_3-way'!X585^(1/3))*SIN(('OddsRatio_working_3-way'!Y585)/3)</f>
        <v>-8.7595353853103658E-2</v>
      </c>
      <c r="AJ585" s="11">
        <f>'OddsRatio_working_3-way'!U585/(3*'OddsRatio_working_3-way'!X585^(1/3))*SIN(('OddsRatio_working_3-way'!Y585+2*PI())/3)</f>
        <v>-0.40907186026987274</v>
      </c>
      <c r="AK585" s="11">
        <f>'OddsRatio_working_3-way'!U585/(3*'OddsRatio_working_3-way'!X585^(1/3))*SIN(('OddsRatio_working_3-way'!Y585+4*PI())/3)</f>
        <v>0.49666721412297621</v>
      </c>
      <c r="AL585" s="11">
        <f>'OddsRatio_working_3-way'!Z585+'OddsRatio_working_3-way'!AF585</f>
        <v>1.0458573968325475</v>
      </c>
      <c r="AM585" s="11">
        <f>'OddsRatio_working_3-way'!AA585+'OddsRatio_working_3-way'!AG585</f>
        <v>-0.67464830179682334</v>
      </c>
      <c r="AN585" s="11">
        <f>'OddsRatio_working_3-way'!AB585+'OddsRatio_working_3-way'!AH585</f>
        <v>-0.37120909503572463</v>
      </c>
      <c r="AO585" s="11">
        <f>'OddsRatio_working_3-way'!AC585+'OddsRatio_working_3-way'!AI585</f>
        <v>0</v>
      </c>
      <c r="AP585" s="11">
        <f>'OddsRatio_working_3-way'!AD585+'OddsRatio_working_3-way'!AJ585</f>
        <v>0</v>
      </c>
      <c r="AQ585" s="11">
        <f>'OddsRatio_working_3-way'!AE585+'OddsRatio_working_3-way'!AK585</f>
        <v>0</v>
      </c>
      <c r="AR585" s="10">
        <f>IF(A585="","",IF(('OddsRatio_working_3-way'!X585=0),IF(Q585&gt;0,-Q585^(1/3),(-Q585)^(1/3)),'OddsRatio_working_3-way'!AL585-'OddsRatio_working_3-way'!R585/3))</f>
        <v>1.0458573968325475</v>
      </c>
      <c r="AS585" s="11">
        <f>IF(('OddsRatio_working_3-way'!X585=0),IF(Q585&gt;0,-Q585^(1/3),(-Q585)^(1/3)),'OddsRatio_working_3-way'!AM585-'OddsRatio_working_3-way'!R585/3)</f>
        <v>-0.67464830179682334</v>
      </c>
      <c r="AT585" s="11">
        <f>IF(('OddsRatio_working_3-way'!X585=0),IF(Q585&gt;0,-Q585^(1/3),(-Q585)^(1/3)),'OddsRatio_working_3-way'!AN585-'OddsRatio_working_3-way'!R585/3)</f>
        <v>-0.37120909503572463</v>
      </c>
      <c r="AU585" s="11">
        <f>IF(('OddsRatio_working_3-way'!X585=0),0,'OddsRatio_working_3-way'!AO585)</f>
        <v>0</v>
      </c>
      <c r="AV585" s="11">
        <f>IF(('OddsRatio_working_3-way'!X585=0),0,'OddsRatio_working_3-way'!AP585)</f>
        <v>0</v>
      </c>
      <c r="AW585" s="11">
        <f>IF(('OddsRatio_working_3-way'!X585=0),0,'OddsRatio_working_3-way'!AQ585)</f>
        <v>0</v>
      </c>
    </row>
    <row r="586" spans="1:49" x14ac:dyDescent="0.2">
      <c r="A586" s="4">
        <f>IF('True_Odds_Calculator_3-way'!A587="","",'True_Odds_Calculator_3-way'!A587)</f>
        <v>1.17</v>
      </c>
      <c r="B586" s="4">
        <f>IF('True_Odds_Calculator_3-way'!B587="","",'True_Odds_Calculator_3-way'!B587)</f>
        <v>8.39</v>
      </c>
      <c r="C586" s="4">
        <f>IF('True_Odds_Calculator_3-way'!C587="","",'True_Odds_Calculator_3-way'!C587)</f>
        <v>18.54</v>
      </c>
      <c r="D586" s="9">
        <f t="shared" si="130"/>
        <v>0.84184742920568834</v>
      </c>
      <c r="E586" s="9">
        <f t="shared" si="131"/>
        <v>0.10909235181885707</v>
      </c>
      <c r="F586" s="9">
        <f t="shared" si="132"/>
        <v>4.9060218975454706E-2</v>
      </c>
      <c r="G586" s="9">
        <f t="shared" si="133"/>
        <v>1.1050805736192824</v>
      </c>
      <c r="H586" s="9">
        <f t="shared" si="134"/>
        <v>1.1878636975152779</v>
      </c>
      <c r="I586" s="9">
        <f t="shared" si="135"/>
        <v>9.1665454390464962</v>
      </c>
      <c r="J586" s="9">
        <f t="shared" si="136"/>
        <v>20.383113261282212</v>
      </c>
      <c r="K586" s="11">
        <f t="shared" si="137"/>
        <v>0.85470085470085477</v>
      </c>
      <c r="L586" s="11">
        <f t="shared" si="138"/>
        <v>0.11918951132300357</v>
      </c>
      <c r="M586" s="11">
        <f t="shared" si="139"/>
        <v>5.3937432578209279E-2</v>
      </c>
      <c r="N586" s="11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-0.12107804401373179</v>
      </c>
      <c r="O586" s="11">
        <f>0</f>
        <v>0</v>
      </c>
      <c r="P586" s="11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0.13791648153714259</v>
      </c>
      <c r="Q586" s="11">
        <f>2*'OddsRatio_working_3-way'!K586*'OddsRatio_working_3-way'!L586*'OddsRatio_working_3-way'!M586</f>
        <v>1.098936107865678E-2</v>
      </c>
      <c r="R586" s="11">
        <f t="shared" si="140"/>
        <v>0</v>
      </c>
      <c r="S586" s="11">
        <f t="shared" si="141"/>
        <v>-1.1390709410659219</v>
      </c>
      <c r="T586" s="11">
        <f t="shared" si="142"/>
        <v>-9.0762624786129245E-2</v>
      </c>
      <c r="U586" s="11">
        <f>'OddsRatio_working_3-way'!S586-'OddsRatio_working_3-way'!R586^2/3</f>
        <v>-1.1390709410659219</v>
      </c>
      <c r="V586" s="11">
        <f>'OddsRatio_working_3-way'!S586*'OddsRatio_working_3-way'!R586/3-2*'OddsRatio_working_3-way'!R586^3/27-'OddsRatio_working_3-way'!T586</f>
        <v>9.0762624786129245E-2</v>
      </c>
      <c r="W586" s="11">
        <f>'OddsRatio_working_3-way'!V586^2+4*'OddsRatio_working_3-way'!U586^3/27</f>
        <v>-0.21071395871239434</v>
      </c>
      <c r="X586" s="11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0.23396143526789945</v>
      </c>
      <c r="Y586" s="11">
        <f>IF('OddsRatio_working_3-way'!W586&gt;=0,IF('OddsRatio_working_3-way'!V586+SQRT('OddsRatio_working_3-way'!W586)&gt;0,0,PI()),ACOS('OddsRatio_working_3-way'!V586/(2*'OddsRatio_working_3-way'!X586)))</f>
        <v>1.3755897425246997</v>
      </c>
      <c r="Z586" s="11">
        <f>'OddsRatio_working_3-way'!X586^(1/3)*COS('OddsRatio_working_3-way'!Y586/3)</f>
        <v>0.55254028680964118</v>
      </c>
      <c r="AA586" s="11">
        <f>'OddsRatio_working_3-way'!X586^(1/3)*COS(('OddsRatio_working_3-way'!Y586+2*PI())/3)</f>
        <v>-0.51247378193674509</v>
      </c>
      <c r="AB586" s="11">
        <f>'OddsRatio_working_3-way'!X586^(1/3)*COS(('OddsRatio_working_3-way'!Y586+4*PI())/3)</f>
        <v>-4.0066504872896293E-2</v>
      </c>
      <c r="AC586" s="11">
        <f>'OddsRatio_working_3-way'!X586^(1/3)*SIN('OddsRatio_working_3-way'!Y586/3)</f>
        <v>0.27274446857995155</v>
      </c>
      <c r="AD586" s="11">
        <f>'OddsRatio_working_3-way'!X586^(1/3)*SIN(('OddsRatio_working_3-way'!Y586+2*PI())/3)</f>
        <v>0.34214169070151346</v>
      </c>
      <c r="AE586" s="11">
        <f>'OddsRatio_working_3-way'!X586^(1/3)*SIN(('OddsRatio_working_3-way'!Y586+4*PI())/3)</f>
        <v>-0.61488615928146473</v>
      </c>
      <c r="AF586" s="11">
        <f>-'OddsRatio_working_3-way'!U586/(3*'OddsRatio_working_3-way'!X586^(1/3))*COS(('OddsRatio_working_3-way'!Y586)/3)</f>
        <v>0.55254028680964118</v>
      </c>
      <c r="AG586" s="11">
        <f>-'OddsRatio_working_3-way'!U586/(3*'OddsRatio_working_3-way'!X586^(1/3))*COS(('OddsRatio_working_3-way'!Y586+2*PI())/3)</f>
        <v>-0.51247378193674509</v>
      </c>
      <c r="AH586" s="11">
        <f>-'OddsRatio_working_3-way'!U586/(3*'OddsRatio_working_3-way'!X586^(1/3))*COS(('OddsRatio_working_3-way'!Y586+4*PI())/3)</f>
        <v>-4.0066504872896293E-2</v>
      </c>
      <c r="AI586" s="11">
        <f>'OddsRatio_working_3-way'!U586/(3*'OddsRatio_working_3-way'!X586^(1/3))*SIN(('OddsRatio_working_3-way'!Y586)/3)</f>
        <v>-0.27274446857995155</v>
      </c>
      <c r="AJ586" s="11">
        <f>'OddsRatio_working_3-way'!U586/(3*'OddsRatio_working_3-way'!X586^(1/3))*SIN(('OddsRatio_working_3-way'!Y586+2*PI())/3)</f>
        <v>-0.34214169070151346</v>
      </c>
      <c r="AK586" s="11">
        <f>'OddsRatio_working_3-way'!U586/(3*'OddsRatio_working_3-way'!X586^(1/3))*SIN(('OddsRatio_working_3-way'!Y586+4*PI())/3)</f>
        <v>0.61488615928146473</v>
      </c>
      <c r="AL586" s="11">
        <f>'OddsRatio_working_3-way'!Z586+'OddsRatio_working_3-way'!AF586</f>
        <v>1.1050805736192824</v>
      </c>
      <c r="AM586" s="11">
        <f>'OddsRatio_working_3-way'!AA586+'OddsRatio_working_3-way'!AG586</f>
        <v>-1.0249475638734902</v>
      </c>
      <c r="AN586" s="11">
        <f>'OddsRatio_working_3-way'!AB586+'OddsRatio_working_3-way'!AH586</f>
        <v>-8.0133009745792586E-2</v>
      </c>
      <c r="AO586" s="11">
        <f>'OddsRatio_working_3-way'!AC586+'OddsRatio_working_3-way'!AI586</f>
        <v>0</v>
      </c>
      <c r="AP586" s="11">
        <f>'OddsRatio_working_3-way'!AD586+'OddsRatio_working_3-way'!AJ586</f>
        <v>0</v>
      </c>
      <c r="AQ586" s="11">
        <f>'OddsRatio_working_3-way'!AE586+'OddsRatio_working_3-way'!AK586</f>
        <v>0</v>
      </c>
      <c r="AR586" s="10">
        <f>IF(A586="","",IF(('OddsRatio_working_3-way'!X586=0),IF(Q586&gt;0,-Q586^(1/3),(-Q586)^(1/3)),'OddsRatio_working_3-way'!AL586-'OddsRatio_working_3-way'!R586/3))</f>
        <v>1.1050805736192824</v>
      </c>
      <c r="AS586" s="11">
        <f>IF(('OddsRatio_working_3-way'!X586=0),IF(Q586&gt;0,-Q586^(1/3),(-Q586)^(1/3)),'OddsRatio_working_3-way'!AM586-'OddsRatio_working_3-way'!R586/3)</f>
        <v>-1.0249475638734902</v>
      </c>
      <c r="AT586" s="11">
        <f>IF(('OddsRatio_working_3-way'!X586=0),IF(Q586&gt;0,-Q586^(1/3),(-Q586)^(1/3)),'OddsRatio_working_3-way'!AN586-'OddsRatio_working_3-way'!R586/3)</f>
        <v>-8.0133009745792586E-2</v>
      </c>
      <c r="AU586" s="11">
        <f>IF(('OddsRatio_working_3-way'!X586=0),0,'OddsRatio_working_3-way'!AO586)</f>
        <v>0</v>
      </c>
      <c r="AV586" s="11">
        <f>IF(('OddsRatio_working_3-way'!X586=0),0,'OddsRatio_working_3-way'!AP586)</f>
        <v>0</v>
      </c>
      <c r="AW586" s="11">
        <f>IF(('OddsRatio_working_3-way'!X586=0),0,'OddsRatio_working_3-way'!AQ586)</f>
        <v>0</v>
      </c>
    </row>
    <row r="587" spans="1:49" x14ac:dyDescent="0.2">
      <c r="A587" s="4">
        <f>IF('True_Odds_Calculator_3-way'!A588="","",'True_Odds_Calculator_3-way'!A588)</f>
        <v>2.92</v>
      </c>
      <c r="B587" s="4">
        <f>IF('True_Odds_Calculator_3-way'!B588="","",'True_Odds_Calculator_3-way'!B588)</f>
        <v>3.3</v>
      </c>
      <c r="C587" s="4">
        <f>IF('True_Odds_Calculator_3-way'!C588="","",'True_Odds_Calculator_3-way'!C588)</f>
        <v>2.66</v>
      </c>
      <c r="D587" s="9">
        <f t="shared" si="130"/>
        <v>0.33527180128866935</v>
      </c>
      <c r="E587" s="9">
        <f t="shared" si="131"/>
        <v>0.29629146259803957</v>
      </c>
      <c r="F587" s="9">
        <f t="shared" si="132"/>
        <v>0.36843673611329142</v>
      </c>
      <c r="G587" s="9">
        <f t="shared" si="133"/>
        <v>1.0326326346706243</v>
      </c>
      <c r="H587" s="9">
        <f t="shared" si="134"/>
        <v>2.9826546585675993</v>
      </c>
      <c r="I587" s="9">
        <f t="shared" si="135"/>
        <v>3.3750550597424356</v>
      </c>
      <c r="J587" s="9">
        <f t="shared" si="136"/>
        <v>2.714170173553236</v>
      </c>
      <c r="K587" s="11">
        <f t="shared" si="137"/>
        <v>0.34246575342465752</v>
      </c>
      <c r="L587" s="11">
        <f t="shared" si="138"/>
        <v>0.30303030303030304</v>
      </c>
      <c r="M587" s="11">
        <f t="shared" si="139"/>
        <v>0.37593984962406013</v>
      </c>
      <c r="N587" s="11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-0.28599518722085437</v>
      </c>
      <c r="O587" s="11">
        <f>0</f>
        <v>0</v>
      </c>
      <c r="P587" s="11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0.22940289703087105</v>
      </c>
      <c r="Q587" s="11">
        <f>2*'OddsRatio_working_3-way'!K587*'OddsRatio_working_3-way'!L587*'OddsRatio_working_3-way'!M587</f>
        <v>7.8028196269003772E-2</v>
      </c>
      <c r="R587" s="11">
        <f t="shared" si="140"/>
        <v>0</v>
      </c>
      <c r="S587" s="11">
        <f t="shared" si="141"/>
        <v>-0.80212152959664673</v>
      </c>
      <c r="T587" s="11">
        <f t="shared" si="142"/>
        <v>-0.2728304522437574</v>
      </c>
      <c r="U587" s="11">
        <f>'OddsRatio_working_3-way'!S587-'OddsRatio_working_3-way'!R587^2/3</f>
        <v>-0.80212152959664673</v>
      </c>
      <c r="V587" s="11">
        <f>'OddsRatio_working_3-way'!S587*'OddsRatio_working_3-way'!R587/3-2*'OddsRatio_working_3-way'!R587^3/27-'OddsRatio_working_3-way'!T587</f>
        <v>0.2728304522437574</v>
      </c>
      <c r="W587" s="11">
        <f>'OddsRatio_working_3-way'!V587^2+4*'OddsRatio_working_3-way'!U587^3/27</f>
        <v>-2.0204552181141006E-3</v>
      </c>
      <c r="X587" s="11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0.13825421412171068</v>
      </c>
      <c r="Y587" s="11">
        <f>IF('OddsRatio_working_3-way'!W587&gt;=0,IF('OddsRatio_working_3-way'!V587+SQRT('OddsRatio_working_3-way'!W587)&gt;0,0,PI()),ACOS('OddsRatio_working_3-way'!V587/(2*'OddsRatio_working_3-way'!X587)))</f>
        <v>0.16328557954913148</v>
      </c>
      <c r="Z587" s="11">
        <f>'OddsRatio_working_3-way'!X587^(1/3)*COS('OddsRatio_working_3-way'!Y587/3)</f>
        <v>0.51631631733531214</v>
      </c>
      <c r="AA587" s="11">
        <f>'OddsRatio_working_3-way'!X587^(1/3)*COS(('OddsRatio_working_3-way'!Y587+2*PI())/3)</f>
        <v>-0.28251955721407779</v>
      </c>
      <c r="AB587" s="11">
        <f>'OddsRatio_working_3-way'!X587^(1/3)*COS(('OddsRatio_working_3-way'!Y587+4*PI())/3)</f>
        <v>-0.23379676012123432</v>
      </c>
      <c r="AC587" s="11">
        <f>'OddsRatio_working_3-way'!X587^(1/3)*SIN('OddsRatio_working_3-way'!Y587/3)</f>
        <v>2.8130120017224682E-2</v>
      </c>
      <c r="AD587" s="11">
        <f>'OddsRatio_working_3-way'!X587^(1/3)*SIN(('OddsRatio_working_3-way'!Y587+2*PI())/3)</f>
        <v>0.43307798719219576</v>
      </c>
      <c r="AE587" s="11">
        <f>'OddsRatio_working_3-way'!X587^(1/3)*SIN(('OddsRatio_working_3-way'!Y587+4*PI())/3)</f>
        <v>-0.46120810720942046</v>
      </c>
      <c r="AF587" s="11">
        <f>-'OddsRatio_working_3-way'!U587/(3*'OddsRatio_working_3-way'!X587^(1/3))*COS(('OddsRatio_working_3-way'!Y587)/3)</f>
        <v>0.51631631733531214</v>
      </c>
      <c r="AG587" s="11">
        <f>-'OddsRatio_working_3-way'!U587/(3*'OddsRatio_working_3-way'!X587^(1/3))*COS(('OddsRatio_working_3-way'!Y587+2*PI())/3)</f>
        <v>-0.28251955721407779</v>
      </c>
      <c r="AH587" s="11">
        <f>-'OddsRatio_working_3-way'!U587/(3*'OddsRatio_working_3-way'!X587^(1/3))*COS(('OddsRatio_working_3-way'!Y587+4*PI())/3)</f>
        <v>-0.23379676012123432</v>
      </c>
      <c r="AI587" s="11">
        <f>'OddsRatio_working_3-way'!U587/(3*'OddsRatio_working_3-way'!X587^(1/3))*SIN(('OddsRatio_working_3-way'!Y587)/3)</f>
        <v>-2.8130120017224682E-2</v>
      </c>
      <c r="AJ587" s="11">
        <f>'OddsRatio_working_3-way'!U587/(3*'OddsRatio_working_3-way'!X587^(1/3))*SIN(('OddsRatio_working_3-way'!Y587+2*PI())/3)</f>
        <v>-0.43307798719219576</v>
      </c>
      <c r="AK587" s="11">
        <f>'OddsRatio_working_3-way'!U587/(3*'OddsRatio_working_3-way'!X587^(1/3))*SIN(('OddsRatio_working_3-way'!Y587+4*PI())/3)</f>
        <v>0.46120810720942046</v>
      </c>
      <c r="AL587" s="11">
        <f>'OddsRatio_working_3-way'!Z587+'OddsRatio_working_3-way'!AF587</f>
        <v>1.0326326346706243</v>
      </c>
      <c r="AM587" s="11">
        <f>'OddsRatio_working_3-way'!AA587+'OddsRatio_working_3-way'!AG587</f>
        <v>-0.56503911442815558</v>
      </c>
      <c r="AN587" s="11">
        <f>'OddsRatio_working_3-way'!AB587+'OddsRatio_working_3-way'!AH587</f>
        <v>-0.46759352024246864</v>
      </c>
      <c r="AO587" s="11">
        <f>'OddsRatio_working_3-way'!AC587+'OddsRatio_working_3-way'!AI587</f>
        <v>0</v>
      </c>
      <c r="AP587" s="11">
        <f>'OddsRatio_working_3-way'!AD587+'OddsRatio_working_3-way'!AJ587</f>
        <v>0</v>
      </c>
      <c r="AQ587" s="11">
        <f>'OddsRatio_working_3-way'!AE587+'OddsRatio_working_3-way'!AK587</f>
        <v>0</v>
      </c>
      <c r="AR587" s="10">
        <f>IF(A587="","",IF(('OddsRatio_working_3-way'!X587=0),IF(Q587&gt;0,-Q587^(1/3),(-Q587)^(1/3)),'OddsRatio_working_3-way'!AL587-'OddsRatio_working_3-way'!R587/3))</f>
        <v>1.0326326346706243</v>
      </c>
      <c r="AS587" s="11">
        <f>IF(('OddsRatio_working_3-way'!X587=0),IF(Q587&gt;0,-Q587^(1/3),(-Q587)^(1/3)),'OddsRatio_working_3-way'!AM587-'OddsRatio_working_3-way'!R587/3)</f>
        <v>-0.56503911442815558</v>
      </c>
      <c r="AT587" s="11">
        <f>IF(('OddsRatio_working_3-way'!X587=0),IF(Q587&gt;0,-Q587^(1/3),(-Q587)^(1/3)),'OddsRatio_working_3-way'!AN587-'OddsRatio_working_3-way'!R587/3)</f>
        <v>-0.46759352024246864</v>
      </c>
      <c r="AU587" s="11">
        <f>IF(('OddsRatio_working_3-way'!X587=0),0,'OddsRatio_working_3-way'!AO587)</f>
        <v>0</v>
      </c>
      <c r="AV587" s="11">
        <f>IF(('OddsRatio_working_3-way'!X587=0),0,'OddsRatio_working_3-way'!AP587)</f>
        <v>0</v>
      </c>
      <c r="AW587" s="11">
        <f>IF(('OddsRatio_working_3-way'!X587=0),0,'OddsRatio_working_3-way'!AQ587)</f>
        <v>0</v>
      </c>
    </row>
    <row r="588" spans="1:49" x14ac:dyDescent="0.2">
      <c r="A588" s="4">
        <f>IF('True_Odds_Calculator_3-way'!A589="","",'True_Odds_Calculator_3-way'!A589)</f>
        <v>3.24</v>
      </c>
      <c r="B588" s="4">
        <f>IF('True_Odds_Calculator_3-way'!B589="","",'True_Odds_Calculator_3-way'!B589)</f>
        <v>3.27</v>
      </c>
      <c r="C588" s="4">
        <f>IF('True_Odds_Calculator_3-way'!C589="","",'True_Odds_Calculator_3-way'!C589)</f>
        <v>2.42</v>
      </c>
      <c r="D588" s="9">
        <f t="shared" si="130"/>
        <v>0.2998169339190544</v>
      </c>
      <c r="E588" s="9">
        <f t="shared" si="131"/>
        <v>0.29703153502287077</v>
      </c>
      <c r="F588" s="9">
        <f t="shared" si="132"/>
        <v>0.40315153105807489</v>
      </c>
      <c r="G588" s="9">
        <f t="shared" si="133"/>
        <v>1.0425752870029197</v>
      </c>
      <c r="H588" s="9">
        <f t="shared" si="134"/>
        <v>3.3353686428865403</v>
      </c>
      <c r="I588" s="9">
        <f t="shared" si="135"/>
        <v>3.3666459014966281</v>
      </c>
      <c r="J588" s="9">
        <f t="shared" si="136"/>
        <v>2.4804569075441454</v>
      </c>
      <c r="K588" s="11">
        <f t="shared" si="137"/>
        <v>0.30864197530864196</v>
      </c>
      <c r="L588" s="11">
        <f t="shared" si="138"/>
        <v>0.3058103975535168</v>
      </c>
      <c r="M588" s="11">
        <f t="shared" si="139"/>
        <v>0.41322314049586778</v>
      </c>
      <c r="N588" s="11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-0.28161390259434937</v>
      </c>
      <c r="O588" s="11">
        <f>0</f>
        <v>0</v>
      </c>
      <c r="P588" s="11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0.23128451911697206</v>
      </c>
      <c r="Q588" s="11">
        <f>2*'OddsRatio_working_3-way'!K588*'OddsRatio_working_3-way'!L588*'OddsRatio_working_3-way'!M588</f>
        <v>7.8004896835403736E-2</v>
      </c>
      <c r="R588" s="11">
        <f t="shared" si="140"/>
        <v>0</v>
      </c>
      <c r="S588" s="11">
        <f t="shared" si="141"/>
        <v>-0.82128231946746522</v>
      </c>
      <c r="T588" s="11">
        <f t="shared" si="142"/>
        <v>-0.27699235057924626</v>
      </c>
      <c r="U588" s="11">
        <f>'OddsRatio_working_3-way'!S588-'OddsRatio_working_3-way'!R588^2/3</f>
        <v>-0.82128231946746522</v>
      </c>
      <c r="V588" s="11">
        <f>'OddsRatio_working_3-way'!S588*'OddsRatio_working_3-way'!R588/3-2*'OddsRatio_working_3-way'!R588^3/27-'OddsRatio_working_3-way'!T588</f>
        <v>0.27699235057924626</v>
      </c>
      <c r="W588" s="11">
        <f>'OddsRatio_working_3-way'!V588^2+4*'OddsRatio_working_3-way'!U588^3/27</f>
        <v>-5.3431995017183126E-3</v>
      </c>
      <c r="X588" s="11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0.14323753155260527</v>
      </c>
      <c r="Y588" s="11">
        <f>IF('OddsRatio_working_3-way'!W588&gt;=0,IF('OddsRatio_working_3-way'!V588+SQRT('OddsRatio_working_3-way'!W588)&gt;0,0,PI()),ACOS('OddsRatio_working_3-way'!V588/(2*'OddsRatio_working_3-way'!X588)))</f>
        <v>0.25801395349667766</v>
      </c>
      <c r="Z588" s="11">
        <f>'OddsRatio_working_3-way'!X588^(1/3)*COS('OddsRatio_working_3-way'!Y588/3)</f>
        <v>0.52128764350145984</v>
      </c>
      <c r="AA588" s="11">
        <f>'OddsRatio_working_3-way'!X588^(1/3)*COS(('OddsRatio_working_3-way'!Y588+2*PI())/3)</f>
        <v>-0.29956649401751456</v>
      </c>
      <c r="AB588" s="11">
        <f>'OddsRatio_working_3-way'!X588^(1/3)*COS(('OddsRatio_working_3-way'!Y588+4*PI())/3)</f>
        <v>-0.22172114948394514</v>
      </c>
      <c r="AC588" s="11">
        <f>'OddsRatio_working_3-way'!X588^(1/3)*SIN('OddsRatio_working_3-way'!Y588/3)</f>
        <v>4.4944030621615547E-2</v>
      </c>
      <c r="AD588" s="11">
        <f>'OddsRatio_working_3-way'!X588^(1/3)*SIN(('OddsRatio_working_3-way'!Y588+2*PI())/3)</f>
        <v>0.42897632664038254</v>
      </c>
      <c r="AE588" s="11">
        <f>'OddsRatio_working_3-way'!X588^(1/3)*SIN(('OddsRatio_working_3-way'!Y588+4*PI())/3)</f>
        <v>-0.47392035726199799</v>
      </c>
      <c r="AF588" s="11">
        <f>-'OddsRatio_working_3-way'!U588/(3*'OddsRatio_working_3-way'!X588^(1/3))*COS(('OddsRatio_working_3-way'!Y588)/3)</f>
        <v>0.52128764350145984</v>
      </c>
      <c r="AG588" s="11">
        <f>-'OddsRatio_working_3-way'!U588/(3*'OddsRatio_working_3-way'!X588^(1/3))*COS(('OddsRatio_working_3-way'!Y588+2*PI())/3)</f>
        <v>-0.29956649401751456</v>
      </c>
      <c r="AH588" s="11">
        <f>-'OddsRatio_working_3-way'!U588/(3*'OddsRatio_working_3-way'!X588^(1/3))*COS(('OddsRatio_working_3-way'!Y588+4*PI())/3)</f>
        <v>-0.22172114948394514</v>
      </c>
      <c r="AI588" s="11">
        <f>'OddsRatio_working_3-way'!U588/(3*'OddsRatio_working_3-way'!X588^(1/3))*SIN(('OddsRatio_working_3-way'!Y588)/3)</f>
        <v>-4.4944030621615547E-2</v>
      </c>
      <c r="AJ588" s="11">
        <f>'OddsRatio_working_3-way'!U588/(3*'OddsRatio_working_3-way'!X588^(1/3))*SIN(('OddsRatio_working_3-way'!Y588+2*PI())/3)</f>
        <v>-0.42897632664038254</v>
      </c>
      <c r="AK588" s="11">
        <f>'OddsRatio_working_3-way'!U588/(3*'OddsRatio_working_3-way'!X588^(1/3))*SIN(('OddsRatio_working_3-way'!Y588+4*PI())/3)</f>
        <v>0.47392035726199799</v>
      </c>
      <c r="AL588" s="11">
        <f>'OddsRatio_working_3-way'!Z588+'OddsRatio_working_3-way'!AF588</f>
        <v>1.0425752870029197</v>
      </c>
      <c r="AM588" s="11">
        <f>'OddsRatio_working_3-way'!AA588+'OddsRatio_working_3-way'!AG588</f>
        <v>-0.59913298803502912</v>
      </c>
      <c r="AN588" s="11">
        <f>'OddsRatio_working_3-way'!AB588+'OddsRatio_working_3-way'!AH588</f>
        <v>-0.44344229896789028</v>
      </c>
      <c r="AO588" s="11">
        <f>'OddsRatio_working_3-way'!AC588+'OddsRatio_working_3-way'!AI588</f>
        <v>0</v>
      </c>
      <c r="AP588" s="11">
        <f>'OddsRatio_working_3-way'!AD588+'OddsRatio_working_3-way'!AJ588</f>
        <v>0</v>
      </c>
      <c r="AQ588" s="11">
        <f>'OddsRatio_working_3-way'!AE588+'OddsRatio_working_3-way'!AK588</f>
        <v>0</v>
      </c>
      <c r="AR588" s="10">
        <f>IF(A588="","",IF(('OddsRatio_working_3-way'!X588=0),IF(Q588&gt;0,-Q588^(1/3),(-Q588)^(1/3)),'OddsRatio_working_3-way'!AL588-'OddsRatio_working_3-way'!R588/3))</f>
        <v>1.0425752870029197</v>
      </c>
      <c r="AS588" s="11">
        <f>IF(('OddsRatio_working_3-way'!X588=0),IF(Q588&gt;0,-Q588^(1/3),(-Q588)^(1/3)),'OddsRatio_working_3-way'!AM588-'OddsRatio_working_3-way'!R588/3)</f>
        <v>-0.59913298803502912</v>
      </c>
      <c r="AT588" s="11">
        <f>IF(('OddsRatio_working_3-way'!X588=0),IF(Q588&gt;0,-Q588^(1/3),(-Q588)^(1/3)),'OddsRatio_working_3-way'!AN588-'OddsRatio_working_3-way'!R588/3)</f>
        <v>-0.44344229896789028</v>
      </c>
      <c r="AU588" s="11">
        <f>IF(('OddsRatio_working_3-way'!X588=0),0,'OddsRatio_working_3-way'!AO588)</f>
        <v>0</v>
      </c>
      <c r="AV588" s="11">
        <f>IF(('OddsRatio_working_3-way'!X588=0),0,'OddsRatio_working_3-way'!AP588)</f>
        <v>0</v>
      </c>
      <c r="AW588" s="11">
        <f>IF(('OddsRatio_working_3-way'!X588=0),0,'OddsRatio_working_3-way'!AQ588)</f>
        <v>0</v>
      </c>
    </row>
    <row r="589" spans="1:49" x14ac:dyDescent="0.2">
      <c r="A589" s="4">
        <f>IF('True_Odds_Calculator_3-way'!A590="","",'True_Odds_Calculator_3-way'!A590)</f>
        <v>2.38</v>
      </c>
      <c r="B589" s="4">
        <f>IF('True_Odds_Calculator_3-way'!B590="","",'True_Odds_Calculator_3-way'!B590)</f>
        <v>3.55</v>
      </c>
      <c r="C589" s="4">
        <f>IF('True_Odds_Calculator_3-way'!C590="","",'True_Odds_Calculator_3-way'!C590)</f>
        <v>3.07</v>
      </c>
      <c r="D589" s="9">
        <f t="shared" si="130"/>
        <v>0.41003828327397934</v>
      </c>
      <c r="E589" s="9">
        <f t="shared" si="131"/>
        <v>0.27332515748582442</v>
      </c>
      <c r="F589" s="9">
        <f t="shared" si="132"/>
        <v>0.31663655924019618</v>
      </c>
      <c r="G589" s="9">
        <f t="shared" si="133"/>
        <v>1.0426062829248597</v>
      </c>
      <c r="H589" s="9">
        <f t="shared" si="134"/>
        <v>2.4387966704363069</v>
      </c>
      <c r="I589" s="9">
        <f t="shared" si="135"/>
        <v>3.658646021458392</v>
      </c>
      <c r="J589" s="9">
        <f t="shared" si="136"/>
        <v>3.1581950056544597</v>
      </c>
      <c r="K589" s="11">
        <f t="shared" si="137"/>
        <v>0.42016806722689076</v>
      </c>
      <c r="L589" s="11">
        <f t="shared" si="138"/>
        <v>0.28169014084507044</v>
      </c>
      <c r="M589" s="11">
        <f t="shared" si="139"/>
        <v>0.32573289902280134</v>
      </c>
      <c r="N589" s="11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-0.28083156921987951</v>
      </c>
      <c r="O589" s="11">
        <f>0</f>
        <v>0</v>
      </c>
      <c r="P589" s="11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0.23131700723598148</v>
      </c>
      <c r="Q589" s="11">
        <f>2*'OddsRatio_working_3-way'!K589*'OddsRatio_working_3-way'!L589*'OddsRatio_working_3-way'!M589</f>
        <v>7.7105669078660524E-2</v>
      </c>
      <c r="R589" s="11">
        <f t="shared" si="140"/>
        <v>0</v>
      </c>
      <c r="S589" s="11">
        <f t="shared" si="141"/>
        <v>-0.82368591208800257</v>
      </c>
      <c r="T589" s="11">
        <f t="shared" si="142"/>
        <v>-0.27456197069600097</v>
      </c>
      <c r="U589" s="11">
        <f>'OddsRatio_working_3-way'!S589-'OddsRatio_working_3-way'!R589^2/3</f>
        <v>-0.82368591208800257</v>
      </c>
      <c r="V589" s="11">
        <f>'OddsRatio_working_3-way'!S589*'OddsRatio_working_3-way'!R589/3-2*'OddsRatio_working_3-way'!R589^3/27-'OddsRatio_working_3-way'!T589</f>
        <v>0.27456197069600097</v>
      </c>
      <c r="W589" s="11">
        <f>'OddsRatio_working_3-way'!V589^2+4*'OddsRatio_working_3-way'!U589^3/27</f>
        <v>-7.4063454878857543E-3</v>
      </c>
      <c r="X589" s="11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0.14386679710791286</v>
      </c>
      <c r="Y589" s="11">
        <f>IF('OddsRatio_working_3-way'!W589&gt;=0,IF('OddsRatio_working_3-way'!V589+SQRT('OddsRatio_working_3-way'!W589)&gt;0,0,PI()),ACOS('OddsRatio_working_3-way'!V589/(2*'OddsRatio_working_3-way'!X589)))</f>
        <v>0.30374572855343884</v>
      </c>
      <c r="Z589" s="11">
        <f>'OddsRatio_working_3-way'!X589^(1/3)*COS('OddsRatio_working_3-way'!Y589/3)</f>
        <v>0.52130314146242995</v>
      </c>
      <c r="AA589" s="11">
        <f>'OddsRatio_working_3-way'!X589^(1/3)*COS(('OddsRatio_working_3-way'!Y589+2*PI())/3)</f>
        <v>-0.30651826941394134</v>
      </c>
      <c r="AB589" s="11">
        <f>'OddsRatio_working_3-way'!X589^(1/3)*COS(('OddsRatio_working_3-way'!Y589+4*PI())/3)</f>
        <v>-0.21478487204848873</v>
      </c>
      <c r="AC589" s="11">
        <f>'OddsRatio_working_3-way'!X589^(1/3)*SIN('OddsRatio_working_3-way'!Y589/3)</f>
        <v>5.2962301662623112E-2</v>
      </c>
      <c r="AD589" s="11">
        <f>'OddsRatio_working_3-way'!X589^(1/3)*SIN(('OddsRatio_working_3-way'!Y589+2*PI())/3)</f>
        <v>0.4249806127477857</v>
      </c>
      <c r="AE589" s="11">
        <f>'OddsRatio_working_3-way'!X589^(1/3)*SIN(('OddsRatio_working_3-way'!Y589+4*PI())/3)</f>
        <v>-0.4779429144104087</v>
      </c>
      <c r="AF589" s="11">
        <f>-'OddsRatio_working_3-way'!U589/(3*'OddsRatio_working_3-way'!X589^(1/3))*COS(('OddsRatio_working_3-way'!Y589)/3)</f>
        <v>0.52130314146242973</v>
      </c>
      <c r="AG589" s="11">
        <f>-'OddsRatio_working_3-way'!U589/(3*'OddsRatio_working_3-way'!X589^(1/3))*COS(('OddsRatio_working_3-way'!Y589+2*PI())/3)</f>
        <v>-0.30651826941394122</v>
      </c>
      <c r="AH589" s="11">
        <f>-'OddsRatio_working_3-way'!U589/(3*'OddsRatio_working_3-way'!X589^(1/3))*COS(('OddsRatio_working_3-way'!Y589+4*PI())/3)</f>
        <v>-0.21478487204848865</v>
      </c>
      <c r="AI589" s="11">
        <f>'OddsRatio_working_3-way'!U589/(3*'OddsRatio_working_3-way'!X589^(1/3))*SIN(('OddsRatio_working_3-way'!Y589)/3)</f>
        <v>-5.2962301662623092E-2</v>
      </c>
      <c r="AJ589" s="11">
        <f>'OddsRatio_working_3-way'!U589/(3*'OddsRatio_working_3-way'!X589^(1/3))*SIN(('OddsRatio_working_3-way'!Y589+2*PI())/3)</f>
        <v>-0.42498061274778554</v>
      </c>
      <c r="AK589" s="11">
        <f>'OddsRatio_working_3-way'!U589/(3*'OddsRatio_working_3-way'!X589^(1/3))*SIN(('OddsRatio_working_3-way'!Y589+4*PI())/3)</f>
        <v>0.47794291441040848</v>
      </c>
      <c r="AL589" s="11">
        <f>'OddsRatio_working_3-way'!Z589+'OddsRatio_working_3-way'!AF589</f>
        <v>1.0426062829248597</v>
      </c>
      <c r="AM589" s="11">
        <f>'OddsRatio_working_3-way'!AA589+'OddsRatio_working_3-way'!AG589</f>
        <v>-0.61303653882788256</v>
      </c>
      <c r="AN589" s="11">
        <f>'OddsRatio_working_3-way'!AB589+'OddsRatio_working_3-way'!AH589</f>
        <v>-0.42956974409697735</v>
      </c>
      <c r="AO589" s="11">
        <f>'OddsRatio_working_3-way'!AC589+'OddsRatio_working_3-way'!AI589</f>
        <v>0</v>
      </c>
      <c r="AP589" s="11">
        <f>'OddsRatio_working_3-way'!AD589+'OddsRatio_working_3-way'!AJ589</f>
        <v>0</v>
      </c>
      <c r="AQ589" s="11">
        <f>'OddsRatio_working_3-way'!AE589+'OddsRatio_working_3-way'!AK589</f>
        <v>0</v>
      </c>
      <c r="AR589" s="10">
        <f>IF(A589="","",IF(('OddsRatio_working_3-way'!X589=0),IF(Q589&gt;0,-Q589^(1/3),(-Q589)^(1/3)),'OddsRatio_working_3-way'!AL589-'OddsRatio_working_3-way'!R589/3))</f>
        <v>1.0426062829248597</v>
      </c>
      <c r="AS589" s="11">
        <f>IF(('OddsRatio_working_3-way'!X589=0),IF(Q589&gt;0,-Q589^(1/3),(-Q589)^(1/3)),'OddsRatio_working_3-way'!AM589-'OddsRatio_working_3-way'!R589/3)</f>
        <v>-0.61303653882788256</v>
      </c>
      <c r="AT589" s="11">
        <f>IF(('OddsRatio_working_3-way'!X589=0),IF(Q589&gt;0,-Q589^(1/3),(-Q589)^(1/3)),'OddsRatio_working_3-way'!AN589-'OddsRatio_working_3-way'!R589/3)</f>
        <v>-0.42956974409697735</v>
      </c>
      <c r="AU589" s="11">
        <f>IF(('OddsRatio_working_3-way'!X589=0),0,'OddsRatio_working_3-way'!AO589)</f>
        <v>0</v>
      </c>
      <c r="AV589" s="11">
        <f>IF(('OddsRatio_working_3-way'!X589=0),0,'OddsRatio_working_3-way'!AP589)</f>
        <v>0</v>
      </c>
      <c r="AW589" s="11">
        <f>IF(('OddsRatio_working_3-way'!X589=0),0,'OddsRatio_working_3-way'!AQ589)</f>
        <v>0</v>
      </c>
    </row>
    <row r="590" spans="1:49" x14ac:dyDescent="0.2">
      <c r="A590" s="4">
        <f>IF('True_Odds_Calculator_3-way'!A591="","",'True_Odds_Calculator_3-way'!A591)</f>
        <v>4.04</v>
      </c>
      <c r="B590" s="4">
        <f>IF('True_Odds_Calculator_3-way'!B591="","",'True_Odds_Calculator_3-way'!B591)</f>
        <v>3.74</v>
      </c>
      <c r="C590" s="4">
        <f>IF('True_Odds_Calculator_3-way'!C591="","",'True_Odds_Calculator_3-way'!C591)</f>
        <v>1.93</v>
      </c>
      <c r="D590" s="9">
        <f t="shared" si="130"/>
        <v>0.23784265187424927</v>
      </c>
      <c r="E590" s="9">
        <f t="shared" si="131"/>
        <v>0.25718638473230404</v>
      </c>
      <c r="F590" s="9">
        <f t="shared" si="132"/>
        <v>0.5049709633934466</v>
      </c>
      <c r="G590" s="9">
        <f t="shared" si="133"/>
        <v>1.0540988002491978</v>
      </c>
      <c r="H590" s="9">
        <f t="shared" si="134"/>
        <v>4.2044603527575619</v>
      </c>
      <c r="I590" s="9">
        <f t="shared" si="135"/>
        <v>3.8882307126828026</v>
      </c>
      <c r="J590" s="9">
        <f t="shared" si="136"/>
        <v>1.9803118842317533</v>
      </c>
      <c r="K590" s="11">
        <f t="shared" si="137"/>
        <v>0.24752475247524752</v>
      </c>
      <c r="L590" s="11">
        <f t="shared" si="138"/>
        <v>0.26737967914438499</v>
      </c>
      <c r="M590" s="11">
        <f t="shared" si="139"/>
        <v>0.5181347150259068</v>
      </c>
      <c r="N590" s="11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-0.2656420472891543</v>
      </c>
      <c r="O590" s="11">
        <f>0</f>
        <v>0</v>
      </c>
      <c r="P590" s="11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0.23009768212420145</v>
      </c>
      <c r="Q590" s="11">
        <f>2*'OddsRatio_working_3-way'!K590*'OddsRatio_working_3-way'!L590*'OddsRatio_working_3-way'!M590</f>
        <v>6.8583511810492243E-2</v>
      </c>
      <c r="R590" s="11">
        <f t="shared" si="140"/>
        <v>0</v>
      </c>
      <c r="S590" s="11">
        <f t="shared" si="141"/>
        <v>-0.86619450675192844</v>
      </c>
      <c r="T590" s="11">
        <f t="shared" si="142"/>
        <v>-0.25818018085005318</v>
      </c>
      <c r="U590" s="11">
        <f>'OddsRatio_working_3-way'!S590-'OddsRatio_working_3-way'!R590^2/3</f>
        <v>-0.86619450675192844</v>
      </c>
      <c r="V590" s="11">
        <f>'OddsRatio_working_3-way'!S590*'OddsRatio_working_3-way'!R590/3-2*'OddsRatio_working_3-way'!R590^3/27-'OddsRatio_working_3-way'!T590</f>
        <v>0.25818018085005318</v>
      </c>
      <c r="W590" s="11">
        <f>'OddsRatio_working_3-way'!V590^2+4*'OddsRatio_working_3-way'!U590^3/27</f>
        <v>-2.9624417744251563E-2</v>
      </c>
      <c r="X590" s="11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0.15514624030895635</v>
      </c>
      <c r="Y590" s="11">
        <f>IF('OddsRatio_working_3-way'!W590&gt;=0,IF('OddsRatio_working_3-way'!V590+SQRT('OddsRatio_working_3-way'!W590)&gt;0,0,PI()),ACOS('OddsRatio_working_3-way'!V590/(2*'OddsRatio_working_3-way'!X590)))</f>
        <v>0.58799545137053977</v>
      </c>
      <c r="Z590" s="11">
        <f>'OddsRatio_working_3-way'!X590^(1/3)*COS('OddsRatio_working_3-way'!Y590/3)</f>
        <v>0.52704940012459889</v>
      </c>
      <c r="AA590" s="11">
        <f>'OddsRatio_working_3-way'!X590^(1/3)*COS(('OddsRatio_working_3-way'!Y590+2*PI())/3)</f>
        <v>-0.35414933280201027</v>
      </c>
      <c r="AB590" s="11">
        <f>'OddsRatio_working_3-way'!X590^(1/3)*COS(('OddsRatio_working_3-way'!Y590+4*PI())/3)</f>
        <v>-0.17290006732258836</v>
      </c>
      <c r="AC590" s="11">
        <f>'OddsRatio_working_3-way'!X590^(1/3)*SIN('OddsRatio_working_3-way'!Y590/3)</f>
        <v>0.10464431221496617</v>
      </c>
      <c r="AD590" s="11">
        <f>'OddsRatio_working_3-way'!X590^(1/3)*SIN(('OddsRatio_working_3-way'!Y590+2*PI())/3)</f>
        <v>0.404116013449769</v>
      </c>
      <c r="AE590" s="11">
        <f>'OddsRatio_working_3-way'!X590^(1/3)*SIN(('OddsRatio_working_3-way'!Y590+4*PI())/3)</f>
        <v>-0.50876032566473506</v>
      </c>
      <c r="AF590" s="11">
        <f>-'OddsRatio_working_3-way'!U590/(3*'OddsRatio_working_3-way'!X590^(1/3))*COS(('OddsRatio_working_3-way'!Y590)/3)</f>
        <v>0.52704940012459878</v>
      </c>
      <c r="AG590" s="11">
        <f>-'OddsRatio_working_3-way'!U590/(3*'OddsRatio_working_3-way'!X590^(1/3))*COS(('OddsRatio_working_3-way'!Y590+2*PI())/3)</f>
        <v>-0.35414933280201022</v>
      </c>
      <c r="AH590" s="11">
        <f>-'OddsRatio_working_3-way'!U590/(3*'OddsRatio_working_3-way'!X590^(1/3))*COS(('OddsRatio_working_3-way'!Y590+4*PI())/3)</f>
        <v>-0.17290006732258831</v>
      </c>
      <c r="AI590" s="11">
        <f>'OddsRatio_working_3-way'!U590/(3*'OddsRatio_working_3-way'!X590^(1/3))*SIN(('OddsRatio_working_3-way'!Y590)/3)</f>
        <v>-0.10464431221496615</v>
      </c>
      <c r="AJ590" s="11">
        <f>'OddsRatio_working_3-way'!U590/(3*'OddsRatio_working_3-way'!X590^(1/3))*SIN(('OddsRatio_working_3-way'!Y590+2*PI())/3)</f>
        <v>-0.40411601344976888</v>
      </c>
      <c r="AK590" s="11">
        <f>'OddsRatio_working_3-way'!U590/(3*'OddsRatio_working_3-way'!X590^(1/3))*SIN(('OddsRatio_working_3-way'!Y590+4*PI())/3)</f>
        <v>0.50876032566473495</v>
      </c>
      <c r="AL590" s="11">
        <f>'OddsRatio_working_3-way'!Z590+'OddsRatio_working_3-way'!AF590</f>
        <v>1.0540988002491978</v>
      </c>
      <c r="AM590" s="11">
        <f>'OddsRatio_working_3-way'!AA590+'OddsRatio_working_3-way'!AG590</f>
        <v>-0.70829866560402044</v>
      </c>
      <c r="AN590" s="11">
        <f>'OddsRatio_working_3-way'!AB590+'OddsRatio_working_3-way'!AH590</f>
        <v>-0.34580013464517667</v>
      </c>
      <c r="AO590" s="11">
        <f>'OddsRatio_working_3-way'!AC590+'OddsRatio_working_3-way'!AI590</f>
        <v>0</v>
      </c>
      <c r="AP590" s="11">
        <f>'OddsRatio_working_3-way'!AD590+'OddsRatio_working_3-way'!AJ590</f>
        <v>0</v>
      </c>
      <c r="AQ590" s="11">
        <f>'OddsRatio_working_3-way'!AE590+'OddsRatio_working_3-way'!AK590</f>
        <v>0</v>
      </c>
      <c r="AR590" s="10">
        <f>IF(A590="","",IF(('OddsRatio_working_3-way'!X590=0),IF(Q590&gt;0,-Q590^(1/3),(-Q590)^(1/3)),'OddsRatio_working_3-way'!AL590-'OddsRatio_working_3-way'!R590/3))</f>
        <v>1.0540988002491978</v>
      </c>
      <c r="AS590" s="11">
        <f>IF(('OddsRatio_working_3-way'!X590=0),IF(Q590&gt;0,-Q590^(1/3),(-Q590)^(1/3)),'OddsRatio_working_3-way'!AM590-'OddsRatio_working_3-way'!R590/3)</f>
        <v>-0.70829866560402044</v>
      </c>
      <c r="AT590" s="11">
        <f>IF(('OddsRatio_working_3-way'!X590=0),IF(Q590&gt;0,-Q590^(1/3),(-Q590)^(1/3)),'OddsRatio_working_3-way'!AN590-'OddsRatio_working_3-way'!R590/3)</f>
        <v>-0.34580013464517667</v>
      </c>
      <c r="AU590" s="11">
        <f>IF(('OddsRatio_working_3-way'!X590=0),0,'OddsRatio_working_3-way'!AO590)</f>
        <v>0</v>
      </c>
      <c r="AV590" s="11">
        <f>IF(('OddsRatio_working_3-way'!X590=0),0,'OddsRatio_working_3-way'!AP590)</f>
        <v>0</v>
      </c>
      <c r="AW590" s="11">
        <f>IF(('OddsRatio_working_3-way'!X590=0),0,'OddsRatio_working_3-way'!AQ590)</f>
        <v>0</v>
      </c>
    </row>
    <row r="591" spans="1:49" x14ac:dyDescent="0.2">
      <c r="A591" s="4">
        <f>IF('True_Odds_Calculator_3-way'!A592="","",'True_Odds_Calculator_3-way'!A592)</f>
        <v>1.98</v>
      </c>
      <c r="B591" s="4">
        <f>IF('True_Odds_Calculator_3-way'!B592="","",'True_Odds_Calculator_3-way'!B592)</f>
        <v>3.51</v>
      </c>
      <c r="C591" s="4">
        <f>IF('True_Odds_Calculator_3-way'!C592="","",'True_Odds_Calculator_3-way'!C592)</f>
        <v>4.28</v>
      </c>
      <c r="D591" s="9">
        <f t="shared" si="130"/>
        <v>0.49567754064650887</v>
      </c>
      <c r="E591" s="9">
        <f t="shared" si="131"/>
        <v>0.27732375200316228</v>
      </c>
      <c r="F591" s="9">
        <f t="shared" si="132"/>
        <v>0.22699870735032873</v>
      </c>
      <c r="G591" s="9">
        <f t="shared" si="133"/>
        <v>1.0382047041532871</v>
      </c>
      <c r="H591" s="9">
        <f t="shared" si="134"/>
        <v>2.0174406100702216</v>
      </c>
      <c r="I591" s="9">
        <f t="shared" si="135"/>
        <v>3.6058938074247502</v>
      </c>
      <c r="J591" s="9">
        <f t="shared" si="136"/>
        <v>4.4053114296227811</v>
      </c>
      <c r="K591" s="11">
        <f t="shared" si="137"/>
        <v>0.50505050505050508</v>
      </c>
      <c r="L591" s="11">
        <f t="shared" si="138"/>
        <v>0.28490028490028491</v>
      </c>
      <c r="M591" s="11">
        <f t="shared" si="139"/>
        <v>0.23364485981308411</v>
      </c>
      <c r="N591" s="11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-0.2712423916992972</v>
      </c>
      <c r="O591" s="11">
        <f>0</f>
        <v>0</v>
      </c>
      <c r="P591" s="11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0.22760017567909574</v>
      </c>
      <c r="Q591" s="11">
        <f>2*'OddsRatio_working_3-way'!K591*'OddsRatio_working_3-way'!L591*'OddsRatio_working_3-way'!M591</f>
        <v>6.7237865784075548E-2</v>
      </c>
      <c r="R591" s="11">
        <f t="shared" si="140"/>
        <v>0</v>
      </c>
      <c r="S591" s="11">
        <f t="shared" si="141"/>
        <v>-0.83910252469465108</v>
      </c>
      <c r="T591" s="11">
        <f t="shared" si="142"/>
        <v>-0.2478884858772972</v>
      </c>
      <c r="U591" s="11">
        <f>'OddsRatio_working_3-way'!S591-'OddsRatio_working_3-way'!R591^2/3</f>
        <v>-0.83910252469465108</v>
      </c>
      <c r="V591" s="11">
        <f>'OddsRatio_working_3-way'!S591*'OddsRatio_working_3-way'!R591/3-2*'OddsRatio_working_3-way'!R591^3/27-'OddsRatio_working_3-way'!T591</f>
        <v>0.2478884858772972</v>
      </c>
      <c r="W591" s="11">
        <f>'OddsRatio_working_3-way'!V591^2+4*'OddsRatio_working_3-way'!U591^3/27</f>
        <v>-2.6078150912394793E-2</v>
      </c>
      <c r="X591" s="11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0.14792468720850296</v>
      </c>
      <c r="Y591" s="11">
        <f>IF('OddsRatio_working_3-way'!W591&gt;=0,IF('OddsRatio_working_3-way'!V591+SQRT('OddsRatio_working_3-way'!W591)&gt;0,0,PI()),ACOS('OddsRatio_working_3-way'!V591/(2*'OddsRatio_working_3-way'!X591)))</f>
        <v>0.57739488204260048</v>
      </c>
      <c r="Z591" s="11">
        <f>'OddsRatio_working_3-way'!X591^(1/3)*COS('OddsRatio_working_3-way'!Y591/3)</f>
        <v>0.51910235207664357</v>
      </c>
      <c r="AA591" s="11">
        <f>'OddsRatio_working_3-way'!X591^(1/3)*COS(('OddsRatio_working_3-way'!Y591+2*PI())/3)</f>
        <v>-0.3471593504573513</v>
      </c>
      <c r="AB591" s="11">
        <f>'OddsRatio_working_3-way'!X591^(1/3)*COS(('OddsRatio_working_3-way'!Y591+4*PI())/3)</f>
        <v>-0.17194300161929216</v>
      </c>
      <c r="AC591" s="11">
        <f>'OddsRatio_working_3-way'!X591^(1/3)*SIN('OddsRatio_working_3-way'!Y591/3)</f>
        <v>0.10116120616807676</v>
      </c>
      <c r="AD591" s="11">
        <f>'OddsRatio_working_3-way'!X591^(1/3)*SIN(('OddsRatio_working_3-way'!Y591+2*PI())/3)</f>
        <v>0.39897522097858873</v>
      </c>
      <c r="AE591" s="11">
        <f>'OddsRatio_working_3-way'!X591^(1/3)*SIN(('OddsRatio_working_3-way'!Y591+4*PI())/3)</f>
        <v>-0.50013642714666551</v>
      </c>
      <c r="AF591" s="11">
        <f>-'OddsRatio_working_3-way'!U591/(3*'OddsRatio_working_3-way'!X591^(1/3))*COS(('OddsRatio_working_3-way'!Y591)/3)</f>
        <v>0.51910235207664346</v>
      </c>
      <c r="AG591" s="11">
        <f>-'OddsRatio_working_3-way'!U591/(3*'OddsRatio_working_3-way'!X591^(1/3))*COS(('OddsRatio_working_3-way'!Y591+2*PI())/3)</f>
        <v>-0.34715935045735125</v>
      </c>
      <c r="AH591" s="11">
        <f>-'OddsRatio_working_3-way'!U591/(3*'OddsRatio_working_3-way'!X591^(1/3))*COS(('OddsRatio_working_3-way'!Y591+4*PI())/3)</f>
        <v>-0.17194300161929213</v>
      </c>
      <c r="AI591" s="11">
        <f>'OddsRatio_working_3-way'!U591/(3*'OddsRatio_working_3-way'!X591^(1/3))*SIN(('OddsRatio_working_3-way'!Y591)/3)</f>
        <v>-0.10116120616807675</v>
      </c>
      <c r="AJ591" s="11">
        <f>'OddsRatio_working_3-way'!U591/(3*'OddsRatio_working_3-way'!X591^(1/3))*SIN(('OddsRatio_working_3-way'!Y591+2*PI())/3)</f>
        <v>-0.39897522097858862</v>
      </c>
      <c r="AK591" s="11">
        <f>'OddsRatio_working_3-way'!U591/(3*'OddsRatio_working_3-way'!X591^(1/3))*SIN(('OddsRatio_working_3-way'!Y591+4*PI())/3)</f>
        <v>0.5001364271466654</v>
      </c>
      <c r="AL591" s="11">
        <f>'OddsRatio_working_3-way'!Z591+'OddsRatio_working_3-way'!AF591</f>
        <v>1.0382047041532871</v>
      </c>
      <c r="AM591" s="11">
        <f>'OddsRatio_working_3-way'!AA591+'OddsRatio_working_3-way'!AG591</f>
        <v>-0.69431870091470249</v>
      </c>
      <c r="AN591" s="11">
        <f>'OddsRatio_working_3-way'!AB591+'OddsRatio_working_3-way'!AH591</f>
        <v>-0.34388600323858431</v>
      </c>
      <c r="AO591" s="11">
        <f>'OddsRatio_working_3-way'!AC591+'OddsRatio_working_3-way'!AI591</f>
        <v>0</v>
      </c>
      <c r="AP591" s="11">
        <f>'OddsRatio_working_3-way'!AD591+'OddsRatio_working_3-way'!AJ591</f>
        <v>0</v>
      </c>
      <c r="AQ591" s="11">
        <f>'OddsRatio_working_3-way'!AE591+'OddsRatio_working_3-way'!AK591</f>
        <v>0</v>
      </c>
      <c r="AR591" s="10">
        <f>IF(A591="","",IF(('OddsRatio_working_3-way'!X591=0),IF(Q591&gt;0,-Q591^(1/3),(-Q591)^(1/3)),'OddsRatio_working_3-way'!AL591-'OddsRatio_working_3-way'!R591/3))</f>
        <v>1.0382047041532871</v>
      </c>
      <c r="AS591" s="11">
        <f>IF(('OddsRatio_working_3-way'!X591=0),IF(Q591&gt;0,-Q591^(1/3),(-Q591)^(1/3)),'OddsRatio_working_3-way'!AM591-'OddsRatio_working_3-way'!R591/3)</f>
        <v>-0.69431870091470249</v>
      </c>
      <c r="AT591" s="11">
        <f>IF(('OddsRatio_working_3-way'!X591=0),IF(Q591&gt;0,-Q591^(1/3),(-Q591)^(1/3)),'OddsRatio_working_3-way'!AN591-'OddsRatio_working_3-way'!R591/3)</f>
        <v>-0.34388600323858431</v>
      </c>
      <c r="AU591" s="11">
        <f>IF(('OddsRatio_working_3-way'!X591=0),0,'OddsRatio_working_3-way'!AO591)</f>
        <v>0</v>
      </c>
      <c r="AV591" s="11">
        <f>IF(('OddsRatio_working_3-way'!X591=0),0,'OddsRatio_working_3-way'!AP591)</f>
        <v>0</v>
      </c>
      <c r="AW591" s="11">
        <f>IF(('OddsRatio_working_3-way'!X591=0),0,'OddsRatio_working_3-way'!AQ591)</f>
        <v>0</v>
      </c>
    </row>
    <row r="592" spans="1:49" x14ac:dyDescent="0.2">
      <c r="A592" s="4">
        <f>IF('True_Odds_Calculator_3-way'!A593="","",'True_Odds_Calculator_3-way'!A593)</f>
        <v>2.6</v>
      </c>
      <c r="B592" s="4">
        <f>IF('True_Odds_Calculator_3-way'!B593="","",'True_Odds_Calculator_3-way'!B593)</f>
        <v>2.79</v>
      </c>
      <c r="C592" s="4">
        <f>IF('True_Odds_Calculator_3-way'!C593="","",'True_Odds_Calculator_3-way'!C593)</f>
        <v>3.5</v>
      </c>
      <c r="D592" s="9">
        <f t="shared" si="130"/>
        <v>0.37445211549007207</v>
      </c>
      <c r="E592" s="9">
        <f t="shared" si="131"/>
        <v>0.34855976749940942</v>
      </c>
      <c r="F592" s="9">
        <f t="shared" si="132"/>
        <v>0.27698811701051823</v>
      </c>
      <c r="G592" s="9">
        <f t="shared" si="133"/>
        <v>1.0441052717969508</v>
      </c>
      <c r="H592" s="9">
        <f t="shared" si="134"/>
        <v>2.6705684348751215</v>
      </c>
      <c r="I592" s="9">
        <f t="shared" si="135"/>
        <v>2.8689484365165416</v>
      </c>
      <c r="J592" s="9">
        <f t="shared" si="136"/>
        <v>3.6102631794923767</v>
      </c>
      <c r="K592" s="11">
        <f t="shared" si="137"/>
        <v>0.38461538461538458</v>
      </c>
      <c r="L592" s="11">
        <f t="shared" si="138"/>
        <v>0.35842293906810035</v>
      </c>
      <c r="M592" s="11">
        <f t="shared" si="139"/>
        <v>0.2857142857142857</v>
      </c>
      <c r="N592" s="11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-0.28201189491512046</v>
      </c>
      <c r="O592" s="11">
        <f>0</f>
        <v>0</v>
      </c>
      <c r="P592" s="11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0.231990231990232</v>
      </c>
      <c r="Q592" s="11">
        <f>2*'OddsRatio_working_3-way'!K592*'OddsRatio_working_3-way'!L592*'OddsRatio_working_3-way'!M592</f>
        <v>7.8774272322659419E-2</v>
      </c>
      <c r="R592" s="11">
        <f t="shared" si="140"/>
        <v>0</v>
      </c>
      <c r="S592" s="11">
        <f t="shared" si="141"/>
        <v>-0.8226256983240231</v>
      </c>
      <c r="T592" s="11">
        <f t="shared" si="142"/>
        <v>-0.27932960893854775</v>
      </c>
      <c r="U592" s="11">
        <f>'OddsRatio_working_3-way'!S592-'OddsRatio_working_3-way'!R592^2/3</f>
        <v>-0.8226256983240231</v>
      </c>
      <c r="V592" s="11">
        <f>'OddsRatio_working_3-way'!S592*'OddsRatio_working_3-way'!R592/3-2*'OddsRatio_working_3-way'!R592^3/27-'OddsRatio_working_3-way'!T592</f>
        <v>0.27932960893854775</v>
      </c>
      <c r="W592" s="11">
        <f>'OddsRatio_working_3-way'!V592^2+4*'OddsRatio_working_3-way'!U592^3/27</f>
        <v>-4.4463083434385653E-3</v>
      </c>
      <c r="X592" s="11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0.14358911760053455</v>
      </c>
      <c r="Y592" s="11">
        <f>IF('OddsRatio_working_3-way'!W592&gt;=0,IF('OddsRatio_working_3-way'!V592+SQRT('OddsRatio_working_3-way'!W592)&gt;0,0,PI()),ACOS('OddsRatio_working_3-way'!V592/(2*'OddsRatio_working_3-way'!X592)))</f>
        <v>0.2343312268578952</v>
      </c>
      <c r="Z592" s="11">
        <f>'OddsRatio_working_3-way'!X592^(1/3)*COS('OddsRatio_working_3-way'!Y592/3)</f>
        <v>0.52205263589847539</v>
      </c>
      <c r="AA592" s="11">
        <f>'OddsRatio_working_3-way'!X592^(1/3)*COS(('OddsRatio_working_3-way'!Y592+2*PI())/3)</f>
        <v>-0.29641287746830064</v>
      </c>
      <c r="AB592" s="11">
        <f>'OddsRatio_working_3-way'!X592^(1/3)*COS(('OddsRatio_working_3-way'!Y592+4*PI())/3)</f>
        <v>-0.22563975843017464</v>
      </c>
      <c r="AC592" s="11">
        <f>'OddsRatio_working_3-way'!X592^(1/3)*SIN('OddsRatio_working_3-way'!Y592/3)</f>
        <v>4.0860879328051436E-2</v>
      </c>
      <c r="AD592" s="11">
        <f>'OddsRatio_working_3-way'!X592^(1/3)*SIN(('OddsRatio_working_3-way'!Y592+2*PI())/3)</f>
        <v>0.43168040513668199</v>
      </c>
      <c r="AE592" s="11">
        <f>'OddsRatio_working_3-way'!X592^(1/3)*SIN(('OddsRatio_working_3-way'!Y592+4*PI())/3)</f>
        <v>-0.47254128446473342</v>
      </c>
      <c r="AF592" s="11">
        <f>-'OddsRatio_working_3-way'!U592/(3*'OddsRatio_working_3-way'!X592^(1/3))*COS(('OddsRatio_working_3-way'!Y592)/3)</f>
        <v>0.52205263589847539</v>
      </c>
      <c r="AG592" s="11">
        <f>-'OddsRatio_working_3-way'!U592/(3*'OddsRatio_working_3-way'!X592^(1/3))*COS(('OddsRatio_working_3-way'!Y592+2*PI())/3)</f>
        <v>-0.29641287746830064</v>
      </c>
      <c r="AH592" s="11">
        <f>-'OddsRatio_working_3-way'!U592/(3*'OddsRatio_working_3-way'!X592^(1/3))*COS(('OddsRatio_working_3-way'!Y592+4*PI())/3)</f>
        <v>-0.22563975843017464</v>
      </c>
      <c r="AI592" s="11">
        <f>'OddsRatio_working_3-way'!U592/(3*'OddsRatio_working_3-way'!X592^(1/3))*SIN(('OddsRatio_working_3-way'!Y592)/3)</f>
        <v>-4.0860879328051436E-2</v>
      </c>
      <c r="AJ592" s="11">
        <f>'OddsRatio_working_3-way'!U592/(3*'OddsRatio_working_3-way'!X592^(1/3))*SIN(('OddsRatio_working_3-way'!Y592+2*PI())/3)</f>
        <v>-0.43168040513668199</v>
      </c>
      <c r="AK592" s="11">
        <f>'OddsRatio_working_3-way'!U592/(3*'OddsRatio_working_3-way'!X592^(1/3))*SIN(('OddsRatio_working_3-way'!Y592+4*PI())/3)</f>
        <v>0.47254128446473342</v>
      </c>
      <c r="AL592" s="11">
        <f>'OddsRatio_working_3-way'!Z592+'OddsRatio_working_3-way'!AF592</f>
        <v>1.0441052717969508</v>
      </c>
      <c r="AM592" s="11">
        <f>'OddsRatio_working_3-way'!AA592+'OddsRatio_working_3-way'!AG592</f>
        <v>-0.59282575493660128</v>
      </c>
      <c r="AN592" s="11">
        <f>'OddsRatio_working_3-way'!AB592+'OddsRatio_working_3-way'!AH592</f>
        <v>-0.45127951686034928</v>
      </c>
      <c r="AO592" s="11">
        <f>'OddsRatio_working_3-way'!AC592+'OddsRatio_working_3-way'!AI592</f>
        <v>0</v>
      </c>
      <c r="AP592" s="11">
        <f>'OddsRatio_working_3-way'!AD592+'OddsRatio_working_3-way'!AJ592</f>
        <v>0</v>
      </c>
      <c r="AQ592" s="11">
        <f>'OddsRatio_working_3-way'!AE592+'OddsRatio_working_3-way'!AK592</f>
        <v>0</v>
      </c>
      <c r="AR592" s="10">
        <f>IF(A592="","",IF(('OddsRatio_working_3-way'!X592=0),IF(Q592&gt;0,-Q592^(1/3),(-Q592)^(1/3)),'OddsRatio_working_3-way'!AL592-'OddsRatio_working_3-way'!R592/3))</f>
        <v>1.0441052717969508</v>
      </c>
      <c r="AS592" s="11">
        <f>IF(('OddsRatio_working_3-way'!X592=0),IF(Q592&gt;0,-Q592^(1/3),(-Q592)^(1/3)),'OddsRatio_working_3-way'!AM592-'OddsRatio_working_3-way'!R592/3)</f>
        <v>-0.59282575493660128</v>
      </c>
      <c r="AT592" s="11">
        <f>IF(('OddsRatio_working_3-way'!X592=0),IF(Q592&gt;0,-Q592^(1/3),(-Q592)^(1/3)),'OddsRatio_working_3-way'!AN592-'OddsRatio_working_3-way'!R592/3)</f>
        <v>-0.45127951686034928</v>
      </c>
      <c r="AU592" s="11">
        <f>IF(('OddsRatio_working_3-way'!X592=0),0,'OddsRatio_working_3-way'!AO592)</f>
        <v>0</v>
      </c>
      <c r="AV592" s="11">
        <f>IF(('OddsRatio_working_3-way'!X592=0),0,'OddsRatio_working_3-way'!AP592)</f>
        <v>0</v>
      </c>
      <c r="AW592" s="11">
        <f>IF(('OddsRatio_working_3-way'!X592=0),0,'OddsRatio_working_3-way'!AQ592)</f>
        <v>0</v>
      </c>
    </row>
    <row r="593" spans="1:49" x14ac:dyDescent="0.2">
      <c r="A593" s="4">
        <f>IF('True_Odds_Calculator_3-way'!A594="","",'True_Odds_Calculator_3-way'!A594)</f>
        <v>3.26</v>
      </c>
      <c r="B593" s="4">
        <f>IF('True_Odds_Calculator_3-way'!B594="","",'True_Odds_Calculator_3-way'!B594)</f>
        <v>2.91</v>
      </c>
      <c r="C593" s="4">
        <f>IF('True_Odds_Calculator_3-way'!C594="","",'True_Odds_Calculator_3-way'!C594)</f>
        <v>2.65</v>
      </c>
      <c r="D593" s="9">
        <f t="shared" si="130"/>
        <v>0.29799570394288855</v>
      </c>
      <c r="E593" s="9">
        <f t="shared" si="131"/>
        <v>0.33434483127562903</v>
      </c>
      <c r="F593" s="9">
        <f t="shared" si="132"/>
        <v>0.36765946478148237</v>
      </c>
      <c r="G593" s="9">
        <f t="shared" si="133"/>
        <v>1.0423686174895535</v>
      </c>
      <c r="H593" s="9">
        <f t="shared" si="134"/>
        <v>3.3557530755263905</v>
      </c>
      <c r="I593" s="9">
        <f t="shared" si="135"/>
        <v>2.9909240594050472</v>
      </c>
      <c r="J593" s="9">
        <f t="shared" si="136"/>
        <v>2.7199082188577623</v>
      </c>
      <c r="K593" s="11">
        <f t="shared" si="137"/>
        <v>0.30674846625766872</v>
      </c>
      <c r="L593" s="11">
        <f t="shared" si="138"/>
        <v>0.3436426116838488</v>
      </c>
      <c r="M593" s="11">
        <f t="shared" si="139"/>
        <v>0.37735849056603776</v>
      </c>
      <c r="N593" s="11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-0.28331481664902491</v>
      </c>
      <c r="O593" s="11">
        <f>0</f>
        <v>0</v>
      </c>
      <c r="P593" s="11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0.23150827642088204</v>
      </c>
      <c r="Q593" s="11">
        <f>2*'OddsRatio_working_3-way'!K593*'OddsRatio_working_3-way'!L593*'OddsRatio_working_3-way'!M593</f>
        <v>7.9556108735698294E-2</v>
      </c>
      <c r="R593" s="11">
        <f t="shared" si="140"/>
        <v>0</v>
      </c>
      <c r="S593" s="11">
        <f t="shared" si="141"/>
        <v>-0.81714143707379172</v>
      </c>
      <c r="T593" s="11">
        <f t="shared" si="142"/>
        <v>-0.28080461755113117</v>
      </c>
      <c r="U593" s="11">
        <f>'OddsRatio_working_3-way'!S593-'OddsRatio_working_3-way'!R593^2/3</f>
        <v>-0.81714143707379172</v>
      </c>
      <c r="V593" s="11">
        <f>'OddsRatio_working_3-way'!S593*'OddsRatio_working_3-way'!R593/3-2*'OddsRatio_working_3-way'!R593^3/27-'OddsRatio_working_3-way'!T593</f>
        <v>0.28080461755113117</v>
      </c>
      <c r="W593" s="11">
        <f>'OddsRatio_working_3-way'!V593^2+4*'OddsRatio_working_3-way'!U593^3/27</f>
        <v>-1.9816238147882387E-3</v>
      </c>
      <c r="X593" s="11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0.14215559877544859</v>
      </c>
      <c r="Y593" s="11">
        <f>IF('OddsRatio_working_3-way'!W593&gt;=0,IF('OddsRatio_working_3-way'!V593+SQRT('OddsRatio_working_3-way'!W593)&gt;0,0,PI()),ACOS('OddsRatio_working_3-way'!V593/(2*'OddsRatio_working_3-way'!X593)))</f>
        <v>0.15721981169147603</v>
      </c>
      <c r="Z593" s="11">
        <f>'OddsRatio_working_3-way'!X593^(1/3)*COS('OddsRatio_working_3-way'!Y593/3)</f>
        <v>0.52118430874477684</v>
      </c>
      <c r="AA593" s="11">
        <f>'OddsRatio_working_3-way'!X593^(1/3)*COS(('OddsRatio_working_3-way'!Y593+2*PI())/3)</f>
        <v>-0.28426801775938748</v>
      </c>
      <c r="AB593" s="11">
        <f>'OddsRatio_working_3-way'!X593^(1/3)*COS(('OddsRatio_working_3-way'!Y593+4*PI())/3)</f>
        <v>-0.23691629098538924</v>
      </c>
      <c r="AC593" s="11">
        <f>'OddsRatio_working_3-way'!X593^(1/3)*SIN('OddsRatio_working_3-way'!Y593/3)</f>
        <v>2.7338532199561429E-2</v>
      </c>
      <c r="AD593" s="11">
        <f>'OddsRatio_working_3-way'!X593^(1/3)*SIN(('OddsRatio_working_3-way'!Y593+2*PI())/3)</f>
        <v>0.43768958532702812</v>
      </c>
      <c r="AE593" s="11">
        <f>'OddsRatio_working_3-way'!X593^(1/3)*SIN(('OddsRatio_working_3-way'!Y593+4*PI())/3)</f>
        <v>-0.46502811752658962</v>
      </c>
      <c r="AF593" s="11">
        <f>-'OddsRatio_working_3-way'!U593/(3*'OddsRatio_working_3-way'!X593^(1/3))*COS(('OddsRatio_working_3-way'!Y593)/3)</f>
        <v>0.52118430874477673</v>
      </c>
      <c r="AG593" s="11">
        <f>-'OddsRatio_working_3-way'!U593/(3*'OddsRatio_working_3-way'!X593^(1/3))*COS(('OddsRatio_working_3-way'!Y593+2*PI())/3)</f>
        <v>-0.28426801775938743</v>
      </c>
      <c r="AH593" s="11">
        <f>-'OddsRatio_working_3-way'!U593/(3*'OddsRatio_working_3-way'!X593^(1/3))*COS(('OddsRatio_working_3-way'!Y593+4*PI())/3)</f>
        <v>-0.23691629098538919</v>
      </c>
      <c r="AI593" s="11">
        <f>'OddsRatio_working_3-way'!U593/(3*'OddsRatio_working_3-way'!X593^(1/3))*SIN(('OddsRatio_working_3-way'!Y593)/3)</f>
        <v>-2.7338532199561425E-2</v>
      </c>
      <c r="AJ593" s="11">
        <f>'OddsRatio_working_3-way'!U593/(3*'OddsRatio_working_3-way'!X593^(1/3))*SIN(('OddsRatio_working_3-way'!Y593+2*PI())/3)</f>
        <v>-0.43768958532702806</v>
      </c>
      <c r="AK593" s="11">
        <f>'OddsRatio_working_3-way'!U593/(3*'OddsRatio_working_3-way'!X593^(1/3))*SIN(('OddsRatio_working_3-way'!Y593+4*PI())/3)</f>
        <v>0.46502811752658951</v>
      </c>
      <c r="AL593" s="11">
        <f>'OddsRatio_working_3-way'!Z593+'OddsRatio_working_3-way'!AF593</f>
        <v>1.0423686174895535</v>
      </c>
      <c r="AM593" s="11">
        <f>'OddsRatio_working_3-way'!AA593+'OddsRatio_working_3-way'!AG593</f>
        <v>-0.56853603551877496</v>
      </c>
      <c r="AN593" s="11">
        <f>'OddsRatio_working_3-way'!AB593+'OddsRatio_working_3-way'!AH593</f>
        <v>-0.47383258197077843</v>
      </c>
      <c r="AO593" s="11">
        <f>'OddsRatio_working_3-way'!AC593+'OddsRatio_working_3-way'!AI593</f>
        <v>0</v>
      </c>
      <c r="AP593" s="11">
        <f>'OddsRatio_working_3-way'!AD593+'OddsRatio_working_3-way'!AJ593</f>
        <v>0</v>
      </c>
      <c r="AQ593" s="11">
        <f>'OddsRatio_working_3-way'!AE593+'OddsRatio_working_3-way'!AK593</f>
        <v>0</v>
      </c>
      <c r="AR593" s="10">
        <f>IF(A593="","",IF(('OddsRatio_working_3-way'!X593=0),IF(Q593&gt;0,-Q593^(1/3),(-Q593)^(1/3)),'OddsRatio_working_3-way'!AL593-'OddsRatio_working_3-way'!R593/3))</f>
        <v>1.0423686174895535</v>
      </c>
      <c r="AS593" s="11">
        <f>IF(('OddsRatio_working_3-way'!X593=0),IF(Q593&gt;0,-Q593^(1/3),(-Q593)^(1/3)),'OddsRatio_working_3-way'!AM593-'OddsRatio_working_3-way'!R593/3)</f>
        <v>-0.56853603551877496</v>
      </c>
      <c r="AT593" s="11">
        <f>IF(('OddsRatio_working_3-way'!X593=0),IF(Q593&gt;0,-Q593^(1/3),(-Q593)^(1/3)),'OddsRatio_working_3-way'!AN593-'OddsRatio_working_3-way'!R593/3)</f>
        <v>-0.47383258197077843</v>
      </c>
      <c r="AU593" s="11">
        <f>IF(('OddsRatio_working_3-way'!X593=0),0,'OddsRatio_working_3-way'!AO593)</f>
        <v>0</v>
      </c>
      <c r="AV593" s="11">
        <f>IF(('OddsRatio_working_3-way'!X593=0),0,'OddsRatio_working_3-way'!AP593)</f>
        <v>0</v>
      </c>
      <c r="AW593" s="11">
        <f>IF(('OddsRatio_working_3-way'!X593=0),0,'OddsRatio_working_3-way'!AQ593)</f>
        <v>0</v>
      </c>
    </row>
    <row r="594" spans="1:49" x14ac:dyDescent="0.2">
      <c r="A594" s="4">
        <f>IF('True_Odds_Calculator_3-way'!A595="","",'True_Odds_Calculator_3-way'!A595)</f>
        <v>1.93</v>
      </c>
      <c r="B594" s="4">
        <f>IF('True_Odds_Calculator_3-way'!B595="","",'True_Odds_Calculator_3-way'!B595)</f>
        <v>3.86</v>
      </c>
      <c r="C594" s="4">
        <f>IF('True_Odds_Calculator_3-way'!C595="","",'True_Odds_Calculator_3-way'!C595)</f>
        <v>3.79</v>
      </c>
      <c r="D594" s="9">
        <f t="shared" si="130"/>
        <v>0.50185180195225676</v>
      </c>
      <c r="E594" s="9">
        <f t="shared" si="131"/>
        <v>0.24675676993425411</v>
      </c>
      <c r="F594" s="9">
        <f t="shared" si="132"/>
        <v>0.25139142811348947</v>
      </c>
      <c r="G594" s="9">
        <f t="shared" si="133"/>
        <v>1.0673334670186341</v>
      </c>
      <c r="H594" s="9">
        <f t="shared" si="134"/>
        <v>1.9926201243273292</v>
      </c>
      <c r="I594" s="9">
        <f t="shared" si="135"/>
        <v>4.0525737156732928</v>
      </c>
      <c r="J594" s="9">
        <f t="shared" si="136"/>
        <v>3.9778603729819886</v>
      </c>
      <c r="K594" s="11">
        <f t="shared" si="137"/>
        <v>0.5181347150259068</v>
      </c>
      <c r="L594" s="11">
        <f t="shared" si="138"/>
        <v>0.2590673575129534</v>
      </c>
      <c r="M594" s="11">
        <f t="shared" si="139"/>
        <v>0.26385224274406333</v>
      </c>
      <c r="N594" s="11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-0.26282662685566605</v>
      </c>
      <c r="O594" s="11">
        <f>0</f>
        <v>0</v>
      </c>
      <c r="P594" s="11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0.23304622369136579</v>
      </c>
      <c r="Q594" s="11">
        <f>2*'OddsRatio_working_3-way'!K594*'OddsRatio_working_3-way'!L594*'OddsRatio_working_3-way'!M594</f>
        <v>7.0834718447223652E-2</v>
      </c>
      <c r="R594" s="11">
        <f t="shared" si="140"/>
        <v>0</v>
      </c>
      <c r="S594" s="11">
        <f t="shared" si="141"/>
        <v>-0.88669183362211446</v>
      </c>
      <c r="T594" s="11">
        <f t="shared" si="142"/>
        <v>-0.26951119562982206</v>
      </c>
      <c r="U594" s="11">
        <f>'OddsRatio_working_3-way'!S594-'OddsRatio_working_3-way'!R594^2/3</f>
        <v>-0.88669183362211446</v>
      </c>
      <c r="V594" s="11">
        <f>'OddsRatio_working_3-way'!S594*'OddsRatio_working_3-way'!R594/3-2*'OddsRatio_working_3-way'!R594^3/27-'OddsRatio_working_3-way'!T594</f>
        <v>0.26951119562982206</v>
      </c>
      <c r="W594" s="11">
        <f>'OddsRatio_working_3-way'!V594^2+4*'OddsRatio_working_3-way'!U594^3/27</f>
        <v>-3.0643269269849976E-2</v>
      </c>
      <c r="X594" s="11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0.16068568218704662</v>
      </c>
      <c r="Y594" s="11">
        <f>IF('OddsRatio_working_3-way'!W594&gt;=0,IF('OddsRatio_working_3-way'!V594+SQRT('OddsRatio_working_3-way'!W594)&gt;0,0,PI()),ACOS('OddsRatio_working_3-way'!V594/(2*'OddsRatio_working_3-way'!X594)))</f>
        <v>0.5760358293067015</v>
      </c>
      <c r="Z594" s="11">
        <f>'OddsRatio_working_3-way'!X594^(1/3)*COS('OddsRatio_working_3-way'!Y594/3)</f>
        <v>0.53366673350931715</v>
      </c>
      <c r="AA594" s="11">
        <f>'OddsRatio_working_3-way'!X594^(1/3)*COS(('OddsRatio_working_3-way'!Y594+2*PI())/3)</f>
        <v>-0.35668224857658365</v>
      </c>
      <c r="AB594" s="11">
        <f>'OddsRatio_working_3-way'!X594^(1/3)*COS(('OddsRatio_working_3-way'!Y594+4*PI())/3)</f>
        <v>-0.17698448493273386</v>
      </c>
      <c r="AC594" s="11">
        <f>'OddsRatio_working_3-way'!X594^(1/3)*SIN('OddsRatio_working_3-way'!Y594/3)</f>
        <v>0.10374855221255062</v>
      </c>
      <c r="AD594" s="11">
        <f>'OddsRatio_working_3-way'!X594^(1/3)*SIN(('OddsRatio_working_3-way'!Y594+2*PI())/3)</f>
        <v>0.41029467226745353</v>
      </c>
      <c r="AE594" s="11">
        <f>'OddsRatio_working_3-way'!X594^(1/3)*SIN(('OddsRatio_working_3-way'!Y594+4*PI())/3)</f>
        <v>-0.51404322448000406</v>
      </c>
      <c r="AF594" s="11">
        <f>-'OddsRatio_working_3-way'!U594/(3*'OddsRatio_working_3-way'!X594^(1/3))*COS(('OddsRatio_working_3-way'!Y594)/3)</f>
        <v>0.53366673350931704</v>
      </c>
      <c r="AG594" s="11">
        <f>-'OddsRatio_working_3-way'!U594/(3*'OddsRatio_working_3-way'!X594^(1/3))*COS(('OddsRatio_working_3-way'!Y594+2*PI())/3)</f>
        <v>-0.35668224857658354</v>
      </c>
      <c r="AH594" s="11">
        <f>-'OddsRatio_working_3-way'!U594/(3*'OddsRatio_working_3-way'!X594^(1/3))*COS(('OddsRatio_working_3-way'!Y594+4*PI())/3)</f>
        <v>-0.17698448493273383</v>
      </c>
      <c r="AI594" s="11">
        <f>'OddsRatio_working_3-way'!U594/(3*'OddsRatio_working_3-way'!X594^(1/3))*SIN(('OddsRatio_working_3-way'!Y594)/3)</f>
        <v>-0.1037485522125506</v>
      </c>
      <c r="AJ594" s="11">
        <f>'OddsRatio_working_3-way'!U594/(3*'OddsRatio_working_3-way'!X594^(1/3))*SIN(('OddsRatio_working_3-way'!Y594+2*PI())/3)</f>
        <v>-0.41029467226745342</v>
      </c>
      <c r="AK594" s="11">
        <f>'OddsRatio_working_3-way'!U594/(3*'OddsRatio_working_3-way'!X594^(1/3))*SIN(('OddsRatio_working_3-way'!Y594+4*PI())/3)</f>
        <v>0.51404322448000395</v>
      </c>
      <c r="AL594" s="11">
        <f>'OddsRatio_working_3-way'!Z594+'OddsRatio_working_3-way'!AF594</f>
        <v>1.0673334670186341</v>
      </c>
      <c r="AM594" s="11">
        <f>'OddsRatio_working_3-way'!AA594+'OddsRatio_working_3-way'!AG594</f>
        <v>-0.71336449715316719</v>
      </c>
      <c r="AN594" s="11">
        <f>'OddsRatio_working_3-way'!AB594+'OddsRatio_working_3-way'!AH594</f>
        <v>-0.35396896986546766</v>
      </c>
      <c r="AO594" s="11">
        <f>'OddsRatio_working_3-way'!AC594+'OddsRatio_working_3-way'!AI594</f>
        <v>0</v>
      </c>
      <c r="AP594" s="11">
        <f>'OddsRatio_working_3-way'!AD594+'OddsRatio_working_3-way'!AJ594</f>
        <v>0</v>
      </c>
      <c r="AQ594" s="11">
        <f>'OddsRatio_working_3-way'!AE594+'OddsRatio_working_3-way'!AK594</f>
        <v>0</v>
      </c>
      <c r="AR594" s="10">
        <f>IF(A594="","",IF(('OddsRatio_working_3-way'!X594=0),IF(Q594&gt;0,-Q594^(1/3),(-Q594)^(1/3)),'OddsRatio_working_3-way'!AL594-'OddsRatio_working_3-way'!R594/3))</f>
        <v>1.0673334670186341</v>
      </c>
      <c r="AS594" s="11">
        <f>IF(('OddsRatio_working_3-way'!X594=0),IF(Q594&gt;0,-Q594^(1/3),(-Q594)^(1/3)),'OddsRatio_working_3-way'!AM594-'OddsRatio_working_3-way'!R594/3)</f>
        <v>-0.71336449715316719</v>
      </c>
      <c r="AT594" s="11">
        <f>IF(('OddsRatio_working_3-way'!X594=0),IF(Q594&gt;0,-Q594^(1/3),(-Q594)^(1/3)),'OddsRatio_working_3-way'!AN594-'OddsRatio_working_3-way'!R594/3)</f>
        <v>-0.35396896986546766</v>
      </c>
      <c r="AU594" s="11">
        <f>IF(('OddsRatio_working_3-way'!X594=0),0,'OddsRatio_working_3-way'!AO594)</f>
        <v>0</v>
      </c>
      <c r="AV594" s="11">
        <f>IF(('OddsRatio_working_3-way'!X594=0),0,'OddsRatio_working_3-way'!AP594)</f>
        <v>0</v>
      </c>
      <c r="AW594" s="11">
        <f>IF(('OddsRatio_working_3-way'!X594=0),0,'OddsRatio_working_3-way'!AQ594)</f>
        <v>0</v>
      </c>
    </row>
    <row r="595" spans="1:49" x14ac:dyDescent="0.2">
      <c r="A595" s="4">
        <f>IF('True_Odds_Calculator_3-way'!A596="","",'True_Odds_Calculator_3-way'!A596)</f>
        <v>2.11</v>
      </c>
      <c r="B595" s="4">
        <f>IF('True_Odds_Calculator_3-way'!B596="","",'True_Odds_Calculator_3-way'!B596)</f>
        <v>3.45</v>
      </c>
      <c r="C595" s="4">
        <f>IF('True_Odds_Calculator_3-way'!C596="","",'True_Odds_Calculator_3-way'!C596)</f>
        <v>3.62</v>
      </c>
      <c r="D595" s="9">
        <f t="shared" si="130"/>
        <v>0.45858768218811397</v>
      </c>
      <c r="E595" s="9">
        <f t="shared" si="131"/>
        <v>0.27732737976399774</v>
      </c>
      <c r="F595" s="9">
        <f t="shared" si="132"/>
        <v>0.26408493804788841</v>
      </c>
      <c r="G595" s="9">
        <f t="shared" si="133"/>
        <v>1.0636108727305347</v>
      </c>
      <c r="H595" s="9">
        <f t="shared" si="134"/>
        <v>2.1806080687308937</v>
      </c>
      <c r="I595" s="9">
        <f t="shared" si="135"/>
        <v>3.60584663818981</v>
      </c>
      <c r="J595" s="9">
        <f t="shared" si="136"/>
        <v>3.7866604865539997</v>
      </c>
      <c r="K595" s="11">
        <f t="shared" si="137"/>
        <v>0.47393364928909953</v>
      </c>
      <c r="L595" s="11">
        <f t="shared" si="138"/>
        <v>0.28985507246376813</v>
      </c>
      <c r="M595" s="11">
        <f t="shared" si="139"/>
        <v>0.27624309392265195</v>
      </c>
      <c r="N595" s="11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-0.27038352992339421</v>
      </c>
      <c r="O595" s="11">
        <f>0</f>
        <v>0</v>
      </c>
      <c r="P595" s="11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0.23451917308084197</v>
      </c>
      <c r="Q595" s="11">
        <f>2*'OddsRatio_working_3-way'!K595*'OddsRatio_working_3-way'!L595*'OddsRatio_working_3-way'!M595</f>
        <v>7.5896172518071833E-2</v>
      </c>
      <c r="R595" s="11">
        <f t="shared" si="140"/>
        <v>0</v>
      </c>
      <c r="S595" s="11">
        <f t="shared" si="141"/>
        <v>-0.86735746495833743</v>
      </c>
      <c r="T595" s="11">
        <f t="shared" si="142"/>
        <v>-0.28069820872438106</v>
      </c>
      <c r="U595" s="11">
        <f>'OddsRatio_working_3-way'!S595-'OddsRatio_working_3-way'!R595^2/3</f>
        <v>-0.86735746495833743</v>
      </c>
      <c r="V595" s="11">
        <f>'OddsRatio_working_3-way'!S595*'OddsRatio_working_3-way'!R595/3-2*'OddsRatio_working_3-way'!R595^3/27-'OddsRatio_working_3-way'!T595</f>
        <v>0.28069820872438106</v>
      </c>
      <c r="W595" s="11">
        <f>'OddsRatio_working_3-way'!V595^2+4*'OddsRatio_working_3-way'!U595^3/27</f>
        <v>-1.7878264187186368E-2</v>
      </c>
      <c r="X595" s="11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0.15545879564072804</v>
      </c>
      <c r="Y595" s="11">
        <f>IF('OddsRatio_working_3-way'!W595&gt;=0,IF('OddsRatio_working_3-way'!V595+SQRT('OddsRatio_working_3-way'!W595)&gt;0,0,PI()),ACOS('OddsRatio_working_3-way'!V595/(2*'OddsRatio_working_3-way'!X595)))</f>
        <v>0.44454643576910136</v>
      </c>
      <c r="Z595" s="11">
        <f>'OddsRatio_working_3-way'!X595^(1/3)*COS('OddsRatio_working_3-way'!Y595/3)</f>
        <v>0.53180543636526745</v>
      </c>
      <c r="AA595" s="11">
        <f>'OddsRatio_working_3-way'!X595^(1/3)*COS(('OddsRatio_working_3-way'!Y595+2*PI())/3)</f>
        <v>-0.33465298821006695</v>
      </c>
      <c r="AB595" s="11">
        <f>'OddsRatio_working_3-way'!X595^(1/3)*COS(('OddsRatio_working_3-way'!Y595+4*PI())/3)</f>
        <v>-0.19715244815520061</v>
      </c>
      <c r="AC595" s="11">
        <f>'OddsRatio_working_3-way'!X595^(1/3)*SIN('OddsRatio_working_3-way'!Y595/3)</f>
        <v>7.9385973814396146E-2</v>
      </c>
      <c r="AD595" s="11">
        <f>'OddsRatio_working_3-way'!X595^(1/3)*SIN(('OddsRatio_working_3-way'!Y595+2*PI())/3)</f>
        <v>0.42086403085579233</v>
      </c>
      <c r="AE595" s="11">
        <f>'OddsRatio_working_3-way'!X595^(1/3)*SIN(('OddsRatio_working_3-way'!Y595+4*PI())/3)</f>
        <v>-0.50025000467018832</v>
      </c>
      <c r="AF595" s="11">
        <f>-'OddsRatio_working_3-way'!U595/(3*'OddsRatio_working_3-way'!X595^(1/3))*COS(('OddsRatio_working_3-way'!Y595)/3)</f>
        <v>0.53180543636526734</v>
      </c>
      <c r="AG595" s="11">
        <f>-'OddsRatio_working_3-way'!U595/(3*'OddsRatio_working_3-way'!X595^(1/3))*COS(('OddsRatio_working_3-way'!Y595+2*PI())/3)</f>
        <v>-0.33465298821006689</v>
      </c>
      <c r="AH595" s="11">
        <f>-'OddsRatio_working_3-way'!U595/(3*'OddsRatio_working_3-way'!X595^(1/3))*COS(('OddsRatio_working_3-way'!Y595+4*PI())/3)</f>
        <v>-0.19715244815520055</v>
      </c>
      <c r="AI595" s="11">
        <f>'OddsRatio_working_3-way'!U595/(3*'OddsRatio_working_3-way'!X595^(1/3))*SIN(('OddsRatio_working_3-way'!Y595)/3)</f>
        <v>-7.9385973814396132E-2</v>
      </c>
      <c r="AJ595" s="11">
        <f>'OddsRatio_working_3-way'!U595/(3*'OddsRatio_working_3-way'!X595^(1/3))*SIN(('OddsRatio_working_3-way'!Y595+2*PI())/3)</f>
        <v>-0.42086403085579221</v>
      </c>
      <c r="AK595" s="11">
        <f>'OddsRatio_working_3-way'!U595/(3*'OddsRatio_working_3-way'!X595^(1/3))*SIN(('OddsRatio_working_3-way'!Y595+4*PI())/3)</f>
        <v>0.50025000467018821</v>
      </c>
      <c r="AL595" s="11">
        <f>'OddsRatio_working_3-way'!Z595+'OddsRatio_working_3-way'!AF595</f>
        <v>1.0636108727305347</v>
      </c>
      <c r="AM595" s="11">
        <f>'OddsRatio_working_3-way'!AA595+'OddsRatio_working_3-way'!AG595</f>
        <v>-0.6693059764201339</v>
      </c>
      <c r="AN595" s="11">
        <f>'OddsRatio_working_3-way'!AB595+'OddsRatio_working_3-way'!AH595</f>
        <v>-0.39430489631040117</v>
      </c>
      <c r="AO595" s="11">
        <f>'OddsRatio_working_3-way'!AC595+'OddsRatio_working_3-way'!AI595</f>
        <v>0</v>
      </c>
      <c r="AP595" s="11">
        <f>'OddsRatio_working_3-way'!AD595+'OddsRatio_working_3-way'!AJ595</f>
        <v>0</v>
      </c>
      <c r="AQ595" s="11">
        <f>'OddsRatio_working_3-way'!AE595+'OddsRatio_working_3-way'!AK595</f>
        <v>0</v>
      </c>
      <c r="AR595" s="10">
        <f>IF(A595="","",IF(('OddsRatio_working_3-way'!X595=0),IF(Q595&gt;0,-Q595^(1/3),(-Q595)^(1/3)),'OddsRatio_working_3-way'!AL595-'OddsRatio_working_3-way'!R595/3))</f>
        <v>1.0636108727305347</v>
      </c>
      <c r="AS595" s="11">
        <f>IF(('OddsRatio_working_3-way'!X595=0),IF(Q595&gt;0,-Q595^(1/3),(-Q595)^(1/3)),'OddsRatio_working_3-way'!AM595-'OddsRatio_working_3-way'!R595/3)</f>
        <v>-0.6693059764201339</v>
      </c>
      <c r="AT595" s="11">
        <f>IF(('OddsRatio_working_3-way'!X595=0),IF(Q595&gt;0,-Q595^(1/3),(-Q595)^(1/3)),'OddsRatio_working_3-way'!AN595-'OddsRatio_working_3-way'!R595/3)</f>
        <v>-0.39430489631040117</v>
      </c>
      <c r="AU595" s="11">
        <f>IF(('OddsRatio_working_3-way'!X595=0),0,'OddsRatio_working_3-way'!AO595)</f>
        <v>0</v>
      </c>
      <c r="AV595" s="11">
        <f>IF(('OddsRatio_working_3-way'!X595=0),0,'OddsRatio_working_3-way'!AP595)</f>
        <v>0</v>
      </c>
      <c r="AW595" s="11">
        <f>IF(('OddsRatio_working_3-way'!X595=0),0,'OddsRatio_working_3-way'!AQ595)</f>
        <v>0</v>
      </c>
    </row>
    <row r="596" spans="1:49" x14ac:dyDescent="0.2">
      <c r="A596" s="4">
        <f>IF('True_Odds_Calculator_3-way'!A597="","",'True_Odds_Calculator_3-way'!A597)</f>
        <v>2.02</v>
      </c>
      <c r="B596" s="4">
        <f>IF('True_Odds_Calculator_3-way'!B597="","",'True_Odds_Calculator_3-way'!B597)</f>
        <v>3.59</v>
      </c>
      <c r="C596" s="4">
        <f>IF('True_Odds_Calculator_3-way'!C597="","",'True_Odds_Calculator_3-way'!C597)</f>
        <v>3.76</v>
      </c>
      <c r="D596" s="9">
        <f t="shared" si="130"/>
        <v>0.47961746741781175</v>
      </c>
      <c r="E596" s="9">
        <f t="shared" si="131"/>
        <v>0.26630901651124306</v>
      </c>
      <c r="F596" s="9">
        <f t="shared" si="132"/>
        <v>0.25407351607094519</v>
      </c>
      <c r="G596" s="9">
        <f t="shared" si="133"/>
        <v>1.0637205443302051</v>
      </c>
      <c r="H596" s="9">
        <f t="shared" si="134"/>
        <v>2.0849949552168097</v>
      </c>
      <c r="I596" s="9">
        <f t="shared" si="135"/>
        <v>3.7550362098152315</v>
      </c>
      <c r="J596" s="9">
        <f t="shared" si="136"/>
        <v>3.9358687023513661</v>
      </c>
      <c r="K596" s="11">
        <f t="shared" si="137"/>
        <v>0.49504950495049505</v>
      </c>
      <c r="L596" s="11">
        <f t="shared" si="138"/>
        <v>0.2785515320334262</v>
      </c>
      <c r="M596" s="11">
        <f t="shared" si="139"/>
        <v>0.26595744680851063</v>
      </c>
      <c r="N596" s="11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-0.26740859055976129</v>
      </c>
      <c r="O596" s="11">
        <f>0</f>
        <v>0</v>
      </c>
      <c r="P596" s="11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0.23361771369456036</v>
      </c>
      <c r="Q596" s="11">
        <f>2*'OddsRatio_working_3-way'!K596*'OddsRatio_working_3-way'!L596*'OddsRatio_working_3-way'!M596</f>
        <v>7.334936065763277E-2</v>
      </c>
      <c r="R596" s="11">
        <f t="shared" si="140"/>
        <v>0</v>
      </c>
      <c r="S596" s="11">
        <f t="shared" si="141"/>
        <v>-0.8736357841217175</v>
      </c>
      <c r="T596" s="11">
        <f t="shared" si="142"/>
        <v>-0.27429694948876532</v>
      </c>
      <c r="U596" s="11">
        <f>'OddsRatio_working_3-way'!S596-'OddsRatio_working_3-way'!R596^2/3</f>
        <v>-0.8736357841217175</v>
      </c>
      <c r="V596" s="11">
        <f>'OddsRatio_working_3-way'!S596*'OddsRatio_working_3-way'!R596/3-2*'OddsRatio_working_3-way'!R596^3/27-'OddsRatio_working_3-way'!T596</f>
        <v>0.27429694948876532</v>
      </c>
      <c r="W596" s="11">
        <f>'OddsRatio_working_3-way'!V596^2+4*'OddsRatio_working_3-way'!U596^3/27</f>
        <v>-2.3545379717998471E-2</v>
      </c>
      <c r="X596" s="11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0.15714976631929869</v>
      </c>
      <c r="Y596" s="11">
        <f>IF('OddsRatio_working_3-way'!W596&gt;=0,IF('OddsRatio_working_3-way'!V596+SQRT('OddsRatio_working_3-way'!W596)&gt;0,0,PI()),ACOS('OddsRatio_working_3-way'!V596/(2*'OddsRatio_working_3-way'!X596)))</f>
        <v>0.51004067648063844</v>
      </c>
      <c r="Z596" s="11">
        <f>'OddsRatio_working_3-way'!X596^(1/3)*COS('OddsRatio_working_3-way'!Y596/3)</f>
        <v>0.53186027216510257</v>
      </c>
      <c r="AA596" s="11">
        <f>'OddsRatio_working_3-way'!X596^(1/3)*COS(('OddsRatio_working_3-way'!Y596+2*PI())/3)</f>
        <v>-0.34500247131919803</v>
      </c>
      <c r="AB596" s="11">
        <f>'OddsRatio_working_3-way'!X596^(1/3)*COS(('OddsRatio_working_3-way'!Y596+4*PI())/3)</f>
        <v>-0.1868578008459047</v>
      </c>
      <c r="AC596" s="11">
        <f>'OddsRatio_working_3-way'!X596^(1/3)*SIN('OddsRatio_working_3-way'!Y596/3)</f>
        <v>9.1304868068660575E-2</v>
      </c>
      <c r="AD596" s="11">
        <f>'OddsRatio_working_3-way'!X596^(1/3)*SIN(('OddsRatio_working_3-way'!Y596+2*PI())/3)</f>
        <v>0.41495207292435404</v>
      </c>
      <c r="AE596" s="11">
        <f>'OddsRatio_working_3-way'!X596^(1/3)*SIN(('OddsRatio_working_3-way'!Y596+4*PI())/3)</f>
        <v>-0.50625694099301466</v>
      </c>
      <c r="AF596" s="11">
        <f>-'OddsRatio_working_3-way'!U596/(3*'OddsRatio_working_3-way'!X596^(1/3))*COS(('OddsRatio_working_3-way'!Y596)/3)</f>
        <v>0.53186027216510257</v>
      </c>
      <c r="AG596" s="11">
        <f>-'OddsRatio_working_3-way'!U596/(3*'OddsRatio_working_3-way'!X596^(1/3))*COS(('OddsRatio_working_3-way'!Y596+2*PI())/3)</f>
        <v>-0.34500247131919803</v>
      </c>
      <c r="AH596" s="11">
        <f>-'OddsRatio_working_3-way'!U596/(3*'OddsRatio_working_3-way'!X596^(1/3))*COS(('OddsRatio_working_3-way'!Y596+4*PI())/3)</f>
        <v>-0.1868578008459047</v>
      </c>
      <c r="AI596" s="11">
        <f>'OddsRatio_working_3-way'!U596/(3*'OddsRatio_working_3-way'!X596^(1/3))*SIN(('OddsRatio_working_3-way'!Y596)/3)</f>
        <v>-9.1304868068660575E-2</v>
      </c>
      <c r="AJ596" s="11">
        <f>'OddsRatio_working_3-way'!U596/(3*'OddsRatio_working_3-way'!X596^(1/3))*SIN(('OddsRatio_working_3-way'!Y596+2*PI())/3)</f>
        <v>-0.41495207292435404</v>
      </c>
      <c r="AK596" s="11">
        <f>'OddsRatio_working_3-way'!U596/(3*'OddsRatio_working_3-way'!X596^(1/3))*SIN(('OddsRatio_working_3-way'!Y596+4*PI())/3)</f>
        <v>0.50625694099301466</v>
      </c>
      <c r="AL596" s="11">
        <f>'OddsRatio_working_3-way'!Z596+'OddsRatio_working_3-way'!AF596</f>
        <v>1.0637205443302051</v>
      </c>
      <c r="AM596" s="11">
        <f>'OddsRatio_working_3-way'!AA596+'OddsRatio_working_3-way'!AG596</f>
        <v>-0.69000494263839607</v>
      </c>
      <c r="AN596" s="11">
        <f>'OddsRatio_working_3-way'!AB596+'OddsRatio_working_3-way'!AH596</f>
        <v>-0.3737156016918094</v>
      </c>
      <c r="AO596" s="11">
        <f>'OddsRatio_working_3-way'!AC596+'OddsRatio_working_3-way'!AI596</f>
        <v>0</v>
      </c>
      <c r="AP596" s="11">
        <f>'OddsRatio_working_3-way'!AD596+'OddsRatio_working_3-way'!AJ596</f>
        <v>0</v>
      </c>
      <c r="AQ596" s="11">
        <f>'OddsRatio_working_3-way'!AE596+'OddsRatio_working_3-way'!AK596</f>
        <v>0</v>
      </c>
      <c r="AR596" s="10">
        <f>IF(A596="","",IF(('OddsRatio_working_3-way'!X596=0),IF(Q596&gt;0,-Q596^(1/3),(-Q596)^(1/3)),'OddsRatio_working_3-way'!AL596-'OddsRatio_working_3-way'!R596/3))</f>
        <v>1.0637205443302051</v>
      </c>
      <c r="AS596" s="11">
        <f>IF(('OddsRatio_working_3-way'!X596=0),IF(Q596&gt;0,-Q596^(1/3),(-Q596)^(1/3)),'OddsRatio_working_3-way'!AM596-'OddsRatio_working_3-way'!R596/3)</f>
        <v>-0.69000494263839607</v>
      </c>
      <c r="AT596" s="11">
        <f>IF(('OddsRatio_working_3-way'!X596=0),IF(Q596&gt;0,-Q596^(1/3),(-Q596)^(1/3)),'OddsRatio_working_3-way'!AN596-'OddsRatio_working_3-way'!R596/3)</f>
        <v>-0.3737156016918094</v>
      </c>
      <c r="AU596" s="11">
        <f>IF(('OddsRatio_working_3-way'!X596=0),0,'OddsRatio_working_3-way'!AO596)</f>
        <v>0</v>
      </c>
      <c r="AV596" s="11">
        <f>IF(('OddsRatio_working_3-way'!X596=0),0,'OddsRatio_working_3-way'!AP596)</f>
        <v>0</v>
      </c>
      <c r="AW596" s="11">
        <f>IF(('OddsRatio_working_3-way'!X596=0),0,'OddsRatio_working_3-way'!AQ596)</f>
        <v>0</v>
      </c>
    </row>
    <row r="597" spans="1:49" x14ac:dyDescent="0.2">
      <c r="A597" s="4">
        <f>IF('True_Odds_Calculator_3-way'!A598="","",'True_Odds_Calculator_3-way'!A598)</f>
        <v>2.08</v>
      </c>
      <c r="B597" s="4">
        <f>IF('True_Odds_Calculator_3-way'!B598="","",'True_Odds_Calculator_3-way'!B598)</f>
        <v>3.7</v>
      </c>
      <c r="C597" s="4">
        <f>IF('True_Odds_Calculator_3-way'!C598="","",'True_Odds_Calculator_3-way'!C598)</f>
        <v>3.47</v>
      </c>
      <c r="D597" s="9">
        <f t="shared" si="130"/>
        <v>0.46563877581126761</v>
      </c>
      <c r="E597" s="9">
        <f t="shared" si="131"/>
        <v>0.25846681238997105</v>
      </c>
      <c r="F597" s="9">
        <f t="shared" si="132"/>
        <v>0.2758944117987614</v>
      </c>
      <c r="G597" s="9">
        <f t="shared" si="133"/>
        <v>1.0625809897894043</v>
      </c>
      <c r="H597" s="9">
        <f t="shared" si="134"/>
        <v>2.1475874689725569</v>
      </c>
      <c r="I597" s="9">
        <f t="shared" si="135"/>
        <v>3.8689686724313921</v>
      </c>
      <c r="J597" s="9">
        <f t="shared" si="136"/>
        <v>3.6245750447798284</v>
      </c>
      <c r="K597" s="11">
        <f t="shared" si="137"/>
        <v>0.48076923076923073</v>
      </c>
      <c r="L597" s="11">
        <f t="shared" si="138"/>
        <v>0.27027027027027023</v>
      </c>
      <c r="M597" s="11">
        <f t="shared" si="139"/>
        <v>0.28818443804034583</v>
      </c>
      <c r="N597" s="11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-0.26970558454708315</v>
      </c>
      <c r="O597" s="11">
        <f>0</f>
        <v>0</v>
      </c>
      <c r="P597" s="11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0.23403751789918936</v>
      </c>
      <c r="Q597" s="11">
        <f>2*'OddsRatio_working_3-way'!K597*'OddsRatio_working_3-way'!L597*'OddsRatio_working_3-way'!M597</f>
        <v>7.4892005727740588E-2</v>
      </c>
      <c r="R597" s="11">
        <f t="shared" si="140"/>
        <v>0</v>
      </c>
      <c r="S597" s="11">
        <f t="shared" si="141"/>
        <v>-0.86775184241071157</v>
      </c>
      <c r="T597" s="11">
        <f t="shared" si="142"/>
        <v>-0.27768058957142772</v>
      </c>
      <c r="U597" s="11">
        <f>'OddsRatio_working_3-way'!S597-'OddsRatio_working_3-way'!R597^2/3</f>
        <v>-0.86775184241071157</v>
      </c>
      <c r="V597" s="11">
        <f>'OddsRatio_working_3-way'!S597*'OddsRatio_working_3-way'!R597/3-2*'OddsRatio_working_3-way'!R597^3/27-'OddsRatio_working_3-way'!T597</f>
        <v>0.27768058957142772</v>
      </c>
      <c r="W597" s="11">
        <f>'OddsRatio_working_3-way'!V597^2+4*'OddsRatio_working_3-way'!U597^3/27</f>
        <v>-1.9695162574387595E-2</v>
      </c>
      <c r="X597" s="11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0.1555648356788282</v>
      </c>
      <c r="Y597" s="11">
        <f>IF('OddsRatio_working_3-way'!W597&gt;=0,IF('OddsRatio_working_3-way'!V597+SQRT('OddsRatio_working_3-way'!W597)&gt;0,0,PI()),ACOS('OddsRatio_working_3-way'!V597/(2*'OddsRatio_working_3-way'!X597)))</f>
        <v>0.4679573671417725</v>
      </c>
      <c r="Z597" s="11">
        <f>'OddsRatio_working_3-way'!X597^(1/3)*COS('OddsRatio_working_3-way'!Y597/3)</f>
        <v>0.53129049489470226</v>
      </c>
      <c r="AA597" s="11">
        <f>'OddsRatio_working_3-way'!X597^(1/3)*COS(('OddsRatio_working_3-way'!Y597+2*PI())/3)</f>
        <v>-0.33800385528763999</v>
      </c>
      <c r="AB597" s="11">
        <f>'OddsRatio_working_3-way'!X597^(1/3)*COS(('OddsRatio_working_3-way'!Y597+4*PI())/3)</f>
        <v>-0.19328663960706219</v>
      </c>
      <c r="AC597" s="11">
        <f>'OddsRatio_working_3-way'!X597^(1/3)*SIN('OddsRatio_working_3-way'!Y597/3)</f>
        <v>8.3552523429554715E-2</v>
      </c>
      <c r="AD597" s="11">
        <f>'OddsRatio_working_3-way'!X597^(1/3)*SIN(('OddsRatio_working_3-way'!Y597+2*PI())/3)</f>
        <v>0.41833480365324149</v>
      </c>
      <c r="AE597" s="11">
        <f>'OddsRatio_working_3-way'!X597^(1/3)*SIN(('OddsRatio_working_3-way'!Y597+4*PI())/3)</f>
        <v>-0.50188732708279615</v>
      </c>
      <c r="AF597" s="11">
        <f>-'OddsRatio_working_3-way'!U597/(3*'OddsRatio_working_3-way'!X597^(1/3))*COS(('OddsRatio_working_3-way'!Y597)/3)</f>
        <v>0.53129049489470204</v>
      </c>
      <c r="AG597" s="11">
        <f>-'OddsRatio_working_3-way'!U597/(3*'OddsRatio_working_3-way'!X597^(1/3))*COS(('OddsRatio_working_3-way'!Y597+2*PI())/3)</f>
        <v>-0.33800385528763988</v>
      </c>
      <c r="AH597" s="11">
        <f>-'OddsRatio_working_3-way'!U597/(3*'OddsRatio_working_3-way'!X597^(1/3))*COS(('OddsRatio_working_3-way'!Y597+4*PI())/3)</f>
        <v>-0.19328663960706211</v>
      </c>
      <c r="AI597" s="11">
        <f>'OddsRatio_working_3-way'!U597/(3*'OddsRatio_working_3-way'!X597^(1/3))*SIN(('OddsRatio_working_3-way'!Y597)/3)</f>
        <v>-8.3552523429554687E-2</v>
      </c>
      <c r="AJ597" s="11">
        <f>'OddsRatio_working_3-way'!U597/(3*'OddsRatio_working_3-way'!X597^(1/3))*SIN(('OddsRatio_working_3-way'!Y597+2*PI())/3)</f>
        <v>-0.41833480365324127</v>
      </c>
      <c r="AK597" s="11">
        <f>'OddsRatio_working_3-way'!U597/(3*'OddsRatio_working_3-way'!X597^(1/3))*SIN(('OddsRatio_working_3-way'!Y597+4*PI())/3)</f>
        <v>0.50188732708279593</v>
      </c>
      <c r="AL597" s="11">
        <f>'OddsRatio_working_3-way'!Z597+'OddsRatio_working_3-way'!AF597</f>
        <v>1.0625809897894043</v>
      </c>
      <c r="AM597" s="11">
        <f>'OddsRatio_working_3-way'!AA597+'OddsRatio_working_3-way'!AG597</f>
        <v>-0.67600771057527986</v>
      </c>
      <c r="AN597" s="11">
        <f>'OddsRatio_working_3-way'!AB597+'OddsRatio_working_3-way'!AH597</f>
        <v>-0.38657327921412432</v>
      </c>
      <c r="AO597" s="11">
        <f>'OddsRatio_working_3-way'!AC597+'OddsRatio_working_3-way'!AI597</f>
        <v>0</v>
      </c>
      <c r="AP597" s="11">
        <f>'OddsRatio_working_3-way'!AD597+'OddsRatio_working_3-way'!AJ597</f>
        <v>0</v>
      </c>
      <c r="AQ597" s="11">
        <f>'OddsRatio_working_3-way'!AE597+'OddsRatio_working_3-way'!AK597</f>
        <v>0</v>
      </c>
      <c r="AR597" s="10">
        <f>IF(A597="","",IF(('OddsRatio_working_3-way'!X597=0),IF(Q597&gt;0,-Q597^(1/3),(-Q597)^(1/3)),'OddsRatio_working_3-way'!AL597-'OddsRatio_working_3-way'!R597/3))</f>
        <v>1.0625809897894043</v>
      </c>
      <c r="AS597" s="11">
        <f>IF(('OddsRatio_working_3-way'!X597=0),IF(Q597&gt;0,-Q597^(1/3),(-Q597)^(1/3)),'OddsRatio_working_3-way'!AM597-'OddsRatio_working_3-way'!R597/3)</f>
        <v>-0.67600771057527986</v>
      </c>
      <c r="AT597" s="11">
        <f>IF(('OddsRatio_working_3-way'!X597=0),IF(Q597&gt;0,-Q597^(1/3),(-Q597)^(1/3)),'OddsRatio_working_3-way'!AN597-'OddsRatio_working_3-way'!R597/3)</f>
        <v>-0.38657327921412432</v>
      </c>
      <c r="AU597" s="11">
        <f>IF(('OddsRatio_working_3-way'!X597=0),0,'OddsRatio_working_3-way'!AO597)</f>
        <v>0</v>
      </c>
      <c r="AV597" s="11">
        <f>IF(('OddsRatio_working_3-way'!X597=0),0,'OddsRatio_working_3-way'!AP597)</f>
        <v>0</v>
      </c>
      <c r="AW597" s="11">
        <f>IF(('OddsRatio_working_3-way'!X597=0),0,'OddsRatio_working_3-way'!AQ597)</f>
        <v>0</v>
      </c>
    </row>
    <row r="598" spans="1:49" x14ac:dyDescent="0.2">
      <c r="A598" s="4">
        <f>IF('True_Odds_Calculator_3-way'!A599="","",'True_Odds_Calculator_3-way'!A599)</f>
        <v>3.78</v>
      </c>
      <c r="B598" s="4">
        <f>IF('True_Odds_Calculator_3-way'!B599="","",'True_Odds_Calculator_3-way'!B599)</f>
        <v>3.42</v>
      </c>
      <c r="C598" s="4">
        <f>IF('True_Odds_Calculator_3-way'!C599="","",'True_Odds_Calculator_3-way'!C599)</f>
        <v>2.15</v>
      </c>
      <c r="D598" s="9">
        <f t="shared" si="130"/>
        <v>0.25796752229370951</v>
      </c>
      <c r="E598" s="9">
        <f t="shared" si="131"/>
        <v>0.28539088566083648</v>
      </c>
      <c r="F598" s="9">
        <f t="shared" si="132"/>
        <v>0.45664159204545435</v>
      </c>
      <c r="G598" s="9">
        <f t="shared" si="133"/>
        <v>1.034696752036893</v>
      </c>
      <c r="H598" s="9">
        <f t="shared" si="134"/>
        <v>3.8764569706625616</v>
      </c>
      <c r="I598" s="9">
        <f t="shared" si="135"/>
        <v>3.5039661399292812</v>
      </c>
      <c r="J598" s="9">
        <f t="shared" si="136"/>
        <v>2.189901264842427</v>
      </c>
      <c r="K598" s="11">
        <f t="shared" si="137"/>
        <v>0.26455026455026459</v>
      </c>
      <c r="L598" s="11">
        <f t="shared" si="138"/>
        <v>0.29239766081871343</v>
      </c>
      <c r="M598" s="11">
        <f t="shared" si="139"/>
        <v>0.46511627906976744</v>
      </c>
      <c r="N598" s="11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-0.27835667261751873</v>
      </c>
      <c r="O598" s="11">
        <f>0</f>
        <v>0</v>
      </c>
      <c r="P598" s="11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0.22846378075536239</v>
      </c>
      <c r="Q598" s="11">
        <f>2*'OddsRatio_working_3-way'!K598*'OddsRatio_working_3-way'!L598*'OddsRatio_working_3-way'!M598</f>
        <v>7.1957096300901552E-2</v>
      </c>
      <c r="R598" s="11">
        <f t="shared" si="140"/>
        <v>0</v>
      </c>
      <c r="S598" s="11">
        <f t="shared" si="141"/>
        <v>-0.82075913110689958</v>
      </c>
      <c r="T598" s="11">
        <f t="shared" si="142"/>
        <v>-0.25850681294705502</v>
      </c>
      <c r="U598" s="11">
        <f>'OddsRatio_working_3-way'!S598-'OddsRatio_working_3-way'!R598^2/3</f>
        <v>-0.82075913110689958</v>
      </c>
      <c r="V598" s="11">
        <f>'OddsRatio_working_3-way'!S598*'OddsRatio_working_3-way'!R598/3-2*'OddsRatio_working_3-way'!R598^3/27-'OddsRatio_working_3-way'!T598</f>
        <v>0.25850681294705502</v>
      </c>
      <c r="W598" s="11">
        <f>'OddsRatio_working_3-way'!V598^2+4*'OddsRatio_working_3-way'!U598^3/27</f>
        <v>-1.5085448008875138E-2</v>
      </c>
      <c r="X598" s="11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0.14310068164488143</v>
      </c>
      <c r="Y598" s="11">
        <f>IF('OddsRatio_working_3-way'!W598&gt;=0,IF('OddsRatio_working_3-way'!V598+SQRT('OddsRatio_working_3-way'!W598)&gt;0,0,PI()),ACOS('OddsRatio_working_3-way'!V598/(2*'OddsRatio_working_3-way'!X598)))</f>
        <v>0.44354963317564944</v>
      </c>
      <c r="Z598" s="11">
        <f>'OddsRatio_working_3-way'!X598^(1/3)*COS('OddsRatio_working_3-way'!Y598/3)</f>
        <v>0.51734837601844652</v>
      </c>
      <c r="AA598" s="11">
        <f>'OddsRatio_working_3-way'!X598^(1/3)*COS(('OddsRatio_working_3-way'!Y598+2*PI())/3)</f>
        <v>-0.32540331320978283</v>
      </c>
      <c r="AB598" s="11">
        <f>'OddsRatio_working_3-way'!X598^(1/3)*COS(('OddsRatio_working_3-way'!Y598+4*PI())/3)</f>
        <v>-0.1919450628086638</v>
      </c>
      <c r="AC598" s="11">
        <f>'OddsRatio_working_3-way'!X598^(1/3)*SIN('OddsRatio_working_3-way'!Y598/3)</f>
        <v>7.7052156794662555E-2</v>
      </c>
      <c r="AD598" s="11">
        <f>'OddsRatio_working_3-way'!X598^(1/3)*SIN(('OddsRatio_working_3-way'!Y598+2*PI())/3)</f>
        <v>0.40951075784126739</v>
      </c>
      <c r="AE598" s="11">
        <f>'OddsRatio_working_3-way'!X598^(1/3)*SIN(('OddsRatio_working_3-way'!Y598+4*PI())/3)</f>
        <v>-0.48656291463592999</v>
      </c>
      <c r="AF598" s="11">
        <f>-'OddsRatio_working_3-way'!U598/(3*'OddsRatio_working_3-way'!X598^(1/3))*COS(('OddsRatio_working_3-way'!Y598)/3)</f>
        <v>0.51734837601844652</v>
      </c>
      <c r="AG598" s="11">
        <f>-'OddsRatio_working_3-way'!U598/(3*'OddsRatio_working_3-way'!X598^(1/3))*COS(('OddsRatio_working_3-way'!Y598+2*PI())/3)</f>
        <v>-0.32540331320978283</v>
      </c>
      <c r="AH598" s="11">
        <f>-'OddsRatio_working_3-way'!U598/(3*'OddsRatio_working_3-way'!X598^(1/3))*COS(('OddsRatio_working_3-way'!Y598+4*PI())/3)</f>
        <v>-0.1919450628086638</v>
      </c>
      <c r="AI598" s="11">
        <f>'OddsRatio_working_3-way'!U598/(3*'OddsRatio_working_3-way'!X598^(1/3))*SIN(('OddsRatio_working_3-way'!Y598)/3)</f>
        <v>-7.7052156794662555E-2</v>
      </c>
      <c r="AJ598" s="11">
        <f>'OddsRatio_working_3-way'!U598/(3*'OddsRatio_working_3-way'!X598^(1/3))*SIN(('OddsRatio_working_3-way'!Y598+2*PI())/3)</f>
        <v>-0.40951075784126739</v>
      </c>
      <c r="AK598" s="11">
        <f>'OddsRatio_working_3-way'!U598/(3*'OddsRatio_working_3-way'!X598^(1/3))*SIN(('OddsRatio_working_3-way'!Y598+4*PI())/3)</f>
        <v>0.48656291463592999</v>
      </c>
      <c r="AL598" s="11">
        <f>'OddsRatio_working_3-way'!Z598+'OddsRatio_working_3-way'!AF598</f>
        <v>1.034696752036893</v>
      </c>
      <c r="AM598" s="11">
        <f>'OddsRatio_working_3-way'!AA598+'OddsRatio_working_3-way'!AG598</f>
        <v>-0.65080662641956566</v>
      </c>
      <c r="AN598" s="11">
        <f>'OddsRatio_working_3-way'!AB598+'OddsRatio_working_3-way'!AH598</f>
        <v>-0.3838901256173276</v>
      </c>
      <c r="AO598" s="11">
        <f>'OddsRatio_working_3-way'!AC598+'OddsRatio_working_3-way'!AI598</f>
        <v>0</v>
      </c>
      <c r="AP598" s="11">
        <f>'OddsRatio_working_3-way'!AD598+'OddsRatio_working_3-way'!AJ598</f>
        <v>0</v>
      </c>
      <c r="AQ598" s="11">
        <f>'OddsRatio_working_3-way'!AE598+'OddsRatio_working_3-way'!AK598</f>
        <v>0</v>
      </c>
      <c r="AR598" s="10">
        <f>IF(A598="","",IF(('OddsRatio_working_3-way'!X598=0),IF(Q598&gt;0,-Q598^(1/3),(-Q598)^(1/3)),'OddsRatio_working_3-way'!AL598-'OddsRatio_working_3-way'!R598/3))</f>
        <v>1.034696752036893</v>
      </c>
      <c r="AS598" s="11">
        <f>IF(('OddsRatio_working_3-way'!X598=0),IF(Q598&gt;0,-Q598^(1/3),(-Q598)^(1/3)),'OddsRatio_working_3-way'!AM598-'OddsRatio_working_3-way'!R598/3)</f>
        <v>-0.65080662641956566</v>
      </c>
      <c r="AT598" s="11">
        <f>IF(('OddsRatio_working_3-way'!X598=0),IF(Q598&gt;0,-Q598^(1/3),(-Q598)^(1/3)),'OddsRatio_working_3-way'!AN598-'OddsRatio_working_3-way'!R598/3)</f>
        <v>-0.3838901256173276</v>
      </c>
      <c r="AU598" s="11">
        <f>IF(('OddsRatio_working_3-way'!X598=0),0,'OddsRatio_working_3-way'!AO598)</f>
        <v>0</v>
      </c>
      <c r="AV598" s="11">
        <f>IF(('OddsRatio_working_3-way'!X598=0),0,'OddsRatio_working_3-way'!AP598)</f>
        <v>0</v>
      </c>
      <c r="AW598" s="11">
        <f>IF(('OddsRatio_working_3-way'!X598=0),0,'OddsRatio_working_3-way'!AQ598)</f>
        <v>0</v>
      </c>
    </row>
    <row r="599" spans="1:49" x14ac:dyDescent="0.2">
      <c r="A599" s="4">
        <f>IF('True_Odds_Calculator_3-way'!A600="","",'True_Odds_Calculator_3-way'!A600)</f>
        <v>4.72</v>
      </c>
      <c r="B599" s="4">
        <f>IF('True_Odds_Calculator_3-way'!B600="","",'True_Odds_Calculator_3-way'!B600)</f>
        <v>3.83</v>
      </c>
      <c r="C599" s="4">
        <f>IF('True_Odds_Calculator_3-way'!C600="","",'True_Odds_Calculator_3-way'!C600)</f>
        <v>1.81</v>
      </c>
      <c r="D599" s="9">
        <f t="shared" si="130"/>
        <v>0.20491119792476689</v>
      </c>
      <c r="E599" s="9">
        <f t="shared" si="131"/>
        <v>0.25304640923876365</v>
      </c>
      <c r="F599" s="9">
        <f t="shared" si="132"/>
        <v>0.54204239283646949</v>
      </c>
      <c r="G599" s="9">
        <f t="shared" si="133"/>
        <v>1.0430545090240866</v>
      </c>
      <c r="H599" s="9">
        <f t="shared" si="134"/>
        <v>4.8801627735696016</v>
      </c>
      <c r="I599" s="9">
        <f t="shared" si="135"/>
        <v>3.9518442605381656</v>
      </c>
      <c r="J599" s="9">
        <f t="shared" si="136"/>
        <v>1.8448741523095098</v>
      </c>
      <c r="K599" s="11">
        <f t="shared" si="137"/>
        <v>0.21186440677966104</v>
      </c>
      <c r="L599" s="11">
        <f t="shared" si="138"/>
        <v>0.2610966057441253</v>
      </c>
      <c r="M599" s="11">
        <f t="shared" si="139"/>
        <v>0.5524861878453039</v>
      </c>
      <c r="N599" s="11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-0.26061238266361575</v>
      </c>
      <c r="O599" s="11">
        <f>0</f>
        <v>0</v>
      </c>
      <c r="P599" s="11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0.22493574050434995</v>
      </c>
      <c r="Q599" s="11">
        <f>2*'OddsRatio_working_3-way'!K599*'OddsRatio_working_3-way'!L599*'OddsRatio_working_3-way'!M599</f>
        <v>6.1123842528355961E-2</v>
      </c>
      <c r="R599" s="11">
        <f t="shared" si="140"/>
        <v>0</v>
      </c>
      <c r="S599" s="11">
        <f t="shared" si="141"/>
        <v>-0.86310457778471994</v>
      </c>
      <c r="T599" s="11">
        <f t="shared" si="142"/>
        <v>-0.23453928744149999</v>
      </c>
      <c r="U599" s="11">
        <f>'OddsRatio_working_3-way'!S599-'OddsRatio_working_3-way'!R599^2/3</f>
        <v>-0.86310457778471994</v>
      </c>
      <c r="V599" s="11">
        <f>'OddsRatio_working_3-way'!S599*'OddsRatio_working_3-way'!R599/3-2*'OddsRatio_working_3-way'!R599^3/27-'OddsRatio_working_3-way'!T599</f>
        <v>0.23453928744149999</v>
      </c>
      <c r="W599" s="11">
        <f>'OddsRatio_working_3-way'!V599^2+4*'OddsRatio_working_3-way'!U599^3/27</f>
        <v>-4.0246038823058661E-2</v>
      </c>
      <c r="X599" s="11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0.15431681387378468</v>
      </c>
      <c r="Y599" s="11">
        <f>IF('OddsRatio_working_3-way'!W599&gt;=0,IF('OddsRatio_working_3-way'!V599+SQRT('OddsRatio_working_3-way'!W599)&gt;0,0,PI()),ACOS('OddsRatio_working_3-way'!V599/(2*'OddsRatio_working_3-way'!X599)))</f>
        <v>0.70759422633889546</v>
      </c>
      <c r="Z599" s="11">
        <f>'OddsRatio_working_3-way'!X599^(1/3)*COS('OddsRatio_working_3-way'!Y599/3)</f>
        <v>0.52152725451204318</v>
      </c>
      <c r="AA599" s="11">
        <f>'OddsRatio_working_3-way'!X599^(1/3)*COS(('OddsRatio_working_3-way'!Y599+2*PI())/3)</f>
        <v>-0.3693137840823838</v>
      </c>
      <c r="AB599" s="11">
        <f>'OddsRatio_working_3-way'!X599^(1/3)*COS(('OddsRatio_working_3-way'!Y599+4*PI())/3)</f>
        <v>-0.15221347042965955</v>
      </c>
      <c r="AC599" s="11">
        <f>'OddsRatio_working_3-way'!X599^(1/3)*SIN('OddsRatio_working_3-way'!Y599/3)</f>
        <v>0.12534292452855272</v>
      </c>
      <c r="AD599" s="11">
        <f>'OddsRatio_working_3-way'!X599^(1/3)*SIN(('OddsRatio_working_3-way'!Y599+2*PI())/3)</f>
        <v>0.38898438890910564</v>
      </c>
      <c r="AE599" s="11">
        <f>'OddsRatio_working_3-way'!X599^(1/3)*SIN(('OddsRatio_working_3-way'!Y599+4*PI())/3)</f>
        <v>-0.51432731343765814</v>
      </c>
      <c r="AF599" s="11">
        <f>-'OddsRatio_working_3-way'!U599/(3*'OddsRatio_working_3-way'!X599^(1/3))*COS(('OddsRatio_working_3-way'!Y599)/3)</f>
        <v>0.52152725451204329</v>
      </c>
      <c r="AG599" s="11">
        <f>-'OddsRatio_working_3-way'!U599/(3*'OddsRatio_working_3-way'!X599^(1/3))*COS(('OddsRatio_working_3-way'!Y599+2*PI())/3)</f>
        <v>-0.36931378408238386</v>
      </c>
      <c r="AH599" s="11">
        <f>-'OddsRatio_working_3-way'!U599/(3*'OddsRatio_working_3-way'!X599^(1/3))*COS(('OddsRatio_working_3-way'!Y599+4*PI())/3)</f>
        <v>-0.15221347042965958</v>
      </c>
      <c r="AI599" s="11">
        <f>'OddsRatio_working_3-way'!U599/(3*'OddsRatio_working_3-way'!X599^(1/3))*SIN(('OddsRatio_working_3-way'!Y599)/3)</f>
        <v>-0.12534292452855275</v>
      </c>
      <c r="AJ599" s="11">
        <f>'OddsRatio_working_3-way'!U599/(3*'OddsRatio_working_3-way'!X599^(1/3))*SIN(('OddsRatio_working_3-way'!Y599+2*PI())/3)</f>
        <v>-0.38898438890910569</v>
      </c>
      <c r="AK599" s="11">
        <f>'OddsRatio_working_3-way'!U599/(3*'OddsRatio_working_3-way'!X599^(1/3))*SIN(('OddsRatio_working_3-way'!Y599+4*PI())/3)</f>
        <v>0.51432731343765825</v>
      </c>
      <c r="AL599" s="11">
        <f>'OddsRatio_working_3-way'!Z599+'OddsRatio_working_3-way'!AF599</f>
        <v>1.0430545090240866</v>
      </c>
      <c r="AM599" s="11">
        <f>'OddsRatio_working_3-way'!AA599+'OddsRatio_working_3-way'!AG599</f>
        <v>-0.7386275681647676</v>
      </c>
      <c r="AN599" s="11">
        <f>'OddsRatio_working_3-way'!AB599+'OddsRatio_working_3-way'!AH599</f>
        <v>-0.3044269408593191</v>
      </c>
      <c r="AO599" s="11">
        <f>'OddsRatio_working_3-way'!AC599+'OddsRatio_working_3-way'!AI599</f>
        <v>0</v>
      </c>
      <c r="AP599" s="11">
        <f>'OddsRatio_working_3-way'!AD599+'OddsRatio_working_3-way'!AJ599</f>
        <v>0</v>
      </c>
      <c r="AQ599" s="11">
        <f>'OddsRatio_working_3-way'!AE599+'OddsRatio_working_3-way'!AK599</f>
        <v>0</v>
      </c>
      <c r="AR599" s="10">
        <f>IF(A599="","",IF(('OddsRatio_working_3-way'!X599=0),IF(Q599&gt;0,-Q599^(1/3),(-Q599)^(1/3)),'OddsRatio_working_3-way'!AL599-'OddsRatio_working_3-way'!R599/3))</f>
        <v>1.0430545090240866</v>
      </c>
      <c r="AS599" s="11">
        <f>IF(('OddsRatio_working_3-way'!X599=0),IF(Q599&gt;0,-Q599^(1/3),(-Q599)^(1/3)),'OddsRatio_working_3-way'!AM599-'OddsRatio_working_3-way'!R599/3)</f>
        <v>-0.7386275681647676</v>
      </c>
      <c r="AT599" s="11">
        <f>IF(('OddsRatio_working_3-way'!X599=0),IF(Q599&gt;0,-Q599^(1/3),(-Q599)^(1/3)),'OddsRatio_working_3-way'!AN599-'OddsRatio_working_3-way'!R599/3)</f>
        <v>-0.3044269408593191</v>
      </c>
      <c r="AU599" s="11">
        <f>IF(('OddsRatio_working_3-way'!X599=0),0,'OddsRatio_working_3-way'!AO599)</f>
        <v>0</v>
      </c>
      <c r="AV599" s="11">
        <f>IF(('OddsRatio_working_3-way'!X599=0),0,'OddsRatio_working_3-way'!AP599)</f>
        <v>0</v>
      </c>
      <c r="AW599" s="11">
        <f>IF(('OddsRatio_working_3-way'!X599=0),0,'OddsRatio_working_3-way'!AQ599)</f>
        <v>0</v>
      </c>
    </row>
    <row r="600" spans="1:49" x14ac:dyDescent="0.2">
      <c r="A600" s="4">
        <f>IF('True_Odds_Calculator_3-way'!A601="","",'True_Odds_Calculator_3-way'!A601)</f>
        <v>2.73</v>
      </c>
      <c r="B600" s="4">
        <f>IF('True_Odds_Calculator_3-way'!B601="","",'True_Odds_Calculator_3-way'!B601)</f>
        <v>3.82</v>
      </c>
      <c r="C600" s="4">
        <f>IF('True_Odds_Calculator_3-way'!C601="","",'True_Odds_Calculator_3-way'!C601)</f>
        <v>2.54</v>
      </c>
      <c r="D600" s="9">
        <f t="shared" si="130"/>
        <v>0.35868172477514171</v>
      </c>
      <c r="E600" s="9">
        <f t="shared" si="131"/>
        <v>0.25545901700919738</v>
      </c>
      <c r="F600" s="9">
        <f t="shared" si="132"/>
        <v>0.38585925821566092</v>
      </c>
      <c r="G600" s="9">
        <f t="shared" si="133"/>
        <v>1.0335185199766814</v>
      </c>
      <c r="H600" s="9">
        <f t="shared" si="134"/>
        <v>2.7879870395596598</v>
      </c>
      <c r="I600" s="9">
        <f t="shared" si="135"/>
        <v>3.914522226334241</v>
      </c>
      <c r="J600" s="9">
        <f t="shared" si="136"/>
        <v>2.5916185207640896</v>
      </c>
      <c r="K600" s="11">
        <f t="shared" si="137"/>
        <v>0.36630036630036628</v>
      </c>
      <c r="L600" s="11">
        <f t="shared" si="138"/>
        <v>0.26178010471204188</v>
      </c>
      <c r="M600" s="11">
        <f t="shared" si="139"/>
        <v>0.39370078740157477</v>
      </c>
      <c r="N600" s="11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-0.28363263895275281</v>
      </c>
      <c r="O600" s="11">
        <f>0</f>
        <v>0</v>
      </c>
      <c r="P600" s="11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0.2299098436295946</v>
      </c>
      <c r="Q600" s="11">
        <f>2*'OddsRatio_working_3-way'!K600*'OddsRatio_working_3-way'!L600*'OddsRatio_working_3-way'!M600</f>
        <v>7.5504053737141072E-2</v>
      </c>
      <c r="R600" s="11">
        <f t="shared" si="140"/>
        <v>0</v>
      </c>
      <c r="S600" s="11">
        <f t="shared" si="141"/>
        <v>-0.81059022148678983</v>
      </c>
      <c r="T600" s="11">
        <f t="shared" si="142"/>
        <v>-0.26620368521733651</v>
      </c>
      <c r="U600" s="11">
        <f>'OddsRatio_working_3-way'!S600-'OddsRatio_working_3-way'!R600^2/3</f>
        <v>-0.81059022148678983</v>
      </c>
      <c r="V600" s="11">
        <f>'OddsRatio_working_3-way'!S600*'OddsRatio_working_3-way'!R600/3-2*'OddsRatio_working_3-way'!R600^3/27-'OddsRatio_working_3-way'!T600</f>
        <v>0.26620368521733651</v>
      </c>
      <c r="W600" s="11">
        <f>'OddsRatio_working_3-way'!V600^2+4*'OddsRatio_working_3-way'!U600^3/27</f>
        <v>-8.0398320028231829E-3</v>
      </c>
      <c r="X600" s="11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0.14044948738435642</v>
      </c>
      <c r="Y600" s="11">
        <f>IF('OddsRatio_working_3-way'!W600&gt;=0,IF('OddsRatio_working_3-way'!V600+SQRT('OddsRatio_working_3-way'!W600)&gt;0,0,PI()),ACOS('OddsRatio_working_3-way'!V600/(2*'OddsRatio_working_3-way'!X600)))</f>
        <v>0.32489331175124603</v>
      </c>
      <c r="Z600" s="11">
        <f>'OddsRatio_working_3-way'!X600^(1/3)*COS('OddsRatio_working_3-way'!Y600/3)</f>
        <v>0.51675925998834071</v>
      </c>
      <c r="AA600" s="11">
        <f>'OddsRatio_working_3-way'!X600^(1/3)*COS(('OddsRatio_working_3-way'!Y600+2*PI())/3)</f>
        <v>-0.30703613812950992</v>
      </c>
      <c r="AB600" s="11">
        <f>'OddsRatio_working_3-way'!X600^(1/3)*COS(('OddsRatio_working_3-way'!Y600+4*PI())/3)</f>
        <v>-0.2097231218588308</v>
      </c>
      <c r="AC600" s="11">
        <f>'OddsRatio_working_3-way'!X600^(1/3)*SIN('OddsRatio_working_3-way'!Y600/3)</f>
        <v>5.6183696139530982E-2</v>
      </c>
      <c r="AD600" s="11">
        <f>'OddsRatio_working_3-way'!X600^(1/3)*SIN(('OddsRatio_working_3-way'!Y600+2*PI())/3)</f>
        <v>0.41943479872098488</v>
      </c>
      <c r="AE600" s="11">
        <f>'OddsRatio_working_3-way'!X600^(1/3)*SIN(('OddsRatio_working_3-way'!Y600+4*PI())/3)</f>
        <v>-0.47561849486051594</v>
      </c>
      <c r="AF600" s="11">
        <f>-'OddsRatio_working_3-way'!U600/(3*'OddsRatio_working_3-way'!X600^(1/3))*COS(('OddsRatio_working_3-way'!Y600)/3)</f>
        <v>0.51675925998834071</v>
      </c>
      <c r="AG600" s="11">
        <f>-'OddsRatio_working_3-way'!U600/(3*'OddsRatio_working_3-way'!X600^(1/3))*COS(('OddsRatio_working_3-way'!Y600+2*PI())/3)</f>
        <v>-0.30703613812950992</v>
      </c>
      <c r="AH600" s="11">
        <f>-'OddsRatio_working_3-way'!U600/(3*'OddsRatio_working_3-way'!X600^(1/3))*COS(('OddsRatio_working_3-way'!Y600+4*PI())/3)</f>
        <v>-0.2097231218588308</v>
      </c>
      <c r="AI600" s="11">
        <f>'OddsRatio_working_3-way'!U600/(3*'OddsRatio_working_3-way'!X600^(1/3))*SIN(('OddsRatio_working_3-way'!Y600)/3)</f>
        <v>-5.6183696139530982E-2</v>
      </c>
      <c r="AJ600" s="11">
        <f>'OddsRatio_working_3-way'!U600/(3*'OddsRatio_working_3-way'!X600^(1/3))*SIN(('OddsRatio_working_3-way'!Y600+2*PI())/3)</f>
        <v>-0.41943479872098488</v>
      </c>
      <c r="AK600" s="11">
        <f>'OddsRatio_working_3-way'!U600/(3*'OddsRatio_working_3-way'!X600^(1/3))*SIN(('OddsRatio_working_3-way'!Y600+4*PI())/3)</f>
        <v>0.47561849486051594</v>
      </c>
      <c r="AL600" s="11">
        <f>'OddsRatio_working_3-way'!Z600+'OddsRatio_working_3-way'!AF600</f>
        <v>1.0335185199766814</v>
      </c>
      <c r="AM600" s="11">
        <f>'OddsRatio_working_3-way'!AA600+'OddsRatio_working_3-way'!AG600</f>
        <v>-0.61407227625901983</v>
      </c>
      <c r="AN600" s="11">
        <f>'OddsRatio_working_3-way'!AB600+'OddsRatio_working_3-way'!AH600</f>
        <v>-0.41944624371766159</v>
      </c>
      <c r="AO600" s="11">
        <f>'OddsRatio_working_3-way'!AC600+'OddsRatio_working_3-way'!AI600</f>
        <v>0</v>
      </c>
      <c r="AP600" s="11">
        <f>'OddsRatio_working_3-way'!AD600+'OddsRatio_working_3-way'!AJ600</f>
        <v>0</v>
      </c>
      <c r="AQ600" s="11">
        <f>'OddsRatio_working_3-way'!AE600+'OddsRatio_working_3-way'!AK600</f>
        <v>0</v>
      </c>
      <c r="AR600" s="10">
        <f>IF(A600="","",IF(('OddsRatio_working_3-way'!X600=0),IF(Q600&gt;0,-Q600^(1/3),(-Q600)^(1/3)),'OddsRatio_working_3-way'!AL600-'OddsRatio_working_3-way'!R600/3))</f>
        <v>1.0335185199766814</v>
      </c>
      <c r="AS600" s="11">
        <f>IF(('OddsRatio_working_3-way'!X600=0),IF(Q600&gt;0,-Q600^(1/3),(-Q600)^(1/3)),'OddsRatio_working_3-way'!AM600-'OddsRatio_working_3-way'!R600/3)</f>
        <v>-0.61407227625901983</v>
      </c>
      <c r="AT600" s="11">
        <f>IF(('OddsRatio_working_3-way'!X600=0),IF(Q600&gt;0,-Q600^(1/3),(-Q600)^(1/3)),'OddsRatio_working_3-way'!AN600-'OddsRatio_working_3-way'!R600/3)</f>
        <v>-0.41944624371766159</v>
      </c>
      <c r="AU600" s="11">
        <f>IF(('OddsRatio_working_3-way'!X600=0),0,'OddsRatio_working_3-way'!AO600)</f>
        <v>0</v>
      </c>
      <c r="AV600" s="11">
        <f>IF(('OddsRatio_working_3-way'!X600=0),0,'OddsRatio_working_3-way'!AP600)</f>
        <v>0</v>
      </c>
      <c r="AW600" s="11">
        <f>IF(('OddsRatio_working_3-way'!X600=0),0,'OddsRatio_working_3-way'!AQ600)</f>
        <v>0</v>
      </c>
    </row>
    <row r="601" spans="1:49" x14ac:dyDescent="0.2">
      <c r="A601" s="4">
        <f>IF('True_Odds_Calculator_3-way'!A602="","",'True_Odds_Calculator_3-way'!A602)</f>
        <v>2.1</v>
      </c>
      <c r="B601" s="4">
        <f>IF('True_Odds_Calculator_3-way'!B602="","",'True_Odds_Calculator_3-way'!B602)</f>
        <v>3.7</v>
      </c>
      <c r="C601" s="4">
        <f>IF('True_Odds_Calculator_3-way'!C602="","",'True_Odds_Calculator_3-way'!C602)</f>
        <v>3.62</v>
      </c>
      <c r="D601" s="9">
        <f t="shared" si="130"/>
        <v>0.46739369385328694</v>
      </c>
      <c r="E601" s="9">
        <f t="shared" si="131"/>
        <v>0.26336489116178352</v>
      </c>
      <c r="F601" s="9">
        <f t="shared" si="132"/>
        <v>0.26924141498492959</v>
      </c>
      <c r="G601" s="9">
        <f t="shared" si="133"/>
        <v>1.0359308595944619</v>
      </c>
      <c r="H601" s="9">
        <f t="shared" si="134"/>
        <v>2.1395239455539086</v>
      </c>
      <c r="I601" s="9">
        <f t="shared" si="135"/>
        <v>3.7970133209050472</v>
      </c>
      <c r="J601" s="9">
        <f t="shared" si="136"/>
        <v>3.7141388521374901</v>
      </c>
      <c r="K601" s="11">
        <f t="shared" si="137"/>
        <v>0.47619047619047616</v>
      </c>
      <c r="L601" s="11">
        <f t="shared" si="138"/>
        <v>0.27027027027027023</v>
      </c>
      <c r="M601" s="11">
        <f t="shared" si="139"/>
        <v>0.27624309392265195</v>
      </c>
      <c r="N601" s="11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-0.27664839267049224</v>
      </c>
      <c r="O601" s="11">
        <f>0</f>
        <v>0</v>
      </c>
      <c r="P601" s="11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0.22824718957315643</v>
      </c>
      <c r="Q601" s="11">
        <f>2*'OddsRatio_working_3-way'!K601*'OddsRatio_working_3-way'!L601*'OddsRatio_working_3-way'!M601</f>
        <v>7.1105043480734084E-2</v>
      </c>
      <c r="R601" s="11">
        <f t="shared" si="140"/>
        <v>0</v>
      </c>
      <c r="S601" s="11">
        <f t="shared" si="141"/>
        <v>-0.82504433649471787</v>
      </c>
      <c r="T601" s="11">
        <f t="shared" si="142"/>
        <v>-0.25702315778651647</v>
      </c>
      <c r="U601" s="11">
        <f>'OddsRatio_working_3-way'!S601-'OddsRatio_working_3-way'!R601^2/3</f>
        <v>-0.82504433649471787</v>
      </c>
      <c r="V601" s="11">
        <f>'OddsRatio_working_3-way'!S601*'OddsRatio_working_3-way'!R601/3-2*'OddsRatio_working_3-way'!R601^3/27-'OddsRatio_working_3-way'!T601</f>
        <v>0.25702315778651647</v>
      </c>
      <c r="W601" s="11">
        <f>'OddsRatio_working_3-way'!V601^2+4*'OddsRatio_working_3-way'!U601^3/27</f>
        <v>-1.7140008871878276E-2</v>
      </c>
      <c r="X601" s="11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0.14422284190657075</v>
      </c>
      <c r="Y601" s="11">
        <f>IF('OddsRatio_working_3-way'!W601&gt;=0,IF('OddsRatio_working_3-way'!V601+SQRT('OddsRatio_working_3-way'!W601)&gt;0,0,PI()),ACOS('OddsRatio_working_3-way'!V601/(2*'OddsRatio_working_3-way'!X601)))</f>
        <v>0.47111538984702062</v>
      </c>
      <c r="Z601" s="11">
        <f>'OddsRatio_working_3-way'!X601^(1/3)*COS('OddsRatio_working_3-way'!Y601/3)</f>
        <v>0.51796542979723093</v>
      </c>
      <c r="AA601" s="11">
        <f>'OddsRatio_working_3-way'!X601^(1/3)*COS(('OddsRatio_working_3-way'!Y601+2*PI())/3)</f>
        <v>-0.33001048605122046</v>
      </c>
      <c r="AB601" s="11">
        <f>'OddsRatio_working_3-way'!X601^(1/3)*COS(('OddsRatio_working_3-way'!Y601+4*PI())/3)</f>
        <v>-0.1879549437460106</v>
      </c>
      <c r="AC601" s="11">
        <f>'OddsRatio_working_3-way'!X601^(1/3)*SIN('OddsRatio_working_3-way'!Y601/3)</f>
        <v>8.2015805589791213E-2</v>
      </c>
      <c r="AD601" s="11">
        <f>'OddsRatio_working_3-way'!X601^(1/3)*SIN(('OddsRatio_working_3-way'!Y601+2*PI())/3)</f>
        <v>0.40756331769163162</v>
      </c>
      <c r="AE601" s="11">
        <f>'OddsRatio_working_3-way'!X601^(1/3)*SIN(('OddsRatio_working_3-way'!Y601+4*PI())/3)</f>
        <v>-0.48957912328142283</v>
      </c>
      <c r="AF601" s="11">
        <f>-'OddsRatio_working_3-way'!U601/(3*'OddsRatio_working_3-way'!X601^(1/3))*COS(('OddsRatio_working_3-way'!Y601)/3)</f>
        <v>0.51796542979723093</v>
      </c>
      <c r="AG601" s="11">
        <f>-'OddsRatio_working_3-way'!U601/(3*'OddsRatio_working_3-way'!X601^(1/3))*COS(('OddsRatio_working_3-way'!Y601+2*PI())/3)</f>
        <v>-0.33001048605122046</v>
      </c>
      <c r="AH601" s="11">
        <f>-'OddsRatio_working_3-way'!U601/(3*'OddsRatio_working_3-way'!X601^(1/3))*COS(('OddsRatio_working_3-way'!Y601+4*PI())/3)</f>
        <v>-0.1879549437460106</v>
      </c>
      <c r="AI601" s="11">
        <f>'OddsRatio_working_3-way'!U601/(3*'OddsRatio_working_3-way'!X601^(1/3))*SIN(('OddsRatio_working_3-way'!Y601)/3)</f>
        <v>-8.2015805589791213E-2</v>
      </c>
      <c r="AJ601" s="11">
        <f>'OddsRatio_working_3-way'!U601/(3*'OddsRatio_working_3-way'!X601^(1/3))*SIN(('OddsRatio_working_3-way'!Y601+2*PI())/3)</f>
        <v>-0.40756331769163162</v>
      </c>
      <c r="AK601" s="11">
        <f>'OddsRatio_working_3-way'!U601/(3*'OddsRatio_working_3-way'!X601^(1/3))*SIN(('OddsRatio_working_3-way'!Y601+4*PI())/3)</f>
        <v>0.48957912328142283</v>
      </c>
      <c r="AL601" s="11">
        <f>'OddsRatio_working_3-way'!Z601+'OddsRatio_working_3-way'!AF601</f>
        <v>1.0359308595944619</v>
      </c>
      <c r="AM601" s="11">
        <f>'OddsRatio_working_3-way'!AA601+'OddsRatio_working_3-way'!AG601</f>
        <v>-0.66002097210244093</v>
      </c>
      <c r="AN601" s="11">
        <f>'OddsRatio_working_3-way'!AB601+'OddsRatio_working_3-way'!AH601</f>
        <v>-0.3759098874920212</v>
      </c>
      <c r="AO601" s="11">
        <f>'OddsRatio_working_3-way'!AC601+'OddsRatio_working_3-way'!AI601</f>
        <v>0</v>
      </c>
      <c r="AP601" s="11">
        <f>'OddsRatio_working_3-way'!AD601+'OddsRatio_working_3-way'!AJ601</f>
        <v>0</v>
      </c>
      <c r="AQ601" s="11">
        <f>'OddsRatio_working_3-way'!AE601+'OddsRatio_working_3-way'!AK601</f>
        <v>0</v>
      </c>
      <c r="AR601" s="10">
        <f>IF(A601="","",IF(('OddsRatio_working_3-way'!X601=0),IF(Q601&gt;0,-Q601^(1/3),(-Q601)^(1/3)),'OddsRatio_working_3-way'!AL601-'OddsRatio_working_3-way'!R601/3))</f>
        <v>1.0359308595944619</v>
      </c>
      <c r="AS601" s="11">
        <f>IF(('OddsRatio_working_3-way'!X601=0),IF(Q601&gt;0,-Q601^(1/3),(-Q601)^(1/3)),'OddsRatio_working_3-way'!AM601-'OddsRatio_working_3-way'!R601/3)</f>
        <v>-0.66002097210244093</v>
      </c>
      <c r="AT601" s="11">
        <f>IF(('OddsRatio_working_3-way'!X601=0),IF(Q601&gt;0,-Q601^(1/3),(-Q601)^(1/3)),'OddsRatio_working_3-way'!AN601-'OddsRatio_working_3-way'!R601/3)</f>
        <v>-0.3759098874920212</v>
      </c>
      <c r="AU601" s="11">
        <f>IF(('OddsRatio_working_3-way'!X601=0),0,'OddsRatio_working_3-way'!AO601)</f>
        <v>0</v>
      </c>
      <c r="AV601" s="11">
        <f>IF(('OddsRatio_working_3-way'!X601=0),0,'OddsRatio_working_3-way'!AP601)</f>
        <v>0</v>
      </c>
      <c r="AW601" s="11">
        <f>IF(('OddsRatio_working_3-way'!X601=0),0,'OddsRatio_working_3-way'!AQ601)</f>
        <v>0</v>
      </c>
    </row>
    <row r="602" spans="1:49" x14ac:dyDescent="0.2">
      <c r="A602" s="4">
        <f>IF('True_Odds_Calculator_3-way'!A603="","",'True_Odds_Calculator_3-way'!A603)</f>
        <v>8.4499999999999993</v>
      </c>
      <c r="B602" s="4">
        <f>IF('True_Odds_Calculator_3-way'!B603="","",'True_Odds_Calculator_3-way'!B603)</f>
        <v>4.92</v>
      </c>
      <c r="C602" s="4">
        <f>IF('True_Odds_Calculator_3-way'!C603="","",'True_Odds_Calculator_3-way'!C603)</f>
        <v>1.42</v>
      </c>
      <c r="D602" s="9">
        <f t="shared" si="130"/>
        <v>0.11275452203767695</v>
      </c>
      <c r="E602" s="9">
        <f t="shared" si="131"/>
        <v>0.19453835682433918</v>
      </c>
      <c r="F602" s="9">
        <f t="shared" si="132"/>
        <v>0.69270712113798394</v>
      </c>
      <c r="G602" s="9">
        <f t="shared" si="133"/>
        <v>1.0562179732962327</v>
      </c>
      <c r="H602" s="9">
        <f t="shared" si="134"/>
        <v>8.868823901056933</v>
      </c>
      <c r="I602" s="9">
        <f t="shared" si="135"/>
        <v>5.1403744553212318</v>
      </c>
      <c r="J602" s="9">
        <f t="shared" si="136"/>
        <v>1.4436115487844174</v>
      </c>
      <c r="K602" s="11">
        <f t="shared" si="137"/>
        <v>0.1183431952662722</v>
      </c>
      <c r="L602" s="11">
        <f t="shared" si="138"/>
        <v>0.2032520325203252</v>
      </c>
      <c r="M602" s="11">
        <f t="shared" si="139"/>
        <v>0.70422535211267612</v>
      </c>
      <c r="N602" s="11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-0.20776934663254454</v>
      </c>
      <c r="O602" s="11">
        <f>0</f>
        <v>0</v>
      </c>
      <c r="P602" s="11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0.19971176459826942</v>
      </c>
      <c r="Q602" s="11">
        <f>2*'OddsRatio_working_3-way'!K602*'OddsRatio_working_3-way'!L602*'OddsRatio_working_3-way'!M602</f>
        <v>3.3878161933548666E-2</v>
      </c>
      <c r="R602" s="11">
        <f t="shared" si="140"/>
        <v>0</v>
      </c>
      <c r="S602" s="11">
        <f t="shared" si="141"/>
        <v>-0.96121861975854628</v>
      </c>
      <c r="T602" s="11">
        <f t="shared" si="142"/>
        <v>-0.16305659368253539</v>
      </c>
      <c r="U602" s="11">
        <f>'OddsRatio_working_3-way'!S602-'OddsRatio_working_3-way'!R602^2/3</f>
        <v>-0.96121861975854628</v>
      </c>
      <c r="V602" s="11">
        <f>'OddsRatio_working_3-way'!S602*'OddsRatio_working_3-way'!R602/3-2*'OddsRatio_working_3-way'!R602^3/27-'OddsRatio_working_3-way'!T602</f>
        <v>0.16305659368253539</v>
      </c>
      <c r="W602" s="11">
        <f>'OddsRatio_working_3-way'!V602^2+4*'OddsRatio_working_3-way'!U602^3/27</f>
        <v>-0.10498432779240774</v>
      </c>
      <c r="X602" s="11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0.18136412306170091</v>
      </c>
      <c r="Y602" s="11">
        <f>IF('OddsRatio_working_3-way'!W602&gt;=0,IF('OddsRatio_working_3-way'!V602+SQRT('OddsRatio_working_3-way'!W602)&gt;0,0,PI()),ACOS('OddsRatio_working_3-way'!V602/(2*'OddsRatio_working_3-way'!X602)))</f>
        <v>1.1045591761366869</v>
      </c>
      <c r="Z602" s="11">
        <f>'OddsRatio_working_3-way'!X602^(1/3)*COS('OddsRatio_working_3-way'!Y602/3)</f>
        <v>0.52810898664811634</v>
      </c>
      <c r="AA602" s="11">
        <f>'OddsRatio_working_3-way'!X602^(1/3)*COS(('OddsRatio_working_3-way'!Y602+2*PI())/3)</f>
        <v>-0.44049238212847941</v>
      </c>
      <c r="AB602" s="11">
        <f>'OddsRatio_working_3-way'!X602^(1/3)*COS(('OddsRatio_working_3-way'!Y602+4*PI())/3)</f>
        <v>-8.761660451963682E-2</v>
      </c>
      <c r="AC602" s="11">
        <f>'OddsRatio_working_3-way'!X602^(1/3)*SIN('OddsRatio_working_3-way'!Y602/3)</f>
        <v>0.20373292519296379</v>
      </c>
      <c r="AD602" s="11">
        <f>'OddsRatio_working_3-way'!X602^(1/3)*SIN(('OddsRatio_working_3-way'!Y602+2*PI())/3)</f>
        <v>0.3554893358076438</v>
      </c>
      <c r="AE602" s="11">
        <f>'OddsRatio_working_3-way'!X602^(1/3)*SIN(('OddsRatio_working_3-way'!Y602+4*PI())/3)</f>
        <v>-0.55922226100060757</v>
      </c>
      <c r="AF602" s="11">
        <f>-'OddsRatio_working_3-way'!U602/(3*'OddsRatio_working_3-way'!X602^(1/3))*COS(('OddsRatio_working_3-way'!Y602)/3)</f>
        <v>0.52810898664811634</v>
      </c>
      <c r="AG602" s="11">
        <f>-'OddsRatio_working_3-way'!U602/(3*'OddsRatio_working_3-way'!X602^(1/3))*COS(('OddsRatio_working_3-way'!Y602+2*PI())/3)</f>
        <v>-0.44049238212847941</v>
      </c>
      <c r="AH602" s="11">
        <f>-'OddsRatio_working_3-way'!U602/(3*'OddsRatio_working_3-way'!X602^(1/3))*COS(('OddsRatio_working_3-way'!Y602+4*PI())/3)</f>
        <v>-8.761660451963682E-2</v>
      </c>
      <c r="AI602" s="11">
        <f>'OddsRatio_working_3-way'!U602/(3*'OddsRatio_working_3-way'!X602^(1/3))*SIN(('OddsRatio_working_3-way'!Y602)/3)</f>
        <v>-0.20373292519296379</v>
      </c>
      <c r="AJ602" s="11">
        <f>'OddsRatio_working_3-way'!U602/(3*'OddsRatio_working_3-way'!X602^(1/3))*SIN(('OddsRatio_working_3-way'!Y602+2*PI())/3)</f>
        <v>-0.3554893358076438</v>
      </c>
      <c r="AK602" s="11">
        <f>'OddsRatio_working_3-way'!U602/(3*'OddsRatio_working_3-way'!X602^(1/3))*SIN(('OddsRatio_working_3-way'!Y602+4*PI())/3)</f>
        <v>0.55922226100060757</v>
      </c>
      <c r="AL602" s="11">
        <f>'OddsRatio_working_3-way'!Z602+'OddsRatio_working_3-way'!AF602</f>
        <v>1.0562179732962327</v>
      </c>
      <c r="AM602" s="11">
        <f>'OddsRatio_working_3-way'!AA602+'OddsRatio_working_3-way'!AG602</f>
        <v>-0.88098476425695882</v>
      </c>
      <c r="AN602" s="11">
        <f>'OddsRatio_working_3-way'!AB602+'OddsRatio_working_3-way'!AH602</f>
        <v>-0.17523320903927364</v>
      </c>
      <c r="AO602" s="11">
        <f>'OddsRatio_working_3-way'!AC602+'OddsRatio_working_3-way'!AI602</f>
        <v>0</v>
      </c>
      <c r="AP602" s="11">
        <f>'OddsRatio_working_3-way'!AD602+'OddsRatio_working_3-way'!AJ602</f>
        <v>0</v>
      </c>
      <c r="AQ602" s="11">
        <f>'OddsRatio_working_3-way'!AE602+'OddsRatio_working_3-way'!AK602</f>
        <v>0</v>
      </c>
      <c r="AR602" s="10">
        <f>IF(A602="","",IF(('OddsRatio_working_3-way'!X602=0),IF(Q602&gt;0,-Q602^(1/3),(-Q602)^(1/3)),'OddsRatio_working_3-way'!AL602-'OddsRatio_working_3-way'!R602/3))</f>
        <v>1.0562179732962327</v>
      </c>
      <c r="AS602" s="11">
        <f>IF(('OddsRatio_working_3-way'!X602=0),IF(Q602&gt;0,-Q602^(1/3),(-Q602)^(1/3)),'OddsRatio_working_3-way'!AM602-'OddsRatio_working_3-way'!R602/3)</f>
        <v>-0.88098476425695882</v>
      </c>
      <c r="AT602" s="11">
        <f>IF(('OddsRatio_working_3-way'!X602=0),IF(Q602&gt;0,-Q602^(1/3),(-Q602)^(1/3)),'OddsRatio_working_3-way'!AN602-'OddsRatio_working_3-way'!R602/3)</f>
        <v>-0.17523320903927364</v>
      </c>
      <c r="AU602" s="11">
        <f>IF(('OddsRatio_working_3-way'!X602=0),0,'OddsRatio_working_3-way'!AO602)</f>
        <v>0</v>
      </c>
      <c r="AV602" s="11">
        <f>IF(('OddsRatio_working_3-way'!X602=0),0,'OddsRatio_working_3-way'!AP602)</f>
        <v>0</v>
      </c>
      <c r="AW602" s="11">
        <f>IF(('OddsRatio_working_3-way'!X602=0),0,'OddsRatio_working_3-way'!AQ602)</f>
        <v>0</v>
      </c>
    </row>
    <row r="603" spans="1:49" x14ac:dyDescent="0.2">
      <c r="A603" s="4">
        <f>IF('True_Odds_Calculator_3-way'!A604="","",'True_Odds_Calculator_3-way'!A604)</f>
        <v>2.16</v>
      </c>
      <c r="B603" s="4">
        <f>IF('True_Odds_Calculator_3-way'!B604="","",'True_Odds_Calculator_3-way'!B604)</f>
        <v>3.53</v>
      </c>
      <c r="C603" s="4">
        <f>IF('True_Odds_Calculator_3-way'!C604="","",'True_Odds_Calculator_3-way'!C604)</f>
        <v>3.61</v>
      </c>
      <c r="D603" s="9">
        <f t="shared" si="130"/>
        <v>0.45405750358005281</v>
      </c>
      <c r="E603" s="9">
        <f t="shared" si="131"/>
        <v>0.2760602363455123</v>
      </c>
      <c r="F603" s="9">
        <f t="shared" si="132"/>
        <v>0.26988226007443483</v>
      </c>
      <c r="G603" s="9">
        <f t="shared" si="133"/>
        <v>1.0365208798661945</v>
      </c>
      <c r="H603" s="9">
        <f t="shared" si="134"/>
        <v>2.2023642206447858</v>
      </c>
      <c r="I603" s="9">
        <f t="shared" si="135"/>
        <v>3.6223978260614724</v>
      </c>
      <c r="J603" s="9">
        <f t="shared" si="136"/>
        <v>3.7053194964507679</v>
      </c>
      <c r="K603" s="11">
        <f t="shared" si="137"/>
        <v>0.46296296296296291</v>
      </c>
      <c r="L603" s="11">
        <f t="shared" si="138"/>
        <v>0.28328611898016998</v>
      </c>
      <c r="M603" s="11">
        <f t="shared" si="139"/>
        <v>0.2770083102493075</v>
      </c>
      <c r="N603" s="11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-0.27828087439412608</v>
      </c>
      <c r="O603" s="11">
        <f>0</f>
        <v>0</v>
      </c>
      <c r="P603" s="11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0.22887844331269508</v>
      </c>
      <c r="Q603" s="11">
        <f>2*'OddsRatio_working_3-way'!K603*'OddsRatio_working_3-way'!L603*'OddsRatio_working_3-way'!M603</f>
        <v>7.2659823273871438E-2</v>
      </c>
      <c r="R603" s="11">
        <f t="shared" si="140"/>
        <v>0</v>
      </c>
      <c r="S603" s="11">
        <f t="shared" si="141"/>
        <v>-0.82247277615110947</v>
      </c>
      <c r="T603" s="11">
        <f t="shared" si="142"/>
        <v>-0.26110246861939979</v>
      </c>
      <c r="U603" s="11">
        <f>'OddsRatio_working_3-way'!S603-'OddsRatio_working_3-way'!R603^2/3</f>
        <v>-0.82247277615110947</v>
      </c>
      <c r="V603" s="11">
        <f>'OddsRatio_working_3-way'!S603*'OddsRatio_working_3-way'!R603/3-2*'OddsRatio_working_3-way'!R603^3/27-'OddsRatio_working_3-way'!T603</f>
        <v>0.26110246861939979</v>
      </c>
      <c r="W603" s="11">
        <f>'OddsRatio_working_3-way'!V603^2+4*'OddsRatio_working_3-way'!U603^3/27</f>
        <v>-1.4250855124109743E-2</v>
      </c>
      <c r="X603" s="11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0.14354908066864658</v>
      </c>
      <c r="Y603" s="11">
        <f>IF('OddsRatio_working_3-way'!W603&gt;=0,IF('OddsRatio_working_3-way'!V603+SQRT('OddsRatio_working_3-way'!W603)&gt;0,0,PI()),ACOS('OddsRatio_working_3-way'!V603/(2*'OddsRatio_working_3-way'!X603)))</f>
        <v>0.42882813286808186</v>
      </c>
      <c r="Z603" s="11">
        <f>'OddsRatio_working_3-way'!X603^(1/3)*COS('OddsRatio_working_3-way'!Y603/3)</f>
        <v>0.51826043993309734</v>
      </c>
      <c r="AA603" s="11">
        <f>'OddsRatio_working_3-way'!X603^(1/3)*COS(('OddsRatio_working_3-way'!Y603+2*PI())/3)</f>
        <v>-0.32372728907995146</v>
      </c>
      <c r="AB603" s="11">
        <f>'OddsRatio_working_3-way'!X603^(1/3)*COS(('OddsRatio_working_3-way'!Y603+4*PI())/3)</f>
        <v>-0.19453315085314568</v>
      </c>
      <c r="AC603" s="11">
        <f>'OddsRatio_working_3-way'!X603^(1/3)*SIN('OddsRatio_working_3-way'!Y603/3)</f>
        <v>7.4590270482968013E-2</v>
      </c>
      <c r="AD603" s="11">
        <f>'OddsRatio_working_3-way'!X603^(1/3)*SIN(('OddsRatio_working_3-way'!Y603+2*PI())/3)</f>
        <v>0.41153157151707737</v>
      </c>
      <c r="AE603" s="11">
        <f>'OddsRatio_working_3-way'!X603^(1/3)*SIN(('OddsRatio_working_3-way'!Y603+4*PI())/3)</f>
        <v>-0.48612184200004549</v>
      </c>
      <c r="AF603" s="11">
        <f>-'OddsRatio_working_3-way'!U603/(3*'OddsRatio_working_3-way'!X603^(1/3))*COS(('OddsRatio_working_3-way'!Y603)/3)</f>
        <v>0.51826043993309723</v>
      </c>
      <c r="AG603" s="11">
        <f>-'OddsRatio_working_3-way'!U603/(3*'OddsRatio_working_3-way'!X603^(1/3))*COS(('OddsRatio_working_3-way'!Y603+2*PI())/3)</f>
        <v>-0.32372728907995141</v>
      </c>
      <c r="AH603" s="11">
        <f>-'OddsRatio_working_3-way'!U603/(3*'OddsRatio_working_3-way'!X603^(1/3))*COS(('OddsRatio_working_3-way'!Y603+4*PI())/3)</f>
        <v>-0.19453315085314565</v>
      </c>
      <c r="AI603" s="11">
        <f>'OddsRatio_working_3-way'!U603/(3*'OddsRatio_working_3-way'!X603^(1/3))*SIN(('OddsRatio_working_3-way'!Y603)/3)</f>
        <v>-7.4590270482967999E-2</v>
      </c>
      <c r="AJ603" s="11">
        <f>'OddsRatio_working_3-way'!U603/(3*'OddsRatio_working_3-way'!X603^(1/3))*SIN(('OddsRatio_working_3-way'!Y603+2*PI())/3)</f>
        <v>-0.41153157151707731</v>
      </c>
      <c r="AK603" s="11">
        <f>'OddsRatio_working_3-way'!U603/(3*'OddsRatio_working_3-way'!X603^(1/3))*SIN(('OddsRatio_working_3-way'!Y603+4*PI())/3)</f>
        <v>0.48612184200004538</v>
      </c>
      <c r="AL603" s="11">
        <f>'OddsRatio_working_3-way'!Z603+'OddsRatio_working_3-way'!AF603</f>
        <v>1.0365208798661945</v>
      </c>
      <c r="AM603" s="11">
        <f>'OddsRatio_working_3-way'!AA603+'OddsRatio_working_3-way'!AG603</f>
        <v>-0.64745457815990282</v>
      </c>
      <c r="AN603" s="11">
        <f>'OddsRatio_working_3-way'!AB603+'OddsRatio_working_3-way'!AH603</f>
        <v>-0.38906630170629131</v>
      </c>
      <c r="AO603" s="11">
        <f>'OddsRatio_working_3-way'!AC603+'OddsRatio_working_3-way'!AI603</f>
        <v>0</v>
      </c>
      <c r="AP603" s="11">
        <f>'OddsRatio_working_3-way'!AD603+'OddsRatio_working_3-way'!AJ603</f>
        <v>0</v>
      </c>
      <c r="AQ603" s="11">
        <f>'OddsRatio_working_3-way'!AE603+'OddsRatio_working_3-way'!AK603</f>
        <v>0</v>
      </c>
      <c r="AR603" s="10">
        <f>IF(A603="","",IF(('OddsRatio_working_3-way'!X603=0),IF(Q603&gt;0,-Q603^(1/3),(-Q603)^(1/3)),'OddsRatio_working_3-way'!AL603-'OddsRatio_working_3-way'!R603/3))</f>
        <v>1.0365208798661945</v>
      </c>
      <c r="AS603" s="11">
        <f>IF(('OddsRatio_working_3-way'!X603=0),IF(Q603&gt;0,-Q603^(1/3),(-Q603)^(1/3)),'OddsRatio_working_3-way'!AM603-'OddsRatio_working_3-way'!R603/3)</f>
        <v>-0.64745457815990282</v>
      </c>
      <c r="AT603" s="11">
        <f>IF(('OddsRatio_working_3-way'!X603=0),IF(Q603&gt;0,-Q603^(1/3),(-Q603)^(1/3)),'OddsRatio_working_3-way'!AN603-'OddsRatio_working_3-way'!R603/3)</f>
        <v>-0.38906630170629131</v>
      </c>
      <c r="AU603" s="11">
        <f>IF(('OddsRatio_working_3-way'!X603=0),0,'OddsRatio_working_3-way'!AO603)</f>
        <v>0</v>
      </c>
      <c r="AV603" s="11">
        <f>IF(('OddsRatio_working_3-way'!X603=0),0,'OddsRatio_working_3-way'!AP603)</f>
        <v>0</v>
      </c>
      <c r="AW603" s="11">
        <f>IF(('OddsRatio_working_3-way'!X603=0),0,'OddsRatio_working_3-way'!AQ603)</f>
        <v>0</v>
      </c>
    </row>
    <row r="604" spans="1:49" x14ac:dyDescent="0.2">
      <c r="A604" s="4">
        <f>IF('True_Odds_Calculator_3-way'!A605="","",'True_Odds_Calculator_3-way'!A605)</f>
        <v>5.72</v>
      </c>
      <c r="B604" s="4">
        <f>IF('True_Odds_Calculator_3-way'!B605="","",'True_Odds_Calculator_3-way'!B605)</f>
        <v>4.47</v>
      </c>
      <c r="C604" s="4">
        <f>IF('True_Odds_Calculator_3-way'!C605="","",'True_Odds_Calculator_3-way'!C605)</f>
        <v>1.58</v>
      </c>
      <c r="D604" s="9">
        <f t="shared" si="130"/>
        <v>0.16667838337780488</v>
      </c>
      <c r="E604" s="9">
        <f t="shared" si="131"/>
        <v>0.21387915824907411</v>
      </c>
      <c r="F604" s="9">
        <f t="shared" si="132"/>
        <v>0.61944245837312117</v>
      </c>
      <c r="G604" s="9">
        <f t="shared" si="133"/>
        <v>1.0592326754342598</v>
      </c>
      <c r="H604" s="9">
        <f t="shared" si="134"/>
        <v>5.999578228049705</v>
      </c>
      <c r="I604" s="9">
        <f t="shared" si="135"/>
        <v>4.6755373837568817</v>
      </c>
      <c r="J604" s="9">
        <f t="shared" si="136"/>
        <v>1.6143549517518703</v>
      </c>
      <c r="K604" s="11">
        <f t="shared" si="137"/>
        <v>0.17482517482517484</v>
      </c>
      <c r="L604" s="11">
        <f t="shared" si="138"/>
        <v>0.2237136465324385</v>
      </c>
      <c r="M604" s="11">
        <f t="shared" si="139"/>
        <v>0.63291139240506322</v>
      </c>
      <c r="N604" s="11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-0.23514666739541434</v>
      </c>
      <c r="O604" s="11">
        <f>0</f>
        <v>0</v>
      </c>
      <c r="P604" s="11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0.21708956803681129</v>
      </c>
      <c r="Q604" s="11">
        <f>2*'OddsRatio_working_3-way'!K604*'OddsRatio_working_3-way'!L604*'OddsRatio_working_3-way'!M604</f>
        <v>4.950731312127965E-2</v>
      </c>
      <c r="R604" s="11">
        <f t="shared" si="140"/>
        <v>0</v>
      </c>
      <c r="S604" s="11">
        <f t="shared" si="141"/>
        <v>-0.9232092057326976</v>
      </c>
      <c r="T604" s="11">
        <f t="shared" si="142"/>
        <v>-0.21053801727085461</v>
      </c>
      <c r="U604" s="11">
        <f>'OddsRatio_working_3-way'!S604-'OddsRatio_working_3-way'!R604^2/3</f>
        <v>-0.9232092057326976</v>
      </c>
      <c r="V604" s="11">
        <f>'OddsRatio_working_3-way'!S604*'OddsRatio_working_3-way'!R604/3-2*'OddsRatio_working_3-way'!R604^3/27-'OddsRatio_working_3-way'!T604</f>
        <v>0.21053801727085461</v>
      </c>
      <c r="W604" s="11">
        <f>'OddsRatio_working_3-way'!V604^2+4*'OddsRatio_working_3-way'!U604^3/27</f>
        <v>-7.2246376393589204E-2</v>
      </c>
      <c r="X604" s="11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0.17071367337586926</v>
      </c>
      <c r="Y604" s="11">
        <f>IF('OddsRatio_working_3-way'!W604&gt;=0,IF('OddsRatio_working_3-way'!V604+SQRT('OddsRatio_working_3-way'!W604)&gt;0,0,PI()),ACOS('OddsRatio_working_3-way'!V604/(2*'OddsRatio_working_3-way'!X604)))</f>
        <v>0.90632788163238542</v>
      </c>
      <c r="Z604" s="11">
        <f>'OddsRatio_working_3-way'!X604^(1/3)*COS('OddsRatio_working_3-way'!Y604/3)</f>
        <v>0.5296163377171299</v>
      </c>
      <c r="AA604" s="11">
        <f>'OddsRatio_working_3-way'!X604^(1/3)*COS(('OddsRatio_working_3-way'!Y604+2*PI())/3)</f>
        <v>-0.40774942445153806</v>
      </c>
      <c r="AB604" s="11">
        <f>'OddsRatio_working_3-way'!X604^(1/3)*COS(('OddsRatio_working_3-way'!Y604+4*PI())/3)</f>
        <v>-0.12186691326559175</v>
      </c>
      <c r="AC604" s="11">
        <f>'OddsRatio_working_3-way'!X604^(1/3)*SIN('OddsRatio_working_3-way'!Y604/3)</f>
        <v>0.16505434478981221</v>
      </c>
      <c r="AD604" s="11">
        <f>'OddsRatio_working_3-way'!X604^(1/3)*SIN(('OddsRatio_working_3-way'!Y604+2*PI())/3)</f>
        <v>0.37613403032740694</v>
      </c>
      <c r="AE604" s="11">
        <f>'OddsRatio_working_3-way'!X604^(1/3)*SIN(('OddsRatio_working_3-way'!Y604+4*PI())/3)</f>
        <v>-0.54118837511721918</v>
      </c>
      <c r="AF604" s="11">
        <f>-'OddsRatio_working_3-way'!U604/(3*'OddsRatio_working_3-way'!X604^(1/3))*COS(('OddsRatio_working_3-way'!Y604)/3)</f>
        <v>0.52961633771712979</v>
      </c>
      <c r="AG604" s="11">
        <f>-'OddsRatio_working_3-way'!U604/(3*'OddsRatio_working_3-way'!X604^(1/3))*COS(('OddsRatio_working_3-way'!Y604+2*PI())/3)</f>
        <v>-0.407749424451538</v>
      </c>
      <c r="AH604" s="11">
        <f>-'OddsRatio_working_3-way'!U604/(3*'OddsRatio_working_3-way'!X604^(1/3))*COS(('OddsRatio_working_3-way'!Y604+4*PI())/3)</f>
        <v>-0.12186691326559174</v>
      </c>
      <c r="AI604" s="11">
        <f>'OddsRatio_working_3-way'!U604/(3*'OddsRatio_working_3-way'!X604^(1/3))*SIN(('OddsRatio_working_3-way'!Y604)/3)</f>
        <v>-0.16505434478981218</v>
      </c>
      <c r="AJ604" s="11">
        <f>'OddsRatio_working_3-way'!U604/(3*'OddsRatio_working_3-way'!X604^(1/3))*SIN(('OddsRatio_working_3-way'!Y604+2*PI())/3)</f>
        <v>-0.37613403032740689</v>
      </c>
      <c r="AK604" s="11">
        <f>'OddsRatio_working_3-way'!U604/(3*'OddsRatio_working_3-way'!X604^(1/3))*SIN(('OddsRatio_working_3-way'!Y604+4*PI())/3)</f>
        <v>0.54118837511721907</v>
      </c>
      <c r="AL604" s="11">
        <f>'OddsRatio_working_3-way'!Z604+'OddsRatio_working_3-way'!AF604</f>
        <v>1.0592326754342598</v>
      </c>
      <c r="AM604" s="11">
        <f>'OddsRatio_working_3-way'!AA604+'OddsRatio_working_3-way'!AG604</f>
        <v>-0.81549884890307611</v>
      </c>
      <c r="AN604" s="11">
        <f>'OddsRatio_working_3-way'!AB604+'OddsRatio_working_3-way'!AH604</f>
        <v>-0.24373382653118347</v>
      </c>
      <c r="AO604" s="11">
        <f>'OddsRatio_working_3-way'!AC604+'OddsRatio_working_3-way'!AI604</f>
        <v>0</v>
      </c>
      <c r="AP604" s="11">
        <f>'OddsRatio_working_3-way'!AD604+'OddsRatio_working_3-way'!AJ604</f>
        <v>0</v>
      </c>
      <c r="AQ604" s="11">
        <f>'OddsRatio_working_3-way'!AE604+'OddsRatio_working_3-way'!AK604</f>
        <v>0</v>
      </c>
      <c r="AR604" s="10">
        <f>IF(A604="","",IF(('OddsRatio_working_3-way'!X604=0),IF(Q604&gt;0,-Q604^(1/3),(-Q604)^(1/3)),'OddsRatio_working_3-way'!AL604-'OddsRatio_working_3-way'!R604/3))</f>
        <v>1.0592326754342598</v>
      </c>
      <c r="AS604" s="11">
        <f>IF(('OddsRatio_working_3-way'!X604=0),IF(Q604&gt;0,-Q604^(1/3),(-Q604)^(1/3)),'OddsRatio_working_3-way'!AM604-'OddsRatio_working_3-way'!R604/3)</f>
        <v>-0.81549884890307611</v>
      </c>
      <c r="AT604" s="11">
        <f>IF(('OddsRatio_working_3-way'!X604=0),IF(Q604&gt;0,-Q604^(1/3),(-Q604)^(1/3)),'OddsRatio_working_3-way'!AN604-'OddsRatio_working_3-way'!R604/3)</f>
        <v>-0.24373382653118347</v>
      </c>
      <c r="AU604" s="11">
        <f>IF(('OddsRatio_working_3-way'!X604=0),0,'OddsRatio_working_3-way'!AO604)</f>
        <v>0</v>
      </c>
      <c r="AV604" s="11">
        <f>IF(('OddsRatio_working_3-way'!X604=0),0,'OddsRatio_working_3-way'!AP604)</f>
        <v>0</v>
      </c>
      <c r="AW604" s="11">
        <f>IF(('OddsRatio_working_3-way'!X604=0),0,'OddsRatio_working_3-way'!AQ604)</f>
        <v>0</v>
      </c>
    </row>
    <row r="605" spans="1:49" x14ac:dyDescent="0.2">
      <c r="A605" s="4">
        <f>IF('True_Odds_Calculator_3-way'!A606="","",'True_Odds_Calculator_3-way'!A606)</f>
        <v>2.5299999999999998</v>
      </c>
      <c r="B605" s="4">
        <f>IF('True_Odds_Calculator_3-way'!B606="","",'True_Odds_Calculator_3-way'!B606)</f>
        <v>3.29</v>
      </c>
      <c r="C605" s="4">
        <f>IF('True_Odds_Calculator_3-way'!C606="","",'True_Odds_Calculator_3-way'!C606)</f>
        <v>3.05</v>
      </c>
      <c r="D605" s="9">
        <f t="shared" si="130"/>
        <v>0.38559093931275168</v>
      </c>
      <c r="E605" s="9">
        <f t="shared" si="131"/>
        <v>0.29542746456528352</v>
      </c>
      <c r="F605" s="9">
        <f t="shared" si="132"/>
        <v>0.31898159612196464</v>
      </c>
      <c r="G605" s="9">
        <f t="shared" si="133"/>
        <v>1.0414522451811918</v>
      </c>
      <c r="H605" s="9">
        <f t="shared" si="134"/>
        <v>2.593421935127223</v>
      </c>
      <c r="I605" s="9">
        <f t="shared" si="135"/>
        <v>3.3849256414649296</v>
      </c>
      <c r="J605" s="9">
        <f t="shared" si="136"/>
        <v>3.134977102621443</v>
      </c>
      <c r="K605" s="11">
        <f t="shared" si="137"/>
        <v>0.39525691699604748</v>
      </c>
      <c r="L605" s="11">
        <f t="shared" si="138"/>
        <v>0.303951367781155</v>
      </c>
      <c r="M605" s="11">
        <f t="shared" si="139"/>
        <v>0.32786885245901642</v>
      </c>
      <c r="N605" s="11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-0.28292056436913171</v>
      </c>
      <c r="O605" s="11">
        <f>0</f>
        <v>0</v>
      </c>
      <c r="P605" s="11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0.23121810780475344</v>
      </c>
      <c r="Q605" s="11">
        <f>2*'OddsRatio_working_3-way'!K605*'OddsRatio_working_3-way'!L605*'OddsRatio_working_3-way'!M605</f>
        <v>7.8779593800597444E-2</v>
      </c>
      <c r="R605" s="11">
        <f t="shared" si="140"/>
        <v>0</v>
      </c>
      <c r="S605" s="11">
        <f t="shared" si="141"/>
        <v>-0.8172545121289907</v>
      </c>
      <c r="T605" s="11">
        <f t="shared" si="142"/>
        <v>-0.2784512818156698</v>
      </c>
      <c r="U605" s="11">
        <f>'OddsRatio_working_3-way'!S605-'OddsRatio_working_3-way'!R605^2/3</f>
        <v>-0.8172545121289907</v>
      </c>
      <c r="V605" s="11">
        <f>'OddsRatio_working_3-way'!S605*'OddsRatio_working_3-way'!R605/3-2*'OddsRatio_working_3-way'!R605^3/27-'OddsRatio_working_3-way'!T605</f>
        <v>0.2784512818156698</v>
      </c>
      <c r="W605" s="11">
        <f>'OddsRatio_working_3-way'!V605^2+4*'OddsRatio_working_3-way'!U605^3/27</f>
        <v>-3.3313020141593069E-3</v>
      </c>
      <c r="X605" s="11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0.14218510677893526</v>
      </c>
      <c r="Y605" s="11">
        <f>IF('OddsRatio_working_3-way'!W605&gt;=0,IF('OddsRatio_working_3-way'!V605+SQRT('OddsRatio_working_3-way'!W605)&gt;0,0,PI()),ACOS('OddsRatio_working_3-way'!V605/(2*'OddsRatio_working_3-way'!X605)))</f>
        <v>0.20438583463281446</v>
      </c>
      <c r="Z605" s="11">
        <f>'OddsRatio_working_3-way'!X605^(1/3)*COS('OddsRatio_working_3-way'!Y605/3)</f>
        <v>0.52072612259059603</v>
      </c>
      <c r="AA605" s="11">
        <f>'OddsRatio_working_3-way'!X605^(1/3)*COS(('OddsRatio_working_3-way'!Y605+2*PI())/3)</f>
        <v>-0.29113410240655074</v>
      </c>
      <c r="AB605" s="11">
        <f>'OddsRatio_working_3-way'!X605^(1/3)*COS(('OddsRatio_working_3-way'!Y605+4*PI())/3)</f>
        <v>-0.22959202018404534</v>
      </c>
      <c r="AC605" s="11">
        <f>'OddsRatio_working_3-way'!X605^(1/3)*SIN('OddsRatio_working_3-way'!Y605/3)</f>
        <v>3.5531337737653559E-2</v>
      </c>
      <c r="AD605" s="11">
        <f>'OddsRatio_working_3-way'!X605^(1/3)*SIN(('OddsRatio_working_3-way'!Y605+2*PI())/3)</f>
        <v>0.43319638170879915</v>
      </c>
      <c r="AE605" s="11">
        <f>'OddsRatio_working_3-way'!X605^(1/3)*SIN(('OddsRatio_working_3-way'!Y605+4*PI())/3)</f>
        <v>-0.46872771944645275</v>
      </c>
      <c r="AF605" s="11">
        <f>-'OddsRatio_working_3-way'!U605/(3*'OddsRatio_working_3-way'!X605^(1/3))*COS(('OddsRatio_working_3-way'!Y605)/3)</f>
        <v>0.52072612259059592</v>
      </c>
      <c r="AG605" s="11">
        <f>-'OddsRatio_working_3-way'!U605/(3*'OddsRatio_working_3-way'!X605^(1/3))*COS(('OddsRatio_working_3-way'!Y605+2*PI())/3)</f>
        <v>-0.29113410240655069</v>
      </c>
      <c r="AH605" s="11">
        <f>-'OddsRatio_working_3-way'!U605/(3*'OddsRatio_working_3-way'!X605^(1/3))*COS(('OddsRatio_working_3-way'!Y605+4*PI())/3)</f>
        <v>-0.22959202018404529</v>
      </c>
      <c r="AI605" s="11">
        <f>'OddsRatio_working_3-way'!U605/(3*'OddsRatio_working_3-way'!X605^(1/3))*SIN(('OddsRatio_working_3-way'!Y605)/3)</f>
        <v>-3.5531337737653552E-2</v>
      </c>
      <c r="AJ605" s="11">
        <f>'OddsRatio_working_3-way'!U605/(3*'OddsRatio_working_3-way'!X605^(1/3))*SIN(('OddsRatio_working_3-way'!Y605+2*PI())/3)</f>
        <v>-0.43319638170879909</v>
      </c>
      <c r="AK605" s="11">
        <f>'OddsRatio_working_3-way'!U605/(3*'OddsRatio_working_3-way'!X605^(1/3))*SIN(('OddsRatio_working_3-way'!Y605+4*PI())/3)</f>
        <v>0.46872771944645264</v>
      </c>
      <c r="AL605" s="11">
        <f>'OddsRatio_working_3-way'!Z605+'OddsRatio_working_3-way'!AF605</f>
        <v>1.0414522451811918</v>
      </c>
      <c r="AM605" s="11">
        <f>'OddsRatio_working_3-way'!AA605+'OddsRatio_working_3-way'!AG605</f>
        <v>-0.58226820481310138</v>
      </c>
      <c r="AN605" s="11">
        <f>'OddsRatio_working_3-way'!AB605+'OddsRatio_working_3-way'!AH605</f>
        <v>-0.45918404036809063</v>
      </c>
      <c r="AO605" s="11">
        <f>'OddsRatio_working_3-way'!AC605+'OddsRatio_working_3-way'!AI605</f>
        <v>0</v>
      </c>
      <c r="AP605" s="11">
        <f>'OddsRatio_working_3-way'!AD605+'OddsRatio_working_3-way'!AJ605</f>
        <v>0</v>
      </c>
      <c r="AQ605" s="11">
        <f>'OddsRatio_working_3-way'!AE605+'OddsRatio_working_3-way'!AK605</f>
        <v>0</v>
      </c>
      <c r="AR605" s="10">
        <f>IF(A605="","",IF(('OddsRatio_working_3-way'!X605=0),IF(Q605&gt;0,-Q605^(1/3),(-Q605)^(1/3)),'OddsRatio_working_3-way'!AL605-'OddsRatio_working_3-way'!R605/3))</f>
        <v>1.0414522451811918</v>
      </c>
      <c r="AS605" s="11">
        <f>IF(('OddsRatio_working_3-way'!X605=0),IF(Q605&gt;0,-Q605^(1/3),(-Q605)^(1/3)),'OddsRatio_working_3-way'!AM605-'OddsRatio_working_3-way'!R605/3)</f>
        <v>-0.58226820481310138</v>
      </c>
      <c r="AT605" s="11">
        <f>IF(('OddsRatio_working_3-way'!X605=0),IF(Q605&gt;0,-Q605^(1/3),(-Q605)^(1/3)),'OddsRatio_working_3-way'!AN605-'OddsRatio_working_3-way'!R605/3)</f>
        <v>-0.45918404036809063</v>
      </c>
      <c r="AU605" s="11">
        <f>IF(('OddsRatio_working_3-way'!X605=0),0,'OddsRatio_working_3-way'!AO605)</f>
        <v>0</v>
      </c>
      <c r="AV605" s="11">
        <f>IF(('OddsRatio_working_3-way'!X605=0),0,'OddsRatio_working_3-way'!AP605)</f>
        <v>0</v>
      </c>
      <c r="AW605" s="11">
        <f>IF(('OddsRatio_working_3-way'!X605=0),0,'OddsRatio_working_3-way'!AQ605)</f>
        <v>0</v>
      </c>
    </row>
    <row r="606" spans="1:49" x14ac:dyDescent="0.2">
      <c r="A606" s="4">
        <f>IF('True_Odds_Calculator_3-way'!A607="","",'True_Odds_Calculator_3-way'!A607)</f>
        <v>1.67</v>
      </c>
      <c r="B606" s="4">
        <f>IF('True_Odds_Calculator_3-way'!B607="","",'True_Odds_Calculator_3-way'!B607)</f>
        <v>3.92</v>
      </c>
      <c r="C606" s="4">
        <f>IF('True_Odds_Calculator_3-way'!C607="","",'True_Odds_Calculator_3-way'!C607)</f>
        <v>5.7</v>
      </c>
      <c r="D606" s="9">
        <f t="shared" si="130"/>
        <v>0.58640292569568064</v>
      </c>
      <c r="E606" s="9">
        <f t="shared" si="131"/>
        <v>0.24546518559795119</v>
      </c>
      <c r="F606" s="9">
        <f t="shared" si="132"/>
        <v>0.16813188870636794</v>
      </c>
      <c r="G606" s="9">
        <f t="shared" si="133"/>
        <v>1.05270461499404</v>
      </c>
      <c r="H606" s="9">
        <f t="shared" si="134"/>
        <v>1.7053120920460063</v>
      </c>
      <c r="I606" s="9">
        <f t="shared" si="135"/>
        <v>4.073897475782597</v>
      </c>
      <c r="J606" s="9">
        <f t="shared" si="136"/>
        <v>5.9477116904719889</v>
      </c>
      <c r="K606" s="11">
        <f t="shared" si="137"/>
        <v>0.5988023952095809</v>
      </c>
      <c r="L606" s="11">
        <f t="shared" si="138"/>
        <v>0.25510204081632654</v>
      </c>
      <c r="M606" s="11">
        <f t="shared" si="139"/>
        <v>0.17543859649122806</v>
      </c>
      <c r="N606" s="11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-0.24642122843464498</v>
      </c>
      <c r="O606" s="11">
        <f>0</f>
        <v>0</v>
      </c>
      <c r="P606" s="11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0.22216576513996716</v>
      </c>
      <c r="Q606" s="11">
        <f>2*'OddsRatio_working_3-way'!K606*'OddsRatio_working_3-way'!L606*'OddsRatio_working_3-way'!M606</f>
        <v>5.3598495811813536E-2</v>
      </c>
      <c r="R606" s="11">
        <f t="shared" si="140"/>
        <v>0</v>
      </c>
      <c r="S606" s="11">
        <f t="shared" si="141"/>
        <v>-0.901569099996956</v>
      </c>
      <c r="T606" s="11">
        <f t="shared" si="142"/>
        <v>-0.21750762364220885</v>
      </c>
      <c r="U606" s="11">
        <f>'OddsRatio_working_3-way'!S606-'OddsRatio_working_3-way'!R606^2/3</f>
        <v>-0.901569099996956</v>
      </c>
      <c r="V606" s="11">
        <f>'OddsRatio_working_3-way'!S606*'OddsRatio_working_3-way'!R606/3-2*'OddsRatio_working_3-way'!R606^3/27-'OddsRatio_working_3-way'!T606</f>
        <v>0.21750762364220885</v>
      </c>
      <c r="W606" s="11">
        <f>'OddsRatio_working_3-way'!V606^2+4*'OddsRatio_working_3-way'!U606^3/27</f>
        <v>-6.1256295058675643E-2</v>
      </c>
      <c r="X606" s="11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0.16474667022519485</v>
      </c>
      <c r="Y606" s="11">
        <f>IF('OddsRatio_working_3-way'!W606&gt;=0,IF('OddsRatio_working_3-way'!V606+SQRT('OddsRatio_working_3-way'!W606)&gt;0,0,PI()),ACOS('OddsRatio_working_3-way'!V606/(2*'OddsRatio_working_3-way'!X606)))</f>
        <v>0.84980780513468868</v>
      </c>
      <c r="Z606" s="11">
        <f>'OddsRatio_working_3-way'!X606^(1/3)*COS('OddsRatio_working_3-way'!Y606/3)</f>
        <v>0.52635230749702</v>
      </c>
      <c r="AA606" s="11">
        <f>'OddsRatio_working_3-way'!X606^(1/3)*COS(('OddsRatio_working_3-way'!Y606+2*PI())/3)</f>
        <v>-0.39586832116490606</v>
      </c>
      <c r="AB606" s="11">
        <f>'OddsRatio_working_3-way'!X606^(1/3)*COS(('OddsRatio_working_3-way'!Y606+4*PI())/3)</f>
        <v>-0.13048398633211408</v>
      </c>
      <c r="AC606" s="11">
        <f>'OddsRatio_working_3-way'!X606^(1/3)*SIN('OddsRatio_working_3-way'!Y606/3)</f>
        <v>0.15321971715442237</v>
      </c>
      <c r="AD606" s="11">
        <f>'OddsRatio_working_3-way'!X606^(1/3)*SIN(('OddsRatio_working_3-way'!Y606+2*PI())/3)</f>
        <v>0.3792246110557666</v>
      </c>
      <c r="AE606" s="11">
        <f>'OddsRatio_working_3-way'!X606^(1/3)*SIN(('OddsRatio_working_3-way'!Y606+4*PI())/3)</f>
        <v>-0.53244432821018883</v>
      </c>
      <c r="AF606" s="11">
        <f>-'OddsRatio_working_3-way'!U606/(3*'OddsRatio_working_3-way'!X606^(1/3))*COS(('OddsRatio_working_3-way'!Y606)/3)</f>
        <v>0.52635230749702</v>
      </c>
      <c r="AG606" s="11">
        <f>-'OddsRatio_working_3-way'!U606/(3*'OddsRatio_working_3-way'!X606^(1/3))*COS(('OddsRatio_working_3-way'!Y606+2*PI())/3)</f>
        <v>-0.39586832116490606</v>
      </c>
      <c r="AH606" s="11">
        <f>-'OddsRatio_working_3-way'!U606/(3*'OddsRatio_working_3-way'!X606^(1/3))*COS(('OddsRatio_working_3-way'!Y606+4*PI())/3)</f>
        <v>-0.13048398633211408</v>
      </c>
      <c r="AI606" s="11">
        <f>'OddsRatio_working_3-way'!U606/(3*'OddsRatio_working_3-way'!X606^(1/3))*SIN(('OddsRatio_working_3-way'!Y606)/3)</f>
        <v>-0.15321971715442237</v>
      </c>
      <c r="AJ606" s="11">
        <f>'OddsRatio_working_3-way'!U606/(3*'OddsRatio_working_3-way'!X606^(1/3))*SIN(('OddsRatio_working_3-way'!Y606+2*PI())/3)</f>
        <v>-0.3792246110557666</v>
      </c>
      <c r="AK606" s="11">
        <f>'OddsRatio_working_3-way'!U606/(3*'OddsRatio_working_3-way'!X606^(1/3))*SIN(('OddsRatio_working_3-way'!Y606+4*PI())/3)</f>
        <v>0.53244432821018883</v>
      </c>
      <c r="AL606" s="11">
        <f>'OddsRatio_working_3-way'!Z606+'OddsRatio_working_3-way'!AF606</f>
        <v>1.05270461499404</v>
      </c>
      <c r="AM606" s="11">
        <f>'OddsRatio_working_3-way'!AA606+'OddsRatio_working_3-way'!AG606</f>
        <v>-0.79173664232981211</v>
      </c>
      <c r="AN606" s="11">
        <f>'OddsRatio_working_3-way'!AB606+'OddsRatio_working_3-way'!AH606</f>
        <v>-0.26096797266422816</v>
      </c>
      <c r="AO606" s="11">
        <f>'OddsRatio_working_3-way'!AC606+'OddsRatio_working_3-way'!AI606</f>
        <v>0</v>
      </c>
      <c r="AP606" s="11">
        <f>'OddsRatio_working_3-way'!AD606+'OddsRatio_working_3-way'!AJ606</f>
        <v>0</v>
      </c>
      <c r="AQ606" s="11">
        <f>'OddsRatio_working_3-way'!AE606+'OddsRatio_working_3-way'!AK606</f>
        <v>0</v>
      </c>
      <c r="AR606" s="10">
        <f>IF(A606="","",IF(('OddsRatio_working_3-way'!X606=0),IF(Q606&gt;0,-Q606^(1/3),(-Q606)^(1/3)),'OddsRatio_working_3-way'!AL606-'OddsRatio_working_3-way'!R606/3))</f>
        <v>1.05270461499404</v>
      </c>
      <c r="AS606" s="11">
        <f>IF(('OddsRatio_working_3-way'!X606=0),IF(Q606&gt;0,-Q606^(1/3),(-Q606)^(1/3)),'OddsRatio_working_3-way'!AM606-'OddsRatio_working_3-way'!R606/3)</f>
        <v>-0.79173664232981211</v>
      </c>
      <c r="AT606" s="11">
        <f>IF(('OddsRatio_working_3-way'!X606=0),IF(Q606&gt;0,-Q606^(1/3),(-Q606)^(1/3)),'OddsRatio_working_3-way'!AN606-'OddsRatio_working_3-way'!R606/3)</f>
        <v>-0.26096797266422816</v>
      </c>
      <c r="AU606" s="11">
        <f>IF(('OddsRatio_working_3-way'!X606=0),0,'OddsRatio_working_3-way'!AO606)</f>
        <v>0</v>
      </c>
      <c r="AV606" s="11">
        <f>IF(('OddsRatio_working_3-way'!X606=0),0,'OddsRatio_working_3-way'!AP606)</f>
        <v>0</v>
      </c>
      <c r="AW606" s="11">
        <f>IF(('OddsRatio_working_3-way'!X606=0),0,'OddsRatio_working_3-way'!AQ606)</f>
        <v>0</v>
      </c>
    </row>
    <row r="607" spans="1:49" x14ac:dyDescent="0.2">
      <c r="A607" s="4">
        <f>IF('True_Odds_Calculator_3-way'!A608="","",'True_Odds_Calculator_3-way'!A608)</f>
        <v>1.52</v>
      </c>
      <c r="B607" s="4">
        <f>IF('True_Odds_Calculator_3-way'!B608="","",'True_Odds_Calculator_3-way'!B608)</f>
        <v>4.68</v>
      </c>
      <c r="C607" s="4">
        <f>IF('True_Odds_Calculator_3-way'!C608="","",'True_Odds_Calculator_3-way'!C608)</f>
        <v>6.46</v>
      </c>
      <c r="D607" s="9">
        <f t="shared" si="130"/>
        <v>0.64641383646359796</v>
      </c>
      <c r="E607" s="9">
        <f t="shared" si="131"/>
        <v>0.20529442907162326</v>
      </c>
      <c r="F607" s="9">
        <f t="shared" si="132"/>
        <v>0.14829173446477864</v>
      </c>
      <c r="G607" s="9">
        <f t="shared" si="133"/>
        <v>1.0519165170352132</v>
      </c>
      <c r="H607" s="9">
        <f t="shared" si="134"/>
        <v>1.5469965888583108</v>
      </c>
      <c r="I607" s="9">
        <f t="shared" si="135"/>
        <v>4.871052782689584</v>
      </c>
      <c r="J607" s="9">
        <f t="shared" si="136"/>
        <v>6.7434641830122635</v>
      </c>
      <c r="K607" s="11">
        <f t="shared" si="137"/>
        <v>0.65789473684210531</v>
      </c>
      <c r="L607" s="11">
        <f t="shared" si="138"/>
        <v>0.21367521367521369</v>
      </c>
      <c r="M607" s="11">
        <f t="shared" si="139"/>
        <v>0.15479876160990713</v>
      </c>
      <c r="N607" s="11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-0.22736407582423535</v>
      </c>
      <c r="O607" s="11">
        <f>0</f>
        <v>0</v>
      </c>
      <c r="P607" s="11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0.21021086892033614</v>
      </c>
      <c r="Q607" s="11">
        <f>2*'OddsRatio_working_3-way'!K607*'OddsRatio_working_3-way'!L607*'OddsRatio_working_3-way'!M607</f>
        <v>4.352191903112549E-2</v>
      </c>
      <c r="R607" s="11">
        <f t="shared" si="140"/>
        <v>0</v>
      </c>
      <c r="S607" s="11">
        <f t="shared" si="141"/>
        <v>-0.92455621301775237</v>
      </c>
      <c r="T607" s="11">
        <f t="shared" si="142"/>
        <v>-0.19141950580077688</v>
      </c>
      <c r="U607" s="11">
        <f>'OddsRatio_working_3-way'!S607-'OddsRatio_working_3-way'!R607^2/3</f>
        <v>-0.92455621301775237</v>
      </c>
      <c r="V607" s="11">
        <f>'OddsRatio_working_3-way'!S607*'OddsRatio_working_3-way'!R607/3-2*'OddsRatio_working_3-way'!R607^3/27-'OddsRatio_working_3-way'!T607</f>
        <v>0.19141950580077688</v>
      </c>
      <c r="W607" s="11">
        <f>'OddsRatio_working_3-way'!V607^2+4*'OddsRatio_working_3-way'!U607^3/27</f>
        <v>-8.0442206240489797E-2</v>
      </c>
      <c r="X607" s="11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0.17108742899575019</v>
      </c>
      <c r="Y607" s="11">
        <f>IF('OddsRatio_working_3-way'!W607&gt;=0,IF('OddsRatio_working_3-way'!V607+SQRT('OddsRatio_working_3-way'!W607)&gt;0,0,PI()),ACOS('OddsRatio_working_3-way'!V607/(2*'OddsRatio_working_3-way'!X607)))</f>
        <v>0.97711026308551863</v>
      </c>
      <c r="Z607" s="11">
        <f>'OddsRatio_working_3-way'!X607^(1/3)*COS('OddsRatio_working_3-way'!Y607/3)</f>
        <v>0.52595825851760669</v>
      </c>
      <c r="AA607" s="11">
        <f>'OddsRatio_working_3-way'!X607^(1/3)*COS(('OddsRatio_working_3-way'!Y607+2*PI())/3)</f>
        <v>-0.4168134101499068</v>
      </c>
      <c r="AB607" s="11">
        <f>'OddsRatio_working_3-way'!X607^(1/3)*COS(('OddsRatio_working_3-way'!Y607+4*PI())/3)</f>
        <v>-0.1091448483676996</v>
      </c>
      <c r="AC607" s="11">
        <f>'OddsRatio_working_3-way'!X607^(1/3)*SIN('OddsRatio_working_3-way'!Y607/3)</f>
        <v>0.17763252696614229</v>
      </c>
      <c r="AD607" s="11">
        <f>'OddsRatio_working_3-way'!X607^(1/3)*SIN(('OddsRatio_working_3-way'!Y607+2*PI())/3)</f>
        <v>0.36667694972339948</v>
      </c>
      <c r="AE607" s="11">
        <f>'OddsRatio_working_3-way'!X607^(1/3)*SIN(('OddsRatio_working_3-way'!Y607+4*PI())/3)</f>
        <v>-0.54430947668954166</v>
      </c>
      <c r="AF607" s="11">
        <f>-'OddsRatio_working_3-way'!U607/(3*'OddsRatio_working_3-way'!X607^(1/3))*COS(('OddsRatio_working_3-way'!Y607)/3)</f>
        <v>0.52595825851760658</v>
      </c>
      <c r="AG607" s="11">
        <f>-'OddsRatio_working_3-way'!U607/(3*'OddsRatio_working_3-way'!X607^(1/3))*COS(('OddsRatio_working_3-way'!Y607+2*PI())/3)</f>
        <v>-0.41681341014990675</v>
      </c>
      <c r="AH607" s="11">
        <f>-'OddsRatio_working_3-way'!U607/(3*'OddsRatio_working_3-way'!X607^(1/3))*COS(('OddsRatio_working_3-way'!Y607+4*PI())/3)</f>
        <v>-0.10914484836769957</v>
      </c>
      <c r="AI607" s="11">
        <f>'OddsRatio_working_3-way'!U607/(3*'OddsRatio_working_3-way'!X607^(1/3))*SIN(('OddsRatio_working_3-way'!Y607)/3)</f>
        <v>-0.17763252696614223</v>
      </c>
      <c r="AJ607" s="11">
        <f>'OddsRatio_working_3-way'!U607/(3*'OddsRatio_working_3-way'!X607^(1/3))*SIN(('OddsRatio_working_3-way'!Y607+2*PI())/3)</f>
        <v>-0.36667694972339943</v>
      </c>
      <c r="AK607" s="11">
        <f>'OddsRatio_working_3-way'!U607/(3*'OddsRatio_working_3-way'!X607^(1/3))*SIN(('OddsRatio_working_3-way'!Y607+4*PI())/3)</f>
        <v>0.54430947668954155</v>
      </c>
      <c r="AL607" s="11">
        <f>'OddsRatio_working_3-way'!Z607+'OddsRatio_working_3-way'!AF607</f>
        <v>1.0519165170352132</v>
      </c>
      <c r="AM607" s="11">
        <f>'OddsRatio_working_3-way'!AA607+'OddsRatio_working_3-way'!AG607</f>
        <v>-0.83362682029981361</v>
      </c>
      <c r="AN607" s="11">
        <f>'OddsRatio_working_3-way'!AB607+'OddsRatio_working_3-way'!AH607</f>
        <v>-0.21828969673539916</v>
      </c>
      <c r="AO607" s="11">
        <f>'OddsRatio_working_3-way'!AC607+'OddsRatio_working_3-way'!AI607</f>
        <v>0</v>
      </c>
      <c r="AP607" s="11">
        <f>'OddsRatio_working_3-way'!AD607+'OddsRatio_working_3-way'!AJ607</f>
        <v>0</v>
      </c>
      <c r="AQ607" s="11">
        <f>'OddsRatio_working_3-way'!AE607+'OddsRatio_working_3-way'!AK607</f>
        <v>0</v>
      </c>
      <c r="AR607" s="10">
        <f>IF(A607="","",IF(('OddsRatio_working_3-way'!X607=0),IF(Q607&gt;0,-Q607^(1/3),(-Q607)^(1/3)),'OddsRatio_working_3-way'!AL607-'OddsRatio_working_3-way'!R607/3))</f>
        <v>1.0519165170352132</v>
      </c>
      <c r="AS607" s="11">
        <f>IF(('OddsRatio_working_3-way'!X607=0),IF(Q607&gt;0,-Q607^(1/3),(-Q607)^(1/3)),'OddsRatio_working_3-way'!AM607-'OddsRatio_working_3-way'!R607/3)</f>
        <v>-0.83362682029981361</v>
      </c>
      <c r="AT607" s="11">
        <f>IF(('OddsRatio_working_3-way'!X607=0),IF(Q607&gt;0,-Q607^(1/3),(-Q607)^(1/3)),'OddsRatio_working_3-way'!AN607-'OddsRatio_working_3-way'!R607/3)</f>
        <v>-0.21828969673539916</v>
      </c>
      <c r="AU607" s="11">
        <f>IF(('OddsRatio_working_3-way'!X607=0),0,'OddsRatio_working_3-way'!AO607)</f>
        <v>0</v>
      </c>
      <c r="AV607" s="11">
        <f>IF(('OddsRatio_working_3-way'!X607=0),0,'OddsRatio_working_3-way'!AP607)</f>
        <v>0</v>
      </c>
      <c r="AW607" s="11">
        <f>IF(('OddsRatio_working_3-way'!X607=0),0,'OddsRatio_working_3-way'!AQ607)</f>
        <v>0</v>
      </c>
    </row>
    <row r="608" spans="1:49" x14ac:dyDescent="0.2">
      <c r="A608" s="4">
        <f>IF('True_Odds_Calculator_3-way'!A609="","",'True_Odds_Calculator_3-way'!A609)</f>
        <v>2.66</v>
      </c>
      <c r="B608" s="4">
        <f>IF('True_Odds_Calculator_3-way'!B609="","",'True_Odds_Calculator_3-way'!B609)</f>
        <v>3.21</v>
      </c>
      <c r="C608" s="4">
        <f>IF('True_Odds_Calculator_3-way'!C609="","",'True_Odds_Calculator_3-way'!C609)</f>
        <v>2.95</v>
      </c>
      <c r="D608" s="9">
        <f t="shared" si="130"/>
        <v>0.36670984756423158</v>
      </c>
      <c r="E608" s="9">
        <f t="shared" si="131"/>
        <v>0.30310981526701775</v>
      </c>
      <c r="F608" s="9">
        <f t="shared" si="132"/>
        <v>0.33018033716875062</v>
      </c>
      <c r="G608" s="9">
        <f t="shared" si="133"/>
        <v>1.0403322800377044</v>
      </c>
      <c r="H608" s="9">
        <f t="shared" si="134"/>
        <v>2.7269515848625896</v>
      </c>
      <c r="I608" s="9">
        <f t="shared" si="135"/>
        <v>3.2991343388833272</v>
      </c>
      <c r="J608" s="9">
        <f t="shared" si="136"/>
        <v>3.0286479460735234</v>
      </c>
      <c r="K608" s="11">
        <f t="shared" si="137"/>
        <v>0.37593984962406013</v>
      </c>
      <c r="L608" s="11">
        <f t="shared" si="138"/>
        <v>0.3115264797507788</v>
      </c>
      <c r="M608" s="11">
        <f t="shared" si="139"/>
        <v>0.33898305084745761</v>
      </c>
      <c r="N608" s="11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-0.28400519753367259</v>
      </c>
      <c r="O608" s="11">
        <f>0</f>
        <v>0</v>
      </c>
      <c r="P608" s="11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0.23105442999229422</v>
      </c>
      <c r="Q608" s="11">
        <f>2*'OddsRatio_working_3-way'!K608*'OddsRatio_working_3-way'!L608*'OddsRatio_working_3-way'!M608</f>
        <v>7.9400147763674975E-2</v>
      </c>
      <c r="R608" s="11">
        <f t="shared" si="140"/>
        <v>0</v>
      </c>
      <c r="S608" s="11">
        <f t="shared" si="141"/>
        <v>-0.81355704754276426</v>
      </c>
      <c r="T608" s="11">
        <f t="shared" si="142"/>
        <v>-0.27957286857139657</v>
      </c>
      <c r="U608" s="11">
        <f>'OddsRatio_working_3-way'!S608-'OddsRatio_working_3-way'!R608^2/3</f>
        <v>-0.81355704754276426</v>
      </c>
      <c r="V608" s="11">
        <f>'OddsRatio_working_3-way'!S608*'OddsRatio_working_3-way'!R608/3-2*'OddsRatio_working_3-way'!R608^3/27-'OddsRatio_working_3-way'!T608</f>
        <v>0.27957286857139657</v>
      </c>
      <c r="W608" s="11">
        <f>'OddsRatio_working_3-way'!V608^2+4*'OddsRatio_working_3-way'!U608^3/27</f>
        <v>-1.6128078211643665E-3</v>
      </c>
      <c r="X608" s="11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0.14122127731188716</v>
      </c>
      <c r="Y608" s="11">
        <f>IF('OddsRatio_working_3-way'!W608&gt;=0,IF('OddsRatio_working_3-way'!V608+SQRT('OddsRatio_working_3-way'!W608)&gt;0,0,PI()),ACOS('OddsRatio_working_3-way'!V608/(2*'OddsRatio_working_3-way'!X608)))</f>
        <v>0.1426709405401918</v>
      </c>
      <c r="Z608" s="11">
        <f>'OddsRatio_working_3-way'!X608^(1/3)*COS('OddsRatio_working_3-way'!Y608/3)</f>
        <v>0.5201661400188522</v>
      </c>
      <c r="AA608" s="11">
        <f>'OddsRatio_working_3-way'!X608^(1/3)*COS(('OddsRatio_working_3-way'!Y608+2*PI())/3)</f>
        <v>-0.28152256555169414</v>
      </c>
      <c r="AB608" s="11">
        <f>'OddsRatio_working_3-way'!X608^(1/3)*COS(('OddsRatio_working_3-way'!Y608+4*PI())/3)</f>
        <v>-0.23864357446715814</v>
      </c>
      <c r="AC608" s="11">
        <f>'OddsRatio_working_3-way'!X608^(1/3)*SIN('OddsRatio_working_3-way'!Y608/3)</f>
        <v>2.4756197045236367E-2</v>
      </c>
      <c r="AD608" s="11">
        <f>'OddsRatio_working_3-way'!X608^(1/3)*SIN(('OddsRatio_working_3-way'!Y608+2*PI())/3)</f>
        <v>0.43809899292220111</v>
      </c>
      <c r="AE608" s="11">
        <f>'OddsRatio_working_3-way'!X608^(1/3)*SIN(('OddsRatio_working_3-way'!Y608+4*PI())/3)</f>
        <v>-0.46285518996743752</v>
      </c>
      <c r="AF608" s="11">
        <f>-'OddsRatio_working_3-way'!U608/(3*'OddsRatio_working_3-way'!X608^(1/3))*COS(('OddsRatio_working_3-way'!Y608)/3)</f>
        <v>0.5201661400188522</v>
      </c>
      <c r="AG608" s="11">
        <f>-'OddsRatio_working_3-way'!U608/(3*'OddsRatio_working_3-way'!X608^(1/3))*COS(('OddsRatio_working_3-way'!Y608+2*PI())/3)</f>
        <v>-0.28152256555169414</v>
      </c>
      <c r="AH608" s="11">
        <f>-'OddsRatio_working_3-way'!U608/(3*'OddsRatio_working_3-way'!X608^(1/3))*COS(('OddsRatio_working_3-way'!Y608+4*PI())/3)</f>
        <v>-0.23864357446715814</v>
      </c>
      <c r="AI608" s="11">
        <f>'OddsRatio_working_3-way'!U608/(3*'OddsRatio_working_3-way'!X608^(1/3))*SIN(('OddsRatio_working_3-way'!Y608)/3)</f>
        <v>-2.4756197045236367E-2</v>
      </c>
      <c r="AJ608" s="11">
        <f>'OddsRatio_working_3-way'!U608/(3*'OddsRatio_working_3-way'!X608^(1/3))*SIN(('OddsRatio_working_3-way'!Y608+2*PI())/3)</f>
        <v>-0.43809899292220111</v>
      </c>
      <c r="AK608" s="11">
        <f>'OddsRatio_working_3-way'!U608/(3*'OddsRatio_working_3-way'!X608^(1/3))*SIN(('OddsRatio_working_3-way'!Y608+4*PI())/3)</f>
        <v>0.46285518996743752</v>
      </c>
      <c r="AL608" s="11">
        <f>'OddsRatio_working_3-way'!Z608+'OddsRatio_working_3-way'!AF608</f>
        <v>1.0403322800377044</v>
      </c>
      <c r="AM608" s="11">
        <f>'OddsRatio_working_3-way'!AA608+'OddsRatio_working_3-way'!AG608</f>
        <v>-0.56304513110338827</v>
      </c>
      <c r="AN608" s="11">
        <f>'OddsRatio_working_3-way'!AB608+'OddsRatio_working_3-way'!AH608</f>
        <v>-0.47728714893431629</v>
      </c>
      <c r="AO608" s="11">
        <f>'OddsRatio_working_3-way'!AC608+'OddsRatio_working_3-way'!AI608</f>
        <v>0</v>
      </c>
      <c r="AP608" s="11">
        <f>'OddsRatio_working_3-way'!AD608+'OddsRatio_working_3-way'!AJ608</f>
        <v>0</v>
      </c>
      <c r="AQ608" s="11">
        <f>'OddsRatio_working_3-way'!AE608+'OddsRatio_working_3-way'!AK608</f>
        <v>0</v>
      </c>
      <c r="AR608" s="10">
        <f>IF(A608="","",IF(('OddsRatio_working_3-way'!X608=0),IF(Q608&gt;0,-Q608^(1/3),(-Q608)^(1/3)),'OddsRatio_working_3-way'!AL608-'OddsRatio_working_3-way'!R608/3))</f>
        <v>1.0403322800377044</v>
      </c>
      <c r="AS608" s="11">
        <f>IF(('OddsRatio_working_3-way'!X608=0),IF(Q608&gt;0,-Q608^(1/3),(-Q608)^(1/3)),'OddsRatio_working_3-way'!AM608-'OddsRatio_working_3-way'!R608/3)</f>
        <v>-0.56304513110338827</v>
      </c>
      <c r="AT608" s="11">
        <f>IF(('OddsRatio_working_3-way'!X608=0),IF(Q608&gt;0,-Q608^(1/3),(-Q608)^(1/3)),'OddsRatio_working_3-way'!AN608-'OddsRatio_working_3-way'!R608/3)</f>
        <v>-0.47728714893431629</v>
      </c>
      <c r="AU608" s="11">
        <f>IF(('OddsRatio_working_3-way'!X608=0),0,'OddsRatio_working_3-way'!AO608)</f>
        <v>0</v>
      </c>
      <c r="AV608" s="11">
        <f>IF(('OddsRatio_working_3-way'!X608=0),0,'OddsRatio_working_3-way'!AP608)</f>
        <v>0</v>
      </c>
      <c r="AW608" s="11">
        <f>IF(('OddsRatio_working_3-way'!X608=0),0,'OddsRatio_working_3-way'!AQ608)</f>
        <v>0</v>
      </c>
    </row>
    <row r="609" spans="1:49" x14ac:dyDescent="0.2">
      <c r="A609" s="4">
        <f>IF('True_Odds_Calculator_3-way'!A610="","",'True_Odds_Calculator_3-way'!A610)</f>
        <v>1.8</v>
      </c>
      <c r="B609" s="4">
        <f>IF('True_Odds_Calculator_3-way'!B610="","",'True_Odds_Calculator_3-way'!B610)</f>
        <v>4.09</v>
      </c>
      <c r="C609" s="4">
        <f>IF('True_Odds_Calculator_3-way'!C610="","",'True_Odds_Calculator_3-way'!C610)</f>
        <v>4.24</v>
      </c>
      <c r="D609" s="9">
        <f t="shared" si="130"/>
        <v>0.54090635807634424</v>
      </c>
      <c r="E609" s="9">
        <f t="shared" si="131"/>
        <v>0.23373811586469778</v>
      </c>
      <c r="F609" s="9">
        <f t="shared" si="132"/>
        <v>0.22535552605895792</v>
      </c>
      <c r="G609" s="9">
        <f t="shared" si="133"/>
        <v>1.0609360452804535</v>
      </c>
      <c r="H609" s="9">
        <f t="shared" si="134"/>
        <v>1.8487488362243629</v>
      </c>
      <c r="I609" s="9">
        <f t="shared" si="135"/>
        <v>4.2782923799166008</v>
      </c>
      <c r="J609" s="9">
        <f t="shared" si="136"/>
        <v>4.43743278670867</v>
      </c>
      <c r="K609" s="11">
        <f t="shared" si="137"/>
        <v>0.55555555555555558</v>
      </c>
      <c r="L609" s="11">
        <f t="shared" si="138"/>
        <v>0.24449877750611249</v>
      </c>
      <c r="M609" s="11">
        <f t="shared" si="139"/>
        <v>0.23584905660377356</v>
      </c>
      <c r="N609" s="11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-0.2565853208469806</v>
      </c>
      <c r="O609" s="11">
        <f>0</f>
        <v>0</v>
      </c>
      <c r="P609" s="11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0.22841670382843049</v>
      </c>
      <c r="Q609" s="11">
        <f>2*'OddsRatio_working_3-way'!K609*'OddsRatio_working_3-way'!L609*'OddsRatio_working_3-way'!M609</f>
        <v>6.4072006683991739E-2</v>
      </c>
      <c r="R609" s="11">
        <f t="shared" si="140"/>
        <v>0</v>
      </c>
      <c r="S609" s="11">
        <f t="shared" si="141"/>
        <v>-0.89021734787646334</v>
      </c>
      <c r="T609" s="11">
        <f t="shared" si="142"/>
        <v>-0.24971033601022821</v>
      </c>
      <c r="U609" s="11">
        <f>'OddsRatio_working_3-way'!S609-'OddsRatio_working_3-way'!R609^2/3</f>
        <v>-0.89021734787646334</v>
      </c>
      <c r="V609" s="11">
        <f>'OddsRatio_working_3-way'!S609*'OddsRatio_working_3-way'!R609/3-2*'OddsRatio_working_3-way'!R609^3/27-'OddsRatio_working_3-way'!T609</f>
        <v>0.24971033601022821</v>
      </c>
      <c r="W609" s="11">
        <f>'OddsRatio_working_3-way'!V609^2+4*'OddsRatio_working_3-way'!U609^3/27</f>
        <v>-4.216113474153637E-2</v>
      </c>
      <c r="X609" s="11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0.16164497104138242</v>
      </c>
      <c r="Y609" s="11">
        <f>IF('OddsRatio_working_3-way'!W609&gt;=0,IF('OddsRatio_working_3-way'!V609+SQRT('OddsRatio_working_3-way'!W609)&gt;0,0,PI()),ACOS('OddsRatio_working_3-way'!V609/(2*'OddsRatio_working_3-way'!X609)))</f>
        <v>0.68817932303660134</v>
      </c>
      <c r="Z609" s="11">
        <f>'OddsRatio_working_3-way'!X609^(1/3)*COS('OddsRatio_working_3-way'!Y609/3)</f>
        <v>0.53046802264022686</v>
      </c>
      <c r="AA609" s="11">
        <f>'OddsRatio_working_3-way'!X609^(1/3)*COS(('OddsRatio_working_3-way'!Y609+2*PI())/3)</f>
        <v>-0.37250513831261656</v>
      </c>
      <c r="AB609" s="11">
        <f>'OddsRatio_working_3-way'!X609^(1/3)*COS(('OddsRatio_working_3-way'!Y609+4*PI())/3)</f>
        <v>-0.15796288432761033</v>
      </c>
      <c r="AC609" s="11">
        <f>'OddsRatio_working_3-way'!X609^(1/3)*SIN('OddsRatio_working_3-way'!Y609/3)</f>
        <v>0.12386602809079235</v>
      </c>
      <c r="AD609" s="11">
        <f>'OddsRatio_working_3-way'!X609^(1/3)*SIN(('OddsRatio_working_3-way'!Y609+2*PI())/3)</f>
        <v>0.39746576945633894</v>
      </c>
      <c r="AE609" s="11">
        <f>'OddsRatio_working_3-way'!X609^(1/3)*SIN(('OddsRatio_working_3-way'!Y609+4*PI())/3)</f>
        <v>-0.52133179754713133</v>
      </c>
      <c r="AF609" s="11">
        <f>-'OddsRatio_working_3-way'!U609/(3*'OddsRatio_working_3-way'!X609^(1/3))*COS(('OddsRatio_working_3-way'!Y609)/3)</f>
        <v>0.53046802264022674</v>
      </c>
      <c r="AG609" s="11">
        <f>-'OddsRatio_working_3-way'!U609/(3*'OddsRatio_working_3-way'!X609^(1/3))*COS(('OddsRatio_working_3-way'!Y609+2*PI())/3)</f>
        <v>-0.3725051383126165</v>
      </c>
      <c r="AH609" s="11">
        <f>-'OddsRatio_working_3-way'!U609/(3*'OddsRatio_working_3-way'!X609^(1/3))*COS(('OddsRatio_working_3-way'!Y609+4*PI())/3)</f>
        <v>-0.1579628843276103</v>
      </c>
      <c r="AI609" s="11">
        <f>'OddsRatio_working_3-way'!U609/(3*'OddsRatio_working_3-way'!X609^(1/3))*SIN(('OddsRatio_working_3-way'!Y609)/3)</f>
        <v>-0.12386602809079232</v>
      </c>
      <c r="AJ609" s="11">
        <f>'OddsRatio_working_3-way'!U609/(3*'OddsRatio_working_3-way'!X609^(1/3))*SIN(('OddsRatio_working_3-way'!Y609+2*PI())/3)</f>
        <v>-0.39746576945633882</v>
      </c>
      <c r="AK609" s="11">
        <f>'OddsRatio_working_3-way'!U609/(3*'OddsRatio_working_3-way'!X609^(1/3))*SIN(('OddsRatio_working_3-way'!Y609+4*PI())/3)</f>
        <v>0.52133179754713121</v>
      </c>
      <c r="AL609" s="11">
        <f>'OddsRatio_working_3-way'!Z609+'OddsRatio_working_3-way'!AF609</f>
        <v>1.0609360452804535</v>
      </c>
      <c r="AM609" s="11">
        <f>'OddsRatio_working_3-way'!AA609+'OddsRatio_working_3-way'!AG609</f>
        <v>-0.74501027662523311</v>
      </c>
      <c r="AN609" s="11">
        <f>'OddsRatio_working_3-way'!AB609+'OddsRatio_working_3-way'!AH609</f>
        <v>-0.3159257686552206</v>
      </c>
      <c r="AO609" s="11">
        <f>'OddsRatio_working_3-way'!AC609+'OddsRatio_working_3-way'!AI609</f>
        <v>0</v>
      </c>
      <c r="AP609" s="11">
        <f>'OddsRatio_working_3-way'!AD609+'OddsRatio_working_3-way'!AJ609</f>
        <v>0</v>
      </c>
      <c r="AQ609" s="11">
        <f>'OddsRatio_working_3-way'!AE609+'OddsRatio_working_3-way'!AK609</f>
        <v>0</v>
      </c>
      <c r="AR609" s="10">
        <f>IF(A609="","",IF(('OddsRatio_working_3-way'!X609=0),IF(Q609&gt;0,-Q609^(1/3),(-Q609)^(1/3)),'OddsRatio_working_3-way'!AL609-'OddsRatio_working_3-way'!R609/3))</f>
        <v>1.0609360452804535</v>
      </c>
      <c r="AS609" s="11">
        <f>IF(('OddsRatio_working_3-way'!X609=0),IF(Q609&gt;0,-Q609^(1/3),(-Q609)^(1/3)),'OddsRatio_working_3-way'!AM609-'OddsRatio_working_3-way'!R609/3)</f>
        <v>-0.74501027662523311</v>
      </c>
      <c r="AT609" s="11">
        <f>IF(('OddsRatio_working_3-way'!X609=0),IF(Q609&gt;0,-Q609^(1/3),(-Q609)^(1/3)),'OddsRatio_working_3-way'!AN609-'OddsRatio_working_3-way'!R609/3)</f>
        <v>-0.3159257686552206</v>
      </c>
      <c r="AU609" s="11">
        <f>IF(('OddsRatio_working_3-way'!X609=0),0,'OddsRatio_working_3-way'!AO609)</f>
        <v>0</v>
      </c>
      <c r="AV609" s="11">
        <f>IF(('OddsRatio_working_3-way'!X609=0),0,'OddsRatio_working_3-way'!AP609)</f>
        <v>0</v>
      </c>
      <c r="AW609" s="11">
        <f>IF(('OddsRatio_working_3-way'!X609=0),0,'OddsRatio_working_3-way'!AQ609)</f>
        <v>0</v>
      </c>
    </row>
    <row r="610" spans="1:49" x14ac:dyDescent="0.2">
      <c r="A610" s="4">
        <f>IF('True_Odds_Calculator_3-way'!A611="","",'True_Odds_Calculator_3-way'!A611)</f>
        <v>1.72</v>
      </c>
      <c r="B610" s="4">
        <f>IF('True_Odds_Calculator_3-way'!B611="","",'True_Odds_Calculator_3-way'!B611)</f>
        <v>3.87</v>
      </c>
      <c r="C610" s="4">
        <f>IF('True_Odds_Calculator_3-way'!C611="","",'True_Odds_Calculator_3-way'!C611)</f>
        <v>5.08</v>
      </c>
      <c r="D610" s="9">
        <f t="shared" si="130"/>
        <v>0.56616606884917631</v>
      </c>
      <c r="E610" s="9">
        <f t="shared" si="131"/>
        <v>0.24664426436335068</v>
      </c>
      <c r="F610" s="9">
        <f t="shared" si="132"/>
        <v>0.18718966678747281</v>
      </c>
      <c r="G610" s="9">
        <f t="shared" si="133"/>
        <v>1.0642586332012807</v>
      </c>
      <c r="H610" s="9">
        <f t="shared" si="134"/>
        <v>1.7662662159049216</v>
      </c>
      <c r="I610" s="9">
        <f t="shared" si="135"/>
        <v>4.0544222772876761</v>
      </c>
      <c r="J610" s="9">
        <f t="shared" si="136"/>
        <v>5.3421752234612256</v>
      </c>
      <c r="K610" s="11">
        <f t="shared" si="137"/>
        <v>0.58139534883720934</v>
      </c>
      <c r="L610" s="11">
        <f t="shared" si="138"/>
        <v>0.25839793281653745</v>
      </c>
      <c r="M610" s="11">
        <f t="shared" si="139"/>
        <v>0.19685039370078738</v>
      </c>
      <c r="N610" s="11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-0.24932821742333566</v>
      </c>
      <c r="O610" s="11">
        <f>0</f>
        <v>0</v>
      </c>
      <c r="P610" s="11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0.22682568951460841</v>
      </c>
      <c r="Q610" s="11">
        <f>2*'OddsRatio_working_3-way'!K610*'OddsRatio_working_3-way'!L610*'OddsRatio_working_3-way'!M610</f>
        <v>5.9146203263261629E-2</v>
      </c>
      <c r="R610" s="11">
        <f t="shared" si="140"/>
        <v>0</v>
      </c>
      <c r="S610" s="11">
        <f t="shared" si="141"/>
        <v>-0.90974736778180187</v>
      </c>
      <c r="T610" s="11">
        <f t="shared" si="142"/>
        <v>-0.237222260177784</v>
      </c>
      <c r="U610" s="11">
        <f>'OddsRatio_working_3-way'!S610-'OddsRatio_working_3-way'!R610^2/3</f>
        <v>-0.90974736778180187</v>
      </c>
      <c r="V610" s="11">
        <f>'OddsRatio_working_3-way'!S610*'OddsRatio_working_3-way'!R610/3-2*'OddsRatio_working_3-way'!R610^3/27-'OddsRatio_working_3-way'!T610</f>
        <v>0.237222260177784</v>
      </c>
      <c r="W610" s="11">
        <f>'OddsRatio_working_3-way'!V610^2+4*'OddsRatio_working_3-way'!U610^3/27</f>
        <v>-5.5272793350380704E-2</v>
      </c>
      <c r="X610" s="11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0.16699340860812212</v>
      </c>
      <c r="Y610" s="11">
        <f>IF('OddsRatio_working_3-way'!W610&gt;=0,IF('OddsRatio_working_3-way'!V610+SQRT('OddsRatio_working_3-way'!W610)&gt;0,0,PI()),ACOS('OddsRatio_working_3-way'!V610/(2*'OddsRatio_working_3-way'!X610)))</f>
        <v>0.78090849047638722</v>
      </c>
      <c r="Z610" s="11">
        <f>'OddsRatio_working_3-way'!X610^(1/3)*COS('OddsRatio_working_3-way'!Y610/3)</f>
        <v>0.53212931660064033</v>
      </c>
      <c r="AA610" s="11">
        <f>'OddsRatio_working_3-way'!X610^(1/3)*COS(('OddsRatio_working_3-way'!Y610+2*PI())/3)</f>
        <v>-0.38880680573164084</v>
      </c>
      <c r="AB610" s="11">
        <f>'OddsRatio_working_3-way'!X610^(1/3)*COS(('OddsRatio_working_3-way'!Y610+4*PI())/3)</f>
        <v>-0.14332251086899944</v>
      </c>
      <c r="AC610" s="11">
        <f>'OddsRatio_working_3-way'!X610^(1/3)*SIN('OddsRatio_working_3-way'!Y610/3)</f>
        <v>0.14173042372077152</v>
      </c>
      <c r="AD610" s="11">
        <f>'OddsRatio_working_3-way'!X610^(1/3)*SIN(('OddsRatio_working_3-way'!Y610+2*PI())/3)</f>
        <v>0.38997229441422132</v>
      </c>
      <c r="AE610" s="11">
        <f>'OddsRatio_working_3-way'!X610^(1/3)*SIN(('OddsRatio_working_3-way'!Y610+4*PI())/3)</f>
        <v>-0.5317027181349927</v>
      </c>
      <c r="AF610" s="11">
        <f>-'OddsRatio_working_3-way'!U610/(3*'OddsRatio_working_3-way'!X610^(1/3))*COS(('OddsRatio_working_3-way'!Y610)/3)</f>
        <v>0.53212931660064033</v>
      </c>
      <c r="AG610" s="11">
        <f>-'OddsRatio_working_3-way'!U610/(3*'OddsRatio_working_3-way'!X610^(1/3))*COS(('OddsRatio_working_3-way'!Y610+2*PI())/3)</f>
        <v>-0.38880680573164084</v>
      </c>
      <c r="AH610" s="11">
        <f>-'OddsRatio_working_3-way'!U610/(3*'OddsRatio_working_3-way'!X610^(1/3))*COS(('OddsRatio_working_3-way'!Y610+4*PI())/3)</f>
        <v>-0.14332251086899944</v>
      </c>
      <c r="AI610" s="11">
        <f>'OddsRatio_working_3-way'!U610/(3*'OddsRatio_working_3-way'!X610^(1/3))*SIN(('OddsRatio_working_3-way'!Y610)/3)</f>
        <v>-0.14173042372077152</v>
      </c>
      <c r="AJ610" s="11">
        <f>'OddsRatio_working_3-way'!U610/(3*'OddsRatio_working_3-way'!X610^(1/3))*SIN(('OddsRatio_working_3-way'!Y610+2*PI())/3)</f>
        <v>-0.38997229441422132</v>
      </c>
      <c r="AK610" s="11">
        <f>'OddsRatio_working_3-way'!U610/(3*'OddsRatio_working_3-way'!X610^(1/3))*SIN(('OddsRatio_working_3-way'!Y610+4*PI())/3)</f>
        <v>0.5317027181349927</v>
      </c>
      <c r="AL610" s="11">
        <f>'OddsRatio_working_3-way'!Z610+'OddsRatio_working_3-way'!AF610</f>
        <v>1.0642586332012807</v>
      </c>
      <c r="AM610" s="11">
        <f>'OddsRatio_working_3-way'!AA610+'OddsRatio_working_3-way'!AG610</f>
        <v>-0.77761361146328167</v>
      </c>
      <c r="AN610" s="11">
        <f>'OddsRatio_working_3-way'!AB610+'OddsRatio_working_3-way'!AH610</f>
        <v>-0.28664502173799888</v>
      </c>
      <c r="AO610" s="11">
        <f>'OddsRatio_working_3-way'!AC610+'OddsRatio_working_3-way'!AI610</f>
        <v>0</v>
      </c>
      <c r="AP610" s="11">
        <f>'OddsRatio_working_3-way'!AD610+'OddsRatio_working_3-way'!AJ610</f>
        <v>0</v>
      </c>
      <c r="AQ610" s="11">
        <f>'OddsRatio_working_3-way'!AE610+'OddsRatio_working_3-way'!AK610</f>
        <v>0</v>
      </c>
      <c r="AR610" s="10">
        <f>IF(A610="","",IF(('OddsRatio_working_3-way'!X610=0),IF(Q610&gt;0,-Q610^(1/3),(-Q610)^(1/3)),'OddsRatio_working_3-way'!AL610-'OddsRatio_working_3-way'!R610/3))</f>
        <v>1.0642586332012807</v>
      </c>
      <c r="AS610" s="11">
        <f>IF(('OddsRatio_working_3-way'!X610=0),IF(Q610&gt;0,-Q610^(1/3),(-Q610)^(1/3)),'OddsRatio_working_3-way'!AM610-'OddsRatio_working_3-way'!R610/3)</f>
        <v>-0.77761361146328167</v>
      </c>
      <c r="AT610" s="11">
        <f>IF(('OddsRatio_working_3-way'!X610=0),IF(Q610&gt;0,-Q610^(1/3),(-Q610)^(1/3)),'OddsRatio_working_3-way'!AN610-'OddsRatio_working_3-way'!R610/3)</f>
        <v>-0.28664502173799888</v>
      </c>
      <c r="AU610" s="11">
        <f>IF(('OddsRatio_working_3-way'!X610=0),0,'OddsRatio_working_3-way'!AO610)</f>
        <v>0</v>
      </c>
      <c r="AV610" s="11">
        <f>IF(('OddsRatio_working_3-way'!X610=0),0,'OddsRatio_working_3-way'!AP610)</f>
        <v>0</v>
      </c>
      <c r="AW610" s="11">
        <f>IF(('OddsRatio_working_3-way'!X610=0),0,'OddsRatio_working_3-way'!AQ610)</f>
        <v>0</v>
      </c>
    </row>
    <row r="611" spans="1:49" x14ac:dyDescent="0.2">
      <c r="A611" s="4">
        <f>IF('True_Odds_Calculator_3-way'!A612="","",'True_Odds_Calculator_3-way'!A612)</f>
        <v>2.12</v>
      </c>
      <c r="B611" s="4">
        <f>IF('True_Odds_Calculator_3-way'!B612="","",'True_Odds_Calculator_3-way'!B612)</f>
        <v>3.36</v>
      </c>
      <c r="C611" s="4">
        <f>IF('True_Odds_Calculator_3-way'!C612="","",'True_Odds_Calculator_3-way'!C612)</f>
        <v>3.78</v>
      </c>
      <c r="D611" s="9">
        <f t="shared" si="130"/>
        <v>0.45869071890533625</v>
      </c>
      <c r="E611" s="9">
        <f t="shared" si="131"/>
        <v>0.28680597520056433</v>
      </c>
      <c r="F611" s="9">
        <f t="shared" si="132"/>
        <v>0.25450330589409936</v>
      </c>
      <c r="G611" s="9">
        <f t="shared" si="133"/>
        <v>1.0536769945414579</v>
      </c>
      <c r="H611" s="9">
        <f t="shared" si="134"/>
        <v>2.1801182338864331</v>
      </c>
      <c r="I611" s="9">
        <f t="shared" si="135"/>
        <v>3.486677707117841</v>
      </c>
      <c r="J611" s="9">
        <f t="shared" si="136"/>
        <v>3.9292220448252531</v>
      </c>
      <c r="K611" s="11">
        <f t="shared" si="137"/>
        <v>0.47169811320754712</v>
      </c>
      <c r="L611" s="11">
        <f t="shared" si="138"/>
        <v>0.29761904761904762</v>
      </c>
      <c r="M611" s="11">
        <f t="shared" si="139"/>
        <v>0.26455026455026459</v>
      </c>
      <c r="N611" s="11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-0.27290273202222892</v>
      </c>
      <c r="O611" s="11">
        <f>0</f>
        <v>0</v>
      </c>
      <c r="P611" s="11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0.23249166892473272</v>
      </c>
      <c r="Q611" s="11">
        <f>2*'OddsRatio_working_3-way'!K611*'OddsRatio_working_3-way'!L611*'OddsRatio_working_3-way'!M611</f>
        <v>7.4278488474355503E-2</v>
      </c>
      <c r="R611" s="11">
        <f t="shared" si="140"/>
        <v>0</v>
      </c>
      <c r="S611" s="11">
        <f t="shared" si="141"/>
        <v>-0.85192136847422772</v>
      </c>
      <c r="T611" s="11">
        <f t="shared" si="142"/>
        <v>-0.27217935095023249</v>
      </c>
      <c r="U611" s="11">
        <f>'OddsRatio_working_3-way'!S611-'OddsRatio_working_3-way'!R611^2/3</f>
        <v>-0.85192136847422772</v>
      </c>
      <c r="V611" s="11">
        <f>'OddsRatio_working_3-way'!S611*'OddsRatio_working_3-way'!R611/3-2*'OddsRatio_working_3-way'!R611^3/27-'OddsRatio_working_3-way'!T611</f>
        <v>0.27217935095023249</v>
      </c>
      <c r="W611" s="11">
        <f>'OddsRatio_working_3-way'!V611^2+4*'OddsRatio_working_3-way'!U611^3/27</f>
        <v>-1.7518250840131894E-2</v>
      </c>
      <c r="X611" s="11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0.15132733553775218</v>
      </c>
      <c r="Y611" s="11">
        <f>IF('OddsRatio_working_3-way'!W611&gt;=0,IF('OddsRatio_working_3-way'!V611+SQRT('OddsRatio_working_3-way'!W611)&gt;0,0,PI()),ACOS('OddsRatio_working_3-way'!V611/(2*'OddsRatio_working_3-way'!X611)))</f>
        <v>0.45261491883377447</v>
      </c>
      <c r="Z611" s="11">
        <f>'OddsRatio_working_3-way'!X611^(1/3)*COS('OddsRatio_working_3-way'!Y611/3)</f>
        <v>0.52683849727072896</v>
      </c>
      <c r="AA611" s="11">
        <f>'OddsRatio_working_3-way'!X611^(1/3)*COS(('OddsRatio_working_3-way'!Y611+2*PI())/3)</f>
        <v>-0.33278235456133232</v>
      </c>
      <c r="AB611" s="11">
        <f>'OddsRatio_working_3-way'!X611^(1/3)*COS(('OddsRatio_working_3-way'!Y611+4*PI())/3)</f>
        <v>-0.19405614270939667</v>
      </c>
      <c r="AC611" s="11">
        <f>'OddsRatio_working_3-way'!X611^(1/3)*SIN('OddsRatio_working_3-way'!Y611/3)</f>
        <v>8.0093615756372152E-2</v>
      </c>
      <c r="AD611" s="11">
        <f>'OddsRatio_working_3-way'!X611^(1/3)*SIN(('OddsRatio_working_3-way'!Y611+2*PI())/3)</f>
        <v>0.416208714449884</v>
      </c>
      <c r="AE611" s="11">
        <f>'OddsRatio_working_3-way'!X611^(1/3)*SIN(('OddsRatio_working_3-way'!Y611+4*PI())/3)</f>
        <v>-0.49630233020625608</v>
      </c>
      <c r="AF611" s="11">
        <f>-'OddsRatio_working_3-way'!U611/(3*'OddsRatio_working_3-way'!X611^(1/3))*COS(('OddsRatio_working_3-way'!Y611)/3)</f>
        <v>0.52683849727072884</v>
      </c>
      <c r="AG611" s="11">
        <f>-'OddsRatio_working_3-way'!U611/(3*'OddsRatio_working_3-way'!X611^(1/3))*COS(('OddsRatio_working_3-way'!Y611+2*PI())/3)</f>
        <v>-0.33278235456133221</v>
      </c>
      <c r="AH611" s="11">
        <f>-'OddsRatio_working_3-way'!U611/(3*'OddsRatio_working_3-way'!X611^(1/3))*COS(('OddsRatio_working_3-way'!Y611+4*PI())/3)</f>
        <v>-0.19405614270939661</v>
      </c>
      <c r="AI611" s="11">
        <f>'OddsRatio_working_3-way'!U611/(3*'OddsRatio_working_3-way'!X611^(1/3))*SIN(('OddsRatio_working_3-way'!Y611)/3)</f>
        <v>-8.0093615756372125E-2</v>
      </c>
      <c r="AJ611" s="11">
        <f>'OddsRatio_working_3-way'!U611/(3*'OddsRatio_working_3-way'!X611^(1/3))*SIN(('OddsRatio_working_3-way'!Y611+2*PI())/3)</f>
        <v>-0.41620871444988394</v>
      </c>
      <c r="AK611" s="11">
        <f>'OddsRatio_working_3-way'!U611/(3*'OddsRatio_working_3-way'!X611^(1/3))*SIN(('OddsRatio_working_3-way'!Y611+4*PI())/3)</f>
        <v>0.49630233020625597</v>
      </c>
      <c r="AL611" s="11">
        <f>'OddsRatio_working_3-way'!Z611+'OddsRatio_working_3-way'!AF611</f>
        <v>1.0536769945414579</v>
      </c>
      <c r="AM611" s="11">
        <f>'OddsRatio_working_3-way'!AA611+'OddsRatio_working_3-way'!AG611</f>
        <v>-0.66556470912266452</v>
      </c>
      <c r="AN611" s="11">
        <f>'OddsRatio_working_3-way'!AB611+'OddsRatio_working_3-way'!AH611</f>
        <v>-0.38811228541879328</v>
      </c>
      <c r="AO611" s="11">
        <f>'OddsRatio_working_3-way'!AC611+'OddsRatio_working_3-way'!AI611</f>
        <v>0</v>
      </c>
      <c r="AP611" s="11">
        <f>'OddsRatio_working_3-way'!AD611+'OddsRatio_working_3-way'!AJ611</f>
        <v>0</v>
      </c>
      <c r="AQ611" s="11">
        <f>'OddsRatio_working_3-way'!AE611+'OddsRatio_working_3-way'!AK611</f>
        <v>0</v>
      </c>
      <c r="AR611" s="10">
        <f>IF(A611="","",IF(('OddsRatio_working_3-way'!X611=0),IF(Q611&gt;0,-Q611^(1/3),(-Q611)^(1/3)),'OddsRatio_working_3-way'!AL611-'OddsRatio_working_3-way'!R611/3))</f>
        <v>1.0536769945414579</v>
      </c>
      <c r="AS611" s="11">
        <f>IF(('OddsRatio_working_3-way'!X611=0),IF(Q611&gt;0,-Q611^(1/3),(-Q611)^(1/3)),'OddsRatio_working_3-way'!AM611-'OddsRatio_working_3-way'!R611/3)</f>
        <v>-0.66556470912266452</v>
      </c>
      <c r="AT611" s="11">
        <f>IF(('OddsRatio_working_3-way'!X611=0),IF(Q611&gt;0,-Q611^(1/3),(-Q611)^(1/3)),'OddsRatio_working_3-way'!AN611-'OddsRatio_working_3-way'!R611/3)</f>
        <v>-0.38811228541879328</v>
      </c>
      <c r="AU611" s="11">
        <f>IF(('OddsRatio_working_3-way'!X611=0),0,'OddsRatio_working_3-way'!AO611)</f>
        <v>0</v>
      </c>
      <c r="AV611" s="11">
        <f>IF(('OddsRatio_working_3-way'!X611=0),0,'OddsRatio_working_3-way'!AP611)</f>
        <v>0</v>
      </c>
      <c r="AW611" s="11">
        <f>IF(('OddsRatio_working_3-way'!X611=0),0,'OddsRatio_working_3-way'!AQ611)</f>
        <v>0</v>
      </c>
    </row>
    <row r="612" spans="1:49" x14ac:dyDescent="0.2">
      <c r="A612" s="4">
        <f>IF('True_Odds_Calculator_3-way'!A613="","",'True_Odds_Calculator_3-way'!A613)</f>
        <v>3.11</v>
      </c>
      <c r="B612" s="4">
        <f>IF('True_Odds_Calculator_3-way'!B613="","",'True_Odds_Calculator_3-way'!B613)</f>
        <v>3.4</v>
      </c>
      <c r="C612" s="4">
        <f>IF('True_Odds_Calculator_3-way'!C613="","",'True_Odds_Calculator_3-way'!C613)</f>
        <v>2.39</v>
      </c>
      <c r="D612" s="9">
        <f t="shared" si="130"/>
        <v>0.31045019675987973</v>
      </c>
      <c r="E612" s="9">
        <f t="shared" si="131"/>
        <v>0.28357514302428988</v>
      </c>
      <c r="F612" s="9">
        <f t="shared" si="132"/>
        <v>0.40597466021583062</v>
      </c>
      <c r="G612" s="9">
        <f t="shared" si="133"/>
        <v>1.0526675712463396</v>
      </c>
      <c r="H612" s="9">
        <f t="shared" si="134"/>
        <v>3.221128575329776</v>
      </c>
      <c r="I612" s="9">
        <f t="shared" si="135"/>
        <v>3.5264021709912146</v>
      </c>
      <c r="J612" s="9">
        <f t="shared" si="136"/>
        <v>2.4632079240324121</v>
      </c>
      <c r="K612" s="11">
        <f t="shared" si="137"/>
        <v>0.32154340836012862</v>
      </c>
      <c r="L612" s="11">
        <f t="shared" si="138"/>
        <v>0.29411764705882354</v>
      </c>
      <c r="M612" s="11">
        <f t="shared" si="139"/>
        <v>0.41841004184100417</v>
      </c>
      <c r="N612" s="11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-0.27852955817260794</v>
      </c>
      <c r="O612" s="11">
        <f>0</f>
        <v>0</v>
      </c>
      <c r="P612" s="11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0.23346124899394033</v>
      </c>
      <c r="Q612" s="11">
        <f>2*'OddsRatio_working_3-way'!K612*'OddsRatio_working_3-way'!L612*'OddsRatio_working_3-way'!M612</f>
        <v>7.9139406438623827E-2</v>
      </c>
      <c r="R612" s="11">
        <f t="shared" si="140"/>
        <v>0</v>
      </c>
      <c r="S612" s="11">
        <f t="shared" si="141"/>
        <v>-0.83819200563719609</v>
      </c>
      <c r="T612" s="11">
        <f t="shared" si="142"/>
        <v>-0.2841328832668461</v>
      </c>
      <c r="U612" s="11">
        <f>'OddsRatio_working_3-way'!S612-'OddsRatio_working_3-way'!R612^2/3</f>
        <v>-0.83819200563719609</v>
      </c>
      <c r="V612" s="11">
        <f>'OddsRatio_working_3-way'!S612*'OddsRatio_working_3-way'!R612/3-2*'OddsRatio_working_3-way'!R612^3/27-'OddsRatio_working_3-way'!T612</f>
        <v>0.2841328832668461</v>
      </c>
      <c r="W612" s="11">
        <f>'OddsRatio_working_3-way'!V612^2+4*'OddsRatio_working_3-way'!U612^3/27</f>
        <v>-6.5107371070136921E-3</v>
      </c>
      <c r="X612" s="11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0.1476839805636895</v>
      </c>
      <c r="Y612" s="11">
        <f>IF('OddsRatio_working_3-way'!W612&gt;=0,IF('OddsRatio_working_3-way'!V612+SQRT('OddsRatio_working_3-way'!W612)&gt;0,0,PI()),ACOS('OddsRatio_working_3-way'!V612/(2*'OddsRatio_working_3-way'!X612)))</f>
        <v>0.27669905489007229</v>
      </c>
      <c r="Z612" s="11">
        <f>'OddsRatio_working_3-way'!X612^(1/3)*COS('OddsRatio_working_3-way'!Y612/3)</f>
        <v>0.52633378562316979</v>
      </c>
      <c r="AA612" s="11">
        <f>'OddsRatio_working_3-way'!X612^(1/3)*COS(('OddsRatio_working_3-way'!Y612+2*PI())/3)</f>
        <v>-0.30532802411740201</v>
      </c>
      <c r="AB612" s="11">
        <f>'OddsRatio_working_3-way'!X612^(1/3)*COS(('OddsRatio_working_3-way'!Y612+4*PI())/3)</f>
        <v>-0.22100576150576792</v>
      </c>
      <c r="AC612" s="11">
        <f>'OddsRatio_working_3-way'!X612^(1/3)*SIN('OddsRatio_working_3-way'!Y612/3)</f>
        <v>4.8683481017505519E-2</v>
      </c>
      <c r="AD612" s="11">
        <f>'OddsRatio_working_3-way'!X612^(1/3)*SIN(('OddsRatio_working_3-way'!Y612+2*PI())/3)</f>
        <v>0.43147668871094513</v>
      </c>
      <c r="AE612" s="11">
        <f>'OddsRatio_working_3-way'!X612^(1/3)*SIN(('OddsRatio_working_3-way'!Y612+4*PI())/3)</f>
        <v>-0.48016016972845038</v>
      </c>
      <c r="AF612" s="11">
        <f>-'OddsRatio_working_3-way'!U612/(3*'OddsRatio_working_3-way'!X612^(1/3))*COS(('OddsRatio_working_3-way'!Y612)/3)</f>
        <v>0.5263337856231699</v>
      </c>
      <c r="AG612" s="11">
        <f>-'OddsRatio_working_3-way'!U612/(3*'OddsRatio_working_3-way'!X612^(1/3))*COS(('OddsRatio_working_3-way'!Y612+2*PI())/3)</f>
        <v>-0.30532802411740206</v>
      </c>
      <c r="AH612" s="11">
        <f>-'OddsRatio_working_3-way'!U612/(3*'OddsRatio_working_3-way'!X612^(1/3))*COS(('OddsRatio_working_3-way'!Y612+4*PI())/3)</f>
        <v>-0.22100576150576798</v>
      </c>
      <c r="AI612" s="11">
        <f>'OddsRatio_working_3-way'!U612/(3*'OddsRatio_working_3-way'!X612^(1/3))*SIN(('OddsRatio_working_3-way'!Y612)/3)</f>
        <v>-4.8683481017505525E-2</v>
      </c>
      <c r="AJ612" s="11">
        <f>'OddsRatio_working_3-way'!U612/(3*'OddsRatio_working_3-way'!X612^(1/3))*SIN(('OddsRatio_working_3-way'!Y612+2*PI())/3)</f>
        <v>-0.43147668871094519</v>
      </c>
      <c r="AK612" s="11">
        <f>'OddsRatio_working_3-way'!U612/(3*'OddsRatio_working_3-way'!X612^(1/3))*SIN(('OddsRatio_working_3-way'!Y612+4*PI())/3)</f>
        <v>0.48016016972845049</v>
      </c>
      <c r="AL612" s="11">
        <f>'OddsRatio_working_3-way'!Z612+'OddsRatio_working_3-way'!AF612</f>
        <v>1.0526675712463396</v>
      </c>
      <c r="AM612" s="11">
        <f>'OddsRatio_working_3-way'!AA612+'OddsRatio_working_3-way'!AG612</f>
        <v>-0.61065604823480402</v>
      </c>
      <c r="AN612" s="11">
        <f>'OddsRatio_working_3-way'!AB612+'OddsRatio_working_3-way'!AH612</f>
        <v>-0.4420115230115359</v>
      </c>
      <c r="AO612" s="11">
        <f>'OddsRatio_working_3-way'!AC612+'OddsRatio_working_3-way'!AI612</f>
        <v>0</v>
      </c>
      <c r="AP612" s="11">
        <f>'OddsRatio_working_3-way'!AD612+'OddsRatio_working_3-way'!AJ612</f>
        <v>0</v>
      </c>
      <c r="AQ612" s="11">
        <f>'OddsRatio_working_3-way'!AE612+'OddsRatio_working_3-way'!AK612</f>
        <v>0</v>
      </c>
      <c r="AR612" s="10">
        <f>IF(A612="","",IF(('OddsRatio_working_3-way'!X612=0),IF(Q612&gt;0,-Q612^(1/3),(-Q612)^(1/3)),'OddsRatio_working_3-way'!AL612-'OddsRatio_working_3-way'!R612/3))</f>
        <v>1.0526675712463396</v>
      </c>
      <c r="AS612" s="11">
        <f>IF(('OddsRatio_working_3-way'!X612=0),IF(Q612&gt;0,-Q612^(1/3),(-Q612)^(1/3)),'OddsRatio_working_3-way'!AM612-'OddsRatio_working_3-way'!R612/3)</f>
        <v>-0.61065604823480402</v>
      </c>
      <c r="AT612" s="11">
        <f>IF(('OddsRatio_working_3-way'!X612=0),IF(Q612&gt;0,-Q612^(1/3),(-Q612)^(1/3)),'OddsRatio_working_3-way'!AN612-'OddsRatio_working_3-way'!R612/3)</f>
        <v>-0.4420115230115359</v>
      </c>
      <c r="AU612" s="11">
        <f>IF(('OddsRatio_working_3-way'!X612=0),0,'OddsRatio_working_3-way'!AO612)</f>
        <v>0</v>
      </c>
      <c r="AV612" s="11">
        <f>IF(('OddsRatio_working_3-way'!X612=0),0,'OddsRatio_working_3-way'!AP612)</f>
        <v>0</v>
      </c>
      <c r="AW612" s="11">
        <f>IF(('OddsRatio_working_3-way'!X612=0),0,'OddsRatio_working_3-way'!AQ612)</f>
        <v>0</v>
      </c>
    </row>
    <row r="613" spans="1:49" x14ac:dyDescent="0.2">
      <c r="A613" s="4">
        <f>IF('True_Odds_Calculator_3-way'!A614="","",'True_Odds_Calculator_3-way'!A614)</f>
        <v>1.57</v>
      </c>
      <c r="B613" s="4">
        <f>IF('True_Odds_Calculator_3-way'!B614="","",'True_Odds_Calculator_3-way'!B614)</f>
        <v>4.26</v>
      </c>
      <c r="C613" s="4">
        <f>IF('True_Odds_Calculator_3-way'!C614="","",'True_Odds_Calculator_3-way'!C614)</f>
        <v>5.98</v>
      </c>
      <c r="D613" s="9">
        <f t="shared" si="130"/>
        <v>0.62029721514448277</v>
      </c>
      <c r="E613" s="9">
        <f t="shared" si="131"/>
        <v>0.2221750053326404</v>
      </c>
      <c r="F613" s="9">
        <f t="shared" si="132"/>
        <v>0.1575277795228768</v>
      </c>
      <c r="G613" s="9">
        <f t="shared" si="133"/>
        <v>1.0739129893295831</v>
      </c>
      <c r="H613" s="9">
        <f t="shared" si="134"/>
        <v>1.6121304039178621</v>
      </c>
      <c r="I613" s="9">
        <f t="shared" si="135"/>
        <v>4.5009563452144405</v>
      </c>
      <c r="J613" s="9">
        <f t="shared" si="136"/>
        <v>6.3480866868613228</v>
      </c>
      <c r="K613" s="11">
        <f t="shared" si="137"/>
        <v>0.63694267515923564</v>
      </c>
      <c r="L613" s="11">
        <f t="shared" si="138"/>
        <v>0.23474178403755869</v>
      </c>
      <c r="M613" s="11">
        <f t="shared" si="139"/>
        <v>0.16722408026755853</v>
      </c>
      <c r="N613" s="11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-0.23137229957938199</v>
      </c>
      <c r="O613" s="11">
        <f>0</f>
        <v>0</v>
      </c>
      <c r="P613" s="11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0.22027513339272015</v>
      </c>
      <c r="Q613" s="11">
        <f>2*'OddsRatio_working_3-way'!K613*'OddsRatio_working_3-way'!L613*'OddsRatio_working_3-way'!M613</f>
        <v>5.0005705651014781E-2</v>
      </c>
      <c r="R613" s="11">
        <f t="shared" si="140"/>
        <v>0</v>
      </c>
      <c r="S613" s="11">
        <f t="shared" si="141"/>
        <v>-0.95203761985840274</v>
      </c>
      <c r="T613" s="11">
        <f t="shared" si="142"/>
        <v>-0.21612658793607323</v>
      </c>
      <c r="U613" s="11">
        <f>'OddsRatio_working_3-way'!S613-'OddsRatio_working_3-way'!R613^2/3</f>
        <v>-0.95203761985840274</v>
      </c>
      <c r="V613" s="11">
        <f>'OddsRatio_working_3-way'!S613*'OddsRatio_working_3-way'!R613/3-2*'OddsRatio_working_3-way'!R613^3/27-'OddsRatio_working_3-way'!T613</f>
        <v>0.21612658793607323</v>
      </c>
      <c r="W613" s="11">
        <f>'OddsRatio_working_3-way'!V613^2+4*'OddsRatio_working_3-way'!U613^3/27</f>
        <v>-8.1126882746587456E-2</v>
      </c>
      <c r="X613" s="11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0.17877191107629062</v>
      </c>
      <c r="Y613" s="11">
        <f>IF('OddsRatio_working_3-way'!W613&gt;=0,IF('OddsRatio_working_3-way'!V613+SQRT('OddsRatio_working_3-way'!W613)&gt;0,0,PI()),ACOS('OddsRatio_working_3-way'!V613/(2*'OddsRatio_working_3-way'!X613)))</f>
        <v>0.92168865104407005</v>
      </c>
      <c r="Z613" s="11">
        <f>'OddsRatio_working_3-way'!X613^(1/3)*COS('OddsRatio_working_3-way'!Y613/3)</f>
        <v>0.53695649466479145</v>
      </c>
      <c r="AA613" s="11">
        <f>'OddsRatio_working_3-way'!X613^(1/3)*COS(('OddsRatio_working_3-way'!Y613+2*PI())/3)</f>
        <v>-0.4160170459332232</v>
      </c>
      <c r="AB613" s="11">
        <f>'OddsRatio_working_3-way'!X613^(1/3)*COS(('OddsRatio_working_3-way'!Y613+4*PI())/3)</f>
        <v>-0.12093944873156837</v>
      </c>
      <c r="AC613" s="11">
        <f>'OddsRatio_working_3-way'!X613^(1/3)*SIN('OddsRatio_working_3-way'!Y613/3)</f>
        <v>0.17036313017620344</v>
      </c>
      <c r="AD613" s="11">
        <f>'OddsRatio_working_3-way'!X613^(1/3)*SIN(('OddsRatio_working_3-way'!Y613+2*PI())/3)</f>
        <v>0.37983640001865099</v>
      </c>
      <c r="AE613" s="11">
        <f>'OddsRatio_working_3-way'!X613^(1/3)*SIN(('OddsRatio_working_3-way'!Y613+4*PI())/3)</f>
        <v>-0.55019953019485446</v>
      </c>
      <c r="AF613" s="11">
        <f>-'OddsRatio_working_3-way'!U613/(3*'OddsRatio_working_3-way'!X613^(1/3))*COS(('OddsRatio_working_3-way'!Y613)/3)</f>
        <v>0.53695649466479156</v>
      </c>
      <c r="AG613" s="11">
        <f>-'OddsRatio_working_3-way'!U613/(3*'OddsRatio_working_3-way'!X613^(1/3))*COS(('OddsRatio_working_3-way'!Y613+2*PI())/3)</f>
        <v>-0.41601704593322325</v>
      </c>
      <c r="AH613" s="11">
        <f>-'OddsRatio_working_3-way'!U613/(3*'OddsRatio_working_3-way'!X613^(1/3))*COS(('OddsRatio_working_3-way'!Y613+4*PI())/3)</f>
        <v>-0.12093944873156839</v>
      </c>
      <c r="AI613" s="11">
        <f>'OddsRatio_working_3-way'!U613/(3*'OddsRatio_working_3-way'!X613^(1/3))*SIN(('OddsRatio_working_3-way'!Y613)/3)</f>
        <v>-0.17036313017620347</v>
      </c>
      <c r="AJ613" s="11">
        <f>'OddsRatio_working_3-way'!U613/(3*'OddsRatio_working_3-way'!X613^(1/3))*SIN(('OddsRatio_working_3-way'!Y613+2*PI())/3)</f>
        <v>-0.3798364000186511</v>
      </c>
      <c r="AK613" s="11">
        <f>'OddsRatio_working_3-way'!U613/(3*'OddsRatio_working_3-way'!X613^(1/3))*SIN(('OddsRatio_working_3-way'!Y613+4*PI())/3)</f>
        <v>0.55019953019485457</v>
      </c>
      <c r="AL613" s="11">
        <f>'OddsRatio_working_3-way'!Z613+'OddsRatio_working_3-way'!AF613</f>
        <v>1.0739129893295831</v>
      </c>
      <c r="AM613" s="11">
        <f>'OddsRatio_working_3-way'!AA613+'OddsRatio_working_3-way'!AG613</f>
        <v>-0.83203409186644639</v>
      </c>
      <c r="AN613" s="11">
        <f>'OddsRatio_working_3-way'!AB613+'OddsRatio_working_3-way'!AH613</f>
        <v>-0.24187889746313676</v>
      </c>
      <c r="AO613" s="11">
        <f>'OddsRatio_working_3-way'!AC613+'OddsRatio_working_3-way'!AI613</f>
        <v>0</v>
      </c>
      <c r="AP613" s="11">
        <f>'OddsRatio_working_3-way'!AD613+'OddsRatio_working_3-way'!AJ613</f>
        <v>0</v>
      </c>
      <c r="AQ613" s="11">
        <f>'OddsRatio_working_3-way'!AE613+'OddsRatio_working_3-way'!AK613</f>
        <v>0</v>
      </c>
      <c r="AR613" s="10">
        <f>IF(A613="","",IF(('OddsRatio_working_3-way'!X613=0),IF(Q613&gt;0,-Q613^(1/3),(-Q613)^(1/3)),'OddsRatio_working_3-way'!AL613-'OddsRatio_working_3-way'!R613/3))</f>
        <v>1.0739129893295831</v>
      </c>
      <c r="AS613" s="11">
        <f>IF(('OddsRatio_working_3-way'!X613=0),IF(Q613&gt;0,-Q613^(1/3),(-Q613)^(1/3)),'OddsRatio_working_3-way'!AM613-'OddsRatio_working_3-way'!R613/3)</f>
        <v>-0.83203409186644639</v>
      </c>
      <c r="AT613" s="11">
        <f>IF(('OddsRatio_working_3-way'!X613=0),IF(Q613&gt;0,-Q613^(1/3),(-Q613)^(1/3)),'OddsRatio_working_3-way'!AN613-'OddsRatio_working_3-way'!R613/3)</f>
        <v>-0.24187889746313676</v>
      </c>
      <c r="AU613" s="11">
        <f>IF(('OddsRatio_working_3-way'!X613=0),0,'OddsRatio_working_3-way'!AO613)</f>
        <v>0</v>
      </c>
      <c r="AV613" s="11">
        <f>IF(('OddsRatio_working_3-way'!X613=0),0,'OddsRatio_working_3-way'!AP613)</f>
        <v>0</v>
      </c>
      <c r="AW613" s="11">
        <f>IF(('OddsRatio_working_3-way'!X613=0),0,'OddsRatio_working_3-way'!AQ613)</f>
        <v>0</v>
      </c>
    </row>
    <row r="614" spans="1:49" x14ac:dyDescent="0.2">
      <c r="A614" s="4">
        <f>IF('True_Odds_Calculator_3-way'!A615="","",'True_Odds_Calculator_3-way'!A615)</f>
        <v>1.74</v>
      </c>
      <c r="B614" s="4">
        <f>IF('True_Odds_Calculator_3-way'!B615="","",'True_Odds_Calculator_3-way'!B615)</f>
        <v>3.89</v>
      </c>
      <c r="C614" s="4">
        <f>IF('True_Odds_Calculator_3-way'!C615="","",'True_Odds_Calculator_3-way'!C615)</f>
        <v>4.93</v>
      </c>
      <c r="D614" s="9">
        <f t="shared" si="130"/>
        <v>0.56037364575659554</v>
      </c>
      <c r="E614" s="9">
        <f t="shared" si="131"/>
        <v>0.24607009217572887</v>
      </c>
      <c r="F614" s="9">
        <f t="shared" si="132"/>
        <v>0.1935562620676759</v>
      </c>
      <c r="G614" s="9">
        <f t="shared" si="133"/>
        <v>1.0601670374672505</v>
      </c>
      <c r="H614" s="9">
        <f t="shared" si="134"/>
        <v>1.7845236077257656</v>
      </c>
      <c r="I614" s="9">
        <f t="shared" si="135"/>
        <v>4.0638827382803537</v>
      </c>
      <c r="J614" s="9">
        <f t="shared" si="136"/>
        <v>5.1664564572462934</v>
      </c>
      <c r="K614" s="11">
        <f t="shared" si="137"/>
        <v>0.57471264367816088</v>
      </c>
      <c r="L614" s="11">
        <f t="shared" si="138"/>
        <v>0.25706940874035988</v>
      </c>
      <c r="M614" s="11">
        <f t="shared" si="139"/>
        <v>0.20283975659229211</v>
      </c>
      <c r="N614" s="11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-0.25186994305347121</v>
      </c>
      <c r="O614" s="11">
        <f>0</f>
        <v>0</v>
      </c>
      <c r="P614" s="11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0.22655623908012412</v>
      </c>
      <c r="Q614" s="11">
        <f>2*'OddsRatio_working_3-way'!K614*'OddsRatio_working_3-way'!L614*'OddsRatio_working_3-way'!M614</f>
        <v>5.9935512984159819E-2</v>
      </c>
      <c r="R614" s="11">
        <f t="shared" si="140"/>
        <v>0</v>
      </c>
      <c r="S614" s="11">
        <f t="shared" si="141"/>
        <v>-0.89949692422023908</v>
      </c>
      <c r="T614" s="11">
        <f t="shared" si="142"/>
        <v>-0.23796214926461351</v>
      </c>
      <c r="U614" s="11">
        <f>'OddsRatio_working_3-way'!S614-'OddsRatio_working_3-way'!R614^2/3</f>
        <v>-0.89949692422023908</v>
      </c>
      <c r="V614" s="11">
        <f>'OddsRatio_working_3-way'!S614*'OddsRatio_working_3-way'!R614/3-2*'OddsRatio_working_3-way'!R614^3/27-'OddsRatio_working_3-way'!T614</f>
        <v>0.23796214926461351</v>
      </c>
      <c r="W614" s="11">
        <f>'OddsRatio_working_3-way'!V614^2+4*'OddsRatio_working_3-way'!U614^3/27</f>
        <v>-5.1193009451885554E-2</v>
      </c>
      <c r="X614" s="11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0.1641790135298356</v>
      </c>
      <c r="Y614" s="11">
        <f>IF('OddsRatio_working_3-way'!W614&gt;=0,IF('OddsRatio_working_3-way'!V614+SQRT('OddsRatio_working_3-way'!W614)&gt;0,0,PI()),ACOS('OddsRatio_working_3-way'!V614/(2*'OddsRatio_working_3-way'!X614)))</f>
        <v>0.76019260065419203</v>
      </c>
      <c r="Z614" s="11">
        <f>'OddsRatio_working_3-way'!X614^(1/3)*COS('OddsRatio_working_3-way'!Y614/3)</f>
        <v>0.53008351873362536</v>
      </c>
      <c r="AA614" s="11">
        <f>'OddsRatio_working_3-way'!X614^(1/3)*COS(('OddsRatio_working_3-way'!Y614+2*PI())/3)</f>
        <v>-0.38392333249862082</v>
      </c>
      <c r="AB614" s="11">
        <f>'OddsRatio_working_3-way'!X614^(1/3)*COS(('OddsRatio_working_3-way'!Y614+4*PI())/3)</f>
        <v>-0.14616018623500471</v>
      </c>
      <c r="AC614" s="11">
        <f>'OddsRatio_working_3-way'!X614^(1/3)*SIN('OddsRatio_working_3-way'!Y614/3)</f>
        <v>0.13727261649867128</v>
      </c>
      <c r="AD614" s="11">
        <f>'OddsRatio_working_3-way'!X614^(1/3)*SIN(('OddsRatio_working_3-way'!Y614+2*PI())/3)</f>
        <v>0.39042948510142839</v>
      </c>
      <c r="AE614" s="11">
        <f>'OddsRatio_working_3-way'!X614^(1/3)*SIN(('OddsRatio_working_3-way'!Y614+4*PI())/3)</f>
        <v>-0.52770210160009956</v>
      </c>
      <c r="AF614" s="11">
        <f>-'OddsRatio_working_3-way'!U614/(3*'OddsRatio_working_3-way'!X614^(1/3))*COS(('OddsRatio_working_3-way'!Y614)/3)</f>
        <v>0.53008351873362525</v>
      </c>
      <c r="AG614" s="11">
        <f>-'OddsRatio_working_3-way'!U614/(3*'OddsRatio_working_3-way'!X614^(1/3))*COS(('OddsRatio_working_3-way'!Y614+2*PI())/3)</f>
        <v>-0.38392333249862076</v>
      </c>
      <c r="AH614" s="11">
        <f>-'OddsRatio_working_3-way'!U614/(3*'OddsRatio_working_3-way'!X614^(1/3))*COS(('OddsRatio_working_3-way'!Y614+4*PI())/3)</f>
        <v>-0.14616018623500468</v>
      </c>
      <c r="AI614" s="11">
        <f>'OddsRatio_working_3-way'!U614/(3*'OddsRatio_working_3-way'!X614^(1/3))*SIN(('OddsRatio_working_3-way'!Y614)/3)</f>
        <v>-0.13727261649867126</v>
      </c>
      <c r="AJ614" s="11">
        <f>'OddsRatio_working_3-way'!U614/(3*'OddsRatio_working_3-way'!X614^(1/3))*SIN(('OddsRatio_working_3-way'!Y614+2*PI())/3)</f>
        <v>-0.39042948510142833</v>
      </c>
      <c r="AK614" s="11">
        <f>'OddsRatio_working_3-way'!U614/(3*'OddsRatio_working_3-way'!X614^(1/3))*SIN(('OddsRatio_working_3-way'!Y614+4*PI())/3)</f>
        <v>0.52770210160009945</v>
      </c>
      <c r="AL614" s="11">
        <f>'OddsRatio_working_3-way'!Z614+'OddsRatio_working_3-way'!AF614</f>
        <v>1.0601670374672505</v>
      </c>
      <c r="AM614" s="11">
        <f>'OddsRatio_working_3-way'!AA614+'OddsRatio_working_3-way'!AG614</f>
        <v>-0.76784666499724152</v>
      </c>
      <c r="AN614" s="11">
        <f>'OddsRatio_working_3-way'!AB614+'OddsRatio_working_3-way'!AH614</f>
        <v>-0.29232037247000942</v>
      </c>
      <c r="AO614" s="11">
        <f>'OddsRatio_working_3-way'!AC614+'OddsRatio_working_3-way'!AI614</f>
        <v>0</v>
      </c>
      <c r="AP614" s="11">
        <f>'OddsRatio_working_3-way'!AD614+'OddsRatio_working_3-way'!AJ614</f>
        <v>0</v>
      </c>
      <c r="AQ614" s="11">
        <f>'OddsRatio_working_3-way'!AE614+'OddsRatio_working_3-way'!AK614</f>
        <v>0</v>
      </c>
      <c r="AR614" s="10">
        <f>IF(A614="","",IF(('OddsRatio_working_3-way'!X614=0),IF(Q614&gt;0,-Q614^(1/3),(-Q614)^(1/3)),'OddsRatio_working_3-way'!AL614-'OddsRatio_working_3-way'!R614/3))</f>
        <v>1.0601670374672505</v>
      </c>
      <c r="AS614" s="11">
        <f>IF(('OddsRatio_working_3-way'!X614=0),IF(Q614&gt;0,-Q614^(1/3),(-Q614)^(1/3)),'OddsRatio_working_3-way'!AM614-'OddsRatio_working_3-way'!R614/3)</f>
        <v>-0.76784666499724152</v>
      </c>
      <c r="AT614" s="11">
        <f>IF(('OddsRatio_working_3-way'!X614=0),IF(Q614&gt;0,-Q614^(1/3),(-Q614)^(1/3)),'OddsRatio_working_3-way'!AN614-'OddsRatio_working_3-way'!R614/3)</f>
        <v>-0.29232037247000942</v>
      </c>
      <c r="AU614" s="11">
        <f>IF(('OddsRatio_working_3-way'!X614=0),0,'OddsRatio_working_3-way'!AO614)</f>
        <v>0</v>
      </c>
      <c r="AV614" s="11">
        <f>IF(('OddsRatio_working_3-way'!X614=0),0,'OddsRatio_working_3-way'!AP614)</f>
        <v>0</v>
      </c>
      <c r="AW614" s="11">
        <f>IF(('OddsRatio_working_3-way'!X614=0),0,'OddsRatio_working_3-way'!AQ614)</f>
        <v>0</v>
      </c>
    </row>
    <row r="615" spans="1:49" x14ac:dyDescent="0.2">
      <c r="A615" s="4">
        <f>IF('True_Odds_Calculator_3-way'!A616="","",'True_Odds_Calculator_3-way'!A616)</f>
        <v>2.52</v>
      </c>
      <c r="B615" s="4">
        <f>IF('True_Odds_Calculator_3-way'!B616="","",'True_Odds_Calculator_3-way'!B616)</f>
        <v>3.19</v>
      </c>
      <c r="C615" s="4">
        <f>IF('True_Odds_Calculator_3-way'!C616="","",'True_Odds_Calculator_3-way'!C616)</f>
        <v>3.1</v>
      </c>
      <c r="D615" s="9">
        <f t="shared" si="130"/>
        <v>0.38510197592748541</v>
      </c>
      <c r="E615" s="9">
        <f t="shared" si="131"/>
        <v>0.3029816538336666</v>
      </c>
      <c r="F615" s="9">
        <f t="shared" si="132"/>
        <v>0.31191637023884833</v>
      </c>
      <c r="G615" s="9">
        <f t="shared" si="133"/>
        <v>1.0504702624743008</v>
      </c>
      <c r="H615" s="9">
        <f t="shared" si="134"/>
        <v>2.5967147989609374</v>
      </c>
      <c r="I615" s="9">
        <f t="shared" si="135"/>
        <v>3.3005298748187188</v>
      </c>
      <c r="J615" s="9">
        <f t="shared" si="136"/>
        <v>3.2059875511960314</v>
      </c>
      <c r="K615" s="11">
        <f t="shared" si="137"/>
        <v>0.3968253968253968</v>
      </c>
      <c r="L615" s="11">
        <f t="shared" si="138"/>
        <v>0.31347962382445144</v>
      </c>
      <c r="M615" s="11">
        <f t="shared" si="139"/>
        <v>0.32258064516129031</v>
      </c>
      <c r="N615" s="11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-0.28051370209323512</v>
      </c>
      <c r="O615" s="11">
        <f>0</f>
        <v>0</v>
      </c>
      <c r="P615" s="11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0.2331434478264289</v>
      </c>
      <c r="Q615" s="11">
        <f>2*'OddsRatio_working_3-way'!K615*'OddsRatio_working_3-way'!L615*'OddsRatio_working_3-way'!M615</f>
        <v>8.0255920077944548E-2</v>
      </c>
      <c r="R615" s="11">
        <f t="shared" si="140"/>
        <v>0</v>
      </c>
      <c r="S615" s="11">
        <f t="shared" si="141"/>
        <v>-0.83113033725867114</v>
      </c>
      <c r="T615" s="11">
        <f t="shared" si="142"/>
        <v>-0.28610338631968024</v>
      </c>
      <c r="U615" s="11">
        <f>'OddsRatio_working_3-way'!S615-'OddsRatio_working_3-way'!R615^2/3</f>
        <v>-0.83113033725867114</v>
      </c>
      <c r="V615" s="11">
        <f>'OddsRatio_working_3-way'!S615*'OddsRatio_working_3-way'!R615/3-2*'OddsRatio_working_3-way'!R615^3/27-'OddsRatio_working_3-way'!T615</f>
        <v>0.28610338631968024</v>
      </c>
      <c r="W615" s="11">
        <f>'OddsRatio_working_3-way'!V615^2+4*'OddsRatio_working_3-way'!U615^3/27</f>
        <v>-3.2005932009832871E-3</v>
      </c>
      <c r="X615" s="11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0.14582158693466091</v>
      </c>
      <c r="Y615" s="11">
        <f>IF('OddsRatio_working_3-way'!W615&gt;=0,IF('OddsRatio_working_3-way'!V615+SQRT('OddsRatio_working_3-way'!W615)&gt;0,0,PI()),ACOS('OddsRatio_working_3-way'!V615/(2*'OddsRatio_working_3-way'!X615)))</f>
        <v>0.1952205385852086</v>
      </c>
      <c r="Z615" s="11">
        <f>'OddsRatio_working_3-way'!X615^(1/3)*COS('OddsRatio_working_3-way'!Y615/3)</f>
        <v>0.52523513123715049</v>
      </c>
      <c r="AA615" s="11">
        <f>'OddsRatio_working_3-way'!X615^(1/3)*COS(('OddsRatio_working_3-way'!Y615+2*PI())/3)</f>
        <v>-0.29225920862951121</v>
      </c>
      <c r="AB615" s="11">
        <f>'OddsRatio_working_3-way'!X615^(1/3)*COS(('OddsRatio_working_3-way'!Y615+4*PI())/3)</f>
        <v>-0.232975922607639</v>
      </c>
      <c r="AC615" s="11">
        <f>'OddsRatio_working_3-way'!X615^(1/3)*SIN('OddsRatio_working_3-way'!Y615/3)</f>
        <v>3.4227221143173482E-2</v>
      </c>
      <c r="AD615" s="11">
        <f>'OddsRatio_working_3-way'!X615^(1/3)*SIN(('OddsRatio_working_3-way'!Y615+2*PI())/3)</f>
        <v>0.43775335603983923</v>
      </c>
      <c r="AE615" s="11">
        <f>'OddsRatio_working_3-way'!X615^(1/3)*SIN(('OddsRatio_working_3-way'!Y615+4*PI())/3)</f>
        <v>-0.47198057718301273</v>
      </c>
      <c r="AF615" s="11">
        <f>-'OddsRatio_working_3-way'!U615/(3*'OddsRatio_working_3-way'!X615^(1/3))*COS(('OddsRatio_working_3-way'!Y615)/3)</f>
        <v>0.52523513123715038</v>
      </c>
      <c r="AG615" s="11">
        <f>-'OddsRatio_working_3-way'!U615/(3*'OddsRatio_working_3-way'!X615^(1/3))*COS(('OddsRatio_working_3-way'!Y615+2*PI())/3)</f>
        <v>-0.29225920862951116</v>
      </c>
      <c r="AH615" s="11">
        <f>-'OddsRatio_working_3-way'!U615/(3*'OddsRatio_working_3-way'!X615^(1/3))*COS(('OddsRatio_working_3-way'!Y615+4*PI())/3)</f>
        <v>-0.23297592260763894</v>
      </c>
      <c r="AI615" s="11">
        <f>'OddsRatio_working_3-way'!U615/(3*'OddsRatio_working_3-way'!X615^(1/3))*SIN(('OddsRatio_working_3-way'!Y615)/3)</f>
        <v>-3.4227221143173475E-2</v>
      </c>
      <c r="AJ615" s="11">
        <f>'OddsRatio_working_3-way'!U615/(3*'OddsRatio_working_3-way'!X615^(1/3))*SIN(('OddsRatio_working_3-way'!Y615+2*PI())/3)</f>
        <v>-0.43775335603983911</v>
      </c>
      <c r="AK615" s="11">
        <f>'OddsRatio_working_3-way'!U615/(3*'OddsRatio_working_3-way'!X615^(1/3))*SIN(('OddsRatio_working_3-way'!Y615+4*PI())/3)</f>
        <v>0.47198057718301262</v>
      </c>
      <c r="AL615" s="11">
        <f>'OddsRatio_working_3-way'!Z615+'OddsRatio_working_3-way'!AF615</f>
        <v>1.0504702624743008</v>
      </c>
      <c r="AM615" s="11">
        <f>'OddsRatio_working_3-way'!AA615+'OddsRatio_working_3-way'!AG615</f>
        <v>-0.58451841725902232</v>
      </c>
      <c r="AN615" s="11">
        <f>'OddsRatio_working_3-way'!AB615+'OddsRatio_working_3-way'!AH615</f>
        <v>-0.46595184521527794</v>
      </c>
      <c r="AO615" s="11">
        <f>'OddsRatio_working_3-way'!AC615+'OddsRatio_working_3-way'!AI615</f>
        <v>0</v>
      </c>
      <c r="AP615" s="11">
        <f>'OddsRatio_working_3-way'!AD615+'OddsRatio_working_3-way'!AJ615</f>
        <v>0</v>
      </c>
      <c r="AQ615" s="11">
        <f>'OddsRatio_working_3-way'!AE615+'OddsRatio_working_3-way'!AK615</f>
        <v>0</v>
      </c>
      <c r="AR615" s="10">
        <f>IF(A615="","",IF(('OddsRatio_working_3-way'!X615=0),IF(Q615&gt;0,-Q615^(1/3),(-Q615)^(1/3)),'OddsRatio_working_3-way'!AL615-'OddsRatio_working_3-way'!R615/3))</f>
        <v>1.0504702624743008</v>
      </c>
      <c r="AS615" s="11">
        <f>IF(('OddsRatio_working_3-way'!X615=0),IF(Q615&gt;0,-Q615^(1/3),(-Q615)^(1/3)),'OddsRatio_working_3-way'!AM615-'OddsRatio_working_3-way'!R615/3)</f>
        <v>-0.58451841725902232</v>
      </c>
      <c r="AT615" s="11">
        <f>IF(('OddsRatio_working_3-way'!X615=0),IF(Q615&gt;0,-Q615^(1/3),(-Q615)^(1/3)),'OddsRatio_working_3-way'!AN615-'OddsRatio_working_3-way'!R615/3)</f>
        <v>-0.46595184521527794</v>
      </c>
      <c r="AU615" s="11">
        <f>IF(('OddsRatio_working_3-way'!X615=0),0,'OddsRatio_working_3-way'!AO615)</f>
        <v>0</v>
      </c>
      <c r="AV615" s="11">
        <f>IF(('OddsRatio_working_3-way'!X615=0),0,'OddsRatio_working_3-way'!AP615)</f>
        <v>0</v>
      </c>
      <c r="AW615" s="11">
        <f>IF(('OddsRatio_working_3-way'!X615=0),0,'OddsRatio_working_3-way'!AQ615)</f>
        <v>0</v>
      </c>
    </row>
    <row r="616" spans="1:49" x14ac:dyDescent="0.2">
      <c r="A616" s="4">
        <f>IF('True_Odds_Calculator_3-way'!A617="","",'True_Odds_Calculator_3-way'!A617)</f>
        <v>1.81</v>
      </c>
      <c r="B616" s="4">
        <f>IF('True_Odds_Calculator_3-way'!B617="","",'True_Odds_Calculator_3-way'!B617)</f>
        <v>3.43</v>
      </c>
      <c r="C616" s="4">
        <f>IF('True_Odds_Calculator_3-way'!C617="","",'True_Odds_Calculator_3-way'!C617)</f>
        <v>5.26</v>
      </c>
      <c r="D616" s="9">
        <f t="shared" si="130"/>
        <v>0.53845417702780274</v>
      </c>
      <c r="E616" s="9">
        <f t="shared" si="131"/>
        <v>0.2799940284506709</v>
      </c>
      <c r="F616" s="9">
        <f t="shared" si="132"/>
        <v>0.18155179452152617</v>
      </c>
      <c r="G616" s="9">
        <f t="shared" si="133"/>
        <v>1.0582324036107265</v>
      </c>
      <c r="H616" s="9">
        <f t="shared" si="134"/>
        <v>1.857168246924688</v>
      </c>
      <c r="I616" s="9">
        <f t="shared" si="135"/>
        <v>3.5715047407740665</v>
      </c>
      <c r="J616" s="9">
        <f t="shared" si="136"/>
        <v>5.5080700393816944</v>
      </c>
      <c r="K616" s="11">
        <f t="shared" si="137"/>
        <v>0.5524861878453039</v>
      </c>
      <c r="L616" s="11">
        <f t="shared" si="138"/>
        <v>0.29154518950437314</v>
      </c>
      <c r="M616" s="11">
        <f t="shared" si="139"/>
        <v>0.19011406844106465</v>
      </c>
      <c r="N616" s="11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-0.2567689188807647</v>
      </c>
      <c r="O616" s="11">
        <f>0</f>
        <v>0</v>
      </c>
      <c r="P616" s="11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0.22966923526697883</v>
      </c>
      <c r="Q616" s="11">
        <f>2*'OddsRatio_working_3-way'!K616*'OddsRatio_working_3-way'!L616*'OddsRatio_working_3-way'!M616</f>
        <v>6.1245129404527691E-2</v>
      </c>
      <c r="R616" s="11">
        <f t="shared" si="140"/>
        <v>0</v>
      </c>
      <c r="S616" s="11">
        <f t="shared" si="141"/>
        <v>-0.89445886312131839</v>
      </c>
      <c r="T616" s="11">
        <f t="shared" si="142"/>
        <v>-0.23852236349901826</v>
      </c>
      <c r="U616" s="11">
        <f>'OddsRatio_working_3-way'!S616-'OddsRatio_working_3-way'!R616^2/3</f>
        <v>-0.89445886312131839</v>
      </c>
      <c r="V616" s="11">
        <f>'OddsRatio_working_3-way'!S616*'OddsRatio_working_3-way'!R616/3-2*'OddsRatio_working_3-way'!R616^3/27-'OddsRatio_working_3-way'!T616</f>
        <v>0.23852236349901826</v>
      </c>
      <c r="W616" s="11">
        <f>'OddsRatio_working_3-way'!V616^2+4*'OddsRatio_working_3-way'!U616^3/27</f>
        <v>-4.9124529308322611E-2</v>
      </c>
      <c r="X616" s="11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0.16280160257003032</v>
      </c>
      <c r="Y616" s="11">
        <f>IF('OddsRatio_working_3-way'!W616&gt;=0,IF('OddsRatio_working_3-way'!V616+SQRT('OddsRatio_working_3-way'!W616)&gt;0,0,PI()),ACOS('OddsRatio_working_3-way'!V616/(2*'OddsRatio_working_3-way'!X616)))</f>
        <v>0.74872798660057993</v>
      </c>
      <c r="Z616" s="11">
        <f>'OddsRatio_working_3-way'!X616^(1/3)*COS('OddsRatio_working_3-way'!Y616/3)</f>
        <v>0.52911620180536323</v>
      </c>
      <c r="AA616" s="11">
        <f>'OddsRatio_working_3-way'!X616^(1/3)*COS(('OddsRatio_working_3-way'!Y616+2*PI())/3)</f>
        <v>-0.38135600122896851</v>
      </c>
      <c r="AB616" s="11">
        <f>'OddsRatio_working_3-way'!X616^(1/3)*COS(('OddsRatio_working_3-way'!Y616+4*PI())/3)</f>
        <v>-0.1477602005763948</v>
      </c>
      <c r="AC616" s="11">
        <f>'OddsRatio_working_3-way'!X616^(1/3)*SIN('OddsRatio_working_3-way'!Y616/3)</f>
        <v>0.13486659838832971</v>
      </c>
      <c r="AD616" s="11">
        <f>'OddsRatio_working_3-way'!X616^(1/3)*SIN(('OddsRatio_working_3-way'!Y616+2*PI())/3)</f>
        <v>0.39079477312321337</v>
      </c>
      <c r="AE616" s="11">
        <f>'OddsRatio_working_3-way'!X616^(1/3)*SIN(('OddsRatio_working_3-way'!Y616+4*PI())/3)</f>
        <v>-0.52566137151154302</v>
      </c>
      <c r="AF616" s="11">
        <f>-'OddsRatio_working_3-way'!U616/(3*'OddsRatio_working_3-way'!X616^(1/3))*COS(('OddsRatio_working_3-way'!Y616)/3)</f>
        <v>0.52911620180536312</v>
      </c>
      <c r="AG616" s="11">
        <f>-'OddsRatio_working_3-way'!U616/(3*'OddsRatio_working_3-way'!X616^(1/3))*COS(('OddsRatio_working_3-way'!Y616+2*PI())/3)</f>
        <v>-0.38135600122896846</v>
      </c>
      <c r="AH616" s="11">
        <f>-'OddsRatio_working_3-way'!U616/(3*'OddsRatio_working_3-way'!X616^(1/3))*COS(('OddsRatio_working_3-way'!Y616+4*PI())/3)</f>
        <v>-0.14776020057639477</v>
      </c>
      <c r="AI616" s="11">
        <f>'OddsRatio_working_3-way'!U616/(3*'OddsRatio_working_3-way'!X616^(1/3))*SIN(('OddsRatio_working_3-way'!Y616)/3)</f>
        <v>-0.13486659838832968</v>
      </c>
      <c r="AJ616" s="11">
        <f>'OddsRatio_working_3-way'!U616/(3*'OddsRatio_working_3-way'!X616^(1/3))*SIN(('OddsRatio_working_3-way'!Y616+2*PI())/3)</f>
        <v>-0.39079477312321326</v>
      </c>
      <c r="AK616" s="11">
        <f>'OddsRatio_working_3-way'!U616/(3*'OddsRatio_working_3-way'!X616^(1/3))*SIN(('OddsRatio_working_3-way'!Y616+4*PI())/3)</f>
        <v>0.52566137151154291</v>
      </c>
      <c r="AL616" s="11">
        <f>'OddsRatio_working_3-way'!Z616+'OddsRatio_working_3-way'!AF616</f>
        <v>1.0582324036107265</v>
      </c>
      <c r="AM616" s="11">
        <f>'OddsRatio_working_3-way'!AA616+'OddsRatio_working_3-way'!AG616</f>
        <v>-0.76271200245793702</v>
      </c>
      <c r="AN616" s="11">
        <f>'OddsRatio_working_3-way'!AB616+'OddsRatio_working_3-way'!AH616</f>
        <v>-0.29552040115278955</v>
      </c>
      <c r="AO616" s="11">
        <f>'OddsRatio_working_3-way'!AC616+'OddsRatio_working_3-way'!AI616</f>
        <v>0</v>
      </c>
      <c r="AP616" s="11">
        <f>'OddsRatio_working_3-way'!AD616+'OddsRatio_working_3-way'!AJ616</f>
        <v>0</v>
      </c>
      <c r="AQ616" s="11">
        <f>'OddsRatio_working_3-way'!AE616+'OddsRatio_working_3-way'!AK616</f>
        <v>0</v>
      </c>
      <c r="AR616" s="10">
        <f>IF(A616="","",IF(('OddsRatio_working_3-way'!X616=0),IF(Q616&gt;0,-Q616^(1/3),(-Q616)^(1/3)),'OddsRatio_working_3-way'!AL616-'OddsRatio_working_3-way'!R616/3))</f>
        <v>1.0582324036107265</v>
      </c>
      <c r="AS616" s="11">
        <f>IF(('OddsRatio_working_3-way'!X616=0),IF(Q616&gt;0,-Q616^(1/3),(-Q616)^(1/3)),'OddsRatio_working_3-way'!AM616-'OddsRatio_working_3-way'!R616/3)</f>
        <v>-0.76271200245793702</v>
      </c>
      <c r="AT616" s="11">
        <f>IF(('OddsRatio_working_3-way'!X616=0),IF(Q616&gt;0,-Q616^(1/3),(-Q616)^(1/3)),'OddsRatio_working_3-way'!AN616-'OddsRatio_working_3-way'!R616/3)</f>
        <v>-0.29552040115278955</v>
      </c>
      <c r="AU616" s="11">
        <f>IF(('OddsRatio_working_3-way'!X616=0),0,'OddsRatio_working_3-way'!AO616)</f>
        <v>0</v>
      </c>
      <c r="AV616" s="11">
        <f>IF(('OddsRatio_working_3-way'!X616=0),0,'OddsRatio_working_3-way'!AP616)</f>
        <v>0</v>
      </c>
      <c r="AW616" s="11">
        <f>IF(('OddsRatio_working_3-way'!X616=0),0,'OddsRatio_working_3-way'!AQ616)</f>
        <v>0</v>
      </c>
    </row>
    <row r="617" spans="1:49" x14ac:dyDescent="0.2">
      <c r="A617" s="4">
        <f>IF('True_Odds_Calculator_3-way'!A618="","",'True_Odds_Calculator_3-way'!A618)</f>
        <v>3.82</v>
      </c>
      <c r="B617" s="4">
        <f>IF('True_Odds_Calculator_3-way'!B618="","",'True_Odds_Calculator_3-way'!B618)</f>
        <v>3.68</v>
      </c>
      <c r="C617" s="4">
        <f>IF('True_Odds_Calculator_3-way'!C618="","",'True_Odds_Calculator_3-way'!C618)</f>
        <v>2</v>
      </c>
      <c r="D617" s="9">
        <f t="shared" si="130"/>
        <v>0.25172771490598567</v>
      </c>
      <c r="E617" s="9">
        <f t="shared" si="131"/>
        <v>0.26143974915861878</v>
      </c>
      <c r="F617" s="9">
        <f t="shared" si="132"/>
        <v>0.48683253593539555</v>
      </c>
      <c r="G617" s="9">
        <f t="shared" si="133"/>
        <v>1.0540944291626055</v>
      </c>
      <c r="H617" s="9">
        <f t="shared" si="134"/>
        <v>3.9725462902385473</v>
      </c>
      <c r="I617" s="9">
        <f t="shared" si="135"/>
        <v>3.8249730701557834</v>
      </c>
      <c r="J617" s="9">
        <f t="shared" si="136"/>
        <v>2.0540944291626055</v>
      </c>
      <c r="K617" s="11">
        <f t="shared" si="137"/>
        <v>0.26178010471204188</v>
      </c>
      <c r="L617" s="11">
        <f t="shared" si="138"/>
        <v>0.27173913043478259</v>
      </c>
      <c r="M617" s="11">
        <f t="shared" si="139"/>
        <v>0.5</v>
      </c>
      <c r="N617" s="11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-0.26880833143637595</v>
      </c>
      <c r="O617" s="11">
        <f>0</f>
        <v>0</v>
      </c>
      <c r="P617" s="11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0.23119166856362389</v>
      </c>
      <c r="Q617" s="11">
        <f>2*'OddsRatio_working_3-way'!K617*'OddsRatio_working_3-way'!L617*'OddsRatio_working_3-way'!M617</f>
        <v>7.1135898019576593E-2</v>
      </c>
      <c r="R617" s="11">
        <f t="shared" si="140"/>
        <v>0</v>
      </c>
      <c r="S617" s="11">
        <f t="shared" si="141"/>
        <v>-0.86006139515190017</v>
      </c>
      <c r="T617" s="11">
        <f t="shared" si="142"/>
        <v>-0.26463427543135393</v>
      </c>
      <c r="U617" s="11">
        <f>'OddsRatio_working_3-way'!S617-'OddsRatio_working_3-way'!R617^2/3</f>
        <v>-0.86006139515190017</v>
      </c>
      <c r="V617" s="11">
        <f>'OddsRatio_working_3-way'!S617*'OddsRatio_working_3-way'!R617/3-2*'OddsRatio_working_3-way'!R617^3/27-'OddsRatio_working_3-way'!T617</f>
        <v>0.26463427543135393</v>
      </c>
      <c r="W617" s="11">
        <f>'OddsRatio_working_3-way'!V617^2+4*'OddsRatio_working_3-way'!U617^3/27</f>
        <v>-2.4219401494808002E-2</v>
      </c>
      <c r="X617" s="11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0.15350138535847624</v>
      </c>
      <c r="Y617" s="11">
        <f>IF('OddsRatio_working_3-way'!W617&gt;=0,IF('OddsRatio_working_3-way'!V617+SQRT('OddsRatio_working_3-way'!W617)&gt;0,0,PI()),ACOS('OddsRatio_working_3-way'!V617/(2*'OddsRatio_working_3-way'!X617)))</f>
        <v>0.53160788207846643</v>
      </c>
      <c r="Z617" s="11">
        <f>'OddsRatio_working_3-way'!X617^(1/3)*COS('OddsRatio_working_3-way'!Y617/3)</f>
        <v>0.52704721458130288</v>
      </c>
      <c r="AA617" s="11">
        <f>'OddsRatio_working_3-way'!X617^(1/3)*COS(('OddsRatio_working_3-way'!Y617+2*PI())/3)</f>
        <v>-0.3452626676568108</v>
      </c>
      <c r="AB617" s="11">
        <f>'OddsRatio_working_3-way'!X617^(1/3)*COS(('OddsRatio_working_3-way'!Y617+4*PI())/3)</f>
        <v>-0.18178454692449217</v>
      </c>
      <c r="AC617" s="11">
        <f>'OddsRatio_working_3-way'!X617^(1/3)*SIN('OddsRatio_working_3-way'!Y617/3)</f>
        <v>9.4384137011418331E-2</v>
      </c>
      <c r="AD617" s="11">
        <f>'OddsRatio_working_3-way'!X617^(1/3)*SIN(('OddsRatio_working_3-way'!Y617+2*PI())/3)</f>
        <v>0.40924420831552727</v>
      </c>
      <c r="AE617" s="11">
        <f>'OddsRatio_working_3-way'!X617^(1/3)*SIN(('OddsRatio_working_3-way'!Y617+4*PI())/3)</f>
        <v>-0.50362834532694567</v>
      </c>
      <c r="AF617" s="11">
        <f>-'OddsRatio_working_3-way'!U617/(3*'OddsRatio_working_3-way'!X617^(1/3))*COS(('OddsRatio_working_3-way'!Y617)/3)</f>
        <v>0.52704721458130277</v>
      </c>
      <c r="AG617" s="11">
        <f>-'OddsRatio_working_3-way'!U617/(3*'OddsRatio_working_3-way'!X617^(1/3))*COS(('OddsRatio_working_3-way'!Y617+2*PI())/3)</f>
        <v>-0.34526266765681074</v>
      </c>
      <c r="AH617" s="11">
        <f>-'OddsRatio_working_3-way'!U617/(3*'OddsRatio_working_3-way'!X617^(1/3))*COS(('OddsRatio_working_3-way'!Y617+4*PI())/3)</f>
        <v>-0.18178454692449214</v>
      </c>
      <c r="AI617" s="11">
        <f>'OddsRatio_working_3-way'!U617/(3*'OddsRatio_working_3-way'!X617^(1/3))*SIN(('OddsRatio_working_3-way'!Y617)/3)</f>
        <v>-9.4384137011418318E-2</v>
      </c>
      <c r="AJ617" s="11">
        <f>'OddsRatio_working_3-way'!U617/(3*'OddsRatio_working_3-way'!X617^(1/3))*SIN(('OddsRatio_working_3-way'!Y617+2*PI())/3)</f>
        <v>-0.40924420831552721</v>
      </c>
      <c r="AK617" s="11">
        <f>'OddsRatio_working_3-way'!U617/(3*'OddsRatio_working_3-way'!X617^(1/3))*SIN(('OddsRatio_working_3-way'!Y617+4*PI())/3)</f>
        <v>0.50362834532694556</v>
      </c>
      <c r="AL617" s="11">
        <f>'OddsRatio_working_3-way'!Z617+'OddsRatio_working_3-way'!AF617</f>
        <v>1.0540944291626055</v>
      </c>
      <c r="AM617" s="11">
        <f>'OddsRatio_working_3-way'!AA617+'OddsRatio_working_3-way'!AG617</f>
        <v>-0.69052533531362159</v>
      </c>
      <c r="AN617" s="11">
        <f>'OddsRatio_working_3-way'!AB617+'OddsRatio_working_3-way'!AH617</f>
        <v>-0.36356909384898428</v>
      </c>
      <c r="AO617" s="11">
        <f>'OddsRatio_working_3-way'!AC617+'OddsRatio_working_3-way'!AI617</f>
        <v>0</v>
      </c>
      <c r="AP617" s="11">
        <f>'OddsRatio_working_3-way'!AD617+'OddsRatio_working_3-way'!AJ617</f>
        <v>0</v>
      </c>
      <c r="AQ617" s="11">
        <f>'OddsRatio_working_3-way'!AE617+'OddsRatio_working_3-way'!AK617</f>
        <v>0</v>
      </c>
      <c r="AR617" s="10">
        <f>IF(A617="","",IF(('OddsRatio_working_3-way'!X617=0),IF(Q617&gt;0,-Q617^(1/3),(-Q617)^(1/3)),'OddsRatio_working_3-way'!AL617-'OddsRatio_working_3-way'!R617/3))</f>
        <v>1.0540944291626055</v>
      </c>
      <c r="AS617" s="11">
        <f>IF(('OddsRatio_working_3-way'!X617=0),IF(Q617&gt;0,-Q617^(1/3),(-Q617)^(1/3)),'OddsRatio_working_3-way'!AM617-'OddsRatio_working_3-way'!R617/3)</f>
        <v>-0.69052533531362159</v>
      </c>
      <c r="AT617" s="11">
        <f>IF(('OddsRatio_working_3-way'!X617=0),IF(Q617&gt;0,-Q617^(1/3),(-Q617)^(1/3)),'OddsRatio_working_3-way'!AN617-'OddsRatio_working_3-way'!R617/3)</f>
        <v>-0.36356909384898428</v>
      </c>
      <c r="AU617" s="11">
        <f>IF(('OddsRatio_working_3-way'!X617=0),0,'OddsRatio_working_3-way'!AO617)</f>
        <v>0</v>
      </c>
      <c r="AV617" s="11">
        <f>IF(('OddsRatio_working_3-way'!X617=0),0,'OddsRatio_working_3-way'!AP617)</f>
        <v>0</v>
      </c>
      <c r="AW617" s="11">
        <f>IF(('OddsRatio_working_3-way'!X617=0),0,'OddsRatio_working_3-way'!AQ617)</f>
        <v>0</v>
      </c>
    </row>
    <row r="618" spans="1:49" x14ac:dyDescent="0.2">
      <c r="A618" s="4">
        <f>IF('True_Odds_Calculator_3-way'!A619="","",'True_Odds_Calculator_3-way'!A619)</f>
        <v>1.64</v>
      </c>
      <c r="B618" s="4">
        <f>IF('True_Odds_Calculator_3-way'!B619="","",'True_Odds_Calculator_3-way'!B619)</f>
        <v>3.82</v>
      </c>
      <c r="C618" s="4">
        <f>IF('True_Odds_Calculator_3-way'!C619="","",'True_Odds_Calculator_3-way'!C619)</f>
        <v>6.02</v>
      </c>
      <c r="D618" s="9">
        <f t="shared" si="130"/>
        <v>0.59379577355738544</v>
      </c>
      <c r="E618" s="9">
        <f t="shared" si="131"/>
        <v>0.24911374238694625</v>
      </c>
      <c r="F618" s="9">
        <f t="shared" si="132"/>
        <v>0.15709048405566817</v>
      </c>
      <c r="G618" s="9">
        <f t="shared" si="133"/>
        <v>1.0688760885147111</v>
      </c>
      <c r="H618" s="9">
        <f t="shared" si="134"/>
        <v>1.6840806966494151</v>
      </c>
      <c r="I618" s="9">
        <f t="shared" si="135"/>
        <v>4.0142305696114846</v>
      </c>
      <c r="J618" s="9">
        <f t="shared" si="136"/>
        <v>6.3657579643438487</v>
      </c>
      <c r="K618" s="11">
        <f t="shared" si="137"/>
        <v>0.6097560975609756</v>
      </c>
      <c r="L618" s="11">
        <f t="shared" si="138"/>
        <v>0.26178010471204188</v>
      </c>
      <c r="M618" s="11">
        <f t="shared" si="139"/>
        <v>0.16611295681063123</v>
      </c>
      <c r="N618" s="11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-0.24023102661667928</v>
      </c>
      <c r="O618" s="11">
        <f>0</f>
        <v>0</v>
      </c>
      <c r="P618" s="11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0.22484961591018915</v>
      </c>
      <c r="Q618" s="11">
        <f>2*'OddsRatio_working_3-way'!K618*'OddsRatio_working_3-way'!L618*'OddsRatio_working_3-way'!M618</f>
        <v>5.3030569790138947E-2</v>
      </c>
      <c r="R618" s="11">
        <f t="shared" si="140"/>
        <v>0</v>
      </c>
      <c r="S618" s="11">
        <f t="shared" si="141"/>
        <v>-0.93597242236726885</v>
      </c>
      <c r="T618" s="11">
        <f t="shared" si="142"/>
        <v>-0.22074821282246906</v>
      </c>
      <c r="U618" s="11">
        <f>'OddsRatio_working_3-way'!S618-'OddsRatio_working_3-way'!R618^2/3</f>
        <v>-0.93597242236726885</v>
      </c>
      <c r="V618" s="11">
        <f>'OddsRatio_working_3-way'!S618*'OddsRatio_working_3-way'!R618/3-2*'OddsRatio_working_3-way'!R618^3/27-'OddsRatio_working_3-way'!T618</f>
        <v>0.22074821282246906</v>
      </c>
      <c r="W618" s="11">
        <f>'OddsRatio_working_3-way'!V618^2+4*'OddsRatio_working_3-way'!U618^3/27</f>
        <v>-7.2744800783739211E-2</v>
      </c>
      <c r="X618" s="11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0.1742660137893024</v>
      </c>
      <c r="Y618" s="11">
        <f>IF('OddsRatio_working_3-way'!W618&gt;=0,IF('OddsRatio_working_3-way'!V618+SQRT('OddsRatio_working_3-way'!W618)&gt;0,0,PI()),ACOS('OddsRatio_working_3-way'!V618/(2*'OddsRatio_working_3-way'!X618)))</f>
        <v>0.88490160722333111</v>
      </c>
      <c r="Z618" s="11">
        <f>'OddsRatio_working_3-way'!X618^(1/3)*COS('OddsRatio_working_3-way'!Y618/3)</f>
        <v>0.53443804425735553</v>
      </c>
      <c r="AA618" s="11">
        <f>'OddsRatio_working_3-way'!X618^(1/3)*COS(('OddsRatio_working_3-way'!Y618+2*PI())/3)</f>
        <v>-0.40784294694091217</v>
      </c>
      <c r="AB618" s="11">
        <f>'OddsRatio_working_3-way'!X618^(1/3)*COS(('OddsRatio_working_3-way'!Y618+4*PI())/3)</f>
        <v>-0.12659509731644342</v>
      </c>
      <c r="AC618" s="11">
        <f>'OddsRatio_working_3-way'!X618^(1/3)*SIN('OddsRatio_working_3-way'!Y618/3)</f>
        <v>0.16237852168969041</v>
      </c>
      <c r="AD618" s="11">
        <f>'OddsRatio_working_3-way'!X618^(1/3)*SIN(('OddsRatio_working_3-way'!Y618+2*PI())/3)</f>
        <v>0.38164766223089674</v>
      </c>
      <c r="AE618" s="11">
        <f>'OddsRatio_working_3-way'!X618^(1/3)*SIN(('OddsRatio_working_3-way'!Y618+4*PI())/3)</f>
        <v>-0.54402618392058721</v>
      </c>
      <c r="AF618" s="11">
        <f>-'OddsRatio_working_3-way'!U618/(3*'OddsRatio_working_3-way'!X618^(1/3))*COS(('OddsRatio_working_3-way'!Y618)/3)</f>
        <v>0.53443804425735542</v>
      </c>
      <c r="AG618" s="11">
        <f>-'OddsRatio_working_3-way'!U618/(3*'OddsRatio_working_3-way'!X618^(1/3))*COS(('OddsRatio_working_3-way'!Y618+2*PI())/3)</f>
        <v>-0.40784294694091205</v>
      </c>
      <c r="AH618" s="11">
        <f>-'OddsRatio_working_3-way'!U618/(3*'OddsRatio_working_3-way'!X618^(1/3))*COS(('OddsRatio_working_3-way'!Y618+4*PI())/3)</f>
        <v>-0.12659509731644339</v>
      </c>
      <c r="AI618" s="11">
        <f>'OddsRatio_working_3-way'!U618/(3*'OddsRatio_working_3-way'!X618^(1/3))*SIN(('OddsRatio_working_3-way'!Y618)/3)</f>
        <v>-0.16237852168969039</v>
      </c>
      <c r="AJ618" s="11">
        <f>'OddsRatio_working_3-way'!U618/(3*'OddsRatio_working_3-way'!X618^(1/3))*SIN(('OddsRatio_working_3-way'!Y618+2*PI())/3)</f>
        <v>-0.38164766223089663</v>
      </c>
      <c r="AK618" s="11">
        <f>'OddsRatio_working_3-way'!U618/(3*'OddsRatio_working_3-way'!X618^(1/3))*SIN(('OddsRatio_working_3-way'!Y618+4*PI())/3)</f>
        <v>0.5440261839205871</v>
      </c>
      <c r="AL618" s="11">
        <f>'OddsRatio_working_3-way'!Z618+'OddsRatio_working_3-way'!AF618</f>
        <v>1.0688760885147111</v>
      </c>
      <c r="AM618" s="11">
        <f>'OddsRatio_working_3-way'!AA618+'OddsRatio_working_3-way'!AG618</f>
        <v>-0.81568589388182422</v>
      </c>
      <c r="AN618" s="11">
        <f>'OddsRatio_working_3-way'!AB618+'OddsRatio_working_3-way'!AH618</f>
        <v>-0.25319019463288683</v>
      </c>
      <c r="AO618" s="11">
        <f>'OddsRatio_working_3-way'!AC618+'OddsRatio_working_3-way'!AI618</f>
        <v>0</v>
      </c>
      <c r="AP618" s="11">
        <f>'OddsRatio_working_3-way'!AD618+'OddsRatio_working_3-way'!AJ618</f>
        <v>0</v>
      </c>
      <c r="AQ618" s="11">
        <f>'OddsRatio_working_3-way'!AE618+'OddsRatio_working_3-way'!AK618</f>
        <v>0</v>
      </c>
      <c r="AR618" s="10">
        <f>IF(A618="","",IF(('OddsRatio_working_3-way'!X618=0),IF(Q618&gt;0,-Q618^(1/3),(-Q618)^(1/3)),'OddsRatio_working_3-way'!AL618-'OddsRatio_working_3-way'!R618/3))</f>
        <v>1.0688760885147111</v>
      </c>
      <c r="AS618" s="11">
        <f>IF(('OddsRatio_working_3-way'!X618=0),IF(Q618&gt;0,-Q618^(1/3),(-Q618)^(1/3)),'OddsRatio_working_3-way'!AM618-'OddsRatio_working_3-way'!R618/3)</f>
        <v>-0.81568589388182422</v>
      </c>
      <c r="AT618" s="11">
        <f>IF(('OddsRatio_working_3-way'!X618=0),IF(Q618&gt;0,-Q618^(1/3),(-Q618)^(1/3)),'OddsRatio_working_3-way'!AN618-'OddsRatio_working_3-way'!R618/3)</f>
        <v>-0.25319019463288683</v>
      </c>
      <c r="AU618" s="11">
        <f>IF(('OddsRatio_working_3-way'!X618=0),0,'OddsRatio_working_3-way'!AO618)</f>
        <v>0</v>
      </c>
      <c r="AV618" s="11">
        <f>IF(('OddsRatio_working_3-way'!X618=0),0,'OddsRatio_working_3-way'!AP618)</f>
        <v>0</v>
      </c>
      <c r="AW618" s="11">
        <f>IF(('OddsRatio_working_3-way'!X618=0),0,'OddsRatio_working_3-way'!AQ618)</f>
        <v>0</v>
      </c>
    </row>
    <row r="619" spans="1:49" x14ac:dyDescent="0.2">
      <c r="A619" s="4">
        <f>IF('True_Odds_Calculator_3-way'!A620="","",'True_Odds_Calculator_3-way'!A620)</f>
        <v>2.4</v>
      </c>
      <c r="B619" s="4">
        <f>IF('True_Odds_Calculator_3-way'!B620="","",'True_Odds_Calculator_3-way'!B620)</f>
        <v>3.22</v>
      </c>
      <c r="C619" s="4">
        <f>IF('True_Odds_Calculator_3-way'!C620="","",'True_Odds_Calculator_3-way'!C620)</f>
        <v>3.27</v>
      </c>
      <c r="D619" s="9">
        <f t="shared" si="130"/>
        <v>0.40463153411627678</v>
      </c>
      <c r="E619" s="9">
        <f t="shared" si="131"/>
        <v>0.30001244843169511</v>
      </c>
      <c r="F619" s="9">
        <f t="shared" si="132"/>
        <v>0.29535601745202816</v>
      </c>
      <c r="G619" s="9">
        <f t="shared" si="133"/>
        <v>1.0509887491733148</v>
      </c>
      <c r="H619" s="9">
        <f t="shared" si="134"/>
        <v>2.4713842488426407</v>
      </c>
      <c r="I619" s="9">
        <f t="shared" si="135"/>
        <v>3.3331950231647589</v>
      </c>
      <c r="J619" s="9">
        <f t="shared" si="136"/>
        <v>3.385744460623425</v>
      </c>
      <c r="K619" s="11">
        <f t="shared" si="137"/>
        <v>0.41666666666666669</v>
      </c>
      <c r="L619" s="11">
        <f t="shared" si="138"/>
        <v>0.3105590062111801</v>
      </c>
      <c r="M619" s="11">
        <f t="shared" si="139"/>
        <v>0.3058103975535168</v>
      </c>
      <c r="N619" s="11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-0.27918494880999878</v>
      </c>
      <c r="O619" s="11">
        <f>0</f>
        <v>0</v>
      </c>
      <c r="P619" s="11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0.2330775416136405</v>
      </c>
      <c r="Q619" s="11">
        <f>2*'OddsRatio_working_3-way'!K619*'OddsRatio_working_3-way'!L619*'OddsRatio_working_3-way'!M619</f>
        <v>7.9143477627721739E-2</v>
      </c>
      <c r="R619" s="11">
        <f t="shared" si="140"/>
        <v>0</v>
      </c>
      <c r="S619" s="11">
        <f t="shared" si="141"/>
        <v>-0.83484995379268456</v>
      </c>
      <c r="T619" s="11">
        <f t="shared" si="142"/>
        <v>-0.28348045969191332</v>
      </c>
      <c r="U619" s="11">
        <f>'OddsRatio_working_3-way'!S619-'OddsRatio_working_3-way'!R619^2/3</f>
        <v>-0.83484995379268456</v>
      </c>
      <c r="V619" s="11">
        <f>'OddsRatio_working_3-way'!S619*'OddsRatio_working_3-way'!R619/3-2*'OddsRatio_working_3-way'!R619^3/27-'OddsRatio_working_3-way'!T619</f>
        <v>0.28348045969191332</v>
      </c>
      <c r="W619" s="11">
        <f>'OddsRatio_working_3-way'!V619^2+4*'OddsRatio_working_3-way'!U619^3/27</f>
        <v>-5.8416561570341641E-3</v>
      </c>
      <c r="X619" s="11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0.14680158989616959</v>
      </c>
      <c r="Y619" s="11">
        <f>IF('OddsRatio_working_3-way'!W619&gt;=0,IF('OddsRatio_working_3-way'!V619+SQRT('OddsRatio_working_3-way'!W619)&gt;0,0,PI()),ACOS('OddsRatio_working_3-way'!V619/(2*'OddsRatio_working_3-way'!X619)))</f>
        <v>0.26335343171977033</v>
      </c>
      <c r="Z619" s="11">
        <f>'OddsRatio_working_3-way'!X619^(1/3)*COS('OddsRatio_working_3-way'!Y619/3)</f>
        <v>0.52549437458665726</v>
      </c>
      <c r="AA619" s="11">
        <f>'OddsRatio_working_3-way'!X619^(1/3)*COS(('OddsRatio_working_3-way'!Y619+2*PI())/3)</f>
        <v>-0.30280009176359823</v>
      </c>
      <c r="AB619" s="11">
        <f>'OddsRatio_working_3-way'!X619^(1/3)*COS(('OddsRatio_working_3-way'!Y619+4*PI())/3)</f>
        <v>-0.22269428282305936</v>
      </c>
      <c r="AC619" s="11">
        <f>'OddsRatio_working_3-way'!X619^(1/3)*SIN('OddsRatio_working_3-way'!Y619/3)</f>
        <v>4.6249110355473029E-2</v>
      </c>
      <c r="AD619" s="11">
        <f>'OddsRatio_working_3-way'!X619^(1/3)*SIN(('OddsRatio_working_3-way'!Y619+2*PI())/3)</f>
        <v>0.43196692276012444</v>
      </c>
      <c r="AE619" s="11">
        <f>'OddsRatio_working_3-way'!X619^(1/3)*SIN(('OddsRatio_working_3-way'!Y619+4*PI())/3)</f>
        <v>-0.47821603311559735</v>
      </c>
      <c r="AF619" s="11">
        <f>-'OddsRatio_working_3-way'!U619/(3*'OddsRatio_working_3-way'!X619^(1/3))*COS(('OddsRatio_working_3-way'!Y619)/3)</f>
        <v>0.52549437458665738</v>
      </c>
      <c r="AG619" s="11">
        <f>-'OddsRatio_working_3-way'!U619/(3*'OddsRatio_working_3-way'!X619^(1/3))*COS(('OddsRatio_working_3-way'!Y619+2*PI())/3)</f>
        <v>-0.30280009176359829</v>
      </c>
      <c r="AH619" s="11">
        <f>-'OddsRatio_working_3-way'!U619/(3*'OddsRatio_working_3-way'!X619^(1/3))*COS(('OddsRatio_working_3-way'!Y619+4*PI())/3)</f>
        <v>-0.22269428282305942</v>
      </c>
      <c r="AI619" s="11">
        <f>'OddsRatio_working_3-way'!U619/(3*'OddsRatio_working_3-way'!X619^(1/3))*SIN(('OddsRatio_working_3-way'!Y619)/3)</f>
        <v>-4.6249110355473036E-2</v>
      </c>
      <c r="AJ619" s="11">
        <f>'OddsRatio_working_3-way'!U619/(3*'OddsRatio_working_3-way'!X619^(1/3))*SIN(('OddsRatio_working_3-way'!Y619+2*PI())/3)</f>
        <v>-0.43196692276012455</v>
      </c>
      <c r="AK619" s="11">
        <f>'OddsRatio_working_3-way'!U619/(3*'OddsRatio_working_3-way'!X619^(1/3))*SIN(('OddsRatio_working_3-way'!Y619+4*PI())/3)</f>
        <v>0.47821603311559746</v>
      </c>
      <c r="AL619" s="11">
        <f>'OddsRatio_working_3-way'!Z619+'OddsRatio_working_3-way'!AF619</f>
        <v>1.0509887491733148</v>
      </c>
      <c r="AM619" s="11">
        <f>'OddsRatio_working_3-way'!AA619+'OddsRatio_working_3-way'!AG619</f>
        <v>-0.60560018352719647</v>
      </c>
      <c r="AN619" s="11">
        <f>'OddsRatio_working_3-way'!AB619+'OddsRatio_working_3-way'!AH619</f>
        <v>-0.44538856564611878</v>
      </c>
      <c r="AO619" s="11">
        <f>'OddsRatio_working_3-way'!AC619+'OddsRatio_working_3-way'!AI619</f>
        <v>0</v>
      </c>
      <c r="AP619" s="11">
        <f>'OddsRatio_working_3-way'!AD619+'OddsRatio_working_3-way'!AJ619</f>
        <v>0</v>
      </c>
      <c r="AQ619" s="11">
        <f>'OddsRatio_working_3-way'!AE619+'OddsRatio_working_3-way'!AK619</f>
        <v>0</v>
      </c>
      <c r="AR619" s="10">
        <f>IF(A619="","",IF(('OddsRatio_working_3-way'!X619=0),IF(Q619&gt;0,-Q619^(1/3),(-Q619)^(1/3)),'OddsRatio_working_3-way'!AL619-'OddsRatio_working_3-way'!R619/3))</f>
        <v>1.0509887491733148</v>
      </c>
      <c r="AS619" s="11">
        <f>IF(('OddsRatio_working_3-way'!X619=0),IF(Q619&gt;0,-Q619^(1/3),(-Q619)^(1/3)),'OddsRatio_working_3-way'!AM619-'OddsRatio_working_3-way'!R619/3)</f>
        <v>-0.60560018352719647</v>
      </c>
      <c r="AT619" s="11">
        <f>IF(('OddsRatio_working_3-way'!X619=0),IF(Q619&gt;0,-Q619^(1/3),(-Q619)^(1/3)),'OddsRatio_working_3-way'!AN619-'OddsRatio_working_3-way'!R619/3)</f>
        <v>-0.44538856564611878</v>
      </c>
      <c r="AU619" s="11">
        <f>IF(('OddsRatio_working_3-way'!X619=0),0,'OddsRatio_working_3-way'!AO619)</f>
        <v>0</v>
      </c>
      <c r="AV619" s="11">
        <f>IF(('OddsRatio_working_3-way'!X619=0),0,'OddsRatio_working_3-way'!AP619)</f>
        <v>0</v>
      </c>
      <c r="AW619" s="11">
        <f>IF(('OddsRatio_working_3-way'!X619=0),0,'OddsRatio_working_3-way'!AQ619)</f>
        <v>0</v>
      </c>
    </row>
    <row r="620" spans="1:49" x14ac:dyDescent="0.2">
      <c r="A620" s="4">
        <f>IF('True_Odds_Calculator_3-way'!A621="","",'True_Odds_Calculator_3-way'!A621)</f>
        <v>2.36</v>
      </c>
      <c r="B620" s="4">
        <f>IF('True_Odds_Calculator_3-way'!B621="","",'True_Odds_Calculator_3-way'!B621)</f>
        <v>3.38</v>
      </c>
      <c r="C620" s="4">
        <f>IF('True_Odds_Calculator_3-way'!C621="","",'True_Odds_Calculator_3-way'!C621)</f>
        <v>3.18</v>
      </c>
      <c r="D620" s="9">
        <f t="shared" si="130"/>
        <v>0.4112351276878598</v>
      </c>
      <c r="E620" s="9">
        <f t="shared" si="131"/>
        <v>0.2852682042849522</v>
      </c>
      <c r="F620" s="9">
        <f t="shared" si="132"/>
        <v>0.30349666802718794</v>
      </c>
      <c r="G620" s="9">
        <f t="shared" si="133"/>
        <v>1.0527197657514673</v>
      </c>
      <c r="H620" s="9">
        <f t="shared" si="134"/>
        <v>2.4316988814219949</v>
      </c>
      <c r="I620" s="9">
        <f t="shared" si="135"/>
        <v>3.5054730424884917</v>
      </c>
      <c r="J620" s="9">
        <f t="shared" si="136"/>
        <v>3.2949290893381988</v>
      </c>
      <c r="K620" s="11">
        <f t="shared" si="137"/>
        <v>0.42372881355932207</v>
      </c>
      <c r="L620" s="11">
        <f t="shared" si="138"/>
        <v>0.29585798816568049</v>
      </c>
      <c r="M620" s="11">
        <f t="shared" si="139"/>
        <v>0.31446540880503143</v>
      </c>
      <c r="N620" s="11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-0.2781740001980586</v>
      </c>
      <c r="O620" s="11">
        <f>0</f>
        <v>0</v>
      </c>
      <c r="P620" s="11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0.23338120801897835</v>
      </c>
      <c r="Q620" s="11">
        <f>2*'OddsRatio_working_3-way'!K620*'OddsRatio_working_3-way'!L620*'OddsRatio_working_3-way'!M620</f>
        <v>7.8845002709114306E-2</v>
      </c>
      <c r="R620" s="11">
        <f t="shared" si="140"/>
        <v>0</v>
      </c>
      <c r="S620" s="11">
        <f t="shared" si="141"/>
        <v>-0.83897563342660353</v>
      </c>
      <c r="T620" s="11">
        <f t="shared" si="142"/>
        <v>-0.28343771399547418</v>
      </c>
      <c r="U620" s="11">
        <f>'OddsRatio_working_3-way'!S620-'OddsRatio_working_3-way'!R620^2/3</f>
        <v>-0.83897563342660353</v>
      </c>
      <c r="V620" s="11">
        <f>'OddsRatio_working_3-way'!S620*'OddsRatio_working_3-way'!R620/3-2*'OddsRatio_working_3-way'!R620^3/27-'OddsRatio_working_3-way'!T620</f>
        <v>0.28343771399547418</v>
      </c>
      <c r="W620" s="11">
        <f>'OddsRatio_working_3-way'!V620^2+4*'OddsRatio_working_3-way'!U620^3/27</f>
        <v>-7.1502125170595093E-3</v>
      </c>
      <c r="X620" s="11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0.14789113414268595</v>
      </c>
      <c r="Y620" s="11">
        <f>IF('OddsRatio_working_3-way'!W620&gt;=0,IF('OddsRatio_working_3-way'!V620+SQRT('OddsRatio_working_3-way'!W620)&gt;0,0,PI()),ACOS('OddsRatio_working_3-way'!V620/(2*'OddsRatio_working_3-way'!X620)))</f>
        <v>0.28992707840290421</v>
      </c>
      <c r="Z620" s="11">
        <f>'OddsRatio_working_3-way'!X620^(1/3)*COS('OddsRatio_working_3-way'!Y620/3)</f>
        <v>0.52635988287573365</v>
      </c>
      <c r="AA620" s="11">
        <f>'OddsRatio_working_3-way'!X620^(1/3)*COS(('OddsRatio_working_3-way'!Y620+2*PI())/3)</f>
        <v>-0.30737115810966564</v>
      </c>
      <c r="AB620" s="11">
        <f>'OddsRatio_working_3-way'!X620^(1/3)*COS(('OddsRatio_working_3-way'!Y620+4*PI())/3)</f>
        <v>-0.2189887247660679</v>
      </c>
      <c r="AC620" s="11">
        <f>'OddsRatio_working_3-way'!X620^(1/3)*SIN('OddsRatio_working_3-way'!Y620/3)</f>
        <v>5.1027621682560288E-2</v>
      </c>
      <c r="AD620" s="11">
        <f>'OddsRatio_working_3-way'!X620^(1/3)*SIN(('OddsRatio_working_3-way'!Y620+2*PI())/3)</f>
        <v>0.43032721926210693</v>
      </c>
      <c r="AE620" s="11">
        <f>'OddsRatio_working_3-way'!X620^(1/3)*SIN(('OddsRatio_working_3-way'!Y620+4*PI())/3)</f>
        <v>-0.48135484094466724</v>
      </c>
      <c r="AF620" s="11">
        <f>-'OddsRatio_working_3-way'!U620/(3*'OddsRatio_working_3-way'!X620^(1/3))*COS(('OddsRatio_working_3-way'!Y620)/3)</f>
        <v>0.52635988287573354</v>
      </c>
      <c r="AG620" s="11">
        <f>-'OddsRatio_working_3-way'!U620/(3*'OddsRatio_working_3-way'!X620^(1/3))*COS(('OddsRatio_working_3-way'!Y620+2*PI())/3)</f>
        <v>-0.30737115810966559</v>
      </c>
      <c r="AH620" s="11">
        <f>-'OddsRatio_working_3-way'!U620/(3*'OddsRatio_working_3-way'!X620^(1/3))*COS(('OddsRatio_working_3-way'!Y620+4*PI())/3)</f>
        <v>-0.21898872476606784</v>
      </c>
      <c r="AI620" s="11">
        <f>'OddsRatio_working_3-way'!U620/(3*'OddsRatio_working_3-way'!X620^(1/3))*SIN(('OddsRatio_working_3-way'!Y620)/3)</f>
        <v>-5.1027621682560281E-2</v>
      </c>
      <c r="AJ620" s="11">
        <f>'OddsRatio_working_3-way'!U620/(3*'OddsRatio_working_3-way'!X620^(1/3))*SIN(('OddsRatio_working_3-way'!Y620+2*PI())/3)</f>
        <v>-0.43032721926210682</v>
      </c>
      <c r="AK620" s="11">
        <f>'OddsRatio_working_3-way'!U620/(3*'OddsRatio_working_3-way'!X620^(1/3))*SIN(('OddsRatio_working_3-way'!Y620+4*PI())/3)</f>
        <v>0.48135484094466713</v>
      </c>
      <c r="AL620" s="11">
        <f>'OddsRatio_working_3-way'!Z620+'OddsRatio_working_3-way'!AF620</f>
        <v>1.0527197657514673</v>
      </c>
      <c r="AM620" s="11">
        <f>'OddsRatio_working_3-way'!AA620+'OddsRatio_working_3-way'!AG620</f>
        <v>-0.61474231621933129</v>
      </c>
      <c r="AN620" s="11">
        <f>'OddsRatio_working_3-way'!AB620+'OddsRatio_working_3-way'!AH620</f>
        <v>-0.43797744953213574</v>
      </c>
      <c r="AO620" s="11">
        <f>'OddsRatio_working_3-way'!AC620+'OddsRatio_working_3-way'!AI620</f>
        <v>0</v>
      </c>
      <c r="AP620" s="11">
        <f>'OddsRatio_working_3-way'!AD620+'OddsRatio_working_3-way'!AJ620</f>
        <v>0</v>
      </c>
      <c r="AQ620" s="11">
        <f>'OddsRatio_working_3-way'!AE620+'OddsRatio_working_3-way'!AK620</f>
        <v>0</v>
      </c>
      <c r="AR620" s="10">
        <f>IF(A620="","",IF(('OddsRatio_working_3-way'!X620=0),IF(Q620&gt;0,-Q620^(1/3),(-Q620)^(1/3)),'OddsRatio_working_3-way'!AL620-'OddsRatio_working_3-way'!R620/3))</f>
        <v>1.0527197657514673</v>
      </c>
      <c r="AS620" s="11">
        <f>IF(('OddsRatio_working_3-way'!X620=0),IF(Q620&gt;0,-Q620^(1/3),(-Q620)^(1/3)),'OddsRatio_working_3-way'!AM620-'OddsRatio_working_3-way'!R620/3)</f>
        <v>-0.61474231621933129</v>
      </c>
      <c r="AT620" s="11">
        <f>IF(('OddsRatio_working_3-way'!X620=0),IF(Q620&gt;0,-Q620^(1/3),(-Q620)^(1/3)),'OddsRatio_working_3-way'!AN620-'OddsRatio_working_3-way'!R620/3)</f>
        <v>-0.43797744953213574</v>
      </c>
      <c r="AU620" s="11">
        <f>IF(('OddsRatio_working_3-way'!X620=0),0,'OddsRatio_working_3-way'!AO620)</f>
        <v>0</v>
      </c>
      <c r="AV620" s="11">
        <f>IF(('OddsRatio_working_3-way'!X620=0),0,'OddsRatio_working_3-way'!AP620)</f>
        <v>0</v>
      </c>
      <c r="AW620" s="11">
        <f>IF(('OddsRatio_working_3-way'!X620=0),0,'OddsRatio_working_3-way'!AQ620)</f>
        <v>0</v>
      </c>
    </row>
    <row r="621" spans="1:49" x14ac:dyDescent="0.2">
      <c r="A621" s="4">
        <f>IF('True_Odds_Calculator_3-way'!A622="","",'True_Odds_Calculator_3-way'!A622)</f>
        <v>2.75</v>
      </c>
      <c r="B621" s="4">
        <f>IF('True_Odds_Calculator_3-way'!B622="","",'True_Odds_Calculator_3-way'!B622)</f>
        <v>3.36</v>
      </c>
      <c r="C621" s="4">
        <f>IF('True_Odds_Calculator_3-way'!C622="","",'True_Odds_Calculator_3-way'!C622)</f>
        <v>2.69</v>
      </c>
      <c r="D621" s="9">
        <f t="shared" si="130"/>
        <v>0.35229573480275728</v>
      </c>
      <c r="E621" s="9">
        <f t="shared" si="131"/>
        <v>0.2874074170709941</v>
      </c>
      <c r="F621" s="9">
        <f t="shared" si="132"/>
        <v>0.36029684812624846</v>
      </c>
      <c r="G621" s="9">
        <f t="shared" si="133"/>
        <v>1.0505853077587592</v>
      </c>
      <c r="H621" s="9">
        <f t="shared" si="134"/>
        <v>2.8385242885778288</v>
      </c>
      <c r="I621" s="9">
        <f t="shared" si="135"/>
        <v>3.4793813263106723</v>
      </c>
      <c r="J621" s="9">
        <f t="shared" si="136"/>
        <v>2.7754891701123037</v>
      </c>
      <c r="K621" s="11">
        <f t="shared" si="137"/>
        <v>0.36363636363636365</v>
      </c>
      <c r="L621" s="11">
        <f t="shared" si="138"/>
        <v>0.29761904761904762</v>
      </c>
      <c r="M621" s="11">
        <f t="shared" si="139"/>
        <v>0.37174721189591081</v>
      </c>
      <c r="N621" s="11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-0.28080995831925193</v>
      </c>
      <c r="O621" s="11">
        <f>0</f>
        <v>0</v>
      </c>
      <c r="P621" s="11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0.23334781699093968</v>
      </c>
      <c r="Q621" s="11">
        <f>2*'OddsRatio_working_3-way'!K621*'OddsRatio_working_3-way'!L621*'OddsRatio_working_3-way'!M621</f>
        <v>8.0464764479634368E-2</v>
      </c>
      <c r="R621" s="11">
        <f t="shared" si="140"/>
        <v>0</v>
      </c>
      <c r="S621" s="11">
        <f t="shared" si="141"/>
        <v>-0.83098127426680257</v>
      </c>
      <c r="T621" s="11">
        <f t="shared" si="142"/>
        <v>-0.28654526698855259</v>
      </c>
      <c r="U621" s="11">
        <f>'OddsRatio_working_3-way'!S621-'OddsRatio_working_3-way'!R621^2/3</f>
        <v>-0.83098127426680257</v>
      </c>
      <c r="V621" s="11">
        <f>'OddsRatio_working_3-way'!S621*'OddsRatio_working_3-way'!R621/3-2*'OddsRatio_working_3-way'!R621^3/27-'OddsRatio_working_3-way'!T621</f>
        <v>0.28654526698855259</v>
      </c>
      <c r="W621" s="11">
        <f>'OddsRatio_working_3-way'!V621^2+4*'OddsRatio_working_3-way'!U621^3/27</f>
        <v>-2.9017948688359885E-3</v>
      </c>
      <c r="X621" s="11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0.14578235910285653</v>
      </c>
      <c r="Y621" s="11">
        <f>IF('OddsRatio_working_3-way'!W621&gt;=0,IF('OddsRatio_working_3-way'!V621+SQRT('OddsRatio_working_3-way'!W621)&gt;0,0,PI()),ACOS('OddsRatio_working_3-way'!V621/(2*'OddsRatio_working_3-way'!X621)))</f>
        <v>0.18582351030455313</v>
      </c>
      <c r="Z621" s="11">
        <f>'OddsRatio_working_3-way'!X621^(1/3)*COS('OddsRatio_working_3-way'!Y621/3)</f>
        <v>0.52529265387937973</v>
      </c>
      <c r="AA621" s="11">
        <f>'OddsRatio_working_3-way'!X621^(1/3)*COS(('OddsRatio_working_3-way'!Y621+2*PI())/3)</f>
        <v>-0.29086049717326812</v>
      </c>
      <c r="AB621" s="11">
        <f>'OddsRatio_working_3-way'!X621^(1/3)*COS(('OddsRatio_working_3-way'!Y621+4*PI())/3)</f>
        <v>-0.2344321567061117</v>
      </c>
      <c r="AC621" s="11">
        <f>'OddsRatio_working_3-way'!X621^(1/3)*SIN('OddsRatio_working_3-way'!Y621/3)</f>
        <v>3.2578917558636775E-2</v>
      </c>
      <c r="AD621" s="11">
        <f>'OddsRatio_working_3-way'!X621^(1/3)*SIN(('OddsRatio_working_3-way'!Y621+2*PI())/3)</f>
        <v>0.43862732390157083</v>
      </c>
      <c r="AE621" s="11">
        <f>'OddsRatio_working_3-way'!X621^(1/3)*SIN(('OddsRatio_working_3-way'!Y621+4*PI())/3)</f>
        <v>-0.47120624146020751</v>
      </c>
      <c r="AF621" s="11">
        <f>-'OddsRatio_working_3-way'!U621/(3*'OddsRatio_working_3-way'!X621^(1/3))*COS(('OddsRatio_working_3-way'!Y621)/3)</f>
        <v>0.52529265387937962</v>
      </c>
      <c r="AG621" s="11">
        <f>-'OddsRatio_working_3-way'!U621/(3*'OddsRatio_working_3-way'!X621^(1/3))*COS(('OddsRatio_working_3-way'!Y621+2*PI())/3)</f>
        <v>-0.29086049717326806</v>
      </c>
      <c r="AH621" s="11">
        <f>-'OddsRatio_working_3-way'!U621/(3*'OddsRatio_working_3-way'!X621^(1/3))*COS(('OddsRatio_working_3-way'!Y621+4*PI())/3)</f>
        <v>-0.23443215670611164</v>
      </c>
      <c r="AI621" s="11">
        <f>'OddsRatio_working_3-way'!U621/(3*'OddsRatio_working_3-way'!X621^(1/3))*SIN(('OddsRatio_working_3-way'!Y621)/3)</f>
        <v>-3.2578917558636768E-2</v>
      </c>
      <c r="AJ621" s="11">
        <f>'OddsRatio_working_3-way'!U621/(3*'OddsRatio_working_3-way'!X621^(1/3))*SIN(('OddsRatio_working_3-way'!Y621+2*PI())/3)</f>
        <v>-0.43862732390157072</v>
      </c>
      <c r="AK621" s="11">
        <f>'OddsRatio_working_3-way'!U621/(3*'OddsRatio_working_3-way'!X621^(1/3))*SIN(('OddsRatio_working_3-way'!Y621+4*PI())/3)</f>
        <v>0.4712062414602074</v>
      </c>
      <c r="AL621" s="11">
        <f>'OddsRatio_working_3-way'!Z621+'OddsRatio_working_3-way'!AF621</f>
        <v>1.0505853077587592</v>
      </c>
      <c r="AM621" s="11">
        <f>'OddsRatio_working_3-way'!AA621+'OddsRatio_working_3-way'!AG621</f>
        <v>-0.58172099434653624</v>
      </c>
      <c r="AN621" s="11">
        <f>'OddsRatio_working_3-way'!AB621+'OddsRatio_working_3-way'!AH621</f>
        <v>-0.46886431341222334</v>
      </c>
      <c r="AO621" s="11">
        <f>'OddsRatio_working_3-way'!AC621+'OddsRatio_working_3-way'!AI621</f>
        <v>0</v>
      </c>
      <c r="AP621" s="11">
        <f>'OddsRatio_working_3-way'!AD621+'OddsRatio_working_3-way'!AJ621</f>
        <v>0</v>
      </c>
      <c r="AQ621" s="11">
        <f>'OddsRatio_working_3-way'!AE621+'OddsRatio_working_3-way'!AK621</f>
        <v>0</v>
      </c>
      <c r="AR621" s="10">
        <f>IF(A621="","",IF(('OddsRatio_working_3-way'!X621=0),IF(Q621&gt;0,-Q621^(1/3),(-Q621)^(1/3)),'OddsRatio_working_3-way'!AL621-'OddsRatio_working_3-way'!R621/3))</f>
        <v>1.0505853077587592</v>
      </c>
      <c r="AS621" s="11">
        <f>IF(('OddsRatio_working_3-way'!X621=0),IF(Q621&gt;0,-Q621^(1/3),(-Q621)^(1/3)),'OddsRatio_working_3-way'!AM621-'OddsRatio_working_3-way'!R621/3)</f>
        <v>-0.58172099434653624</v>
      </c>
      <c r="AT621" s="11">
        <f>IF(('OddsRatio_working_3-way'!X621=0),IF(Q621&gt;0,-Q621^(1/3),(-Q621)^(1/3)),'OddsRatio_working_3-way'!AN621-'OddsRatio_working_3-way'!R621/3)</f>
        <v>-0.46886431341222334</v>
      </c>
      <c r="AU621" s="11">
        <f>IF(('OddsRatio_working_3-way'!X621=0),0,'OddsRatio_working_3-way'!AO621)</f>
        <v>0</v>
      </c>
      <c r="AV621" s="11">
        <f>IF(('OddsRatio_working_3-way'!X621=0),0,'OddsRatio_working_3-way'!AP621)</f>
        <v>0</v>
      </c>
      <c r="AW621" s="11">
        <f>IF(('OddsRatio_working_3-way'!X621=0),0,'OddsRatio_working_3-way'!AQ621)</f>
        <v>0</v>
      </c>
    </row>
    <row r="622" spans="1:49" x14ac:dyDescent="0.2">
      <c r="A622" s="4">
        <f>IF('True_Odds_Calculator_3-way'!A623="","",'True_Odds_Calculator_3-way'!A623)</f>
        <v>1.71</v>
      </c>
      <c r="B622" s="4">
        <f>IF('True_Odds_Calculator_3-way'!B623="","",'True_Odds_Calculator_3-way'!B623)</f>
        <v>4.0199999999999996</v>
      </c>
      <c r="C622" s="4">
        <f>IF('True_Odds_Calculator_3-way'!C623="","",'True_Odds_Calculator_3-way'!C623)</f>
        <v>4.9400000000000004</v>
      </c>
      <c r="D622" s="9">
        <f t="shared" si="130"/>
        <v>0.5698260581368646</v>
      </c>
      <c r="E622" s="9">
        <f t="shared" si="131"/>
        <v>0.237469080517898</v>
      </c>
      <c r="F622" s="9">
        <f t="shared" si="132"/>
        <v>0.19270486134523751</v>
      </c>
      <c r="G622" s="9">
        <f t="shared" si="133"/>
        <v>1.0632697166176359</v>
      </c>
      <c r="H622" s="9">
        <f t="shared" si="134"/>
        <v>1.7549214987985218</v>
      </c>
      <c r="I622" s="9">
        <f t="shared" si="135"/>
        <v>4.2110745441852595</v>
      </c>
      <c r="J622" s="9">
        <f t="shared" si="136"/>
        <v>5.1892826834734853</v>
      </c>
      <c r="K622" s="11">
        <f t="shared" si="137"/>
        <v>0.58479532163742687</v>
      </c>
      <c r="L622" s="11">
        <f t="shared" si="138"/>
        <v>0.24875621890547267</v>
      </c>
      <c r="M622" s="11">
        <f t="shared" si="139"/>
        <v>0.20242914979757085</v>
      </c>
      <c r="N622" s="11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-0.24877824576009555</v>
      </c>
      <c r="O622" s="11">
        <f>0</f>
        <v>0</v>
      </c>
      <c r="P622" s="11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0.22586360288431648</v>
      </c>
      <c r="Q622" s="11">
        <f>2*'OddsRatio_working_3-way'!K622*'OddsRatio_working_3-way'!L622*'OddsRatio_working_3-way'!M622</f>
        <v>5.8895333216249408E-2</v>
      </c>
      <c r="R622" s="11">
        <f t="shared" si="140"/>
        <v>0</v>
      </c>
      <c r="S622" s="11">
        <f t="shared" si="141"/>
        <v>-0.90789129167718163</v>
      </c>
      <c r="T622" s="11">
        <f t="shared" si="142"/>
        <v>-0.23673827683890003</v>
      </c>
      <c r="U622" s="11">
        <f>'OddsRatio_working_3-way'!S622-'OddsRatio_working_3-way'!R622^2/3</f>
        <v>-0.90789129167718163</v>
      </c>
      <c r="V622" s="11">
        <f>'OddsRatio_working_3-way'!S622*'OddsRatio_working_3-way'!R622/3-2*'OddsRatio_working_3-way'!R622^3/27-'OddsRatio_working_3-way'!T622</f>
        <v>0.23673827683890003</v>
      </c>
      <c r="W622" s="11">
        <f>'OddsRatio_working_3-way'!V622^2+4*'OddsRatio_working_3-way'!U622^3/27</f>
        <v>-5.4820835078398925E-2</v>
      </c>
      <c r="X622" s="11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0.16648261680957158</v>
      </c>
      <c r="Y622" s="11">
        <f>IF('OddsRatio_working_3-way'!W622&gt;=0,IF('OddsRatio_working_3-way'!V622+SQRT('OddsRatio_working_3-way'!W622)&gt;0,0,PI()),ACOS('OddsRatio_working_3-way'!V622/(2*'OddsRatio_working_3-way'!X622)))</f>
        <v>0.77987706941203938</v>
      </c>
      <c r="Z622" s="11">
        <f>'OddsRatio_working_3-way'!X622^(1/3)*COS('OddsRatio_working_3-way'!Y622/3)</f>
        <v>0.53163485830881796</v>
      </c>
      <c r="AA622" s="11">
        <f>'OddsRatio_working_3-way'!X622^(1/3)*COS(('OddsRatio_working_3-way'!Y622+2*PI())/3)</f>
        <v>-0.38827601804272516</v>
      </c>
      <c r="AB622" s="11">
        <f>'OddsRatio_working_3-way'!X622^(1/3)*COS(('OddsRatio_working_3-way'!Y622+4*PI())/3)</f>
        <v>-0.143358840266093</v>
      </c>
      <c r="AC622" s="11">
        <f>'OddsRatio_working_3-way'!X622^(1/3)*SIN('OddsRatio_working_3-way'!Y622/3)</f>
        <v>0.14140299851850216</v>
      </c>
      <c r="AD622" s="11">
        <f>'OddsRatio_working_3-way'!X622^(1/3)*SIN(('OddsRatio_working_3-way'!Y622+2*PI())/3)</f>
        <v>0.38970779357352592</v>
      </c>
      <c r="AE622" s="11">
        <f>'OddsRatio_working_3-way'!X622^(1/3)*SIN(('OddsRatio_working_3-way'!Y622+4*PI())/3)</f>
        <v>-0.53111079209202805</v>
      </c>
      <c r="AF622" s="11">
        <f>-'OddsRatio_working_3-way'!U622/(3*'OddsRatio_working_3-way'!X622^(1/3))*COS(('OddsRatio_working_3-way'!Y622)/3)</f>
        <v>0.53163485830881796</v>
      </c>
      <c r="AG622" s="11">
        <f>-'OddsRatio_working_3-way'!U622/(3*'OddsRatio_working_3-way'!X622^(1/3))*COS(('OddsRatio_working_3-way'!Y622+2*PI())/3)</f>
        <v>-0.38827601804272516</v>
      </c>
      <c r="AH622" s="11">
        <f>-'OddsRatio_working_3-way'!U622/(3*'OddsRatio_working_3-way'!X622^(1/3))*COS(('OddsRatio_working_3-way'!Y622+4*PI())/3)</f>
        <v>-0.143358840266093</v>
      </c>
      <c r="AI622" s="11">
        <f>'OddsRatio_working_3-way'!U622/(3*'OddsRatio_working_3-way'!X622^(1/3))*SIN(('OddsRatio_working_3-way'!Y622)/3)</f>
        <v>-0.14140299851850216</v>
      </c>
      <c r="AJ622" s="11">
        <f>'OddsRatio_working_3-way'!U622/(3*'OddsRatio_working_3-way'!X622^(1/3))*SIN(('OddsRatio_working_3-way'!Y622+2*PI())/3)</f>
        <v>-0.38970779357352592</v>
      </c>
      <c r="AK622" s="11">
        <f>'OddsRatio_working_3-way'!U622/(3*'OddsRatio_working_3-way'!X622^(1/3))*SIN(('OddsRatio_working_3-way'!Y622+4*PI())/3)</f>
        <v>0.53111079209202805</v>
      </c>
      <c r="AL622" s="11">
        <f>'OddsRatio_working_3-way'!Z622+'OddsRatio_working_3-way'!AF622</f>
        <v>1.0632697166176359</v>
      </c>
      <c r="AM622" s="11">
        <f>'OddsRatio_working_3-way'!AA622+'OddsRatio_working_3-way'!AG622</f>
        <v>-0.77655203608545031</v>
      </c>
      <c r="AN622" s="11">
        <f>'OddsRatio_working_3-way'!AB622+'OddsRatio_working_3-way'!AH622</f>
        <v>-0.28671768053218599</v>
      </c>
      <c r="AO622" s="11">
        <f>'OddsRatio_working_3-way'!AC622+'OddsRatio_working_3-way'!AI622</f>
        <v>0</v>
      </c>
      <c r="AP622" s="11">
        <f>'OddsRatio_working_3-way'!AD622+'OddsRatio_working_3-way'!AJ622</f>
        <v>0</v>
      </c>
      <c r="AQ622" s="11">
        <f>'OddsRatio_working_3-way'!AE622+'OddsRatio_working_3-way'!AK622</f>
        <v>0</v>
      </c>
      <c r="AR622" s="10">
        <f>IF(A622="","",IF(('OddsRatio_working_3-way'!X622=0),IF(Q622&gt;0,-Q622^(1/3),(-Q622)^(1/3)),'OddsRatio_working_3-way'!AL622-'OddsRatio_working_3-way'!R622/3))</f>
        <v>1.0632697166176359</v>
      </c>
      <c r="AS622" s="11">
        <f>IF(('OddsRatio_working_3-way'!X622=0),IF(Q622&gt;0,-Q622^(1/3),(-Q622)^(1/3)),'OddsRatio_working_3-way'!AM622-'OddsRatio_working_3-way'!R622/3)</f>
        <v>-0.77655203608545031</v>
      </c>
      <c r="AT622" s="11">
        <f>IF(('OddsRatio_working_3-way'!X622=0),IF(Q622&gt;0,-Q622^(1/3),(-Q622)^(1/3)),'OddsRatio_working_3-way'!AN622-'OddsRatio_working_3-way'!R622/3)</f>
        <v>-0.28671768053218599</v>
      </c>
      <c r="AU622" s="11">
        <f>IF(('OddsRatio_working_3-way'!X622=0),0,'OddsRatio_working_3-way'!AO622)</f>
        <v>0</v>
      </c>
      <c r="AV622" s="11">
        <f>IF(('OddsRatio_working_3-way'!X622=0),0,'OddsRatio_working_3-way'!AP622)</f>
        <v>0</v>
      </c>
      <c r="AW622" s="11">
        <f>IF(('OddsRatio_working_3-way'!X622=0),0,'OddsRatio_working_3-way'!AQ622)</f>
        <v>0</v>
      </c>
    </row>
    <row r="623" spans="1:49" x14ac:dyDescent="0.2">
      <c r="A623" s="4">
        <f>IF('True_Odds_Calculator_3-way'!A624="","",'True_Odds_Calculator_3-way'!A624)</f>
        <v>3.3</v>
      </c>
      <c r="B623" s="4">
        <f>IF('True_Odds_Calculator_3-way'!B624="","",'True_Odds_Calculator_3-way'!B624)</f>
        <v>3.17</v>
      </c>
      <c r="C623" s="4">
        <f>IF('True_Odds_Calculator_3-way'!C624="","",'True_Odds_Calculator_3-way'!C624)</f>
        <v>2.41</v>
      </c>
      <c r="D623" s="9">
        <f t="shared" si="130"/>
        <v>0.29251569986700116</v>
      </c>
      <c r="E623" s="9">
        <f t="shared" si="131"/>
        <v>0.30470012242000016</v>
      </c>
      <c r="F623" s="9">
        <f t="shared" si="132"/>
        <v>0.40278417771299874</v>
      </c>
      <c r="G623" s="9">
        <f t="shared" si="133"/>
        <v>1.0515738805229979</v>
      </c>
      <c r="H623" s="9">
        <f t="shared" si="134"/>
        <v>3.4186199252028953</v>
      </c>
      <c r="I623" s="9">
        <f t="shared" si="135"/>
        <v>3.2819153207349063</v>
      </c>
      <c r="J623" s="9">
        <f t="shared" si="136"/>
        <v>2.4827191715374268</v>
      </c>
      <c r="K623" s="11">
        <f t="shared" si="137"/>
        <v>0.30303030303030304</v>
      </c>
      <c r="L623" s="11">
        <f t="shared" si="138"/>
        <v>0.31545741324921134</v>
      </c>
      <c r="M623" s="11">
        <f t="shared" si="139"/>
        <v>0.41493775933609955</v>
      </c>
      <c r="N623" s="11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-0.27913637732086116</v>
      </c>
      <c r="O623" s="11">
        <f>0</f>
        <v>0</v>
      </c>
      <c r="P623" s="11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0.23323143340945091</v>
      </c>
      <c r="Q623" s="11">
        <f>2*'OddsRatio_working_3-way'!K623*'OddsRatio_working_3-way'!L623*'OddsRatio_working_3-way'!M623</f>
        <v>7.9330419527024104E-2</v>
      </c>
      <c r="R623" s="11">
        <f t="shared" si="140"/>
        <v>0</v>
      </c>
      <c r="S623" s="11">
        <f t="shared" si="141"/>
        <v>-0.8355465369580134</v>
      </c>
      <c r="T623" s="11">
        <f t="shared" si="142"/>
        <v>-0.28419950236667119</v>
      </c>
      <c r="U623" s="11">
        <f>'OddsRatio_working_3-way'!S623-'OddsRatio_working_3-way'!R623^2/3</f>
        <v>-0.8355465369580134</v>
      </c>
      <c r="V623" s="11">
        <f>'OddsRatio_working_3-way'!S623*'OddsRatio_working_3-way'!R623/3-2*'OddsRatio_working_3-way'!R623^3/27-'OddsRatio_working_3-way'!T623</f>
        <v>0.28419950236667119</v>
      </c>
      <c r="W623" s="11">
        <f>'OddsRatio_working_3-way'!V623^2+4*'OddsRatio_working_3-way'!U623^3/27</f>
        <v>-5.6494282034303955E-3</v>
      </c>
      <c r="X623" s="11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0.14698536096231993</v>
      </c>
      <c r="Y623" s="11">
        <f>IF('OddsRatio_working_3-way'!W623&gt;=0,IF('OddsRatio_working_3-way'!V623+SQRT('OddsRatio_working_3-way'!W623)&gt;0,0,PI()),ACOS('OddsRatio_working_3-way'!V623/(2*'OddsRatio_working_3-way'!X623)))</f>
        <v>0.25855187598168938</v>
      </c>
      <c r="Z623" s="11">
        <f>'OddsRatio_working_3-way'!X623^(1/3)*COS('OddsRatio_working_3-way'!Y623/3)</f>
        <v>0.52578694026149897</v>
      </c>
      <c r="AA623" s="11">
        <f>'OddsRatio_working_3-way'!X623^(1/3)*COS(('OddsRatio_working_3-way'!Y623+2*PI())/3)</f>
        <v>-0.30223434362564749</v>
      </c>
      <c r="AB623" s="11">
        <f>'OddsRatio_working_3-way'!X623^(1/3)*COS(('OddsRatio_working_3-way'!Y623+4*PI())/3)</f>
        <v>-0.22355259663585156</v>
      </c>
      <c r="AC623" s="11">
        <f>'OddsRatio_working_3-way'!X623^(1/3)*SIN('OddsRatio_working_3-way'!Y623/3)</f>
        <v>4.5426927804868705E-2</v>
      </c>
      <c r="AD623" s="11">
        <f>'OddsRatio_working_3-way'!X623^(1/3)*SIN(('OddsRatio_working_3-way'!Y623+2*PI())/3)</f>
        <v>0.43263138334211471</v>
      </c>
      <c r="AE623" s="11">
        <f>'OddsRatio_working_3-way'!X623^(1/3)*SIN(('OddsRatio_working_3-way'!Y623+4*PI())/3)</f>
        <v>-0.47805831114698344</v>
      </c>
      <c r="AF623" s="11">
        <f>-'OddsRatio_working_3-way'!U623/(3*'OddsRatio_working_3-way'!X623^(1/3))*COS(('OddsRatio_working_3-way'!Y623)/3)</f>
        <v>0.52578694026149897</v>
      </c>
      <c r="AG623" s="11">
        <f>-'OddsRatio_working_3-way'!U623/(3*'OddsRatio_working_3-way'!X623^(1/3))*COS(('OddsRatio_working_3-way'!Y623+2*PI())/3)</f>
        <v>-0.30223434362564749</v>
      </c>
      <c r="AH623" s="11">
        <f>-'OddsRatio_working_3-way'!U623/(3*'OddsRatio_working_3-way'!X623^(1/3))*COS(('OddsRatio_working_3-way'!Y623+4*PI())/3)</f>
        <v>-0.22355259663585156</v>
      </c>
      <c r="AI623" s="11">
        <f>'OddsRatio_working_3-way'!U623/(3*'OddsRatio_working_3-way'!X623^(1/3))*SIN(('OddsRatio_working_3-way'!Y623)/3)</f>
        <v>-4.5426927804868705E-2</v>
      </c>
      <c r="AJ623" s="11">
        <f>'OddsRatio_working_3-way'!U623/(3*'OddsRatio_working_3-way'!X623^(1/3))*SIN(('OddsRatio_working_3-way'!Y623+2*PI())/3)</f>
        <v>-0.43263138334211471</v>
      </c>
      <c r="AK623" s="11">
        <f>'OddsRatio_working_3-way'!U623/(3*'OddsRatio_working_3-way'!X623^(1/3))*SIN(('OddsRatio_working_3-way'!Y623+4*PI())/3)</f>
        <v>0.47805831114698344</v>
      </c>
      <c r="AL623" s="11">
        <f>'OddsRatio_working_3-way'!Z623+'OddsRatio_working_3-way'!AF623</f>
        <v>1.0515738805229979</v>
      </c>
      <c r="AM623" s="11">
        <f>'OddsRatio_working_3-way'!AA623+'OddsRatio_working_3-way'!AG623</f>
        <v>-0.60446868725129499</v>
      </c>
      <c r="AN623" s="11">
        <f>'OddsRatio_working_3-way'!AB623+'OddsRatio_working_3-way'!AH623</f>
        <v>-0.44710519327170312</v>
      </c>
      <c r="AO623" s="11">
        <f>'OddsRatio_working_3-way'!AC623+'OddsRatio_working_3-way'!AI623</f>
        <v>0</v>
      </c>
      <c r="AP623" s="11">
        <f>'OddsRatio_working_3-way'!AD623+'OddsRatio_working_3-way'!AJ623</f>
        <v>0</v>
      </c>
      <c r="AQ623" s="11">
        <f>'OddsRatio_working_3-way'!AE623+'OddsRatio_working_3-way'!AK623</f>
        <v>0</v>
      </c>
      <c r="AR623" s="10">
        <f>IF(A623="","",IF(('OddsRatio_working_3-way'!X623=0),IF(Q623&gt;0,-Q623^(1/3),(-Q623)^(1/3)),'OddsRatio_working_3-way'!AL623-'OddsRatio_working_3-way'!R623/3))</f>
        <v>1.0515738805229979</v>
      </c>
      <c r="AS623" s="11">
        <f>IF(('OddsRatio_working_3-way'!X623=0),IF(Q623&gt;0,-Q623^(1/3),(-Q623)^(1/3)),'OddsRatio_working_3-way'!AM623-'OddsRatio_working_3-way'!R623/3)</f>
        <v>-0.60446868725129499</v>
      </c>
      <c r="AT623" s="11">
        <f>IF(('OddsRatio_working_3-way'!X623=0),IF(Q623&gt;0,-Q623^(1/3),(-Q623)^(1/3)),'OddsRatio_working_3-way'!AN623-'OddsRatio_working_3-way'!R623/3)</f>
        <v>-0.44710519327170312</v>
      </c>
      <c r="AU623" s="11">
        <f>IF(('OddsRatio_working_3-way'!X623=0),0,'OddsRatio_working_3-way'!AO623)</f>
        <v>0</v>
      </c>
      <c r="AV623" s="11">
        <f>IF(('OddsRatio_working_3-way'!X623=0),0,'OddsRatio_working_3-way'!AP623)</f>
        <v>0</v>
      </c>
      <c r="AW623" s="11">
        <f>IF(('OddsRatio_working_3-way'!X623=0),0,'OddsRatio_working_3-way'!AQ623)</f>
        <v>0</v>
      </c>
    </row>
    <row r="624" spans="1:49" x14ac:dyDescent="0.2">
      <c r="A624" s="4">
        <f>IF('True_Odds_Calculator_3-way'!A625="","",'True_Odds_Calculator_3-way'!A625)</f>
        <v>2.9</v>
      </c>
      <c r="B624" s="4">
        <f>IF('True_Odds_Calculator_3-way'!B625="","",'True_Odds_Calculator_3-way'!B625)</f>
        <v>3.13</v>
      </c>
      <c r="C624" s="4">
        <f>IF('True_Odds_Calculator_3-way'!C625="","",'True_Odds_Calculator_3-way'!C625)</f>
        <v>2.71</v>
      </c>
      <c r="D624" s="9">
        <f t="shared" si="130"/>
        <v>0.33369492303357107</v>
      </c>
      <c r="E624" s="9">
        <f t="shared" si="131"/>
        <v>0.30878865310080322</v>
      </c>
      <c r="F624" s="9">
        <f t="shared" si="132"/>
        <v>0.35751642386562593</v>
      </c>
      <c r="G624" s="9">
        <f t="shared" si="133"/>
        <v>1.0509206416024179</v>
      </c>
      <c r="H624" s="9">
        <f t="shared" si="134"/>
        <v>2.9967492190445939</v>
      </c>
      <c r="I624" s="9">
        <f t="shared" si="135"/>
        <v>3.2384609666131503</v>
      </c>
      <c r="J624" s="9">
        <f t="shared" si="136"/>
        <v>2.7970742971401341</v>
      </c>
      <c r="K624" s="11">
        <f t="shared" si="137"/>
        <v>0.34482758620689657</v>
      </c>
      <c r="L624" s="11">
        <f t="shared" si="138"/>
        <v>0.31948881789137379</v>
      </c>
      <c r="M624" s="11">
        <f t="shared" si="139"/>
        <v>0.36900369003690037</v>
      </c>
      <c r="N624" s="11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-0.28133106383393924</v>
      </c>
      <c r="O624" s="11">
        <f>0</f>
        <v>0</v>
      </c>
      <c r="P624" s="11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0.23334594919156199</v>
      </c>
      <c r="Q624" s="11">
        <f>2*'OddsRatio_working_3-way'!K624*'OddsRatio_working_3-way'!L624*'OddsRatio_working_3-way'!M624</f>
        <v>8.1305208777547724E-2</v>
      </c>
      <c r="R624" s="11">
        <f t="shared" si="140"/>
        <v>0</v>
      </c>
      <c r="S624" s="11">
        <f t="shared" si="141"/>
        <v>-0.82943542036047135</v>
      </c>
      <c r="T624" s="11">
        <f t="shared" si="142"/>
        <v>-0.28900188862734189</v>
      </c>
      <c r="U624" s="11">
        <f>'OddsRatio_working_3-way'!S624-'OddsRatio_working_3-way'!R624^2/3</f>
        <v>-0.82943542036047135</v>
      </c>
      <c r="V624" s="11">
        <f>'OddsRatio_working_3-way'!S624*'OddsRatio_working_3-way'!R624/3-2*'OddsRatio_working_3-way'!R624^3/27-'OddsRatio_working_3-way'!T624</f>
        <v>0.28900188862734189</v>
      </c>
      <c r="W624" s="11">
        <f>'OddsRatio_working_3-way'!V624^2+4*'OddsRatio_working_3-way'!U624^3/27</f>
        <v>-1.0143493723402952E-3</v>
      </c>
      <c r="X624" s="11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0.14537575537422912</v>
      </c>
      <c r="Y624" s="11">
        <f>IF('OddsRatio_working_3-way'!W624&gt;=0,IF('OddsRatio_working_3-way'!V624+SQRT('OddsRatio_working_3-way'!W624)&gt;0,0,PI()),ACOS('OddsRatio_working_3-way'!V624/(2*'OddsRatio_working_3-way'!X624)))</f>
        <v>0.10976001625611365</v>
      </c>
      <c r="Z624" s="11">
        <f>'OddsRatio_working_3-way'!X624^(1/3)*COS('OddsRatio_working_3-way'!Y624/3)</f>
        <v>0.52546032080120897</v>
      </c>
      <c r="AA624" s="11">
        <f>'OddsRatio_working_3-way'!X624^(1/3)*COS(('OddsRatio_working_3-way'!Y624+2*PI())/3)</f>
        <v>-0.27938679684785261</v>
      </c>
      <c r="AB624" s="11">
        <f>'OddsRatio_working_3-way'!X624^(1/3)*COS(('OddsRatio_working_3-way'!Y624+4*PI())/3)</f>
        <v>-0.24607352395335599</v>
      </c>
      <c r="AC624" s="11">
        <f>'OddsRatio_working_3-way'!X624^(1/3)*SIN('OddsRatio_working_3-way'!Y624/3)</f>
        <v>1.9233427073225069E-2</v>
      </c>
      <c r="AD624" s="11">
        <f>'OddsRatio_working_3-way'!X624^(1/3)*SIN(('OddsRatio_working_3-way'!Y624+2*PI())/3)</f>
        <v>0.44544527295795516</v>
      </c>
      <c r="AE624" s="11">
        <f>'OddsRatio_working_3-way'!X624^(1/3)*SIN(('OddsRatio_working_3-way'!Y624+4*PI())/3)</f>
        <v>-0.46467870003118023</v>
      </c>
      <c r="AF624" s="11">
        <f>-'OddsRatio_working_3-way'!U624/(3*'OddsRatio_working_3-way'!X624^(1/3))*COS(('OddsRatio_working_3-way'!Y624)/3)</f>
        <v>0.52546032080120897</v>
      </c>
      <c r="AG624" s="11">
        <f>-'OddsRatio_working_3-way'!U624/(3*'OddsRatio_working_3-way'!X624^(1/3))*COS(('OddsRatio_working_3-way'!Y624+2*PI())/3)</f>
        <v>-0.27938679684785261</v>
      </c>
      <c r="AH624" s="11">
        <f>-'OddsRatio_working_3-way'!U624/(3*'OddsRatio_working_3-way'!X624^(1/3))*COS(('OddsRatio_working_3-way'!Y624+4*PI())/3)</f>
        <v>-0.24607352395335599</v>
      </c>
      <c r="AI624" s="11">
        <f>'OddsRatio_working_3-way'!U624/(3*'OddsRatio_working_3-way'!X624^(1/3))*SIN(('OddsRatio_working_3-way'!Y624)/3)</f>
        <v>-1.9233427073225069E-2</v>
      </c>
      <c r="AJ624" s="11">
        <f>'OddsRatio_working_3-way'!U624/(3*'OddsRatio_working_3-way'!X624^(1/3))*SIN(('OddsRatio_working_3-way'!Y624+2*PI())/3)</f>
        <v>-0.44544527295795516</v>
      </c>
      <c r="AK624" s="11">
        <f>'OddsRatio_working_3-way'!U624/(3*'OddsRatio_working_3-way'!X624^(1/3))*SIN(('OddsRatio_working_3-way'!Y624+4*PI())/3)</f>
        <v>0.46467870003118023</v>
      </c>
      <c r="AL624" s="11">
        <f>'OddsRatio_working_3-way'!Z624+'OddsRatio_working_3-way'!AF624</f>
        <v>1.0509206416024179</v>
      </c>
      <c r="AM624" s="11">
        <f>'OddsRatio_working_3-way'!AA624+'OddsRatio_working_3-way'!AG624</f>
        <v>-0.55877359369570523</v>
      </c>
      <c r="AN624" s="11">
        <f>'OddsRatio_working_3-way'!AB624+'OddsRatio_working_3-way'!AH624</f>
        <v>-0.49214704790671199</v>
      </c>
      <c r="AO624" s="11">
        <f>'OddsRatio_working_3-way'!AC624+'OddsRatio_working_3-way'!AI624</f>
        <v>0</v>
      </c>
      <c r="AP624" s="11">
        <f>'OddsRatio_working_3-way'!AD624+'OddsRatio_working_3-way'!AJ624</f>
        <v>0</v>
      </c>
      <c r="AQ624" s="11">
        <f>'OddsRatio_working_3-way'!AE624+'OddsRatio_working_3-way'!AK624</f>
        <v>0</v>
      </c>
      <c r="AR624" s="10">
        <f>IF(A624="","",IF(('OddsRatio_working_3-way'!X624=0),IF(Q624&gt;0,-Q624^(1/3),(-Q624)^(1/3)),'OddsRatio_working_3-way'!AL624-'OddsRatio_working_3-way'!R624/3))</f>
        <v>1.0509206416024179</v>
      </c>
      <c r="AS624" s="11">
        <f>IF(('OddsRatio_working_3-way'!X624=0),IF(Q624&gt;0,-Q624^(1/3),(-Q624)^(1/3)),'OddsRatio_working_3-way'!AM624-'OddsRatio_working_3-way'!R624/3)</f>
        <v>-0.55877359369570523</v>
      </c>
      <c r="AT624" s="11">
        <f>IF(('OddsRatio_working_3-way'!X624=0),IF(Q624&gt;0,-Q624^(1/3),(-Q624)^(1/3)),'OddsRatio_working_3-way'!AN624-'OddsRatio_working_3-way'!R624/3)</f>
        <v>-0.49214704790671199</v>
      </c>
      <c r="AU624" s="11">
        <f>IF(('OddsRatio_working_3-way'!X624=0),0,'OddsRatio_working_3-way'!AO624)</f>
        <v>0</v>
      </c>
      <c r="AV624" s="11">
        <f>IF(('OddsRatio_working_3-way'!X624=0),0,'OddsRatio_working_3-way'!AP624)</f>
        <v>0</v>
      </c>
      <c r="AW624" s="11">
        <f>IF(('OddsRatio_working_3-way'!X624=0),0,'OddsRatio_working_3-way'!AQ624)</f>
        <v>0</v>
      </c>
    </row>
    <row r="625" spans="1:49" x14ac:dyDescent="0.2">
      <c r="A625" s="4">
        <f>IF('True_Odds_Calculator_3-way'!A626="","",'True_Odds_Calculator_3-way'!A626)</f>
        <v>4.29</v>
      </c>
      <c r="B625" s="4">
        <f>IF('True_Odds_Calculator_3-way'!B626="","",'True_Odds_Calculator_3-way'!B626)</f>
        <v>3.59</v>
      </c>
      <c r="C625" s="4">
        <f>IF('True_Odds_Calculator_3-way'!C626="","",'True_Odds_Calculator_3-way'!C626)</f>
        <v>1.91</v>
      </c>
      <c r="D625" s="9">
        <f t="shared" si="130"/>
        <v>0.22316816211807494</v>
      </c>
      <c r="E625" s="9">
        <f t="shared" si="131"/>
        <v>0.26735799196246235</v>
      </c>
      <c r="F625" s="9">
        <f t="shared" si="132"/>
        <v>0.50947384591946276</v>
      </c>
      <c r="G625" s="9">
        <f t="shared" si="133"/>
        <v>1.0580321915956472</v>
      </c>
      <c r="H625" s="9">
        <f t="shared" si="134"/>
        <v>4.4809259103496801</v>
      </c>
      <c r="I625" s="9">
        <f t="shared" si="135"/>
        <v>3.7403033762327262</v>
      </c>
      <c r="J625" s="9">
        <f t="shared" si="136"/>
        <v>1.9628092943520388</v>
      </c>
      <c r="K625" s="11">
        <f t="shared" si="137"/>
        <v>0.23310023310023309</v>
      </c>
      <c r="L625" s="11">
        <f t="shared" si="138"/>
        <v>0.2785515320334262</v>
      </c>
      <c r="M625" s="11">
        <f t="shared" si="139"/>
        <v>0.52356020942408377</v>
      </c>
      <c r="N625" s="11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-0.26360396981231471</v>
      </c>
      <c r="O625" s="11">
        <f>0</f>
        <v>0</v>
      </c>
      <c r="P625" s="11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0.2308259684041743</v>
      </c>
      <c r="Q625" s="11">
        <f>2*'OddsRatio_working_3-way'!K625*'OddsRatio_working_3-way'!L625*'OddsRatio_working_3-way'!M625</f>
        <v>6.7989975965883451E-2</v>
      </c>
      <c r="R625" s="11">
        <f t="shared" si="140"/>
        <v>0</v>
      </c>
      <c r="S625" s="11">
        <f t="shared" si="141"/>
        <v>-0.87565437109510047</v>
      </c>
      <c r="T625" s="11">
        <f t="shared" si="142"/>
        <v>-0.25792470429899872</v>
      </c>
      <c r="U625" s="11">
        <f>'OddsRatio_working_3-way'!S625-'OddsRatio_working_3-way'!R625^2/3</f>
        <v>-0.87565437109510047</v>
      </c>
      <c r="V625" s="11">
        <f>'OddsRatio_working_3-way'!S625*'OddsRatio_working_3-way'!R625/3-2*'OddsRatio_working_3-way'!R625^3/27-'OddsRatio_working_3-way'!T625</f>
        <v>0.25792470429899872</v>
      </c>
      <c r="W625" s="11">
        <f>'OddsRatio_working_3-way'!V625^2+4*'OddsRatio_working_3-way'!U625^3/27</f>
        <v>-3.2945366603870832E-2</v>
      </c>
      <c r="X625" s="11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0.1576947365098125</v>
      </c>
      <c r="Y625" s="11">
        <f>IF('OddsRatio_working_3-way'!W625&gt;=0,IF('OddsRatio_working_3-way'!V625+SQRT('OddsRatio_working_3-way'!W625)&gt;0,0,PI()),ACOS('OddsRatio_working_3-way'!V625/(2*'OddsRatio_working_3-way'!X625)))</f>
        <v>0.61322294784857023</v>
      </c>
      <c r="Z625" s="11">
        <f>'OddsRatio_working_3-way'!X625^(1/3)*COS('OddsRatio_working_3-way'!Y625/3)</f>
        <v>0.52901609579782372</v>
      </c>
      <c r="AA625" s="11">
        <f>'OddsRatio_working_3-way'!X625^(1/3)*COS(('OddsRatio_working_3-way'!Y625+2*PI())/3)</f>
        <v>-0.35948209995470243</v>
      </c>
      <c r="AB625" s="11">
        <f>'OddsRatio_working_3-way'!X625^(1/3)*COS(('OddsRatio_working_3-way'!Y625+4*PI())/3)</f>
        <v>-0.16953399584312143</v>
      </c>
      <c r="AC625" s="11">
        <f>'OddsRatio_working_3-way'!X625^(1/3)*SIN('OddsRatio_working_3-way'!Y625/3)</f>
        <v>0.10966658904088063</v>
      </c>
      <c r="AD625" s="11">
        <f>'OddsRatio_working_3-way'!X625^(1/3)*SIN(('OddsRatio_working_3-way'!Y625+2*PI())/3)</f>
        <v>0.4033080834513374</v>
      </c>
      <c r="AE625" s="11">
        <f>'OddsRatio_working_3-way'!X625^(1/3)*SIN(('OddsRatio_working_3-way'!Y625+4*PI())/3)</f>
        <v>-0.51297467249221773</v>
      </c>
      <c r="AF625" s="11">
        <f>-'OddsRatio_working_3-way'!U625/(3*'OddsRatio_working_3-way'!X625^(1/3))*COS(('OddsRatio_working_3-way'!Y625)/3)</f>
        <v>0.5290160957978236</v>
      </c>
      <c r="AG625" s="11">
        <f>-'OddsRatio_working_3-way'!U625/(3*'OddsRatio_working_3-way'!X625^(1/3))*COS(('OddsRatio_working_3-way'!Y625+2*PI())/3)</f>
        <v>-0.35948209995470237</v>
      </c>
      <c r="AH625" s="11">
        <f>-'OddsRatio_working_3-way'!U625/(3*'OddsRatio_working_3-way'!X625^(1/3))*COS(('OddsRatio_working_3-way'!Y625+4*PI())/3)</f>
        <v>-0.16953399584312137</v>
      </c>
      <c r="AI625" s="11">
        <f>'OddsRatio_working_3-way'!U625/(3*'OddsRatio_working_3-way'!X625^(1/3))*SIN(('OddsRatio_working_3-way'!Y625)/3)</f>
        <v>-0.1096665890408806</v>
      </c>
      <c r="AJ625" s="11">
        <f>'OddsRatio_working_3-way'!U625/(3*'OddsRatio_working_3-way'!X625^(1/3))*SIN(('OddsRatio_working_3-way'!Y625+2*PI())/3)</f>
        <v>-0.40330808345133728</v>
      </c>
      <c r="AK625" s="11">
        <f>'OddsRatio_working_3-way'!U625/(3*'OddsRatio_working_3-way'!X625^(1/3))*SIN(('OddsRatio_working_3-way'!Y625+4*PI())/3)</f>
        <v>0.51297467249221762</v>
      </c>
      <c r="AL625" s="11">
        <f>'OddsRatio_working_3-way'!Z625+'OddsRatio_working_3-way'!AF625</f>
        <v>1.0580321915956472</v>
      </c>
      <c r="AM625" s="11">
        <f>'OddsRatio_working_3-way'!AA625+'OddsRatio_working_3-way'!AG625</f>
        <v>-0.71896419990940474</v>
      </c>
      <c r="AN625" s="11">
        <f>'OddsRatio_working_3-way'!AB625+'OddsRatio_working_3-way'!AH625</f>
        <v>-0.3390679916862428</v>
      </c>
      <c r="AO625" s="11">
        <f>'OddsRatio_working_3-way'!AC625+'OddsRatio_working_3-way'!AI625</f>
        <v>0</v>
      </c>
      <c r="AP625" s="11">
        <f>'OddsRatio_working_3-way'!AD625+'OddsRatio_working_3-way'!AJ625</f>
        <v>0</v>
      </c>
      <c r="AQ625" s="11">
        <f>'OddsRatio_working_3-way'!AE625+'OddsRatio_working_3-way'!AK625</f>
        <v>0</v>
      </c>
      <c r="AR625" s="10">
        <f>IF(A625="","",IF(('OddsRatio_working_3-way'!X625=0),IF(Q625&gt;0,-Q625^(1/3),(-Q625)^(1/3)),'OddsRatio_working_3-way'!AL625-'OddsRatio_working_3-way'!R625/3))</f>
        <v>1.0580321915956472</v>
      </c>
      <c r="AS625" s="11">
        <f>IF(('OddsRatio_working_3-way'!X625=0),IF(Q625&gt;0,-Q625^(1/3),(-Q625)^(1/3)),'OddsRatio_working_3-way'!AM625-'OddsRatio_working_3-way'!R625/3)</f>
        <v>-0.71896419990940474</v>
      </c>
      <c r="AT625" s="11">
        <f>IF(('OddsRatio_working_3-way'!X625=0),IF(Q625&gt;0,-Q625^(1/3),(-Q625)^(1/3)),'OddsRatio_working_3-way'!AN625-'OddsRatio_working_3-way'!R625/3)</f>
        <v>-0.3390679916862428</v>
      </c>
      <c r="AU625" s="11">
        <f>IF(('OddsRatio_working_3-way'!X625=0),0,'OddsRatio_working_3-way'!AO625)</f>
        <v>0</v>
      </c>
      <c r="AV625" s="11">
        <f>IF(('OddsRatio_working_3-way'!X625=0),0,'OddsRatio_working_3-way'!AP625)</f>
        <v>0</v>
      </c>
      <c r="AW625" s="11">
        <f>IF(('OddsRatio_working_3-way'!X625=0),0,'OddsRatio_working_3-way'!AQ625)</f>
        <v>0</v>
      </c>
    </row>
    <row r="626" spans="1:49" x14ac:dyDescent="0.2">
      <c r="A626" s="4">
        <f>IF('True_Odds_Calculator_3-way'!A627="","",'True_Odds_Calculator_3-way'!A627)</f>
        <v>2.7</v>
      </c>
      <c r="B626" s="4">
        <f>IF('True_Odds_Calculator_3-way'!B627="","",'True_Odds_Calculator_3-way'!B627)</f>
        <v>3.32</v>
      </c>
      <c r="C626" s="4">
        <f>IF('True_Odds_Calculator_3-way'!C627="","",'True_Odds_Calculator_3-way'!C627)</f>
        <v>2.76</v>
      </c>
      <c r="D626" s="9">
        <f t="shared" si="130"/>
        <v>0.35864164384030123</v>
      </c>
      <c r="E626" s="9">
        <f t="shared" si="131"/>
        <v>0.29065528911630756</v>
      </c>
      <c r="F626" s="9">
        <f t="shared" si="132"/>
        <v>0.35070306704339138</v>
      </c>
      <c r="G626" s="9">
        <f t="shared" si="133"/>
        <v>1.0519403637308908</v>
      </c>
      <c r="H626" s="9">
        <f t="shared" si="134"/>
        <v>2.7882986183425142</v>
      </c>
      <c r="I626" s="9">
        <f t="shared" si="135"/>
        <v>3.4405016438556659</v>
      </c>
      <c r="J626" s="9">
        <f t="shared" si="136"/>
        <v>2.8514150401663674</v>
      </c>
      <c r="K626" s="11">
        <f t="shared" si="137"/>
        <v>0.37037037037037035</v>
      </c>
      <c r="L626" s="11">
        <f t="shared" si="138"/>
        <v>0.30120481927710846</v>
      </c>
      <c r="M626" s="11">
        <f t="shared" si="139"/>
        <v>0.3623188405797102</v>
      </c>
      <c r="N626" s="11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-0.28056832806265319</v>
      </c>
      <c r="O626" s="11">
        <f>0</f>
        <v>0</v>
      </c>
      <c r="P626" s="11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0.23362370577317321</v>
      </c>
      <c r="Q626" s="11">
        <f>2*'OddsRatio_working_3-way'!K626*'OddsRatio_working_3-way'!L626*'OddsRatio_working_3-way'!M626</f>
        <v>8.0838652516668941E-2</v>
      </c>
      <c r="R626" s="11">
        <f t="shared" si="140"/>
        <v>0</v>
      </c>
      <c r="S626" s="11">
        <f t="shared" si="141"/>
        <v>-0.83268025078369901</v>
      </c>
      <c r="T626" s="11">
        <f t="shared" si="142"/>
        <v>-0.28812465425041495</v>
      </c>
      <c r="U626" s="11">
        <f>'OddsRatio_working_3-way'!S626-'OddsRatio_working_3-way'!R626^2/3</f>
        <v>-0.83268025078369901</v>
      </c>
      <c r="V626" s="11">
        <f>'OddsRatio_working_3-way'!S626*'OddsRatio_working_3-way'!R626/3-2*'OddsRatio_working_3-way'!R626^3/27-'OddsRatio_working_3-way'!T626</f>
        <v>0.28812465425041495</v>
      </c>
      <c r="W626" s="11">
        <f>'OddsRatio_working_3-way'!V626^2+4*'OddsRatio_working_3-way'!U626^3/27</f>
        <v>-2.5166548830229951E-3</v>
      </c>
      <c r="X626" s="11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0.1462296748867549</v>
      </c>
      <c r="Y626" s="11">
        <f>IF('OddsRatio_working_3-way'!W626&gt;=0,IF('OddsRatio_working_3-way'!V626+SQRT('OddsRatio_working_3-way'!W626)&gt;0,0,PI()),ACOS('OddsRatio_working_3-way'!V626/(2*'OddsRatio_working_3-way'!X626)))</f>
        <v>0.17238497653572127</v>
      </c>
      <c r="Z626" s="11">
        <f>'OddsRatio_working_3-way'!X626^(1/3)*COS('OddsRatio_working_3-way'!Y626/3)</f>
        <v>0.52597018186544542</v>
      </c>
      <c r="AA626" s="11">
        <f>'OddsRatio_working_3-way'!X626^(1/3)*COS(('OddsRatio_working_3-way'!Y626+2*PI())/3)</f>
        <v>-0.28918792545968669</v>
      </c>
      <c r="AB626" s="11">
        <f>'OddsRatio_working_3-way'!X626^(1/3)*COS(('OddsRatio_working_3-way'!Y626+4*PI())/3)</f>
        <v>-0.23678225640575887</v>
      </c>
      <c r="AC626" s="11">
        <f>'OddsRatio_working_3-way'!X626^(1/3)*SIN('OddsRatio_working_3-way'!Y626/3)</f>
        <v>3.0256427135347791E-2</v>
      </c>
      <c r="AD626" s="11">
        <f>'OddsRatio_working_3-way'!X626^(1/3)*SIN(('OddsRatio_working_3-way'!Y626+2*PI())/3)</f>
        <v>0.44037532556092313</v>
      </c>
      <c r="AE626" s="11">
        <f>'OddsRatio_working_3-way'!X626^(1/3)*SIN(('OddsRatio_working_3-way'!Y626+4*PI())/3)</f>
        <v>-0.47063175269627083</v>
      </c>
      <c r="AF626" s="11">
        <f>-'OddsRatio_working_3-way'!U626/(3*'OddsRatio_working_3-way'!X626^(1/3))*COS(('OddsRatio_working_3-way'!Y626)/3)</f>
        <v>0.52597018186544542</v>
      </c>
      <c r="AG626" s="11">
        <f>-'OddsRatio_working_3-way'!U626/(3*'OddsRatio_working_3-way'!X626^(1/3))*COS(('OddsRatio_working_3-way'!Y626+2*PI())/3)</f>
        <v>-0.28918792545968669</v>
      </c>
      <c r="AH626" s="11">
        <f>-'OddsRatio_working_3-way'!U626/(3*'OddsRatio_working_3-way'!X626^(1/3))*COS(('OddsRatio_working_3-way'!Y626+4*PI())/3)</f>
        <v>-0.23678225640575887</v>
      </c>
      <c r="AI626" s="11">
        <f>'OddsRatio_working_3-way'!U626/(3*'OddsRatio_working_3-way'!X626^(1/3))*SIN(('OddsRatio_working_3-way'!Y626)/3)</f>
        <v>-3.0256427135347791E-2</v>
      </c>
      <c r="AJ626" s="11">
        <f>'OddsRatio_working_3-way'!U626/(3*'OddsRatio_working_3-way'!X626^(1/3))*SIN(('OddsRatio_working_3-way'!Y626+2*PI())/3)</f>
        <v>-0.44037532556092313</v>
      </c>
      <c r="AK626" s="11">
        <f>'OddsRatio_working_3-way'!U626/(3*'OddsRatio_working_3-way'!X626^(1/3))*SIN(('OddsRatio_working_3-way'!Y626+4*PI())/3)</f>
        <v>0.47063175269627083</v>
      </c>
      <c r="AL626" s="11">
        <f>'OddsRatio_working_3-way'!Z626+'OddsRatio_working_3-way'!AF626</f>
        <v>1.0519403637308908</v>
      </c>
      <c r="AM626" s="11">
        <f>'OddsRatio_working_3-way'!AA626+'OddsRatio_working_3-way'!AG626</f>
        <v>-0.57837585091937338</v>
      </c>
      <c r="AN626" s="11">
        <f>'OddsRatio_working_3-way'!AB626+'OddsRatio_working_3-way'!AH626</f>
        <v>-0.47356451281151773</v>
      </c>
      <c r="AO626" s="11">
        <f>'OddsRatio_working_3-way'!AC626+'OddsRatio_working_3-way'!AI626</f>
        <v>0</v>
      </c>
      <c r="AP626" s="11">
        <f>'OddsRatio_working_3-way'!AD626+'OddsRatio_working_3-way'!AJ626</f>
        <v>0</v>
      </c>
      <c r="AQ626" s="11">
        <f>'OddsRatio_working_3-way'!AE626+'OddsRatio_working_3-way'!AK626</f>
        <v>0</v>
      </c>
      <c r="AR626" s="10">
        <f>IF(A626="","",IF(('OddsRatio_working_3-way'!X626=0),IF(Q626&gt;0,-Q626^(1/3),(-Q626)^(1/3)),'OddsRatio_working_3-way'!AL626-'OddsRatio_working_3-way'!R626/3))</f>
        <v>1.0519403637308908</v>
      </c>
      <c r="AS626" s="11">
        <f>IF(('OddsRatio_working_3-way'!X626=0),IF(Q626&gt;0,-Q626^(1/3),(-Q626)^(1/3)),'OddsRatio_working_3-way'!AM626-'OddsRatio_working_3-way'!R626/3)</f>
        <v>-0.57837585091937338</v>
      </c>
      <c r="AT626" s="11">
        <f>IF(('OddsRatio_working_3-way'!X626=0),IF(Q626&gt;0,-Q626^(1/3),(-Q626)^(1/3)),'OddsRatio_working_3-way'!AN626-'OddsRatio_working_3-way'!R626/3)</f>
        <v>-0.47356451281151773</v>
      </c>
      <c r="AU626" s="11">
        <f>IF(('OddsRatio_working_3-way'!X626=0),0,'OddsRatio_working_3-way'!AO626)</f>
        <v>0</v>
      </c>
      <c r="AV626" s="11">
        <f>IF(('OddsRatio_working_3-way'!X626=0),0,'OddsRatio_working_3-way'!AP626)</f>
        <v>0</v>
      </c>
      <c r="AW626" s="11">
        <f>IF(('OddsRatio_working_3-way'!X626=0),0,'OddsRatio_working_3-way'!AQ626)</f>
        <v>0</v>
      </c>
    </row>
    <row r="627" spans="1:49" x14ac:dyDescent="0.2">
      <c r="A627" s="4">
        <f>IF('True_Odds_Calculator_3-way'!A628="","",'True_Odds_Calculator_3-way'!A628)</f>
        <v>2.74</v>
      </c>
      <c r="B627" s="4">
        <f>IF('True_Odds_Calculator_3-way'!B628="","",'True_Odds_Calculator_3-way'!B628)</f>
        <v>3.55</v>
      </c>
      <c r="C627" s="4">
        <f>IF('True_Odds_Calculator_3-way'!C628="","",'True_Odds_Calculator_3-way'!C628)</f>
        <v>2.48</v>
      </c>
      <c r="D627" s="9">
        <f t="shared" si="130"/>
        <v>0.34781639912018752</v>
      </c>
      <c r="E627" s="9">
        <f t="shared" si="131"/>
        <v>0.26681165684206504</v>
      </c>
      <c r="F627" s="9">
        <f t="shared" si="132"/>
        <v>0.38537194403774722</v>
      </c>
      <c r="G627" s="9">
        <f t="shared" si="133"/>
        <v>1.077632228880794</v>
      </c>
      <c r="H627" s="9">
        <f t="shared" si="134"/>
        <v>2.8750800782525818</v>
      </c>
      <c r="I627" s="9">
        <f t="shared" si="135"/>
        <v>3.7479621836460253</v>
      </c>
      <c r="J627" s="9">
        <f t="shared" si="136"/>
        <v>2.5948956987435752</v>
      </c>
      <c r="K627" s="11">
        <f t="shared" si="137"/>
        <v>0.36496350364963503</v>
      </c>
      <c r="L627" s="11">
        <f t="shared" si="138"/>
        <v>0.28169014084507044</v>
      </c>
      <c r="M627" s="11">
        <f t="shared" si="139"/>
        <v>0.40322580645161293</v>
      </c>
      <c r="N627" s="11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-0.27222032453728717</v>
      </c>
      <c r="O627" s="11">
        <f>0</f>
        <v>0</v>
      </c>
      <c r="P627" s="11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0.23919121036556046</v>
      </c>
      <c r="Q627" s="11">
        <f>2*'OddsRatio_working_3-way'!K627*'OddsRatio_working_3-way'!L627*'OddsRatio_working_3-way'!M627</f>
        <v>8.290856511804523E-2</v>
      </c>
      <c r="R627" s="11">
        <f t="shared" si="140"/>
        <v>0</v>
      </c>
      <c r="S627" s="11">
        <f t="shared" si="141"/>
        <v>-0.87866771436751201</v>
      </c>
      <c r="T627" s="11">
        <f t="shared" si="142"/>
        <v>-0.30456419908752586</v>
      </c>
      <c r="U627" s="11">
        <f>'OddsRatio_working_3-way'!S627-'OddsRatio_working_3-way'!R627^2/3</f>
        <v>-0.87866771436751201</v>
      </c>
      <c r="V627" s="11">
        <f>'OddsRatio_working_3-way'!S627*'OddsRatio_working_3-way'!R627/3-2*'OddsRatio_working_3-way'!R627^3/27-'OddsRatio_working_3-way'!T627</f>
        <v>0.30456419908752586</v>
      </c>
      <c r="W627" s="11">
        <f>'OddsRatio_working_3-way'!V627^2+4*'OddsRatio_working_3-way'!U627^3/27</f>
        <v>-7.7416142066530497E-3</v>
      </c>
      <c r="X627" s="11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0.15850943629046121</v>
      </c>
      <c r="Y627" s="11">
        <f>IF('OddsRatio_working_3-way'!W627&gt;=0,IF('OddsRatio_working_3-way'!V627+SQRT('OddsRatio_working_3-way'!W627)&gt;0,0,PI()),ACOS('OddsRatio_working_3-way'!V627/(2*'OddsRatio_working_3-way'!X627)))</f>
        <v>0.2812359301220908</v>
      </c>
      <c r="Z627" s="11">
        <f>'OddsRatio_working_3-way'!X627^(1/3)*COS('OddsRatio_working_3-way'!Y627/3)</f>
        <v>0.53881611444039701</v>
      </c>
      <c r="AA627" s="11">
        <f>'OddsRatio_working_3-way'!X627^(1/3)*COS(('OddsRatio_working_3-way'!Y627+2*PI())/3)</f>
        <v>-0.31328088145562638</v>
      </c>
      <c r="AB627" s="11">
        <f>'OddsRatio_working_3-way'!X627^(1/3)*COS(('OddsRatio_working_3-way'!Y627+4*PI())/3)</f>
        <v>-0.22553523298477074</v>
      </c>
      <c r="AC627" s="11">
        <f>'OddsRatio_working_3-way'!X627^(1/3)*SIN('OddsRatio_working_3-way'!Y627/3)</f>
        <v>5.065997376486675E-2</v>
      </c>
      <c r="AD627" s="11">
        <f>'OddsRatio_working_3-way'!X627^(1/3)*SIN(('OddsRatio_working_3-way'!Y627+2*PI())/3)</f>
        <v>0.44129845619137376</v>
      </c>
      <c r="AE627" s="11">
        <f>'OddsRatio_working_3-way'!X627^(1/3)*SIN(('OddsRatio_working_3-way'!Y627+4*PI())/3)</f>
        <v>-0.49195842995624051</v>
      </c>
      <c r="AF627" s="11">
        <f>-'OddsRatio_working_3-way'!U627/(3*'OddsRatio_working_3-way'!X627^(1/3))*COS(('OddsRatio_working_3-way'!Y627)/3)</f>
        <v>0.53881611444039701</v>
      </c>
      <c r="AG627" s="11">
        <f>-'OddsRatio_working_3-way'!U627/(3*'OddsRatio_working_3-way'!X627^(1/3))*COS(('OddsRatio_working_3-way'!Y627+2*PI())/3)</f>
        <v>-0.31328088145562638</v>
      </c>
      <c r="AH627" s="11">
        <f>-'OddsRatio_working_3-way'!U627/(3*'OddsRatio_working_3-way'!X627^(1/3))*COS(('OddsRatio_working_3-way'!Y627+4*PI())/3)</f>
        <v>-0.22553523298477074</v>
      </c>
      <c r="AI627" s="11">
        <f>'OddsRatio_working_3-way'!U627/(3*'OddsRatio_working_3-way'!X627^(1/3))*SIN(('OddsRatio_working_3-way'!Y627)/3)</f>
        <v>-5.065997376486675E-2</v>
      </c>
      <c r="AJ627" s="11">
        <f>'OddsRatio_working_3-way'!U627/(3*'OddsRatio_working_3-way'!X627^(1/3))*SIN(('OddsRatio_working_3-way'!Y627+2*PI())/3)</f>
        <v>-0.44129845619137376</v>
      </c>
      <c r="AK627" s="11">
        <f>'OddsRatio_working_3-way'!U627/(3*'OddsRatio_working_3-way'!X627^(1/3))*SIN(('OddsRatio_working_3-way'!Y627+4*PI())/3)</f>
        <v>0.49195842995624051</v>
      </c>
      <c r="AL627" s="11">
        <f>'OddsRatio_working_3-way'!Z627+'OddsRatio_working_3-way'!AF627</f>
        <v>1.077632228880794</v>
      </c>
      <c r="AM627" s="11">
        <f>'OddsRatio_working_3-way'!AA627+'OddsRatio_working_3-way'!AG627</f>
        <v>-0.62656176291125276</v>
      </c>
      <c r="AN627" s="11">
        <f>'OddsRatio_working_3-way'!AB627+'OddsRatio_working_3-way'!AH627</f>
        <v>-0.45107046596954148</v>
      </c>
      <c r="AO627" s="11">
        <f>'OddsRatio_working_3-way'!AC627+'OddsRatio_working_3-way'!AI627</f>
        <v>0</v>
      </c>
      <c r="AP627" s="11">
        <f>'OddsRatio_working_3-way'!AD627+'OddsRatio_working_3-way'!AJ627</f>
        <v>0</v>
      </c>
      <c r="AQ627" s="11">
        <f>'OddsRatio_working_3-way'!AE627+'OddsRatio_working_3-way'!AK627</f>
        <v>0</v>
      </c>
      <c r="AR627" s="10">
        <f>IF(A627="","",IF(('OddsRatio_working_3-way'!X627=0),IF(Q627&gt;0,-Q627^(1/3),(-Q627)^(1/3)),'OddsRatio_working_3-way'!AL627-'OddsRatio_working_3-way'!R627/3))</f>
        <v>1.077632228880794</v>
      </c>
      <c r="AS627" s="11">
        <f>IF(('OddsRatio_working_3-way'!X627=0),IF(Q627&gt;0,-Q627^(1/3),(-Q627)^(1/3)),'OddsRatio_working_3-way'!AM627-'OddsRatio_working_3-way'!R627/3)</f>
        <v>-0.62656176291125276</v>
      </c>
      <c r="AT627" s="11">
        <f>IF(('OddsRatio_working_3-way'!X627=0),IF(Q627&gt;0,-Q627^(1/3),(-Q627)^(1/3)),'OddsRatio_working_3-way'!AN627-'OddsRatio_working_3-way'!R627/3)</f>
        <v>-0.45107046596954148</v>
      </c>
      <c r="AU627" s="11">
        <f>IF(('OddsRatio_working_3-way'!X627=0),0,'OddsRatio_working_3-way'!AO627)</f>
        <v>0</v>
      </c>
      <c r="AV627" s="11">
        <f>IF(('OddsRatio_working_3-way'!X627=0),0,'OddsRatio_working_3-way'!AP627)</f>
        <v>0</v>
      </c>
      <c r="AW627" s="11">
        <f>IF(('OddsRatio_working_3-way'!X627=0),0,'OddsRatio_working_3-way'!AQ627)</f>
        <v>0</v>
      </c>
    </row>
    <row r="628" spans="1:49" x14ac:dyDescent="0.2">
      <c r="A628" s="4">
        <f>IF('True_Odds_Calculator_3-way'!A629="","",'True_Odds_Calculator_3-way'!A629)</f>
        <v>2.4500000000000002</v>
      </c>
      <c r="B628" s="4">
        <f>IF('True_Odds_Calculator_3-way'!B629="","",'True_Odds_Calculator_3-way'!B629)</f>
        <v>3.52</v>
      </c>
      <c r="C628" s="4">
        <f>IF('True_Odds_Calculator_3-way'!C629="","",'True_Odds_Calculator_3-way'!C629)</f>
        <v>2.8</v>
      </c>
      <c r="D628" s="9">
        <f t="shared" si="130"/>
        <v>0.39040224507386534</v>
      </c>
      <c r="E628" s="9">
        <f t="shared" si="131"/>
        <v>0.2692724358271284</v>
      </c>
      <c r="F628" s="9">
        <f t="shared" si="132"/>
        <v>0.3403253190990061</v>
      </c>
      <c r="G628" s="9">
        <f t="shared" si="133"/>
        <v>1.0768694342346854</v>
      </c>
      <c r="H628" s="9">
        <f t="shared" si="134"/>
        <v>2.5614606796402946</v>
      </c>
      <c r="I628" s="9">
        <f t="shared" si="135"/>
        <v>3.7137109742714074</v>
      </c>
      <c r="J628" s="9">
        <f t="shared" si="136"/>
        <v>2.938364981622434</v>
      </c>
      <c r="K628" s="11">
        <f t="shared" si="137"/>
        <v>0.4081632653061224</v>
      </c>
      <c r="L628" s="11">
        <f t="shared" si="138"/>
        <v>0.28409090909090912</v>
      </c>
      <c r="M628" s="11">
        <f t="shared" si="139"/>
        <v>0.35714285714285715</v>
      </c>
      <c r="N628" s="11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-0.27237940630797774</v>
      </c>
      <c r="O628" s="11">
        <f>0</f>
        <v>0</v>
      </c>
      <c r="P628" s="11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0.23895109992048769</v>
      </c>
      <c r="Q628" s="11">
        <f>2*'OddsRatio_working_3-way'!K628*'OddsRatio_working_3-way'!L628*'OddsRatio_working_3-way'!M628</f>
        <v>8.2825337927378742E-2</v>
      </c>
      <c r="R628" s="11">
        <f t="shared" si="140"/>
        <v>0</v>
      </c>
      <c r="S628" s="11">
        <f t="shared" si="141"/>
        <v>-0.87727300370978534</v>
      </c>
      <c r="T628" s="11">
        <f t="shared" si="142"/>
        <v>-0.30408076385087879</v>
      </c>
      <c r="U628" s="11">
        <f>'OddsRatio_working_3-way'!S628-'OddsRatio_working_3-way'!R628^2/3</f>
        <v>-0.87727300370978534</v>
      </c>
      <c r="V628" s="11">
        <f>'OddsRatio_working_3-way'!S628*'OddsRatio_working_3-way'!R628/3-2*'OddsRatio_working_3-way'!R628^3/27-'OddsRatio_working_3-way'!T628</f>
        <v>0.30408076385087879</v>
      </c>
      <c r="W628" s="11">
        <f>'OddsRatio_working_3-way'!V628^2+4*'OddsRatio_working_3-way'!U628^3/27</f>
        <v>-7.5580378443677182E-3</v>
      </c>
      <c r="X628" s="11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0.15813218267362722</v>
      </c>
      <c r="Y628" s="11">
        <f>IF('OddsRatio_working_3-way'!W628&gt;=0,IF('OddsRatio_working_3-way'!V628+SQRT('OddsRatio_working_3-way'!W628)&gt;0,0,PI()),ACOS('OddsRatio_working_3-way'!V628/(2*'OddsRatio_working_3-way'!X628)))</f>
        <v>0.27847221783896736</v>
      </c>
      <c r="Z628" s="11">
        <f>'OddsRatio_working_3-way'!X628^(1/3)*COS('OddsRatio_working_3-way'!Y628/3)</f>
        <v>0.5384347171173427</v>
      </c>
      <c r="AA628" s="11">
        <f>'OddsRatio_working_3-way'!X628^(1/3)*COS(('OddsRatio_working_3-way'!Y628+2*PI())/3)</f>
        <v>-0.31262579644258615</v>
      </c>
      <c r="AB628" s="11">
        <f>'OddsRatio_working_3-way'!X628^(1/3)*COS(('OddsRatio_working_3-way'!Y628+4*PI())/3)</f>
        <v>-0.22580892067475641</v>
      </c>
      <c r="AC628" s="11">
        <f>'OddsRatio_working_3-way'!X628^(1/3)*SIN('OddsRatio_working_3-way'!Y628/3)</f>
        <v>5.012374659475885E-2</v>
      </c>
      <c r="AD628" s="11">
        <f>'OddsRatio_working_3-way'!X628^(1/3)*SIN(('OddsRatio_working_3-way'!Y628+2*PI())/3)</f>
        <v>0.44123627000572735</v>
      </c>
      <c r="AE628" s="11">
        <f>'OddsRatio_working_3-way'!X628^(1/3)*SIN(('OddsRatio_working_3-way'!Y628+4*PI())/3)</f>
        <v>-0.49136001660048617</v>
      </c>
      <c r="AF628" s="11">
        <f>-'OddsRatio_working_3-way'!U628/(3*'OddsRatio_working_3-way'!X628^(1/3))*COS(('OddsRatio_working_3-way'!Y628)/3)</f>
        <v>0.5384347171173427</v>
      </c>
      <c r="AG628" s="11">
        <f>-'OddsRatio_working_3-way'!U628/(3*'OddsRatio_working_3-way'!X628^(1/3))*COS(('OddsRatio_working_3-way'!Y628+2*PI())/3)</f>
        <v>-0.31262579644258615</v>
      </c>
      <c r="AH628" s="11">
        <f>-'OddsRatio_working_3-way'!U628/(3*'OddsRatio_working_3-way'!X628^(1/3))*COS(('OddsRatio_working_3-way'!Y628+4*PI())/3)</f>
        <v>-0.22580892067475641</v>
      </c>
      <c r="AI628" s="11">
        <f>'OddsRatio_working_3-way'!U628/(3*'OddsRatio_working_3-way'!X628^(1/3))*SIN(('OddsRatio_working_3-way'!Y628)/3)</f>
        <v>-5.012374659475885E-2</v>
      </c>
      <c r="AJ628" s="11">
        <f>'OddsRatio_working_3-way'!U628/(3*'OddsRatio_working_3-way'!X628^(1/3))*SIN(('OddsRatio_working_3-way'!Y628+2*PI())/3)</f>
        <v>-0.44123627000572735</v>
      </c>
      <c r="AK628" s="11">
        <f>'OddsRatio_working_3-way'!U628/(3*'OddsRatio_working_3-way'!X628^(1/3))*SIN(('OddsRatio_working_3-way'!Y628+4*PI())/3)</f>
        <v>0.49136001660048617</v>
      </c>
      <c r="AL628" s="11">
        <f>'OddsRatio_working_3-way'!Z628+'OddsRatio_working_3-way'!AF628</f>
        <v>1.0768694342346854</v>
      </c>
      <c r="AM628" s="11">
        <f>'OddsRatio_working_3-way'!AA628+'OddsRatio_working_3-way'!AG628</f>
        <v>-0.62525159288517229</v>
      </c>
      <c r="AN628" s="11">
        <f>'OddsRatio_working_3-way'!AB628+'OddsRatio_working_3-way'!AH628</f>
        <v>-0.45161784134951283</v>
      </c>
      <c r="AO628" s="11">
        <f>'OddsRatio_working_3-way'!AC628+'OddsRatio_working_3-way'!AI628</f>
        <v>0</v>
      </c>
      <c r="AP628" s="11">
        <f>'OddsRatio_working_3-way'!AD628+'OddsRatio_working_3-way'!AJ628</f>
        <v>0</v>
      </c>
      <c r="AQ628" s="11">
        <f>'OddsRatio_working_3-way'!AE628+'OddsRatio_working_3-way'!AK628</f>
        <v>0</v>
      </c>
      <c r="AR628" s="10">
        <f>IF(A628="","",IF(('OddsRatio_working_3-way'!X628=0),IF(Q628&gt;0,-Q628^(1/3),(-Q628)^(1/3)),'OddsRatio_working_3-way'!AL628-'OddsRatio_working_3-way'!R628/3))</f>
        <v>1.0768694342346854</v>
      </c>
      <c r="AS628" s="11">
        <f>IF(('OddsRatio_working_3-way'!X628=0),IF(Q628&gt;0,-Q628^(1/3),(-Q628)^(1/3)),'OddsRatio_working_3-way'!AM628-'OddsRatio_working_3-way'!R628/3)</f>
        <v>-0.62525159288517229</v>
      </c>
      <c r="AT628" s="11">
        <f>IF(('OddsRatio_working_3-way'!X628=0),IF(Q628&gt;0,-Q628^(1/3),(-Q628)^(1/3)),'OddsRatio_working_3-way'!AN628-'OddsRatio_working_3-way'!R628/3)</f>
        <v>-0.45161784134951283</v>
      </c>
      <c r="AU628" s="11">
        <f>IF(('OddsRatio_working_3-way'!X628=0),0,'OddsRatio_working_3-way'!AO628)</f>
        <v>0</v>
      </c>
      <c r="AV628" s="11">
        <f>IF(('OddsRatio_working_3-way'!X628=0),0,'OddsRatio_working_3-way'!AP628)</f>
        <v>0</v>
      </c>
      <c r="AW628" s="11">
        <f>IF(('OddsRatio_working_3-way'!X628=0),0,'OddsRatio_working_3-way'!AQ628)</f>
        <v>0</v>
      </c>
    </row>
    <row r="629" spans="1:49" x14ac:dyDescent="0.2">
      <c r="A629" s="4">
        <f>IF('True_Odds_Calculator_3-way'!A630="","",'True_Odds_Calculator_3-way'!A630)</f>
        <v>2.12</v>
      </c>
      <c r="B629" s="4">
        <f>IF('True_Odds_Calculator_3-way'!B630="","",'True_Odds_Calculator_3-way'!B630)</f>
        <v>3.72</v>
      </c>
      <c r="C629" s="4">
        <f>IF('True_Odds_Calculator_3-way'!C630="","",'True_Odds_Calculator_3-way'!C630)</f>
        <v>3.22</v>
      </c>
      <c r="D629" s="9">
        <f t="shared" si="130"/>
        <v>0.45224101571791192</v>
      </c>
      <c r="E629" s="9">
        <f t="shared" si="131"/>
        <v>0.25370982296286948</v>
      </c>
      <c r="F629" s="9">
        <f t="shared" si="132"/>
        <v>0.29404916131921865</v>
      </c>
      <c r="G629" s="9">
        <f t="shared" si="133"/>
        <v>1.0814377835766589</v>
      </c>
      <c r="H629" s="9">
        <f t="shared" si="134"/>
        <v>2.2112103176058584</v>
      </c>
      <c r="I629" s="9">
        <f t="shared" si="135"/>
        <v>3.9415107713285122</v>
      </c>
      <c r="J629" s="9">
        <f t="shared" si="136"/>
        <v>3.4007918795401828</v>
      </c>
      <c r="K629" s="11">
        <f t="shared" si="137"/>
        <v>0.47169811320754712</v>
      </c>
      <c r="L629" s="11">
        <f t="shared" si="138"/>
        <v>0.26881720430107525</v>
      </c>
      <c r="M629" s="11">
        <f t="shared" si="139"/>
        <v>0.3105590062111801</v>
      </c>
      <c r="N629" s="11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-0.26632088703061751</v>
      </c>
      <c r="O629" s="11">
        <f>0</f>
        <v>0</v>
      </c>
      <c r="P629" s="11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0.23863709393890128</v>
      </c>
      <c r="Q629" s="11">
        <f>2*'OddsRatio_working_3-way'!K629*'OddsRatio_working_3-way'!L629*'OddsRatio_working_3-way'!M629</f>
        <v>7.8758116811518578E-2</v>
      </c>
      <c r="R629" s="11">
        <f t="shared" si="140"/>
        <v>0</v>
      </c>
      <c r="S629" s="11">
        <f t="shared" si="141"/>
        <v>-0.89605098796275195</v>
      </c>
      <c r="T629" s="11">
        <f t="shared" si="142"/>
        <v>-0.29572639866757494</v>
      </c>
      <c r="U629" s="11">
        <f>'OddsRatio_working_3-way'!S629-'OddsRatio_working_3-way'!R629^2/3</f>
        <v>-0.89605098796275195</v>
      </c>
      <c r="V629" s="11">
        <f>'OddsRatio_working_3-way'!S629*'OddsRatio_working_3-way'!R629/3-2*'OddsRatio_working_3-way'!R629^3/27-'OddsRatio_working_3-way'!T629</f>
        <v>0.29572639866757494</v>
      </c>
      <c r="W629" s="11">
        <f>'OddsRatio_working_3-way'!V629^2+4*'OddsRatio_working_3-way'!U629^3/27</f>
        <v>-1.9130481552622758E-2</v>
      </c>
      <c r="X629" s="11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0.16323647296293514</v>
      </c>
      <c r="Y629" s="11">
        <f>IF('OddsRatio_working_3-way'!W629&gt;=0,IF('OddsRatio_working_3-way'!V629+SQRT('OddsRatio_working_3-way'!W629)&gt;0,0,PI()),ACOS('OddsRatio_working_3-way'!V629/(2*'OddsRatio_working_3-way'!X629)))</f>
        <v>0.43748021211336208</v>
      </c>
      <c r="Z629" s="11">
        <f>'OddsRatio_working_3-way'!X629^(1/3)*COS('OddsRatio_working_3-way'!Y629/3)</f>
        <v>0.54071889178832944</v>
      </c>
      <c r="AA629" s="11">
        <f>'OddsRatio_working_3-way'!X629^(1/3)*COS(('OddsRatio_working_3-way'!Y629+2*PI())/3)</f>
        <v>-0.33913485602081317</v>
      </c>
      <c r="AB629" s="11">
        <f>'OddsRatio_working_3-way'!X629^(1/3)*COS(('OddsRatio_working_3-way'!Y629+4*PI())/3)</f>
        <v>-0.20158403576751641</v>
      </c>
      <c r="AC629" s="11">
        <f>'OddsRatio_working_3-way'!X629^(1/3)*SIN('OddsRatio_working_3-way'!Y629/3)</f>
        <v>7.9415003100494694E-2</v>
      </c>
      <c r="AD629" s="11">
        <f>'OddsRatio_working_3-way'!X629^(1/3)*SIN(('OddsRatio_working_3-way'!Y629+2*PI())/3)</f>
        <v>0.42856879504461481</v>
      </c>
      <c r="AE629" s="11">
        <f>'OddsRatio_working_3-way'!X629^(1/3)*SIN(('OddsRatio_working_3-way'!Y629+4*PI())/3)</f>
        <v>-0.50798379814510952</v>
      </c>
      <c r="AF629" s="11">
        <f>-'OddsRatio_working_3-way'!U629/(3*'OddsRatio_working_3-way'!X629^(1/3))*COS(('OddsRatio_working_3-way'!Y629)/3)</f>
        <v>0.54071889178832933</v>
      </c>
      <c r="AG629" s="11">
        <f>-'OddsRatio_working_3-way'!U629/(3*'OddsRatio_working_3-way'!X629^(1/3))*COS(('OddsRatio_working_3-way'!Y629+2*PI())/3)</f>
        <v>-0.33913485602081311</v>
      </c>
      <c r="AH629" s="11">
        <f>-'OddsRatio_working_3-way'!U629/(3*'OddsRatio_working_3-way'!X629^(1/3))*COS(('OddsRatio_working_3-way'!Y629+4*PI())/3)</f>
        <v>-0.20158403576751638</v>
      </c>
      <c r="AI629" s="11">
        <f>'OddsRatio_working_3-way'!U629/(3*'OddsRatio_working_3-way'!X629^(1/3))*SIN(('OddsRatio_working_3-way'!Y629)/3)</f>
        <v>-7.941500310049468E-2</v>
      </c>
      <c r="AJ629" s="11">
        <f>'OddsRatio_working_3-way'!U629/(3*'OddsRatio_working_3-way'!X629^(1/3))*SIN(('OddsRatio_working_3-way'!Y629+2*PI())/3)</f>
        <v>-0.4285687950446147</v>
      </c>
      <c r="AK629" s="11">
        <f>'OddsRatio_working_3-way'!U629/(3*'OddsRatio_working_3-way'!X629^(1/3))*SIN(('OddsRatio_working_3-way'!Y629+4*PI())/3)</f>
        <v>0.50798379814510941</v>
      </c>
      <c r="AL629" s="11">
        <f>'OddsRatio_working_3-way'!Z629+'OddsRatio_working_3-way'!AF629</f>
        <v>1.0814377835766589</v>
      </c>
      <c r="AM629" s="11">
        <f>'OddsRatio_working_3-way'!AA629+'OddsRatio_working_3-way'!AG629</f>
        <v>-0.67826971204162634</v>
      </c>
      <c r="AN629" s="11">
        <f>'OddsRatio_working_3-way'!AB629+'OddsRatio_working_3-way'!AH629</f>
        <v>-0.40316807153503276</v>
      </c>
      <c r="AO629" s="11">
        <f>'OddsRatio_working_3-way'!AC629+'OddsRatio_working_3-way'!AI629</f>
        <v>0</v>
      </c>
      <c r="AP629" s="11">
        <f>'OddsRatio_working_3-way'!AD629+'OddsRatio_working_3-way'!AJ629</f>
        <v>0</v>
      </c>
      <c r="AQ629" s="11">
        <f>'OddsRatio_working_3-way'!AE629+'OddsRatio_working_3-way'!AK629</f>
        <v>0</v>
      </c>
      <c r="AR629" s="10">
        <f>IF(A629="","",IF(('OddsRatio_working_3-way'!X629=0),IF(Q629&gt;0,-Q629^(1/3),(-Q629)^(1/3)),'OddsRatio_working_3-way'!AL629-'OddsRatio_working_3-way'!R629/3))</f>
        <v>1.0814377835766589</v>
      </c>
      <c r="AS629" s="11">
        <f>IF(('OddsRatio_working_3-way'!X629=0),IF(Q629&gt;0,-Q629^(1/3),(-Q629)^(1/3)),'OddsRatio_working_3-way'!AM629-'OddsRatio_working_3-way'!R629/3)</f>
        <v>-0.67826971204162634</v>
      </c>
      <c r="AT629" s="11">
        <f>IF(('OddsRatio_working_3-way'!X629=0),IF(Q629&gt;0,-Q629^(1/3),(-Q629)^(1/3)),'OddsRatio_working_3-way'!AN629-'OddsRatio_working_3-way'!R629/3)</f>
        <v>-0.40316807153503276</v>
      </c>
      <c r="AU629" s="11">
        <f>IF(('OddsRatio_working_3-way'!X629=0),0,'OddsRatio_working_3-way'!AO629)</f>
        <v>0</v>
      </c>
      <c r="AV629" s="11">
        <f>IF(('OddsRatio_working_3-way'!X629=0),0,'OddsRatio_working_3-way'!AP629)</f>
        <v>0</v>
      </c>
      <c r="AW629" s="11">
        <f>IF(('OddsRatio_working_3-way'!X629=0),0,'OddsRatio_working_3-way'!AQ629)</f>
        <v>0</v>
      </c>
    </row>
    <row r="630" spans="1:49" x14ac:dyDescent="0.2">
      <c r="A630" s="4">
        <f>IF('True_Odds_Calculator_3-way'!A631="","",'True_Odds_Calculator_3-way'!A631)</f>
        <v>2.35</v>
      </c>
      <c r="B630" s="4">
        <f>IF('True_Odds_Calculator_3-way'!B631="","",'True_Odds_Calculator_3-way'!B631)</f>
        <v>3.61</v>
      </c>
      <c r="C630" s="4">
        <f>IF('True_Odds_Calculator_3-way'!C631="","",'True_Odds_Calculator_3-way'!C631)</f>
        <v>2.88</v>
      </c>
      <c r="D630" s="9">
        <f t="shared" si="130"/>
        <v>0.40731811867869422</v>
      </c>
      <c r="E630" s="9">
        <f t="shared" si="131"/>
        <v>0.26224958162586653</v>
      </c>
      <c r="F630" s="9">
        <f t="shared" si="132"/>
        <v>0.33043229969543941</v>
      </c>
      <c r="G630" s="9">
        <f t="shared" si="133"/>
        <v>1.0778396434160986</v>
      </c>
      <c r="H630" s="9">
        <f t="shared" si="134"/>
        <v>2.4550835186117328</v>
      </c>
      <c r="I630" s="9">
        <f t="shared" si="135"/>
        <v>3.8131614693160172</v>
      </c>
      <c r="J630" s="9">
        <f t="shared" si="136"/>
        <v>3.026338529622266</v>
      </c>
      <c r="K630" s="11">
        <f t="shared" si="137"/>
        <v>0.42553191489361702</v>
      </c>
      <c r="L630" s="11">
        <f t="shared" si="138"/>
        <v>0.2770083102493075</v>
      </c>
      <c r="M630" s="11">
        <f t="shared" si="139"/>
        <v>0.34722222222222221</v>
      </c>
      <c r="N630" s="11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-0.2711218836565098</v>
      </c>
      <c r="O630" s="11">
        <f>0</f>
        <v>0</v>
      </c>
      <c r="P630" s="11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0.23902608331205019</v>
      </c>
      <c r="Q630" s="11">
        <f>2*'OddsRatio_working_3-way'!K630*'OddsRatio_working_3-way'!L630*'OddsRatio_working_3-way'!M630</f>
        <v>8.185824770960623E-2</v>
      </c>
      <c r="R630" s="11">
        <f t="shared" si="140"/>
        <v>0</v>
      </c>
      <c r="S630" s="11">
        <f t="shared" si="141"/>
        <v>-0.8816185550513419</v>
      </c>
      <c r="T630" s="11">
        <f t="shared" si="142"/>
        <v>-0.30192416268881572</v>
      </c>
      <c r="U630" s="11">
        <f>'OddsRatio_working_3-way'!S630-'OddsRatio_working_3-way'!R630^2/3</f>
        <v>-0.8816185550513419</v>
      </c>
      <c r="V630" s="11">
        <f>'OddsRatio_working_3-way'!S630*'OddsRatio_working_3-way'!R630/3-2*'OddsRatio_working_3-way'!R630^3/27-'OddsRatio_working_3-way'!T630</f>
        <v>0.30192416268881572</v>
      </c>
      <c r="W630" s="11">
        <f>'OddsRatio_working_3-way'!V630^2+4*'OddsRatio_working_3-way'!U630^3/27</f>
        <v>-1.0358710710203972E-2</v>
      </c>
      <c r="X630" s="11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0.15930859261630118</v>
      </c>
      <c r="Y630" s="11">
        <f>IF('OddsRatio_working_3-way'!W630&gt;=0,IF('OddsRatio_working_3-way'!V630+SQRT('OddsRatio_working_3-way'!W630)&gt;0,0,PI()),ACOS('OddsRatio_working_3-way'!V630/(2*'OddsRatio_working_3-way'!X630)))</f>
        <v>0.32513408686208534</v>
      </c>
      <c r="Z630" s="11">
        <f>'OddsRatio_working_3-way'!X630^(1/3)*COS('OddsRatio_working_3-way'!Y630/3)</f>
        <v>0.53891982170804931</v>
      </c>
      <c r="AA630" s="11">
        <f>'OddsRatio_working_3-way'!X630^(1/3)*COS(('OddsRatio_working_3-way'!Y630+2*PI())/3)</f>
        <v>-0.32024089243629311</v>
      </c>
      <c r="AB630" s="11">
        <f>'OddsRatio_working_3-way'!X630^(1/3)*COS(('OddsRatio_working_3-way'!Y630+4*PI())/3)</f>
        <v>-0.21867892927175631</v>
      </c>
      <c r="AC630" s="11">
        <f>'OddsRatio_working_3-way'!X630^(1/3)*SIN('OddsRatio_working_3-way'!Y630/3)</f>
        <v>5.8636826772472332E-2</v>
      </c>
      <c r="AD630" s="11">
        <f>'OddsRatio_working_3-way'!X630^(1/3)*SIN(('OddsRatio_working_3-way'!Y630+2*PI())/3)</f>
        <v>0.43739984281591493</v>
      </c>
      <c r="AE630" s="11">
        <f>'OddsRatio_working_3-way'!X630^(1/3)*SIN(('OddsRatio_working_3-way'!Y630+4*PI())/3)</f>
        <v>-0.49603666958838721</v>
      </c>
      <c r="AF630" s="11">
        <f>-'OddsRatio_working_3-way'!U630/(3*'OddsRatio_working_3-way'!X630^(1/3))*COS(('OddsRatio_working_3-way'!Y630)/3)</f>
        <v>0.53891982170804931</v>
      </c>
      <c r="AG630" s="11">
        <f>-'OddsRatio_working_3-way'!U630/(3*'OddsRatio_working_3-way'!X630^(1/3))*COS(('OddsRatio_working_3-way'!Y630+2*PI())/3)</f>
        <v>-0.32024089243629311</v>
      </c>
      <c r="AH630" s="11">
        <f>-'OddsRatio_working_3-way'!U630/(3*'OddsRatio_working_3-way'!X630^(1/3))*COS(('OddsRatio_working_3-way'!Y630+4*PI())/3)</f>
        <v>-0.21867892927175631</v>
      </c>
      <c r="AI630" s="11">
        <f>'OddsRatio_working_3-way'!U630/(3*'OddsRatio_working_3-way'!X630^(1/3))*SIN(('OddsRatio_working_3-way'!Y630)/3)</f>
        <v>-5.8636826772472332E-2</v>
      </c>
      <c r="AJ630" s="11">
        <f>'OddsRatio_working_3-way'!U630/(3*'OddsRatio_working_3-way'!X630^(1/3))*SIN(('OddsRatio_working_3-way'!Y630+2*PI())/3)</f>
        <v>-0.43739984281591493</v>
      </c>
      <c r="AK630" s="11">
        <f>'OddsRatio_working_3-way'!U630/(3*'OddsRatio_working_3-way'!X630^(1/3))*SIN(('OddsRatio_working_3-way'!Y630+4*PI())/3)</f>
        <v>0.49603666958838721</v>
      </c>
      <c r="AL630" s="11">
        <f>'OddsRatio_working_3-way'!Z630+'OddsRatio_working_3-way'!AF630</f>
        <v>1.0778396434160986</v>
      </c>
      <c r="AM630" s="11">
        <f>'OddsRatio_working_3-way'!AA630+'OddsRatio_working_3-way'!AG630</f>
        <v>-0.64048178487258622</v>
      </c>
      <c r="AN630" s="11">
        <f>'OddsRatio_working_3-way'!AB630+'OddsRatio_working_3-way'!AH630</f>
        <v>-0.43735785854351261</v>
      </c>
      <c r="AO630" s="11">
        <f>'OddsRatio_working_3-way'!AC630+'OddsRatio_working_3-way'!AI630</f>
        <v>0</v>
      </c>
      <c r="AP630" s="11">
        <f>'OddsRatio_working_3-way'!AD630+'OddsRatio_working_3-way'!AJ630</f>
        <v>0</v>
      </c>
      <c r="AQ630" s="11">
        <f>'OddsRatio_working_3-way'!AE630+'OddsRatio_working_3-way'!AK630</f>
        <v>0</v>
      </c>
      <c r="AR630" s="10">
        <f>IF(A630="","",IF(('OddsRatio_working_3-way'!X630=0),IF(Q630&gt;0,-Q630^(1/3),(-Q630)^(1/3)),'OddsRatio_working_3-way'!AL630-'OddsRatio_working_3-way'!R630/3))</f>
        <v>1.0778396434160986</v>
      </c>
      <c r="AS630" s="11">
        <f>IF(('OddsRatio_working_3-way'!X630=0),IF(Q630&gt;0,-Q630^(1/3),(-Q630)^(1/3)),'OddsRatio_working_3-way'!AM630-'OddsRatio_working_3-way'!R630/3)</f>
        <v>-0.64048178487258622</v>
      </c>
      <c r="AT630" s="11">
        <f>IF(('OddsRatio_working_3-way'!X630=0),IF(Q630&gt;0,-Q630^(1/3),(-Q630)^(1/3)),'OddsRatio_working_3-way'!AN630-'OddsRatio_working_3-way'!R630/3)</f>
        <v>-0.43735785854351261</v>
      </c>
      <c r="AU630" s="11">
        <f>IF(('OddsRatio_working_3-way'!X630=0),0,'OddsRatio_working_3-way'!AO630)</f>
        <v>0</v>
      </c>
      <c r="AV630" s="11">
        <f>IF(('OddsRatio_working_3-way'!X630=0),0,'OddsRatio_working_3-way'!AP630)</f>
        <v>0</v>
      </c>
      <c r="AW630" s="11">
        <f>IF(('OddsRatio_working_3-way'!X630=0),0,'OddsRatio_working_3-way'!AQ630)</f>
        <v>0</v>
      </c>
    </row>
    <row r="631" spans="1:49" x14ac:dyDescent="0.2">
      <c r="A631" s="4">
        <f>IF('True_Odds_Calculator_3-way'!A632="","",'True_Odds_Calculator_3-way'!A632)</f>
        <v>6.34</v>
      </c>
      <c r="B631" s="4">
        <f>IF('True_Odds_Calculator_3-way'!B632="","",'True_Odds_Calculator_3-way'!B632)</f>
        <v>3.32</v>
      </c>
      <c r="C631" s="4">
        <f>IF('True_Odds_Calculator_3-way'!C632="","",'True_Odds_Calculator_3-way'!C632)</f>
        <v>1.64</v>
      </c>
      <c r="D631" s="9">
        <f t="shared" si="130"/>
        <v>0.1424648802823601</v>
      </c>
      <c r="E631" s="9">
        <f t="shared" si="131"/>
        <v>0.27661635757874042</v>
      </c>
      <c r="F631" s="9">
        <f t="shared" si="132"/>
        <v>0.58091876213889937</v>
      </c>
      <c r="G631" s="9">
        <f t="shared" si="133"/>
        <v>1.127204829375783</v>
      </c>
      <c r="H631" s="9">
        <f t="shared" si="134"/>
        <v>7.0192737888666823</v>
      </c>
      <c r="I631" s="9">
        <f t="shared" si="135"/>
        <v>3.6151152041518162</v>
      </c>
      <c r="J631" s="9">
        <f t="shared" si="136"/>
        <v>1.7214110908005018</v>
      </c>
      <c r="K631" s="11">
        <f t="shared" si="137"/>
        <v>0.15772870662460567</v>
      </c>
      <c r="L631" s="11">
        <f t="shared" si="138"/>
        <v>0.30120481927710846</v>
      </c>
      <c r="M631" s="11">
        <f t="shared" si="139"/>
        <v>0.6097560975609756</v>
      </c>
      <c r="N631" s="11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-0.22968785196954644</v>
      </c>
      <c r="O631" s="11">
        <f>0</f>
        <v>0</v>
      </c>
      <c r="P631" s="11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0.24044010156189893</v>
      </c>
      <c r="Q631" s="11">
        <f>2*'OddsRatio_working_3-way'!K631*'OddsRatio_working_3-way'!L631*'OddsRatio_working_3-way'!M631</f>
        <v>5.7937373870337087E-2</v>
      </c>
      <c r="R631" s="11">
        <f t="shared" si="140"/>
        <v>0</v>
      </c>
      <c r="S631" s="11">
        <f t="shared" si="141"/>
        <v>-1.0468124434973518</v>
      </c>
      <c r="T631" s="11">
        <f t="shared" si="142"/>
        <v>-0.25224396228851848</v>
      </c>
      <c r="U631" s="11">
        <f>'OddsRatio_working_3-way'!S631-'OddsRatio_working_3-way'!R631^2/3</f>
        <v>-1.0468124434973518</v>
      </c>
      <c r="V631" s="11">
        <f>'OddsRatio_working_3-way'!S631*'OddsRatio_working_3-way'!R631/3-2*'OddsRatio_working_3-way'!R631^3/27-'OddsRatio_working_3-way'!T631</f>
        <v>0.25224396228851848</v>
      </c>
      <c r="W631" s="11">
        <f>'OddsRatio_working_3-way'!V631^2+4*'OddsRatio_working_3-way'!U631^3/27</f>
        <v>-0.10631581757893101</v>
      </c>
      <c r="X631" s="11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0.20612061644213475</v>
      </c>
      <c r="Y631" s="11">
        <f>IF('OddsRatio_working_3-way'!W631&gt;=0,IF('OddsRatio_working_3-way'!V631+SQRT('OddsRatio_working_3-way'!W631)&gt;0,0,PI()),ACOS('OddsRatio_working_3-way'!V631/(2*'OddsRatio_working_3-way'!X631)))</f>
        <v>0.91235551783334778</v>
      </c>
      <c r="Z631" s="11">
        <f>'OddsRatio_working_3-way'!X631^(1/3)*COS('OddsRatio_working_3-way'!Y631/3)</f>
        <v>0.56360241468789152</v>
      </c>
      <c r="AA631" s="11">
        <f>'OddsRatio_working_3-way'!X631^(1/3)*COS(('OddsRatio_working_3-way'!Y631+2*PI())/3)</f>
        <v>-0.43499177328330596</v>
      </c>
      <c r="AB631" s="11">
        <f>'OddsRatio_working_3-way'!X631^(1/3)*COS(('OddsRatio_working_3-way'!Y631+4*PI())/3)</f>
        <v>-0.12861064140458547</v>
      </c>
      <c r="AC631" s="11">
        <f>'OddsRatio_working_3-way'!X631^(1/3)*SIN('OddsRatio_working_3-way'!Y631/3)</f>
        <v>0.17688922896480153</v>
      </c>
      <c r="AD631" s="11">
        <f>'OddsRatio_working_3-way'!X631^(1/3)*SIN(('OddsRatio_working_3-way'!Y631+2*PI())/3)</f>
        <v>0.39964939427156515</v>
      </c>
      <c r="AE631" s="11">
        <f>'OddsRatio_working_3-way'!X631^(1/3)*SIN(('OddsRatio_working_3-way'!Y631+4*PI())/3)</f>
        <v>-0.57653862323636673</v>
      </c>
      <c r="AF631" s="11">
        <f>-'OddsRatio_working_3-way'!U631/(3*'OddsRatio_working_3-way'!X631^(1/3))*COS(('OddsRatio_working_3-way'!Y631)/3)</f>
        <v>0.56360241468789141</v>
      </c>
      <c r="AG631" s="11">
        <f>-'OddsRatio_working_3-way'!U631/(3*'OddsRatio_working_3-way'!X631^(1/3))*COS(('OddsRatio_working_3-way'!Y631+2*PI())/3)</f>
        <v>-0.43499177328330585</v>
      </c>
      <c r="AH631" s="11">
        <f>-'OddsRatio_working_3-way'!U631/(3*'OddsRatio_working_3-way'!X631^(1/3))*COS(('OddsRatio_working_3-way'!Y631+4*PI())/3)</f>
        <v>-0.12861064140458545</v>
      </c>
      <c r="AI631" s="11">
        <f>'OddsRatio_working_3-way'!U631/(3*'OddsRatio_working_3-way'!X631^(1/3))*SIN(('OddsRatio_working_3-way'!Y631)/3)</f>
        <v>-0.1768892289648015</v>
      </c>
      <c r="AJ631" s="11">
        <f>'OddsRatio_working_3-way'!U631/(3*'OddsRatio_working_3-way'!X631^(1/3))*SIN(('OddsRatio_working_3-way'!Y631+2*PI())/3)</f>
        <v>-0.39964939427156509</v>
      </c>
      <c r="AK631" s="11">
        <f>'OddsRatio_working_3-way'!U631/(3*'OddsRatio_working_3-way'!X631^(1/3))*SIN(('OddsRatio_working_3-way'!Y631+4*PI())/3)</f>
        <v>0.57653862323636662</v>
      </c>
      <c r="AL631" s="11">
        <f>'OddsRatio_working_3-way'!Z631+'OddsRatio_working_3-way'!AF631</f>
        <v>1.127204829375783</v>
      </c>
      <c r="AM631" s="11">
        <f>'OddsRatio_working_3-way'!AA631+'OddsRatio_working_3-way'!AG631</f>
        <v>-0.86998354656661181</v>
      </c>
      <c r="AN631" s="11">
        <f>'OddsRatio_working_3-way'!AB631+'OddsRatio_working_3-way'!AH631</f>
        <v>-0.25722128280917089</v>
      </c>
      <c r="AO631" s="11">
        <f>'OddsRatio_working_3-way'!AC631+'OddsRatio_working_3-way'!AI631</f>
        <v>0</v>
      </c>
      <c r="AP631" s="11">
        <f>'OddsRatio_working_3-way'!AD631+'OddsRatio_working_3-way'!AJ631</f>
        <v>0</v>
      </c>
      <c r="AQ631" s="11">
        <f>'OddsRatio_working_3-way'!AE631+'OddsRatio_working_3-way'!AK631</f>
        <v>0</v>
      </c>
      <c r="AR631" s="10">
        <f>IF(A631="","",IF(('OddsRatio_working_3-way'!X631=0),IF(Q631&gt;0,-Q631^(1/3),(-Q631)^(1/3)),'OddsRatio_working_3-way'!AL631-'OddsRatio_working_3-way'!R631/3))</f>
        <v>1.127204829375783</v>
      </c>
      <c r="AS631" s="11">
        <f>IF(('OddsRatio_working_3-way'!X631=0),IF(Q631&gt;0,-Q631^(1/3),(-Q631)^(1/3)),'OddsRatio_working_3-way'!AM631-'OddsRatio_working_3-way'!R631/3)</f>
        <v>-0.86998354656661181</v>
      </c>
      <c r="AT631" s="11">
        <f>IF(('OddsRatio_working_3-way'!X631=0),IF(Q631&gt;0,-Q631^(1/3),(-Q631)^(1/3)),'OddsRatio_working_3-way'!AN631-'OddsRatio_working_3-way'!R631/3)</f>
        <v>-0.25722128280917089</v>
      </c>
      <c r="AU631" s="11">
        <f>IF(('OddsRatio_working_3-way'!X631=0),0,'OddsRatio_working_3-way'!AO631)</f>
        <v>0</v>
      </c>
      <c r="AV631" s="11">
        <f>IF(('OddsRatio_working_3-way'!X631=0),0,'OddsRatio_working_3-way'!AP631)</f>
        <v>0</v>
      </c>
      <c r="AW631" s="11">
        <f>IF(('OddsRatio_working_3-way'!X631=0),0,'OddsRatio_working_3-way'!AQ631)</f>
        <v>0</v>
      </c>
    </row>
    <row r="632" spans="1:49" x14ac:dyDescent="0.2">
      <c r="A632" s="4">
        <f>IF('True_Odds_Calculator_3-way'!A633="","",'True_Odds_Calculator_3-way'!A633)</f>
        <v>2.65</v>
      </c>
      <c r="B632" s="4">
        <f>IF('True_Odds_Calculator_3-way'!B633="","",'True_Odds_Calculator_3-way'!B633)</f>
        <v>3.59</v>
      </c>
      <c r="C632" s="4">
        <f>IF('True_Odds_Calculator_3-way'!C633="","",'True_Odds_Calculator_3-way'!C633)</f>
        <v>2.5299999999999998</v>
      </c>
      <c r="D632" s="9">
        <f t="shared" si="130"/>
        <v>0.35951559499908214</v>
      </c>
      <c r="E632" s="9">
        <f t="shared" si="131"/>
        <v>0.26340415398667566</v>
      </c>
      <c r="F632" s="9">
        <f t="shared" si="132"/>
        <v>0.37708025101424247</v>
      </c>
      <c r="G632" s="9">
        <f t="shared" si="133"/>
        <v>1.0797093980532724</v>
      </c>
      <c r="H632" s="9">
        <f t="shared" si="134"/>
        <v>2.7815205067878987</v>
      </c>
      <c r="I632" s="9">
        <f t="shared" si="135"/>
        <v>3.7964473409579758</v>
      </c>
      <c r="J632" s="9">
        <f t="shared" si="136"/>
        <v>2.6519553790215058</v>
      </c>
      <c r="K632" s="11">
        <f t="shared" si="137"/>
        <v>0.37735849056603776</v>
      </c>
      <c r="L632" s="11">
        <f t="shared" si="138"/>
        <v>0.2785515320334262</v>
      </c>
      <c r="M632" s="11">
        <f t="shared" si="139"/>
        <v>0.39525691699604748</v>
      </c>
      <c r="N632" s="11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-0.27165286857806192</v>
      </c>
      <c r="O632" s="11">
        <f>0</f>
        <v>0</v>
      </c>
      <c r="P632" s="11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0.23972590645579372</v>
      </c>
      <c r="Q632" s="11">
        <f>2*'OddsRatio_working_3-way'!K632*'OddsRatio_working_3-way'!L632*'OddsRatio_working_3-way'!M632</f>
        <v>8.3093901717779473E-2</v>
      </c>
      <c r="R632" s="11">
        <f t="shared" si="140"/>
        <v>0</v>
      </c>
      <c r="S632" s="11">
        <f t="shared" si="141"/>
        <v>-0.88247147070676457</v>
      </c>
      <c r="T632" s="11">
        <f t="shared" si="142"/>
        <v>-0.30588265882383525</v>
      </c>
      <c r="U632" s="11">
        <f>'OddsRatio_working_3-way'!S632-'OddsRatio_working_3-way'!R632^2/3</f>
        <v>-0.88247147070676457</v>
      </c>
      <c r="V632" s="11">
        <f>'OddsRatio_working_3-way'!S632*'OddsRatio_working_3-way'!R632/3-2*'OddsRatio_working_3-way'!R632^3/27-'OddsRatio_working_3-way'!T632</f>
        <v>0.30588265882383525</v>
      </c>
      <c r="W632" s="11">
        <f>'OddsRatio_working_3-way'!V632^2+4*'OddsRatio_working_3-way'!U632^3/27</f>
        <v>-8.2476303500007564E-3</v>
      </c>
      <c r="X632" s="11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0.15953983148350412</v>
      </c>
      <c r="Y632" s="11">
        <f>IF('OddsRatio_working_3-way'!W632&gt;=0,IF('OddsRatio_working_3-way'!V632+SQRT('OddsRatio_working_3-way'!W632)&gt;0,0,PI()),ACOS('OddsRatio_working_3-way'!V632/(2*'OddsRatio_working_3-way'!X632)))</f>
        <v>0.28861004777229726</v>
      </c>
      <c r="Z632" s="11">
        <f>'OddsRatio_working_3-way'!X632^(1/3)*COS('OddsRatio_working_3-way'!Y632/3)</f>
        <v>0.5398546990266363</v>
      </c>
      <c r="AA632" s="11">
        <f>'OddsRatio_working_3-way'!X632^(1/3)*COS(('OddsRatio_working_3-way'!Y632+2*PI())/3)</f>
        <v>-0.31504437103331834</v>
      </c>
      <c r="AB632" s="11">
        <f>'OddsRatio_working_3-way'!X632^(1/3)*COS(('OddsRatio_working_3-way'!Y632+4*PI())/3)</f>
        <v>-0.22481032799331813</v>
      </c>
      <c r="AC632" s="11">
        <f>'OddsRatio_working_3-way'!X632^(1/3)*SIN('OddsRatio_working_3-way'!Y632/3)</f>
        <v>5.2096649039212364E-2</v>
      </c>
      <c r="AD632" s="11">
        <f>'OddsRatio_working_3-way'!X632^(1/3)*SIN(('OddsRatio_working_3-way'!Y632+2*PI())/3)</f>
        <v>0.44147955918986304</v>
      </c>
      <c r="AE632" s="11">
        <f>'OddsRatio_working_3-way'!X632^(1/3)*SIN(('OddsRatio_working_3-way'!Y632+4*PI())/3)</f>
        <v>-0.49357620822907544</v>
      </c>
      <c r="AF632" s="11">
        <f>-'OddsRatio_working_3-way'!U632/(3*'OddsRatio_working_3-way'!X632^(1/3))*COS(('OddsRatio_working_3-way'!Y632)/3)</f>
        <v>0.53985469902663608</v>
      </c>
      <c r="AG632" s="11">
        <f>-'OddsRatio_working_3-way'!U632/(3*'OddsRatio_working_3-way'!X632^(1/3))*COS(('OddsRatio_working_3-way'!Y632+2*PI())/3)</f>
        <v>-0.31504437103331817</v>
      </c>
      <c r="AH632" s="11">
        <f>-'OddsRatio_working_3-way'!U632/(3*'OddsRatio_working_3-way'!X632^(1/3))*COS(('OddsRatio_working_3-way'!Y632+4*PI())/3)</f>
        <v>-0.22481032799331802</v>
      </c>
      <c r="AI632" s="11">
        <f>'OddsRatio_working_3-way'!U632/(3*'OddsRatio_working_3-way'!X632^(1/3))*SIN(('OddsRatio_working_3-way'!Y632)/3)</f>
        <v>-5.2096649039212344E-2</v>
      </c>
      <c r="AJ632" s="11">
        <f>'OddsRatio_working_3-way'!U632/(3*'OddsRatio_working_3-way'!X632^(1/3))*SIN(('OddsRatio_working_3-way'!Y632+2*PI())/3)</f>
        <v>-0.44147955918986287</v>
      </c>
      <c r="AK632" s="11">
        <f>'OddsRatio_working_3-way'!U632/(3*'OddsRatio_working_3-way'!X632^(1/3))*SIN(('OddsRatio_working_3-way'!Y632+4*PI())/3)</f>
        <v>0.49357620822907522</v>
      </c>
      <c r="AL632" s="11">
        <f>'OddsRatio_working_3-way'!Z632+'OddsRatio_working_3-way'!AF632</f>
        <v>1.0797093980532724</v>
      </c>
      <c r="AM632" s="11">
        <f>'OddsRatio_working_3-way'!AA632+'OddsRatio_working_3-way'!AG632</f>
        <v>-0.63008874206663656</v>
      </c>
      <c r="AN632" s="11">
        <f>'OddsRatio_working_3-way'!AB632+'OddsRatio_working_3-way'!AH632</f>
        <v>-0.44962065598663614</v>
      </c>
      <c r="AO632" s="11">
        <f>'OddsRatio_working_3-way'!AC632+'OddsRatio_working_3-way'!AI632</f>
        <v>0</v>
      </c>
      <c r="AP632" s="11">
        <f>'OddsRatio_working_3-way'!AD632+'OddsRatio_working_3-way'!AJ632</f>
        <v>0</v>
      </c>
      <c r="AQ632" s="11">
        <f>'OddsRatio_working_3-way'!AE632+'OddsRatio_working_3-way'!AK632</f>
        <v>0</v>
      </c>
      <c r="AR632" s="10">
        <f>IF(A632="","",IF(('OddsRatio_working_3-way'!X632=0),IF(Q632&gt;0,-Q632^(1/3),(-Q632)^(1/3)),'OddsRatio_working_3-way'!AL632-'OddsRatio_working_3-way'!R632/3))</f>
        <v>1.0797093980532724</v>
      </c>
      <c r="AS632" s="11">
        <f>IF(('OddsRatio_working_3-way'!X632=0),IF(Q632&gt;0,-Q632^(1/3),(-Q632)^(1/3)),'OddsRatio_working_3-way'!AM632-'OddsRatio_working_3-way'!R632/3)</f>
        <v>-0.63008874206663656</v>
      </c>
      <c r="AT632" s="11">
        <f>IF(('OddsRatio_working_3-way'!X632=0),IF(Q632&gt;0,-Q632^(1/3),(-Q632)^(1/3)),'OddsRatio_working_3-way'!AN632-'OddsRatio_working_3-way'!R632/3)</f>
        <v>-0.44962065598663614</v>
      </c>
      <c r="AU632" s="11">
        <f>IF(('OddsRatio_working_3-way'!X632=0),0,'OddsRatio_working_3-way'!AO632)</f>
        <v>0</v>
      </c>
      <c r="AV632" s="11">
        <f>IF(('OddsRatio_working_3-way'!X632=0),0,'OddsRatio_working_3-way'!AP632)</f>
        <v>0</v>
      </c>
      <c r="AW632" s="11">
        <f>IF(('OddsRatio_working_3-way'!X632=0),0,'OddsRatio_working_3-way'!AQ632)</f>
        <v>0</v>
      </c>
    </row>
    <row r="633" spans="1:49" x14ac:dyDescent="0.2">
      <c r="A633" s="4">
        <f>IF('True_Odds_Calculator_3-way'!A634="","",'True_Odds_Calculator_3-way'!A634)</f>
        <v>2.2200000000000002</v>
      </c>
      <c r="B633" s="4">
        <f>IF('True_Odds_Calculator_3-way'!B634="","",'True_Odds_Calculator_3-way'!B634)</f>
        <v>3.55</v>
      </c>
      <c r="C633" s="4">
        <f>IF('True_Odds_Calculator_3-way'!C634="","",'True_Odds_Calculator_3-way'!C634)</f>
        <v>3.14</v>
      </c>
      <c r="D633" s="9">
        <f t="shared" si="130"/>
        <v>0.43153028336434746</v>
      </c>
      <c r="E633" s="9">
        <f t="shared" si="131"/>
        <v>0.26642191399066334</v>
      </c>
      <c r="F633" s="9">
        <f t="shared" si="132"/>
        <v>0.30204780264498926</v>
      </c>
      <c r="G633" s="9">
        <f t="shared" si="133"/>
        <v>1.07978235153005</v>
      </c>
      <c r="H633" s="9">
        <f t="shared" si="134"/>
        <v>2.3173344688666613</v>
      </c>
      <c r="I633" s="9">
        <f t="shared" si="135"/>
        <v>3.7534449964016274</v>
      </c>
      <c r="J633" s="9">
        <f t="shared" si="136"/>
        <v>3.3107342322743074</v>
      </c>
      <c r="K633" s="11">
        <f t="shared" si="137"/>
        <v>0.4504504504504504</v>
      </c>
      <c r="L633" s="11">
        <f t="shared" si="138"/>
        <v>0.28169014084507044</v>
      </c>
      <c r="M633" s="11">
        <f t="shared" si="139"/>
        <v>0.31847133757961782</v>
      </c>
      <c r="N633" s="11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-0.26903129917393864</v>
      </c>
      <c r="O633" s="11">
        <f>0</f>
        <v>0</v>
      </c>
      <c r="P633" s="11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0.23882319567257221</v>
      </c>
      <c r="Q633" s="11">
        <f>2*'OddsRatio_working_3-way'!K633*'OddsRatio_working_3-way'!L633*'OddsRatio_working_3-way'!M633</f>
        <v>8.0820032376504966E-2</v>
      </c>
      <c r="R633" s="11">
        <f t="shared" si="140"/>
        <v>0</v>
      </c>
      <c r="S633" s="11">
        <f t="shared" si="141"/>
        <v>-0.88771528222136054</v>
      </c>
      <c r="T633" s="11">
        <f t="shared" si="142"/>
        <v>-0.30041126301907289</v>
      </c>
      <c r="U633" s="11">
        <f>'OddsRatio_working_3-way'!S633-'OddsRatio_working_3-way'!R633^2/3</f>
        <v>-0.88771528222136054</v>
      </c>
      <c r="V633" s="11">
        <f>'OddsRatio_working_3-way'!S633*'OddsRatio_working_3-way'!R633/3-2*'OddsRatio_working_3-way'!R633^3/27-'OddsRatio_working_3-way'!T633</f>
        <v>0.30041126301907289</v>
      </c>
      <c r="W633" s="11">
        <f>'OddsRatio_working_3-way'!V633^2+4*'OddsRatio_working_3-way'!U633^3/27</f>
        <v>-1.3390665709635902E-2</v>
      </c>
      <c r="X633" s="11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0.16096396542266106</v>
      </c>
      <c r="Y633" s="11">
        <f>IF('OddsRatio_working_3-way'!W633&gt;=0,IF('OddsRatio_working_3-way'!V633+SQRT('OddsRatio_working_3-way'!W633)&gt;0,0,PI()),ACOS('OddsRatio_working_3-way'!V633/(2*'OddsRatio_working_3-way'!X633)))</f>
        <v>0.36768192682431411</v>
      </c>
      <c r="Z633" s="11">
        <f>'OddsRatio_working_3-way'!X633^(1/3)*COS('OddsRatio_working_3-way'!Y633/3)</f>
        <v>0.53989117576502499</v>
      </c>
      <c r="AA633" s="11">
        <f>'OddsRatio_working_3-way'!X633^(1/3)*COS(('OddsRatio_working_3-way'!Y633+2*PI())/3)</f>
        <v>-0.32753863697382485</v>
      </c>
      <c r="AB633" s="11">
        <f>'OddsRatio_working_3-way'!X633^(1/3)*COS(('OddsRatio_working_3-way'!Y633+4*PI())/3)</f>
        <v>-0.21235253879119997</v>
      </c>
      <c r="AC633" s="11">
        <f>'OddsRatio_working_3-way'!X633^(1/3)*SIN('OddsRatio_working_3-way'!Y633/3)</f>
        <v>6.6502724792641091E-2</v>
      </c>
      <c r="AD633" s="11">
        <f>'OddsRatio_working_3-way'!X633^(1/3)*SIN(('OddsRatio_working_3-way'!Y633+2*PI())/3)</f>
        <v>0.43430811109524053</v>
      </c>
      <c r="AE633" s="11">
        <f>'OddsRatio_working_3-way'!X633^(1/3)*SIN(('OddsRatio_working_3-way'!Y633+4*PI())/3)</f>
        <v>-0.50081083588788167</v>
      </c>
      <c r="AF633" s="11">
        <f>-'OddsRatio_working_3-way'!U633/(3*'OddsRatio_working_3-way'!X633^(1/3))*COS(('OddsRatio_working_3-way'!Y633)/3)</f>
        <v>0.53989117576502499</v>
      </c>
      <c r="AG633" s="11">
        <f>-'OddsRatio_working_3-way'!U633/(3*'OddsRatio_working_3-way'!X633^(1/3))*COS(('OddsRatio_working_3-way'!Y633+2*PI())/3)</f>
        <v>-0.32753863697382485</v>
      </c>
      <c r="AH633" s="11">
        <f>-'OddsRatio_working_3-way'!U633/(3*'OddsRatio_working_3-way'!X633^(1/3))*COS(('OddsRatio_working_3-way'!Y633+4*PI())/3)</f>
        <v>-0.21235253879119997</v>
      </c>
      <c r="AI633" s="11">
        <f>'OddsRatio_working_3-way'!U633/(3*'OddsRatio_working_3-way'!X633^(1/3))*SIN(('OddsRatio_working_3-way'!Y633)/3)</f>
        <v>-6.6502724792641091E-2</v>
      </c>
      <c r="AJ633" s="11">
        <f>'OddsRatio_working_3-way'!U633/(3*'OddsRatio_working_3-way'!X633^(1/3))*SIN(('OddsRatio_working_3-way'!Y633+2*PI())/3)</f>
        <v>-0.43430811109524053</v>
      </c>
      <c r="AK633" s="11">
        <f>'OddsRatio_working_3-way'!U633/(3*'OddsRatio_working_3-way'!X633^(1/3))*SIN(('OddsRatio_working_3-way'!Y633+4*PI())/3)</f>
        <v>0.50081083588788167</v>
      </c>
      <c r="AL633" s="11">
        <f>'OddsRatio_working_3-way'!Z633+'OddsRatio_working_3-way'!AF633</f>
        <v>1.07978235153005</v>
      </c>
      <c r="AM633" s="11">
        <f>'OddsRatio_working_3-way'!AA633+'OddsRatio_working_3-way'!AG633</f>
        <v>-0.6550772739476497</v>
      </c>
      <c r="AN633" s="11">
        <f>'OddsRatio_working_3-way'!AB633+'OddsRatio_working_3-way'!AH633</f>
        <v>-0.42470507758239995</v>
      </c>
      <c r="AO633" s="11">
        <f>'OddsRatio_working_3-way'!AC633+'OddsRatio_working_3-way'!AI633</f>
        <v>0</v>
      </c>
      <c r="AP633" s="11">
        <f>'OddsRatio_working_3-way'!AD633+'OddsRatio_working_3-way'!AJ633</f>
        <v>0</v>
      </c>
      <c r="AQ633" s="11">
        <f>'OddsRatio_working_3-way'!AE633+'OddsRatio_working_3-way'!AK633</f>
        <v>0</v>
      </c>
      <c r="AR633" s="10">
        <f>IF(A633="","",IF(('OddsRatio_working_3-way'!X633=0),IF(Q633&gt;0,-Q633^(1/3),(-Q633)^(1/3)),'OddsRatio_working_3-way'!AL633-'OddsRatio_working_3-way'!R633/3))</f>
        <v>1.07978235153005</v>
      </c>
      <c r="AS633" s="11">
        <f>IF(('OddsRatio_working_3-way'!X633=0),IF(Q633&gt;0,-Q633^(1/3),(-Q633)^(1/3)),'OddsRatio_working_3-way'!AM633-'OddsRatio_working_3-way'!R633/3)</f>
        <v>-0.6550772739476497</v>
      </c>
      <c r="AT633" s="11">
        <f>IF(('OddsRatio_working_3-way'!X633=0),IF(Q633&gt;0,-Q633^(1/3),(-Q633)^(1/3)),'OddsRatio_working_3-way'!AN633-'OddsRatio_working_3-way'!R633/3)</f>
        <v>-0.42470507758239995</v>
      </c>
      <c r="AU633" s="11">
        <f>IF(('OddsRatio_working_3-way'!X633=0),0,'OddsRatio_working_3-way'!AO633)</f>
        <v>0</v>
      </c>
      <c r="AV633" s="11">
        <f>IF(('OddsRatio_working_3-way'!X633=0),0,'OddsRatio_working_3-way'!AP633)</f>
        <v>0</v>
      </c>
      <c r="AW633" s="11">
        <f>IF(('OddsRatio_working_3-way'!X633=0),0,'OddsRatio_working_3-way'!AQ633)</f>
        <v>0</v>
      </c>
    </row>
    <row r="634" spans="1:49" x14ac:dyDescent="0.2">
      <c r="A634" s="4">
        <f>IF('True_Odds_Calculator_3-way'!A635="","",'True_Odds_Calculator_3-way'!A635)</f>
        <v>2.04</v>
      </c>
      <c r="B634" s="4">
        <f>IF('True_Odds_Calculator_3-way'!B635="","",'True_Odds_Calculator_3-way'!B635)</f>
        <v>3.5</v>
      </c>
      <c r="C634" s="4">
        <f>IF('True_Odds_Calculator_3-way'!C635="","",'True_Odds_Calculator_3-way'!C635)</f>
        <v>3.65</v>
      </c>
      <c r="D634" s="9">
        <f t="shared" si="130"/>
        <v>0.47091276137052485</v>
      </c>
      <c r="E634" s="9">
        <f t="shared" si="131"/>
        <v>0.27021135958874953</v>
      </c>
      <c r="F634" s="9">
        <f t="shared" si="132"/>
        <v>0.25887587904072562</v>
      </c>
      <c r="G634" s="9">
        <f t="shared" si="133"/>
        <v>1.0803226652231919</v>
      </c>
      <c r="H634" s="9">
        <f t="shared" si="134"/>
        <v>2.1235355718321198</v>
      </c>
      <c r="I634" s="9">
        <f t="shared" si="135"/>
        <v>3.7008066630579797</v>
      </c>
      <c r="J634" s="9">
        <f t="shared" si="136"/>
        <v>3.8628550628414584</v>
      </c>
      <c r="K634" s="11">
        <f t="shared" si="137"/>
        <v>0.49019607843137253</v>
      </c>
      <c r="L634" s="11">
        <f t="shared" si="138"/>
        <v>0.2857142857142857</v>
      </c>
      <c r="M634" s="11">
        <f t="shared" si="139"/>
        <v>0.27397260273972601</v>
      </c>
      <c r="N634" s="11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-0.26437972449253677</v>
      </c>
      <c r="O634" s="11">
        <f>0</f>
        <v>0</v>
      </c>
      <c r="P634" s="11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0.2375196654004067</v>
      </c>
      <c r="Q634" s="11">
        <f>2*'OddsRatio_working_3-way'!K634*'OddsRatio_working_3-way'!L634*'OddsRatio_working_3-way'!M634</f>
        <v>7.674302597751427E-2</v>
      </c>
      <c r="R634" s="11">
        <f t="shared" si="140"/>
        <v>0</v>
      </c>
      <c r="S634" s="11">
        <f t="shared" si="141"/>
        <v>-0.89840348330914344</v>
      </c>
      <c r="T634" s="11">
        <f t="shared" si="142"/>
        <v>-0.29027576197387506</v>
      </c>
      <c r="U634" s="11">
        <f>'OddsRatio_working_3-way'!S634-'OddsRatio_working_3-way'!R634^2/3</f>
        <v>-0.89840348330914344</v>
      </c>
      <c r="V634" s="11">
        <f>'OddsRatio_working_3-way'!S634*'OddsRatio_working_3-way'!R634/3-2*'OddsRatio_working_3-way'!R634^3/27-'OddsRatio_working_3-way'!T634</f>
        <v>0.29027576197387506</v>
      </c>
      <c r="W634" s="11">
        <f>'OddsRatio_working_3-way'!V634^2+4*'OddsRatio_working_3-way'!U634^3/27</f>
        <v>-2.3166254945135328E-2</v>
      </c>
      <c r="X634" s="11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0.16387973710517806</v>
      </c>
      <c r="Y634" s="11">
        <f>IF('OddsRatio_working_3-way'!W634&gt;=0,IF('OddsRatio_working_3-way'!V634+SQRT('OddsRatio_working_3-way'!W634)&gt;0,0,PI()),ACOS('OddsRatio_working_3-way'!V634/(2*'OddsRatio_working_3-way'!X634)))</f>
        <v>0.48293339970527271</v>
      </c>
      <c r="Z634" s="11">
        <f>'OddsRatio_working_3-way'!X634^(1/3)*COS('OddsRatio_working_3-way'!Y634/3)</f>
        <v>0.54016133261159593</v>
      </c>
      <c r="AA634" s="11">
        <f>'OddsRatio_working_3-way'!X634^(1/3)*COS(('OddsRatio_working_3-way'!Y634+2*PI())/3)</f>
        <v>-0.34604231380461464</v>
      </c>
      <c r="AB634" s="11">
        <f>'OddsRatio_working_3-way'!X634^(1/3)*COS(('OddsRatio_working_3-way'!Y634+4*PI())/3)</f>
        <v>-0.1941190188069811</v>
      </c>
      <c r="AC634" s="11">
        <f>'OddsRatio_working_3-way'!X634^(1/3)*SIN('OddsRatio_working_3-way'!Y634/3)</f>
        <v>8.7712955263058695E-2</v>
      </c>
      <c r="AD634" s="11">
        <f>'OddsRatio_working_3-way'!X634^(1/3)*SIN(('OddsRatio_working_3-way'!Y634+2*PI())/3)</f>
        <v>0.42393695855216851</v>
      </c>
      <c r="AE634" s="11">
        <f>'OddsRatio_working_3-way'!X634^(1/3)*SIN(('OddsRatio_working_3-way'!Y634+4*PI())/3)</f>
        <v>-0.51164991381522718</v>
      </c>
      <c r="AF634" s="11">
        <f>-'OddsRatio_working_3-way'!U634/(3*'OddsRatio_working_3-way'!X634^(1/3))*COS(('OddsRatio_working_3-way'!Y634)/3)</f>
        <v>0.54016133261159605</v>
      </c>
      <c r="AG634" s="11">
        <f>-'OddsRatio_working_3-way'!U634/(3*'OddsRatio_working_3-way'!X634^(1/3))*COS(('OddsRatio_working_3-way'!Y634+2*PI())/3)</f>
        <v>-0.34604231380461475</v>
      </c>
      <c r="AH634" s="11">
        <f>-'OddsRatio_working_3-way'!U634/(3*'OddsRatio_working_3-way'!X634^(1/3))*COS(('OddsRatio_working_3-way'!Y634+4*PI())/3)</f>
        <v>-0.19411901880698113</v>
      </c>
      <c r="AI634" s="11">
        <f>'OddsRatio_working_3-way'!U634/(3*'OddsRatio_working_3-way'!X634^(1/3))*SIN(('OddsRatio_working_3-way'!Y634)/3)</f>
        <v>-8.7712955263058709E-2</v>
      </c>
      <c r="AJ634" s="11">
        <f>'OddsRatio_working_3-way'!U634/(3*'OddsRatio_working_3-way'!X634^(1/3))*SIN(('OddsRatio_working_3-way'!Y634+2*PI())/3)</f>
        <v>-0.42393695855216862</v>
      </c>
      <c r="AK634" s="11">
        <f>'OddsRatio_working_3-way'!U634/(3*'OddsRatio_working_3-way'!X634^(1/3))*SIN(('OddsRatio_working_3-way'!Y634+4*PI())/3)</f>
        <v>0.51164991381522729</v>
      </c>
      <c r="AL634" s="11">
        <f>'OddsRatio_working_3-way'!Z634+'OddsRatio_working_3-way'!AF634</f>
        <v>1.0803226652231919</v>
      </c>
      <c r="AM634" s="11">
        <f>'OddsRatio_working_3-way'!AA634+'OddsRatio_working_3-way'!AG634</f>
        <v>-0.6920846276092294</v>
      </c>
      <c r="AN634" s="11">
        <f>'OddsRatio_working_3-way'!AB634+'OddsRatio_working_3-way'!AH634</f>
        <v>-0.38823803761396225</v>
      </c>
      <c r="AO634" s="11">
        <f>'OddsRatio_working_3-way'!AC634+'OddsRatio_working_3-way'!AI634</f>
        <v>0</v>
      </c>
      <c r="AP634" s="11">
        <f>'OddsRatio_working_3-way'!AD634+'OddsRatio_working_3-way'!AJ634</f>
        <v>0</v>
      </c>
      <c r="AQ634" s="11">
        <f>'OddsRatio_working_3-way'!AE634+'OddsRatio_working_3-way'!AK634</f>
        <v>0</v>
      </c>
      <c r="AR634" s="10">
        <f>IF(A634="","",IF(('OddsRatio_working_3-way'!X634=0),IF(Q634&gt;0,-Q634^(1/3),(-Q634)^(1/3)),'OddsRatio_working_3-way'!AL634-'OddsRatio_working_3-way'!R634/3))</f>
        <v>1.0803226652231919</v>
      </c>
      <c r="AS634" s="11">
        <f>IF(('OddsRatio_working_3-way'!X634=0),IF(Q634&gt;0,-Q634^(1/3),(-Q634)^(1/3)),'OddsRatio_working_3-way'!AM634-'OddsRatio_working_3-way'!R634/3)</f>
        <v>-0.6920846276092294</v>
      </c>
      <c r="AT634" s="11">
        <f>IF(('OddsRatio_working_3-way'!X634=0),IF(Q634&gt;0,-Q634^(1/3),(-Q634)^(1/3)),'OddsRatio_working_3-way'!AN634-'OddsRatio_working_3-way'!R634/3)</f>
        <v>-0.38823803761396225</v>
      </c>
      <c r="AU634" s="11">
        <f>IF(('OddsRatio_working_3-way'!X634=0),0,'OddsRatio_working_3-way'!AO634)</f>
        <v>0</v>
      </c>
      <c r="AV634" s="11">
        <f>IF(('OddsRatio_working_3-way'!X634=0),0,'OddsRatio_working_3-way'!AP634)</f>
        <v>0</v>
      </c>
      <c r="AW634" s="11">
        <f>IF(('OddsRatio_working_3-way'!X634=0),0,'OddsRatio_working_3-way'!AQ634)</f>
        <v>0</v>
      </c>
    </row>
    <row r="635" spans="1:49" x14ac:dyDescent="0.2">
      <c r="A635" s="4">
        <f>IF('True_Odds_Calculator_3-way'!A636="","",'True_Odds_Calculator_3-way'!A636)</f>
        <v>2.71</v>
      </c>
      <c r="B635" s="4">
        <f>IF('True_Odds_Calculator_3-way'!B636="","",'True_Odds_Calculator_3-way'!B636)</f>
        <v>3.6</v>
      </c>
      <c r="C635" s="4">
        <f>IF('True_Odds_Calculator_3-way'!C636="","",'True_Odds_Calculator_3-way'!C636)</f>
        <v>2.48</v>
      </c>
      <c r="D635" s="9">
        <f t="shared" si="130"/>
        <v>0.35171163746146017</v>
      </c>
      <c r="E635" s="9">
        <f t="shared" si="131"/>
        <v>0.2629790304109782</v>
      </c>
      <c r="F635" s="9">
        <f t="shared" si="132"/>
        <v>0.3853093321275613</v>
      </c>
      <c r="G635" s="9">
        <f t="shared" si="133"/>
        <v>1.0779171375188541</v>
      </c>
      <c r="H635" s="9">
        <f t="shared" si="134"/>
        <v>2.8432383051572412</v>
      </c>
      <c r="I635" s="9">
        <f t="shared" si="135"/>
        <v>3.8025845575490207</v>
      </c>
      <c r="J635" s="9">
        <f t="shared" si="136"/>
        <v>2.5953173635279043</v>
      </c>
      <c r="K635" s="11">
        <f t="shared" si="137"/>
        <v>0.36900369003690037</v>
      </c>
      <c r="L635" s="11">
        <f t="shared" si="138"/>
        <v>0.27777777777777779</v>
      </c>
      <c r="M635" s="11">
        <f t="shared" si="139"/>
        <v>0.40322580645161293</v>
      </c>
      <c r="N635" s="11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-0.27196167122961534</v>
      </c>
      <c r="O635" s="11">
        <f>0</f>
        <v>0</v>
      </c>
      <c r="P635" s="11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0.23930682855215651</v>
      </c>
      <c r="Q635" s="11">
        <f>2*'OddsRatio_working_3-way'!K635*'OddsRatio_working_3-way'!L635*'OddsRatio_working_3-way'!M635</f>
        <v>8.2662116943750086E-2</v>
      </c>
      <c r="R635" s="11">
        <f t="shared" si="140"/>
        <v>0</v>
      </c>
      <c r="S635" s="11">
        <f t="shared" si="141"/>
        <v>-0.87992851150745954</v>
      </c>
      <c r="T635" s="11">
        <f t="shared" si="142"/>
        <v>-0.30394767236872522</v>
      </c>
      <c r="U635" s="11">
        <f>'OddsRatio_working_3-way'!S635-'OddsRatio_working_3-way'!R635^2/3</f>
        <v>-0.87992851150745954</v>
      </c>
      <c r="V635" s="11">
        <f>'OddsRatio_working_3-way'!S635*'OddsRatio_working_3-way'!R635/3-2*'OddsRatio_working_3-way'!R635^3/27-'OddsRatio_working_3-way'!T635</f>
        <v>0.30394767236872522</v>
      </c>
      <c r="W635" s="11">
        <f>'OddsRatio_working_3-way'!V635^2+4*'OddsRatio_working_3-way'!U635^3/27</f>
        <v>-8.5500245247097234E-3</v>
      </c>
      <c r="X635" s="11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0.15885072557520444</v>
      </c>
      <c r="Y635" s="11">
        <f>IF('OddsRatio_working_3-way'!W635&gt;=0,IF('OddsRatio_working_3-way'!V635+SQRT('OddsRatio_working_3-way'!W635)&gt;0,0,PI()),ACOS('OddsRatio_working_3-way'!V635/(2*'OddsRatio_working_3-way'!X635)))</f>
        <v>0.29532198165948143</v>
      </c>
      <c r="Z635" s="11">
        <f>'OddsRatio_working_3-way'!X635^(1/3)*COS('OddsRatio_working_3-way'!Y635/3)</f>
        <v>0.53895856875942705</v>
      </c>
      <c r="AA635" s="11">
        <f>'OddsRatio_working_3-way'!X635^(1/3)*COS(('OddsRatio_working_3-way'!Y635+2*PI())/3)</f>
        <v>-0.31557563724474341</v>
      </c>
      <c r="AB635" s="11">
        <f>'OddsRatio_working_3-way'!X635^(1/3)*COS(('OddsRatio_working_3-way'!Y635+4*PI())/3)</f>
        <v>-0.22338293151468375</v>
      </c>
      <c r="AC635" s="11">
        <f>'OddsRatio_working_3-way'!X635^(1/3)*SIN('OddsRatio_working_3-way'!Y635/3)</f>
        <v>5.3227483470569985E-2</v>
      </c>
      <c r="AD635" s="11">
        <f>'OddsRatio_working_3-way'!X635^(1/3)*SIN(('OddsRatio_working_3-way'!Y635+2*PI())/3)</f>
        <v>0.44013807039768094</v>
      </c>
      <c r="AE635" s="11">
        <f>'OddsRatio_working_3-way'!X635^(1/3)*SIN(('OddsRatio_working_3-way'!Y635+4*PI())/3)</f>
        <v>-0.49336555386825087</v>
      </c>
      <c r="AF635" s="11">
        <f>-'OddsRatio_working_3-way'!U635/(3*'OddsRatio_working_3-way'!X635^(1/3))*COS(('OddsRatio_working_3-way'!Y635)/3)</f>
        <v>0.53895856875942705</v>
      </c>
      <c r="AG635" s="11">
        <f>-'OddsRatio_working_3-way'!U635/(3*'OddsRatio_working_3-way'!X635^(1/3))*COS(('OddsRatio_working_3-way'!Y635+2*PI())/3)</f>
        <v>-0.31557563724474341</v>
      </c>
      <c r="AH635" s="11">
        <f>-'OddsRatio_working_3-way'!U635/(3*'OddsRatio_working_3-way'!X635^(1/3))*COS(('OddsRatio_working_3-way'!Y635+4*PI())/3)</f>
        <v>-0.22338293151468375</v>
      </c>
      <c r="AI635" s="11">
        <f>'OddsRatio_working_3-way'!U635/(3*'OddsRatio_working_3-way'!X635^(1/3))*SIN(('OddsRatio_working_3-way'!Y635)/3)</f>
        <v>-5.3227483470569985E-2</v>
      </c>
      <c r="AJ635" s="11">
        <f>'OddsRatio_working_3-way'!U635/(3*'OddsRatio_working_3-way'!X635^(1/3))*SIN(('OddsRatio_working_3-way'!Y635+2*PI())/3)</f>
        <v>-0.44013807039768094</v>
      </c>
      <c r="AK635" s="11">
        <f>'OddsRatio_working_3-way'!U635/(3*'OddsRatio_working_3-way'!X635^(1/3))*SIN(('OddsRatio_working_3-way'!Y635+4*PI())/3)</f>
        <v>0.49336555386825087</v>
      </c>
      <c r="AL635" s="11">
        <f>'OddsRatio_working_3-way'!Z635+'OddsRatio_working_3-way'!AF635</f>
        <v>1.0779171375188541</v>
      </c>
      <c r="AM635" s="11">
        <f>'OddsRatio_working_3-way'!AA635+'OddsRatio_working_3-way'!AG635</f>
        <v>-0.63115127448948682</v>
      </c>
      <c r="AN635" s="11">
        <f>'OddsRatio_working_3-way'!AB635+'OddsRatio_working_3-way'!AH635</f>
        <v>-0.44676586302936749</v>
      </c>
      <c r="AO635" s="11">
        <f>'OddsRatio_working_3-way'!AC635+'OddsRatio_working_3-way'!AI635</f>
        <v>0</v>
      </c>
      <c r="AP635" s="11">
        <f>'OddsRatio_working_3-way'!AD635+'OddsRatio_working_3-way'!AJ635</f>
        <v>0</v>
      </c>
      <c r="AQ635" s="11">
        <f>'OddsRatio_working_3-way'!AE635+'OddsRatio_working_3-way'!AK635</f>
        <v>0</v>
      </c>
      <c r="AR635" s="10">
        <f>IF(A635="","",IF(('OddsRatio_working_3-way'!X635=0),IF(Q635&gt;0,-Q635^(1/3),(-Q635)^(1/3)),'OddsRatio_working_3-way'!AL635-'OddsRatio_working_3-way'!R635/3))</f>
        <v>1.0779171375188541</v>
      </c>
      <c r="AS635" s="11">
        <f>IF(('OddsRatio_working_3-way'!X635=0),IF(Q635&gt;0,-Q635^(1/3),(-Q635)^(1/3)),'OddsRatio_working_3-way'!AM635-'OddsRatio_working_3-way'!R635/3)</f>
        <v>-0.63115127448948682</v>
      </c>
      <c r="AT635" s="11">
        <f>IF(('OddsRatio_working_3-way'!X635=0),IF(Q635&gt;0,-Q635^(1/3),(-Q635)^(1/3)),'OddsRatio_working_3-way'!AN635-'OddsRatio_working_3-way'!R635/3)</f>
        <v>-0.44676586302936749</v>
      </c>
      <c r="AU635" s="11">
        <f>IF(('OddsRatio_working_3-way'!X635=0),0,'OddsRatio_working_3-way'!AO635)</f>
        <v>0</v>
      </c>
      <c r="AV635" s="11">
        <f>IF(('OddsRatio_working_3-way'!X635=0),0,'OddsRatio_working_3-way'!AP635)</f>
        <v>0</v>
      </c>
      <c r="AW635" s="11">
        <f>IF(('OddsRatio_working_3-way'!X635=0),0,'OddsRatio_working_3-way'!AQ635)</f>
        <v>0</v>
      </c>
    </row>
    <row r="636" spans="1:49" x14ac:dyDescent="0.2">
      <c r="A636" s="4">
        <f>IF('True_Odds_Calculator_3-way'!A637="","",'True_Odds_Calculator_3-way'!A637)</f>
        <v>4.7300000000000004</v>
      </c>
      <c r="B636" s="4">
        <f>IF('True_Odds_Calculator_3-way'!B637="","",'True_Odds_Calculator_3-way'!B637)</f>
        <v>3.71</v>
      </c>
      <c r="C636" s="4">
        <f>IF('True_Odds_Calculator_3-way'!C637="","",'True_Odds_Calculator_3-way'!C637)</f>
        <v>1.75</v>
      </c>
      <c r="D636" s="9">
        <f t="shared" si="130"/>
        <v>0.19726567495031339</v>
      </c>
      <c r="E636" s="9">
        <f t="shared" si="131"/>
        <v>0.25274738604796188</v>
      </c>
      <c r="F636" s="9">
        <f t="shared" si="132"/>
        <v>0.54998693900172457</v>
      </c>
      <c r="G636" s="9">
        <f t="shared" si="133"/>
        <v>1.0909666614146372</v>
      </c>
      <c r="H636" s="9">
        <f t="shared" si="134"/>
        <v>5.0693056470765967</v>
      </c>
      <c r="I636" s="9">
        <f t="shared" si="135"/>
        <v>3.9565196524336672</v>
      </c>
      <c r="J636" s="9">
        <f t="shared" si="136"/>
        <v>1.818224996060978</v>
      </c>
      <c r="K636" s="11">
        <f t="shared" si="137"/>
        <v>0.21141649048625791</v>
      </c>
      <c r="L636" s="11">
        <f t="shared" si="138"/>
        <v>0.26954177897574122</v>
      </c>
      <c r="M636" s="11">
        <f t="shared" si="139"/>
        <v>0.5714285714285714</v>
      </c>
      <c r="N636" s="11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-0.24686884606648918</v>
      </c>
      <c r="O636" s="11">
        <f>0</f>
        <v>0</v>
      </c>
      <c r="P636" s="11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0.23412931329937536</v>
      </c>
      <c r="Q636" s="11">
        <f>2*'OddsRatio_working_3-way'!K636*'OddsRatio_working_3-way'!L636*'OddsRatio_working_3-way'!M636</f>
        <v>6.5126373657684367E-2</v>
      </c>
      <c r="R636" s="11">
        <f t="shared" si="140"/>
        <v>0</v>
      </c>
      <c r="S636" s="11">
        <f t="shared" si="141"/>
        <v>-0.94839554293666251</v>
      </c>
      <c r="T636" s="11">
        <f t="shared" si="142"/>
        <v>-0.26380960860546931</v>
      </c>
      <c r="U636" s="11">
        <f>'OddsRatio_working_3-way'!S636-'OddsRatio_working_3-way'!R636^2/3</f>
        <v>-0.94839554293666251</v>
      </c>
      <c r="V636" s="11">
        <f>'OddsRatio_working_3-way'!S636*'OddsRatio_working_3-way'!R636/3-2*'OddsRatio_working_3-way'!R636^3/27-'OddsRatio_working_3-way'!T636</f>
        <v>0.26380960860546931</v>
      </c>
      <c r="W636" s="11">
        <f>'OddsRatio_working_3-way'!V636^2+4*'OddsRatio_working_3-way'!U636^3/27</f>
        <v>-5.6780529677906449E-2</v>
      </c>
      <c r="X636" s="11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0.17774703884346243</v>
      </c>
      <c r="Y636" s="11">
        <f>IF('OddsRatio_working_3-way'!W636&gt;=0,IF('OddsRatio_working_3-way'!V636+SQRT('OddsRatio_working_3-way'!W636)&gt;0,0,PI()),ACOS('OddsRatio_working_3-way'!V636/(2*'OddsRatio_working_3-way'!X636)))</f>
        <v>0.73460908859580076</v>
      </c>
      <c r="Z636" s="11">
        <f>'OddsRatio_working_3-way'!X636^(1/3)*COS('OddsRatio_working_3-way'!Y636/3)</f>
        <v>0.54548333070731847</v>
      </c>
      <c r="AA636" s="11">
        <f>'OddsRatio_working_3-way'!X636^(1/3)*COS(('OddsRatio_working_3-way'!Y636+2*PI())/3)</f>
        <v>-0.39078757877086873</v>
      </c>
      <c r="AB636" s="11">
        <f>'OddsRatio_working_3-way'!X636^(1/3)*COS(('OddsRatio_working_3-way'!Y636+4*PI())/3)</f>
        <v>-0.15469575193644983</v>
      </c>
      <c r="AC636" s="11">
        <f>'OddsRatio_working_3-way'!X636^(1/3)*SIN('OddsRatio_working_3-way'!Y636/3)</f>
        <v>0.13630767977632233</v>
      </c>
      <c r="AD636" s="11">
        <f>'OddsRatio_working_3-way'!X636^(1/3)*SIN(('OddsRatio_working_3-way'!Y636+2*PI())/3)</f>
        <v>0.40424858184532475</v>
      </c>
      <c r="AE636" s="11">
        <f>'OddsRatio_working_3-way'!X636^(1/3)*SIN(('OddsRatio_working_3-way'!Y636+4*PI())/3)</f>
        <v>-0.54055626162164705</v>
      </c>
      <c r="AF636" s="11">
        <f>-'OddsRatio_working_3-way'!U636/(3*'OddsRatio_working_3-way'!X636^(1/3))*COS(('OddsRatio_working_3-way'!Y636)/3)</f>
        <v>0.54548333070731858</v>
      </c>
      <c r="AG636" s="11">
        <f>-'OddsRatio_working_3-way'!U636/(3*'OddsRatio_working_3-way'!X636^(1/3))*COS(('OddsRatio_working_3-way'!Y636+2*PI())/3)</f>
        <v>-0.39078757877086884</v>
      </c>
      <c r="AH636" s="11">
        <f>-'OddsRatio_working_3-way'!U636/(3*'OddsRatio_working_3-way'!X636^(1/3))*COS(('OddsRatio_working_3-way'!Y636+4*PI())/3)</f>
        <v>-0.15469575193644985</v>
      </c>
      <c r="AI636" s="11">
        <f>'OddsRatio_working_3-way'!U636/(3*'OddsRatio_working_3-way'!X636^(1/3))*SIN(('OddsRatio_working_3-way'!Y636)/3)</f>
        <v>-0.13630767977632233</v>
      </c>
      <c r="AJ636" s="11">
        <f>'OddsRatio_working_3-way'!U636/(3*'OddsRatio_working_3-way'!X636^(1/3))*SIN(('OddsRatio_working_3-way'!Y636+2*PI())/3)</f>
        <v>-0.40424858184532486</v>
      </c>
      <c r="AK636" s="11">
        <f>'OddsRatio_working_3-way'!U636/(3*'OddsRatio_working_3-way'!X636^(1/3))*SIN(('OddsRatio_working_3-way'!Y636+4*PI())/3)</f>
        <v>0.54055626162164716</v>
      </c>
      <c r="AL636" s="11">
        <f>'OddsRatio_working_3-way'!Z636+'OddsRatio_working_3-way'!AF636</f>
        <v>1.0909666614146372</v>
      </c>
      <c r="AM636" s="11">
        <f>'OddsRatio_working_3-way'!AA636+'OddsRatio_working_3-way'!AG636</f>
        <v>-0.78157515754173756</v>
      </c>
      <c r="AN636" s="11">
        <f>'OddsRatio_working_3-way'!AB636+'OddsRatio_working_3-way'!AH636</f>
        <v>-0.30939150387289971</v>
      </c>
      <c r="AO636" s="11">
        <f>'OddsRatio_working_3-way'!AC636+'OddsRatio_working_3-way'!AI636</f>
        <v>0</v>
      </c>
      <c r="AP636" s="11">
        <f>'OddsRatio_working_3-way'!AD636+'OddsRatio_working_3-way'!AJ636</f>
        <v>0</v>
      </c>
      <c r="AQ636" s="11">
        <f>'OddsRatio_working_3-way'!AE636+'OddsRatio_working_3-way'!AK636</f>
        <v>0</v>
      </c>
      <c r="AR636" s="10">
        <f>IF(A636="","",IF(('OddsRatio_working_3-way'!X636=0),IF(Q636&gt;0,-Q636^(1/3),(-Q636)^(1/3)),'OddsRatio_working_3-way'!AL636-'OddsRatio_working_3-way'!R636/3))</f>
        <v>1.0909666614146372</v>
      </c>
      <c r="AS636" s="11">
        <f>IF(('OddsRatio_working_3-way'!X636=0),IF(Q636&gt;0,-Q636^(1/3),(-Q636)^(1/3)),'OddsRatio_working_3-way'!AM636-'OddsRatio_working_3-way'!R636/3)</f>
        <v>-0.78157515754173756</v>
      </c>
      <c r="AT636" s="11">
        <f>IF(('OddsRatio_working_3-way'!X636=0),IF(Q636&gt;0,-Q636^(1/3),(-Q636)^(1/3)),'OddsRatio_working_3-way'!AN636-'OddsRatio_working_3-way'!R636/3)</f>
        <v>-0.30939150387289971</v>
      </c>
      <c r="AU636" s="11">
        <f>IF(('OddsRatio_working_3-way'!X636=0),0,'OddsRatio_working_3-way'!AO636)</f>
        <v>0</v>
      </c>
      <c r="AV636" s="11">
        <f>IF(('OddsRatio_working_3-way'!X636=0),0,'OddsRatio_working_3-way'!AP636)</f>
        <v>0</v>
      </c>
      <c r="AW636" s="11">
        <f>IF(('OddsRatio_working_3-way'!X636=0),0,'OddsRatio_working_3-way'!AQ636)</f>
        <v>0</v>
      </c>
    </row>
    <row r="637" spans="1:49" x14ac:dyDescent="0.2">
      <c r="A637" s="4">
        <f>IF('True_Odds_Calculator_3-way'!A638="","",'True_Odds_Calculator_3-way'!A638)</f>
        <v>2.14</v>
      </c>
      <c r="B637" s="4">
        <f>IF('True_Odds_Calculator_3-way'!B638="","",'True_Odds_Calculator_3-way'!B638)</f>
        <v>3.5</v>
      </c>
      <c r="C637" s="4">
        <f>IF('True_Odds_Calculator_3-way'!C638="","",'True_Odds_Calculator_3-way'!C638)</f>
        <v>3.36</v>
      </c>
      <c r="D637" s="9">
        <f t="shared" si="130"/>
        <v>0.44809565746575525</v>
      </c>
      <c r="E637" s="9">
        <f t="shared" si="131"/>
        <v>0.27019558706583746</v>
      </c>
      <c r="F637" s="9">
        <f t="shared" si="132"/>
        <v>0.28170875546840735</v>
      </c>
      <c r="G637" s="9">
        <f t="shared" si="133"/>
        <v>1.0804090782671949</v>
      </c>
      <c r="H637" s="9">
        <f t="shared" si="134"/>
        <v>2.2316663492246023</v>
      </c>
      <c r="I637" s="9">
        <f t="shared" si="135"/>
        <v>3.7010226956679868</v>
      </c>
      <c r="J637" s="9">
        <f t="shared" si="136"/>
        <v>3.5497654247105803</v>
      </c>
      <c r="K637" s="11">
        <f t="shared" si="137"/>
        <v>0.46728971962616822</v>
      </c>
      <c r="L637" s="11">
        <f t="shared" si="138"/>
        <v>0.2857142857142857</v>
      </c>
      <c r="M637" s="11">
        <f t="shared" si="139"/>
        <v>0.29761904761904762</v>
      </c>
      <c r="N637" s="11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-0.26726111005149733</v>
      </c>
      <c r="O637" s="11">
        <f>0</f>
        <v>0</v>
      </c>
      <c r="P637" s="11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0.23841312225824907</v>
      </c>
      <c r="Q637" s="11">
        <f>2*'OddsRatio_working_3-way'!K637*'OddsRatio_working_3-way'!L637*'OddsRatio_working_3-way'!M637</f>
        <v>7.9471040752749689E-2</v>
      </c>
      <c r="R637" s="11">
        <f t="shared" si="140"/>
        <v>0</v>
      </c>
      <c r="S637" s="11">
        <f t="shared" si="141"/>
        <v>-0.89206066012488805</v>
      </c>
      <c r="T637" s="11">
        <f t="shared" si="142"/>
        <v>-0.29735355337496266</v>
      </c>
      <c r="U637" s="11">
        <f>'OddsRatio_working_3-way'!S637-'OddsRatio_working_3-way'!R637^2/3</f>
        <v>-0.89206066012488805</v>
      </c>
      <c r="V637" s="11">
        <f>'OddsRatio_working_3-way'!S637*'OddsRatio_working_3-way'!R637/3-2*'OddsRatio_working_3-way'!R637^3/27-'OddsRatio_working_3-way'!T637</f>
        <v>0.29735355337496266</v>
      </c>
      <c r="W637" s="11">
        <f>'OddsRatio_working_3-way'!V637^2+4*'OddsRatio_working_3-way'!U637^3/27</f>
        <v>-1.6747841047845519E-2</v>
      </c>
      <c r="X637" s="11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0.1621472916460234</v>
      </c>
      <c r="Y637" s="11">
        <f>IF('OddsRatio_working_3-way'!W637&gt;=0,IF('OddsRatio_working_3-way'!V637+SQRT('OddsRatio_working_3-way'!W637)&gt;0,0,PI()),ACOS('OddsRatio_working_3-way'!V637/(2*'OddsRatio_working_3-way'!X637)))</f>
        <v>0.41049297676333563</v>
      </c>
      <c r="Z637" s="11">
        <f>'OddsRatio_working_3-way'!X637^(1/3)*COS('OddsRatio_working_3-way'!Y637/3)</f>
        <v>0.54020453913359745</v>
      </c>
      <c r="AA637" s="11">
        <f>'OddsRatio_working_3-way'!X637^(1/3)*COS(('OddsRatio_working_3-way'!Y637+2*PI())/3)</f>
        <v>-0.3345185482222382</v>
      </c>
      <c r="AB637" s="11">
        <f>'OddsRatio_working_3-way'!X637^(1/3)*COS(('OddsRatio_working_3-way'!Y637+4*PI())/3)</f>
        <v>-0.20568599091135936</v>
      </c>
      <c r="AC637" s="11">
        <f>'OddsRatio_working_3-way'!X637^(1/3)*SIN('OddsRatio_working_3-way'!Y637/3)</f>
        <v>7.4381511643823839E-2</v>
      </c>
      <c r="AD637" s="11">
        <f>'OddsRatio_working_3-way'!X637^(1/3)*SIN(('OddsRatio_working_3-way'!Y637+2*PI())/3)</f>
        <v>0.43064009830744837</v>
      </c>
      <c r="AE637" s="11">
        <f>'OddsRatio_working_3-way'!X637^(1/3)*SIN(('OddsRatio_working_3-way'!Y637+4*PI())/3)</f>
        <v>-0.50502160995127221</v>
      </c>
      <c r="AF637" s="11">
        <f>-'OddsRatio_working_3-way'!U637/(3*'OddsRatio_working_3-way'!X637^(1/3))*COS(('OddsRatio_working_3-way'!Y637)/3)</f>
        <v>0.54020453913359745</v>
      </c>
      <c r="AG637" s="11">
        <f>-'OddsRatio_working_3-way'!U637/(3*'OddsRatio_working_3-way'!X637^(1/3))*COS(('OddsRatio_working_3-way'!Y637+2*PI())/3)</f>
        <v>-0.3345185482222382</v>
      </c>
      <c r="AH637" s="11">
        <f>-'OddsRatio_working_3-way'!U637/(3*'OddsRatio_working_3-way'!X637^(1/3))*COS(('OddsRatio_working_3-way'!Y637+4*PI())/3)</f>
        <v>-0.20568599091135936</v>
      </c>
      <c r="AI637" s="11">
        <f>'OddsRatio_working_3-way'!U637/(3*'OddsRatio_working_3-way'!X637^(1/3))*SIN(('OddsRatio_working_3-way'!Y637)/3)</f>
        <v>-7.4381511643823839E-2</v>
      </c>
      <c r="AJ637" s="11">
        <f>'OddsRatio_working_3-way'!U637/(3*'OddsRatio_working_3-way'!X637^(1/3))*SIN(('OddsRatio_working_3-way'!Y637+2*PI())/3)</f>
        <v>-0.43064009830744837</v>
      </c>
      <c r="AK637" s="11">
        <f>'OddsRatio_working_3-way'!U637/(3*'OddsRatio_working_3-way'!X637^(1/3))*SIN(('OddsRatio_working_3-way'!Y637+4*PI())/3)</f>
        <v>0.50502160995127221</v>
      </c>
      <c r="AL637" s="11">
        <f>'OddsRatio_working_3-way'!Z637+'OddsRatio_working_3-way'!AF637</f>
        <v>1.0804090782671949</v>
      </c>
      <c r="AM637" s="11">
        <f>'OddsRatio_working_3-way'!AA637+'OddsRatio_working_3-way'!AG637</f>
        <v>-0.6690370964444764</v>
      </c>
      <c r="AN637" s="11">
        <f>'OddsRatio_working_3-way'!AB637+'OddsRatio_working_3-way'!AH637</f>
        <v>-0.41137198182271872</v>
      </c>
      <c r="AO637" s="11">
        <f>'OddsRatio_working_3-way'!AC637+'OddsRatio_working_3-way'!AI637</f>
        <v>0</v>
      </c>
      <c r="AP637" s="11">
        <f>'OddsRatio_working_3-way'!AD637+'OddsRatio_working_3-way'!AJ637</f>
        <v>0</v>
      </c>
      <c r="AQ637" s="11">
        <f>'OddsRatio_working_3-way'!AE637+'OddsRatio_working_3-way'!AK637</f>
        <v>0</v>
      </c>
      <c r="AR637" s="10">
        <f>IF(A637="","",IF(('OddsRatio_working_3-way'!X637=0),IF(Q637&gt;0,-Q637^(1/3),(-Q637)^(1/3)),'OddsRatio_working_3-way'!AL637-'OddsRatio_working_3-way'!R637/3))</f>
        <v>1.0804090782671949</v>
      </c>
      <c r="AS637" s="11">
        <f>IF(('OddsRatio_working_3-way'!X637=0),IF(Q637&gt;0,-Q637^(1/3),(-Q637)^(1/3)),'OddsRatio_working_3-way'!AM637-'OddsRatio_working_3-way'!R637/3)</f>
        <v>-0.6690370964444764</v>
      </c>
      <c r="AT637" s="11">
        <f>IF(('OddsRatio_working_3-way'!X637=0),IF(Q637&gt;0,-Q637^(1/3),(-Q637)^(1/3)),'OddsRatio_working_3-way'!AN637-'OddsRatio_working_3-way'!R637/3)</f>
        <v>-0.41137198182271872</v>
      </c>
      <c r="AU637" s="11">
        <f>IF(('OddsRatio_working_3-way'!X637=0),0,'OddsRatio_working_3-way'!AO637)</f>
        <v>0</v>
      </c>
      <c r="AV637" s="11">
        <f>IF(('OddsRatio_working_3-way'!X637=0),0,'OddsRatio_working_3-way'!AP637)</f>
        <v>0</v>
      </c>
      <c r="AW637" s="11">
        <f>IF(('OddsRatio_working_3-way'!X637=0),0,'OddsRatio_working_3-way'!AQ637)</f>
        <v>0</v>
      </c>
    </row>
    <row r="638" spans="1:49" x14ac:dyDescent="0.2">
      <c r="A638" s="4">
        <f>IF('True_Odds_Calculator_3-way'!A639="","",'True_Odds_Calculator_3-way'!A639)</f>
        <v>2.06</v>
      </c>
      <c r="B638" s="4">
        <f>IF('True_Odds_Calculator_3-way'!B639="","",'True_Odds_Calculator_3-way'!B639)</f>
        <v>3.42</v>
      </c>
      <c r="C638" s="4">
        <f>IF('True_Odds_Calculator_3-way'!C639="","",'True_Odds_Calculator_3-way'!C639)</f>
        <v>4.09</v>
      </c>
      <c r="D638" s="9">
        <f t="shared" si="130"/>
        <v>0.47669954220706284</v>
      </c>
      <c r="E638" s="9">
        <f t="shared" si="131"/>
        <v>0.28520898553742535</v>
      </c>
      <c r="F638" s="9">
        <f t="shared" si="132"/>
        <v>0.23809147225551161</v>
      </c>
      <c r="G638" s="9">
        <f t="shared" si="133"/>
        <v>1.035620204033487</v>
      </c>
      <c r="H638" s="9">
        <f t="shared" si="134"/>
        <v>2.0977574162754964</v>
      </c>
      <c r="I638" s="9">
        <f t="shared" si="135"/>
        <v>3.5062008937610392</v>
      </c>
      <c r="J638" s="9">
        <f t="shared" si="136"/>
        <v>4.2000664304634743</v>
      </c>
      <c r="K638" s="11">
        <f t="shared" si="137"/>
        <v>0.4854368932038835</v>
      </c>
      <c r="L638" s="11">
        <f t="shared" si="138"/>
        <v>0.29239766081871343</v>
      </c>
      <c r="M638" s="11">
        <f t="shared" si="139"/>
        <v>0.24449877750611249</v>
      </c>
      <c r="N638" s="11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-0.27508257195556118</v>
      </c>
      <c r="O638" s="11">
        <f>0</f>
        <v>0</v>
      </c>
      <c r="P638" s="11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0.2280072912358995</v>
      </c>
      <c r="Q638" s="11">
        <f>2*'OddsRatio_working_3-way'!K638*'OddsRatio_working_3-way'!L638*'OddsRatio_working_3-way'!M638</f>
        <v>6.9408612248371221E-2</v>
      </c>
      <c r="R638" s="11">
        <f t="shared" si="140"/>
        <v>0</v>
      </c>
      <c r="S638" s="11">
        <f t="shared" si="141"/>
        <v>-0.82886854523351416</v>
      </c>
      <c r="T638" s="11">
        <f t="shared" si="142"/>
        <v>-0.25231919185190688</v>
      </c>
      <c r="U638" s="11">
        <f>'OddsRatio_working_3-way'!S638-'OddsRatio_working_3-way'!R638^2/3</f>
        <v>-0.82886854523351416</v>
      </c>
      <c r="V638" s="11">
        <f>'OddsRatio_working_3-way'!S638*'OddsRatio_working_3-way'!R638/3-2*'OddsRatio_working_3-way'!R638^3/27-'OddsRatio_working_3-way'!T638</f>
        <v>0.25231919185190688</v>
      </c>
      <c r="W638" s="11">
        <f>'OddsRatio_working_3-way'!V638^2+4*'OddsRatio_working_3-way'!U638^3/27</f>
        <v>-2.0698256335563478E-2</v>
      </c>
      <c r="X638" s="11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0.14522674591166296</v>
      </c>
      <c r="Y638" s="11">
        <f>IF('OddsRatio_working_3-way'!W638&gt;=0,IF('OddsRatio_working_3-way'!V638+SQRT('OddsRatio_working_3-way'!W638)&gt;0,0,PI()),ACOS('OddsRatio_working_3-way'!V638/(2*'OddsRatio_working_3-way'!X638)))</f>
        <v>0.518208950618811</v>
      </c>
      <c r="Z638" s="11">
        <f>'OddsRatio_working_3-way'!X638^(1/3)*COS('OddsRatio_working_3-way'!Y638/3)</f>
        <v>0.51781010201674349</v>
      </c>
      <c r="AA638" s="11">
        <f>'OddsRatio_working_3-way'!X638^(1/3)*COS(('OddsRatio_working_3-way'!Y638+2*PI())/3)</f>
        <v>-0.33714608880463215</v>
      </c>
      <c r="AB638" s="11">
        <f>'OddsRatio_working_3-way'!X638^(1/3)*COS(('OddsRatio_working_3-way'!Y638+4*PI())/3)</f>
        <v>-0.1806640132121114</v>
      </c>
      <c r="AC638" s="11">
        <f>'OddsRatio_working_3-way'!X638^(1/3)*SIN('OddsRatio_working_3-way'!Y638/3)</f>
        <v>9.0344968466693307E-2</v>
      </c>
      <c r="AD638" s="11">
        <f>'OddsRatio_working_3-way'!X638^(1/3)*SIN(('OddsRatio_working_3-way'!Y638+2*PI())/3)</f>
        <v>0.40326421844936494</v>
      </c>
      <c r="AE638" s="11">
        <f>'OddsRatio_working_3-way'!X638^(1/3)*SIN(('OddsRatio_working_3-way'!Y638+4*PI())/3)</f>
        <v>-0.49360918691605826</v>
      </c>
      <c r="AF638" s="11">
        <f>-'OddsRatio_working_3-way'!U638/(3*'OddsRatio_working_3-way'!X638^(1/3))*COS(('OddsRatio_working_3-way'!Y638)/3)</f>
        <v>0.51781010201674349</v>
      </c>
      <c r="AG638" s="11">
        <f>-'OddsRatio_working_3-way'!U638/(3*'OddsRatio_working_3-way'!X638^(1/3))*COS(('OddsRatio_working_3-way'!Y638+2*PI())/3)</f>
        <v>-0.33714608880463215</v>
      </c>
      <c r="AH638" s="11">
        <f>-'OddsRatio_working_3-way'!U638/(3*'OddsRatio_working_3-way'!X638^(1/3))*COS(('OddsRatio_working_3-way'!Y638+4*PI())/3)</f>
        <v>-0.1806640132121114</v>
      </c>
      <c r="AI638" s="11">
        <f>'OddsRatio_working_3-way'!U638/(3*'OddsRatio_working_3-way'!X638^(1/3))*SIN(('OddsRatio_working_3-way'!Y638)/3)</f>
        <v>-9.0344968466693307E-2</v>
      </c>
      <c r="AJ638" s="11">
        <f>'OddsRatio_working_3-way'!U638/(3*'OddsRatio_working_3-way'!X638^(1/3))*SIN(('OddsRatio_working_3-way'!Y638+2*PI())/3)</f>
        <v>-0.40326421844936494</v>
      </c>
      <c r="AK638" s="11">
        <f>'OddsRatio_working_3-way'!U638/(3*'OddsRatio_working_3-way'!X638^(1/3))*SIN(('OddsRatio_working_3-way'!Y638+4*PI())/3)</f>
        <v>0.49360918691605826</v>
      </c>
      <c r="AL638" s="11">
        <f>'OddsRatio_working_3-way'!Z638+'OddsRatio_working_3-way'!AF638</f>
        <v>1.035620204033487</v>
      </c>
      <c r="AM638" s="11">
        <f>'OddsRatio_working_3-way'!AA638+'OddsRatio_working_3-way'!AG638</f>
        <v>-0.6742921776092643</v>
      </c>
      <c r="AN638" s="11">
        <f>'OddsRatio_working_3-way'!AB638+'OddsRatio_working_3-way'!AH638</f>
        <v>-0.36132802642422279</v>
      </c>
      <c r="AO638" s="11">
        <f>'OddsRatio_working_3-way'!AC638+'OddsRatio_working_3-way'!AI638</f>
        <v>0</v>
      </c>
      <c r="AP638" s="11">
        <f>'OddsRatio_working_3-way'!AD638+'OddsRatio_working_3-way'!AJ638</f>
        <v>0</v>
      </c>
      <c r="AQ638" s="11">
        <f>'OddsRatio_working_3-way'!AE638+'OddsRatio_working_3-way'!AK638</f>
        <v>0</v>
      </c>
      <c r="AR638" s="10">
        <f>IF(A638="","",IF(('OddsRatio_working_3-way'!X638=0),IF(Q638&gt;0,-Q638^(1/3),(-Q638)^(1/3)),'OddsRatio_working_3-way'!AL638-'OddsRatio_working_3-way'!R638/3))</f>
        <v>1.035620204033487</v>
      </c>
      <c r="AS638" s="11">
        <f>IF(('OddsRatio_working_3-way'!X638=0),IF(Q638&gt;0,-Q638^(1/3),(-Q638)^(1/3)),'OddsRatio_working_3-way'!AM638-'OddsRatio_working_3-way'!R638/3)</f>
        <v>-0.6742921776092643</v>
      </c>
      <c r="AT638" s="11">
        <f>IF(('OddsRatio_working_3-way'!X638=0),IF(Q638&gt;0,-Q638^(1/3),(-Q638)^(1/3)),'OddsRatio_working_3-way'!AN638-'OddsRatio_working_3-way'!R638/3)</f>
        <v>-0.36132802642422279</v>
      </c>
      <c r="AU638" s="11">
        <f>IF(('OddsRatio_working_3-way'!X638=0),0,'OddsRatio_working_3-way'!AO638)</f>
        <v>0</v>
      </c>
      <c r="AV638" s="11">
        <f>IF(('OddsRatio_working_3-way'!X638=0),0,'OddsRatio_working_3-way'!AP638)</f>
        <v>0</v>
      </c>
      <c r="AW638" s="11">
        <f>IF(('OddsRatio_working_3-way'!X638=0),0,'OddsRatio_working_3-way'!AQ638)</f>
        <v>0</v>
      </c>
    </row>
    <row r="639" spans="1:49" x14ac:dyDescent="0.2">
      <c r="A639" s="4">
        <f>IF('True_Odds_Calculator_3-way'!A640="","",'True_Odds_Calculator_3-way'!A640)</f>
        <v>1.78</v>
      </c>
      <c r="B639" s="4">
        <f>IF('True_Odds_Calculator_3-way'!B640="","",'True_Odds_Calculator_3-way'!B640)</f>
        <v>4.17</v>
      </c>
      <c r="C639" s="4">
        <f>IF('True_Odds_Calculator_3-way'!C640="","",'True_Odds_Calculator_3-way'!C640)</f>
        <v>4.4800000000000004</v>
      </c>
      <c r="D639" s="9">
        <f t="shared" si="130"/>
        <v>0.55156377638602394</v>
      </c>
      <c r="E639" s="9">
        <f t="shared" si="131"/>
        <v>0.23232986319091517</v>
      </c>
      <c r="F639" s="9">
        <f t="shared" si="132"/>
        <v>0.21610636042306086</v>
      </c>
      <c r="G639" s="9">
        <f t="shared" si="133"/>
        <v>1.0423422639708746</v>
      </c>
      <c r="H639" s="9">
        <f t="shared" si="134"/>
        <v>1.8130269658972822</v>
      </c>
      <c r="I639" s="9">
        <f t="shared" si="135"/>
        <v>4.3042249767876726</v>
      </c>
      <c r="J639" s="9">
        <f t="shared" si="136"/>
        <v>4.6273510786186431</v>
      </c>
      <c r="K639" s="11">
        <f t="shared" si="137"/>
        <v>0.5617977528089888</v>
      </c>
      <c r="L639" s="11">
        <f t="shared" si="138"/>
        <v>0.23980815347721823</v>
      </c>
      <c r="M639" s="11">
        <f t="shared" si="139"/>
        <v>0.2232142857142857</v>
      </c>
      <c r="N639" s="11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-0.25876112913842264</v>
      </c>
      <c r="O639" s="11">
        <f>0</f>
        <v>0</v>
      </c>
      <c r="P639" s="11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0.22343682036714124</v>
      </c>
      <c r="Q639" s="11">
        <f>2*'OddsRatio_working_3-way'!K639*'OddsRatio_working_3-way'!L639*'OddsRatio_working_3-way'!M639</f>
        <v>6.0144500771774238E-2</v>
      </c>
      <c r="R639" s="11">
        <f t="shared" si="140"/>
        <v>0</v>
      </c>
      <c r="S639" s="11">
        <f t="shared" si="141"/>
        <v>-0.863486803876231</v>
      </c>
      <c r="T639" s="11">
        <f t="shared" si="142"/>
        <v>-0.23243251786708782</v>
      </c>
      <c r="U639" s="11">
        <f>'OddsRatio_working_3-way'!S639-'OddsRatio_working_3-way'!R639^2/3</f>
        <v>-0.863486803876231</v>
      </c>
      <c r="V639" s="11">
        <f>'OddsRatio_working_3-way'!S639*'OddsRatio_working_3-way'!R639/3-2*'OddsRatio_working_3-way'!R639^3/27-'OddsRatio_working_3-way'!T639</f>
        <v>0.23243251786708782</v>
      </c>
      <c r="W639" s="11">
        <f>'OddsRatio_working_3-way'!V639^2+4*'OddsRatio_working_3-way'!U639^3/27</f>
        <v>-4.1356447594962931E-2</v>
      </c>
      <c r="X639" s="11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0.1544193340849819</v>
      </c>
      <c r="Y639" s="11">
        <f>IF('OddsRatio_working_3-way'!W639&gt;=0,IF('OddsRatio_working_3-way'!V639+SQRT('OddsRatio_working_3-way'!W639)&gt;0,0,PI()),ACOS('OddsRatio_working_3-way'!V639/(2*'OddsRatio_working_3-way'!X639)))</f>
        <v>0.71879197099395797</v>
      </c>
      <c r="Z639" s="11">
        <f>'OddsRatio_working_3-way'!X639^(1/3)*COS('OddsRatio_working_3-way'!Y639/3)</f>
        <v>0.52117113198543741</v>
      </c>
      <c r="AA639" s="11">
        <f>'OddsRatio_working_3-way'!X639^(1/3)*COS(('OddsRatio_working_3-way'!Y639+2*PI())/3)</f>
        <v>-0.37084521118451624</v>
      </c>
      <c r="AB639" s="11">
        <f>'OddsRatio_working_3-way'!X639^(1/3)*COS(('OddsRatio_working_3-way'!Y639+4*PI())/3)</f>
        <v>-0.15032592080092116</v>
      </c>
      <c r="AC639" s="11">
        <f>'OddsRatio_working_3-way'!X639^(1/3)*SIN('OddsRatio_working_3-way'!Y639/3)</f>
        <v>0.12731687166447392</v>
      </c>
      <c r="AD639" s="11">
        <f>'OddsRatio_working_3-way'!X639^(1/3)*SIN(('OddsRatio_working_3-way'!Y639+2*PI())/3)</f>
        <v>0.38768900418624458</v>
      </c>
      <c r="AE639" s="11">
        <f>'OddsRatio_working_3-way'!X639^(1/3)*SIN(('OddsRatio_working_3-way'!Y639+4*PI())/3)</f>
        <v>-0.51500587585071844</v>
      </c>
      <c r="AF639" s="11">
        <f>-'OddsRatio_working_3-way'!U639/(3*'OddsRatio_working_3-way'!X639^(1/3))*COS(('OddsRatio_working_3-way'!Y639)/3)</f>
        <v>0.5211711319854373</v>
      </c>
      <c r="AG639" s="11">
        <f>-'OddsRatio_working_3-way'!U639/(3*'OddsRatio_working_3-way'!X639^(1/3))*COS(('OddsRatio_working_3-way'!Y639+2*PI())/3)</f>
        <v>-0.37084521118451619</v>
      </c>
      <c r="AH639" s="11">
        <f>-'OddsRatio_working_3-way'!U639/(3*'OddsRatio_working_3-way'!X639^(1/3))*COS(('OddsRatio_working_3-way'!Y639+4*PI())/3)</f>
        <v>-0.15032592080092111</v>
      </c>
      <c r="AI639" s="11">
        <f>'OddsRatio_working_3-way'!U639/(3*'OddsRatio_working_3-way'!X639^(1/3))*SIN(('OddsRatio_working_3-way'!Y639)/3)</f>
        <v>-0.12731687166447389</v>
      </c>
      <c r="AJ639" s="11">
        <f>'OddsRatio_working_3-way'!U639/(3*'OddsRatio_working_3-way'!X639^(1/3))*SIN(('OddsRatio_working_3-way'!Y639+2*PI())/3)</f>
        <v>-0.38768900418624447</v>
      </c>
      <c r="AK639" s="11">
        <f>'OddsRatio_working_3-way'!U639/(3*'OddsRatio_working_3-way'!X639^(1/3))*SIN(('OddsRatio_working_3-way'!Y639+4*PI())/3)</f>
        <v>0.51500587585071833</v>
      </c>
      <c r="AL639" s="11">
        <f>'OddsRatio_working_3-way'!Z639+'OddsRatio_working_3-way'!AF639</f>
        <v>1.0423422639708746</v>
      </c>
      <c r="AM639" s="11">
        <f>'OddsRatio_working_3-way'!AA639+'OddsRatio_working_3-way'!AG639</f>
        <v>-0.74169042236903238</v>
      </c>
      <c r="AN639" s="11">
        <f>'OddsRatio_working_3-way'!AB639+'OddsRatio_working_3-way'!AH639</f>
        <v>-0.30065184160184227</v>
      </c>
      <c r="AO639" s="11">
        <f>'OddsRatio_working_3-way'!AC639+'OddsRatio_working_3-way'!AI639</f>
        <v>0</v>
      </c>
      <c r="AP639" s="11">
        <f>'OddsRatio_working_3-way'!AD639+'OddsRatio_working_3-way'!AJ639</f>
        <v>0</v>
      </c>
      <c r="AQ639" s="11">
        <f>'OddsRatio_working_3-way'!AE639+'OddsRatio_working_3-way'!AK639</f>
        <v>0</v>
      </c>
      <c r="AR639" s="10">
        <f>IF(A639="","",IF(('OddsRatio_working_3-way'!X639=0),IF(Q639&gt;0,-Q639^(1/3),(-Q639)^(1/3)),'OddsRatio_working_3-way'!AL639-'OddsRatio_working_3-way'!R639/3))</f>
        <v>1.0423422639708746</v>
      </c>
      <c r="AS639" s="11">
        <f>IF(('OddsRatio_working_3-way'!X639=0),IF(Q639&gt;0,-Q639^(1/3),(-Q639)^(1/3)),'OddsRatio_working_3-way'!AM639-'OddsRatio_working_3-way'!R639/3)</f>
        <v>-0.74169042236903238</v>
      </c>
      <c r="AT639" s="11">
        <f>IF(('OddsRatio_working_3-way'!X639=0),IF(Q639&gt;0,-Q639^(1/3),(-Q639)^(1/3)),'OddsRatio_working_3-way'!AN639-'OddsRatio_working_3-way'!R639/3)</f>
        <v>-0.30065184160184227</v>
      </c>
      <c r="AU639" s="11">
        <f>IF(('OddsRatio_working_3-way'!X639=0),0,'OddsRatio_working_3-way'!AO639)</f>
        <v>0</v>
      </c>
      <c r="AV639" s="11">
        <f>IF(('OddsRatio_working_3-way'!X639=0),0,'OddsRatio_working_3-way'!AP639)</f>
        <v>0</v>
      </c>
      <c r="AW639" s="11">
        <f>IF(('OddsRatio_working_3-way'!X639=0),0,'OddsRatio_working_3-way'!AQ639)</f>
        <v>0</v>
      </c>
    </row>
    <row r="640" spans="1:49" x14ac:dyDescent="0.2">
      <c r="A640" s="4">
        <f>IF('True_Odds_Calculator_3-way'!A641="","",'True_Odds_Calculator_3-way'!A641)</f>
        <v>2.15</v>
      </c>
      <c r="B640" s="4">
        <f>IF('True_Odds_Calculator_3-way'!B641="","",'True_Odds_Calculator_3-way'!B641)</f>
        <v>3.1</v>
      </c>
      <c r="C640" s="4">
        <f>IF('True_Odds_Calculator_3-way'!C641="","",'True_Odds_Calculator_3-way'!C641)</f>
        <v>3.97</v>
      </c>
      <c r="D640" s="9">
        <f t="shared" si="130"/>
        <v>0.44999891817416388</v>
      </c>
      <c r="E640" s="9">
        <f t="shared" si="131"/>
        <v>0.30941610636930794</v>
      </c>
      <c r="F640" s="9">
        <f t="shared" si="132"/>
        <v>0.24058497545652802</v>
      </c>
      <c r="G640" s="9">
        <f t="shared" si="133"/>
        <v>1.0628065778998899</v>
      </c>
      <c r="H640" s="9">
        <f t="shared" si="134"/>
        <v>2.2222275645848737</v>
      </c>
      <c r="I640" s="9">
        <f t="shared" si="135"/>
        <v>3.2318938135897683</v>
      </c>
      <c r="J640" s="9">
        <f t="shared" si="136"/>
        <v>4.1565355363626724</v>
      </c>
      <c r="K640" s="11">
        <f t="shared" si="137"/>
        <v>0.46511627906976744</v>
      </c>
      <c r="L640" s="11">
        <f t="shared" si="138"/>
        <v>0.32258064516129031</v>
      </c>
      <c r="M640" s="11">
        <f t="shared" si="139"/>
        <v>0.25188916876574308</v>
      </c>
      <c r="N640" s="11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-0.2710709163436954</v>
      </c>
      <c r="O640" s="11">
        <f>0</f>
        <v>0</v>
      </c>
      <c r="P640" s="11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0.23507136229901304</v>
      </c>
      <c r="Q640" s="11">
        <f>2*'OddsRatio_working_3-way'!K640*'OddsRatio_working_3-way'!L640*'OddsRatio_working_3-way'!M640</f>
        <v>7.5585647041483295E-2</v>
      </c>
      <c r="R640" s="11">
        <f t="shared" si="140"/>
        <v>0</v>
      </c>
      <c r="S640" s="11">
        <f t="shared" si="141"/>
        <v>-0.86719507009362118</v>
      </c>
      <c r="T640" s="11">
        <f t="shared" si="142"/>
        <v>-0.2788408585510036</v>
      </c>
      <c r="U640" s="11">
        <f>'OddsRatio_working_3-way'!S640-'OddsRatio_working_3-way'!R640^2/3</f>
        <v>-0.86719507009362118</v>
      </c>
      <c r="V640" s="11">
        <f>'OddsRatio_working_3-way'!S640*'OddsRatio_working_3-way'!R640/3-2*'OddsRatio_working_3-way'!R640^3/27-'OddsRatio_working_3-way'!T640</f>
        <v>0.2788408585510036</v>
      </c>
      <c r="W640" s="11">
        <f>'OddsRatio_working_3-way'!V640^2+4*'OddsRatio_working_3-way'!U640^3/27</f>
        <v>-1.88632360636318E-2</v>
      </c>
      <c r="X640" s="11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0.15541513798621145</v>
      </c>
      <c r="Y640" s="11">
        <f>IF('OddsRatio_working_3-way'!W640&gt;=0,IF('OddsRatio_working_3-way'!V640+SQRT('OddsRatio_working_3-way'!W640)&gt;0,0,PI()),ACOS('OddsRatio_working_3-way'!V640/(2*'OddsRatio_working_3-way'!X640)))</f>
        <v>0.45767111235934155</v>
      </c>
      <c r="Z640" s="11">
        <f>'OddsRatio_working_3-way'!X640^(1/3)*COS('OddsRatio_working_3-way'!Y640/3)</f>
        <v>0.53140328894994482</v>
      </c>
      <c r="AA640" s="11">
        <f>'OddsRatio_working_3-way'!X640^(1/3)*COS(('OddsRatio_working_3-way'!Y640+2*PI())/3)</f>
        <v>-0.3364595125412968</v>
      </c>
      <c r="AB640" s="11">
        <f>'OddsRatio_working_3-way'!X640^(1/3)*COS(('OddsRatio_working_3-way'!Y640+4*PI())/3)</f>
        <v>-0.19494377640864816</v>
      </c>
      <c r="AC640" s="11">
        <f>'OddsRatio_working_3-way'!X640^(1/3)*SIN('OddsRatio_working_3-way'!Y640/3)</f>
        <v>8.1704148350752723E-2</v>
      </c>
      <c r="AD640" s="11">
        <f>'OddsRatio_working_3-way'!X640^(1/3)*SIN(('OddsRatio_working_3-way'!Y640+2*PI())/3)</f>
        <v>0.41935667370987828</v>
      </c>
      <c r="AE640" s="11">
        <f>'OddsRatio_working_3-way'!X640^(1/3)*SIN(('OddsRatio_working_3-way'!Y640+4*PI())/3)</f>
        <v>-0.50106082206063107</v>
      </c>
      <c r="AF640" s="11">
        <f>-'OddsRatio_working_3-way'!U640/(3*'OddsRatio_working_3-way'!X640^(1/3))*COS(('OddsRatio_working_3-way'!Y640)/3)</f>
        <v>0.53140328894994493</v>
      </c>
      <c r="AG640" s="11">
        <f>-'OddsRatio_working_3-way'!U640/(3*'OddsRatio_working_3-way'!X640^(1/3))*COS(('OddsRatio_working_3-way'!Y640+2*PI())/3)</f>
        <v>-0.33645951254129686</v>
      </c>
      <c r="AH640" s="11">
        <f>-'OddsRatio_working_3-way'!U640/(3*'OddsRatio_working_3-way'!X640^(1/3))*COS(('OddsRatio_working_3-way'!Y640+4*PI())/3)</f>
        <v>-0.19494377640864821</v>
      </c>
      <c r="AI640" s="11">
        <f>'OddsRatio_working_3-way'!U640/(3*'OddsRatio_working_3-way'!X640^(1/3))*SIN(('OddsRatio_working_3-way'!Y640)/3)</f>
        <v>-8.1704148350752751E-2</v>
      </c>
      <c r="AJ640" s="11">
        <f>'OddsRatio_working_3-way'!U640/(3*'OddsRatio_working_3-way'!X640^(1/3))*SIN(('OddsRatio_working_3-way'!Y640+2*PI())/3)</f>
        <v>-0.41935667370987839</v>
      </c>
      <c r="AK640" s="11">
        <f>'OddsRatio_working_3-way'!U640/(3*'OddsRatio_working_3-way'!X640^(1/3))*SIN(('OddsRatio_working_3-way'!Y640+4*PI())/3)</f>
        <v>0.50106082206063118</v>
      </c>
      <c r="AL640" s="11">
        <f>'OddsRatio_working_3-way'!Z640+'OddsRatio_working_3-way'!AF640</f>
        <v>1.0628065778998899</v>
      </c>
      <c r="AM640" s="11">
        <f>'OddsRatio_working_3-way'!AA640+'OddsRatio_working_3-way'!AG640</f>
        <v>-0.6729190250825936</v>
      </c>
      <c r="AN640" s="11">
        <f>'OddsRatio_working_3-way'!AB640+'OddsRatio_working_3-way'!AH640</f>
        <v>-0.38988755281729637</v>
      </c>
      <c r="AO640" s="11">
        <f>'OddsRatio_working_3-way'!AC640+'OddsRatio_working_3-way'!AI640</f>
        <v>0</v>
      </c>
      <c r="AP640" s="11">
        <f>'OddsRatio_working_3-way'!AD640+'OddsRatio_working_3-way'!AJ640</f>
        <v>0</v>
      </c>
      <c r="AQ640" s="11">
        <f>'OddsRatio_working_3-way'!AE640+'OddsRatio_working_3-way'!AK640</f>
        <v>0</v>
      </c>
      <c r="AR640" s="10">
        <f>IF(A640="","",IF(('OddsRatio_working_3-way'!X640=0),IF(Q640&gt;0,-Q640^(1/3),(-Q640)^(1/3)),'OddsRatio_working_3-way'!AL640-'OddsRatio_working_3-way'!R640/3))</f>
        <v>1.0628065778998899</v>
      </c>
      <c r="AS640" s="11">
        <f>IF(('OddsRatio_working_3-way'!X640=0),IF(Q640&gt;0,-Q640^(1/3),(-Q640)^(1/3)),'OddsRatio_working_3-way'!AM640-'OddsRatio_working_3-way'!R640/3)</f>
        <v>-0.6729190250825936</v>
      </c>
      <c r="AT640" s="11">
        <f>IF(('OddsRatio_working_3-way'!X640=0),IF(Q640&gt;0,-Q640^(1/3),(-Q640)^(1/3)),'OddsRatio_working_3-way'!AN640-'OddsRatio_working_3-way'!R640/3)</f>
        <v>-0.38988755281729637</v>
      </c>
      <c r="AU640" s="11">
        <f>IF(('OddsRatio_working_3-way'!X640=0),0,'OddsRatio_working_3-way'!AO640)</f>
        <v>0</v>
      </c>
      <c r="AV640" s="11">
        <f>IF(('OddsRatio_working_3-way'!X640=0),0,'OddsRatio_working_3-way'!AP640)</f>
        <v>0</v>
      </c>
      <c r="AW640" s="11">
        <f>IF(('OddsRatio_working_3-way'!X640=0),0,'OddsRatio_working_3-way'!AQ640)</f>
        <v>0</v>
      </c>
    </row>
    <row r="641" spans="1:49" x14ac:dyDescent="0.2">
      <c r="A641" s="4">
        <f>IF('True_Odds_Calculator_3-way'!A642="","",'True_Odds_Calculator_3-way'!A642)</f>
        <v>2.2799999999999998</v>
      </c>
      <c r="B641" s="4">
        <f>IF('True_Odds_Calculator_3-way'!B642="","",'True_Odds_Calculator_3-way'!B642)</f>
        <v>3.18</v>
      </c>
      <c r="C641" s="4">
        <f>IF('True_Odds_Calculator_3-way'!C642="","",'True_Odds_Calculator_3-way'!C642)</f>
        <v>3.48</v>
      </c>
      <c r="D641" s="9">
        <f t="shared" si="130"/>
        <v>0.42358794586549542</v>
      </c>
      <c r="E641" s="9">
        <f t="shared" si="131"/>
        <v>0.30142392572869353</v>
      </c>
      <c r="F641" s="9">
        <f t="shared" si="132"/>
        <v>0.27498812840581111</v>
      </c>
      <c r="G641" s="9">
        <f t="shared" si="133"/>
        <v>1.0631131543945667</v>
      </c>
      <c r="H641" s="9">
        <f t="shared" si="134"/>
        <v>2.3607848376250451</v>
      </c>
      <c r="I641" s="9">
        <f t="shared" si="135"/>
        <v>3.3175866765801554</v>
      </c>
      <c r="J641" s="9">
        <f t="shared" si="136"/>
        <v>3.6365206228985256</v>
      </c>
      <c r="K641" s="11">
        <f t="shared" si="137"/>
        <v>0.43859649122807021</v>
      </c>
      <c r="L641" s="11">
        <f t="shared" si="138"/>
        <v>0.31446540880503143</v>
      </c>
      <c r="M641" s="11">
        <f t="shared" si="139"/>
        <v>0.28735632183908044</v>
      </c>
      <c r="N641" s="11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-0.27426913267409114</v>
      </c>
      <c r="O641" s="11">
        <f>0</f>
        <v>0</v>
      </c>
      <c r="P641" s="11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0.2354210183885217</v>
      </c>
      <c r="Q641" s="11">
        <f>2*'OddsRatio_working_3-way'!K641*'OddsRatio_working_3-way'!L641*'OddsRatio_working_3-way'!M641</f>
        <v>7.9266336157751416E-2</v>
      </c>
      <c r="R641" s="11">
        <f t="shared" si="140"/>
        <v>0</v>
      </c>
      <c r="S641" s="11">
        <f t="shared" si="141"/>
        <v>-0.85835768718555749</v>
      </c>
      <c r="T641" s="11">
        <f t="shared" si="142"/>
        <v>-0.2890093222846995</v>
      </c>
      <c r="U641" s="11">
        <f>'OddsRatio_working_3-way'!S641-'OddsRatio_working_3-way'!R641^2/3</f>
        <v>-0.85835768718555749</v>
      </c>
      <c r="V641" s="11">
        <f>'OddsRatio_working_3-way'!S641*'OddsRatio_working_3-way'!R641/3-2*'OddsRatio_working_3-way'!R641^3/27-'OddsRatio_working_3-way'!T641</f>
        <v>0.2890093222846995</v>
      </c>
      <c r="W641" s="11">
        <f>'OddsRatio_working_3-way'!V641^2+4*'OddsRatio_working_3-way'!U641^3/27</f>
        <v>-1.0165313951271238E-2</v>
      </c>
      <c r="X641" s="11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0.15304550166431921</v>
      </c>
      <c r="Y641" s="11">
        <f>IF('OddsRatio_working_3-way'!W641&gt;=0,IF('OddsRatio_working_3-way'!V641+SQRT('OddsRatio_working_3-way'!W641)&gt;0,0,PI()),ACOS('OddsRatio_working_3-way'!V641/(2*'OddsRatio_working_3-way'!X641)))</f>
        <v>0.3356569850387463</v>
      </c>
      <c r="Z641" s="11">
        <f>'OddsRatio_working_3-way'!X641^(1/3)*COS('OddsRatio_working_3-way'!Y641/3)</f>
        <v>0.53155657719728333</v>
      </c>
      <c r="AA641" s="11">
        <f>'OddsRatio_working_3-way'!X641^(1/3)*COS(('OddsRatio_working_3-way'!Y641+2*PI())/3)</f>
        <v>-0.3174999061789226</v>
      </c>
      <c r="AB641" s="11">
        <f>'OddsRatio_working_3-way'!X641^(1/3)*COS(('OddsRatio_working_3-way'!Y641+4*PI())/3)</f>
        <v>-0.21405667101836084</v>
      </c>
      <c r="AC641" s="11">
        <f>'OddsRatio_working_3-way'!X641^(1/3)*SIN('OddsRatio_working_3-way'!Y641/3)</f>
        <v>5.9722979665796191E-2</v>
      </c>
      <c r="AD641" s="11">
        <f>'OddsRatio_working_3-way'!X641^(1/3)*SIN(('OddsRatio_working_3-way'!Y641+2*PI())/3)</f>
        <v>0.43048000956865334</v>
      </c>
      <c r="AE641" s="11">
        <f>'OddsRatio_working_3-way'!X641^(1/3)*SIN(('OddsRatio_working_3-way'!Y641+4*PI())/3)</f>
        <v>-0.49020298923444944</v>
      </c>
      <c r="AF641" s="11">
        <f>-'OddsRatio_working_3-way'!U641/(3*'OddsRatio_working_3-way'!X641^(1/3))*COS(('OddsRatio_working_3-way'!Y641)/3)</f>
        <v>0.53155657719728333</v>
      </c>
      <c r="AG641" s="11">
        <f>-'OddsRatio_working_3-way'!U641/(3*'OddsRatio_working_3-way'!X641^(1/3))*COS(('OddsRatio_working_3-way'!Y641+2*PI())/3)</f>
        <v>-0.3174999061789226</v>
      </c>
      <c r="AH641" s="11">
        <f>-'OddsRatio_working_3-way'!U641/(3*'OddsRatio_working_3-way'!X641^(1/3))*COS(('OddsRatio_working_3-way'!Y641+4*PI())/3)</f>
        <v>-0.21405667101836084</v>
      </c>
      <c r="AI641" s="11">
        <f>'OddsRatio_working_3-way'!U641/(3*'OddsRatio_working_3-way'!X641^(1/3))*SIN(('OddsRatio_working_3-way'!Y641)/3)</f>
        <v>-5.9722979665796191E-2</v>
      </c>
      <c r="AJ641" s="11">
        <f>'OddsRatio_working_3-way'!U641/(3*'OddsRatio_working_3-way'!X641^(1/3))*SIN(('OddsRatio_working_3-way'!Y641+2*PI())/3)</f>
        <v>-0.43048000956865334</v>
      </c>
      <c r="AK641" s="11">
        <f>'OddsRatio_working_3-way'!U641/(3*'OddsRatio_working_3-way'!X641^(1/3))*SIN(('OddsRatio_working_3-way'!Y641+4*PI())/3)</f>
        <v>0.49020298923444944</v>
      </c>
      <c r="AL641" s="11">
        <f>'OddsRatio_working_3-way'!Z641+'OddsRatio_working_3-way'!AF641</f>
        <v>1.0631131543945667</v>
      </c>
      <c r="AM641" s="11">
        <f>'OddsRatio_working_3-way'!AA641+'OddsRatio_working_3-way'!AG641</f>
        <v>-0.63499981235784519</v>
      </c>
      <c r="AN641" s="11">
        <f>'OddsRatio_working_3-way'!AB641+'OddsRatio_working_3-way'!AH641</f>
        <v>-0.42811334203672169</v>
      </c>
      <c r="AO641" s="11">
        <f>'OddsRatio_working_3-way'!AC641+'OddsRatio_working_3-way'!AI641</f>
        <v>0</v>
      </c>
      <c r="AP641" s="11">
        <f>'OddsRatio_working_3-way'!AD641+'OddsRatio_working_3-way'!AJ641</f>
        <v>0</v>
      </c>
      <c r="AQ641" s="11">
        <f>'OddsRatio_working_3-way'!AE641+'OddsRatio_working_3-way'!AK641</f>
        <v>0</v>
      </c>
      <c r="AR641" s="10">
        <f>IF(A641="","",IF(('OddsRatio_working_3-way'!X641=0),IF(Q641&gt;0,-Q641^(1/3),(-Q641)^(1/3)),'OddsRatio_working_3-way'!AL641-'OddsRatio_working_3-way'!R641/3))</f>
        <v>1.0631131543945667</v>
      </c>
      <c r="AS641" s="11">
        <f>IF(('OddsRatio_working_3-way'!X641=0),IF(Q641&gt;0,-Q641^(1/3),(-Q641)^(1/3)),'OddsRatio_working_3-way'!AM641-'OddsRatio_working_3-way'!R641/3)</f>
        <v>-0.63499981235784519</v>
      </c>
      <c r="AT641" s="11">
        <f>IF(('OddsRatio_working_3-way'!X641=0),IF(Q641&gt;0,-Q641^(1/3),(-Q641)^(1/3)),'OddsRatio_working_3-way'!AN641-'OddsRatio_working_3-way'!R641/3)</f>
        <v>-0.42811334203672169</v>
      </c>
      <c r="AU641" s="11">
        <f>IF(('OddsRatio_working_3-way'!X641=0),0,'OddsRatio_working_3-way'!AO641)</f>
        <v>0</v>
      </c>
      <c r="AV641" s="11">
        <f>IF(('OddsRatio_working_3-way'!X641=0),0,'OddsRatio_working_3-way'!AP641)</f>
        <v>0</v>
      </c>
      <c r="AW641" s="11">
        <f>IF(('OddsRatio_working_3-way'!X641=0),0,'OddsRatio_working_3-way'!AQ641)</f>
        <v>0</v>
      </c>
    </row>
    <row r="642" spans="1:49" x14ac:dyDescent="0.2">
      <c r="A642" s="4">
        <f>IF('True_Odds_Calculator_3-way'!A643="","",'True_Odds_Calculator_3-way'!A643)</f>
        <v>3.08</v>
      </c>
      <c r="B642" s="4">
        <f>IF('True_Odds_Calculator_3-way'!B643="","",'True_Odds_Calculator_3-way'!B643)</f>
        <v>3.19</v>
      </c>
      <c r="C642" s="4">
        <f>IF('True_Odds_Calculator_3-way'!C643="","",'True_Odds_Calculator_3-way'!C643)</f>
        <v>2.5</v>
      </c>
      <c r="D642" s="9">
        <f t="shared" si="130"/>
        <v>0.31228802177382137</v>
      </c>
      <c r="E642" s="9">
        <f t="shared" si="131"/>
        <v>0.30132887632212074</v>
      </c>
      <c r="F642" s="9">
        <f t="shared" si="132"/>
        <v>0.386383101904058</v>
      </c>
      <c r="G642" s="9">
        <f t="shared" si="133"/>
        <v>1.0587366011817432</v>
      </c>
      <c r="H642" s="9">
        <f t="shared" si="134"/>
        <v>3.2021721304580262</v>
      </c>
      <c r="I642" s="9">
        <f t="shared" si="135"/>
        <v>3.3186331565880178</v>
      </c>
      <c r="J642" s="9">
        <f t="shared" si="136"/>
        <v>2.5881049017726143</v>
      </c>
      <c r="K642" s="11">
        <f t="shared" si="137"/>
        <v>0.32467532467532467</v>
      </c>
      <c r="L642" s="11">
        <f t="shared" si="138"/>
        <v>0.31347962382445144</v>
      </c>
      <c r="M642" s="11">
        <f t="shared" si="139"/>
        <v>0.4</v>
      </c>
      <c r="N642" s="11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-0.27817449008671591</v>
      </c>
      <c r="O642" s="11">
        <f>0</f>
        <v>0</v>
      </c>
      <c r="P642" s="11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0.23490615967105</v>
      </c>
      <c r="Q642" s="11">
        <f>2*'OddsRatio_working_3-way'!K642*'OddsRatio_working_3-way'!L642*'OddsRatio_working_3-way'!M642</f>
        <v>8.1423278915441932E-2</v>
      </c>
      <c r="R642" s="11">
        <f t="shared" si="140"/>
        <v>0</v>
      </c>
      <c r="S642" s="11">
        <f t="shared" si="141"/>
        <v>-0.84445615267533058</v>
      </c>
      <c r="T642" s="11">
        <f t="shared" si="142"/>
        <v>-0.29270577215782684</v>
      </c>
      <c r="U642" s="11">
        <f>'OddsRatio_working_3-way'!S642-'OddsRatio_working_3-way'!R642^2/3</f>
        <v>-0.84445615267533058</v>
      </c>
      <c r="V642" s="11">
        <f>'OddsRatio_working_3-way'!S642*'OddsRatio_working_3-way'!R642/3-2*'OddsRatio_working_3-way'!R642^3/27-'OddsRatio_working_3-way'!T642</f>
        <v>0.29270577215782684</v>
      </c>
      <c r="W642" s="11">
        <f>'OddsRatio_working_3-way'!V642^2+4*'OddsRatio_working_3-way'!U642^3/27</f>
        <v>-3.5362069244360417E-3</v>
      </c>
      <c r="X642" s="11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0.14934262283332383</v>
      </c>
      <c r="Y642" s="11">
        <f>IF('OddsRatio_working_3-way'!W642&gt;=0,IF('OddsRatio_working_3-way'!V642+SQRT('OddsRatio_working_3-way'!W642)&gt;0,0,PI()),ACOS('OddsRatio_working_3-way'!V642/(2*'OddsRatio_working_3-way'!X642)))</f>
        <v>0.20043187208691182</v>
      </c>
      <c r="Z642" s="11">
        <f>'OddsRatio_working_3-way'!X642^(1/3)*COS('OddsRatio_working_3-way'!Y642/3)</f>
        <v>0.5293683005908717</v>
      </c>
      <c r="AA642" s="11">
        <f>'OddsRatio_working_3-way'!X642^(1/3)*COS(('OddsRatio_working_3-way'!Y642+2*PI())/3)</f>
        <v>-0.2953588942386558</v>
      </c>
      <c r="AB642" s="11">
        <f>'OddsRatio_working_3-way'!X642^(1/3)*COS(('OddsRatio_working_3-way'!Y642+4*PI())/3)</f>
        <v>-0.23400940635221593</v>
      </c>
      <c r="AC642" s="11">
        <f>'OddsRatio_working_3-way'!X642^(1/3)*SIN('OddsRatio_working_3-way'!Y642/3)</f>
        <v>3.5420143345881741E-2</v>
      </c>
      <c r="AD642" s="11">
        <f>'OddsRatio_working_3-way'!X642^(1/3)*SIN(('OddsRatio_working_3-way'!Y642+2*PI())/3)</f>
        <v>0.44073632459695083</v>
      </c>
      <c r="AE642" s="11">
        <f>'OddsRatio_working_3-way'!X642^(1/3)*SIN(('OddsRatio_working_3-way'!Y642+4*PI())/3)</f>
        <v>-0.47615646794283256</v>
      </c>
      <c r="AF642" s="11">
        <f>-'OddsRatio_working_3-way'!U642/(3*'OddsRatio_working_3-way'!X642^(1/3))*COS(('OddsRatio_working_3-way'!Y642)/3)</f>
        <v>0.52936830059087159</v>
      </c>
      <c r="AG642" s="11">
        <f>-'OddsRatio_working_3-way'!U642/(3*'OddsRatio_working_3-way'!X642^(1/3))*COS(('OddsRatio_working_3-way'!Y642+2*PI())/3)</f>
        <v>-0.29535889423865574</v>
      </c>
      <c r="AH642" s="11">
        <f>-'OddsRatio_working_3-way'!U642/(3*'OddsRatio_working_3-way'!X642^(1/3))*COS(('OddsRatio_working_3-way'!Y642+4*PI())/3)</f>
        <v>-0.23400940635221587</v>
      </c>
      <c r="AI642" s="11">
        <f>'OddsRatio_working_3-way'!U642/(3*'OddsRatio_working_3-way'!X642^(1/3))*SIN(('OddsRatio_working_3-way'!Y642)/3)</f>
        <v>-3.5420143345881734E-2</v>
      </c>
      <c r="AJ642" s="11">
        <f>'OddsRatio_working_3-way'!U642/(3*'OddsRatio_working_3-way'!X642^(1/3))*SIN(('OddsRatio_working_3-way'!Y642+2*PI())/3)</f>
        <v>-0.44073632459695072</v>
      </c>
      <c r="AK642" s="11">
        <f>'OddsRatio_working_3-way'!U642/(3*'OddsRatio_working_3-way'!X642^(1/3))*SIN(('OddsRatio_working_3-way'!Y642+4*PI())/3)</f>
        <v>0.47615646794283251</v>
      </c>
      <c r="AL642" s="11">
        <f>'OddsRatio_working_3-way'!Z642+'OddsRatio_working_3-way'!AF642</f>
        <v>1.0587366011817432</v>
      </c>
      <c r="AM642" s="11">
        <f>'OddsRatio_working_3-way'!AA642+'OddsRatio_working_3-way'!AG642</f>
        <v>-0.5907177884773116</v>
      </c>
      <c r="AN642" s="11">
        <f>'OddsRatio_working_3-way'!AB642+'OddsRatio_working_3-way'!AH642</f>
        <v>-0.4680188127044318</v>
      </c>
      <c r="AO642" s="11">
        <f>'OddsRatio_working_3-way'!AC642+'OddsRatio_working_3-way'!AI642</f>
        <v>0</v>
      </c>
      <c r="AP642" s="11">
        <f>'OddsRatio_working_3-way'!AD642+'OddsRatio_working_3-way'!AJ642</f>
        <v>0</v>
      </c>
      <c r="AQ642" s="11">
        <f>'OddsRatio_working_3-way'!AE642+'OddsRatio_working_3-way'!AK642</f>
        <v>0</v>
      </c>
      <c r="AR642" s="10">
        <f>IF(A642="","",IF(('OddsRatio_working_3-way'!X642=0),IF(Q642&gt;0,-Q642^(1/3),(-Q642)^(1/3)),'OddsRatio_working_3-way'!AL642-'OddsRatio_working_3-way'!R642/3))</f>
        <v>1.0587366011817432</v>
      </c>
      <c r="AS642" s="11">
        <f>IF(('OddsRatio_working_3-way'!X642=0),IF(Q642&gt;0,-Q642^(1/3),(-Q642)^(1/3)),'OddsRatio_working_3-way'!AM642-'OddsRatio_working_3-way'!R642/3)</f>
        <v>-0.5907177884773116</v>
      </c>
      <c r="AT642" s="11">
        <f>IF(('OddsRatio_working_3-way'!X642=0),IF(Q642&gt;0,-Q642^(1/3),(-Q642)^(1/3)),'OddsRatio_working_3-way'!AN642-'OddsRatio_working_3-way'!R642/3)</f>
        <v>-0.4680188127044318</v>
      </c>
      <c r="AU642" s="11">
        <f>IF(('OddsRatio_working_3-way'!X642=0),0,'OddsRatio_working_3-way'!AO642)</f>
        <v>0</v>
      </c>
      <c r="AV642" s="11">
        <f>IF(('OddsRatio_working_3-way'!X642=0),0,'OddsRatio_working_3-way'!AP642)</f>
        <v>0</v>
      </c>
      <c r="AW642" s="11">
        <f>IF(('OddsRatio_working_3-way'!X642=0),0,'OddsRatio_working_3-way'!AQ642)</f>
        <v>0</v>
      </c>
    </row>
    <row r="643" spans="1:49" x14ac:dyDescent="0.2">
      <c r="A643" s="4">
        <f>IF('True_Odds_Calculator_3-way'!A644="","",'True_Odds_Calculator_3-way'!A644)</f>
        <v>4.0199999999999996</v>
      </c>
      <c r="B643" s="4">
        <f>IF('True_Odds_Calculator_3-way'!B644="","",'True_Odds_Calculator_3-way'!B644)</f>
        <v>3.19</v>
      </c>
      <c r="C643" s="4">
        <f>IF('True_Odds_Calculator_3-way'!C644="","",'True_Odds_Calculator_3-way'!C644)</f>
        <v>2.09</v>
      </c>
      <c r="D643" s="9">
        <f t="shared" si="130"/>
        <v>0.23716228490467423</v>
      </c>
      <c r="E643" s="9">
        <f t="shared" si="131"/>
        <v>0.30007402721723508</v>
      </c>
      <c r="F643" s="9">
        <f t="shared" si="132"/>
        <v>0.46276368787809075</v>
      </c>
      <c r="G643" s="9">
        <f t="shared" si="133"/>
        <v>1.0650735212837215</v>
      </c>
      <c r="H643" s="9">
        <f t="shared" si="134"/>
        <v>4.2165220342768377</v>
      </c>
      <c r="I643" s="9">
        <f t="shared" si="135"/>
        <v>3.3325110116113503</v>
      </c>
      <c r="J643" s="9">
        <f t="shared" si="136"/>
        <v>2.1609301381992561</v>
      </c>
      <c r="K643" s="11">
        <f t="shared" si="137"/>
        <v>0.24875621890547267</v>
      </c>
      <c r="L643" s="11">
        <f t="shared" si="138"/>
        <v>0.31347962382445144</v>
      </c>
      <c r="M643" s="11">
        <f t="shared" si="139"/>
        <v>0.47846889952153115</v>
      </c>
      <c r="N643" s="11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-0.26897662099724706</v>
      </c>
      <c r="O643" s="11">
        <f>0</f>
        <v>0</v>
      </c>
      <c r="P643" s="11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0.23505934800805112</v>
      </c>
      <c r="Q643" s="11">
        <f>2*'OddsRatio_working_3-way'!K643*'OddsRatio_working_3-way'!L643*'OddsRatio_working_3-way'!M643</f>
        <v>7.4622015240651179E-2</v>
      </c>
      <c r="R643" s="11">
        <f t="shared" si="140"/>
        <v>0</v>
      </c>
      <c r="S643" s="11">
        <f t="shared" si="141"/>
        <v>-0.8739025240801761</v>
      </c>
      <c r="T643" s="11">
        <f t="shared" si="142"/>
        <v>-0.27742937272386559</v>
      </c>
      <c r="U643" s="11">
        <f>'OddsRatio_working_3-way'!S643-'OddsRatio_working_3-way'!R643^2/3</f>
        <v>-0.8739025240801761</v>
      </c>
      <c r="V643" s="11">
        <f>'OddsRatio_working_3-way'!S643*'OddsRatio_working_3-way'!R643/3-2*'OddsRatio_working_3-way'!R643^3/27-'OddsRatio_working_3-way'!T643</f>
        <v>0.27742937272386559</v>
      </c>
      <c r="W643" s="11">
        <f>'OddsRatio_working_3-way'!V643^2+4*'OddsRatio_working_3-way'!U643^3/27</f>
        <v>-2.1907649870776799E-2</v>
      </c>
      <c r="X643" s="11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0.15722174366220337</v>
      </c>
      <c r="Y643" s="11">
        <f>IF('OddsRatio_working_3-way'!W643&gt;=0,IF('OddsRatio_working_3-way'!V643+SQRT('OddsRatio_working_3-way'!W643)&gt;0,0,PI()),ACOS('OddsRatio_working_3-way'!V643/(2*'OddsRatio_working_3-way'!X643)))</f>
        <v>0.49009762457257522</v>
      </c>
      <c r="Z643" s="11">
        <f>'OddsRatio_working_3-way'!X643^(1/3)*COS('OddsRatio_working_3-way'!Y643/3)</f>
        <v>0.53253676064186084</v>
      </c>
      <c r="AA643" s="11">
        <f>'OddsRatio_working_3-way'!X643^(1/3)*COS(('OddsRatio_working_3-way'!Y643+2*PI())/3)</f>
        <v>-0.34228864040894347</v>
      </c>
      <c r="AB643" s="11">
        <f>'OddsRatio_working_3-way'!X643^(1/3)*COS(('OddsRatio_working_3-way'!Y643+4*PI())/3)</f>
        <v>-0.19024812023291729</v>
      </c>
      <c r="AC643" s="11">
        <f>'OddsRatio_working_3-way'!X643^(1/3)*SIN('OddsRatio_working_3-way'!Y643/3)</f>
        <v>8.7780635251359374E-2</v>
      </c>
      <c r="AD643" s="11">
        <f>'OddsRatio_working_3-way'!X643^(1/3)*SIN(('OddsRatio_working_3-way'!Y643+2*PI())/3)</f>
        <v>0.41730004553924482</v>
      </c>
      <c r="AE643" s="11">
        <f>'OddsRatio_working_3-way'!X643^(1/3)*SIN(('OddsRatio_working_3-way'!Y643+4*PI())/3)</f>
        <v>-0.5050806807906042</v>
      </c>
      <c r="AF643" s="11">
        <f>-'OddsRatio_working_3-way'!U643/(3*'OddsRatio_working_3-way'!X643^(1/3))*COS(('OddsRatio_working_3-way'!Y643)/3)</f>
        <v>0.53253676064186062</v>
      </c>
      <c r="AG643" s="11">
        <f>-'OddsRatio_working_3-way'!U643/(3*'OddsRatio_working_3-way'!X643^(1/3))*COS(('OddsRatio_working_3-way'!Y643+2*PI())/3)</f>
        <v>-0.3422886404089433</v>
      </c>
      <c r="AH643" s="11">
        <f>-'OddsRatio_working_3-way'!U643/(3*'OddsRatio_working_3-way'!X643^(1/3))*COS(('OddsRatio_working_3-way'!Y643+4*PI())/3)</f>
        <v>-0.19024812023291721</v>
      </c>
      <c r="AI643" s="11">
        <f>'OddsRatio_working_3-way'!U643/(3*'OddsRatio_working_3-way'!X643^(1/3))*SIN(('OddsRatio_working_3-way'!Y643)/3)</f>
        <v>-8.7780635251359332E-2</v>
      </c>
      <c r="AJ643" s="11">
        <f>'OddsRatio_working_3-way'!U643/(3*'OddsRatio_working_3-way'!X643^(1/3))*SIN(('OddsRatio_working_3-way'!Y643+2*PI())/3)</f>
        <v>-0.41730004553924466</v>
      </c>
      <c r="AK643" s="11">
        <f>'OddsRatio_working_3-way'!U643/(3*'OddsRatio_working_3-way'!X643^(1/3))*SIN(('OddsRatio_working_3-way'!Y643+4*PI())/3)</f>
        <v>0.50508068079060409</v>
      </c>
      <c r="AL643" s="11">
        <f>'OddsRatio_working_3-way'!Z643+'OddsRatio_working_3-way'!AF643</f>
        <v>1.0650735212837215</v>
      </c>
      <c r="AM643" s="11">
        <f>'OddsRatio_working_3-way'!AA643+'OddsRatio_working_3-way'!AG643</f>
        <v>-0.68457728081788671</v>
      </c>
      <c r="AN643" s="11">
        <f>'OddsRatio_working_3-way'!AB643+'OddsRatio_working_3-way'!AH643</f>
        <v>-0.38049624046583452</v>
      </c>
      <c r="AO643" s="11">
        <f>'OddsRatio_working_3-way'!AC643+'OddsRatio_working_3-way'!AI643</f>
        <v>0</v>
      </c>
      <c r="AP643" s="11">
        <f>'OddsRatio_working_3-way'!AD643+'OddsRatio_working_3-way'!AJ643</f>
        <v>0</v>
      </c>
      <c r="AQ643" s="11">
        <f>'OddsRatio_working_3-way'!AE643+'OddsRatio_working_3-way'!AK643</f>
        <v>0</v>
      </c>
      <c r="AR643" s="10">
        <f>IF(A643="","",IF(('OddsRatio_working_3-way'!X643=0),IF(Q643&gt;0,-Q643^(1/3),(-Q643)^(1/3)),'OddsRatio_working_3-way'!AL643-'OddsRatio_working_3-way'!R643/3))</f>
        <v>1.0650735212837215</v>
      </c>
      <c r="AS643" s="11">
        <f>IF(('OddsRatio_working_3-way'!X643=0),IF(Q643&gt;0,-Q643^(1/3),(-Q643)^(1/3)),'OddsRatio_working_3-way'!AM643-'OddsRatio_working_3-way'!R643/3)</f>
        <v>-0.68457728081788671</v>
      </c>
      <c r="AT643" s="11">
        <f>IF(('OddsRatio_working_3-way'!X643=0),IF(Q643&gt;0,-Q643^(1/3),(-Q643)^(1/3)),'OddsRatio_working_3-way'!AN643-'OddsRatio_working_3-way'!R643/3)</f>
        <v>-0.38049624046583452</v>
      </c>
      <c r="AU643" s="11">
        <f>IF(('OddsRatio_working_3-way'!X643=0),0,'OddsRatio_working_3-way'!AO643)</f>
        <v>0</v>
      </c>
      <c r="AV643" s="11">
        <f>IF(('OddsRatio_working_3-way'!X643=0),0,'OddsRatio_working_3-way'!AP643)</f>
        <v>0</v>
      </c>
      <c r="AW643" s="11">
        <f>IF(('OddsRatio_working_3-way'!X643=0),0,'OddsRatio_working_3-way'!AQ643)</f>
        <v>0</v>
      </c>
    </row>
    <row r="644" spans="1:49" x14ac:dyDescent="0.2">
      <c r="A644" s="4">
        <f>IF('True_Odds_Calculator_3-way'!A645="","",'True_Odds_Calculator_3-way'!A645)</f>
        <v>1.89</v>
      </c>
      <c r="B644" s="4">
        <f>IF('True_Odds_Calculator_3-way'!B645="","",'True_Odds_Calculator_3-way'!B645)</f>
        <v>3.29</v>
      </c>
      <c r="C644" s="4">
        <f>IF('True_Odds_Calculator_3-way'!C645="","",'True_Odds_Calculator_3-way'!C645)</f>
        <v>4.78</v>
      </c>
      <c r="D644" s="9">
        <f t="shared" ref="D644:D707" si="143">(K644/(AR644+K644-(AR644*K644)))</f>
        <v>0.51210333978084466</v>
      </c>
      <c r="E644" s="9">
        <f t="shared" ref="E644:E707" si="144">(L644/(AR644+L644-(AR644*L644)))</f>
        <v>0.28973677235782674</v>
      </c>
      <c r="F644" s="9">
        <f t="shared" ref="F644:F707" si="145">(M644/(AR644+M644-(AR644*M644)))</f>
        <v>0.19815988786132835</v>
      </c>
      <c r="G644" s="9">
        <f t="shared" ref="G644:G707" si="146">AR644</f>
        <v>1.0704841231124695</v>
      </c>
      <c r="H644" s="9">
        <f t="shared" ref="H644:H707" si="147">IF(A644="","",1/D644)</f>
        <v>1.9527308695700978</v>
      </c>
      <c r="I644" s="9">
        <f t="shared" ref="I644:I707" si="148">IF(B644="","",1/E644)</f>
        <v>3.4514086419275549</v>
      </c>
      <c r="J644" s="9">
        <f t="shared" ref="J644:J707" si="149">IF(C644="","",1/F644)</f>
        <v>5.0464299853651351</v>
      </c>
      <c r="K644" s="11">
        <f t="shared" ref="K644:K707" si="150">1/A644</f>
        <v>0.52910052910052918</v>
      </c>
      <c r="L644" s="11">
        <f t="shared" ref="L644:L707" si="151">1/B644</f>
        <v>0.303951367781155</v>
      </c>
      <c r="M644" s="11">
        <f t="shared" ref="M644:M707" si="152">1/C644</f>
        <v>0.20920502092050208</v>
      </c>
      <c r="N644" s="11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-0.25919802622375387</v>
      </c>
      <c r="O644" s="11">
        <f>0</f>
        <v>0</v>
      </c>
      <c r="P644" s="11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0.23416589402015003</v>
      </c>
      <c r="Q644" s="11">
        <f>2*'OddsRatio_working_3-way'!K644*'OddsRatio_working_3-way'!L644*'OddsRatio_working_3-way'!M644</f>
        <v>6.7289050005790219E-2</v>
      </c>
      <c r="R644" s="11">
        <f t="shared" ref="R644:R707" si="153">O644/N644</f>
        <v>0</v>
      </c>
      <c r="S644" s="11">
        <f t="shared" ref="S644:S707" si="154">P644/N644</f>
        <v>-0.90342468047193103</v>
      </c>
      <c r="T644" s="11">
        <f t="shared" ref="T644:T707" si="155">Q644/N644</f>
        <v>-0.25960479323906055</v>
      </c>
      <c r="U644" s="11">
        <f>'OddsRatio_working_3-way'!S644-'OddsRatio_working_3-way'!R644^2/3</f>
        <v>-0.90342468047193103</v>
      </c>
      <c r="V644" s="11">
        <f>'OddsRatio_working_3-way'!S644*'OddsRatio_working_3-way'!R644/3-2*'OddsRatio_working_3-way'!R644^3/27-'OddsRatio_working_3-way'!T644</f>
        <v>0.25960479323906055</v>
      </c>
      <c r="W644" s="11">
        <f>'OddsRatio_working_3-way'!V644^2+4*'OddsRatio_working_3-way'!U644^3/27</f>
        <v>-4.1842933622274009E-2</v>
      </c>
      <c r="X644" s="11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0.16525554627225783</v>
      </c>
      <c r="Y644" s="11">
        <f>IF('OddsRatio_working_3-way'!W644&gt;=0,IF('OddsRatio_working_3-way'!V644+SQRT('OddsRatio_working_3-way'!W644)&gt;0,0,PI()),ACOS('OddsRatio_working_3-way'!V644/(2*'OddsRatio_working_3-way'!X644)))</f>
        <v>0.66734973088365479</v>
      </c>
      <c r="Z644" s="11">
        <f>'OddsRatio_working_3-way'!X644^(1/3)*COS('OddsRatio_working_3-way'!Y644/3)</f>
        <v>0.53524206155623477</v>
      </c>
      <c r="AA644" s="11">
        <f>'OddsRatio_working_3-way'!X644^(1/3)*COS(('OddsRatio_working_3-way'!Y644+2*PI())/3)</f>
        <v>-0.37246911981056796</v>
      </c>
      <c r="AB644" s="11">
        <f>'OddsRatio_working_3-way'!X644^(1/3)*COS(('OddsRatio_working_3-way'!Y644+4*PI())/3)</f>
        <v>-0.16277294174566687</v>
      </c>
      <c r="AC644" s="11">
        <f>'OddsRatio_working_3-way'!X644^(1/3)*SIN('OddsRatio_working_3-way'!Y644/3)</f>
        <v>0.12106814485380642</v>
      </c>
      <c r="AD644" s="11">
        <f>'OddsRatio_working_3-way'!X644^(1/3)*SIN(('OddsRatio_working_3-way'!Y644+2*PI())/3)</f>
        <v>0.40299915005475029</v>
      </c>
      <c r="AE644" s="11">
        <f>'OddsRatio_working_3-way'!X644^(1/3)*SIN(('OddsRatio_working_3-way'!Y644+4*PI())/3)</f>
        <v>-0.52406729490855675</v>
      </c>
      <c r="AF644" s="11">
        <f>-'OddsRatio_working_3-way'!U644/(3*'OddsRatio_working_3-way'!X644^(1/3))*COS(('OddsRatio_working_3-way'!Y644)/3)</f>
        <v>0.53524206155623466</v>
      </c>
      <c r="AG644" s="11">
        <f>-'OddsRatio_working_3-way'!U644/(3*'OddsRatio_working_3-way'!X644^(1/3))*COS(('OddsRatio_working_3-way'!Y644+2*PI())/3)</f>
        <v>-0.37246911981056791</v>
      </c>
      <c r="AH644" s="11">
        <f>-'OddsRatio_working_3-way'!U644/(3*'OddsRatio_working_3-way'!X644^(1/3))*COS(('OddsRatio_working_3-way'!Y644+4*PI())/3)</f>
        <v>-0.16277294174566684</v>
      </c>
      <c r="AI644" s="11">
        <f>'OddsRatio_working_3-way'!U644/(3*'OddsRatio_working_3-way'!X644^(1/3))*SIN(('OddsRatio_working_3-way'!Y644)/3)</f>
        <v>-0.12106814485380639</v>
      </c>
      <c r="AJ644" s="11">
        <f>'OddsRatio_working_3-way'!U644/(3*'OddsRatio_working_3-way'!X644^(1/3))*SIN(('OddsRatio_working_3-way'!Y644+2*PI())/3)</f>
        <v>-0.40299915005475023</v>
      </c>
      <c r="AK644" s="11">
        <f>'OddsRatio_working_3-way'!U644/(3*'OddsRatio_working_3-way'!X644^(1/3))*SIN(('OddsRatio_working_3-way'!Y644+4*PI())/3)</f>
        <v>0.52406729490855664</v>
      </c>
      <c r="AL644" s="11">
        <f>'OddsRatio_working_3-way'!Z644+'OddsRatio_working_3-way'!AF644</f>
        <v>1.0704841231124695</v>
      </c>
      <c r="AM644" s="11">
        <f>'OddsRatio_working_3-way'!AA644+'OddsRatio_working_3-way'!AG644</f>
        <v>-0.74493823962113592</v>
      </c>
      <c r="AN644" s="11">
        <f>'OddsRatio_working_3-way'!AB644+'OddsRatio_working_3-way'!AH644</f>
        <v>-0.32554588349133373</v>
      </c>
      <c r="AO644" s="11">
        <f>'OddsRatio_working_3-way'!AC644+'OddsRatio_working_3-way'!AI644</f>
        <v>0</v>
      </c>
      <c r="AP644" s="11">
        <f>'OddsRatio_working_3-way'!AD644+'OddsRatio_working_3-way'!AJ644</f>
        <v>0</v>
      </c>
      <c r="AQ644" s="11">
        <f>'OddsRatio_working_3-way'!AE644+'OddsRatio_working_3-way'!AK644</f>
        <v>0</v>
      </c>
      <c r="AR644" s="10">
        <f>IF(A644="","",IF(('OddsRatio_working_3-way'!X644=0),IF(Q644&gt;0,-Q644^(1/3),(-Q644)^(1/3)),'OddsRatio_working_3-way'!AL644-'OddsRatio_working_3-way'!R644/3))</f>
        <v>1.0704841231124695</v>
      </c>
      <c r="AS644" s="11">
        <f>IF(('OddsRatio_working_3-way'!X644=0),IF(Q644&gt;0,-Q644^(1/3),(-Q644)^(1/3)),'OddsRatio_working_3-way'!AM644-'OddsRatio_working_3-way'!R644/3)</f>
        <v>-0.74493823962113592</v>
      </c>
      <c r="AT644" s="11">
        <f>IF(('OddsRatio_working_3-way'!X644=0),IF(Q644&gt;0,-Q644^(1/3),(-Q644)^(1/3)),'OddsRatio_working_3-way'!AN644-'OddsRatio_working_3-way'!R644/3)</f>
        <v>-0.32554588349133373</v>
      </c>
      <c r="AU644" s="11">
        <f>IF(('OddsRatio_working_3-way'!X644=0),0,'OddsRatio_working_3-way'!AO644)</f>
        <v>0</v>
      </c>
      <c r="AV644" s="11">
        <f>IF(('OddsRatio_working_3-way'!X644=0),0,'OddsRatio_working_3-way'!AP644)</f>
        <v>0</v>
      </c>
      <c r="AW644" s="11">
        <f>IF(('OddsRatio_working_3-way'!X644=0),0,'OddsRatio_working_3-way'!AQ644)</f>
        <v>0</v>
      </c>
    </row>
    <row r="645" spans="1:49" x14ac:dyDescent="0.2">
      <c r="A645" s="4">
        <f>IF('True_Odds_Calculator_3-way'!A646="","",'True_Odds_Calculator_3-way'!A646)</f>
        <v>2.67</v>
      </c>
      <c r="B645" s="4">
        <f>IF('True_Odds_Calculator_3-way'!B646="","",'True_Odds_Calculator_3-way'!B646)</f>
        <v>2.92</v>
      </c>
      <c r="C645" s="4">
        <f>IF('True_Odds_Calculator_3-way'!C646="","",'True_Odds_Calculator_3-way'!C646)</f>
        <v>3.11</v>
      </c>
      <c r="D645" s="9">
        <f t="shared" si="143"/>
        <v>0.36118642587262434</v>
      </c>
      <c r="E645" s="9">
        <f t="shared" si="144"/>
        <v>0.32966071623388765</v>
      </c>
      <c r="F645" s="9">
        <f t="shared" si="145"/>
        <v>0.3091528578934879</v>
      </c>
      <c r="G645" s="9">
        <f t="shared" si="146"/>
        <v>1.0590738490675338</v>
      </c>
      <c r="H645" s="9">
        <f t="shared" si="147"/>
        <v>2.768653327942781</v>
      </c>
      <c r="I645" s="9">
        <f t="shared" si="148"/>
        <v>3.0334217902096654</v>
      </c>
      <c r="J645" s="9">
        <f t="shared" si="149"/>
        <v>3.2346458215324954</v>
      </c>
      <c r="K645" s="11">
        <f t="shared" si="150"/>
        <v>0.37453183520599254</v>
      </c>
      <c r="L645" s="11">
        <f t="shared" si="151"/>
        <v>0.34246575342465752</v>
      </c>
      <c r="M645" s="11">
        <f t="shared" si="152"/>
        <v>0.32154340836012862</v>
      </c>
      <c r="N645" s="11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-0.27902662965395353</v>
      </c>
      <c r="O645" s="11">
        <f>0</f>
        <v>0</v>
      </c>
      <c r="P645" s="11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0.23508252881493163</v>
      </c>
      <c r="Q645" s="11">
        <f>2*'OddsRatio_working_3-way'!K645*'OddsRatio_working_3-way'!L645*'OddsRatio_working_3-way'!M645</f>
        <v>8.2485097829800569E-2</v>
      </c>
      <c r="R645" s="11">
        <f t="shared" si="153"/>
        <v>0</v>
      </c>
      <c r="S645" s="11">
        <f t="shared" si="154"/>
        <v>-0.84250929420779297</v>
      </c>
      <c r="T645" s="11">
        <f t="shared" si="155"/>
        <v>-0.29561729621326066</v>
      </c>
      <c r="U645" s="11">
        <f>'OddsRatio_working_3-way'!S645-'OddsRatio_working_3-way'!R645^2/3</f>
        <v>-0.84250929420779297</v>
      </c>
      <c r="V645" s="11">
        <f>'OddsRatio_working_3-way'!S645*'OddsRatio_working_3-way'!R645/3-2*'OddsRatio_working_3-way'!R645^3/27-'OddsRatio_working_3-way'!T645</f>
        <v>0.29561729621326066</v>
      </c>
      <c r="W645" s="11">
        <f>'OddsRatio_working_3-way'!V645^2+4*'OddsRatio_working_3-way'!U645^3/27</f>
        <v>-1.2076818986239413E-3</v>
      </c>
      <c r="X645" s="11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0.14882646582434744</v>
      </c>
      <c r="Y645" s="11">
        <f>IF('OddsRatio_working_3-way'!W645&gt;=0,IF('OddsRatio_working_3-way'!V645+SQRT('OddsRatio_working_3-way'!W645)&gt;0,0,PI()),ACOS('OddsRatio_working_3-way'!V645/(2*'OddsRatio_working_3-way'!X645)))</f>
        <v>0.11701936518425549</v>
      </c>
      <c r="Z645" s="11">
        <f>'OddsRatio_working_3-way'!X645^(1/3)*COS('OddsRatio_working_3-way'!Y645/3)</f>
        <v>0.52953692453376677</v>
      </c>
      <c r="AA645" s="11">
        <f>'OddsRatio_working_3-way'!X645^(1/3)*COS(('OddsRatio_working_3-way'!Y645+2*PI())/3)</f>
        <v>-0.28266560501197224</v>
      </c>
      <c r="AB645" s="11">
        <f>'OddsRatio_working_3-way'!X645^(1/3)*COS(('OddsRatio_working_3-way'!Y645+4*PI())/3)</f>
        <v>-0.24687131952179456</v>
      </c>
      <c r="AC645" s="11">
        <f>'OddsRatio_working_3-way'!X645^(1/3)*SIN('OddsRatio_working_3-way'!Y645/3)</f>
        <v>2.0665840363204655E-2</v>
      </c>
      <c r="AD645" s="11">
        <f>'OddsRatio_working_3-way'!X645^(1/3)*SIN(('OddsRatio_working_3-way'!Y645+2*PI())/3)</f>
        <v>0.44825950870652292</v>
      </c>
      <c r="AE645" s="11">
        <f>'OddsRatio_working_3-way'!X645^(1/3)*SIN(('OddsRatio_working_3-way'!Y645+4*PI())/3)</f>
        <v>-0.46892534906972733</v>
      </c>
      <c r="AF645" s="11">
        <f>-'OddsRatio_working_3-way'!U645/(3*'OddsRatio_working_3-way'!X645^(1/3))*COS(('OddsRatio_working_3-way'!Y645)/3)</f>
        <v>0.52953692453376688</v>
      </c>
      <c r="AG645" s="11">
        <f>-'OddsRatio_working_3-way'!U645/(3*'OddsRatio_working_3-way'!X645^(1/3))*COS(('OddsRatio_working_3-way'!Y645+2*PI())/3)</f>
        <v>-0.2826656050119723</v>
      </c>
      <c r="AH645" s="11">
        <f>-'OddsRatio_working_3-way'!U645/(3*'OddsRatio_working_3-way'!X645^(1/3))*COS(('OddsRatio_working_3-way'!Y645+4*PI())/3)</f>
        <v>-0.24687131952179461</v>
      </c>
      <c r="AI645" s="11">
        <f>'OddsRatio_working_3-way'!U645/(3*'OddsRatio_working_3-way'!X645^(1/3))*SIN(('OddsRatio_working_3-way'!Y645)/3)</f>
        <v>-2.0665840363204659E-2</v>
      </c>
      <c r="AJ645" s="11">
        <f>'OddsRatio_working_3-way'!U645/(3*'OddsRatio_working_3-way'!X645^(1/3))*SIN(('OddsRatio_working_3-way'!Y645+2*PI())/3)</f>
        <v>-0.44825950870652298</v>
      </c>
      <c r="AK645" s="11">
        <f>'OddsRatio_working_3-way'!U645/(3*'OddsRatio_working_3-way'!X645^(1/3))*SIN(('OddsRatio_working_3-way'!Y645+4*PI())/3)</f>
        <v>0.46892534906972744</v>
      </c>
      <c r="AL645" s="11">
        <f>'OddsRatio_working_3-way'!Z645+'OddsRatio_working_3-way'!AF645</f>
        <v>1.0590738490675338</v>
      </c>
      <c r="AM645" s="11">
        <f>'OddsRatio_working_3-way'!AA645+'OddsRatio_working_3-way'!AG645</f>
        <v>-0.56533121002394449</v>
      </c>
      <c r="AN645" s="11">
        <f>'OddsRatio_working_3-way'!AB645+'OddsRatio_working_3-way'!AH645</f>
        <v>-0.49374263904358917</v>
      </c>
      <c r="AO645" s="11">
        <f>'OddsRatio_working_3-way'!AC645+'OddsRatio_working_3-way'!AI645</f>
        <v>0</v>
      </c>
      <c r="AP645" s="11">
        <f>'OddsRatio_working_3-way'!AD645+'OddsRatio_working_3-way'!AJ645</f>
        <v>0</v>
      </c>
      <c r="AQ645" s="11">
        <f>'OddsRatio_working_3-way'!AE645+'OddsRatio_working_3-way'!AK645</f>
        <v>0</v>
      </c>
      <c r="AR645" s="10">
        <f>IF(A645="","",IF(('OddsRatio_working_3-way'!X645=0),IF(Q645&gt;0,-Q645^(1/3),(-Q645)^(1/3)),'OddsRatio_working_3-way'!AL645-'OddsRatio_working_3-way'!R645/3))</f>
        <v>1.0590738490675338</v>
      </c>
      <c r="AS645" s="11">
        <f>IF(('OddsRatio_working_3-way'!X645=0),IF(Q645&gt;0,-Q645^(1/3),(-Q645)^(1/3)),'OddsRatio_working_3-way'!AM645-'OddsRatio_working_3-way'!R645/3)</f>
        <v>-0.56533121002394449</v>
      </c>
      <c r="AT645" s="11">
        <f>IF(('OddsRatio_working_3-way'!X645=0),IF(Q645&gt;0,-Q645^(1/3),(-Q645)^(1/3)),'OddsRatio_working_3-way'!AN645-'OddsRatio_working_3-way'!R645/3)</f>
        <v>-0.49374263904358917</v>
      </c>
      <c r="AU645" s="11">
        <f>IF(('OddsRatio_working_3-way'!X645=0),0,'OddsRatio_working_3-way'!AO645)</f>
        <v>0</v>
      </c>
      <c r="AV645" s="11">
        <f>IF(('OddsRatio_working_3-way'!X645=0),0,'OddsRatio_working_3-way'!AP645)</f>
        <v>0</v>
      </c>
      <c r="AW645" s="11">
        <f>IF(('OddsRatio_working_3-way'!X645=0),0,'OddsRatio_working_3-way'!AQ645)</f>
        <v>0</v>
      </c>
    </row>
    <row r="646" spans="1:49" x14ac:dyDescent="0.2">
      <c r="A646" s="4">
        <f>IF('True_Odds_Calculator_3-way'!A647="","",'True_Odds_Calculator_3-way'!A647)</f>
        <v>2.27</v>
      </c>
      <c r="B646" s="4">
        <f>IF('True_Odds_Calculator_3-way'!B647="","",'True_Odds_Calculator_3-way'!B647)</f>
        <v>3.17</v>
      </c>
      <c r="C646" s="4">
        <f>IF('True_Odds_Calculator_3-way'!C647="","",'True_Odds_Calculator_3-way'!C647)</f>
        <v>3.54</v>
      </c>
      <c r="D646" s="9">
        <f t="shared" si="143"/>
        <v>0.4261988010137136</v>
      </c>
      <c r="E646" s="9">
        <f t="shared" si="144"/>
        <v>0.3029926614859747</v>
      </c>
      <c r="F646" s="9">
        <f t="shared" si="145"/>
        <v>0.27080853750031192</v>
      </c>
      <c r="G646" s="9">
        <f t="shared" si="146"/>
        <v>1.0600967591440962</v>
      </c>
      <c r="H646" s="9">
        <f t="shared" si="147"/>
        <v>2.3463228841130022</v>
      </c>
      <c r="I646" s="9">
        <f t="shared" si="148"/>
        <v>3.3004099673426883</v>
      </c>
      <c r="J646" s="9">
        <f t="shared" si="149"/>
        <v>3.6926457682260043</v>
      </c>
      <c r="K646" s="11">
        <f t="shared" si="150"/>
        <v>0.44052863436123346</v>
      </c>
      <c r="L646" s="11">
        <f t="shared" si="151"/>
        <v>0.31545741324921134</v>
      </c>
      <c r="M646" s="11">
        <f t="shared" si="152"/>
        <v>0.2824858757062147</v>
      </c>
      <c r="N646" s="11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-0.27479497702042044</v>
      </c>
      <c r="O646" s="11">
        <f>0</f>
        <v>0</v>
      </c>
      <c r="P646" s="11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0.23475389273380171</v>
      </c>
      <c r="Q646" s="11">
        <f>2*'OddsRatio_working_3-way'!K646*'OddsRatio_working_3-way'!L646*'OddsRatio_working_3-way'!M646</f>
        <v>7.8513007603278159E-2</v>
      </c>
      <c r="R646" s="11">
        <f t="shared" si="153"/>
        <v>0</v>
      </c>
      <c r="S646" s="11">
        <f t="shared" si="154"/>
        <v>-0.8542874228605597</v>
      </c>
      <c r="T646" s="11">
        <f t="shared" si="155"/>
        <v>-0.28571485714399991</v>
      </c>
      <c r="U646" s="11">
        <f>'OddsRatio_working_3-way'!S646-'OddsRatio_working_3-way'!R646^2/3</f>
        <v>-0.8542874228605597</v>
      </c>
      <c r="V646" s="11">
        <f>'OddsRatio_working_3-way'!S646*'OddsRatio_working_3-way'!R646/3-2*'OddsRatio_working_3-way'!R646^3/27-'OddsRatio_working_3-way'!T646</f>
        <v>0.28571485714399991</v>
      </c>
      <c r="W646" s="11">
        <f>'OddsRatio_working_3-way'!V646^2+4*'OddsRatio_working_3-way'!U646^3/27</f>
        <v>-1.0732196992124493E-2</v>
      </c>
      <c r="X646" s="11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0.15195819868054239</v>
      </c>
      <c r="Y646" s="11">
        <f>IF('OddsRatio_working_3-way'!W646&gt;=0,IF('OddsRatio_working_3-way'!V646+SQRT('OddsRatio_working_3-way'!W646)&gt;0,0,PI()),ACOS('OddsRatio_working_3-way'!V646/(2*'OddsRatio_working_3-way'!X646)))</f>
        <v>0.34784333846854842</v>
      </c>
      <c r="Z646" s="11">
        <f>'OddsRatio_working_3-way'!X646^(1/3)*COS('OddsRatio_working_3-way'!Y646/3)</f>
        <v>0.5300483795720482</v>
      </c>
      <c r="AA646" s="11">
        <f>'OddsRatio_working_3-way'!X646^(1/3)*COS(('OddsRatio_working_3-way'!Y646+2*PI())/3)</f>
        <v>-0.3184881234228637</v>
      </c>
      <c r="AB646" s="11">
        <f>'OddsRatio_working_3-way'!X646^(1/3)*COS(('OddsRatio_working_3-way'!Y646+4*PI())/3)</f>
        <v>-0.21156025614918439</v>
      </c>
      <c r="AC646" s="11">
        <f>'OddsRatio_working_3-way'!X646^(1/3)*SIN('OddsRatio_working_3-way'!Y646/3)</f>
        <v>6.1734832954331305E-2</v>
      </c>
      <c r="AD646" s="11">
        <f>'OddsRatio_working_3-way'!X646^(1/3)*SIN(('OddsRatio_working_3-way'!Y646+2*PI())/3)</f>
        <v>0.42816794546700476</v>
      </c>
      <c r="AE646" s="11">
        <f>'OddsRatio_working_3-way'!X646^(1/3)*SIN(('OddsRatio_working_3-way'!Y646+4*PI())/3)</f>
        <v>-0.48990277842133612</v>
      </c>
      <c r="AF646" s="11">
        <f>-'OddsRatio_working_3-way'!U646/(3*'OddsRatio_working_3-way'!X646^(1/3))*COS(('OddsRatio_working_3-way'!Y646)/3)</f>
        <v>0.53004837957204809</v>
      </c>
      <c r="AG646" s="11">
        <f>-'OddsRatio_working_3-way'!U646/(3*'OddsRatio_working_3-way'!X646^(1/3))*COS(('OddsRatio_working_3-way'!Y646+2*PI())/3)</f>
        <v>-0.31848812342286364</v>
      </c>
      <c r="AH646" s="11">
        <f>-'OddsRatio_working_3-way'!U646/(3*'OddsRatio_working_3-way'!X646^(1/3))*COS(('OddsRatio_working_3-way'!Y646+4*PI())/3)</f>
        <v>-0.21156025614918433</v>
      </c>
      <c r="AI646" s="11">
        <f>'OddsRatio_working_3-way'!U646/(3*'OddsRatio_working_3-way'!X646^(1/3))*SIN(('OddsRatio_working_3-way'!Y646)/3)</f>
        <v>-6.1734832954331291E-2</v>
      </c>
      <c r="AJ646" s="11">
        <f>'OddsRatio_working_3-way'!U646/(3*'OddsRatio_working_3-way'!X646^(1/3))*SIN(('OddsRatio_working_3-way'!Y646+2*PI())/3)</f>
        <v>-0.42816794546700471</v>
      </c>
      <c r="AK646" s="11">
        <f>'OddsRatio_working_3-way'!U646/(3*'OddsRatio_working_3-way'!X646^(1/3))*SIN(('OddsRatio_working_3-way'!Y646+4*PI())/3)</f>
        <v>0.489902778421336</v>
      </c>
      <c r="AL646" s="11">
        <f>'OddsRatio_working_3-way'!Z646+'OddsRatio_working_3-way'!AF646</f>
        <v>1.0600967591440962</v>
      </c>
      <c r="AM646" s="11">
        <f>'OddsRatio_working_3-way'!AA646+'OddsRatio_working_3-way'!AG646</f>
        <v>-0.6369762468457274</v>
      </c>
      <c r="AN646" s="11">
        <f>'OddsRatio_working_3-way'!AB646+'OddsRatio_working_3-way'!AH646</f>
        <v>-0.42312051229836872</v>
      </c>
      <c r="AO646" s="11">
        <f>'OddsRatio_working_3-way'!AC646+'OddsRatio_working_3-way'!AI646</f>
        <v>0</v>
      </c>
      <c r="AP646" s="11">
        <f>'OddsRatio_working_3-way'!AD646+'OddsRatio_working_3-way'!AJ646</f>
        <v>0</v>
      </c>
      <c r="AQ646" s="11">
        <f>'OddsRatio_working_3-way'!AE646+'OddsRatio_working_3-way'!AK646</f>
        <v>0</v>
      </c>
      <c r="AR646" s="10">
        <f>IF(A646="","",IF(('OddsRatio_working_3-way'!X646=0),IF(Q646&gt;0,-Q646^(1/3),(-Q646)^(1/3)),'OddsRatio_working_3-way'!AL646-'OddsRatio_working_3-way'!R646/3))</f>
        <v>1.0600967591440962</v>
      </c>
      <c r="AS646" s="11">
        <f>IF(('OddsRatio_working_3-way'!X646=0),IF(Q646&gt;0,-Q646^(1/3),(-Q646)^(1/3)),'OddsRatio_working_3-way'!AM646-'OddsRatio_working_3-way'!R646/3)</f>
        <v>-0.6369762468457274</v>
      </c>
      <c r="AT646" s="11">
        <f>IF(('OddsRatio_working_3-way'!X646=0),IF(Q646&gt;0,-Q646^(1/3),(-Q646)^(1/3)),'OddsRatio_working_3-way'!AN646-'OddsRatio_working_3-way'!R646/3)</f>
        <v>-0.42312051229836872</v>
      </c>
      <c r="AU646" s="11">
        <f>IF(('OddsRatio_working_3-way'!X646=0),0,'OddsRatio_working_3-way'!AO646)</f>
        <v>0</v>
      </c>
      <c r="AV646" s="11">
        <f>IF(('OddsRatio_working_3-way'!X646=0),0,'OddsRatio_working_3-way'!AP646)</f>
        <v>0</v>
      </c>
      <c r="AW646" s="11">
        <f>IF(('OddsRatio_working_3-way'!X646=0),0,'OddsRatio_working_3-way'!AQ646)</f>
        <v>0</v>
      </c>
    </row>
    <row r="647" spans="1:49" x14ac:dyDescent="0.2">
      <c r="A647" s="4">
        <f>IF('True_Odds_Calculator_3-way'!A648="","",'True_Odds_Calculator_3-way'!A648)</f>
        <v>2.4900000000000002</v>
      </c>
      <c r="B647" s="4">
        <f>IF('True_Odds_Calculator_3-way'!B648="","",'True_Odds_Calculator_3-way'!B648)</f>
        <v>2.92</v>
      </c>
      <c r="C647" s="4">
        <f>IF('True_Odds_Calculator_3-way'!C648="","",'True_Odds_Calculator_3-way'!C648)</f>
        <v>3.39</v>
      </c>
      <c r="D647" s="9">
        <f t="shared" si="143"/>
        <v>0.38762668423736063</v>
      </c>
      <c r="E647" s="9">
        <f t="shared" si="144"/>
        <v>0.32941139456369889</v>
      </c>
      <c r="F647" s="9">
        <f t="shared" si="145"/>
        <v>0.28296192119894065</v>
      </c>
      <c r="G647" s="9">
        <f t="shared" si="146"/>
        <v>1.0602696337427457</v>
      </c>
      <c r="H647" s="9">
        <f t="shared" si="147"/>
        <v>2.5798017542766911</v>
      </c>
      <c r="I647" s="9">
        <f t="shared" si="148"/>
        <v>3.035717696786072</v>
      </c>
      <c r="J647" s="9">
        <f t="shared" si="149"/>
        <v>3.5340444246451623</v>
      </c>
      <c r="K647" s="11">
        <f t="shared" si="150"/>
        <v>0.40160642570281119</v>
      </c>
      <c r="L647" s="11">
        <f t="shared" si="151"/>
        <v>0.34246575342465752</v>
      </c>
      <c r="M647" s="11">
        <f t="shared" si="152"/>
        <v>0.29498525073746312</v>
      </c>
      <c r="N647" s="11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-0.27739811226966304</v>
      </c>
      <c r="O647" s="11">
        <f>0</f>
        <v>0</v>
      </c>
      <c r="P647" s="11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0.23531309543341661</v>
      </c>
      <c r="Q647" s="11">
        <f>2*'OddsRatio_working_3-way'!K647*'OddsRatio_working_3-way'!L647*'OddsRatio_working_3-way'!M647</f>
        <v>8.114244670117815E-2</v>
      </c>
      <c r="R647" s="11">
        <f t="shared" si="153"/>
        <v>0</v>
      </c>
      <c r="S647" s="11">
        <f t="shared" si="154"/>
        <v>-0.84828657811724784</v>
      </c>
      <c r="T647" s="11">
        <f t="shared" si="155"/>
        <v>-0.29251261314387861</v>
      </c>
      <c r="U647" s="11">
        <f>'OddsRatio_working_3-way'!S647-'OddsRatio_working_3-way'!R647^2/3</f>
        <v>-0.84828657811724784</v>
      </c>
      <c r="V647" s="11">
        <f>'OddsRatio_working_3-way'!S647*'OddsRatio_working_3-way'!R647/3-2*'OddsRatio_working_3-way'!R647^3/27-'OddsRatio_working_3-way'!T647</f>
        <v>0.29251261314387861</v>
      </c>
      <c r="W647" s="11">
        <f>'OddsRatio_working_3-way'!V647^2+4*'OddsRatio_working_3-way'!U647^3/27</f>
        <v>-4.8687621689164906E-3</v>
      </c>
      <c r="X647" s="11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0.15035989410176578</v>
      </c>
      <c r="Y647" s="11">
        <f>IF('OddsRatio_working_3-way'!W647&gt;=0,IF('OddsRatio_working_3-way'!V647+SQRT('OddsRatio_working_3-way'!W647)&gt;0,0,PI()),ACOS('OddsRatio_working_3-way'!V647/(2*'OddsRatio_working_3-way'!X647)))</f>
        <v>0.23416584209642788</v>
      </c>
      <c r="Z647" s="11">
        <f>'OddsRatio_working_3-way'!X647^(1/3)*COS('OddsRatio_working_3-way'!Y647/3)</f>
        <v>0.53013481687137287</v>
      </c>
      <c r="AA647" s="11">
        <f>'OddsRatio_working_3-way'!X647^(1/3)*COS(('OddsRatio_working_3-way'!Y647+2*PI())/3)</f>
        <v>-0.30097634165402243</v>
      </c>
      <c r="AB647" s="11">
        <f>'OddsRatio_working_3-way'!X647^(1/3)*COS(('OddsRatio_working_3-way'!Y647+4*PI())/3)</f>
        <v>-0.22915847521735078</v>
      </c>
      <c r="AC647" s="11">
        <f>'OddsRatio_working_3-way'!X647^(1/3)*SIN('OddsRatio_working_3-way'!Y647/3)</f>
        <v>4.1464064519837147E-2</v>
      </c>
      <c r="AD647" s="11">
        <f>'OddsRatio_working_3-way'!X647^(1/3)*SIN(('OddsRatio_working_3-way'!Y647+2*PI())/3)</f>
        <v>0.43837818658130157</v>
      </c>
      <c r="AE647" s="11">
        <f>'OddsRatio_working_3-way'!X647^(1/3)*SIN(('OddsRatio_working_3-way'!Y647+4*PI())/3)</f>
        <v>-0.47984225110113854</v>
      </c>
      <c r="AF647" s="11">
        <f>-'OddsRatio_working_3-way'!U647/(3*'OddsRatio_working_3-way'!X647^(1/3))*COS(('OddsRatio_working_3-way'!Y647)/3)</f>
        <v>0.53013481687137298</v>
      </c>
      <c r="AG647" s="11">
        <f>-'OddsRatio_working_3-way'!U647/(3*'OddsRatio_working_3-way'!X647^(1/3))*COS(('OddsRatio_working_3-way'!Y647+2*PI())/3)</f>
        <v>-0.30097634165402248</v>
      </c>
      <c r="AH647" s="11">
        <f>-'OddsRatio_working_3-way'!U647/(3*'OddsRatio_working_3-way'!X647^(1/3))*COS(('OddsRatio_working_3-way'!Y647+4*PI())/3)</f>
        <v>-0.22915847521735083</v>
      </c>
      <c r="AI647" s="11">
        <f>'OddsRatio_working_3-way'!U647/(3*'OddsRatio_working_3-way'!X647^(1/3))*SIN(('OddsRatio_working_3-way'!Y647)/3)</f>
        <v>-4.1464064519837154E-2</v>
      </c>
      <c r="AJ647" s="11">
        <f>'OddsRatio_working_3-way'!U647/(3*'OddsRatio_working_3-way'!X647^(1/3))*SIN(('OddsRatio_working_3-way'!Y647+2*PI())/3)</f>
        <v>-0.43837818658130168</v>
      </c>
      <c r="AK647" s="11">
        <f>'OddsRatio_working_3-way'!U647/(3*'OddsRatio_working_3-way'!X647^(1/3))*SIN(('OddsRatio_working_3-way'!Y647+4*PI())/3)</f>
        <v>0.47984225110113865</v>
      </c>
      <c r="AL647" s="11">
        <f>'OddsRatio_working_3-way'!Z647+'OddsRatio_working_3-way'!AF647</f>
        <v>1.0602696337427457</v>
      </c>
      <c r="AM647" s="11">
        <f>'OddsRatio_working_3-way'!AA647+'OddsRatio_working_3-way'!AG647</f>
        <v>-0.60195268330804486</v>
      </c>
      <c r="AN647" s="11">
        <f>'OddsRatio_working_3-way'!AB647+'OddsRatio_working_3-way'!AH647</f>
        <v>-0.45831695043470161</v>
      </c>
      <c r="AO647" s="11">
        <f>'OddsRatio_working_3-way'!AC647+'OddsRatio_working_3-way'!AI647</f>
        <v>0</v>
      </c>
      <c r="AP647" s="11">
        <f>'OddsRatio_working_3-way'!AD647+'OddsRatio_working_3-way'!AJ647</f>
        <v>0</v>
      </c>
      <c r="AQ647" s="11">
        <f>'OddsRatio_working_3-way'!AE647+'OddsRatio_working_3-way'!AK647</f>
        <v>0</v>
      </c>
      <c r="AR647" s="10">
        <f>IF(A647="","",IF(('OddsRatio_working_3-way'!X647=0),IF(Q647&gt;0,-Q647^(1/3),(-Q647)^(1/3)),'OddsRatio_working_3-way'!AL647-'OddsRatio_working_3-way'!R647/3))</f>
        <v>1.0602696337427457</v>
      </c>
      <c r="AS647" s="11">
        <f>IF(('OddsRatio_working_3-way'!X647=0),IF(Q647&gt;0,-Q647^(1/3),(-Q647)^(1/3)),'OddsRatio_working_3-way'!AM647-'OddsRatio_working_3-way'!R647/3)</f>
        <v>-0.60195268330804486</v>
      </c>
      <c r="AT647" s="11">
        <f>IF(('OddsRatio_working_3-way'!X647=0),IF(Q647&gt;0,-Q647^(1/3),(-Q647)^(1/3)),'OddsRatio_working_3-way'!AN647-'OddsRatio_working_3-way'!R647/3)</f>
        <v>-0.45831695043470161</v>
      </c>
      <c r="AU647" s="11">
        <f>IF(('OddsRatio_working_3-way'!X647=0),0,'OddsRatio_working_3-way'!AO647)</f>
        <v>0</v>
      </c>
      <c r="AV647" s="11">
        <f>IF(('OddsRatio_working_3-way'!X647=0),0,'OddsRatio_working_3-way'!AP647)</f>
        <v>0</v>
      </c>
      <c r="AW647" s="11">
        <f>IF(('OddsRatio_working_3-way'!X647=0),0,'OddsRatio_working_3-way'!AQ647)</f>
        <v>0</v>
      </c>
    </row>
    <row r="648" spans="1:49" x14ac:dyDescent="0.2">
      <c r="A648" s="4">
        <f>IF('True_Odds_Calculator_3-way'!A649="","",'True_Odds_Calculator_3-way'!A649)</f>
        <v>6</v>
      </c>
      <c r="B648" s="4">
        <f>IF('True_Odds_Calculator_3-way'!B649="","",'True_Odds_Calculator_3-way'!B649)</f>
        <v>3.49</v>
      </c>
      <c r="C648" s="4">
        <f>IF('True_Odds_Calculator_3-way'!C649="","",'True_Odds_Calculator_3-way'!C649)</f>
        <v>1.69</v>
      </c>
      <c r="D648" s="9">
        <f t="shared" si="143"/>
        <v>0.15617842775438884</v>
      </c>
      <c r="E648" s="9">
        <f t="shared" si="144"/>
        <v>0.27095420221679795</v>
      </c>
      <c r="F648" s="9">
        <f t="shared" si="145"/>
        <v>0.57286737002881305</v>
      </c>
      <c r="G648" s="9">
        <f t="shared" si="146"/>
        <v>1.08058658853018</v>
      </c>
      <c r="H648" s="9">
        <f t="shared" si="147"/>
        <v>6.4029329426509003</v>
      </c>
      <c r="I648" s="9">
        <f t="shared" si="148"/>
        <v>3.690660605440149</v>
      </c>
      <c r="J648" s="9">
        <f t="shared" si="149"/>
        <v>1.7456047460858239</v>
      </c>
      <c r="K648" s="11">
        <f t="shared" si="150"/>
        <v>0.16666666666666666</v>
      </c>
      <c r="L648" s="11">
        <f t="shared" si="151"/>
        <v>0.28653295128939826</v>
      </c>
      <c r="M648" s="11">
        <f t="shared" si="152"/>
        <v>0.59171597633136097</v>
      </c>
      <c r="N648" s="11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-0.2427476645021277</v>
      </c>
      <c r="O648" s="11">
        <f>0</f>
        <v>0</v>
      </c>
      <c r="P648" s="11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0.23114788378178286</v>
      </c>
      <c r="Q648" s="11">
        <f>2*'OddsRatio_working_3-way'!K648*'OddsRatio_working_3-way'!L648*'OddsRatio_working_3-way'!M648</f>
        <v>5.651537500777086E-2</v>
      </c>
      <c r="R648" s="11">
        <f t="shared" si="153"/>
        <v>0</v>
      </c>
      <c r="S648" s="11">
        <f t="shared" si="154"/>
        <v>-0.95221465572434716</v>
      </c>
      <c r="T648" s="11">
        <f t="shared" si="155"/>
        <v>-0.23281531924800661</v>
      </c>
      <c r="U648" s="11">
        <f>'OddsRatio_working_3-way'!S648-'OddsRatio_working_3-way'!R648^2/3</f>
        <v>-0.95221465572434716</v>
      </c>
      <c r="V648" s="11">
        <f>'OddsRatio_working_3-way'!S648*'OddsRatio_working_3-way'!R648/3-2*'OddsRatio_working_3-way'!R648^3/27-'OddsRatio_working_3-way'!T648</f>
        <v>0.23281531924800661</v>
      </c>
      <c r="W648" s="11">
        <f>'OddsRatio_working_3-way'!V648^2+4*'OddsRatio_working_3-way'!U648^3/27</f>
        <v>-7.3705941142830605E-2</v>
      </c>
      <c r="X648" s="11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0.17882177860888607</v>
      </c>
      <c r="Y648" s="11">
        <f>IF('OddsRatio_working_3-way'!W648&gt;=0,IF('OddsRatio_working_3-way'!V648+SQRT('OddsRatio_working_3-way'!W648)&gt;0,0,PI()),ACOS('OddsRatio_working_3-way'!V648/(2*'OddsRatio_working_3-way'!X648)))</f>
        <v>0.86193442404570575</v>
      </c>
      <c r="Z648" s="11">
        <f>'OddsRatio_working_3-way'!X648^(1/3)*COS('OddsRatio_working_3-way'!Y648/3)</f>
        <v>0.54029329426508999</v>
      </c>
      <c r="AA648" s="11">
        <f>'OddsRatio_working_3-way'!X648^(1/3)*COS(('OddsRatio_working_3-way'!Y648+2*PI())/3)</f>
        <v>-0.40840738291902728</v>
      </c>
      <c r="AB648" s="11">
        <f>'OddsRatio_working_3-way'!X648^(1/3)*COS(('OddsRatio_working_3-way'!Y648+4*PI())/3)</f>
        <v>-0.13188591134606306</v>
      </c>
      <c r="AC648" s="11">
        <f>'OddsRatio_working_3-way'!X648^(1/3)*SIN('OddsRatio_working_3-way'!Y648/3)</f>
        <v>0.15964974604936258</v>
      </c>
      <c r="AD648" s="11">
        <f>'OddsRatio_working_3-way'!X648^(1/3)*SIN(('OddsRatio_working_3-way'!Y648+2*PI())/3)</f>
        <v>0.38808284530326775</v>
      </c>
      <c r="AE648" s="11">
        <f>'OddsRatio_working_3-way'!X648^(1/3)*SIN(('OddsRatio_working_3-way'!Y648+4*PI())/3)</f>
        <v>-0.5477325913526303</v>
      </c>
      <c r="AF648" s="11">
        <f>-'OddsRatio_working_3-way'!U648/(3*'OddsRatio_working_3-way'!X648^(1/3))*COS(('OddsRatio_working_3-way'!Y648)/3)</f>
        <v>0.54029329426508987</v>
      </c>
      <c r="AG648" s="11">
        <f>-'OddsRatio_working_3-way'!U648/(3*'OddsRatio_working_3-way'!X648^(1/3))*COS(('OddsRatio_working_3-way'!Y648+2*PI())/3)</f>
        <v>-0.40840738291902723</v>
      </c>
      <c r="AH648" s="11">
        <f>-'OddsRatio_working_3-way'!U648/(3*'OddsRatio_working_3-way'!X648^(1/3))*COS(('OddsRatio_working_3-way'!Y648+4*PI())/3)</f>
        <v>-0.13188591134606303</v>
      </c>
      <c r="AI648" s="11">
        <f>'OddsRatio_working_3-way'!U648/(3*'OddsRatio_working_3-way'!X648^(1/3))*SIN(('OddsRatio_working_3-way'!Y648)/3)</f>
        <v>-0.15964974604936255</v>
      </c>
      <c r="AJ648" s="11">
        <f>'OddsRatio_working_3-way'!U648/(3*'OddsRatio_working_3-way'!X648^(1/3))*SIN(('OddsRatio_working_3-way'!Y648+2*PI())/3)</f>
        <v>-0.3880828453032677</v>
      </c>
      <c r="AK648" s="11">
        <f>'OddsRatio_working_3-way'!U648/(3*'OddsRatio_working_3-way'!X648^(1/3))*SIN(('OddsRatio_working_3-way'!Y648+4*PI())/3)</f>
        <v>0.54773259135263019</v>
      </c>
      <c r="AL648" s="11">
        <f>'OddsRatio_working_3-way'!Z648+'OddsRatio_working_3-way'!AF648</f>
        <v>1.08058658853018</v>
      </c>
      <c r="AM648" s="11">
        <f>'OddsRatio_working_3-way'!AA648+'OddsRatio_working_3-way'!AG648</f>
        <v>-0.81681476583805446</v>
      </c>
      <c r="AN648" s="11">
        <f>'OddsRatio_working_3-way'!AB648+'OddsRatio_working_3-way'!AH648</f>
        <v>-0.26377182269212607</v>
      </c>
      <c r="AO648" s="11">
        <f>'OddsRatio_working_3-way'!AC648+'OddsRatio_working_3-way'!AI648</f>
        <v>0</v>
      </c>
      <c r="AP648" s="11">
        <f>'OddsRatio_working_3-way'!AD648+'OddsRatio_working_3-way'!AJ648</f>
        <v>0</v>
      </c>
      <c r="AQ648" s="11">
        <f>'OddsRatio_working_3-way'!AE648+'OddsRatio_working_3-way'!AK648</f>
        <v>0</v>
      </c>
      <c r="AR648" s="10">
        <f>IF(A648="","",IF(('OddsRatio_working_3-way'!X648=0),IF(Q648&gt;0,-Q648^(1/3),(-Q648)^(1/3)),'OddsRatio_working_3-way'!AL648-'OddsRatio_working_3-way'!R648/3))</f>
        <v>1.08058658853018</v>
      </c>
      <c r="AS648" s="11">
        <f>IF(('OddsRatio_working_3-way'!X648=0),IF(Q648&gt;0,-Q648^(1/3),(-Q648)^(1/3)),'OddsRatio_working_3-way'!AM648-'OddsRatio_working_3-way'!R648/3)</f>
        <v>-0.81681476583805446</v>
      </c>
      <c r="AT648" s="11">
        <f>IF(('OddsRatio_working_3-way'!X648=0),IF(Q648&gt;0,-Q648^(1/3),(-Q648)^(1/3)),'OddsRatio_working_3-way'!AN648-'OddsRatio_working_3-way'!R648/3)</f>
        <v>-0.26377182269212607</v>
      </c>
      <c r="AU648" s="11">
        <f>IF(('OddsRatio_working_3-way'!X648=0),0,'OddsRatio_working_3-way'!AO648)</f>
        <v>0</v>
      </c>
      <c r="AV648" s="11">
        <f>IF(('OddsRatio_working_3-way'!X648=0),0,'OddsRatio_working_3-way'!AP648)</f>
        <v>0</v>
      </c>
      <c r="AW648" s="11">
        <f>IF(('OddsRatio_working_3-way'!X648=0),0,'OddsRatio_working_3-way'!AQ648)</f>
        <v>0</v>
      </c>
    </row>
    <row r="649" spans="1:49" x14ac:dyDescent="0.2">
      <c r="A649" s="4">
        <f>IF('True_Odds_Calculator_3-way'!A650="","",'True_Odds_Calculator_3-way'!A650)</f>
        <v>1.81</v>
      </c>
      <c r="B649" s="4">
        <f>IF('True_Odds_Calculator_3-way'!B650="","",'True_Odds_Calculator_3-way'!B650)</f>
        <v>3.37</v>
      </c>
      <c r="C649" s="4">
        <f>IF('True_Odds_Calculator_3-way'!C650="","",'True_Odds_Calculator_3-way'!C650)</f>
        <v>4.88</v>
      </c>
      <c r="D649" s="9">
        <f t="shared" si="143"/>
        <v>0.53051827640525617</v>
      </c>
      <c r="E649" s="9">
        <f t="shared" si="144"/>
        <v>0.27860618202737331</v>
      </c>
      <c r="F649" s="9">
        <f t="shared" si="145"/>
        <v>0.19087554156737066</v>
      </c>
      <c r="G649" s="9">
        <f t="shared" si="146"/>
        <v>1.0925298749247916</v>
      </c>
      <c r="H649" s="9">
        <f t="shared" si="147"/>
        <v>1.884949198689081</v>
      </c>
      <c r="I649" s="9">
        <f t="shared" si="148"/>
        <v>3.5892958035717566</v>
      </c>
      <c r="J649" s="9">
        <f t="shared" si="149"/>
        <v>5.2390159147081921</v>
      </c>
      <c r="K649" s="11">
        <f t="shared" si="150"/>
        <v>0.5524861878453039</v>
      </c>
      <c r="L649" s="11">
        <f t="shared" si="151"/>
        <v>0.29673590504451036</v>
      </c>
      <c r="M649" s="11">
        <f t="shared" si="152"/>
        <v>0.20491803278688525</v>
      </c>
      <c r="N649" s="11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-0.25022851164139492</v>
      </c>
      <c r="O649" s="11">
        <f>0</f>
        <v>0</v>
      </c>
      <c r="P649" s="11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0.23717909265626336</v>
      </c>
      <c r="Q649" s="11">
        <f>2*'OddsRatio_working_3-way'!K649*'OddsRatio_working_3-way'!L649*'OddsRatio_working_3-way'!M649</f>
        <v>6.7189544661830983E-2</v>
      </c>
      <c r="R649" s="11">
        <f t="shared" si="153"/>
        <v>0</v>
      </c>
      <c r="S649" s="11">
        <f t="shared" si="154"/>
        <v>-0.94784999159555072</v>
      </c>
      <c r="T649" s="11">
        <f t="shared" si="155"/>
        <v>-0.26851274549449033</v>
      </c>
      <c r="U649" s="11">
        <f>'OddsRatio_working_3-way'!S649-'OddsRatio_working_3-way'!R649^2/3</f>
        <v>-0.94784999159555072</v>
      </c>
      <c r="V649" s="11">
        <f>'OddsRatio_working_3-way'!S649*'OddsRatio_working_3-way'!R649/3-2*'OddsRatio_working_3-way'!R649^3/27-'OddsRatio_working_3-way'!T649</f>
        <v>0.26851274549449033</v>
      </c>
      <c r="W649" s="11">
        <f>'OddsRatio_working_3-way'!V649^2+4*'OddsRatio_working_3-way'!U649^3/27</f>
        <v>-5.405898203063457E-2</v>
      </c>
      <c r="X649" s="11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0.17759369113486514</v>
      </c>
      <c r="Y649" s="11">
        <f>IF('OddsRatio_working_3-way'!W649&gt;=0,IF('OddsRatio_working_3-way'!V649+SQRT('OddsRatio_working_3-way'!W649)&gt;0,0,PI()),ACOS('OddsRatio_working_3-way'!V649/(2*'OddsRatio_working_3-way'!X649)))</f>
        <v>0.71365418151555216</v>
      </c>
      <c r="Z649" s="11">
        <f>'OddsRatio_working_3-way'!X649^(1/3)*COS('OddsRatio_working_3-way'!Y649/3)</f>
        <v>0.54626493746239579</v>
      </c>
      <c r="AA649" s="11">
        <f>'OddsRatio_working_3-way'!X649^(1/3)*COS(('OddsRatio_working_3-way'!Y649+2*PI())/3)</f>
        <v>-0.38784280598678805</v>
      </c>
      <c r="AB649" s="11">
        <f>'OddsRatio_working_3-way'!X649^(1/3)*COS(('OddsRatio_working_3-way'!Y649+4*PI())/3)</f>
        <v>-0.15842213147560791</v>
      </c>
      <c r="AC649" s="11">
        <f>'OddsRatio_working_3-way'!X649^(1/3)*SIN('OddsRatio_working_3-way'!Y649/3)</f>
        <v>0.13245608818669544</v>
      </c>
      <c r="AD649" s="11">
        <f>'OddsRatio_working_3-way'!X649^(1/3)*SIN(('OddsRatio_working_3-way'!Y649+2*PI())/3)</f>
        <v>0.4068512689458047</v>
      </c>
      <c r="AE649" s="11">
        <f>'OddsRatio_working_3-way'!X649^(1/3)*SIN(('OddsRatio_working_3-way'!Y649+4*PI())/3)</f>
        <v>-0.53930735713250011</v>
      </c>
      <c r="AF649" s="11">
        <f>-'OddsRatio_working_3-way'!U649/(3*'OddsRatio_working_3-way'!X649^(1/3))*COS(('OddsRatio_working_3-way'!Y649)/3)</f>
        <v>0.54626493746239591</v>
      </c>
      <c r="AG649" s="11">
        <f>-'OddsRatio_working_3-way'!U649/(3*'OddsRatio_working_3-way'!X649^(1/3))*COS(('OddsRatio_working_3-way'!Y649+2*PI())/3)</f>
        <v>-0.38784280598678811</v>
      </c>
      <c r="AH649" s="11">
        <f>-'OddsRatio_working_3-way'!U649/(3*'OddsRatio_working_3-way'!X649^(1/3))*COS(('OddsRatio_working_3-way'!Y649+4*PI())/3)</f>
        <v>-0.15842213147560794</v>
      </c>
      <c r="AI649" s="11">
        <f>'OddsRatio_working_3-way'!U649/(3*'OddsRatio_working_3-way'!X649^(1/3))*SIN(('OddsRatio_working_3-way'!Y649)/3)</f>
        <v>-0.13245608818669546</v>
      </c>
      <c r="AJ649" s="11">
        <f>'OddsRatio_working_3-way'!U649/(3*'OddsRatio_working_3-way'!X649^(1/3))*SIN(('OddsRatio_working_3-way'!Y649+2*PI())/3)</f>
        <v>-0.40685126894580481</v>
      </c>
      <c r="AK649" s="11">
        <f>'OddsRatio_working_3-way'!U649/(3*'OddsRatio_working_3-way'!X649^(1/3))*SIN(('OddsRatio_working_3-way'!Y649+4*PI())/3)</f>
        <v>0.53930735713250022</v>
      </c>
      <c r="AL649" s="11">
        <f>'OddsRatio_working_3-way'!Z649+'OddsRatio_working_3-way'!AF649</f>
        <v>1.0925298749247916</v>
      </c>
      <c r="AM649" s="11">
        <f>'OddsRatio_working_3-way'!AA649+'OddsRatio_working_3-way'!AG649</f>
        <v>-0.77568561197357622</v>
      </c>
      <c r="AN649" s="11">
        <f>'OddsRatio_working_3-way'!AB649+'OddsRatio_working_3-way'!AH649</f>
        <v>-0.31684426295121582</v>
      </c>
      <c r="AO649" s="11">
        <f>'OddsRatio_working_3-way'!AC649+'OddsRatio_working_3-way'!AI649</f>
        <v>0</v>
      </c>
      <c r="AP649" s="11">
        <f>'OddsRatio_working_3-way'!AD649+'OddsRatio_working_3-way'!AJ649</f>
        <v>0</v>
      </c>
      <c r="AQ649" s="11">
        <f>'OddsRatio_working_3-way'!AE649+'OddsRatio_working_3-way'!AK649</f>
        <v>0</v>
      </c>
      <c r="AR649" s="10">
        <f>IF(A649="","",IF(('OddsRatio_working_3-way'!X649=0),IF(Q649&gt;0,-Q649^(1/3),(-Q649)^(1/3)),'OddsRatio_working_3-way'!AL649-'OddsRatio_working_3-way'!R649/3))</f>
        <v>1.0925298749247916</v>
      </c>
      <c r="AS649" s="11">
        <f>IF(('OddsRatio_working_3-way'!X649=0),IF(Q649&gt;0,-Q649^(1/3),(-Q649)^(1/3)),'OddsRatio_working_3-way'!AM649-'OddsRatio_working_3-way'!R649/3)</f>
        <v>-0.77568561197357622</v>
      </c>
      <c r="AT649" s="11">
        <f>IF(('OddsRatio_working_3-way'!X649=0),IF(Q649&gt;0,-Q649^(1/3),(-Q649)^(1/3)),'OddsRatio_working_3-way'!AN649-'OddsRatio_working_3-way'!R649/3)</f>
        <v>-0.31684426295121582</v>
      </c>
      <c r="AU649" s="11">
        <f>IF(('OddsRatio_working_3-way'!X649=0),0,'OddsRatio_working_3-way'!AO649)</f>
        <v>0</v>
      </c>
      <c r="AV649" s="11">
        <f>IF(('OddsRatio_working_3-way'!X649=0),0,'OddsRatio_working_3-way'!AP649)</f>
        <v>0</v>
      </c>
      <c r="AW649" s="11">
        <f>IF(('OddsRatio_working_3-way'!X649=0),0,'OddsRatio_working_3-way'!AQ649)</f>
        <v>0</v>
      </c>
    </row>
    <row r="650" spans="1:49" x14ac:dyDescent="0.2">
      <c r="A650" s="4">
        <f>IF('True_Odds_Calculator_3-way'!A651="","",'True_Odds_Calculator_3-way'!A651)</f>
        <v>3.9</v>
      </c>
      <c r="B650" s="4">
        <f>IF('True_Odds_Calculator_3-way'!B651="","",'True_Odds_Calculator_3-way'!B651)</f>
        <v>3.04</v>
      </c>
      <c r="C650" s="4">
        <f>IF('True_Odds_Calculator_3-way'!C651="","",'True_Odds_Calculator_3-way'!C651)</f>
        <v>2.15</v>
      </c>
      <c r="D650" s="9">
        <f t="shared" si="143"/>
        <v>0.24194768553524232</v>
      </c>
      <c r="E650" s="9">
        <f t="shared" si="144"/>
        <v>0.31211071030473986</v>
      </c>
      <c r="F650" s="9">
        <f t="shared" si="145"/>
        <v>0.4459416041600181</v>
      </c>
      <c r="G650" s="9">
        <f t="shared" si="146"/>
        <v>1.0803878914450635</v>
      </c>
      <c r="H650" s="9">
        <f t="shared" si="147"/>
        <v>4.1331248851906839</v>
      </c>
      <c r="I650" s="9">
        <f t="shared" si="148"/>
        <v>3.2039912985479293</v>
      </c>
      <c r="J650" s="9">
        <f t="shared" si="149"/>
        <v>2.2424460751618231</v>
      </c>
      <c r="K650" s="11">
        <f t="shared" si="150"/>
        <v>0.25641025641025644</v>
      </c>
      <c r="L650" s="11">
        <f t="shared" si="151"/>
        <v>0.32894736842105265</v>
      </c>
      <c r="M650" s="11">
        <f t="shared" si="152"/>
        <v>0.46511627906976744</v>
      </c>
      <c r="N650" s="11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-0.26690048018077417</v>
      </c>
      <c r="O650" s="11">
        <f>0</f>
        <v>0</v>
      </c>
      <c r="P650" s="11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0.23891347330759816</v>
      </c>
      <c r="Q650" s="11">
        <f>2*'OddsRatio_working_3-way'!K650*'OddsRatio_working_3-way'!L650*'OddsRatio_working_3-way'!M650</f>
        <v>7.8460910774252282E-2</v>
      </c>
      <c r="R650" s="11">
        <f t="shared" si="153"/>
        <v>0</v>
      </c>
      <c r="S650" s="11">
        <f t="shared" si="154"/>
        <v>-0.89514066496163602</v>
      </c>
      <c r="T650" s="11">
        <f t="shared" si="155"/>
        <v>-0.29397066172795933</v>
      </c>
      <c r="U650" s="11">
        <f>'OddsRatio_working_3-way'!S650-'OddsRatio_working_3-way'!R650^2/3</f>
        <v>-0.89514066496163602</v>
      </c>
      <c r="V650" s="11">
        <f>'OddsRatio_working_3-way'!S650*'OddsRatio_working_3-way'!R650/3-2*'OddsRatio_working_3-way'!R650^3/27-'OddsRatio_working_3-way'!T650</f>
        <v>0.29397066172795933</v>
      </c>
      <c r="W650" s="11">
        <f>'OddsRatio_working_3-way'!V650^2+4*'OddsRatio_working_3-way'!U650^3/27</f>
        <v>-1.9841317685088261E-2</v>
      </c>
      <c r="X650" s="11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0.16298778147599174</v>
      </c>
      <c r="Y650" s="11">
        <f>IF('OddsRatio_working_3-way'!W650&gt;=0,IF('OddsRatio_working_3-way'!V650+SQRT('OddsRatio_working_3-way'!W650)&gt;0,0,PI()),ACOS('OddsRatio_working_3-way'!V650/(2*'OddsRatio_working_3-way'!X650)))</f>
        <v>0.446837682984353</v>
      </c>
      <c r="Z650" s="11">
        <f>'OddsRatio_working_3-way'!X650^(1/3)*COS('OddsRatio_working_3-way'!Y650/3)</f>
        <v>0.54019394572253177</v>
      </c>
      <c r="AA650" s="11">
        <f>'OddsRatio_working_3-way'!X650^(1/3)*COS(('OddsRatio_working_3-way'!Y650+2*PI())/3)</f>
        <v>-0.34029698706319328</v>
      </c>
      <c r="AB650" s="11">
        <f>'OddsRatio_working_3-way'!X650^(1/3)*COS(('OddsRatio_working_3-way'!Y650+4*PI())/3)</f>
        <v>-0.19989695865933862</v>
      </c>
      <c r="AC650" s="11">
        <f>'OddsRatio_working_3-way'!X650^(1/3)*SIN('OddsRatio_working_3-way'!Y650/3)</f>
        <v>8.105999419319676E-2</v>
      </c>
      <c r="AD650" s="11">
        <f>'OddsRatio_working_3-way'!X650^(1/3)*SIN(('OddsRatio_working_3-way'!Y650+2*PI())/3)</f>
        <v>0.4272916828696664</v>
      </c>
      <c r="AE650" s="11">
        <f>'OddsRatio_working_3-way'!X650^(1/3)*SIN(('OddsRatio_working_3-way'!Y650+4*PI())/3)</f>
        <v>-0.50835167706286299</v>
      </c>
      <c r="AF650" s="11">
        <f>-'OddsRatio_working_3-way'!U650/(3*'OddsRatio_working_3-way'!X650^(1/3))*COS(('OddsRatio_working_3-way'!Y650)/3)</f>
        <v>0.54019394572253177</v>
      </c>
      <c r="AG650" s="11">
        <f>-'OddsRatio_working_3-way'!U650/(3*'OddsRatio_working_3-way'!X650^(1/3))*COS(('OddsRatio_working_3-way'!Y650+2*PI())/3)</f>
        <v>-0.34029698706319328</v>
      </c>
      <c r="AH650" s="11">
        <f>-'OddsRatio_working_3-way'!U650/(3*'OddsRatio_working_3-way'!X650^(1/3))*COS(('OddsRatio_working_3-way'!Y650+4*PI())/3)</f>
        <v>-0.19989695865933862</v>
      </c>
      <c r="AI650" s="11">
        <f>'OddsRatio_working_3-way'!U650/(3*'OddsRatio_working_3-way'!X650^(1/3))*SIN(('OddsRatio_working_3-way'!Y650)/3)</f>
        <v>-8.105999419319676E-2</v>
      </c>
      <c r="AJ650" s="11">
        <f>'OddsRatio_working_3-way'!U650/(3*'OddsRatio_working_3-way'!X650^(1/3))*SIN(('OddsRatio_working_3-way'!Y650+2*PI())/3)</f>
        <v>-0.4272916828696664</v>
      </c>
      <c r="AK650" s="11">
        <f>'OddsRatio_working_3-way'!U650/(3*'OddsRatio_working_3-way'!X650^(1/3))*SIN(('OddsRatio_working_3-way'!Y650+4*PI())/3)</f>
        <v>0.50835167706286299</v>
      </c>
      <c r="AL650" s="11">
        <f>'OddsRatio_working_3-way'!Z650+'OddsRatio_working_3-way'!AF650</f>
        <v>1.0803878914450635</v>
      </c>
      <c r="AM650" s="11">
        <f>'OddsRatio_working_3-way'!AA650+'OddsRatio_working_3-way'!AG650</f>
        <v>-0.68059397412638656</v>
      </c>
      <c r="AN650" s="11">
        <f>'OddsRatio_working_3-way'!AB650+'OddsRatio_working_3-way'!AH650</f>
        <v>-0.39979391731867725</v>
      </c>
      <c r="AO650" s="11">
        <f>'OddsRatio_working_3-way'!AC650+'OddsRatio_working_3-way'!AI650</f>
        <v>0</v>
      </c>
      <c r="AP650" s="11">
        <f>'OddsRatio_working_3-way'!AD650+'OddsRatio_working_3-way'!AJ650</f>
        <v>0</v>
      </c>
      <c r="AQ650" s="11">
        <f>'OddsRatio_working_3-way'!AE650+'OddsRatio_working_3-way'!AK650</f>
        <v>0</v>
      </c>
      <c r="AR650" s="10">
        <f>IF(A650="","",IF(('OddsRatio_working_3-way'!X650=0),IF(Q650&gt;0,-Q650^(1/3),(-Q650)^(1/3)),'OddsRatio_working_3-way'!AL650-'OddsRatio_working_3-way'!R650/3))</f>
        <v>1.0803878914450635</v>
      </c>
      <c r="AS650" s="11">
        <f>IF(('OddsRatio_working_3-way'!X650=0),IF(Q650&gt;0,-Q650^(1/3),(-Q650)^(1/3)),'OddsRatio_working_3-way'!AM650-'OddsRatio_working_3-way'!R650/3)</f>
        <v>-0.68059397412638656</v>
      </c>
      <c r="AT650" s="11">
        <f>IF(('OddsRatio_working_3-way'!X650=0),IF(Q650&gt;0,-Q650^(1/3),(-Q650)^(1/3)),'OddsRatio_working_3-way'!AN650-'OddsRatio_working_3-way'!R650/3)</f>
        <v>-0.39979391731867725</v>
      </c>
      <c r="AU650" s="11">
        <f>IF(('OddsRatio_working_3-way'!X650=0),0,'OddsRatio_working_3-way'!AO650)</f>
        <v>0</v>
      </c>
      <c r="AV650" s="11">
        <f>IF(('OddsRatio_working_3-way'!X650=0),0,'OddsRatio_working_3-way'!AP650)</f>
        <v>0</v>
      </c>
      <c r="AW650" s="11">
        <f>IF(('OddsRatio_working_3-way'!X650=0),0,'OddsRatio_working_3-way'!AQ650)</f>
        <v>0</v>
      </c>
    </row>
    <row r="651" spans="1:49" x14ac:dyDescent="0.2">
      <c r="A651" s="4">
        <f>IF('True_Odds_Calculator_3-way'!A652="","",'True_Odds_Calculator_3-way'!A652)</f>
        <v>1.46</v>
      </c>
      <c r="B651" s="4">
        <f>IF('True_Odds_Calculator_3-way'!B652="","",'True_Odds_Calculator_3-way'!B652)</f>
        <v>4.43</v>
      </c>
      <c r="C651" s="4">
        <f>IF('True_Odds_Calculator_3-way'!C652="","",'True_Odds_Calculator_3-way'!C652)</f>
        <v>6.74</v>
      </c>
      <c r="D651" s="9">
        <f t="shared" si="143"/>
        <v>0.6594747030157101</v>
      </c>
      <c r="E651" s="9">
        <f t="shared" si="144"/>
        <v>0.2061754677054759</v>
      </c>
      <c r="F651" s="9">
        <f t="shared" si="145"/>
        <v>0.13434982927881411</v>
      </c>
      <c r="G651" s="9">
        <f t="shared" si="146"/>
        <v>1.1225182427214675</v>
      </c>
      <c r="H651" s="9">
        <f t="shared" si="147"/>
        <v>1.5163583916518748</v>
      </c>
      <c r="I651" s="9">
        <f t="shared" si="148"/>
        <v>4.8502375725346329</v>
      </c>
      <c r="J651" s="9">
        <f t="shared" si="149"/>
        <v>7.4432547132212239</v>
      </c>
      <c r="K651" s="11">
        <f t="shared" si="150"/>
        <v>0.68493150684931503</v>
      </c>
      <c r="L651" s="11">
        <f t="shared" si="151"/>
        <v>0.22573363431151244</v>
      </c>
      <c r="M651" s="11">
        <f t="shared" si="152"/>
        <v>0.14836795252225518</v>
      </c>
      <c r="N651" s="11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-0.20775302954797392</v>
      </c>
      <c r="O651" s="11">
        <f>0</f>
        <v>0</v>
      </c>
      <c r="P651" s="11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0.22090716824721196</v>
      </c>
      <c r="Q651" s="11">
        <f>2*'OddsRatio_working_3-way'!K651*'OddsRatio_working_3-way'!L651*'OddsRatio_working_3-way'!M651</f>
        <v>4.5878954983844644E-2</v>
      </c>
      <c r="R651" s="11">
        <f t="shared" si="153"/>
        <v>0</v>
      </c>
      <c r="S651" s="11">
        <f t="shared" si="154"/>
        <v>-1.0633162304677752</v>
      </c>
      <c r="T651" s="11">
        <f t="shared" si="155"/>
        <v>-0.22083410809299589</v>
      </c>
      <c r="U651" s="11">
        <f>'OddsRatio_working_3-way'!S651-'OddsRatio_working_3-way'!R651^2/3</f>
        <v>-1.0633162304677752</v>
      </c>
      <c r="V651" s="11">
        <f>'OddsRatio_working_3-way'!S651*'OddsRatio_working_3-way'!R651/3-2*'OddsRatio_working_3-way'!R651^3/27-'OddsRatio_working_3-way'!T651</f>
        <v>0.22083410809299589</v>
      </c>
      <c r="W651" s="11">
        <f>'OddsRatio_working_3-way'!V651^2+4*'OddsRatio_working_3-way'!U651^3/27</f>
        <v>-0.12934034971216321</v>
      </c>
      <c r="X651" s="11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0.21101424893202841</v>
      </c>
      <c r="Y651" s="11">
        <f>IF('OddsRatio_working_3-way'!W651&gt;=0,IF('OddsRatio_working_3-way'!V651+SQRT('OddsRatio_working_3-way'!W651)&gt;0,0,PI()),ACOS('OddsRatio_working_3-way'!V651/(2*'OddsRatio_working_3-way'!X651)))</f>
        <v>1.0201146693675605</v>
      </c>
      <c r="Z651" s="11">
        <f>'OddsRatio_working_3-way'!X651^(1/3)*COS('OddsRatio_working_3-way'!Y651/3)</f>
        <v>0.56125912136073375</v>
      </c>
      <c r="AA651" s="11">
        <f>'OddsRatio_working_3-way'!X651^(1/3)*COS(('OddsRatio_working_3-way'!Y651+2*PI())/3)</f>
        <v>-0.45258945901127612</v>
      </c>
      <c r="AB651" s="11">
        <f>'OddsRatio_working_3-way'!X651^(1/3)*COS(('OddsRatio_working_3-way'!Y651+4*PI())/3)</f>
        <v>-0.10866966234945782</v>
      </c>
      <c r="AC651" s="11">
        <f>'OddsRatio_working_3-way'!X651^(1/3)*SIN('OddsRatio_working_3-way'!Y651/3)</f>
        <v>0.19856218718234225</v>
      </c>
      <c r="AD651" s="11">
        <f>'OddsRatio_working_3-way'!X651^(1/3)*SIN(('OddsRatio_working_3-way'!Y651+2*PI())/3)</f>
        <v>0.38678356361295763</v>
      </c>
      <c r="AE651" s="11">
        <f>'OddsRatio_working_3-way'!X651^(1/3)*SIN(('OddsRatio_working_3-way'!Y651+4*PI())/3)</f>
        <v>-0.58534575079529982</v>
      </c>
      <c r="AF651" s="11">
        <f>-'OddsRatio_working_3-way'!U651/(3*'OddsRatio_working_3-way'!X651^(1/3))*COS(('OddsRatio_working_3-way'!Y651)/3)</f>
        <v>0.56125912136073375</v>
      </c>
      <c r="AG651" s="11">
        <f>-'OddsRatio_working_3-way'!U651/(3*'OddsRatio_working_3-way'!X651^(1/3))*COS(('OddsRatio_working_3-way'!Y651+2*PI())/3)</f>
        <v>-0.45258945901127612</v>
      </c>
      <c r="AH651" s="11">
        <f>-'OddsRatio_working_3-way'!U651/(3*'OddsRatio_working_3-way'!X651^(1/3))*COS(('OddsRatio_working_3-way'!Y651+4*PI())/3)</f>
        <v>-0.10866966234945782</v>
      </c>
      <c r="AI651" s="11">
        <f>'OddsRatio_working_3-way'!U651/(3*'OddsRatio_working_3-way'!X651^(1/3))*SIN(('OddsRatio_working_3-way'!Y651)/3)</f>
        <v>-0.19856218718234225</v>
      </c>
      <c r="AJ651" s="11">
        <f>'OddsRatio_working_3-way'!U651/(3*'OddsRatio_working_3-way'!X651^(1/3))*SIN(('OddsRatio_working_3-way'!Y651+2*PI())/3)</f>
        <v>-0.38678356361295763</v>
      </c>
      <c r="AK651" s="11">
        <f>'OddsRatio_working_3-way'!U651/(3*'OddsRatio_working_3-way'!X651^(1/3))*SIN(('OddsRatio_working_3-way'!Y651+4*PI())/3)</f>
        <v>0.58534575079529982</v>
      </c>
      <c r="AL651" s="11">
        <f>'OddsRatio_working_3-way'!Z651+'OddsRatio_working_3-way'!AF651</f>
        <v>1.1225182427214675</v>
      </c>
      <c r="AM651" s="11">
        <f>'OddsRatio_working_3-way'!AA651+'OddsRatio_working_3-way'!AG651</f>
        <v>-0.90517891802255224</v>
      </c>
      <c r="AN651" s="11">
        <f>'OddsRatio_working_3-way'!AB651+'OddsRatio_working_3-way'!AH651</f>
        <v>-0.21733932469891565</v>
      </c>
      <c r="AO651" s="11">
        <f>'OddsRatio_working_3-way'!AC651+'OddsRatio_working_3-way'!AI651</f>
        <v>0</v>
      </c>
      <c r="AP651" s="11">
        <f>'OddsRatio_working_3-way'!AD651+'OddsRatio_working_3-way'!AJ651</f>
        <v>0</v>
      </c>
      <c r="AQ651" s="11">
        <f>'OddsRatio_working_3-way'!AE651+'OddsRatio_working_3-way'!AK651</f>
        <v>0</v>
      </c>
      <c r="AR651" s="10">
        <f>IF(A651="","",IF(('OddsRatio_working_3-way'!X651=0),IF(Q651&gt;0,-Q651^(1/3),(-Q651)^(1/3)),'OddsRatio_working_3-way'!AL651-'OddsRatio_working_3-way'!R651/3))</f>
        <v>1.1225182427214675</v>
      </c>
      <c r="AS651" s="11">
        <f>IF(('OddsRatio_working_3-way'!X651=0),IF(Q651&gt;0,-Q651^(1/3),(-Q651)^(1/3)),'OddsRatio_working_3-way'!AM651-'OddsRatio_working_3-way'!R651/3)</f>
        <v>-0.90517891802255224</v>
      </c>
      <c r="AT651" s="11">
        <f>IF(('OddsRatio_working_3-way'!X651=0),IF(Q651&gt;0,-Q651^(1/3),(-Q651)^(1/3)),'OddsRatio_working_3-way'!AN651-'OddsRatio_working_3-way'!R651/3)</f>
        <v>-0.21733932469891565</v>
      </c>
      <c r="AU651" s="11">
        <f>IF(('OddsRatio_working_3-way'!X651=0),0,'OddsRatio_working_3-way'!AO651)</f>
        <v>0</v>
      </c>
      <c r="AV651" s="11">
        <f>IF(('OddsRatio_working_3-way'!X651=0),0,'OddsRatio_working_3-way'!AP651)</f>
        <v>0</v>
      </c>
      <c r="AW651" s="11">
        <f>IF(('OddsRatio_working_3-way'!X651=0),0,'OddsRatio_working_3-way'!AQ651)</f>
        <v>0</v>
      </c>
    </row>
    <row r="652" spans="1:49" x14ac:dyDescent="0.2">
      <c r="A652" s="4">
        <f>IF('True_Odds_Calculator_3-way'!A653="","",'True_Odds_Calculator_3-way'!A653)</f>
        <v>1.48</v>
      </c>
      <c r="B652" s="4">
        <f>IF('True_Odds_Calculator_3-way'!B653="","",'True_Odds_Calculator_3-way'!B653)</f>
        <v>4.88</v>
      </c>
      <c r="C652" s="4">
        <f>IF('True_Odds_Calculator_3-way'!C653="","",'True_Odds_Calculator_3-way'!C653)</f>
        <v>7</v>
      </c>
      <c r="D652" s="9">
        <f t="shared" si="143"/>
        <v>0.66535609682421359</v>
      </c>
      <c r="E652" s="9">
        <f t="shared" si="144"/>
        <v>0.1974119449550758</v>
      </c>
      <c r="F652" s="9">
        <f t="shared" si="145"/>
        <v>0.1372319582207106</v>
      </c>
      <c r="G652" s="9">
        <f t="shared" si="146"/>
        <v>1.0478220634191935</v>
      </c>
      <c r="H652" s="9">
        <f t="shared" si="147"/>
        <v>1.5029545904412129</v>
      </c>
      <c r="I652" s="9">
        <f t="shared" si="148"/>
        <v>5.0655496060664706</v>
      </c>
      <c r="J652" s="9">
        <f t="shared" si="149"/>
        <v>7.2869323805151618</v>
      </c>
      <c r="K652" s="11">
        <f t="shared" si="150"/>
        <v>0.67567567567567566</v>
      </c>
      <c r="L652" s="11">
        <f t="shared" si="151"/>
        <v>0.20491803278688525</v>
      </c>
      <c r="M652" s="11">
        <f t="shared" si="152"/>
        <v>0.14285714285714285</v>
      </c>
      <c r="N652" s="11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-0.22102664725615551</v>
      </c>
      <c r="O652" s="11">
        <f>0</f>
        <v>0</v>
      </c>
      <c r="P652" s="11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0.2049180327868852</v>
      </c>
      <c r="Q652" s="11">
        <f>2*'OddsRatio_working_3-way'!K652*'OddsRatio_working_3-way'!L652*'OddsRatio_working_3-way'!M652</f>
        <v>3.9559465788973985E-2</v>
      </c>
      <c r="R652" s="11">
        <f t="shared" si="153"/>
        <v>0</v>
      </c>
      <c r="S652" s="11">
        <f t="shared" si="154"/>
        <v>-0.92711912943871666</v>
      </c>
      <c r="T652" s="11">
        <f t="shared" si="155"/>
        <v>-0.1789805269186712</v>
      </c>
      <c r="U652" s="11">
        <f>'OddsRatio_working_3-way'!S652-'OddsRatio_working_3-way'!R652^2/3</f>
        <v>-0.92711912943871666</v>
      </c>
      <c r="V652" s="11">
        <f>'OddsRatio_working_3-way'!S652*'OddsRatio_working_3-way'!R652/3-2*'OddsRatio_working_3-way'!R652^3/27-'OddsRatio_working_3-way'!T652</f>
        <v>0.1789805269186712</v>
      </c>
      <c r="W652" s="11">
        <f>'OddsRatio_working_3-way'!V652^2+4*'OddsRatio_working_3-way'!U652^3/27</f>
        <v>-8.602599122294885E-2</v>
      </c>
      <c r="X652" s="11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0.17179931623775022</v>
      </c>
      <c r="Y652" s="11">
        <f>IF('OddsRatio_working_3-way'!W652&gt;=0,IF('OddsRatio_working_3-way'!V652+SQRT('OddsRatio_working_3-way'!W652)&gt;0,0,PI()),ACOS('OddsRatio_working_3-way'!V652/(2*'OddsRatio_working_3-way'!X652)))</f>
        <v>1.0228913812308855</v>
      </c>
      <c r="Z652" s="11">
        <f>'OddsRatio_working_3-way'!X652^(1/3)*COS('OddsRatio_working_3-way'!Y652/3)</f>
        <v>0.52391103170959674</v>
      </c>
      <c r="AA652" s="11">
        <f>'OddsRatio_working_3-way'!X652^(1/3)*COS(('OddsRatio_working_3-way'!Y652+2*PI())/3)</f>
        <v>-0.42294528416141647</v>
      </c>
      <c r="AB652" s="11">
        <f>'OddsRatio_working_3-way'!X652^(1/3)*COS(('OddsRatio_working_3-way'!Y652+4*PI())/3)</f>
        <v>-0.10096574754818037</v>
      </c>
      <c r="AC652" s="11">
        <f>'OddsRatio_working_3-way'!X652^(1/3)*SIN('OddsRatio_working_3-way'!Y652/3)</f>
        <v>0.18589497213720302</v>
      </c>
      <c r="AD652" s="11">
        <f>'OddsRatio_working_3-way'!X652^(1/3)*SIN(('OddsRatio_working_3-way'!Y652+2*PI())/3)</f>
        <v>0.36077277671482388</v>
      </c>
      <c r="AE652" s="11">
        <f>'OddsRatio_working_3-way'!X652^(1/3)*SIN(('OddsRatio_working_3-way'!Y652+4*PI())/3)</f>
        <v>-0.54666774885202674</v>
      </c>
      <c r="AF652" s="11">
        <f>-'OddsRatio_working_3-way'!U652/(3*'OddsRatio_working_3-way'!X652^(1/3))*COS(('OddsRatio_working_3-way'!Y652)/3)</f>
        <v>0.52391103170959674</v>
      </c>
      <c r="AG652" s="11">
        <f>-'OddsRatio_working_3-way'!U652/(3*'OddsRatio_working_3-way'!X652^(1/3))*COS(('OddsRatio_working_3-way'!Y652+2*PI())/3)</f>
        <v>-0.42294528416141658</v>
      </c>
      <c r="AH652" s="11">
        <f>-'OddsRatio_working_3-way'!U652/(3*'OddsRatio_working_3-way'!X652^(1/3))*COS(('OddsRatio_working_3-way'!Y652+4*PI())/3)</f>
        <v>-0.10096574754818038</v>
      </c>
      <c r="AI652" s="11">
        <f>'OddsRatio_working_3-way'!U652/(3*'OddsRatio_working_3-way'!X652^(1/3))*SIN(('OddsRatio_working_3-way'!Y652)/3)</f>
        <v>-0.18589497213720305</v>
      </c>
      <c r="AJ652" s="11">
        <f>'OddsRatio_working_3-way'!U652/(3*'OddsRatio_working_3-way'!X652^(1/3))*SIN(('OddsRatio_working_3-way'!Y652+2*PI())/3)</f>
        <v>-0.36077277671482394</v>
      </c>
      <c r="AK652" s="11">
        <f>'OddsRatio_working_3-way'!U652/(3*'OddsRatio_working_3-way'!X652^(1/3))*SIN(('OddsRatio_working_3-way'!Y652+4*PI())/3)</f>
        <v>0.54666774885202685</v>
      </c>
      <c r="AL652" s="11">
        <f>'OddsRatio_working_3-way'!Z652+'OddsRatio_working_3-way'!AF652</f>
        <v>1.0478220634191935</v>
      </c>
      <c r="AM652" s="11">
        <f>'OddsRatio_working_3-way'!AA652+'OddsRatio_working_3-way'!AG652</f>
        <v>-0.84589056832283305</v>
      </c>
      <c r="AN652" s="11">
        <f>'OddsRatio_working_3-way'!AB652+'OddsRatio_working_3-way'!AH652</f>
        <v>-0.20193149509636077</v>
      </c>
      <c r="AO652" s="11">
        <f>'OddsRatio_working_3-way'!AC652+'OddsRatio_working_3-way'!AI652</f>
        <v>0</v>
      </c>
      <c r="AP652" s="11">
        <f>'OddsRatio_working_3-way'!AD652+'OddsRatio_working_3-way'!AJ652</f>
        <v>0</v>
      </c>
      <c r="AQ652" s="11">
        <f>'OddsRatio_working_3-way'!AE652+'OddsRatio_working_3-way'!AK652</f>
        <v>0</v>
      </c>
      <c r="AR652" s="10">
        <f>IF(A652="","",IF(('OddsRatio_working_3-way'!X652=0),IF(Q652&gt;0,-Q652^(1/3),(-Q652)^(1/3)),'OddsRatio_working_3-way'!AL652-'OddsRatio_working_3-way'!R652/3))</f>
        <v>1.0478220634191935</v>
      </c>
      <c r="AS652" s="11">
        <f>IF(('OddsRatio_working_3-way'!X652=0),IF(Q652&gt;0,-Q652^(1/3),(-Q652)^(1/3)),'OddsRatio_working_3-way'!AM652-'OddsRatio_working_3-way'!R652/3)</f>
        <v>-0.84589056832283305</v>
      </c>
      <c r="AT652" s="11">
        <f>IF(('OddsRatio_working_3-way'!X652=0),IF(Q652&gt;0,-Q652^(1/3),(-Q652)^(1/3)),'OddsRatio_working_3-way'!AN652-'OddsRatio_working_3-way'!R652/3)</f>
        <v>-0.20193149509636077</v>
      </c>
      <c r="AU652" s="11">
        <f>IF(('OddsRatio_working_3-way'!X652=0),0,'OddsRatio_working_3-way'!AO652)</f>
        <v>0</v>
      </c>
      <c r="AV652" s="11">
        <f>IF(('OddsRatio_working_3-way'!X652=0),0,'OddsRatio_working_3-way'!AP652)</f>
        <v>0</v>
      </c>
      <c r="AW652" s="11">
        <f>IF(('OddsRatio_working_3-way'!X652=0),0,'OddsRatio_working_3-way'!AQ652)</f>
        <v>0</v>
      </c>
    </row>
    <row r="653" spans="1:49" x14ac:dyDescent="0.2">
      <c r="A653" s="4">
        <f>IF('True_Odds_Calculator_3-way'!A654="","",'True_Odds_Calculator_3-way'!A654)</f>
        <v>2.75</v>
      </c>
      <c r="B653" s="4">
        <f>IF('True_Odds_Calculator_3-way'!B654="","",'True_Odds_Calculator_3-way'!B654)</f>
        <v>3.8</v>
      </c>
      <c r="C653" s="4">
        <f>IF('True_Odds_Calculator_3-way'!C654="","",'True_Odds_Calculator_3-way'!C654)</f>
        <v>2.5299999999999998</v>
      </c>
      <c r="D653" s="9">
        <f t="shared" si="143"/>
        <v>0.35595087235935918</v>
      </c>
      <c r="E653" s="9">
        <f t="shared" si="144"/>
        <v>0.25673925603217973</v>
      </c>
      <c r="F653" s="9">
        <f t="shared" si="145"/>
        <v>0.38730987160846114</v>
      </c>
      <c r="G653" s="9">
        <f t="shared" si="146"/>
        <v>1.0339294029484973</v>
      </c>
      <c r="H653" s="9">
        <f t="shared" si="147"/>
        <v>2.8093764551598706</v>
      </c>
      <c r="I653" s="9">
        <f t="shared" si="148"/>
        <v>3.8950023282557922</v>
      </c>
      <c r="J653" s="9">
        <f t="shared" si="149"/>
        <v>2.5819119865112006</v>
      </c>
      <c r="K653" s="11">
        <f t="shared" si="150"/>
        <v>0.36363636363636365</v>
      </c>
      <c r="L653" s="11">
        <f t="shared" si="151"/>
        <v>0.26315789473684209</v>
      </c>
      <c r="M653" s="11">
        <f t="shared" si="152"/>
        <v>0.39525691699604748</v>
      </c>
      <c r="N653" s="11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-0.28356374226979597</v>
      </c>
      <c r="O653" s="11">
        <f>0</f>
        <v>0</v>
      </c>
      <c r="P653" s="11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0.2299676607977004</v>
      </c>
      <c r="Q653" s="11">
        <f>2*'OddsRatio_working_3-way'!K653*'OddsRatio_working_3-way'!L653*'OddsRatio_working_3-way'!M653</f>
        <v>7.5647256841348806E-2</v>
      </c>
      <c r="R653" s="11">
        <f t="shared" si="153"/>
        <v>0</v>
      </c>
      <c r="S653" s="11">
        <f t="shared" si="154"/>
        <v>-0.81099106309190361</v>
      </c>
      <c r="T653" s="11">
        <f t="shared" si="155"/>
        <v>-0.26677337601707352</v>
      </c>
      <c r="U653" s="11">
        <f>'OddsRatio_working_3-way'!S653-'OddsRatio_working_3-way'!R653^2/3</f>
        <v>-0.81099106309190361</v>
      </c>
      <c r="V653" s="11">
        <f>'OddsRatio_working_3-way'!S653*'OddsRatio_working_3-way'!R653/3-2*'OddsRatio_working_3-way'!R653^3/27-'OddsRatio_working_3-way'!T653</f>
        <v>0.26677337601707352</v>
      </c>
      <c r="W653" s="11">
        <f>'OddsRatio_working_3-way'!V653^2+4*'OddsRatio_working_3-way'!U653^3/27</f>
        <v>-7.8533135844425506E-3</v>
      </c>
      <c r="X653" s="11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0.1405536799020124</v>
      </c>
      <c r="Y653" s="11">
        <f>IF('OddsRatio_working_3-way'!W653&gt;=0,IF('OddsRatio_working_3-way'!V653+SQRT('OddsRatio_working_3-way'!W653)&gt;0,0,PI()),ACOS('OddsRatio_working_3-way'!V653/(2*'OddsRatio_working_3-way'!X653)))</f>
        <v>0.3207194314046089</v>
      </c>
      <c r="Z653" s="11">
        <f>'OddsRatio_working_3-way'!X653^(1/3)*COS('OddsRatio_working_3-way'!Y653/3)</f>
        <v>0.51696470147424878</v>
      </c>
      <c r="AA653" s="11">
        <f>'OddsRatio_working_3-way'!X653^(1/3)*COS(('OddsRatio_working_3-way'!Y653+2*PI())/3)</f>
        <v>-0.30652804612398066</v>
      </c>
      <c r="AB653" s="11">
        <f>'OddsRatio_working_3-way'!X653^(1/3)*COS(('OddsRatio_working_3-way'!Y653+4*PI())/3)</f>
        <v>-0.21043665535026826</v>
      </c>
      <c r="AC653" s="11">
        <f>'OddsRatio_working_3-way'!X653^(1/3)*SIN('OddsRatio_working_3-way'!Y653/3)</f>
        <v>5.5478390330008481E-2</v>
      </c>
      <c r="AD653" s="11">
        <f>'OddsRatio_working_3-way'!X653^(1/3)*SIN(('OddsRatio_working_3-way'!Y653+2*PI())/3)</f>
        <v>0.41996536917153388</v>
      </c>
      <c r="AE653" s="11">
        <f>'OddsRatio_working_3-way'!X653^(1/3)*SIN(('OddsRatio_working_3-way'!Y653+4*PI())/3)</f>
        <v>-0.47544375950154233</v>
      </c>
      <c r="AF653" s="11">
        <f>-'OddsRatio_working_3-way'!U653/(3*'OddsRatio_working_3-way'!X653^(1/3))*COS(('OddsRatio_working_3-way'!Y653)/3)</f>
        <v>0.51696470147424856</v>
      </c>
      <c r="AG653" s="11">
        <f>-'OddsRatio_working_3-way'!U653/(3*'OddsRatio_working_3-way'!X653^(1/3))*COS(('OddsRatio_working_3-way'!Y653+2*PI())/3)</f>
        <v>-0.30652804612398055</v>
      </c>
      <c r="AH653" s="11">
        <f>-'OddsRatio_working_3-way'!U653/(3*'OddsRatio_working_3-way'!X653^(1/3))*COS(('OddsRatio_working_3-way'!Y653+4*PI())/3)</f>
        <v>-0.21043665535026818</v>
      </c>
      <c r="AI653" s="11">
        <f>'OddsRatio_working_3-way'!U653/(3*'OddsRatio_working_3-way'!X653^(1/3))*SIN(('OddsRatio_working_3-way'!Y653)/3)</f>
        <v>-5.5478390330008454E-2</v>
      </c>
      <c r="AJ653" s="11">
        <f>'OddsRatio_working_3-way'!U653/(3*'OddsRatio_working_3-way'!X653^(1/3))*SIN(('OddsRatio_working_3-way'!Y653+2*PI())/3)</f>
        <v>-0.41996536917153371</v>
      </c>
      <c r="AK653" s="11">
        <f>'OddsRatio_working_3-way'!U653/(3*'OddsRatio_working_3-way'!X653^(1/3))*SIN(('OddsRatio_working_3-way'!Y653+4*PI())/3)</f>
        <v>0.47544375950154211</v>
      </c>
      <c r="AL653" s="11">
        <f>'OddsRatio_working_3-way'!Z653+'OddsRatio_working_3-way'!AF653</f>
        <v>1.0339294029484973</v>
      </c>
      <c r="AM653" s="11">
        <f>'OddsRatio_working_3-way'!AA653+'OddsRatio_working_3-way'!AG653</f>
        <v>-0.6130560922479612</v>
      </c>
      <c r="AN653" s="11">
        <f>'OddsRatio_working_3-way'!AB653+'OddsRatio_working_3-way'!AH653</f>
        <v>-0.42087331070053646</v>
      </c>
      <c r="AO653" s="11">
        <f>'OddsRatio_working_3-way'!AC653+'OddsRatio_working_3-way'!AI653</f>
        <v>0</v>
      </c>
      <c r="AP653" s="11">
        <f>'OddsRatio_working_3-way'!AD653+'OddsRatio_working_3-way'!AJ653</f>
        <v>0</v>
      </c>
      <c r="AQ653" s="11">
        <f>'OddsRatio_working_3-way'!AE653+'OddsRatio_working_3-way'!AK653</f>
        <v>0</v>
      </c>
      <c r="AR653" s="10">
        <f>IF(A653="","",IF(('OddsRatio_working_3-way'!X653=0),IF(Q653&gt;0,-Q653^(1/3),(-Q653)^(1/3)),'OddsRatio_working_3-way'!AL653-'OddsRatio_working_3-way'!R653/3))</f>
        <v>1.0339294029484973</v>
      </c>
      <c r="AS653" s="11">
        <f>IF(('OddsRatio_working_3-way'!X653=0),IF(Q653&gt;0,-Q653^(1/3),(-Q653)^(1/3)),'OddsRatio_working_3-way'!AM653-'OddsRatio_working_3-way'!R653/3)</f>
        <v>-0.6130560922479612</v>
      </c>
      <c r="AT653" s="11">
        <f>IF(('OddsRatio_working_3-way'!X653=0),IF(Q653&gt;0,-Q653^(1/3),(-Q653)^(1/3)),'OddsRatio_working_3-way'!AN653-'OddsRatio_working_3-way'!R653/3)</f>
        <v>-0.42087331070053646</v>
      </c>
      <c r="AU653" s="11">
        <f>IF(('OddsRatio_working_3-way'!X653=0),0,'OddsRatio_working_3-way'!AO653)</f>
        <v>0</v>
      </c>
      <c r="AV653" s="11">
        <f>IF(('OddsRatio_working_3-way'!X653=0),0,'OddsRatio_working_3-way'!AP653)</f>
        <v>0</v>
      </c>
      <c r="AW653" s="11">
        <f>IF(('OddsRatio_working_3-way'!X653=0),0,'OddsRatio_working_3-way'!AQ653)</f>
        <v>0</v>
      </c>
    </row>
    <row r="654" spans="1:49" x14ac:dyDescent="0.2">
      <c r="A654" s="4">
        <f>IF('True_Odds_Calculator_3-way'!A655="","",'True_Odds_Calculator_3-way'!A655)</f>
        <v>6.22</v>
      </c>
      <c r="B654" s="4">
        <f>IF('True_Odds_Calculator_3-way'!B655="","",'True_Odds_Calculator_3-way'!B655)</f>
        <v>4.0999999999999996</v>
      </c>
      <c r="C654" s="4">
        <f>IF('True_Odds_Calculator_3-way'!C655="","",'True_Odds_Calculator_3-way'!C655)</f>
        <v>1.61</v>
      </c>
      <c r="D654" s="9">
        <f t="shared" si="143"/>
        <v>0.15456265753533063</v>
      </c>
      <c r="E654" s="9">
        <f t="shared" si="144"/>
        <v>0.23538333773786704</v>
      </c>
      <c r="F654" s="9">
        <f t="shared" si="145"/>
        <v>0.61005400472680216</v>
      </c>
      <c r="G654" s="9">
        <f t="shared" si="146"/>
        <v>1.0478674428870232</v>
      </c>
      <c r="H654" s="9">
        <f t="shared" si="147"/>
        <v>6.4698680518702618</v>
      </c>
      <c r="I654" s="9">
        <f t="shared" si="148"/>
        <v>4.248389072949772</v>
      </c>
      <c r="J654" s="9">
        <f t="shared" si="149"/>
        <v>1.6391991401610841</v>
      </c>
      <c r="K654" s="11">
        <f t="shared" si="150"/>
        <v>0.16077170418006431</v>
      </c>
      <c r="L654" s="11">
        <f t="shared" si="151"/>
        <v>0.24390243902439027</v>
      </c>
      <c r="M654" s="11">
        <f t="shared" si="152"/>
        <v>0.6211180124223602</v>
      </c>
      <c r="N654" s="11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-0.24041519578783488</v>
      </c>
      <c r="O654" s="11">
        <f>0</f>
        <v>0</v>
      </c>
      <c r="P654" s="11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0.21749603368095355</v>
      </c>
      <c r="Q654" s="11">
        <f>2*'OddsRatio_working_3-way'!K654*'OddsRatio_working_3-way'!L654*'OddsRatio_working_3-way'!M654</f>
        <v>4.8711317733696205E-2</v>
      </c>
      <c r="R654" s="11">
        <f t="shared" si="153"/>
        <v>0</v>
      </c>
      <c r="S654" s="11">
        <f t="shared" si="154"/>
        <v>-0.90466841319336833</v>
      </c>
      <c r="T654" s="11">
        <f t="shared" si="155"/>
        <v>-0.2026133064262863</v>
      </c>
      <c r="U654" s="11">
        <f>'OddsRatio_working_3-way'!S654-'OddsRatio_working_3-way'!R654^2/3</f>
        <v>-0.90466841319336833</v>
      </c>
      <c r="V654" s="11">
        <f>'OddsRatio_working_3-way'!S654*'OddsRatio_working_3-way'!R654/3-2*'OddsRatio_working_3-way'!R654^3/27-'OddsRatio_working_3-way'!T654</f>
        <v>0.2026133064262863</v>
      </c>
      <c r="W654" s="11">
        <f>'OddsRatio_working_3-way'!V654^2+4*'OddsRatio_working_3-way'!U654^3/27</f>
        <v>-6.8637209514470415E-2</v>
      </c>
      <c r="X654" s="11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0.16559692135986603</v>
      </c>
      <c r="Y654" s="11">
        <f>IF('OddsRatio_working_3-way'!W654&gt;=0,IF('OddsRatio_working_3-way'!V654+SQRT('OddsRatio_working_3-way'!W654)&gt;0,0,PI()),ACOS('OddsRatio_working_3-way'!V654/(2*'OddsRatio_working_3-way'!X654)))</f>
        <v>0.91250448619367064</v>
      </c>
      <c r="Z654" s="11">
        <f>'OddsRatio_working_3-way'!X654^(1/3)*COS('OddsRatio_working_3-way'!Y654/3)</f>
        <v>0.52393372144351147</v>
      </c>
      <c r="AA654" s="11">
        <f>'OddsRatio_working_3-way'!X654^(1/3)*COS(('OddsRatio_working_3-way'!Y654+2*PI())/3)</f>
        <v>-0.40439998520165604</v>
      </c>
      <c r="AB654" s="11">
        <f>'OddsRatio_working_3-way'!X654^(1/3)*COS(('OddsRatio_working_3-way'!Y654+4*PI())/3)</f>
        <v>-0.11953373624185555</v>
      </c>
      <c r="AC654" s="11">
        <f>'OddsRatio_working_3-way'!X654^(1/3)*SIN('OddsRatio_working_3-way'!Y654/3)</f>
        <v>0.1644676055199798</v>
      </c>
      <c r="AD654" s="11">
        <f>'OddsRatio_working_3-way'!X654^(1/3)*SIN(('OddsRatio_working_3-way'!Y654+2*PI())/3)</f>
        <v>0.37150610990941069</v>
      </c>
      <c r="AE654" s="11">
        <f>'OddsRatio_working_3-way'!X654^(1/3)*SIN(('OddsRatio_working_3-way'!Y654+4*PI())/3)</f>
        <v>-0.53597371542939043</v>
      </c>
      <c r="AF654" s="11">
        <f>-'OddsRatio_working_3-way'!U654/(3*'OddsRatio_working_3-way'!X654^(1/3))*COS(('OddsRatio_working_3-way'!Y654)/3)</f>
        <v>0.52393372144351158</v>
      </c>
      <c r="AG654" s="11">
        <f>-'OddsRatio_working_3-way'!U654/(3*'OddsRatio_working_3-way'!X654^(1/3))*COS(('OddsRatio_working_3-way'!Y654+2*PI())/3)</f>
        <v>-0.4043999852016561</v>
      </c>
      <c r="AH654" s="11">
        <f>-'OddsRatio_working_3-way'!U654/(3*'OddsRatio_working_3-way'!X654^(1/3))*COS(('OddsRatio_working_3-way'!Y654+4*PI())/3)</f>
        <v>-0.11953373624185558</v>
      </c>
      <c r="AI654" s="11">
        <f>'OddsRatio_working_3-way'!U654/(3*'OddsRatio_working_3-way'!X654^(1/3))*SIN(('OddsRatio_working_3-way'!Y654)/3)</f>
        <v>-0.16446760551997983</v>
      </c>
      <c r="AJ654" s="11">
        <f>'OddsRatio_working_3-way'!U654/(3*'OddsRatio_working_3-way'!X654^(1/3))*SIN(('OddsRatio_working_3-way'!Y654+2*PI())/3)</f>
        <v>-0.3715061099094108</v>
      </c>
      <c r="AK654" s="11">
        <f>'OddsRatio_working_3-way'!U654/(3*'OddsRatio_working_3-way'!X654^(1/3))*SIN(('OddsRatio_working_3-way'!Y654+4*PI())/3)</f>
        <v>0.53597371542939054</v>
      </c>
      <c r="AL654" s="11">
        <f>'OddsRatio_working_3-way'!Z654+'OddsRatio_working_3-way'!AF654</f>
        <v>1.0478674428870232</v>
      </c>
      <c r="AM654" s="11">
        <f>'OddsRatio_working_3-way'!AA654+'OddsRatio_working_3-way'!AG654</f>
        <v>-0.8087999704033122</v>
      </c>
      <c r="AN654" s="11">
        <f>'OddsRatio_working_3-way'!AB654+'OddsRatio_working_3-way'!AH654</f>
        <v>-0.23906747248371113</v>
      </c>
      <c r="AO654" s="11">
        <f>'OddsRatio_working_3-way'!AC654+'OddsRatio_working_3-way'!AI654</f>
        <v>0</v>
      </c>
      <c r="AP654" s="11">
        <f>'OddsRatio_working_3-way'!AD654+'OddsRatio_working_3-way'!AJ654</f>
        <v>0</v>
      </c>
      <c r="AQ654" s="11">
        <f>'OddsRatio_working_3-way'!AE654+'OddsRatio_working_3-way'!AK654</f>
        <v>0</v>
      </c>
      <c r="AR654" s="10">
        <f>IF(A654="","",IF(('OddsRatio_working_3-way'!X654=0),IF(Q654&gt;0,-Q654^(1/3),(-Q654)^(1/3)),'OddsRatio_working_3-way'!AL654-'OddsRatio_working_3-way'!R654/3))</f>
        <v>1.0478674428870232</v>
      </c>
      <c r="AS654" s="11">
        <f>IF(('OddsRatio_working_3-way'!X654=0),IF(Q654&gt;0,-Q654^(1/3),(-Q654)^(1/3)),'OddsRatio_working_3-way'!AM654-'OddsRatio_working_3-way'!R654/3)</f>
        <v>-0.8087999704033122</v>
      </c>
      <c r="AT654" s="11">
        <f>IF(('OddsRatio_working_3-way'!X654=0),IF(Q654&gt;0,-Q654^(1/3),(-Q654)^(1/3)),'OddsRatio_working_3-way'!AN654-'OddsRatio_working_3-way'!R654/3)</f>
        <v>-0.23906747248371113</v>
      </c>
      <c r="AU654" s="11">
        <f>IF(('OddsRatio_working_3-way'!X654=0),0,'OddsRatio_working_3-way'!AO654)</f>
        <v>0</v>
      </c>
      <c r="AV654" s="11">
        <f>IF(('OddsRatio_working_3-way'!X654=0),0,'OddsRatio_working_3-way'!AP654)</f>
        <v>0</v>
      </c>
      <c r="AW654" s="11">
        <f>IF(('OddsRatio_working_3-way'!X654=0),0,'OddsRatio_working_3-way'!AQ654)</f>
        <v>0</v>
      </c>
    </row>
    <row r="655" spans="1:49" x14ac:dyDescent="0.2">
      <c r="A655" s="4">
        <f>IF('True_Odds_Calculator_3-way'!A656="","",'True_Odds_Calculator_3-way'!A656)</f>
        <v>1.67</v>
      </c>
      <c r="B655" s="4">
        <f>IF('True_Odds_Calculator_3-way'!B656="","",'True_Odds_Calculator_3-way'!B656)</f>
        <v>4.0199999999999996</v>
      </c>
      <c r="C655" s="4">
        <f>IF('True_Odds_Calculator_3-way'!C656="","",'True_Odds_Calculator_3-way'!C656)</f>
        <v>5.62</v>
      </c>
      <c r="D655" s="9">
        <f t="shared" si="143"/>
        <v>0.5880152697278066</v>
      </c>
      <c r="E655" s="9">
        <f t="shared" si="144"/>
        <v>0.24049497045877435</v>
      </c>
      <c r="F655" s="9">
        <f t="shared" si="145"/>
        <v>0.17148975981341888</v>
      </c>
      <c r="G655" s="9">
        <f t="shared" si="146"/>
        <v>1.0457255349515853</v>
      </c>
      <c r="H655" s="9">
        <f t="shared" si="147"/>
        <v>1.7006361084175619</v>
      </c>
      <c r="I655" s="9">
        <f t="shared" si="148"/>
        <v>4.1580911155537867</v>
      </c>
      <c r="J655" s="9">
        <f t="shared" si="149"/>
        <v>5.8312519714763233</v>
      </c>
      <c r="K655" s="11">
        <f t="shared" si="150"/>
        <v>0.5988023952095809</v>
      </c>
      <c r="L655" s="11">
        <f t="shared" si="151"/>
        <v>0.24875621890547267</v>
      </c>
      <c r="M655" s="11">
        <f t="shared" si="152"/>
        <v>0.17793594306049823</v>
      </c>
      <c r="N655" s="11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-0.24776780957657618</v>
      </c>
      <c r="O655" s="11">
        <f>0</f>
        <v>0</v>
      </c>
      <c r="P655" s="11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0.22025317824541074</v>
      </c>
      <c r="Q655" s="11">
        <f>2*'OddsRatio_working_3-way'!K655*'OddsRatio_working_3-way'!L655*'OddsRatio_working_3-way'!M655</f>
        <v>5.3009188506717389E-2</v>
      </c>
      <c r="R655" s="11">
        <f t="shared" si="153"/>
        <v>0</v>
      </c>
      <c r="S655" s="11">
        <f t="shared" si="154"/>
        <v>-0.88894993510986486</v>
      </c>
      <c r="T655" s="11">
        <f t="shared" si="155"/>
        <v>-0.21394703612752464</v>
      </c>
      <c r="U655" s="11">
        <f>'OddsRatio_working_3-way'!S655-'OddsRatio_working_3-way'!R655^2/3</f>
        <v>-0.88894993510986486</v>
      </c>
      <c r="V655" s="11">
        <f>'OddsRatio_working_3-way'!S655*'OddsRatio_working_3-way'!R655/3-2*'OddsRatio_working_3-way'!R655^3/27-'OddsRatio_working_3-way'!T655</f>
        <v>0.21394703612752464</v>
      </c>
      <c r="W655" s="11">
        <f>'OddsRatio_working_3-way'!V655^2+4*'OddsRatio_working_3-way'!U655^3/27</f>
        <v>-5.8297284055593215E-2</v>
      </c>
      <c r="X655" s="11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0.161299890207143</v>
      </c>
      <c r="Y655" s="11">
        <f>IF('OddsRatio_working_3-way'!W655&gt;=0,IF('OddsRatio_working_3-way'!V655+SQRT('OddsRatio_working_3-way'!W655)&gt;0,0,PI()),ACOS('OddsRatio_working_3-way'!V655/(2*'OddsRatio_working_3-way'!X655)))</f>
        <v>0.84571478872736194</v>
      </c>
      <c r="Z655" s="11">
        <f>'OddsRatio_working_3-way'!X655^(1/3)*COS('OddsRatio_working_3-way'!Y655/3)</f>
        <v>0.52286276747579252</v>
      </c>
      <c r="AA655" s="11">
        <f>'OddsRatio_working_3-way'!X655^(1/3)*COS(('OddsRatio_working_3-way'!Y655+2*PI())/3)</f>
        <v>-0.39257397242720282</v>
      </c>
      <c r="AB655" s="11">
        <f>'OddsRatio_working_3-way'!X655^(1/3)*COS(('OddsRatio_working_3-way'!Y655+4*PI())/3)</f>
        <v>-0.13028879504858962</v>
      </c>
      <c r="AC655" s="11">
        <f>'OddsRatio_working_3-way'!X655^(1/3)*SIN('OddsRatio_working_3-way'!Y655/3)</f>
        <v>0.1514304177639911</v>
      </c>
      <c r="AD655" s="11">
        <f>'OddsRatio_working_3-way'!X655^(1/3)*SIN(('OddsRatio_working_3-way'!Y655+2*PI())/3)</f>
        <v>0.37709723044507681</v>
      </c>
      <c r="AE655" s="11">
        <f>'OddsRatio_working_3-way'!X655^(1/3)*SIN(('OddsRatio_working_3-way'!Y655+4*PI())/3)</f>
        <v>-0.52852764820906784</v>
      </c>
      <c r="AF655" s="11">
        <f>-'OddsRatio_working_3-way'!U655/(3*'OddsRatio_working_3-way'!X655^(1/3))*COS(('OddsRatio_working_3-way'!Y655)/3)</f>
        <v>0.52286276747579263</v>
      </c>
      <c r="AG655" s="11">
        <f>-'OddsRatio_working_3-way'!U655/(3*'OddsRatio_working_3-way'!X655^(1/3))*COS(('OddsRatio_working_3-way'!Y655+2*PI())/3)</f>
        <v>-0.39257397242720293</v>
      </c>
      <c r="AH655" s="11">
        <f>-'OddsRatio_working_3-way'!U655/(3*'OddsRatio_working_3-way'!X655^(1/3))*COS(('OddsRatio_working_3-way'!Y655+4*PI())/3)</f>
        <v>-0.13028879504858965</v>
      </c>
      <c r="AI655" s="11">
        <f>'OddsRatio_working_3-way'!U655/(3*'OddsRatio_working_3-way'!X655^(1/3))*SIN(('OddsRatio_working_3-way'!Y655)/3)</f>
        <v>-0.15143041776399113</v>
      </c>
      <c r="AJ655" s="11">
        <f>'OddsRatio_working_3-way'!U655/(3*'OddsRatio_working_3-way'!X655^(1/3))*SIN(('OddsRatio_working_3-way'!Y655+2*PI())/3)</f>
        <v>-0.37709723044507687</v>
      </c>
      <c r="AK655" s="11">
        <f>'OddsRatio_working_3-way'!U655/(3*'OddsRatio_working_3-way'!X655^(1/3))*SIN(('OddsRatio_working_3-way'!Y655+4*PI())/3)</f>
        <v>0.52852764820906795</v>
      </c>
      <c r="AL655" s="11">
        <f>'OddsRatio_working_3-way'!Z655+'OddsRatio_working_3-way'!AF655</f>
        <v>1.0457255349515853</v>
      </c>
      <c r="AM655" s="11">
        <f>'OddsRatio_working_3-way'!AA655+'OddsRatio_working_3-way'!AG655</f>
        <v>-0.78514794485440575</v>
      </c>
      <c r="AN655" s="11">
        <f>'OddsRatio_working_3-way'!AB655+'OddsRatio_working_3-way'!AH655</f>
        <v>-0.26057759009717929</v>
      </c>
      <c r="AO655" s="11">
        <f>'OddsRatio_working_3-way'!AC655+'OddsRatio_working_3-way'!AI655</f>
        <v>0</v>
      </c>
      <c r="AP655" s="11">
        <f>'OddsRatio_working_3-way'!AD655+'OddsRatio_working_3-way'!AJ655</f>
        <v>0</v>
      </c>
      <c r="AQ655" s="11">
        <f>'OddsRatio_working_3-way'!AE655+'OddsRatio_working_3-way'!AK655</f>
        <v>0</v>
      </c>
      <c r="AR655" s="10">
        <f>IF(A655="","",IF(('OddsRatio_working_3-way'!X655=0),IF(Q655&gt;0,-Q655^(1/3),(-Q655)^(1/3)),'OddsRatio_working_3-way'!AL655-'OddsRatio_working_3-way'!R655/3))</f>
        <v>1.0457255349515853</v>
      </c>
      <c r="AS655" s="11">
        <f>IF(('OddsRatio_working_3-way'!X655=0),IF(Q655&gt;0,-Q655^(1/3),(-Q655)^(1/3)),'OddsRatio_working_3-way'!AM655-'OddsRatio_working_3-way'!R655/3)</f>
        <v>-0.78514794485440575</v>
      </c>
      <c r="AT655" s="11">
        <f>IF(('OddsRatio_working_3-way'!X655=0),IF(Q655&gt;0,-Q655^(1/3),(-Q655)^(1/3)),'OddsRatio_working_3-way'!AN655-'OddsRatio_working_3-way'!R655/3)</f>
        <v>-0.26057759009717929</v>
      </c>
      <c r="AU655" s="11">
        <f>IF(('OddsRatio_working_3-way'!X655=0),0,'OddsRatio_working_3-way'!AO655)</f>
        <v>0</v>
      </c>
      <c r="AV655" s="11">
        <f>IF(('OddsRatio_working_3-way'!X655=0),0,'OddsRatio_working_3-way'!AP655)</f>
        <v>0</v>
      </c>
      <c r="AW655" s="11">
        <f>IF(('OddsRatio_working_3-way'!X655=0),0,'OddsRatio_working_3-way'!AQ655)</f>
        <v>0</v>
      </c>
    </row>
    <row r="656" spans="1:49" x14ac:dyDescent="0.2">
      <c r="A656" s="4">
        <f>IF('True_Odds_Calculator_3-way'!A657="","",'True_Odds_Calculator_3-way'!A657)</f>
        <v>4.7</v>
      </c>
      <c r="B656" s="4">
        <f>IF('True_Odds_Calculator_3-way'!B657="","",'True_Odds_Calculator_3-way'!B657)</f>
        <v>3.27</v>
      </c>
      <c r="C656" s="4">
        <f>IF('True_Odds_Calculator_3-way'!C657="","",'True_Odds_Calculator_3-way'!C657)</f>
        <v>1.96</v>
      </c>
      <c r="D656" s="9">
        <f t="shared" si="143"/>
        <v>0.20516249107018833</v>
      </c>
      <c r="E656" s="9">
        <f t="shared" si="144"/>
        <v>0.29613265197752692</v>
      </c>
      <c r="F656" s="9">
        <f t="shared" si="145"/>
        <v>0.49870485695228489</v>
      </c>
      <c r="G656" s="9">
        <f t="shared" si="146"/>
        <v>1.0470771106299148</v>
      </c>
      <c r="H656" s="9">
        <f t="shared" si="147"/>
        <v>4.8741853093306862</v>
      </c>
      <c r="I656" s="9">
        <f t="shared" si="148"/>
        <v>3.3768650411299075</v>
      </c>
      <c r="J656" s="9">
        <f t="shared" si="149"/>
        <v>2.0051940262047179</v>
      </c>
      <c r="K656" s="11">
        <f t="shared" si="150"/>
        <v>0.21276595744680851</v>
      </c>
      <c r="L656" s="11">
        <f t="shared" si="151"/>
        <v>0.3058103975535168</v>
      </c>
      <c r="M656" s="11">
        <f t="shared" si="152"/>
        <v>0.51020408163265307</v>
      </c>
      <c r="N656" s="11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-0.2676684181382879</v>
      </c>
      <c r="O656" s="11">
        <f>0</f>
        <v>0</v>
      </c>
      <c r="P656" s="11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0.23005493432977325</v>
      </c>
      <c r="Q656" s="11">
        <f>2*'OddsRatio_working_3-way'!K656*'OddsRatio_working_3-way'!L656*'OddsRatio_working_3-way'!M656</f>
        <v>6.6393920441493018E-2</v>
      </c>
      <c r="R656" s="11">
        <f t="shared" si="153"/>
        <v>0</v>
      </c>
      <c r="S656" s="11">
        <f t="shared" si="154"/>
        <v>-0.85947731872841993</v>
      </c>
      <c r="T656" s="11">
        <f t="shared" si="155"/>
        <v>-0.24804540223042429</v>
      </c>
      <c r="U656" s="11">
        <f>'OddsRatio_working_3-way'!S656-'OddsRatio_working_3-way'!R656^2/3</f>
        <v>-0.85947731872841993</v>
      </c>
      <c r="V656" s="11">
        <f>'OddsRatio_working_3-way'!S656*'OddsRatio_working_3-way'!R656/3-2*'OddsRatio_working_3-way'!R656^3/27-'OddsRatio_working_3-way'!T656</f>
        <v>0.24804540223042429</v>
      </c>
      <c r="W656" s="11">
        <f>'OddsRatio_working_3-way'!V656^2+4*'OddsRatio_working_3-way'!U656^3/27</f>
        <v>-3.25322902096448E-2</v>
      </c>
      <c r="X656" s="11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0.15334504538564148</v>
      </c>
      <c r="Y656" s="11">
        <f>IF('OddsRatio_working_3-way'!W656&gt;=0,IF('OddsRatio_working_3-way'!V656+SQRT('OddsRatio_working_3-way'!W656)&gt;0,0,PI()),ACOS('OddsRatio_working_3-way'!V656/(2*'OddsRatio_working_3-way'!X656)))</f>
        <v>0.62871834330858378</v>
      </c>
      <c r="Z656" s="11">
        <f>'OddsRatio_working_3-way'!X656^(1/3)*COS('OddsRatio_working_3-way'!Y656/3)</f>
        <v>0.52353855531495752</v>
      </c>
      <c r="AA656" s="11">
        <f>'OddsRatio_working_3-way'!X656^(1/3)*COS(('OddsRatio_working_3-way'!Y656+2*PI())/3)</f>
        <v>-0.35820508794676054</v>
      </c>
      <c r="AB656" s="11">
        <f>'OddsRatio_working_3-way'!X656^(1/3)*COS(('OddsRatio_working_3-way'!Y656+4*PI())/3)</f>
        <v>-0.16533346736819679</v>
      </c>
      <c r="AC656" s="11">
        <f>'OddsRatio_working_3-way'!X656^(1/3)*SIN('OddsRatio_working_3-way'!Y656/3)</f>
        <v>0.1113544820600731</v>
      </c>
      <c r="AD656" s="11">
        <f>'OddsRatio_working_3-way'!X656^(1/3)*SIN(('OddsRatio_working_3-way'!Y656+2*PI())/3)</f>
        <v>0.39772044773332138</v>
      </c>
      <c r="AE656" s="11">
        <f>'OddsRatio_working_3-way'!X656^(1/3)*SIN(('OddsRatio_working_3-way'!Y656+4*PI())/3)</f>
        <v>-0.50907492979339442</v>
      </c>
      <c r="AF656" s="11">
        <f>-'OddsRatio_working_3-way'!U656/(3*'OddsRatio_working_3-way'!X656^(1/3))*COS(('OddsRatio_working_3-way'!Y656)/3)</f>
        <v>0.52353855531495741</v>
      </c>
      <c r="AG656" s="11">
        <f>-'OddsRatio_working_3-way'!U656/(3*'OddsRatio_working_3-way'!X656^(1/3))*COS(('OddsRatio_working_3-way'!Y656+2*PI())/3)</f>
        <v>-0.35820508794676043</v>
      </c>
      <c r="AH656" s="11">
        <f>-'OddsRatio_working_3-way'!U656/(3*'OddsRatio_working_3-way'!X656^(1/3))*COS(('OddsRatio_working_3-way'!Y656+4*PI())/3)</f>
        <v>-0.16533346736819673</v>
      </c>
      <c r="AI656" s="11">
        <f>'OddsRatio_working_3-way'!U656/(3*'OddsRatio_working_3-way'!X656^(1/3))*SIN(('OddsRatio_working_3-way'!Y656)/3)</f>
        <v>-0.11135448206007308</v>
      </c>
      <c r="AJ656" s="11">
        <f>'OddsRatio_working_3-way'!U656/(3*'OddsRatio_working_3-way'!X656^(1/3))*SIN(('OddsRatio_working_3-way'!Y656+2*PI())/3)</f>
        <v>-0.39772044773332127</v>
      </c>
      <c r="AK656" s="11">
        <f>'OddsRatio_working_3-way'!U656/(3*'OddsRatio_working_3-way'!X656^(1/3))*SIN(('OddsRatio_working_3-way'!Y656+4*PI())/3)</f>
        <v>0.5090749297933943</v>
      </c>
      <c r="AL656" s="11">
        <f>'OddsRatio_working_3-way'!Z656+'OddsRatio_working_3-way'!AF656</f>
        <v>1.0470771106299148</v>
      </c>
      <c r="AM656" s="11">
        <f>'OddsRatio_working_3-way'!AA656+'OddsRatio_working_3-way'!AG656</f>
        <v>-0.71641017589352096</v>
      </c>
      <c r="AN656" s="11">
        <f>'OddsRatio_working_3-way'!AB656+'OddsRatio_working_3-way'!AH656</f>
        <v>-0.33066693473639353</v>
      </c>
      <c r="AO656" s="11">
        <f>'OddsRatio_working_3-way'!AC656+'OddsRatio_working_3-way'!AI656</f>
        <v>0</v>
      </c>
      <c r="AP656" s="11">
        <f>'OddsRatio_working_3-way'!AD656+'OddsRatio_working_3-way'!AJ656</f>
        <v>0</v>
      </c>
      <c r="AQ656" s="11">
        <f>'OddsRatio_working_3-way'!AE656+'OddsRatio_working_3-way'!AK656</f>
        <v>0</v>
      </c>
      <c r="AR656" s="10">
        <f>IF(A656="","",IF(('OddsRatio_working_3-way'!X656=0),IF(Q656&gt;0,-Q656^(1/3),(-Q656)^(1/3)),'OddsRatio_working_3-way'!AL656-'OddsRatio_working_3-way'!R656/3))</f>
        <v>1.0470771106299148</v>
      </c>
      <c r="AS656" s="11">
        <f>IF(('OddsRatio_working_3-way'!X656=0),IF(Q656&gt;0,-Q656^(1/3),(-Q656)^(1/3)),'OddsRatio_working_3-way'!AM656-'OddsRatio_working_3-way'!R656/3)</f>
        <v>-0.71641017589352096</v>
      </c>
      <c r="AT656" s="11">
        <f>IF(('OddsRatio_working_3-way'!X656=0),IF(Q656&gt;0,-Q656^(1/3),(-Q656)^(1/3)),'OddsRatio_working_3-way'!AN656-'OddsRatio_working_3-way'!R656/3)</f>
        <v>-0.33066693473639353</v>
      </c>
      <c r="AU656" s="11">
        <f>IF(('OddsRatio_working_3-way'!X656=0),0,'OddsRatio_working_3-way'!AO656)</f>
        <v>0</v>
      </c>
      <c r="AV656" s="11">
        <f>IF(('OddsRatio_working_3-way'!X656=0),0,'OddsRatio_working_3-way'!AP656)</f>
        <v>0</v>
      </c>
      <c r="AW656" s="11">
        <f>IF(('OddsRatio_working_3-way'!X656=0),0,'OddsRatio_working_3-way'!AQ656)</f>
        <v>0</v>
      </c>
    </row>
    <row r="657" spans="1:49" x14ac:dyDescent="0.2">
      <c r="A657" s="4">
        <f>IF('True_Odds_Calculator_3-way'!A658="","",'True_Odds_Calculator_3-way'!A658)</f>
        <v>3.25</v>
      </c>
      <c r="B657" s="4">
        <f>IF('True_Odds_Calculator_3-way'!B658="","",'True_Odds_Calculator_3-way'!B658)</f>
        <v>2.85</v>
      </c>
      <c r="C657" s="4">
        <f>IF('True_Odds_Calculator_3-way'!C658="","",'True_Odds_Calculator_3-way'!C658)</f>
        <v>2.71</v>
      </c>
      <c r="D657" s="9">
        <f t="shared" si="143"/>
        <v>0.29898565010710598</v>
      </c>
      <c r="E657" s="9">
        <f t="shared" si="144"/>
        <v>0.34155141817196172</v>
      </c>
      <c r="F657" s="9">
        <f t="shared" si="145"/>
        <v>0.35946293172093224</v>
      </c>
      <c r="G657" s="9">
        <f t="shared" si="146"/>
        <v>1.0420631664901625</v>
      </c>
      <c r="H657" s="9">
        <f t="shared" si="147"/>
        <v>3.3446421246028657</v>
      </c>
      <c r="I657" s="9">
        <f t="shared" si="148"/>
        <v>2.9278168580068011</v>
      </c>
      <c r="J657" s="9">
        <f t="shared" si="149"/>
        <v>2.7819280146981789</v>
      </c>
      <c r="K657" s="11">
        <f t="shared" si="150"/>
        <v>0.30769230769230771</v>
      </c>
      <c r="L657" s="11">
        <f t="shared" si="151"/>
        <v>0.35087719298245612</v>
      </c>
      <c r="M657" s="11">
        <f t="shared" si="152"/>
        <v>0.36900369003690037</v>
      </c>
      <c r="N657" s="11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-0.28356514334374128</v>
      </c>
      <c r="O657" s="11">
        <f>0</f>
        <v>0</v>
      </c>
      <c r="P657" s="11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0.23146142392598015</v>
      </c>
      <c r="Q657" s="11">
        <f>2*'OddsRatio_working_3-way'!K657*'OddsRatio_working_3-way'!L657*'OddsRatio_working_3-way'!M657</f>
        <v>7.9676910129425182E-2</v>
      </c>
      <c r="R657" s="11">
        <f t="shared" si="153"/>
        <v>0</v>
      </c>
      <c r="S657" s="11">
        <f t="shared" si="154"/>
        <v>-0.81625485134257025</v>
      </c>
      <c r="T657" s="11">
        <f t="shared" si="155"/>
        <v>-0.28098273712308786</v>
      </c>
      <c r="U657" s="11">
        <f>'OddsRatio_working_3-way'!S657-'OddsRatio_working_3-way'!R657^2/3</f>
        <v>-0.81625485134257025</v>
      </c>
      <c r="V657" s="11">
        <f>'OddsRatio_working_3-way'!S657*'OddsRatio_working_3-way'!R657/3-2*'OddsRatio_working_3-way'!R657^3/27-'OddsRatio_working_3-way'!T657</f>
        <v>0.28098273712308786</v>
      </c>
      <c r="W657" s="11">
        <f>'OddsRatio_working_3-way'!V657^2+4*'OddsRatio_working_3-way'!U657^3/27</f>
        <v>-1.6187366830971162E-3</v>
      </c>
      <c r="X657" s="11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0.14192430662529182</v>
      </c>
      <c r="Y657" s="11">
        <f>IF('OddsRatio_working_3-way'!W657&gt;=0,IF('OddsRatio_working_3-way'!V657+SQRT('OddsRatio_working_3-way'!W657)&gt;0,0,PI()),ACOS('OddsRatio_working_3-way'!V657/(2*'OddsRatio_working_3-way'!X657)))</f>
        <v>0.14222187484721371</v>
      </c>
      <c r="Z657" s="11">
        <f>'OddsRatio_working_3-way'!X657^(1/3)*COS('OddsRatio_working_3-way'!Y657/3)</f>
        <v>0.52103158324508125</v>
      </c>
      <c r="AA657" s="11">
        <f>'OddsRatio_working_3-way'!X657^(1/3)*COS(('OddsRatio_working_3-way'!Y657+2*PI())/3)</f>
        <v>-0.28192326184873839</v>
      </c>
      <c r="AB657" s="11">
        <f>'OddsRatio_working_3-way'!X657^(1/3)*COS(('OddsRatio_working_3-way'!Y657+4*PI())/3)</f>
        <v>-0.2391083213963428</v>
      </c>
      <c r="AC657" s="11">
        <f>'OddsRatio_working_3-way'!X657^(1/3)*SIN('OddsRatio_working_3-way'!Y657/3)</f>
        <v>2.4719217395528379E-2</v>
      </c>
      <c r="AD657" s="11">
        <f>'OddsRatio_working_3-way'!X657^(1/3)*SIN(('OddsRatio_working_3-way'!Y657+2*PI())/3)</f>
        <v>0.43886697856650275</v>
      </c>
      <c r="AE657" s="11">
        <f>'OddsRatio_working_3-way'!X657^(1/3)*SIN(('OddsRatio_working_3-way'!Y657+4*PI())/3)</f>
        <v>-0.46358619596203104</v>
      </c>
      <c r="AF657" s="11">
        <f>-'OddsRatio_working_3-way'!U657/(3*'OddsRatio_working_3-way'!X657^(1/3))*COS(('OddsRatio_working_3-way'!Y657)/3)</f>
        <v>0.52103158324508125</v>
      </c>
      <c r="AG657" s="11">
        <f>-'OddsRatio_working_3-way'!U657/(3*'OddsRatio_working_3-way'!X657^(1/3))*COS(('OddsRatio_working_3-way'!Y657+2*PI())/3)</f>
        <v>-0.28192326184873839</v>
      </c>
      <c r="AH657" s="11">
        <f>-'OddsRatio_working_3-way'!U657/(3*'OddsRatio_working_3-way'!X657^(1/3))*COS(('OddsRatio_working_3-way'!Y657+4*PI())/3)</f>
        <v>-0.2391083213963428</v>
      </c>
      <c r="AI657" s="11">
        <f>'OddsRatio_working_3-way'!U657/(3*'OddsRatio_working_3-way'!X657^(1/3))*SIN(('OddsRatio_working_3-way'!Y657)/3)</f>
        <v>-2.4719217395528379E-2</v>
      </c>
      <c r="AJ657" s="11">
        <f>'OddsRatio_working_3-way'!U657/(3*'OddsRatio_working_3-way'!X657^(1/3))*SIN(('OddsRatio_working_3-way'!Y657+2*PI())/3)</f>
        <v>-0.43886697856650275</v>
      </c>
      <c r="AK657" s="11">
        <f>'OddsRatio_working_3-way'!U657/(3*'OddsRatio_working_3-way'!X657^(1/3))*SIN(('OddsRatio_working_3-way'!Y657+4*PI())/3)</f>
        <v>0.46358619596203104</v>
      </c>
      <c r="AL657" s="11">
        <f>'OddsRatio_working_3-way'!Z657+'OddsRatio_working_3-way'!AF657</f>
        <v>1.0420631664901625</v>
      </c>
      <c r="AM657" s="11">
        <f>'OddsRatio_working_3-way'!AA657+'OddsRatio_working_3-way'!AG657</f>
        <v>-0.56384652369747679</v>
      </c>
      <c r="AN657" s="11">
        <f>'OddsRatio_working_3-way'!AB657+'OddsRatio_working_3-way'!AH657</f>
        <v>-0.47821664279268561</v>
      </c>
      <c r="AO657" s="11">
        <f>'OddsRatio_working_3-way'!AC657+'OddsRatio_working_3-way'!AI657</f>
        <v>0</v>
      </c>
      <c r="AP657" s="11">
        <f>'OddsRatio_working_3-way'!AD657+'OddsRatio_working_3-way'!AJ657</f>
        <v>0</v>
      </c>
      <c r="AQ657" s="11">
        <f>'OddsRatio_working_3-way'!AE657+'OddsRatio_working_3-way'!AK657</f>
        <v>0</v>
      </c>
      <c r="AR657" s="10">
        <f>IF(A657="","",IF(('OddsRatio_working_3-way'!X657=0),IF(Q657&gt;0,-Q657^(1/3),(-Q657)^(1/3)),'OddsRatio_working_3-way'!AL657-'OddsRatio_working_3-way'!R657/3))</f>
        <v>1.0420631664901625</v>
      </c>
      <c r="AS657" s="11">
        <f>IF(('OddsRatio_working_3-way'!X657=0),IF(Q657&gt;0,-Q657^(1/3),(-Q657)^(1/3)),'OddsRatio_working_3-way'!AM657-'OddsRatio_working_3-way'!R657/3)</f>
        <v>-0.56384652369747679</v>
      </c>
      <c r="AT657" s="11">
        <f>IF(('OddsRatio_working_3-way'!X657=0),IF(Q657&gt;0,-Q657^(1/3),(-Q657)^(1/3)),'OddsRatio_working_3-way'!AN657-'OddsRatio_working_3-way'!R657/3)</f>
        <v>-0.47821664279268561</v>
      </c>
      <c r="AU657" s="11">
        <f>IF(('OddsRatio_working_3-way'!X657=0),0,'OddsRatio_working_3-way'!AO657)</f>
        <v>0</v>
      </c>
      <c r="AV657" s="11">
        <f>IF(('OddsRatio_working_3-way'!X657=0),0,'OddsRatio_working_3-way'!AP657)</f>
        <v>0</v>
      </c>
      <c r="AW657" s="11">
        <f>IF(('OddsRatio_working_3-way'!X657=0),0,'OddsRatio_working_3-way'!AQ657)</f>
        <v>0</v>
      </c>
    </row>
    <row r="658" spans="1:49" x14ac:dyDescent="0.2">
      <c r="A658" s="4">
        <f>IF('True_Odds_Calculator_3-way'!A659="","",'True_Odds_Calculator_3-way'!A659)</f>
        <v>2.34</v>
      </c>
      <c r="B658" s="4">
        <f>IF('True_Odds_Calculator_3-way'!B659="","",'True_Odds_Calculator_3-way'!B659)</f>
        <v>2.87</v>
      </c>
      <c r="C658" s="4">
        <f>IF('True_Odds_Calculator_3-way'!C659="","",'True_Odds_Calculator_3-way'!C659)</f>
        <v>3.96</v>
      </c>
      <c r="D658" s="9">
        <f t="shared" si="143"/>
        <v>0.41682753714830217</v>
      </c>
      <c r="E658" s="9">
        <f t="shared" si="144"/>
        <v>0.33870304884873326</v>
      </c>
      <c r="F658" s="9">
        <f t="shared" si="145"/>
        <v>0.24446941400296443</v>
      </c>
      <c r="G658" s="9">
        <f t="shared" si="146"/>
        <v>1.0440848833159064</v>
      </c>
      <c r="H658" s="9">
        <f t="shared" si="147"/>
        <v>2.3990737436433145</v>
      </c>
      <c r="I658" s="9">
        <f t="shared" si="148"/>
        <v>2.9524387318007457</v>
      </c>
      <c r="J658" s="9">
        <f t="shared" si="149"/>
        <v>4.0904912546150829</v>
      </c>
      <c r="K658" s="11">
        <f t="shared" si="150"/>
        <v>0.42735042735042739</v>
      </c>
      <c r="L658" s="11">
        <f t="shared" si="151"/>
        <v>0.34843205574912889</v>
      </c>
      <c r="M658" s="11">
        <f t="shared" si="152"/>
        <v>0.25252525252525254</v>
      </c>
      <c r="N658" s="11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-0.27889785613362839</v>
      </c>
      <c r="O658" s="11">
        <f>0</f>
        <v>0</v>
      </c>
      <c r="P658" s="11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0.23200226452258974</v>
      </c>
      <c r="Q658" s="11">
        <f>2*'OddsRatio_working_3-way'!K658*'OddsRatio_working_3-way'!L658*'OddsRatio_working_3-way'!M658</f>
        <v>7.5203327235847564E-2</v>
      </c>
      <c r="R658" s="11">
        <f t="shared" si="153"/>
        <v>0</v>
      </c>
      <c r="S658" s="11">
        <f t="shared" si="154"/>
        <v>-0.83185388277574446</v>
      </c>
      <c r="T658" s="11">
        <f t="shared" si="155"/>
        <v>-0.26964469457884743</v>
      </c>
      <c r="U658" s="11">
        <f>'OddsRatio_working_3-way'!S658-'OddsRatio_working_3-way'!R658^2/3</f>
        <v>-0.83185388277574446</v>
      </c>
      <c r="V658" s="11">
        <f>'OddsRatio_working_3-way'!S658*'OddsRatio_working_3-way'!R658/3-2*'OddsRatio_working_3-way'!R658^3/27-'OddsRatio_working_3-way'!T658</f>
        <v>0.26964469457884743</v>
      </c>
      <c r="W658" s="11">
        <f>'OddsRatio_working_3-way'!V658^2+4*'OddsRatio_working_3-way'!U658^3/27</f>
        <v>-1.2569810350481311E-2</v>
      </c>
      <c r="X658" s="11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0.14601204716135688</v>
      </c>
      <c r="Y658" s="11">
        <f>IF('OddsRatio_working_3-way'!W658&gt;=0,IF('OddsRatio_working_3-way'!V658+SQRT('OddsRatio_working_3-way'!W658)&gt;0,0,PI()),ACOS('OddsRatio_working_3-way'!V658/(2*'OddsRatio_working_3-way'!X658)))</f>
        <v>0.39404263395406858</v>
      </c>
      <c r="Z658" s="11">
        <f>'OddsRatio_working_3-way'!X658^(1/3)*COS('OddsRatio_working_3-way'!Y658/3)</f>
        <v>0.52204244165795322</v>
      </c>
      <c r="AA658" s="11">
        <f>'OddsRatio_working_3-way'!X658^(1/3)*COS(('OddsRatio_working_3-way'!Y658+2*PI())/3)</f>
        <v>-0.32074757619064254</v>
      </c>
      <c r="AB658" s="11">
        <f>'OddsRatio_working_3-way'!X658^(1/3)*COS(('OddsRatio_working_3-way'!Y658+4*PI())/3)</f>
        <v>-0.20129486546731057</v>
      </c>
      <c r="AC658" s="11">
        <f>'OddsRatio_working_3-way'!X658^(1/3)*SIN('OddsRatio_working_3-way'!Y658/3)</f>
        <v>6.8966054691546208E-2</v>
      </c>
      <c r="AD658" s="11">
        <f>'OddsRatio_working_3-way'!X658^(1/3)*SIN(('OddsRatio_working_3-way'!Y658+2*PI())/3)</f>
        <v>0.41761898898367017</v>
      </c>
      <c r="AE658" s="11">
        <f>'OddsRatio_working_3-way'!X658^(1/3)*SIN(('OddsRatio_working_3-way'!Y658+4*PI())/3)</f>
        <v>-0.48658504367521638</v>
      </c>
      <c r="AF658" s="11">
        <f>-'OddsRatio_working_3-way'!U658/(3*'OddsRatio_working_3-way'!X658^(1/3))*COS(('OddsRatio_working_3-way'!Y658)/3)</f>
        <v>0.5220424416579531</v>
      </c>
      <c r="AG658" s="11">
        <f>-'OddsRatio_working_3-way'!U658/(3*'OddsRatio_working_3-way'!X658^(1/3))*COS(('OddsRatio_working_3-way'!Y658+2*PI())/3)</f>
        <v>-0.32074757619064248</v>
      </c>
      <c r="AH658" s="11">
        <f>-'OddsRatio_working_3-way'!U658/(3*'OddsRatio_working_3-way'!X658^(1/3))*COS(('OddsRatio_working_3-way'!Y658+4*PI())/3)</f>
        <v>-0.20129486546731054</v>
      </c>
      <c r="AI658" s="11">
        <f>'OddsRatio_working_3-way'!U658/(3*'OddsRatio_working_3-way'!X658^(1/3))*SIN(('OddsRatio_working_3-way'!Y658)/3)</f>
        <v>-6.8966054691546194E-2</v>
      </c>
      <c r="AJ658" s="11">
        <f>'OddsRatio_working_3-way'!U658/(3*'OddsRatio_working_3-way'!X658^(1/3))*SIN(('OddsRatio_working_3-way'!Y658+2*PI())/3)</f>
        <v>-0.41761898898367006</v>
      </c>
      <c r="AK658" s="11">
        <f>'OddsRatio_working_3-way'!U658/(3*'OddsRatio_working_3-way'!X658^(1/3))*SIN(('OddsRatio_working_3-way'!Y658+4*PI())/3)</f>
        <v>0.48658504367521627</v>
      </c>
      <c r="AL658" s="11">
        <f>'OddsRatio_working_3-way'!Z658+'OddsRatio_working_3-way'!AF658</f>
        <v>1.0440848833159064</v>
      </c>
      <c r="AM658" s="11">
        <f>'OddsRatio_working_3-way'!AA658+'OddsRatio_working_3-way'!AG658</f>
        <v>-0.64149515238128507</v>
      </c>
      <c r="AN658" s="11">
        <f>'OddsRatio_working_3-way'!AB658+'OddsRatio_working_3-way'!AH658</f>
        <v>-0.40258973093462114</v>
      </c>
      <c r="AO658" s="11">
        <f>'OddsRatio_working_3-way'!AC658+'OddsRatio_working_3-way'!AI658</f>
        <v>0</v>
      </c>
      <c r="AP658" s="11">
        <f>'OddsRatio_working_3-way'!AD658+'OddsRatio_working_3-way'!AJ658</f>
        <v>0</v>
      </c>
      <c r="AQ658" s="11">
        <f>'OddsRatio_working_3-way'!AE658+'OddsRatio_working_3-way'!AK658</f>
        <v>0</v>
      </c>
      <c r="AR658" s="10">
        <f>IF(A658="","",IF(('OddsRatio_working_3-way'!X658=0),IF(Q658&gt;0,-Q658^(1/3),(-Q658)^(1/3)),'OddsRatio_working_3-way'!AL658-'OddsRatio_working_3-way'!R658/3))</f>
        <v>1.0440848833159064</v>
      </c>
      <c r="AS658" s="11">
        <f>IF(('OddsRatio_working_3-way'!X658=0),IF(Q658&gt;0,-Q658^(1/3),(-Q658)^(1/3)),'OddsRatio_working_3-way'!AM658-'OddsRatio_working_3-way'!R658/3)</f>
        <v>-0.64149515238128507</v>
      </c>
      <c r="AT658" s="11">
        <f>IF(('OddsRatio_working_3-way'!X658=0),IF(Q658&gt;0,-Q658^(1/3),(-Q658)^(1/3)),'OddsRatio_working_3-way'!AN658-'OddsRatio_working_3-way'!R658/3)</f>
        <v>-0.40258973093462114</v>
      </c>
      <c r="AU658" s="11">
        <f>IF(('OddsRatio_working_3-way'!X658=0),0,'OddsRatio_working_3-way'!AO658)</f>
        <v>0</v>
      </c>
      <c r="AV658" s="11">
        <f>IF(('OddsRatio_working_3-way'!X658=0),0,'OddsRatio_working_3-way'!AP658)</f>
        <v>0</v>
      </c>
      <c r="AW658" s="11">
        <f>IF(('OddsRatio_working_3-way'!X658=0),0,'OddsRatio_working_3-way'!AQ658)</f>
        <v>0</v>
      </c>
    </row>
    <row r="659" spans="1:49" x14ac:dyDescent="0.2">
      <c r="A659" s="4">
        <f>IF('True_Odds_Calculator_3-way'!A660="","",'True_Odds_Calculator_3-way'!A660)</f>
        <v>3.06</v>
      </c>
      <c r="B659" s="4">
        <f>IF('True_Odds_Calculator_3-way'!B660="","",'True_Odds_Calculator_3-way'!B660)</f>
        <v>3.19</v>
      </c>
      <c r="C659" s="4">
        <f>IF('True_Odds_Calculator_3-way'!C660="","",'True_Odds_Calculator_3-way'!C660)</f>
        <v>2.58</v>
      </c>
      <c r="D659" s="9">
        <f t="shared" si="143"/>
        <v>0.31768629571304402</v>
      </c>
      <c r="E659" s="9">
        <f t="shared" si="144"/>
        <v>0.30457184861940606</v>
      </c>
      <c r="F659" s="9">
        <f t="shared" si="145"/>
        <v>0.37774185566754981</v>
      </c>
      <c r="G659" s="9">
        <f t="shared" si="146"/>
        <v>1.0426016144513643</v>
      </c>
      <c r="H659" s="9">
        <f t="shared" si="147"/>
        <v>3.1477593257698104</v>
      </c>
      <c r="I659" s="9">
        <f t="shared" si="148"/>
        <v>3.283297535648487</v>
      </c>
      <c r="J659" s="9">
        <f t="shared" si="149"/>
        <v>2.6473105508331565</v>
      </c>
      <c r="K659" s="11">
        <f t="shared" si="150"/>
        <v>0.32679738562091504</v>
      </c>
      <c r="L659" s="11">
        <f t="shared" si="151"/>
        <v>0.31347962382445144</v>
      </c>
      <c r="M659" s="11">
        <f t="shared" si="152"/>
        <v>0.38759689922480617</v>
      </c>
      <c r="N659" s="11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-0.28303269498608907</v>
      </c>
      <c r="O659" s="11">
        <f>0</f>
        <v>0</v>
      </c>
      <c r="P659" s="11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0.23149240093435575</v>
      </c>
      <c r="Q659" s="11">
        <f>2*'OddsRatio_working_3-way'!K659*'OddsRatio_working_3-way'!L659*'OddsRatio_working_3-way'!M659</f>
        <v>7.9414202721905913E-2</v>
      </c>
      <c r="R659" s="11">
        <f t="shared" si="153"/>
        <v>0</v>
      </c>
      <c r="S659" s="11">
        <f t="shared" si="154"/>
        <v>-0.81789985763211381</v>
      </c>
      <c r="T659" s="11">
        <f t="shared" si="155"/>
        <v>-0.280583141554756</v>
      </c>
      <c r="U659" s="11">
        <f>'OddsRatio_working_3-way'!S659-'OddsRatio_working_3-way'!R659^2/3</f>
        <v>-0.81789985763211381</v>
      </c>
      <c r="V659" s="11">
        <f>'OddsRatio_working_3-way'!S659*'OddsRatio_working_3-way'!R659/3-2*'OddsRatio_working_3-way'!R659^3/27-'OddsRatio_working_3-way'!T659</f>
        <v>0.280583141554756</v>
      </c>
      <c r="W659" s="11">
        <f>'OddsRatio_working_3-way'!V659^2+4*'OddsRatio_working_3-way'!U659^3/27</f>
        <v>-2.3312389898728358E-3</v>
      </c>
      <c r="X659" s="11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0.14235355485077381</v>
      </c>
      <c r="Y659" s="11">
        <f>IF('OddsRatio_working_3-way'!W659&gt;=0,IF('OddsRatio_working_3-way'!V659+SQRT('OddsRatio_working_3-way'!W659)&gt;0,0,PI()),ACOS('OddsRatio_working_3-way'!V659/(2*'OddsRatio_working_3-way'!X659)))</f>
        <v>0.1704115859223907</v>
      </c>
      <c r="Z659" s="11">
        <f>'OddsRatio_working_3-way'!X659^(1/3)*COS('OddsRatio_working_3-way'!Y659/3)</f>
        <v>0.52130080722568217</v>
      </c>
      <c r="AA659" s="11">
        <f>'OddsRatio_working_3-way'!X659^(1/3)*COS(('OddsRatio_working_3-way'!Y659+2*PI())/3)</f>
        <v>-0.28632267849095938</v>
      </c>
      <c r="AB659" s="11">
        <f>'OddsRatio_working_3-way'!X659^(1/3)*COS(('OddsRatio_working_3-way'!Y659+4*PI())/3)</f>
        <v>-0.23497812873472282</v>
      </c>
      <c r="AC659" s="11">
        <f>'OddsRatio_working_3-way'!X659^(1/3)*SIN('OddsRatio_working_3-way'!Y659/3)</f>
        <v>2.964378962318329E-2</v>
      </c>
      <c r="AD659" s="11">
        <f>'OddsRatio_working_3-way'!X659^(1/3)*SIN(('OddsRatio_working_3-way'!Y659+2*PI())/3)</f>
        <v>0.43663784725918348</v>
      </c>
      <c r="AE659" s="11">
        <f>'OddsRatio_working_3-way'!X659^(1/3)*SIN(('OddsRatio_working_3-way'!Y659+4*PI())/3)</f>
        <v>-0.46628163688236685</v>
      </c>
      <c r="AF659" s="11">
        <f>-'OddsRatio_working_3-way'!U659/(3*'OddsRatio_working_3-way'!X659^(1/3))*COS(('OddsRatio_working_3-way'!Y659)/3)</f>
        <v>0.52130080722568206</v>
      </c>
      <c r="AG659" s="11">
        <f>-'OddsRatio_working_3-way'!U659/(3*'OddsRatio_working_3-way'!X659^(1/3))*COS(('OddsRatio_working_3-way'!Y659+2*PI())/3)</f>
        <v>-0.28632267849095933</v>
      </c>
      <c r="AH659" s="11">
        <f>-'OddsRatio_working_3-way'!U659/(3*'OddsRatio_working_3-way'!X659^(1/3))*COS(('OddsRatio_working_3-way'!Y659+4*PI())/3)</f>
        <v>-0.23497812873472276</v>
      </c>
      <c r="AI659" s="11">
        <f>'OddsRatio_working_3-way'!U659/(3*'OddsRatio_working_3-way'!X659^(1/3))*SIN(('OddsRatio_working_3-way'!Y659)/3)</f>
        <v>-2.9643789623183283E-2</v>
      </c>
      <c r="AJ659" s="11">
        <f>'OddsRatio_working_3-way'!U659/(3*'OddsRatio_working_3-way'!X659^(1/3))*SIN(('OddsRatio_working_3-way'!Y659+2*PI())/3)</f>
        <v>-0.43663784725918336</v>
      </c>
      <c r="AK659" s="11">
        <f>'OddsRatio_working_3-way'!U659/(3*'OddsRatio_working_3-way'!X659^(1/3))*SIN(('OddsRatio_working_3-way'!Y659+4*PI())/3)</f>
        <v>0.46628163688236673</v>
      </c>
      <c r="AL659" s="11">
        <f>'OddsRatio_working_3-way'!Z659+'OddsRatio_working_3-way'!AF659</f>
        <v>1.0426016144513643</v>
      </c>
      <c r="AM659" s="11">
        <f>'OddsRatio_working_3-way'!AA659+'OddsRatio_working_3-way'!AG659</f>
        <v>-0.57264535698191876</v>
      </c>
      <c r="AN659" s="11">
        <f>'OddsRatio_working_3-way'!AB659+'OddsRatio_working_3-way'!AH659</f>
        <v>-0.46995625746944558</v>
      </c>
      <c r="AO659" s="11">
        <f>'OddsRatio_working_3-way'!AC659+'OddsRatio_working_3-way'!AI659</f>
        <v>0</v>
      </c>
      <c r="AP659" s="11">
        <f>'OddsRatio_working_3-way'!AD659+'OddsRatio_working_3-way'!AJ659</f>
        <v>0</v>
      </c>
      <c r="AQ659" s="11">
        <f>'OddsRatio_working_3-way'!AE659+'OddsRatio_working_3-way'!AK659</f>
        <v>0</v>
      </c>
      <c r="AR659" s="10">
        <f>IF(A659="","",IF(('OddsRatio_working_3-way'!X659=0),IF(Q659&gt;0,-Q659^(1/3),(-Q659)^(1/3)),'OddsRatio_working_3-way'!AL659-'OddsRatio_working_3-way'!R659/3))</f>
        <v>1.0426016144513643</v>
      </c>
      <c r="AS659" s="11">
        <f>IF(('OddsRatio_working_3-way'!X659=0),IF(Q659&gt;0,-Q659^(1/3),(-Q659)^(1/3)),'OddsRatio_working_3-way'!AM659-'OddsRatio_working_3-way'!R659/3)</f>
        <v>-0.57264535698191876</v>
      </c>
      <c r="AT659" s="11">
        <f>IF(('OddsRatio_working_3-way'!X659=0),IF(Q659&gt;0,-Q659^(1/3),(-Q659)^(1/3)),'OddsRatio_working_3-way'!AN659-'OddsRatio_working_3-way'!R659/3)</f>
        <v>-0.46995625746944558</v>
      </c>
      <c r="AU659" s="11">
        <f>IF(('OddsRatio_working_3-way'!X659=0),0,'OddsRatio_working_3-way'!AO659)</f>
        <v>0</v>
      </c>
      <c r="AV659" s="11">
        <f>IF(('OddsRatio_working_3-way'!X659=0),0,'OddsRatio_working_3-way'!AP659)</f>
        <v>0</v>
      </c>
      <c r="AW659" s="11">
        <f>IF(('OddsRatio_working_3-way'!X659=0),0,'OddsRatio_working_3-way'!AQ659)</f>
        <v>0</v>
      </c>
    </row>
    <row r="660" spans="1:49" x14ac:dyDescent="0.2">
      <c r="A660" s="4">
        <f>IF('True_Odds_Calculator_3-way'!A661="","",'True_Odds_Calculator_3-way'!A661)</f>
        <v>2.98</v>
      </c>
      <c r="B660" s="4">
        <f>IF('True_Odds_Calculator_3-way'!B661="","",'True_Odds_Calculator_3-way'!B661)</f>
        <v>2.97</v>
      </c>
      <c r="C660" s="4">
        <f>IF('True_Odds_Calculator_3-way'!C661="","",'True_Odds_Calculator_3-way'!C661)</f>
        <v>2.82</v>
      </c>
      <c r="D660" s="9">
        <f t="shared" si="143"/>
        <v>0.32669583728652096</v>
      </c>
      <c r="E660" s="9">
        <f t="shared" si="144"/>
        <v>0.32781056566249067</v>
      </c>
      <c r="F660" s="9">
        <f t="shared" si="145"/>
        <v>0.34549359705098825</v>
      </c>
      <c r="G660" s="9">
        <f t="shared" si="146"/>
        <v>1.0408844209815102</v>
      </c>
      <c r="H660" s="9">
        <f t="shared" si="147"/>
        <v>3.0609511535433902</v>
      </c>
      <c r="I660" s="9">
        <f t="shared" si="148"/>
        <v>3.0505423093335757</v>
      </c>
      <c r="J660" s="9">
        <f t="shared" si="149"/>
        <v>2.8944096461863493</v>
      </c>
      <c r="K660" s="11">
        <f t="shared" si="150"/>
        <v>0.33557046979865773</v>
      </c>
      <c r="L660" s="11">
        <f t="shared" si="151"/>
        <v>0.33670033670033667</v>
      </c>
      <c r="M660" s="11">
        <f t="shared" si="152"/>
        <v>0.3546099290780142</v>
      </c>
      <c r="N660" s="11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-0.28443365541751942</v>
      </c>
      <c r="O660" s="11">
        <f>0</f>
        <v>0</v>
      </c>
      <c r="P660" s="11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0.23118198662013212</v>
      </c>
      <c r="Q660" s="11">
        <f>2*'OddsRatio_working_3-way'!K660*'OddsRatio_working_3-way'!L660*'OddsRatio_working_3-way'!M660</f>
        <v>8.0132404374395894E-2</v>
      </c>
      <c r="R660" s="11">
        <f t="shared" si="153"/>
        <v>0</v>
      </c>
      <c r="S660" s="11">
        <f t="shared" si="154"/>
        <v>-0.81278000059725941</v>
      </c>
      <c r="T660" s="11">
        <f t="shared" si="155"/>
        <v>-0.28172617005104317</v>
      </c>
      <c r="U660" s="11">
        <f>'OddsRatio_working_3-way'!S660-'OddsRatio_working_3-way'!R660^2/3</f>
        <v>-0.81278000059725941</v>
      </c>
      <c r="V660" s="11">
        <f>'OddsRatio_working_3-way'!S660*'OddsRatio_working_3-way'!R660/3-2*'OddsRatio_working_3-way'!R660^3/27-'OddsRatio_working_3-way'!T660</f>
        <v>0.28172617005104317</v>
      </c>
      <c r="W660" s="11">
        <f>'OddsRatio_working_3-way'!V660^2+4*'OddsRatio_working_3-way'!U660^3/27</f>
        <v>-1.7579869068491683E-4</v>
      </c>
      <c r="X660" s="11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0.14101900012260246</v>
      </c>
      <c r="Y660" s="11">
        <f>IF('OddsRatio_working_3-way'!W660&gt;=0,IF('OddsRatio_working_3-way'!V660+SQRT('OddsRatio_working_3-way'!W660)&gt;0,0,PI()),ACOS('OddsRatio_working_3-way'!V660/(2*'OddsRatio_working_3-way'!X660)))</f>
        <v>4.702840929907337E-2</v>
      </c>
      <c r="Z660" s="11">
        <f>'OddsRatio_working_3-way'!X660^(1/3)*COS('OddsRatio_working_3-way'!Y660/3)</f>
        <v>0.52044221049075512</v>
      </c>
      <c r="AA660" s="11">
        <f>'OddsRatio_working_3-way'!X660^(1/3)*COS(('OddsRatio_working_3-way'!Y660+2*PI())/3)</f>
        <v>-0.26728717232242138</v>
      </c>
      <c r="AB660" s="11">
        <f>'OddsRatio_working_3-way'!X660^(1/3)*COS(('OddsRatio_working_3-way'!Y660+4*PI())/3)</f>
        <v>-0.25315503816833385</v>
      </c>
      <c r="AC660" s="11">
        <f>'OddsRatio_working_3-way'!X660^(1/3)*SIN('OddsRatio_working_3-way'!Y660/3)</f>
        <v>8.1591914580863047E-3</v>
      </c>
      <c r="AD660" s="11">
        <f>'OddsRatio_working_3-way'!X660^(1/3)*SIN(('OddsRatio_working_3-way'!Y660+2*PI())/3)</f>
        <v>0.44663657975767879</v>
      </c>
      <c r="AE660" s="11">
        <f>'OddsRatio_working_3-way'!X660^(1/3)*SIN(('OddsRatio_working_3-way'!Y660+4*PI())/3)</f>
        <v>-0.45479577121576514</v>
      </c>
      <c r="AF660" s="11">
        <f>-'OddsRatio_working_3-way'!U660/(3*'OddsRatio_working_3-way'!X660^(1/3))*COS(('OddsRatio_working_3-way'!Y660)/3)</f>
        <v>0.52044221049075501</v>
      </c>
      <c r="AG660" s="11">
        <f>-'OddsRatio_working_3-way'!U660/(3*'OddsRatio_working_3-way'!X660^(1/3))*COS(('OddsRatio_working_3-way'!Y660+2*PI())/3)</f>
        <v>-0.26728717232242133</v>
      </c>
      <c r="AH660" s="11">
        <f>-'OddsRatio_working_3-way'!U660/(3*'OddsRatio_working_3-way'!X660^(1/3))*COS(('OddsRatio_working_3-way'!Y660+4*PI())/3)</f>
        <v>-0.25315503816833379</v>
      </c>
      <c r="AI660" s="11">
        <f>'OddsRatio_working_3-way'!U660/(3*'OddsRatio_working_3-way'!X660^(1/3))*SIN(('OddsRatio_working_3-way'!Y660)/3)</f>
        <v>-8.1591914580863029E-3</v>
      </c>
      <c r="AJ660" s="11">
        <f>'OddsRatio_working_3-way'!U660/(3*'OddsRatio_working_3-way'!X660^(1/3))*SIN(('OddsRatio_working_3-way'!Y660+2*PI())/3)</f>
        <v>-0.44663657975767868</v>
      </c>
      <c r="AK660" s="11">
        <f>'OddsRatio_working_3-way'!U660/(3*'OddsRatio_working_3-way'!X660^(1/3))*SIN(('OddsRatio_working_3-way'!Y660+4*PI())/3)</f>
        <v>0.45479577121576509</v>
      </c>
      <c r="AL660" s="11">
        <f>'OddsRatio_working_3-way'!Z660+'OddsRatio_working_3-way'!AF660</f>
        <v>1.0408844209815102</v>
      </c>
      <c r="AM660" s="11">
        <f>'OddsRatio_working_3-way'!AA660+'OddsRatio_working_3-way'!AG660</f>
        <v>-0.53457434464484277</v>
      </c>
      <c r="AN660" s="11">
        <f>'OddsRatio_working_3-way'!AB660+'OddsRatio_working_3-way'!AH660</f>
        <v>-0.50631007633666769</v>
      </c>
      <c r="AO660" s="11">
        <f>'OddsRatio_working_3-way'!AC660+'OddsRatio_working_3-way'!AI660</f>
        <v>0</v>
      </c>
      <c r="AP660" s="11">
        <f>'OddsRatio_working_3-way'!AD660+'OddsRatio_working_3-way'!AJ660</f>
        <v>0</v>
      </c>
      <c r="AQ660" s="11">
        <f>'OddsRatio_working_3-way'!AE660+'OddsRatio_working_3-way'!AK660</f>
        <v>0</v>
      </c>
      <c r="AR660" s="10">
        <f>IF(A660="","",IF(('OddsRatio_working_3-way'!X660=0),IF(Q660&gt;0,-Q660^(1/3),(-Q660)^(1/3)),'OddsRatio_working_3-way'!AL660-'OddsRatio_working_3-way'!R660/3))</f>
        <v>1.0408844209815102</v>
      </c>
      <c r="AS660" s="11">
        <f>IF(('OddsRatio_working_3-way'!X660=0),IF(Q660&gt;0,-Q660^(1/3),(-Q660)^(1/3)),'OddsRatio_working_3-way'!AM660-'OddsRatio_working_3-way'!R660/3)</f>
        <v>-0.53457434464484277</v>
      </c>
      <c r="AT660" s="11">
        <f>IF(('OddsRatio_working_3-way'!X660=0),IF(Q660&gt;0,-Q660^(1/3),(-Q660)^(1/3)),'OddsRatio_working_3-way'!AN660-'OddsRatio_working_3-way'!R660/3)</f>
        <v>-0.50631007633666769</v>
      </c>
      <c r="AU660" s="11">
        <f>IF(('OddsRatio_working_3-way'!X660=0),0,'OddsRatio_working_3-way'!AO660)</f>
        <v>0</v>
      </c>
      <c r="AV660" s="11">
        <f>IF(('OddsRatio_working_3-way'!X660=0),0,'OddsRatio_working_3-way'!AP660)</f>
        <v>0</v>
      </c>
      <c r="AW660" s="11">
        <f>IF(('OddsRatio_working_3-way'!X660=0),0,'OddsRatio_working_3-way'!AQ660)</f>
        <v>0</v>
      </c>
    </row>
    <row r="661" spans="1:49" x14ac:dyDescent="0.2">
      <c r="A661" s="4">
        <f>IF('True_Odds_Calculator_3-way'!A662="","",'True_Odds_Calculator_3-way'!A662)</f>
        <v>2.17</v>
      </c>
      <c r="B661" s="4">
        <f>IF('True_Odds_Calculator_3-way'!B662="","",'True_Odds_Calculator_3-way'!B662)</f>
        <v>3.25</v>
      </c>
      <c r="C661" s="4">
        <f>IF('True_Odds_Calculator_3-way'!C662="","",'True_Odds_Calculator_3-way'!C662)</f>
        <v>3.85</v>
      </c>
      <c r="D661" s="9">
        <f t="shared" si="143"/>
        <v>0.45003757808198636</v>
      </c>
      <c r="E661" s="9">
        <f t="shared" si="144"/>
        <v>0.2985011796065013</v>
      </c>
      <c r="F661" s="9">
        <f t="shared" si="145"/>
        <v>0.25146124231151207</v>
      </c>
      <c r="G661" s="9">
        <f t="shared" si="146"/>
        <v>1.0444757837112117</v>
      </c>
      <c r="H661" s="9">
        <f t="shared" si="147"/>
        <v>2.2220366669421177</v>
      </c>
      <c r="I661" s="9">
        <f t="shared" si="148"/>
        <v>3.3500705133502264</v>
      </c>
      <c r="J661" s="9">
        <f t="shared" si="149"/>
        <v>3.9767559835769544</v>
      </c>
      <c r="K661" s="11">
        <f t="shared" si="150"/>
        <v>0.46082949308755761</v>
      </c>
      <c r="L661" s="11">
        <f t="shared" si="151"/>
        <v>0.30769230769230771</v>
      </c>
      <c r="M661" s="11">
        <f t="shared" si="152"/>
        <v>0.25974025974025972</v>
      </c>
      <c r="N661" s="11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-0.27631815189418862</v>
      </c>
      <c r="O661" s="11">
        <f>0</f>
        <v>0</v>
      </c>
      <c r="P661" s="11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0.23092115258013879</v>
      </c>
      <c r="Q661" s="11">
        <f>2*'OddsRatio_working_3-way'!K661*'OddsRatio_working_3-way'!L661*'OddsRatio_working_3-way'!M661</f>
        <v>7.3659059834175047E-2</v>
      </c>
      <c r="R661" s="11">
        <f t="shared" si="153"/>
        <v>0</v>
      </c>
      <c r="S661" s="11">
        <f t="shared" si="154"/>
        <v>-0.83570750237416958</v>
      </c>
      <c r="T661" s="11">
        <f t="shared" si="155"/>
        <v>-0.26657336598857084</v>
      </c>
      <c r="U661" s="11">
        <f>'OddsRatio_working_3-way'!S661-'OddsRatio_working_3-way'!R661^2/3</f>
        <v>-0.83570750237416958</v>
      </c>
      <c r="V661" s="11">
        <f>'OddsRatio_working_3-way'!S661*'OddsRatio_working_3-way'!R661/3-2*'OddsRatio_working_3-way'!R661^3/27-'OddsRatio_working_3-way'!T661</f>
        <v>0.26657336598857084</v>
      </c>
      <c r="W661" s="11">
        <f>'OddsRatio_working_3-way'!V661^2+4*'OddsRatio_working_3-way'!U661^3/27</f>
        <v>-1.5407380439517518E-2</v>
      </c>
      <c r="X661" s="11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0.14702783741012623</v>
      </c>
      <c r="Y661" s="11">
        <f>IF('OddsRatio_working_3-way'!W661&gt;=0,IF('OddsRatio_working_3-way'!V661+SQRT('OddsRatio_working_3-way'!W661)&gt;0,0,PI()),ACOS('OddsRatio_working_3-way'!V661/(2*'OddsRatio_working_3-way'!X661)))</f>
        <v>0.43578144231487048</v>
      </c>
      <c r="Z661" s="11">
        <f>'OddsRatio_working_3-way'!X661^(1/3)*COS('OddsRatio_working_3-way'!Y661/3)</f>
        <v>0.52223789185560587</v>
      </c>
      <c r="AA661" s="11">
        <f>'OddsRatio_working_3-way'!X661^(1/3)*COS(('OddsRatio_working_3-way'!Y661+2*PI())/3)</f>
        <v>-0.32728210657027684</v>
      </c>
      <c r="AB661" s="11">
        <f>'OddsRatio_working_3-way'!X661^(1/3)*COS(('OddsRatio_working_3-way'!Y661+4*PI())/3)</f>
        <v>-0.19495578528532923</v>
      </c>
      <c r="AC661" s="11">
        <f>'OddsRatio_working_3-way'!X661^(1/3)*SIN('OddsRatio_working_3-way'!Y661/3)</f>
        <v>7.6398637214737414E-2</v>
      </c>
      <c r="AD661" s="11">
        <f>'OddsRatio_working_3-way'!X661^(1/3)*SIN(('OddsRatio_working_3-way'!Y661+2*PI())/3)</f>
        <v>0.41407196255841638</v>
      </c>
      <c r="AE661" s="11">
        <f>'OddsRatio_working_3-way'!X661^(1/3)*SIN(('OddsRatio_working_3-way'!Y661+4*PI())/3)</f>
        <v>-0.49047059977315377</v>
      </c>
      <c r="AF661" s="11">
        <f>-'OddsRatio_working_3-way'!U661/(3*'OddsRatio_working_3-way'!X661^(1/3))*COS(('OddsRatio_working_3-way'!Y661)/3)</f>
        <v>0.52223789185560576</v>
      </c>
      <c r="AG661" s="11">
        <f>-'OddsRatio_working_3-way'!U661/(3*'OddsRatio_working_3-way'!X661^(1/3))*COS(('OddsRatio_working_3-way'!Y661+2*PI())/3)</f>
        <v>-0.32728210657027673</v>
      </c>
      <c r="AH661" s="11">
        <f>-'OddsRatio_working_3-way'!U661/(3*'OddsRatio_working_3-way'!X661^(1/3))*COS(('OddsRatio_working_3-way'!Y661+4*PI())/3)</f>
        <v>-0.19495578528532917</v>
      </c>
      <c r="AI661" s="11">
        <f>'OddsRatio_working_3-way'!U661/(3*'OddsRatio_working_3-way'!X661^(1/3))*SIN(('OddsRatio_working_3-way'!Y661)/3)</f>
        <v>-7.63986372147374E-2</v>
      </c>
      <c r="AJ661" s="11">
        <f>'OddsRatio_working_3-way'!U661/(3*'OddsRatio_working_3-way'!X661^(1/3))*SIN(('OddsRatio_working_3-way'!Y661+2*PI())/3)</f>
        <v>-0.41407196255841627</v>
      </c>
      <c r="AK661" s="11">
        <f>'OddsRatio_working_3-way'!U661/(3*'OddsRatio_working_3-way'!X661^(1/3))*SIN(('OddsRatio_working_3-way'!Y661+4*PI())/3)</f>
        <v>0.49047059977315366</v>
      </c>
      <c r="AL661" s="11">
        <f>'OddsRatio_working_3-way'!Z661+'OddsRatio_working_3-way'!AF661</f>
        <v>1.0444757837112117</v>
      </c>
      <c r="AM661" s="11">
        <f>'OddsRatio_working_3-way'!AA661+'OddsRatio_working_3-way'!AG661</f>
        <v>-0.65456421314055357</v>
      </c>
      <c r="AN661" s="11">
        <f>'OddsRatio_working_3-way'!AB661+'OddsRatio_working_3-way'!AH661</f>
        <v>-0.38991157057065839</v>
      </c>
      <c r="AO661" s="11">
        <f>'OddsRatio_working_3-way'!AC661+'OddsRatio_working_3-way'!AI661</f>
        <v>0</v>
      </c>
      <c r="AP661" s="11">
        <f>'OddsRatio_working_3-way'!AD661+'OddsRatio_working_3-way'!AJ661</f>
        <v>0</v>
      </c>
      <c r="AQ661" s="11">
        <f>'OddsRatio_working_3-way'!AE661+'OddsRatio_working_3-way'!AK661</f>
        <v>0</v>
      </c>
      <c r="AR661" s="10">
        <f>IF(A661="","",IF(('OddsRatio_working_3-way'!X661=0),IF(Q661&gt;0,-Q661^(1/3),(-Q661)^(1/3)),'OddsRatio_working_3-way'!AL661-'OddsRatio_working_3-way'!R661/3))</f>
        <v>1.0444757837112117</v>
      </c>
      <c r="AS661" s="11">
        <f>IF(('OddsRatio_working_3-way'!X661=0),IF(Q661&gt;0,-Q661^(1/3),(-Q661)^(1/3)),'OddsRatio_working_3-way'!AM661-'OddsRatio_working_3-way'!R661/3)</f>
        <v>-0.65456421314055357</v>
      </c>
      <c r="AT661" s="11">
        <f>IF(('OddsRatio_working_3-way'!X661=0),IF(Q661&gt;0,-Q661^(1/3),(-Q661)^(1/3)),'OddsRatio_working_3-way'!AN661-'OddsRatio_working_3-way'!R661/3)</f>
        <v>-0.38991157057065839</v>
      </c>
      <c r="AU661" s="11">
        <f>IF(('OddsRatio_working_3-way'!X661=0),0,'OddsRatio_working_3-way'!AO661)</f>
        <v>0</v>
      </c>
      <c r="AV661" s="11">
        <f>IF(('OddsRatio_working_3-way'!X661=0),0,'OddsRatio_working_3-way'!AP661)</f>
        <v>0</v>
      </c>
      <c r="AW661" s="11">
        <f>IF(('OddsRatio_working_3-way'!X661=0),0,'OddsRatio_working_3-way'!AQ661)</f>
        <v>0</v>
      </c>
    </row>
    <row r="662" spans="1:49" x14ac:dyDescent="0.2">
      <c r="A662" s="4">
        <f>IF('True_Odds_Calculator_3-way'!A663="","",'True_Odds_Calculator_3-way'!A663)</f>
        <v>2.94</v>
      </c>
      <c r="B662" s="4">
        <f>IF('True_Odds_Calculator_3-way'!B663="","",'True_Odds_Calculator_3-way'!B663)</f>
        <v>3.58</v>
      </c>
      <c r="C662" s="4">
        <f>IF('True_Odds_Calculator_3-way'!C663="","",'True_Odds_Calculator_3-way'!C663)</f>
        <v>2.4500000000000002</v>
      </c>
      <c r="D662" s="9">
        <f t="shared" si="143"/>
        <v>0.33084583856977506</v>
      </c>
      <c r="E662" s="9">
        <f t="shared" si="144"/>
        <v>0.27101808462376548</v>
      </c>
      <c r="F662" s="9">
        <f t="shared" si="145"/>
        <v>0.39813607680645929</v>
      </c>
      <c r="G662" s="9">
        <f t="shared" si="146"/>
        <v>1.0425545231899693</v>
      </c>
      <c r="H662" s="9">
        <f t="shared" si="147"/>
        <v>3.0225557749885406</v>
      </c>
      <c r="I662" s="9">
        <f t="shared" si="148"/>
        <v>3.6897906698301211</v>
      </c>
      <c r="J662" s="9">
        <f t="shared" si="149"/>
        <v>2.511704058625456</v>
      </c>
      <c r="K662" s="11">
        <f t="shared" si="150"/>
        <v>0.3401360544217687</v>
      </c>
      <c r="L662" s="11">
        <f t="shared" si="151"/>
        <v>0.27932960893854747</v>
      </c>
      <c r="M662" s="11">
        <f t="shared" si="152"/>
        <v>0.4081632653061224</v>
      </c>
      <c r="N662" s="11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-0.2814446494593732</v>
      </c>
      <c r="O662" s="11">
        <f>0</f>
        <v>0</v>
      </c>
      <c r="P662" s="11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0.23151433643802971</v>
      </c>
      <c r="Q662" s="11">
        <f>2*'OddsRatio_working_3-way'!K662*'OddsRatio_working_3-way'!L662*'OddsRatio_working_3-way'!M662</f>
        <v>7.7559241687782152E-2</v>
      </c>
      <c r="R662" s="11">
        <f t="shared" si="153"/>
        <v>0</v>
      </c>
      <c r="S662" s="11">
        <f t="shared" si="154"/>
        <v>-0.82259277937152264</v>
      </c>
      <c r="T662" s="11">
        <f t="shared" si="155"/>
        <v>-0.275575470476222</v>
      </c>
      <c r="U662" s="11">
        <f>'OddsRatio_working_3-way'!S662-'OddsRatio_working_3-way'!R662^2/3</f>
        <v>-0.82259277937152264</v>
      </c>
      <c r="V662" s="11">
        <f>'OddsRatio_working_3-way'!S662*'OddsRatio_working_3-way'!R662/3-2*'OddsRatio_working_3-way'!R662^3/27-'OddsRatio_working_3-way'!T662</f>
        <v>0.275575470476222</v>
      </c>
      <c r="W662" s="11">
        <f>'OddsRatio_working_3-way'!V662^2+4*'OddsRatio_working_3-way'!U662^3/27</f>
        <v>-6.5195984925772166E-3</v>
      </c>
      <c r="X662" s="11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0.14358049869391065</v>
      </c>
      <c r="Y662" s="11">
        <f>IF('OddsRatio_working_3-way'!W662&gt;=0,IF('OddsRatio_working_3-way'!V662+SQRT('OddsRatio_working_3-way'!W662)&gt;0,0,PI()),ACOS('OddsRatio_working_3-way'!V662/(2*'OddsRatio_working_3-way'!X662)))</f>
        <v>0.28502386472633878</v>
      </c>
      <c r="Z662" s="11">
        <f>'OddsRatio_working_3-way'!X662^(1/3)*COS('OddsRatio_working_3-way'!Y662/3)</f>
        <v>0.52127726159498466</v>
      </c>
      <c r="AA662" s="11">
        <f>'OddsRatio_working_3-way'!X662^(1/3)*COS(('OddsRatio_working_3-way'!Y662+2*PI())/3)</f>
        <v>-0.30365847797186257</v>
      </c>
      <c r="AB662" s="11">
        <f>'OddsRatio_working_3-way'!X662^(1/3)*COS(('OddsRatio_working_3-way'!Y662+4*PI())/3)</f>
        <v>-0.21761878362312193</v>
      </c>
      <c r="AC662" s="11">
        <f>'OddsRatio_working_3-way'!X662^(1/3)*SIN('OddsRatio_working_3-way'!Y662/3)</f>
        <v>4.9675040693238436E-2</v>
      </c>
      <c r="AD662" s="11">
        <f>'OddsRatio_working_3-way'!X662^(1/3)*SIN(('OddsRatio_working_3-way'!Y662+2*PI())/3)</f>
        <v>0.42660183060982376</v>
      </c>
      <c r="AE662" s="11">
        <f>'OddsRatio_working_3-way'!X662^(1/3)*SIN(('OddsRatio_working_3-way'!Y662+4*PI())/3)</f>
        <v>-0.47627687130306229</v>
      </c>
      <c r="AF662" s="11">
        <f>-'OddsRatio_working_3-way'!U662/(3*'OddsRatio_working_3-way'!X662^(1/3))*COS(('OddsRatio_working_3-way'!Y662)/3)</f>
        <v>0.52127726159498466</v>
      </c>
      <c r="AG662" s="11">
        <f>-'OddsRatio_working_3-way'!U662/(3*'OddsRatio_working_3-way'!X662^(1/3))*COS(('OddsRatio_working_3-way'!Y662+2*PI())/3)</f>
        <v>-0.30365847797186257</v>
      </c>
      <c r="AH662" s="11">
        <f>-'OddsRatio_working_3-way'!U662/(3*'OddsRatio_working_3-way'!X662^(1/3))*COS(('OddsRatio_working_3-way'!Y662+4*PI())/3)</f>
        <v>-0.21761878362312193</v>
      </c>
      <c r="AI662" s="11">
        <f>'OddsRatio_working_3-way'!U662/(3*'OddsRatio_working_3-way'!X662^(1/3))*SIN(('OddsRatio_working_3-way'!Y662)/3)</f>
        <v>-4.9675040693238436E-2</v>
      </c>
      <c r="AJ662" s="11">
        <f>'OddsRatio_working_3-way'!U662/(3*'OddsRatio_working_3-way'!X662^(1/3))*SIN(('OddsRatio_working_3-way'!Y662+2*PI())/3)</f>
        <v>-0.42660183060982376</v>
      </c>
      <c r="AK662" s="11">
        <f>'OddsRatio_working_3-way'!U662/(3*'OddsRatio_working_3-way'!X662^(1/3))*SIN(('OddsRatio_working_3-way'!Y662+4*PI())/3)</f>
        <v>0.47627687130306229</v>
      </c>
      <c r="AL662" s="11">
        <f>'OddsRatio_working_3-way'!Z662+'OddsRatio_working_3-way'!AF662</f>
        <v>1.0425545231899693</v>
      </c>
      <c r="AM662" s="11">
        <f>'OddsRatio_working_3-way'!AA662+'OddsRatio_working_3-way'!AG662</f>
        <v>-0.60731695594372515</v>
      </c>
      <c r="AN662" s="11">
        <f>'OddsRatio_working_3-way'!AB662+'OddsRatio_working_3-way'!AH662</f>
        <v>-0.43523756724624385</v>
      </c>
      <c r="AO662" s="11">
        <f>'OddsRatio_working_3-way'!AC662+'OddsRatio_working_3-way'!AI662</f>
        <v>0</v>
      </c>
      <c r="AP662" s="11">
        <f>'OddsRatio_working_3-way'!AD662+'OddsRatio_working_3-way'!AJ662</f>
        <v>0</v>
      </c>
      <c r="AQ662" s="11">
        <f>'OddsRatio_working_3-way'!AE662+'OddsRatio_working_3-way'!AK662</f>
        <v>0</v>
      </c>
      <c r="AR662" s="10">
        <f>IF(A662="","",IF(('OddsRatio_working_3-way'!X662=0),IF(Q662&gt;0,-Q662^(1/3),(-Q662)^(1/3)),'OddsRatio_working_3-way'!AL662-'OddsRatio_working_3-way'!R662/3))</f>
        <v>1.0425545231899693</v>
      </c>
      <c r="AS662" s="11">
        <f>IF(('OddsRatio_working_3-way'!X662=0),IF(Q662&gt;0,-Q662^(1/3),(-Q662)^(1/3)),'OddsRatio_working_3-way'!AM662-'OddsRatio_working_3-way'!R662/3)</f>
        <v>-0.60731695594372515</v>
      </c>
      <c r="AT662" s="11">
        <f>IF(('OddsRatio_working_3-way'!X662=0),IF(Q662&gt;0,-Q662^(1/3),(-Q662)^(1/3)),'OddsRatio_working_3-way'!AN662-'OddsRatio_working_3-way'!R662/3)</f>
        <v>-0.43523756724624385</v>
      </c>
      <c r="AU662" s="11">
        <f>IF(('OddsRatio_working_3-way'!X662=0),0,'OddsRatio_working_3-way'!AO662)</f>
        <v>0</v>
      </c>
      <c r="AV662" s="11">
        <f>IF(('OddsRatio_working_3-way'!X662=0),0,'OddsRatio_working_3-way'!AP662)</f>
        <v>0</v>
      </c>
      <c r="AW662" s="11">
        <f>IF(('OddsRatio_working_3-way'!X662=0),0,'OddsRatio_working_3-way'!AQ662)</f>
        <v>0</v>
      </c>
    </row>
    <row r="663" spans="1:49" x14ac:dyDescent="0.2">
      <c r="A663" s="4">
        <f>IF('True_Odds_Calculator_3-way'!A664="","",'True_Odds_Calculator_3-way'!A664)</f>
        <v>1.77</v>
      </c>
      <c r="B663" s="4">
        <f>IF('True_Odds_Calculator_3-way'!B664="","",'True_Odds_Calculator_3-way'!B664)</f>
        <v>3.93</v>
      </c>
      <c r="C663" s="4">
        <f>IF('True_Odds_Calculator_3-way'!C664="","",'True_Odds_Calculator_3-way'!C664)</f>
        <v>4.74</v>
      </c>
      <c r="D663" s="9">
        <f t="shared" si="143"/>
        <v>0.55243819864836718</v>
      </c>
      <c r="E663" s="9">
        <f t="shared" si="144"/>
        <v>0.24492958486913466</v>
      </c>
      <c r="F663" s="9">
        <f t="shared" si="145"/>
        <v>0.20263221648249807</v>
      </c>
      <c r="G663" s="9">
        <f t="shared" si="146"/>
        <v>1.0521522481366814</v>
      </c>
      <c r="H663" s="9">
        <f t="shared" si="147"/>
        <v>1.8101572310652447</v>
      </c>
      <c r="I663" s="9">
        <f t="shared" si="148"/>
        <v>4.0828060870404768</v>
      </c>
      <c r="J663" s="9">
        <f t="shared" si="149"/>
        <v>4.9350494080311895</v>
      </c>
      <c r="K663" s="11">
        <f t="shared" si="150"/>
        <v>0.56497175141242939</v>
      </c>
      <c r="L663" s="11">
        <f t="shared" si="151"/>
        <v>0.2544529262086514</v>
      </c>
      <c r="M663" s="11">
        <f t="shared" si="152"/>
        <v>0.21097046413502107</v>
      </c>
      <c r="N663" s="11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-0.2559091352719165</v>
      </c>
      <c r="O663" s="11">
        <f>0</f>
        <v>0</v>
      </c>
      <c r="P663" s="11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0.22564659121699754</v>
      </c>
      <c r="Q663" s="11">
        <f>2*'OddsRatio_working_3-way'!K663*'OddsRatio_working_3-way'!L663*'OddsRatio_working_3-way'!M663</f>
        <v>6.0657685811020851E-2</v>
      </c>
      <c r="R663" s="11">
        <f t="shared" si="153"/>
        <v>0</v>
      </c>
      <c r="S663" s="11">
        <f t="shared" si="154"/>
        <v>-0.88174496380223599</v>
      </c>
      <c r="T663" s="11">
        <f t="shared" si="155"/>
        <v>-0.23702821607586994</v>
      </c>
      <c r="U663" s="11">
        <f>'OddsRatio_working_3-way'!S663-'OddsRatio_working_3-way'!R663^2/3</f>
        <v>-0.88174496380223599</v>
      </c>
      <c r="V663" s="11">
        <f>'OddsRatio_working_3-way'!S663*'OddsRatio_working_3-way'!R663/3-2*'OddsRatio_working_3-way'!R663^3/27-'OddsRatio_working_3-way'!T663</f>
        <v>0.23702821607586994</v>
      </c>
      <c r="W663" s="11">
        <f>'OddsRatio_working_3-way'!V663^2+4*'OddsRatio_working_3-way'!U663^3/27</f>
        <v>-4.5378209043310608E-2</v>
      </c>
      <c r="X663" s="11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0.15934285696213363</v>
      </c>
      <c r="Y663" s="11">
        <f>IF('OddsRatio_working_3-way'!W663&gt;=0,IF('OddsRatio_working_3-way'!V663+SQRT('OddsRatio_working_3-way'!W663)&gt;0,0,PI()),ACOS('OddsRatio_working_3-way'!V663/(2*'OddsRatio_working_3-way'!X663)))</f>
        <v>0.73210657772342358</v>
      </c>
      <c r="Z663" s="11">
        <f>'OddsRatio_working_3-way'!X663^(1/3)*COS('OddsRatio_working_3-way'!Y663/3)</f>
        <v>0.52607612406834081</v>
      </c>
      <c r="AA663" s="11">
        <f>'OddsRatio_working_3-way'!X663^(1/3)*COS(('OddsRatio_working_3-way'!Y663+2*PI())/3)</f>
        <v>-0.37648044703414668</v>
      </c>
      <c r="AB663" s="11">
        <f>'OddsRatio_working_3-way'!X663^(1/3)*COS(('OddsRatio_working_3-way'!Y663+4*PI())/3)</f>
        <v>-0.14959567703419421</v>
      </c>
      <c r="AC663" s="11">
        <f>'OddsRatio_working_3-way'!X663^(1/3)*SIN('OddsRatio_working_3-way'!Y663/3)</f>
        <v>0.13099198303449891</v>
      </c>
      <c r="AD663" s="11">
        <f>'OddsRatio_working_3-way'!X663^(1/3)*SIN(('OddsRatio_working_3-way'!Y663+2*PI())/3)</f>
        <v>0.39009929625038781</v>
      </c>
      <c r="AE663" s="11">
        <f>'OddsRatio_working_3-way'!X663^(1/3)*SIN(('OddsRatio_working_3-way'!Y663+4*PI())/3)</f>
        <v>-0.52109127928488674</v>
      </c>
      <c r="AF663" s="11">
        <f>-'OddsRatio_working_3-way'!U663/(3*'OddsRatio_working_3-way'!X663^(1/3))*COS(('OddsRatio_working_3-way'!Y663)/3)</f>
        <v>0.52607612406834059</v>
      </c>
      <c r="AG663" s="11">
        <f>-'OddsRatio_working_3-way'!U663/(3*'OddsRatio_working_3-way'!X663^(1/3))*COS(('OddsRatio_working_3-way'!Y663+2*PI())/3)</f>
        <v>-0.37648044703414657</v>
      </c>
      <c r="AH663" s="11">
        <f>-'OddsRatio_working_3-way'!U663/(3*'OddsRatio_working_3-way'!X663^(1/3))*COS(('OddsRatio_working_3-way'!Y663+4*PI())/3)</f>
        <v>-0.14959567703419416</v>
      </c>
      <c r="AI663" s="11">
        <f>'OddsRatio_working_3-way'!U663/(3*'OddsRatio_working_3-way'!X663^(1/3))*SIN(('OddsRatio_working_3-way'!Y663)/3)</f>
        <v>-0.13099198303449885</v>
      </c>
      <c r="AJ663" s="11">
        <f>'OddsRatio_working_3-way'!U663/(3*'OddsRatio_working_3-way'!X663^(1/3))*SIN(('OddsRatio_working_3-way'!Y663+2*PI())/3)</f>
        <v>-0.39009929625038764</v>
      </c>
      <c r="AK663" s="11">
        <f>'OddsRatio_working_3-way'!U663/(3*'OddsRatio_working_3-way'!X663^(1/3))*SIN(('OddsRatio_working_3-way'!Y663+4*PI())/3)</f>
        <v>0.52109127928488652</v>
      </c>
      <c r="AL663" s="11">
        <f>'OddsRatio_working_3-way'!Z663+'OddsRatio_working_3-way'!AF663</f>
        <v>1.0521522481366814</v>
      </c>
      <c r="AM663" s="11">
        <f>'OddsRatio_working_3-way'!AA663+'OddsRatio_working_3-way'!AG663</f>
        <v>-0.75296089406829325</v>
      </c>
      <c r="AN663" s="11">
        <f>'OddsRatio_working_3-way'!AB663+'OddsRatio_working_3-way'!AH663</f>
        <v>-0.29919135406838837</v>
      </c>
      <c r="AO663" s="11">
        <f>'OddsRatio_working_3-way'!AC663+'OddsRatio_working_3-way'!AI663</f>
        <v>0</v>
      </c>
      <c r="AP663" s="11">
        <f>'OddsRatio_working_3-way'!AD663+'OddsRatio_working_3-way'!AJ663</f>
        <v>0</v>
      </c>
      <c r="AQ663" s="11">
        <f>'OddsRatio_working_3-way'!AE663+'OddsRatio_working_3-way'!AK663</f>
        <v>0</v>
      </c>
      <c r="AR663" s="10">
        <f>IF(A663="","",IF(('OddsRatio_working_3-way'!X663=0),IF(Q663&gt;0,-Q663^(1/3),(-Q663)^(1/3)),'OddsRatio_working_3-way'!AL663-'OddsRatio_working_3-way'!R663/3))</f>
        <v>1.0521522481366814</v>
      </c>
      <c r="AS663" s="11">
        <f>IF(('OddsRatio_working_3-way'!X663=0),IF(Q663&gt;0,-Q663^(1/3),(-Q663)^(1/3)),'OddsRatio_working_3-way'!AM663-'OddsRatio_working_3-way'!R663/3)</f>
        <v>-0.75296089406829325</v>
      </c>
      <c r="AT663" s="11">
        <f>IF(('OddsRatio_working_3-way'!X663=0),IF(Q663&gt;0,-Q663^(1/3),(-Q663)^(1/3)),'OddsRatio_working_3-way'!AN663-'OddsRatio_working_3-way'!R663/3)</f>
        <v>-0.29919135406838837</v>
      </c>
      <c r="AU663" s="11">
        <f>IF(('OddsRatio_working_3-way'!X663=0),0,'OddsRatio_working_3-way'!AO663)</f>
        <v>0</v>
      </c>
      <c r="AV663" s="11">
        <f>IF(('OddsRatio_working_3-way'!X663=0),0,'OddsRatio_working_3-way'!AP663)</f>
        <v>0</v>
      </c>
      <c r="AW663" s="11">
        <f>IF(('OddsRatio_working_3-way'!X663=0),0,'OddsRatio_working_3-way'!AQ663)</f>
        <v>0</v>
      </c>
    </row>
    <row r="664" spans="1:49" x14ac:dyDescent="0.2">
      <c r="A664" s="4">
        <f>IF('True_Odds_Calculator_3-way'!A665="","",'True_Odds_Calculator_3-way'!A665)</f>
        <v>1.1599999999999999</v>
      </c>
      <c r="B664" s="4">
        <f>IF('True_Odds_Calculator_3-way'!B665="","",'True_Odds_Calculator_3-way'!B665)</f>
        <v>8.41</v>
      </c>
      <c r="C664" s="4">
        <f>IF('True_Odds_Calculator_3-way'!C665="","",'True_Odds_Calculator_3-way'!C665)</f>
        <v>17.649999999999999</v>
      </c>
      <c r="D664" s="9">
        <f t="shared" si="143"/>
        <v>0.84495363158180437</v>
      </c>
      <c r="E664" s="9">
        <f t="shared" si="144"/>
        <v>0.10528310646352111</v>
      </c>
      <c r="F664" s="9">
        <f t="shared" si="145"/>
        <v>4.9763261954674433E-2</v>
      </c>
      <c r="G664" s="9">
        <f t="shared" si="146"/>
        <v>1.1468555982174098</v>
      </c>
      <c r="H664" s="9">
        <f t="shared" si="147"/>
        <v>1.1834968957147856</v>
      </c>
      <c r="I664" s="9">
        <f t="shared" si="148"/>
        <v>9.4981999827910073</v>
      </c>
      <c r="J664" s="9">
        <f t="shared" si="149"/>
        <v>20.095145710319873</v>
      </c>
      <c r="K664" s="11">
        <f t="shared" si="150"/>
        <v>0.86206896551724144</v>
      </c>
      <c r="L664" s="11">
        <f t="shared" si="151"/>
        <v>0.11890606420927467</v>
      </c>
      <c r="M664" s="11">
        <f t="shared" si="152"/>
        <v>5.6657223796034002E-2</v>
      </c>
      <c r="N664" s="11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-0.11464463441176564</v>
      </c>
      <c r="O664" s="11">
        <f>0</f>
        <v>0</v>
      </c>
      <c r="P664" s="11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0.14066156467464261</v>
      </c>
      <c r="Q664" s="11">
        <f>2*'OddsRatio_working_3-way'!K664*'OddsRatio_working_3-way'!L664*'OddsRatio_working_3-way'!M664</f>
        <v>1.1615323259673216E-2</v>
      </c>
      <c r="R664" s="11">
        <f t="shared" si="153"/>
        <v>0</v>
      </c>
      <c r="S664" s="11">
        <f t="shared" si="154"/>
        <v>-1.2269354374617547</v>
      </c>
      <c r="T664" s="11">
        <f t="shared" si="155"/>
        <v>-0.10131589078957513</v>
      </c>
      <c r="U664" s="11">
        <f>'OddsRatio_working_3-way'!S664-'OddsRatio_working_3-way'!R664^2/3</f>
        <v>-1.2269354374617547</v>
      </c>
      <c r="V664" s="11">
        <f>'OddsRatio_working_3-way'!S664*'OddsRatio_working_3-way'!R664/3-2*'OddsRatio_working_3-way'!R664^3/27-'OddsRatio_working_3-way'!T664</f>
        <v>0.10131589078957513</v>
      </c>
      <c r="W664" s="11">
        <f>'OddsRatio_working_3-way'!V664^2+4*'OddsRatio_working_3-way'!U664^3/27</f>
        <v>-0.26336360820275873</v>
      </c>
      <c r="X664" s="11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0.2615475663857551</v>
      </c>
      <c r="Y664" s="11">
        <f>IF('OddsRatio_working_3-way'!W664&gt;=0,IF('OddsRatio_working_3-way'!V664+SQRT('OddsRatio_working_3-way'!W664)&gt;0,0,PI()),ACOS('OddsRatio_working_3-way'!V664/(2*'OddsRatio_working_3-way'!X664)))</f>
        <v>1.375879027002278</v>
      </c>
      <c r="Z664" s="11">
        <f>'OddsRatio_working_3-way'!X664^(1/3)*COS('OddsRatio_working_3-way'!Y664/3)</f>
        <v>0.57342779910870501</v>
      </c>
      <c r="AA664" s="11">
        <f>'OddsRatio_working_3-way'!X664^(1/3)*COS(('OddsRatio_working_3-way'!Y664+2*PI())/3)</f>
        <v>-0.53190622972079293</v>
      </c>
      <c r="AB664" s="11">
        <f>'OddsRatio_working_3-way'!X664^(1/3)*COS(('OddsRatio_working_3-way'!Y664+4*PI())/3)</f>
        <v>-4.1521569387912544E-2</v>
      </c>
      <c r="AC664" s="11">
        <f>'OddsRatio_working_3-way'!X664^(1/3)*SIN('OddsRatio_working_3-way'!Y664/3)</f>
        <v>0.28312371564965194</v>
      </c>
      <c r="AD664" s="11">
        <f>'OddsRatio_working_3-way'!X664^(1/3)*SIN(('OddsRatio_working_3-way'!Y664+2*PI())/3)</f>
        <v>0.3550411834395123</v>
      </c>
      <c r="AE664" s="11">
        <f>'OddsRatio_working_3-way'!X664^(1/3)*SIN(('OddsRatio_working_3-way'!Y664+4*PI())/3)</f>
        <v>-0.63816489908916418</v>
      </c>
      <c r="AF664" s="11">
        <f>-'OddsRatio_working_3-way'!U664/(3*'OddsRatio_working_3-way'!X664^(1/3))*COS(('OddsRatio_working_3-way'!Y664)/3)</f>
        <v>0.57342779910870489</v>
      </c>
      <c r="AG664" s="11">
        <f>-'OddsRatio_working_3-way'!U664/(3*'OddsRatio_working_3-way'!X664^(1/3))*COS(('OddsRatio_working_3-way'!Y664+2*PI())/3)</f>
        <v>-0.53190622972079282</v>
      </c>
      <c r="AH664" s="11">
        <f>-'OddsRatio_working_3-way'!U664/(3*'OddsRatio_working_3-way'!X664^(1/3))*COS(('OddsRatio_working_3-way'!Y664+4*PI())/3)</f>
        <v>-4.1521569387912537E-2</v>
      </c>
      <c r="AI664" s="11">
        <f>'OddsRatio_working_3-way'!U664/(3*'OddsRatio_working_3-way'!X664^(1/3))*SIN(('OddsRatio_working_3-way'!Y664)/3)</f>
        <v>-0.28312371564965189</v>
      </c>
      <c r="AJ664" s="11">
        <f>'OddsRatio_working_3-way'!U664/(3*'OddsRatio_working_3-way'!X664^(1/3))*SIN(('OddsRatio_working_3-way'!Y664+2*PI())/3)</f>
        <v>-0.35504118343951224</v>
      </c>
      <c r="AK664" s="11">
        <f>'OddsRatio_working_3-way'!U664/(3*'OddsRatio_working_3-way'!X664^(1/3))*SIN(('OddsRatio_working_3-way'!Y664+4*PI())/3)</f>
        <v>0.63816489908916407</v>
      </c>
      <c r="AL664" s="11">
        <f>'OddsRatio_working_3-way'!Z664+'OddsRatio_working_3-way'!AF664</f>
        <v>1.1468555982174098</v>
      </c>
      <c r="AM664" s="11">
        <f>'OddsRatio_working_3-way'!AA664+'OddsRatio_working_3-way'!AG664</f>
        <v>-1.0638124594415856</v>
      </c>
      <c r="AN664" s="11">
        <f>'OddsRatio_working_3-way'!AB664+'OddsRatio_working_3-way'!AH664</f>
        <v>-8.3043138775825087E-2</v>
      </c>
      <c r="AO664" s="11">
        <f>'OddsRatio_working_3-way'!AC664+'OddsRatio_working_3-way'!AI664</f>
        <v>0</v>
      </c>
      <c r="AP664" s="11">
        <f>'OddsRatio_working_3-way'!AD664+'OddsRatio_working_3-way'!AJ664</f>
        <v>0</v>
      </c>
      <c r="AQ664" s="11">
        <f>'OddsRatio_working_3-way'!AE664+'OddsRatio_working_3-way'!AK664</f>
        <v>0</v>
      </c>
      <c r="AR664" s="10">
        <f>IF(A664="","",IF(('OddsRatio_working_3-way'!X664=0),IF(Q664&gt;0,-Q664^(1/3),(-Q664)^(1/3)),'OddsRatio_working_3-way'!AL664-'OddsRatio_working_3-way'!R664/3))</f>
        <v>1.1468555982174098</v>
      </c>
      <c r="AS664" s="11">
        <f>IF(('OddsRatio_working_3-way'!X664=0),IF(Q664&gt;0,-Q664^(1/3),(-Q664)^(1/3)),'OddsRatio_working_3-way'!AM664-'OddsRatio_working_3-way'!R664/3)</f>
        <v>-1.0638124594415856</v>
      </c>
      <c r="AT664" s="11">
        <f>IF(('OddsRatio_working_3-way'!X664=0),IF(Q664&gt;0,-Q664^(1/3),(-Q664)^(1/3)),'OddsRatio_working_3-way'!AN664-'OddsRatio_working_3-way'!R664/3)</f>
        <v>-8.3043138775825087E-2</v>
      </c>
      <c r="AU664" s="11">
        <f>IF(('OddsRatio_working_3-way'!X664=0),0,'OddsRatio_working_3-way'!AO664)</f>
        <v>0</v>
      </c>
      <c r="AV664" s="11">
        <f>IF(('OddsRatio_working_3-way'!X664=0),0,'OddsRatio_working_3-way'!AP664)</f>
        <v>0</v>
      </c>
      <c r="AW664" s="11">
        <f>IF(('OddsRatio_working_3-way'!X664=0),0,'OddsRatio_working_3-way'!AQ664)</f>
        <v>0</v>
      </c>
    </row>
    <row r="665" spans="1:49" x14ac:dyDescent="0.2">
      <c r="A665" s="4">
        <f>IF('True_Odds_Calculator_3-way'!A666="","",'True_Odds_Calculator_3-way'!A666)</f>
        <v>2.35</v>
      </c>
      <c r="B665" s="4">
        <f>IF('True_Odds_Calculator_3-way'!B666="","",'True_Odds_Calculator_3-way'!B666)</f>
        <v>3.55</v>
      </c>
      <c r="C665" s="4">
        <f>IF('True_Odds_Calculator_3-way'!C666="","",'True_Odds_Calculator_3-way'!C666)</f>
        <v>3.12</v>
      </c>
      <c r="D665" s="9">
        <f t="shared" si="143"/>
        <v>0.41529676593495657</v>
      </c>
      <c r="E665" s="9">
        <f t="shared" si="144"/>
        <v>0.27326898163839575</v>
      </c>
      <c r="F665" s="9">
        <f t="shared" si="145"/>
        <v>0.31143425242664752</v>
      </c>
      <c r="G665" s="9">
        <f t="shared" si="146"/>
        <v>1.0429012268847786</v>
      </c>
      <c r="H665" s="9">
        <f t="shared" si="147"/>
        <v>2.4079166562944514</v>
      </c>
      <c r="I665" s="9">
        <f t="shared" si="148"/>
        <v>3.6593981285561856</v>
      </c>
      <c r="J665" s="9">
        <f t="shared" si="149"/>
        <v>3.2109506009957309</v>
      </c>
      <c r="K665" s="11">
        <f t="shared" si="150"/>
        <v>0.42553191489361702</v>
      </c>
      <c r="L665" s="11">
        <f t="shared" si="151"/>
        <v>0.28169014084507044</v>
      </c>
      <c r="M665" s="11">
        <f t="shared" si="152"/>
        <v>0.32051282051282048</v>
      </c>
      <c r="N665" s="11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-0.28038772734607309</v>
      </c>
      <c r="O665" s="11">
        <f>0</f>
        <v>0</v>
      </c>
      <c r="P665" s="11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0.23128404908446865</v>
      </c>
      <c r="Q665" s="11">
        <f>2*'OddsRatio_working_3-way'!K665*'OddsRatio_working_3-way'!L665*'OddsRatio_working_3-way'!M665</f>
        <v>7.68385545131125E-2</v>
      </c>
      <c r="R665" s="11">
        <f t="shared" si="153"/>
        <v>0</v>
      </c>
      <c r="S665" s="11">
        <f t="shared" si="154"/>
        <v>-0.82487222701799123</v>
      </c>
      <c r="T665" s="11">
        <f t="shared" si="155"/>
        <v>-0.27404392924185755</v>
      </c>
      <c r="U665" s="11">
        <f>'OddsRatio_working_3-way'!S665-'OddsRatio_working_3-way'!R665^2/3</f>
        <v>-0.82487222701799123</v>
      </c>
      <c r="V665" s="11">
        <f>'OddsRatio_working_3-way'!S665*'OddsRatio_working_3-way'!R665/3-2*'OddsRatio_working_3-way'!R665^3/27-'OddsRatio_working_3-way'!T665</f>
        <v>0.27404392924185755</v>
      </c>
      <c r="W665" s="11">
        <f>'OddsRatio_working_3-way'!V665^2+4*'OddsRatio_working_3-way'!U665^3/27</f>
        <v>-8.048779504493217E-3</v>
      </c>
      <c r="X665" s="11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0.14417771556208803</v>
      </c>
      <c r="Y665" s="11">
        <f>IF('OddsRatio_working_3-way'!W665&gt;=0,IF('OddsRatio_working_3-way'!V665+SQRT('OddsRatio_working_3-way'!W665)&gt;0,0,PI()),ACOS('OddsRatio_working_3-way'!V665/(2*'OddsRatio_working_3-way'!X665)))</f>
        <v>0.31637803897951899</v>
      </c>
      <c r="Z665" s="11">
        <f>'OddsRatio_working_3-way'!X665^(1/3)*COS('OddsRatio_working_3-way'!Y665/3)</f>
        <v>0.52145061344238941</v>
      </c>
      <c r="AA665" s="11">
        <f>'OddsRatio_working_3-way'!X665^(1/3)*COS(('OddsRatio_working_3-way'!Y665+2*PI())/3)</f>
        <v>-0.30852698095876424</v>
      </c>
      <c r="AB665" s="11">
        <f>'OddsRatio_working_3-way'!X665^(1/3)*COS(('OddsRatio_working_3-way'!Y665+4*PI())/3)</f>
        <v>-0.212923632483625</v>
      </c>
      <c r="AC665" s="11">
        <f>'OddsRatio_working_3-way'!X665^(1/3)*SIN('OddsRatio_working_3-way'!Y665/3)</f>
        <v>5.5196618977551321E-2</v>
      </c>
      <c r="AD665" s="11">
        <f>'OddsRatio_working_3-way'!X665^(1/3)*SIN(('OddsRatio_working_3-way'!Y665+2*PI())/3)</f>
        <v>0.42399116857131286</v>
      </c>
      <c r="AE665" s="11">
        <f>'OddsRatio_working_3-way'!X665^(1/3)*SIN(('OddsRatio_working_3-way'!Y665+4*PI())/3)</f>
        <v>-0.4791877875488641</v>
      </c>
      <c r="AF665" s="11">
        <f>-'OddsRatio_working_3-way'!U665/(3*'OddsRatio_working_3-way'!X665^(1/3))*COS(('OddsRatio_working_3-way'!Y665)/3)</f>
        <v>0.5214506134423893</v>
      </c>
      <c r="AG665" s="11">
        <f>-'OddsRatio_working_3-way'!U665/(3*'OddsRatio_working_3-way'!X665^(1/3))*COS(('OddsRatio_working_3-way'!Y665+2*PI())/3)</f>
        <v>-0.30852698095876419</v>
      </c>
      <c r="AH665" s="11">
        <f>-'OddsRatio_working_3-way'!U665/(3*'OddsRatio_working_3-way'!X665^(1/3))*COS(('OddsRatio_working_3-way'!Y665+4*PI())/3)</f>
        <v>-0.21292363248362495</v>
      </c>
      <c r="AI665" s="11">
        <f>'OddsRatio_working_3-way'!U665/(3*'OddsRatio_working_3-way'!X665^(1/3))*SIN(('OddsRatio_working_3-way'!Y665)/3)</f>
        <v>-5.5196618977551307E-2</v>
      </c>
      <c r="AJ665" s="11">
        <f>'OddsRatio_working_3-way'!U665/(3*'OddsRatio_working_3-way'!X665^(1/3))*SIN(('OddsRatio_working_3-way'!Y665+2*PI())/3)</f>
        <v>-0.4239911685713128</v>
      </c>
      <c r="AK665" s="11">
        <f>'OddsRatio_working_3-way'!U665/(3*'OddsRatio_working_3-way'!X665^(1/3))*SIN(('OddsRatio_working_3-way'!Y665+4*PI())/3)</f>
        <v>0.47918778754886404</v>
      </c>
      <c r="AL665" s="11">
        <f>'OddsRatio_working_3-way'!Z665+'OddsRatio_working_3-way'!AF665</f>
        <v>1.0429012268847786</v>
      </c>
      <c r="AM665" s="11">
        <f>'OddsRatio_working_3-way'!AA665+'OddsRatio_working_3-way'!AG665</f>
        <v>-0.61705396191752837</v>
      </c>
      <c r="AN665" s="11">
        <f>'OddsRatio_working_3-way'!AB665+'OddsRatio_working_3-way'!AH665</f>
        <v>-0.42584726496724995</v>
      </c>
      <c r="AO665" s="11">
        <f>'OddsRatio_working_3-way'!AC665+'OddsRatio_working_3-way'!AI665</f>
        <v>0</v>
      </c>
      <c r="AP665" s="11">
        <f>'OddsRatio_working_3-way'!AD665+'OddsRatio_working_3-way'!AJ665</f>
        <v>0</v>
      </c>
      <c r="AQ665" s="11">
        <f>'OddsRatio_working_3-way'!AE665+'OddsRatio_working_3-way'!AK665</f>
        <v>0</v>
      </c>
      <c r="AR665" s="10">
        <f>IF(A665="","",IF(('OddsRatio_working_3-way'!X665=0),IF(Q665&gt;0,-Q665^(1/3),(-Q665)^(1/3)),'OddsRatio_working_3-way'!AL665-'OddsRatio_working_3-way'!R665/3))</f>
        <v>1.0429012268847786</v>
      </c>
      <c r="AS665" s="11">
        <f>IF(('OddsRatio_working_3-way'!X665=0),IF(Q665&gt;0,-Q665^(1/3),(-Q665)^(1/3)),'OddsRatio_working_3-way'!AM665-'OddsRatio_working_3-way'!R665/3)</f>
        <v>-0.61705396191752837</v>
      </c>
      <c r="AT665" s="11">
        <f>IF(('OddsRatio_working_3-way'!X665=0),IF(Q665&gt;0,-Q665^(1/3),(-Q665)^(1/3)),'OddsRatio_working_3-way'!AN665-'OddsRatio_working_3-way'!R665/3)</f>
        <v>-0.42584726496724995</v>
      </c>
      <c r="AU665" s="11">
        <f>IF(('OddsRatio_working_3-way'!X665=0),0,'OddsRatio_working_3-way'!AO665)</f>
        <v>0</v>
      </c>
      <c r="AV665" s="11">
        <f>IF(('OddsRatio_working_3-way'!X665=0),0,'OddsRatio_working_3-way'!AP665)</f>
        <v>0</v>
      </c>
      <c r="AW665" s="11">
        <f>IF(('OddsRatio_working_3-way'!X665=0),0,'OddsRatio_working_3-way'!AQ665)</f>
        <v>0</v>
      </c>
    </row>
    <row r="666" spans="1:49" x14ac:dyDescent="0.2">
      <c r="A666" s="4">
        <f>IF('True_Odds_Calculator_3-way'!A667="","",'True_Odds_Calculator_3-way'!A667)</f>
        <v>2.0099999999999998</v>
      </c>
      <c r="B666" s="4">
        <f>IF('True_Odds_Calculator_3-way'!B667="","",'True_Odds_Calculator_3-way'!B667)</f>
        <v>3.58</v>
      </c>
      <c r="C666" s="4">
        <f>IF('True_Odds_Calculator_3-way'!C667="","",'True_Odds_Calculator_3-way'!C667)</f>
        <v>3.97</v>
      </c>
      <c r="D666" s="9">
        <f t="shared" si="143"/>
        <v>0.4862137560704215</v>
      </c>
      <c r="E666" s="9">
        <f t="shared" si="144"/>
        <v>0.27032031851056043</v>
      </c>
      <c r="F666" s="9">
        <f t="shared" si="145"/>
        <v>0.24346592541901804</v>
      </c>
      <c r="G666" s="9">
        <f t="shared" si="146"/>
        <v>1.0462461110247698</v>
      </c>
      <c r="H666" s="9">
        <f t="shared" si="147"/>
        <v>2.0567085721350167</v>
      </c>
      <c r="I666" s="9">
        <f t="shared" si="148"/>
        <v>3.6993149664439064</v>
      </c>
      <c r="J666" s="9">
        <f t="shared" si="149"/>
        <v>4.1073509497435658</v>
      </c>
      <c r="K666" s="11">
        <f t="shared" si="150"/>
        <v>0.49751243781094534</v>
      </c>
      <c r="L666" s="11">
        <f t="shared" si="151"/>
        <v>0.27932960893854747</v>
      </c>
      <c r="M666" s="11">
        <f t="shared" si="152"/>
        <v>0.25188916876574308</v>
      </c>
      <c r="N666" s="11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-0.27091181022683031</v>
      </c>
      <c r="O666" s="11">
        <f>0</f>
        <v>0</v>
      </c>
      <c r="P666" s="11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0.22963297299859287</v>
      </c>
      <c r="Q666" s="11">
        <f>2*'OddsRatio_working_3-way'!K666*'OddsRatio_working_3-way'!L666*'OddsRatio_working_3-way'!M666</f>
        <v>7.0010052743473453E-2</v>
      </c>
      <c r="R666" s="11">
        <f t="shared" si="153"/>
        <v>0</v>
      </c>
      <c r="S666" s="11">
        <f t="shared" si="154"/>
        <v>-0.84762998263650702</v>
      </c>
      <c r="T666" s="11">
        <f t="shared" si="155"/>
        <v>-0.25842377519405707</v>
      </c>
      <c r="U666" s="11">
        <f>'OddsRatio_working_3-way'!S666-'OddsRatio_working_3-way'!R666^2/3</f>
        <v>-0.84762998263650702</v>
      </c>
      <c r="V666" s="11">
        <f>'OddsRatio_working_3-way'!S666*'OddsRatio_working_3-way'!R666/3-2*'OddsRatio_working_3-way'!R666^3/27-'OddsRatio_working_3-way'!T666</f>
        <v>0.25842377519405707</v>
      </c>
      <c r="W666" s="11">
        <f>'OddsRatio_working_3-way'!V666^2+4*'OddsRatio_working_3-way'!U666^3/27</f>
        <v>-2.3439714985882057E-2</v>
      </c>
      <c r="X666" s="11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0.15018535428881755</v>
      </c>
      <c r="Y666" s="11">
        <f>IF('OddsRatio_working_3-way'!W666&gt;=0,IF('OddsRatio_working_3-way'!V666+SQRT('OddsRatio_working_3-way'!W666)&gt;0,0,PI()),ACOS('OddsRatio_working_3-way'!V666/(2*'OddsRatio_working_3-way'!X666)))</f>
        <v>0.53484144905782216</v>
      </c>
      <c r="Z666" s="11">
        <f>'OddsRatio_working_3-way'!X666^(1/3)*COS('OddsRatio_working_3-way'!Y666/3)</f>
        <v>0.52312305551238492</v>
      </c>
      <c r="AA666" s="11">
        <f>'OddsRatio_working_3-way'!X666^(1/3)*COS(('OddsRatio_working_3-way'!Y666+2*PI())/3)</f>
        <v>-0.34319606243770107</v>
      </c>
      <c r="AB666" s="11">
        <f>'OddsRatio_working_3-way'!X666^(1/3)*COS(('OddsRatio_working_3-way'!Y666+4*PI())/3)</f>
        <v>-0.17992699307468393</v>
      </c>
      <c r="AC666" s="11">
        <f>'OddsRatio_working_3-way'!X666^(1/3)*SIN('OddsRatio_working_3-way'!Y666/3)</f>
        <v>9.4263441147077645E-2</v>
      </c>
      <c r="AD666" s="11">
        <f>'OddsRatio_working_3-way'!X666^(1/3)*SIN(('OddsRatio_working_3-way'!Y666+2*PI())/3)</f>
        <v>0.40590613480552357</v>
      </c>
      <c r="AE666" s="11">
        <f>'OddsRatio_working_3-way'!X666^(1/3)*SIN(('OddsRatio_working_3-way'!Y666+4*PI())/3)</f>
        <v>-0.50016957595260125</v>
      </c>
      <c r="AF666" s="11">
        <f>-'OddsRatio_working_3-way'!U666/(3*'OddsRatio_working_3-way'!X666^(1/3))*COS(('OddsRatio_working_3-way'!Y666)/3)</f>
        <v>0.52312305551238503</v>
      </c>
      <c r="AG666" s="11">
        <f>-'OddsRatio_working_3-way'!U666/(3*'OddsRatio_working_3-way'!X666^(1/3))*COS(('OddsRatio_working_3-way'!Y666+2*PI())/3)</f>
        <v>-0.34319606243770112</v>
      </c>
      <c r="AH666" s="11">
        <f>-'OddsRatio_working_3-way'!U666/(3*'OddsRatio_working_3-way'!X666^(1/3))*COS(('OddsRatio_working_3-way'!Y666+4*PI())/3)</f>
        <v>-0.17992699307468396</v>
      </c>
      <c r="AI666" s="11">
        <f>'OddsRatio_working_3-way'!U666/(3*'OddsRatio_working_3-way'!X666^(1/3))*SIN(('OddsRatio_working_3-way'!Y666)/3)</f>
        <v>-9.4263441147077659E-2</v>
      </c>
      <c r="AJ666" s="11">
        <f>'OddsRatio_working_3-way'!U666/(3*'OddsRatio_working_3-way'!X666^(1/3))*SIN(('OddsRatio_working_3-way'!Y666+2*PI())/3)</f>
        <v>-0.40590613480552368</v>
      </c>
      <c r="AK666" s="11">
        <f>'OddsRatio_working_3-way'!U666/(3*'OddsRatio_working_3-way'!X666^(1/3))*SIN(('OddsRatio_working_3-way'!Y666+4*PI())/3)</f>
        <v>0.50016957595260136</v>
      </c>
      <c r="AL666" s="11">
        <f>'OddsRatio_working_3-way'!Z666+'OddsRatio_working_3-way'!AF666</f>
        <v>1.0462461110247698</v>
      </c>
      <c r="AM666" s="11">
        <f>'OddsRatio_working_3-way'!AA666+'OddsRatio_working_3-way'!AG666</f>
        <v>-0.68639212487540213</v>
      </c>
      <c r="AN666" s="11">
        <f>'OddsRatio_working_3-way'!AB666+'OddsRatio_working_3-way'!AH666</f>
        <v>-0.35985398614936792</v>
      </c>
      <c r="AO666" s="11">
        <f>'OddsRatio_working_3-way'!AC666+'OddsRatio_working_3-way'!AI666</f>
        <v>0</v>
      </c>
      <c r="AP666" s="11">
        <f>'OddsRatio_working_3-way'!AD666+'OddsRatio_working_3-way'!AJ666</f>
        <v>0</v>
      </c>
      <c r="AQ666" s="11">
        <f>'OddsRatio_working_3-way'!AE666+'OddsRatio_working_3-way'!AK666</f>
        <v>0</v>
      </c>
      <c r="AR666" s="10">
        <f>IF(A666="","",IF(('OddsRatio_working_3-way'!X666=0),IF(Q666&gt;0,-Q666^(1/3),(-Q666)^(1/3)),'OddsRatio_working_3-way'!AL666-'OddsRatio_working_3-way'!R666/3))</f>
        <v>1.0462461110247698</v>
      </c>
      <c r="AS666" s="11">
        <f>IF(('OddsRatio_working_3-way'!X666=0),IF(Q666&gt;0,-Q666^(1/3),(-Q666)^(1/3)),'OddsRatio_working_3-way'!AM666-'OddsRatio_working_3-way'!R666/3)</f>
        <v>-0.68639212487540213</v>
      </c>
      <c r="AT666" s="11">
        <f>IF(('OddsRatio_working_3-way'!X666=0),IF(Q666&gt;0,-Q666^(1/3),(-Q666)^(1/3)),'OddsRatio_working_3-way'!AN666-'OddsRatio_working_3-way'!R666/3)</f>
        <v>-0.35985398614936792</v>
      </c>
      <c r="AU666" s="11">
        <f>IF(('OddsRatio_working_3-way'!X666=0),0,'OddsRatio_working_3-way'!AO666)</f>
        <v>0</v>
      </c>
      <c r="AV666" s="11">
        <f>IF(('OddsRatio_working_3-way'!X666=0),0,'OddsRatio_working_3-way'!AP666)</f>
        <v>0</v>
      </c>
      <c r="AW666" s="11">
        <f>IF(('OddsRatio_working_3-way'!X666=0),0,'OddsRatio_working_3-way'!AQ666)</f>
        <v>0</v>
      </c>
    </row>
    <row r="667" spans="1:49" x14ac:dyDescent="0.2">
      <c r="A667" s="4">
        <f>IF('True_Odds_Calculator_3-way'!A668="","",'True_Odds_Calculator_3-way'!A668)</f>
        <v>1.1299999999999999</v>
      </c>
      <c r="B667" s="4">
        <f>IF('True_Odds_Calculator_3-way'!B668="","",'True_Odds_Calculator_3-way'!B668)</f>
        <v>9.77</v>
      </c>
      <c r="C667" s="4">
        <f>IF('True_Odds_Calculator_3-way'!C668="","",'True_Odds_Calculator_3-way'!C668)</f>
        <v>22.99</v>
      </c>
      <c r="D667" s="9">
        <f t="shared" si="143"/>
        <v>0.8708236863280705</v>
      </c>
      <c r="E667" s="9">
        <f t="shared" si="144"/>
        <v>9.0850326514072932E-2</v>
      </c>
      <c r="F667" s="9">
        <f t="shared" si="145"/>
        <v>3.8325987157856699E-2</v>
      </c>
      <c r="G667" s="9">
        <f t="shared" si="146"/>
        <v>1.1410621540537524</v>
      </c>
      <c r="H667" s="9">
        <f t="shared" si="147"/>
        <v>1.1483380800269873</v>
      </c>
      <c r="I667" s="9">
        <f t="shared" si="148"/>
        <v>11.007115091051407</v>
      </c>
      <c r="J667" s="9">
        <f t="shared" si="149"/>
        <v>26.091956767642014</v>
      </c>
      <c r="K667" s="11">
        <f t="shared" si="150"/>
        <v>0.88495575221238942</v>
      </c>
      <c r="L667" s="11">
        <f t="shared" si="151"/>
        <v>0.10235414534288639</v>
      </c>
      <c r="M667" s="11">
        <f t="shared" si="152"/>
        <v>4.3497172683775558E-2</v>
      </c>
      <c r="N667" s="11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-9.8777082945193051E-2</v>
      </c>
      <c r="O667" s="11">
        <f>0</f>
        <v>0</v>
      </c>
      <c r="P667" s="11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0.12170430197206791</v>
      </c>
      <c r="Q667" s="11">
        <f>2*'OddsRatio_working_3-way'!K667*'OddsRatio_working_3-way'!L667*'OddsRatio_working_3-way'!M667</f>
        <v>7.879851212176622E-3</v>
      </c>
      <c r="R667" s="11">
        <f t="shared" si="153"/>
        <v>0</v>
      </c>
      <c r="S667" s="11">
        <f t="shared" si="154"/>
        <v>-1.232110711748758</v>
      </c>
      <c r="T667" s="11">
        <f t="shared" si="155"/>
        <v>-7.97740829879416E-2</v>
      </c>
      <c r="U667" s="11">
        <f>'OddsRatio_working_3-way'!S667-'OddsRatio_working_3-way'!R667^2/3</f>
        <v>-1.232110711748758</v>
      </c>
      <c r="V667" s="11">
        <f>'OddsRatio_working_3-way'!S667*'OddsRatio_working_3-way'!R667/3-2*'OddsRatio_working_3-way'!R667^3/27-'OddsRatio_working_3-way'!T667</f>
        <v>7.97740829879416E-2</v>
      </c>
      <c r="W667" s="11">
        <f>'OddsRatio_working_3-way'!V667^2+4*'OddsRatio_working_3-way'!U667^3/27</f>
        <v>-0.27074177511330072</v>
      </c>
      <c r="X667" s="11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0.26320414103404022</v>
      </c>
      <c r="Y667" s="11">
        <f>IF('OddsRatio_working_3-way'!W667&gt;=0,IF('OddsRatio_working_3-way'!V667+SQRT('OddsRatio_working_3-way'!W667)&gt;0,0,PI()),ACOS('OddsRatio_working_3-way'!V667/(2*'OddsRatio_working_3-way'!X667)))</f>
        <v>1.4186660722095714</v>
      </c>
      <c r="Z667" s="11">
        <f>'OddsRatio_working_3-way'!X667^(1/3)*COS('OddsRatio_working_3-way'!Y667/3)</f>
        <v>0.57053107702687622</v>
      </c>
      <c r="AA667" s="11">
        <f>'OddsRatio_working_3-way'!X667^(1/3)*COS(('OddsRatio_working_3-way'!Y667+2*PI())/3)</f>
        <v>-0.53804685813002684</v>
      </c>
      <c r="AB667" s="11">
        <f>'OddsRatio_working_3-way'!X667^(1/3)*COS(('OddsRatio_working_3-way'!Y667+4*PI())/3)</f>
        <v>-3.2484218896849403E-2</v>
      </c>
      <c r="AC667" s="11">
        <f>'OddsRatio_working_3-way'!X667^(1/3)*SIN('OddsRatio_working_3-way'!Y667/3)</f>
        <v>0.29188672585349262</v>
      </c>
      <c r="AD667" s="11">
        <f>'OddsRatio_working_3-way'!X667^(1/3)*SIN(('OddsRatio_working_3-way'!Y667+2*PI())/3)</f>
        <v>0.34815104342702469</v>
      </c>
      <c r="AE667" s="11">
        <f>'OddsRatio_working_3-way'!X667^(1/3)*SIN(('OddsRatio_working_3-way'!Y667+4*PI())/3)</f>
        <v>-0.64003776928051748</v>
      </c>
      <c r="AF667" s="11">
        <f>-'OddsRatio_working_3-way'!U667/(3*'OddsRatio_working_3-way'!X667^(1/3))*COS(('OddsRatio_working_3-way'!Y667)/3)</f>
        <v>0.57053107702687622</v>
      </c>
      <c r="AG667" s="11">
        <f>-'OddsRatio_working_3-way'!U667/(3*'OddsRatio_working_3-way'!X667^(1/3))*COS(('OddsRatio_working_3-way'!Y667+2*PI())/3)</f>
        <v>-0.53804685813002695</v>
      </c>
      <c r="AH667" s="11">
        <f>-'OddsRatio_working_3-way'!U667/(3*'OddsRatio_working_3-way'!X667^(1/3))*COS(('OddsRatio_working_3-way'!Y667+4*PI())/3)</f>
        <v>-3.2484218896849409E-2</v>
      </c>
      <c r="AI667" s="11">
        <f>'OddsRatio_working_3-way'!U667/(3*'OddsRatio_working_3-way'!X667^(1/3))*SIN(('OddsRatio_working_3-way'!Y667)/3)</f>
        <v>-0.29188672585349268</v>
      </c>
      <c r="AJ667" s="11">
        <f>'OddsRatio_working_3-way'!U667/(3*'OddsRatio_working_3-way'!X667^(1/3))*SIN(('OddsRatio_working_3-way'!Y667+2*PI())/3)</f>
        <v>-0.34815104342702474</v>
      </c>
      <c r="AK667" s="11">
        <f>'OddsRatio_working_3-way'!U667/(3*'OddsRatio_working_3-way'!X667^(1/3))*SIN(('OddsRatio_working_3-way'!Y667+4*PI())/3)</f>
        <v>0.64003776928051759</v>
      </c>
      <c r="AL667" s="11">
        <f>'OddsRatio_working_3-way'!Z667+'OddsRatio_working_3-way'!AF667</f>
        <v>1.1410621540537524</v>
      </c>
      <c r="AM667" s="11">
        <f>'OddsRatio_working_3-way'!AA667+'OddsRatio_working_3-way'!AG667</f>
        <v>-1.0760937162600537</v>
      </c>
      <c r="AN667" s="11">
        <f>'OddsRatio_working_3-way'!AB667+'OddsRatio_working_3-way'!AH667</f>
        <v>-6.4968437793698819E-2</v>
      </c>
      <c r="AO667" s="11">
        <f>'OddsRatio_working_3-way'!AC667+'OddsRatio_working_3-way'!AI667</f>
        <v>0</v>
      </c>
      <c r="AP667" s="11">
        <f>'OddsRatio_working_3-way'!AD667+'OddsRatio_working_3-way'!AJ667</f>
        <v>0</v>
      </c>
      <c r="AQ667" s="11">
        <f>'OddsRatio_working_3-way'!AE667+'OddsRatio_working_3-way'!AK667</f>
        <v>0</v>
      </c>
      <c r="AR667" s="10">
        <f>IF(A667="","",IF(('OddsRatio_working_3-way'!X667=0),IF(Q667&gt;0,-Q667^(1/3),(-Q667)^(1/3)),'OddsRatio_working_3-way'!AL667-'OddsRatio_working_3-way'!R667/3))</f>
        <v>1.1410621540537524</v>
      </c>
      <c r="AS667" s="11">
        <f>IF(('OddsRatio_working_3-way'!X667=0),IF(Q667&gt;0,-Q667^(1/3),(-Q667)^(1/3)),'OddsRatio_working_3-way'!AM667-'OddsRatio_working_3-way'!R667/3)</f>
        <v>-1.0760937162600537</v>
      </c>
      <c r="AT667" s="11">
        <f>IF(('OddsRatio_working_3-way'!X667=0),IF(Q667&gt;0,-Q667^(1/3),(-Q667)^(1/3)),'OddsRatio_working_3-way'!AN667-'OddsRatio_working_3-way'!R667/3)</f>
        <v>-6.4968437793698819E-2</v>
      </c>
      <c r="AU667" s="11">
        <f>IF(('OddsRatio_working_3-way'!X667=0),0,'OddsRatio_working_3-way'!AO667)</f>
        <v>0</v>
      </c>
      <c r="AV667" s="11">
        <f>IF(('OddsRatio_working_3-way'!X667=0),0,'OddsRatio_working_3-way'!AP667)</f>
        <v>0</v>
      </c>
      <c r="AW667" s="11">
        <f>IF(('OddsRatio_working_3-way'!X667=0),0,'OddsRatio_working_3-way'!AQ667)</f>
        <v>0</v>
      </c>
    </row>
    <row r="668" spans="1:49" x14ac:dyDescent="0.2">
      <c r="A668" s="4">
        <f>IF('True_Odds_Calculator_3-way'!A669="","",'True_Odds_Calculator_3-way'!A669)</f>
        <v>1.86</v>
      </c>
      <c r="B668" s="4">
        <f>IF('True_Odds_Calculator_3-way'!B669="","",'True_Odds_Calculator_3-way'!B669)</f>
        <v>3.83</v>
      </c>
      <c r="C668" s="4">
        <f>IF('True_Odds_Calculator_3-way'!C669="","",'True_Odds_Calculator_3-way'!C669)</f>
        <v>4.1100000000000003</v>
      </c>
      <c r="D668" s="9">
        <f t="shared" si="143"/>
        <v>0.52073651519115627</v>
      </c>
      <c r="E668" s="9">
        <f t="shared" si="144"/>
        <v>0.24822416935164343</v>
      </c>
      <c r="F668" s="9">
        <f t="shared" si="145"/>
        <v>0.23103931545720033</v>
      </c>
      <c r="G668" s="9">
        <f t="shared" si="146"/>
        <v>1.0701825311139865</v>
      </c>
      <c r="H668" s="9">
        <f t="shared" si="147"/>
        <v>1.9203569767580284</v>
      </c>
      <c r="I668" s="9">
        <f t="shared" si="148"/>
        <v>4.0286165630525828</v>
      </c>
      <c r="J668" s="9">
        <f t="shared" si="149"/>
        <v>4.3282676717644986</v>
      </c>
      <c r="K668" s="11">
        <f t="shared" si="150"/>
        <v>0.5376344086021505</v>
      </c>
      <c r="L668" s="11">
        <f t="shared" si="151"/>
        <v>0.2610966057441253</v>
      </c>
      <c r="M668" s="11">
        <f t="shared" si="152"/>
        <v>0.24330900243309</v>
      </c>
      <c r="N668" s="11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-0.25851856451308941</v>
      </c>
      <c r="O668" s="11">
        <f>0</f>
        <v>0</v>
      </c>
      <c r="P668" s="11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0.23224981281689719</v>
      </c>
      <c r="Q668" s="11">
        <f>2*'OddsRatio_working_3-way'!K668*'OddsRatio_working_3-way'!L668*'OddsRatio_working_3-way'!M668</f>
        <v>6.8308768475557974E-2</v>
      </c>
      <c r="R668" s="11">
        <f t="shared" si="153"/>
        <v>0</v>
      </c>
      <c r="S668" s="11">
        <f t="shared" si="154"/>
        <v>-0.89838736825083143</v>
      </c>
      <c r="T668" s="11">
        <f t="shared" si="155"/>
        <v>-0.26423157889730331</v>
      </c>
      <c r="U668" s="11">
        <f>'OddsRatio_working_3-way'!S668-'OddsRatio_working_3-way'!R668^2/3</f>
        <v>-0.89838736825083143</v>
      </c>
      <c r="V668" s="11">
        <f>'OddsRatio_working_3-way'!S668*'OddsRatio_working_3-way'!R668/3-2*'OddsRatio_working_3-way'!R668^3/27-'OddsRatio_working_3-way'!T668</f>
        <v>0.26423157889730331</v>
      </c>
      <c r="W668" s="11">
        <f>'OddsRatio_working_3-way'!V668^2+4*'OddsRatio_working_3-way'!U668^3/27</f>
        <v>-3.7602164894900161E-2</v>
      </c>
      <c r="X668" s="11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0.16387532775059674</v>
      </c>
      <c r="Y668" s="11">
        <f>IF('OddsRatio_working_3-way'!W668&gt;=0,IF('OddsRatio_working_3-way'!V668+SQRT('OddsRatio_working_3-way'!W668)&gt;0,0,PI()),ACOS('OddsRatio_working_3-way'!V668/(2*'OddsRatio_working_3-way'!X668)))</f>
        <v>0.63310055725754988</v>
      </c>
      <c r="Z668" s="11">
        <f>'OddsRatio_working_3-way'!X668^(1/3)*COS('OddsRatio_working_3-way'!Y668/3)</f>
        <v>0.53509126555699338</v>
      </c>
      <c r="AA668" s="11">
        <f>'OddsRatio_working_3-way'!X668^(1/3)*COS(('OddsRatio_working_3-way'!Y668+2*PI())/3)</f>
        <v>-0.36681720577988203</v>
      </c>
      <c r="AB668" s="11">
        <f>'OddsRatio_working_3-way'!X668^(1/3)*COS(('OddsRatio_working_3-way'!Y668+4*PI())/3)</f>
        <v>-0.16827405977711141</v>
      </c>
      <c r="AC668" s="11">
        <f>'OddsRatio_working_3-way'!X668^(1/3)*SIN('OddsRatio_working_3-way'!Y668/3)</f>
        <v>0.11462893879045477</v>
      </c>
      <c r="AD668" s="11">
        <f>'OddsRatio_working_3-way'!X668^(1/3)*SIN(('OddsRatio_working_3-way'!Y668+2*PI())/3)</f>
        <v>0.40608815992029396</v>
      </c>
      <c r="AE668" s="11">
        <f>'OddsRatio_working_3-way'!X668^(1/3)*SIN(('OddsRatio_working_3-way'!Y668+4*PI())/3)</f>
        <v>-0.52071709871074878</v>
      </c>
      <c r="AF668" s="11">
        <f>-'OddsRatio_working_3-way'!U668/(3*'OddsRatio_working_3-way'!X668^(1/3))*COS(('OddsRatio_working_3-way'!Y668)/3)</f>
        <v>0.53509126555699327</v>
      </c>
      <c r="AG668" s="11">
        <f>-'OddsRatio_working_3-way'!U668/(3*'OddsRatio_working_3-way'!X668^(1/3))*COS(('OddsRatio_working_3-way'!Y668+2*PI())/3)</f>
        <v>-0.36681720577988192</v>
      </c>
      <c r="AH668" s="11">
        <f>-'OddsRatio_working_3-way'!U668/(3*'OddsRatio_working_3-way'!X668^(1/3))*COS(('OddsRatio_working_3-way'!Y668+4*PI())/3)</f>
        <v>-0.16827405977711135</v>
      </c>
      <c r="AI668" s="11">
        <f>'OddsRatio_working_3-way'!U668/(3*'OddsRatio_working_3-way'!X668^(1/3))*SIN(('OddsRatio_working_3-way'!Y668)/3)</f>
        <v>-0.11462893879045476</v>
      </c>
      <c r="AJ668" s="11">
        <f>'OddsRatio_working_3-way'!U668/(3*'OddsRatio_working_3-way'!X668^(1/3))*SIN(('OddsRatio_working_3-way'!Y668+2*PI())/3)</f>
        <v>-0.40608815992029385</v>
      </c>
      <c r="AK668" s="11">
        <f>'OddsRatio_working_3-way'!U668/(3*'OddsRatio_working_3-way'!X668^(1/3))*SIN(('OddsRatio_working_3-way'!Y668+4*PI())/3)</f>
        <v>0.52071709871074867</v>
      </c>
      <c r="AL668" s="11">
        <f>'OddsRatio_working_3-way'!Z668+'OddsRatio_working_3-way'!AF668</f>
        <v>1.0701825311139865</v>
      </c>
      <c r="AM668" s="11">
        <f>'OddsRatio_working_3-way'!AA668+'OddsRatio_working_3-way'!AG668</f>
        <v>-0.73363441155976394</v>
      </c>
      <c r="AN668" s="11">
        <f>'OddsRatio_working_3-way'!AB668+'OddsRatio_working_3-way'!AH668</f>
        <v>-0.33654811955422276</v>
      </c>
      <c r="AO668" s="11">
        <f>'OddsRatio_working_3-way'!AC668+'OddsRatio_working_3-way'!AI668</f>
        <v>0</v>
      </c>
      <c r="AP668" s="11">
        <f>'OddsRatio_working_3-way'!AD668+'OddsRatio_working_3-way'!AJ668</f>
        <v>0</v>
      </c>
      <c r="AQ668" s="11">
        <f>'OddsRatio_working_3-way'!AE668+'OddsRatio_working_3-way'!AK668</f>
        <v>0</v>
      </c>
      <c r="AR668" s="10">
        <f>IF(A668="","",IF(('OddsRatio_working_3-way'!X668=0),IF(Q668&gt;0,-Q668^(1/3),(-Q668)^(1/3)),'OddsRatio_working_3-way'!AL668-'OddsRatio_working_3-way'!R668/3))</f>
        <v>1.0701825311139865</v>
      </c>
      <c r="AS668" s="11">
        <f>IF(('OddsRatio_working_3-way'!X668=0),IF(Q668&gt;0,-Q668^(1/3),(-Q668)^(1/3)),'OddsRatio_working_3-way'!AM668-'OddsRatio_working_3-way'!R668/3)</f>
        <v>-0.73363441155976394</v>
      </c>
      <c r="AT668" s="11">
        <f>IF(('OddsRatio_working_3-way'!X668=0),IF(Q668&gt;0,-Q668^(1/3),(-Q668)^(1/3)),'OddsRatio_working_3-way'!AN668-'OddsRatio_working_3-way'!R668/3)</f>
        <v>-0.33654811955422276</v>
      </c>
      <c r="AU668" s="11">
        <f>IF(('OddsRatio_working_3-way'!X668=0),0,'OddsRatio_working_3-way'!AO668)</f>
        <v>0</v>
      </c>
      <c r="AV668" s="11">
        <f>IF(('OddsRatio_working_3-way'!X668=0),0,'OddsRatio_working_3-way'!AP668)</f>
        <v>0</v>
      </c>
      <c r="AW668" s="11">
        <f>IF(('OddsRatio_working_3-way'!X668=0),0,'OddsRatio_working_3-way'!AQ668)</f>
        <v>0</v>
      </c>
    </row>
    <row r="669" spans="1:49" x14ac:dyDescent="0.2">
      <c r="A669" s="4">
        <f>IF('True_Odds_Calculator_3-way'!A670="","",'True_Odds_Calculator_3-way'!A670)</f>
        <v>1.3</v>
      </c>
      <c r="B669" s="4">
        <f>IF('True_Odds_Calculator_3-way'!B670="","",'True_Odds_Calculator_3-way'!B670)</f>
        <v>5.63</v>
      </c>
      <c r="C669" s="4">
        <f>IF('True_Odds_Calculator_3-way'!C670="","",'True_Odds_Calculator_3-way'!C670)</f>
        <v>9.64</v>
      </c>
      <c r="D669" s="9">
        <f t="shared" si="143"/>
        <v>0.74673336718957062</v>
      </c>
      <c r="E669" s="9">
        <f t="shared" si="144"/>
        <v>0.16039873205944932</v>
      </c>
      <c r="F669" s="9">
        <f t="shared" si="145"/>
        <v>9.2867900750979712E-2</v>
      </c>
      <c r="G669" s="9">
        <f t="shared" si="146"/>
        <v>1.1305536172107036</v>
      </c>
      <c r="H669" s="9">
        <f t="shared" si="147"/>
        <v>1.3391660851632112</v>
      </c>
      <c r="I669" s="9">
        <f t="shared" si="148"/>
        <v>6.2344632476855573</v>
      </c>
      <c r="J669" s="9">
        <f t="shared" si="149"/>
        <v>10.767983252700482</v>
      </c>
      <c r="K669" s="11">
        <f t="shared" si="150"/>
        <v>0.76923076923076916</v>
      </c>
      <c r="L669" s="11">
        <f t="shared" si="151"/>
        <v>0.17761989342806395</v>
      </c>
      <c r="M669" s="11">
        <f t="shared" si="152"/>
        <v>0.10373443983402489</v>
      </c>
      <c r="N669" s="11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-0.17009330005062684</v>
      </c>
      <c r="O669" s="11">
        <f>0</f>
        <v>0</v>
      </c>
      <c r="P669" s="11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0.19233178693096292</v>
      </c>
      <c r="Q669" s="11">
        <f>2*'OddsRatio_working_3-way'!K669*'OddsRatio_working_3-way'!L669*'OddsRatio_working_3-way'!M669</f>
        <v>2.8346615612522167E-2</v>
      </c>
      <c r="R669" s="11">
        <f t="shared" si="153"/>
        <v>0</v>
      </c>
      <c r="S669" s="11">
        <f t="shared" si="154"/>
        <v>-1.1307428739034224</v>
      </c>
      <c r="T669" s="11">
        <f t="shared" si="155"/>
        <v>-0.16665333439991484</v>
      </c>
      <c r="U669" s="11">
        <f>'OddsRatio_working_3-way'!S669-'OddsRatio_working_3-way'!R669^2/3</f>
        <v>-1.1307428739034224</v>
      </c>
      <c r="V669" s="11">
        <f>'OddsRatio_working_3-way'!S669*'OddsRatio_working_3-way'!R669/3-2*'OddsRatio_working_3-way'!R669^3/27-'OddsRatio_working_3-way'!T669</f>
        <v>0.16665333439991484</v>
      </c>
      <c r="W669" s="11">
        <f>'OddsRatio_working_3-way'!V669^2+4*'OddsRatio_working_3-way'!U669^3/27</f>
        <v>-0.18641105106416811</v>
      </c>
      <c r="X669" s="11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0.23140029436604978</v>
      </c>
      <c r="Y669" s="11">
        <f>IF('OddsRatio_working_3-way'!W669&gt;=0,IF('OddsRatio_working_3-way'!V669+SQRT('OddsRatio_working_3-way'!W669)&gt;0,0,PI()),ACOS('OddsRatio_working_3-way'!V669/(2*'OddsRatio_working_3-way'!X669)))</f>
        <v>1.2024239256925677</v>
      </c>
      <c r="Z669" s="11">
        <f>'OddsRatio_working_3-way'!X669^(1/3)*COS('OddsRatio_working_3-way'!Y669/3)</f>
        <v>0.56527680860535179</v>
      </c>
      <c r="AA669" s="11">
        <f>'OddsRatio_working_3-way'!X669^(1/3)*COS(('OddsRatio_working_3-way'!Y669+2*PI())/3)</f>
        <v>-0.49008072331103769</v>
      </c>
      <c r="AB669" s="11">
        <f>'OddsRatio_working_3-way'!X669^(1/3)*COS(('OddsRatio_working_3-way'!Y669+4*PI())/3)</f>
        <v>-7.5196085294313972E-2</v>
      </c>
      <c r="AC669" s="11">
        <f>'OddsRatio_working_3-way'!X669^(1/3)*SIN('OddsRatio_working_3-way'!Y669/3)</f>
        <v>0.23953375744159591</v>
      </c>
      <c r="AD669" s="11">
        <f>'OddsRatio_working_3-way'!X669^(1/3)*SIN(('OddsRatio_working_3-way'!Y669+2*PI())/3)</f>
        <v>0.36977719770163076</v>
      </c>
      <c r="AE669" s="11">
        <f>'OddsRatio_working_3-way'!X669^(1/3)*SIN(('OddsRatio_working_3-way'!Y669+4*PI())/3)</f>
        <v>-0.60931095514322653</v>
      </c>
      <c r="AF669" s="11">
        <f>-'OddsRatio_working_3-way'!U669/(3*'OddsRatio_working_3-way'!X669^(1/3))*COS(('OddsRatio_working_3-way'!Y669)/3)</f>
        <v>0.56527680860535179</v>
      </c>
      <c r="AG669" s="11">
        <f>-'OddsRatio_working_3-way'!U669/(3*'OddsRatio_working_3-way'!X669^(1/3))*COS(('OddsRatio_working_3-way'!Y669+2*PI())/3)</f>
        <v>-0.49008072331103769</v>
      </c>
      <c r="AH669" s="11">
        <f>-'OddsRatio_working_3-way'!U669/(3*'OddsRatio_working_3-way'!X669^(1/3))*COS(('OddsRatio_working_3-way'!Y669+4*PI())/3)</f>
        <v>-7.5196085294313972E-2</v>
      </c>
      <c r="AI669" s="11">
        <f>'OddsRatio_working_3-way'!U669/(3*'OddsRatio_working_3-way'!X669^(1/3))*SIN(('OddsRatio_working_3-way'!Y669)/3)</f>
        <v>-0.23953375744159591</v>
      </c>
      <c r="AJ669" s="11">
        <f>'OddsRatio_working_3-way'!U669/(3*'OddsRatio_working_3-way'!X669^(1/3))*SIN(('OddsRatio_working_3-way'!Y669+2*PI())/3)</f>
        <v>-0.36977719770163076</v>
      </c>
      <c r="AK669" s="11">
        <f>'OddsRatio_working_3-way'!U669/(3*'OddsRatio_working_3-way'!X669^(1/3))*SIN(('OddsRatio_working_3-way'!Y669+4*PI())/3)</f>
        <v>0.60931095514322653</v>
      </c>
      <c r="AL669" s="11">
        <f>'OddsRatio_working_3-way'!Z669+'OddsRatio_working_3-way'!AF669</f>
        <v>1.1305536172107036</v>
      </c>
      <c r="AM669" s="11">
        <f>'OddsRatio_working_3-way'!AA669+'OddsRatio_working_3-way'!AG669</f>
        <v>-0.98016144662207538</v>
      </c>
      <c r="AN669" s="11">
        <f>'OddsRatio_working_3-way'!AB669+'OddsRatio_working_3-way'!AH669</f>
        <v>-0.15039217058862794</v>
      </c>
      <c r="AO669" s="11">
        <f>'OddsRatio_working_3-way'!AC669+'OddsRatio_working_3-way'!AI669</f>
        <v>0</v>
      </c>
      <c r="AP669" s="11">
        <f>'OddsRatio_working_3-way'!AD669+'OddsRatio_working_3-way'!AJ669</f>
        <v>0</v>
      </c>
      <c r="AQ669" s="11">
        <f>'OddsRatio_working_3-way'!AE669+'OddsRatio_working_3-way'!AK669</f>
        <v>0</v>
      </c>
      <c r="AR669" s="10">
        <f>IF(A669="","",IF(('OddsRatio_working_3-way'!X669=0),IF(Q669&gt;0,-Q669^(1/3),(-Q669)^(1/3)),'OddsRatio_working_3-way'!AL669-'OddsRatio_working_3-way'!R669/3))</f>
        <v>1.1305536172107036</v>
      </c>
      <c r="AS669" s="11">
        <f>IF(('OddsRatio_working_3-way'!X669=0),IF(Q669&gt;0,-Q669^(1/3),(-Q669)^(1/3)),'OddsRatio_working_3-way'!AM669-'OddsRatio_working_3-way'!R669/3)</f>
        <v>-0.98016144662207538</v>
      </c>
      <c r="AT669" s="11">
        <f>IF(('OddsRatio_working_3-way'!X669=0),IF(Q669&gt;0,-Q669^(1/3),(-Q669)^(1/3)),'OddsRatio_working_3-way'!AN669-'OddsRatio_working_3-way'!R669/3)</f>
        <v>-0.15039217058862794</v>
      </c>
      <c r="AU669" s="11">
        <f>IF(('OddsRatio_working_3-way'!X669=0),0,'OddsRatio_working_3-way'!AO669)</f>
        <v>0</v>
      </c>
      <c r="AV669" s="11">
        <f>IF(('OddsRatio_working_3-way'!X669=0),0,'OddsRatio_working_3-way'!AP669)</f>
        <v>0</v>
      </c>
      <c r="AW669" s="11">
        <f>IF(('OddsRatio_working_3-way'!X669=0),0,'OddsRatio_working_3-way'!AQ669)</f>
        <v>0</v>
      </c>
    </row>
    <row r="670" spans="1:49" x14ac:dyDescent="0.2">
      <c r="A670" s="4">
        <f>IF('True_Odds_Calculator_3-way'!A671="","",'True_Odds_Calculator_3-way'!A671)</f>
        <v>1.61</v>
      </c>
      <c r="B670" s="4">
        <f>IF('True_Odds_Calculator_3-way'!B671="","",'True_Odds_Calculator_3-way'!B671)</f>
        <v>4.1100000000000003</v>
      </c>
      <c r="C670" s="4">
        <f>IF('True_Odds_Calculator_3-way'!C671="","",'True_Odds_Calculator_3-way'!C671)</f>
        <v>5.6</v>
      </c>
      <c r="D670" s="9">
        <f t="shared" si="143"/>
        <v>0.60292009483259612</v>
      </c>
      <c r="E670" s="9">
        <f t="shared" si="144"/>
        <v>0.22947607927398414</v>
      </c>
      <c r="F670" s="9">
        <f t="shared" si="145"/>
        <v>0.16760382589341943</v>
      </c>
      <c r="G670" s="9">
        <f t="shared" si="146"/>
        <v>1.0796632419252816</v>
      </c>
      <c r="H670" s="9">
        <f t="shared" si="147"/>
        <v>1.6585945775744217</v>
      </c>
      <c r="I670" s="9">
        <f t="shared" si="148"/>
        <v>4.357752682387626</v>
      </c>
      <c r="J670" s="9">
        <f t="shared" si="149"/>
        <v>5.9664509128562955</v>
      </c>
      <c r="K670" s="11">
        <f t="shared" si="150"/>
        <v>0.6211180124223602</v>
      </c>
      <c r="L670" s="11">
        <f t="shared" si="151"/>
        <v>0.24330900243309</v>
      </c>
      <c r="M670" s="11">
        <f t="shared" si="152"/>
        <v>0.17857142857142858</v>
      </c>
      <c r="N670" s="11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-0.23550076965092581</v>
      </c>
      <c r="O670" s="11">
        <f>0</f>
        <v>0</v>
      </c>
      <c r="P670" s="11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0.22452649736505201</v>
      </c>
      <c r="Q670" s="11">
        <f>2*'OddsRatio_working_3-way'!K670*'OddsRatio_working_3-way'!L670*'OddsRatio_working_3-way'!M670</f>
        <v>5.3972715712752882E-2</v>
      </c>
      <c r="R670" s="11">
        <f t="shared" si="153"/>
        <v>0</v>
      </c>
      <c r="S670" s="11">
        <f t="shared" si="154"/>
        <v>-0.95340026997728899</v>
      </c>
      <c r="T670" s="11">
        <f t="shared" si="155"/>
        <v>-0.22918275720607906</v>
      </c>
      <c r="U670" s="11">
        <f>'OddsRatio_working_3-way'!S670-'OddsRatio_working_3-way'!R670^2/3</f>
        <v>-0.95340026997728899</v>
      </c>
      <c r="V670" s="11">
        <f>'OddsRatio_working_3-way'!S670*'OddsRatio_working_3-way'!R670/3-2*'OddsRatio_working_3-way'!R670^3/27-'OddsRatio_working_3-way'!T670</f>
        <v>0.22918275720607906</v>
      </c>
      <c r="W670" s="11">
        <f>'OddsRatio_working_3-way'!V670^2+4*'OddsRatio_working_3-way'!U670^3/27</f>
        <v>-7.5862555874862528E-2</v>
      </c>
      <c r="X670" s="11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0.17915586236252717</v>
      </c>
      <c r="Y670" s="11">
        <f>IF('OddsRatio_working_3-way'!W670&gt;=0,IF('OddsRatio_working_3-way'!V670+SQRT('OddsRatio_working_3-way'!W670)&gt;0,0,PI()),ACOS('OddsRatio_working_3-way'!V670/(2*'OddsRatio_working_3-way'!X670)))</f>
        <v>0.87679464504135396</v>
      </c>
      <c r="Z670" s="11">
        <f>'OddsRatio_working_3-way'!X670^(1/3)*COS('OddsRatio_working_3-way'!Y670/3)</f>
        <v>0.53983162096264081</v>
      </c>
      <c r="AA670" s="11">
        <f>'OddsRatio_working_3-way'!X670^(1/3)*COS(('OddsRatio_working_3-way'!Y670+2*PI())/3)</f>
        <v>-0.41058006767183086</v>
      </c>
      <c r="AB670" s="11">
        <f>'OddsRatio_working_3-way'!X670^(1/3)*COS(('OddsRatio_working_3-way'!Y670+4*PI())/3)</f>
        <v>-0.12925155329081001</v>
      </c>
      <c r="AC670" s="11">
        <f>'OddsRatio_working_3-way'!X670^(1/3)*SIN('OddsRatio_working_3-way'!Y670/3)</f>
        <v>0.1624250935085999</v>
      </c>
      <c r="AD670" s="11">
        <f>'OddsRatio_working_3-way'!X670^(1/3)*SIN(('OddsRatio_working_3-way'!Y670+2*PI())/3)</f>
        <v>0.386295350765479</v>
      </c>
      <c r="AE670" s="11">
        <f>'OddsRatio_working_3-way'!X670^(1/3)*SIN(('OddsRatio_working_3-way'!Y670+4*PI())/3)</f>
        <v>-0.54872044427407896</v>
      </c>
      <c r="AF670" s="11">
        <f>-'OddsRatio_working_3-way'!U670/(3*'OddsRatio_working_3-way'!X670^(1/3))*COS(('OddsRatio_working_3-way'!Y670)/3)</f>
        <v>0.53983162096264081</v>
      </c>
      <c r="AG670" s="11">
        <f>-'OddsRatio_working_3-way'!U670/(3*'OddsRatio_working_3-way'!X670^(1/3))*COS(('OddsRatio_working_3-way'!Y670+2*PI())/3)</f>
        <v>-0.41058006767183086</v>
      </c>
      <c r="AH670" s="11">
        <f>-'OddsRatio_working_3-way'!U670/(3*'OddsRatio_working_3-way'!X670^(1/3))*COS(('OddsRatio_working_3-way'!Y670+4*PI())/3)</f>
        <v>-0.12925155329081001</v>
      </c>
      <c r="AI670" s="11">
        <f>'OddsRatio_working_3-way'!U670/(3*'OddsRatio_working_3-way'!X670^(1/3))*SIN(('OddsRatio_working_3-way'!Y670)/3)</f>
        <v>-0.1624250935085999</v>
      </c>
      <c r="AJ670" s="11">
        <f>'OddsRatio_working_3-way'!U670/(3*'OddsRatio_working_3-way'!X670^(1/3))*SIN(('OddsRatio_working_3-way'!Y670+2*PI())/3)</f>
        <v>-0.386295350765479</v>
      </c>
      <c r="AK670" s="11">
        <f>'OddsRatio_working_3-way'!U670/(3*'OddsRatio_working_3-way'!X670^(1/3))*SIN(('OddsRatio_working_3-way'!Y670+4*PI())/3)</f>
        <v>0.54872044427407896</v>
      </c>
      <c r="AL670" s="11">
        <f>'OddsRatio_working_3-way'!Z670+'OddsRatio_working_3-way'!AF670</f>
        <v>1.0796632419252816</v>
      </c>
      <c r="AM670" s="11">
        <f>'OddsRatio_working_3-way'!AA670+'OddsRatio_working_3-way'!AG670</f>
        <v>-0.82116013534366172</v>
      </c>
      <c r="AN670" s="11">
        <f>'OddsRatio_working_3-way'!AB670+'OddsRatio_working_3-way'!AH670</f>
        <v>-0.25850310658162001</v>
      </c>
      <c r="AO670" s="11">
        <f>'OddsRatio_working_3-way'!AC670+'OddsRatio_working_3-way'!AI670</f>
        <v>0</v>
      </c>
      <c r="AP670" s="11">
        <f>'OddsRatio_working_3-way'!AD670+'OddsRatio_working_3-way'!AJ670</f>
        <v>0</v>
      </c>
      <c r="AQ670" s="11">
        <f>'OddsRatio_working_3-way'!AE670+'OddsRatio_working_3-way'!AK670</f>
        <v>0</v>
      </c>
      <c r="AR670" s="10">
        <f>IF(A670="","",IF(('OddsRatio_working_3-way'!X670=0),IF(Q670&gt;0,-Q670^(1/3),(-Q670)^(1/3)),'OddsRatio_working_3-way'!AL670-'OddsRatio_working_3-way'!R670/3))</f>
        <v>1.0796632419252816</v>
      </c>
      <c r="AS670" s="11">
        <f>IF(('OddsRatio_working_3-way'!X670=0),IF(Q670&gt;0,-Q670^(1/3),(-Q670)^(1/3)),'OddsRatio_working_3-way'!AM670-'OddsRatio_working_3-way'!R670/3)</f>
        <v>-0.82116013534366172</v>
      </c>
      <c r="AT670" s="11">
        <f>IF(('OddsRatio_working_3-way'!X670=0),IF(Q670&gt;0,-Q670^(1/3),(-Q670)^(1/3)),'OddsRatio_working_3-way'!AN670-'OddsRatio_working_3-way'!R670/3)</f>
        <v>-0.25850310658162001</v>
      </c>
      <c r="AU670" s="11">
        <f>IF(('OddsRatio_working_3-way'!X670=0),0,'OddsRatio_working_3-way'!AO670)</f>
        <v>0</v>
      </c>
      <c r="AV670" s="11">
        <f>IF(('OddsRatio_working_3-way'!X670=0),0,'OddsRatio_working_3-way'!AP670)</f>
        <v>0</v>
      </c>
      <c r="AW670" s="11">
        <f>IF(('OddsRatio_working_3-way'!X670=0),0,'OddsRatio_working_3-way'!AQ670)</f>
        <v>0</v>
      </c>
    </row>
    <row r="671" spans="1:49" x14ac:dyDescent="0.2">
      <c r="A671" s="4">
        <f>IF('True_Odds_Calculator_3-way'!A672="","",'True_Odds_Calculator_3-way'!A672)</f>
        <v>2.33</v>
      </c>
      <c r="B671" s="4">
        <f>IF('True_Odds_Calculator_3-way'!B672="","",'True_Odds_Calculator_3-way'!B672)</f>
        <v>3.54</v>
      </c>
      <c r="C671" s="4">
        <f>IF('True_Odds_Calculator_3-way'!C672="","",'True_Odds_Calculator_3-way'!C672)</f>
        <v>3.06</v>
      </c>
      <c r="D671" s="9">
        <f t="shared" si="143"/>
        <v>0.41500604750556619</v>
      </c>
      <c r="E671" s="9">
        <f t="shared" si="144"/>
        <v>0.27085409875718208</v>
      </c>
      <c r="F671" s="9">
        <f t="shared" si="145"/>
        <v>0.31413985373725178</v>
      </c>
      <c r="G671" s="9">
        <f t="shared" si="146"/>
        <v>1.0598522110875621</v>
      </c>
      <c r="H671" s="9">
        <f t="shared" si="147"/>
        <v>2.4096034407464573</v>
      </c>
      <c r="I671" s="9">
        <f t="shared" si="148"/>
        <v>3.6920246161624077</v>
      </c>
      <c r="J671" s="9">
        <f t="shared" si="149"/>
        <v>3.1832955548403779</v>
      </c>
      <c r="K671" s="11">
        <f t="shared" si="150"/>
        <v>0.42918454935622319</v>
      </c>
      <c r="L671" s="11">
        <f t="shared" si="151"/>
        <v>0.2824858757062147</v>
      </c>
      <c r="M671" s="11">
        <f t="shared" si="152"/>
        <v>0.32679738562091504</v>
      </c>
      <c r="N671" s="11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-0.27572234813600838</v>
      </c>
      <c r="O671" s="11">
        <f>0</f>
        <v>0</v>
      </c>
      <c r="P671" s="11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0.23494926126088436</v>
      </c>
      <c r="Q671" s="11">
        <f>2*'OddsRatio_working_3-way'!K671*'OddsRatio_working_3-way'!L671*'OddsRatio_working_3-way'!M671</f>
        <v>7.9240897558477005E-2</v>
      </c>
      <c r="R671" s="11">
        <f t="shared" si="153"/>
        <v>0</v>
      </c>
      <c r="S671" s="11">
        <f t="shared" si="154"/>
        <v>-0.8521226619794654</v>
      </c>
      <c r="T671" s="11">
        <f t="shared" si="155"/>
        <v>-0.28739381517014007</v>
      </c>
      <c r="U671" s="11">
        <f>'OddsRatio_working_3-way'!S671-'OddsRatio_working_3-way'!R671^2/3</f>
        <v>-0.8521226619794654</v>
      </c>
      <c r="V671" s="11">
        <f>'OddsRatio_working_3-way'!S671*'OddsRatio_working_3-way'!R671/3-2*'OddsRatio_working_3-way'!R671^3/27-'OddsRatio_working_3-way'!T671</f>
        <v>0.28739381517014007</v>
      </c>
      <c r="W671" s="11">
        <f>'OddsRatio_working_3-way'!V671^2+4*'OddsRatio_working_3-way'!U671^3/27</f>
        <v>-9.0695903980918119E-3</v>
      </c>
      <c r="X671" s="11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0.15138097254620581</v>
      </c>
      <c r="Y671" s="11">
        <f>IF('OddsRatio_working_3-way'!W671&gt;=0,IF('OddsRatio_working_3-way'!V671+SQRT('OddsRatio_working_3-way'!W671)&gt;0,0,PI()),ACOS('OddsRatio_working_3-way'!V671/(2*'OddsRatio_working_3-way'!X671)))</f>
        <v>0.31998473652946946</v>
      </c>
      <c r="Z671" s="11">
        <f>'OddsRatio_working_3-way'!X671^(1/3)*COS('OddsRatio_working_3-way'!Y671/3)</f>
        <v>0.52992610554378117</v>
      </c>
      <c r="AA671" s="11">
        <f>'OddsRatio_working_3-way'!X671^(1/3)*COS(('OddsRatio_working_3-way'!Y671+2*PI())/3)</f>
        <v>-0.31409967345613571</v>
      </c>
      <c r="AB671" s="11">
        <f>'OddsRatio_working_3-way'!X671^(1/3)*COS(('OddsRatio_working_3-way'!Y671+4*PI())/3)</f>
        <v>-0.21582643208764515</v>
      </c>
      <c r="AC671" s="11">
        <f>'OddsRatio_working_3-way'!X671^(1/3)*SIN('OddsRatio_working_3-way'!Y671/3)</f>
        <v>5.6738082358235083E-2</v>
      </c>
      <c r="AD671" s="11">
        <f>'OddsRatio_working_3-way'!X671^(1/3)*SIN(('OddsRatio_working_3-way'!Y671+2*PI())/3)</f>
        <v>0.43056042835035069</v>
      </c>
      <c r="AE671" s="11">
        <f>'OddsRatio_working_3-way'!X671^(1/3)*SIN(('OddsRatio_working_3-way'!Y671+4*PI())/3)</f>
        <v>-0.48729851070858576</v>
      </c>
      <c r="AF671" s="11">
        <f>-'OddsRatio_working_3-way'!U671/(3*'OddsRatio_working_3-way'!X671^(1/3))*COS(('OddsRatio_working_3-way'!Y671)/3)</f>
        <v>0.52992610554378095</v>
      </c>
      <c r="AG671" s="11">
        <f>-'OddsRatio_working_3-way'!U671/(3*'OddsRatio_working_3-way'!X671^(1/3))*COS(('OddsRatio_working_3-way'!Y671+2*PI())/3)</f>
        <v>-0.3140996734561356</v>
      </c>
      <c r="AH671" s="11">
        <f>-'OddsRatio_working_3-way'!U671/(3*'OddsRatio_working_3-way'!X671^(1/3))*COS(('OddsRatio_working_3-way'!Y671+4*PI())/3)</f>
        <v>-0.21582643208764507</v>
      </c>
      <c r="AI671" s="11">
        <f>'OddsRatio_working_3-way'!U671/(3*'OddsRatio_working_3-way'!X671^(1/3))*SIN(('OddsRatio_working_3-way'!Y671)/3)</f>
        <v>-5.6738082358235055E-2</v>
      </c>
      <c r="AJ671" s="11">
        <f>'OddsRatio_working_3-way'!U671/(3*'OddsRatio_working_3-way'!X671^(1/3))*SIN(('OddsRatio_working_3-way'!Y671+2*PI())/3)</f>
        <v>-0.43056042835035052</v>
      </c>
      <c r="AK671" s="11">
        <f>'OddsRatio_working_3-way'!U671/(3*'OddsRatio_working_3-way'!X671^(1/3))*SIN(('OddsRatio_working_3-way'!Y671+4*PI())/3)</f>
        <v>0.48729851070858554</v>
      </c>
      <c r="AL671" s="11">
        <f>'OddsRatio_working_3-way'!Z671+'OddsRatio_working_3-way'!AF671</f>
        <v>1.0598522110875621</v>
      </c>
      <c r="AM671" s="11">
        <f>'OddsRatio_working_3-way'!AA671+'OddsRatio_working_3-way'!AG671</f>
        <v>-0.62819934691227131</v>
      </c>
      <c r="AN671" s="11">
        <f>'OddsRatio_working_3-way'!AB671+'OddsRatio_working_3-way'!AH671</f>
        <v>-0.43165286417529025</v>
      </c>
      <c r="AO671" s="11">
        <f>'OddsRatio_working_3-way'!AC671+'OddsRatio_working_3-way'!AI671</f>
        <v>0</v>
      </c>
      <c r="AP671" s="11">
        <f>'OddsRatio_working_3-way'!AD671+'OddsRatio_working_3-way'!AJ671</f>
        <v>0</v>
      </c>
      <c r="AQ671" s="11">
        <f>'OddsRatio_working_3-way'!AE671+'OddsRatio_working_3-way'!AK671</f>
        <v>0</v>
      </c>
      <c r="AR671" s="10">
        <f>IF(A671="","",IF(('OddsRatio_working_3-way'!X671=0),IF(Q671&gt;0,-Q671^(1/3),(-Q671)^(1/3)),'OddsRatio_working_3-way'!AL671-'OddsRatio_working_3-way'!R671/3))</f>
        <v>1.0598522110875621</v>
      </c>
      <c r="AS671" s="11">
        <f>IF(('OddsRatio_working_3-way'!X671=0),IF(Q671&gt;0,-Q671^(1/3),(-Q671)^(1/3)),'OddsRatio_working_3-way'!AM671-'OddsRatio_working_3-way'!R671/3)</f>
        <v>-0.62819934691227131</v>
      </c>
      <c r="AT671" s="11">
        <f>IF(('OddsRatio_working_3-way'!X671=0),IF(Q671&gt;0,-Q671^(1/3),(-Q671)^(1/3)),'OddsRatio_working_3-way'!AN671-'OddsRatio_working_3-way'!R671/3)</f>
        <v>-0.43165286417529025</v>
      </c>
      <c r="AU671" s="11">
        <f>IF(('OddsRatio_working_3-way'!X671=0),0,'OddsRatio_working_3-way'!AO671)</f>
        <v>0</v>
      </c>
      <c r="AV671" s="11">
        <f>IF(('OddsRatio_working_3-way'!X671=0),0,'OddsRatio_working_3-way'!AP671)</f>
        <v>0</v>
      </c>
      <c r="AW671" s="11">
        <f>IF(('OddsRatio_working_3-way'!X671=0),0,'OddsRatio_working_3-way'!AQ671)</f>
        <v>0</v>
      </c>
    </row>
    <row r="672" spans="1:49" x14ac:dyDescent="0.2">
      <c r="A672" s="4">
        <f>IF('True_Odds_Calculator_3-way'!A673="","",'True_Odds_Calculator_3-way'!A673)</f>
        <v>4.59</v>
      </c>
      <c r="B672" s="4">
        <f>IF('True_Odds_Calculator_3-way'!B673="","",'True_Odds_Calculator_3-way'!B673)</f>
        <v>3.64</v>
      </c>
      <c r="C672" s="4">
        <f>IF('True_Odds_Calculator_3-way'!C673="","",'True_Odds_Calculator_3-way'!C673)</f>
        <v>1.88</v>
      </c>
      <c r="D672" s="9">
        <f t="shared" si="143"/>
        <v>0.21115377493508466</v>
      </c>
      <c r="E672" s="9">
        <f t="shared" si="144"/>
        <v>0.26686020434328511</v>
      </c>
      <c r="F672" s="9">
        <f t="shared" si="145"/>
        <v>0.52198602072163036</v>
      </c>
      <c r="G672" s="9">
        <f t="shared" si="146"/>
        <v>1.040636496307823</v>
      </c>
      <c r="H672" s="9">
        <f t="shared" si="147"/>
        <v>4.7358850217450836</v>
      </c>
      <c r="I672" s="9">
        <f t="shared" si="148"/>
        <v>3.747280350252653</v>
      </c>
      <c r="J672" s="9">
        <f t="shared" si="149"/>
        <v>1.9157601167508842</v>
      </c>
      <c r="K672" s="11">
        <f t="shared" si="150"/>
        <v>0.2178649237472767</v>
      </c>
      <c r="L672" s="11">
        <f t="shared" si="151"/>
        <v>0.27472527472527469</v>
      </c>
      <c r="M672" s="11">
        <f t="shared" si="152"/>
        <v>0.53191489361702127</v>
      </c>
      <c r="N672" s="11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-0.2655272692819628</v>
      </c>
      <c r="O672" s="11">
        <f>0</f>
        <v>0</v>
      </c>
      <c r="P672" s="11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0.22635895602103362</v>
      </c>
      <c r="Q672" s="11">
        <f>2*'OddsRatio_working_3-way'!K672*'OddsRatio_working_3-way'!L672*'OddsRatio_working_3-way'!M672</f>
        <v>6.3673405350501713E-2</v>
      </c>
      <c r="R672" s="11">
        <f t="shared" si="153"/>
        <v>0</v>
      </c>
      <c r="S672" s="11">
        <f t="shared" si="154"/>
        <v>-0.85248854715808331</v>
      </c>
      <c r="T672" s="11">
        <f t="shared" si="155"/>
        <v>-0.23979987261830751</v>
      </c>
      <c r="U672" s="11">
        <f>'OddsRatio_working_3-way'!S672-'OddsRatio_working_3-way'!R672^2/3</f>
        <v>-0.85248854715808331</v>
      </c>
      <c r="V672" s="11">
        <f>'OddsRatio_working_3-way'!S672*'OddsRatio_working_3-way'!R672/3-2*'OddsRatio_working_3-way'!R672^3/27-'OddsRatio_working_3-way'!T672</f>
        <v>0.23979987261830751</v>
      </c>
      <c r="W672" s="11">
        <f>'OddsRatio_working_3-way'!V672^2+4*'OddsRatio_working_3-way'!U672^3/27</f>
        <v>-3.4278944527373852E-2</v>
      </c>
      <c r="X672" s="11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0.15147848315448167</v>
      </c>
      <c r="Y672" s="11">
        <f>IF('OddsRatio_working_3-way'!W672&gt;=0,IF('OddsRatio_working_3-way'!V672+SQRT('OddsRatio_working_3-way'!W672)&gt;0,0,PI()),ACOS('OddsRatio_working_3-way'!V672/(2*'OddsRatio_working_3-way'!X672)))</f>
        <v>0.65748595117613584</v>
      </c>
      <c r="Z672" s="11">
        <f>'OddsRatio_working_3-way'!X672^(1/3)*COS('OddsRatio_working_3-way'!Y672/3)</f>
        <v>0.52031824815391148</v>
      </c>
      <c r="AA672" s="11">
        <f>'OddsRatio_working_3-way'!X672^(1/3)*COS(('OddsRatio_working_3-way'!Y672+2*PI())/3)</f>
        <v>-0.36052758161244974</v>
      </c>
      <c r="AB672" s="11">
        <f>'OddsRatio_working_3-way'!X672^(1/3)*COS(('OddsRatio_working_3-way'!Y672+4*PI())/3)</f>
        <v>-0.15979066654146162</v>
      </c>
      <c r="AC672" s="11">
        <f>'OddsRatio_working_3-way'!X672^(1/3)*SIN('OddsRatio_working_3-way'!Y672/3)</f>
        <v>0.1158955119525301</v>
      </c>
      <c r="AD672" s="11">
        <f>'OddsRatio_working_3-way'!X672^(1/3)*SIN(('OddsRatio_working_3-way'!Y672+2*PI())/3)</f>
        <v>0.39266106497763792</v>
      </c>
      <c r="AE672" s="11">
        <f>'OddsRatio_working_3-way'!X672^(1/3)*SIN(('OddsRatio_working_3-way'!Y672+4*PI())/3)</f>
        <v>-0.50855657693016798</v>
      </c>
      <c r="AF672" s="11">
        <f>-'OddsRatio_working_3-way'!U672/(3*'OddsRatio_working_3-way'!X672^(1/3))*COS(('OddsRatio_working_3-way'!Y672)/3)</f>
        <v>0.52031824815391159</v>
      </c>
      <c r="AG672" s="11">
        <f>-'OddsRatio_working_3-way'!U672/(3*'OddsRatio_working_3-way'!X672^(1/3))*COS(('OddsRatio_working_3-way'!Y672+2*PI())/3)</f>
        <v>-0.3605275816124498</v>
      </c>
      <c r="AH672" s="11">
        <f>-'OddsRatio_working_3-way'!U672/(3*'OddsRatio_working_3-way'!X672^(1/3))*COS(('OddsRatio_working_3-way'!Y672+4*PI())/3)</f>
        <v>-0.15979066654146165</v>
      </c>
      <c r="AI672" s="11">
        <f>'OddsRatio_working_3-way'!U672/(3*'OddsRatio_working_3-way'!X672^(1/3))*SIN(('OddsRatio_working_3-way'!Y672)/3)</f>
        <v>-0.11589551195253012</v>
      </c>
      <c r="AJ672" s="11">
        <f>'OddsRatio_working_3-way'!U672/(3*'OddsRatio_working_3-way'!X672^(1/3))*SIN(('OddsRatio_working_3-way'!Y672+2*PI())/3)</f>
        <v>-0.39266106497763797</v>
      </c>
      <c r="AK672" s="11">
        <f>'OddsRatio_working_3-way'!U672/(3*'OddsRatio_working_3-way'!X672^(1/3))*SIN(('OddsRatio_working_3-way'!Y672+4*PI())/3)</f>
        <v>0.50855657693016809</v>
      </c>
      <c r="AL672" s="11">
        <f>'OddsRatio_working_3-way'!Z672+'OddsRatio_working_3-way'!AF672</f>
        <v>1.040636496307823</v>
      </c>
      <c r="AM672" s="11">
        <f>'OddsRatio_working_3-way'!AA672+'OddsRatio_working_3-way'!AG672</f>
        <v>-0.7210551632248996</v>
      </c>
      <c r="AN672" s="11">
        <f>'OddsRatio_working_3-way'!AB672+'OddsRatio_working_3-way'!AH672</f>
        <v>-0.31958133308292325</v>
      </c>
      <c r="AO672" s="11">
        <f>'OddsRatio_working_3-way'!AC672+'OddsRatio_working_3-way'!AI672</f>
        <v>0</v>
      </c>
      <c r="AP672" s="11">
        <f>'OddsRatio_working_3-way'!AD672+'OddsRatio_working_3-way'!AJ672</f>
        <v>0</v>
      </c>
      <c r="AQ672" s="11">
        <f>'OddsRatio_working_3-way'!AE672+'OddsRatio_working_3-way'!AK672</f>
        <v>0</v>
      </c>
      <c r="AR672" s="10">
        <f>IF(A672="","",IF(('OddsRatio_working_3-way'!X672=0),IF(Q672&gt;0,-Q672^(1/3),(-Q672)^(1/3)),'OddsRatio_working_3-way'!AL672-'OddsRatio_working_3-way'!R672/3))</f>
        <v>1.040636496307823</v>
      </c>
      <c r="AS672" s="11">
        <f>IF(('OddsRatio_working_3-way'!X672=0),IF(Q672&gt;0,-Q672^(1/3),(-Q672)^(1/3)),'OddsRatio_working_3-way'!AM672-'OddsRatio_working_3-way'!R672/3)</f>
        <v>-0.7210551632248996</v>
      </c>
      <c r="AT672" s="11">
        <f>IF(('OddsRatio_working_3-way'!X672=0),IF(Q672&gt;0,-Q672^(1/3),(-Q672)^(1/3)),'OddsRatio_working_3-way'!AN672-'OddsRatio_working_3-way'!R672/3)</f>
        <v>-0.31958133308292325</v>
      </c>
      <c r="AU672" s="11">
        <f>IF(('OddsRatio_working_3-way'!X672=0),0,'OddsRatio_working_3-way'!AO672)</f>
        <v>0</v>
      </c>
      <c r="AV672" s="11">
        <f>IF(('OddsRatio_working_3-way'!X672=0),0,'OddsRatio_working_3-way'!AP672)</f>
        <v>0</v>
      </c>
      <c r="AW672" s="11">
        <f>IF(('OddsRatio_working_3-way'!X672=0),0,'OddsRatio_working_3-way'!AQ672)</f>
        <v>0</v>
      </c>
    </row>
    <row r="673" spans="1:49" x14ac:dyDescent="0.2">
      <c r="A673" s="4">
        <f>IF('True_Odds_Calculator_3-way'!A674="","",'True_Odds_Calculator_3-way'!A674)</f>
        <v>1.51</v>
      </c>
      <c r="B673" s="4">
        <f>IF('True_Odds_Calculator_3-way'!B674="","",'True_Odds_Calculator_3-way'!B674)</f>
        <v>4.08</v>
      </c>
      <c r="C673" s="4">
        <f>IF('True_Odds_Calculator_3-way'!C674="","",'True_Odds_Calculator_3-way'!C674)</f>
        <v>8.57</v>
      </c>
      <c r="D673" s="9">
        <f t="shared" si="143"/>
        <v>0.65161764116919474</v>
      </c>
      <c r="E673" s="9">
        <f t="shared" si="144"/>
        <v>0.23647257422413404</v>
      </c>
      <c r="F673" s="9">
        <f t="shared" si="145"/>
        <v>0.1119097846066711</v>
      </c>
      <c r="G673" s="9">
        <f t="shared" si="146"/>
        <v>1.0483182486410891</v>
      </c>
      <c r="H673" s="9">
        <f t="shared" si="147"/>
        <v>1.5346423068069555</v>
      </c>
      <c r="I673" s="9">
        <f t="shared" si="148"/>
        <v>4.2288202058145545</v>
      </c>
      <c r="J673" s="9">
        <f t="shared" si="149"/>
        <v>8.9357691422130454</v>
      </c>
      <c r="K673" s="11">
        <f t="shared" si="150"/>
        <v>0.66225165562913912</v>
      </c>
      <c r="L673" s="11">
        <f t="shared" si="151"/>
        <v>0.24509803921568626</v>
      </c>
      <c r="M673" s="11">
        <f t="shared" si="152"/>
        <v>0.11668611435239207</v>
      </c>
      <c r="N673" s="11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-0.22521579203597941</v>
      </c>
      <c r="O673" s="11">
        <f>0</f>
        <v>0</v>
      </c>
      <c r="P673" s="11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0.21137141867496032</v>
      </c>
      <c r="Q673" s="11">
        <f>2*'OddsRatio_working_3-way'!K673*'OddsRatio_working_3-way'!L673*'OddsRatio_working_3-way'!M673</f>
        <v>3.7880182558236615E-2</v>
      </c>
      <c r="R673" s="11">
        <f t="shared" si="153"/>
        <v>0</v>
      </c>
      <c r="S673" s="11">
        <f t="shared" si="154"/>
        <v>-0.93852840764022716</v>
      </c>
      <c r="T673" s="11">
        <f t="shared" si="155"/>
        <v>-0.1681950551326572</v>
      </c>
      <c r="U673" s="11">
        <f>'OddsRatio_working_3-way'!S673-'OddsRatio_working_3-way'!R673^2/3</f>
        <v>-0.93852840764022716</v>
      </c>
      <c r="V673" s="11">
        <f>'OddsRatio_working_3-way'!S673*'OddsRatio_working_3-way'!R673/3-2*'OddsRatio_working_3-way'!R673^3/27-'OddsRatio_working_3-way'!T673</f>
        <v>0.1681950551326572</v>
      </c>
      <c r="W673" s="11">
        <f>'OddsRatio_working_3-way'!V673^2+4*'OddsRatio_working_3-way'!U673^3/27</f>
        <v>-9.4182898500469653E-2</v>
      </c>
      <c r="X673" s="11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0.17498033823229059</v>
      </c>
      <c r="Y673" s="11">
        <f>IF('OddsRatio_working_3-way'!W673&gt;=0,IF('OddsRatio_working_3-way'!V673+SQRT('OddsRatio_working_3-way'!W673)&gt;0,0,PI()),ACOS('OddsRatio_working_3-way'!V673/(2*'OddsRatio_working_3-way'!X673)))</f>
        <v>1.0694446611580855</v>
      </c>
      <c r="Z673" s="11">
        <f>'OddsRatio_working_3-way'!X673^(1/3)*COS('OddsRatio_working_3-way'!Y673/3)</f>
        <v>0.52415912432054457</v>
      </c>
      <c r="AA673" s="11">
        <f>'OddsRatio_working_3-way'!X673^(1/3)*COS(('OddsRatio_working_3-way'!Y673+2*PI())/3)</f>
        <v>-0.43112101034294936</v>
      </c>
      <c r="AB673" s="11">
        <f>'OddsRatio_working_3-way'!X673^(1/3)*COS(('OddsRatio_working_3-way'!Y673+4*PI())/3)</f>
        <v>-9.303811397759508E-2</v>
      </c>
      <c r="AC673" s="11">
        <f>'OddsRatio_working_3-way'!X673^(1/3)*SIN('OddsRatio_working_3-way'!Y673/3)</f>
        <v>0.1951922512249456</v>
      </c>
      <c r="AD673" s="11">
        <f>'OddsRatio_working_3-way'!X673^(1/3)*SIN(('OddsRatio_working_3-way'!Y673+2*PI())/3)</f>
        <v>0.3563389916745246</v>
      </c>
      <c r="AE673" s="11">
        <f>'OddsRatio_working_3-way'!X673^(1/3)*SIN(('OddsRatio_working_3-way'!Y673+4*PI())/3)</f>
        <v>-0.5515312428994702</v>
      </c>
      <c r="AF673" s="11">
        <f>-'OddsRatio_working_3-way'!U673/(3*'OddsRatio_working_3-way'!X673^(1/3))*COS(('OddsRatio_working_3-way'!Y673)/3)</f>
        <v>0.52415912432054457</v>
      </c>
      <c r="AG673" s="11">
        <f>-'OddsRatio_working_3-way'!U673/(3*'OddsRatio_working_3-way'!X673^(1/3))*COS(('OddsRatio_working_3-way'!Y673+2*PI())/3)</f>
        <v>-0.43112101034294936</v>
      </c>
      <c r="AH673" s="11">
        <f>-'OddsRatio_working_3-way'!U673/(3*'OddsRatio_working_3-way'!X673^(1/3))*COS(('OddsRatio_working_3-way'!Y673+4*PI())/3)</f>
        <v>-9.303811397759508E-2</v>
      </c>
      <c r="AI673" s="11">
        <f>'OddsRatio_working_3-way'!U673/(3*'OddsRatio_working_3-way'!X673^(1/3))*SIN(('OddsRatio_working_3-way'!Y673)/3)</f>
        <v>-0.1951922512249456</v>
      </c>
      <c r="AJ673" s="11">
        <f>'OddsRatio_working_3-way'!U673/(3*'OddsRatio_working_3-way'!X673^(1/3))*SIN(('OddsRatio_working_3-way'!Y673+2*PI())/3)</f>
        <v>-0.3563389916745246</v>
      </c>
      <c r="AK673" s="11">
        <f>'OddsRatio_working_3-way'!U673/(3*'OddsRatio_working_3-way'!X673^(1/3))*SIN(('OddsRatio_working_3-way'!Y673+4*PI())/3)</f>
        <v>0.5515312428994702</v>
      </c>
      <c r="AL673" s="11">
        <f>'OddsRatio_working_3-way'!Z673+'OddsRatio_working_3-way'!AF673</f>
        <v>1.0483182486410891</v>
      </c>
      <c r="AM673" s="11">
        <f>'OddsRatio_working_3-way'!AA673+'OddsRatio_working_3-way'!AG673</f>
        <v>-0.86224202068589872</v>
      </c>
      <c r="AN673" s="11">
        <f>'OddsRatio_working_3-way'!AB673+'OddsRatio_working_3-way'!AH673</f>
        <v>-0.18607622795519016</v>
      </c>
      <c r="AO673" s="11">
        <f>'OddsRatio_working_3-way'!AC673+'OddsRatio_working_3-way'!AI673</f>
        <v>0</v>
      </c>
      <c r="AP673" s="11">
        <f>'OddsRatio_working_3-way'!AD673+'OddsRatio_working_3-way'!AJ673</f>
        <v>0</v>
      </c>
      <c r="AQ673" s="11">
        <f>'OddsRatio_working_3-way'!AE673+'OddsRatio_working_3-way'!AK673</f>
        <v>0</v>
      </c>
      <c r="AR673" s="10">
        <f>IF(A673="","",IF(('OddsRatio_working_3-way'!X673=0),IF(Q673&gt;0,-Q673^(1/3),(-Q673)^(1/3)),'OddsRatio_working_3-way'!AL673-'OddsRatio_working_3-way'!R673/3))</f>
        <v>1.0483182486410891</v>
      </c>
      <c r="AS673" s="11">
        <f>IF(('OddsRatio_working_3-way'!X673=0),IF(Q673&gt;0,-Q673^(1/3),(-Q673)^(1/3)),'OddsRatio_working_3-way'!AM673-'OddsRatio_working_3-way'!R673/3)</f>
        <v>-0.86224202068589872</v>
      </c>
      <c r="AT673" s="11">
        <f>IF(('OddsRatio_working_3-way'!X673=0),IF(Q673&gt;0,-Q673^(1/3),(-Q673)^(1/3)),'OddsRatio_working_3-way'!AN673-'OddsRatio_working_3-way'!R673/3)</f>
        <v>-0.18607622795519016</v>
      </c>
      <c r="AU673" s="11">
        <f>IF(('OddsRatio_working_3-way'!X673=0),0,'OddsRatio_working_3-way'!AO673)</f>
        <v>0</v>
      </c>
      <c r="AV673" s="11">
        <f>IF(('OddsRatio_working_3-way'!X673=0),0,'OddsRatio_working_3-way'!AP673)</f>
        <v>0</v>
      </c>
      <c r="AW673" s="11">
        <f>IF(('OddsRatio_working_3-way'!X673=0),0,'OddsRatio_working_3-way'!AQ673)</f>
        <v>0</v>
      </c>
    </row>
    <row r="674" spans="1:49" x14ac:dyDescent="0.2">
      <c r="A674" s="4">
        <f>IF('True_Odds_Calculator_3-way'!A675="","",'True_Odds_Calculator_3-way'!A675)</f>
        <v>1.88</v>
      </c>
      <c r="B674" s="4">
        <f>IF('True_Odds_Calculator_3-way'!B675="","",'True_Odds_Calculator_3-way'!B675)</f>
        <v>3.86</v>
      </c>
      <c r="C674" s="4">
        <f>IF('True_Odds_Calculator_3-way'!C675="","",'True_Odds_Calculator_3-way'!C675)</f>
        <v>4.29</v>
      </c>
      <c r="D674" s="9">
        <f t="shared" si="143"/>
        <v>0.52217472747851224</v>
      </c>
      <c r="E674" s="9">
        <f t="shared" si="144"/>
        <v>0.25163751166047371</v>
      </c>
      <c r="F674" s="9">
        <f t="shared" si="145"/>
        <v>0.22618776086101405</v>
      </c>
      <c r="G674" s="9">
        <f t="shared" si="146"/>
        <v>1.0398497584341775</v>
      </c>
      <c r="H674" s="9">
        <f t="shared" si="147"/>
        <v>1.9150677874220761</v>
      </c>
      <c r="I674" s="9">
        <f t="shared" si="148"/>
        <v>3.9739703091217473</v>
      </c>
      <c r="J674" s="9">
        <f t="shared" si="149"/>
        <v>4.4211057052484444</v>
      </c>
      <c r="K674" s="11">
        <f t="shared" si="150"/>
        <v>0.53191489361702127</v>
      </c>
      <c r="L674" s="11">
        <f t="shared" si="151"/>
        <v>0.2590673575129534</v>
      </c>
      <c r="M674" s="11">
        <f t="shared" si="152"/>
        <v>0.23310023310023309</v>
      </c>
      <c r="N674" s="11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-0.26597582037996537</v>
      </c>
      <c r="O674" s="11">
        <f>0</f>
        <v>0</v>
      </c>
      <c r="P674" s="11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0.22581504777514042</v>
      </c>
      <c r="Q674" s="11">
        <f>2*'OddsRatio_working_3-way'!K674*'OddsRatio_working_3-way'!L674*'OddsRatio_working_3-way'!M674</f>
        <v>6.4243256835032833E-2</v>
      </c>
      <c r="R674" s="11">
        <f t="shared" si="153"/>
        <v>0</v>
      </c>
      <c r="S674" s="11">
        <f t="shared" si="154"/>
        <v>-0.84900592637536587</v>
      </c>
      <c r="T674" s="11">
        <f t="shared" si="155"/>
        <v>-0.24153795913950665</v>
      </c>
      <c r="U674" s="11">
        <f>'OddsRatio_working_3-way'!S674-'OddsRatio_working_3-way'!R674^2/3</f>
        <v>-0.84900592637536587</v>
      </c>
      <c r="V674" s="11">
        <f>'OddsRatio_working_3-way'!S674*'OddsRatio_working_3-way'!R674/3-2*'OddsRatio_working_3-way'!R674^3/27-'OddsRatio_working_3-way'!T674</f>
        <v>0.24153795913950665</v>
      </c>
      <c r="W674" s="11">
        <f>'OddsRatio_working_3-way'!V674^2+4*'OddsRatio_working_3-way'!U674^3/27</f>
        <v>-3.2322060857881425E-2</v>
      </c>
      <c r="X674" s="11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0.15055119275777876</v>
      </c>
      <c r="Y674" s="11">
        <f>IF('OddsRatio_working_3-way'!W674&gt;=0,IF('OddsRatio_working_3-way'!V674+SQRT('OddsRatio_working_3-way'!W674)&gt;0,0,PI()),ACOS('OddsRatio_working_3-way'!V674/(2*'OddsRatio_working_3-way'!X674)))</f>
        <v>0.63986088428995569</v>
      </c>
      <c r="Z674" s="11">
        <f>'OddsRatio_working_3-way'!X674^(1/3)*COS('OddsRatio_working_3-way'!Y674/3)</f>
        <v>0.51992487921708885</v>
      </c>
      <c r="AA674" s="11">
        <f>'OddsRatio_working_3-way'!X674^(1/3)*COS(('OddsRatio_working_3-way'!Y674+2*PI())/3)</f>
        <v>-0.35748203544529489</v>
      </c>
      <c r="AB674" s="11">
        <f>'OddsRatio_working_3-way'!X674^(1/3)*COS(('OddsRatio_working_3-way'!Y674+4*PI())/3)</f>
        <v>-0.1624428437717941</v>
      </c>
      <c r="AC674" s="11">
        <f>'OddsRatio_working_3-way'!X674^(1/3)*SIN('OddsRatio_working_3-way'!Y674/3)</f>
        <v>0.11260592981522274</v>
      </c>
      <c r="AD674" s="11">
        <f>'OddsRatio_working_3-way'!X674^(1/3)*SIN(('OddsRatio_working_3-way'!Y674+2*PI())/3)</f>
        <v>0.39396518855394352</v>
      </c>
      <c r="AE674" s="11">
        <f>'OddsRatio_working_3-way'!X674^(1/3)*SIN(('OddsRatio_working_3-way'!Y674+4*PI())/3)</f>
        <v>-0.50657111836916624</v>
      </c>
      <c r="AF674" s="11">
        <f>-'OddsRatio_working_3-way'!U674/(3*'OddsRatio_working_3-way'!X674^(1/3))*COS(('OddsRatio_working_3-way'!Y674)/3)</f>
        <v>0.51992487921708874</v>
      </c>
      <c r="AG674" s="11">
        <f>-'OddsRatio_working_3-way'!U674/(3*'OddsRatio_working_3-way'!X674^(1/3))*COS(('OddsRatio_working_3-way'!Y674+2*PI())/3)</f>
        <v>-0.35748203544529483</v>
      </c>
      <c r="AH674" s="11">
        <f>-'OddsRatio_working_3-way'!U674/(3*'OddsRatio_working_3-way'!X674^(1/3))*COS(('OddsRatio_working_3-way'!Y674+4*PI())/3)</f>
        <v>-0.16244284377179405</v>
      </c>
      <c r="AI674" s="11">
        <f>'OddsRatio_working_3-way'!U674/(3*'OddsRatio_working_3-way'!X674^(1/3))*SIN(('OddsRatio_working_3-way'!Y674)/3)</f>
        <v>-0.11260592981522273</v>
      </c>
      <c r="AJ674" s="11">
        <f>'OddsRatio_working_3-way'!U674/(3*'OddsRatio_working_3-way'!X674^(1/3))*SIN(('OddsRatio_working_3-way'!Y674+2*PI())/3)</f>
        <v>-0.39396518855394341</v>
      </c>
      <c r="AK674" s="11">
        <f>'OddsRatio_working_3-way'!U674/(3*'OddsRatio_working_3-way'!X674^(1/3))*SIN(('OddsRatio_working_3-way'!Y674+4*PI())/3)</f>
        <v>0.50657111836916613</v>
      </c>
      <c r="AL674" s="11">
        <f>'OddsRatio_working_3-way'!Z674+'OddsRatio_working_3-way'!AF674</f>
        <v>1.0398497584341775</v>
      </c>
      <c r="AM674" s="11">
        <f>'OddsRatio_working_3-way'!AA674+'OddsRatio_working_3-way'!AG674</f>
        <v>-0.71496407089058978</v>
      </c>
      <c r="AN674" s="11">
        <f>'OddsRatio_working_3-way'!AB674+'OddsRatio_working_3-way'!AH674</f>
        <v>-0.32488568754358815</v>
      </c>
      <c r="AO674" s="11">
        <f>'OddsRatio_working_3-way'!AC674+'OddsRatio_working_3-way'!AI674</f>
        <v>0</v>
      </c>
      <c r="AP674" s="11">
        <f>'OddsRatio_working_3-way'!AD674+'OddsRatio_working_3-way'!AJ674</f>
        <v>0</v>
      </c>
      <c r="AQ674" s="11">
        <f>'OddsRatio_working_3-way'!AE674+'OddsRatio_working_3-way'!AK674</f>
        <v>0</v>
      </c>
      <c r="AR674" s="10">
        <f>IF(A674="","",IF(('OddsRatio_working_3-way'!X674=0),IF(Q674&gt;0,-Q674^(1/3),(-Q674)^(1/3)),'OddsRatio_working_3-way'!AL674-'OddsRatio_working_3-way'!R674/3))</f>
        <v>1.0398497584341775</v>
      </c>
      <c r="AS674" s="11">
        <f>IF(('OddsRatio_working_3-way'!X674=0),IF(Q674&gt;0,-Q674^(1/3),(-Q674)^(1/3)),'OddsRatio_working_3-way'!AM674-'OddsRatio_working_3-way'!R674/3)</f>
        <v>-0.71496407089058978</v>
      </c>
      <c r="AT674" s="11">
        <f>IF(('OddsRatio_working_3-way'!X674=0),IF(Q674&gt;0,-Q674^(1/3),(-Q674)^(1/3)),'OddsRatio_working_3-way'!AN674-'OddsRatio_working_3-way'!R674/3)</f>
        <v>-0.32488568754358815</v>
      </c>
      <c r="AU674" s="11">
        <f>IF(('OddsRatio_working_3-way'!X674=0),0,'OddsRatio_working_3-way'!AO674)</f>
        <v>0</v>
      </c>
      <c r="AV674" s="11">
        <f>IF(('OddsRatio_working_3-way'!X674=0),0,'OddsRatio_working_3-way'!AP674)</f>
        <v>0</v>
      </c>
      <c r="AW674" s="11">
        <f>IF(('OddsRatio_working_3-way'!X674=0),0,'OddsRatio_working_3-way'!AQ674)</f>
        <v>0</v>
      </c>
    </row>
    <row r="675" spans="1:49" x14ac:dyDescent="0.2">
      <c r="A675" s="4">
        <f>IF('True_Odds_Calculator_3-way'!A676="","",'True_Odds_Calculator_3-way'!A676)</f>
        <v>6.22</v>
      </c>
      <c r="B675" s="4">
        <f>IF('True_Odds_Calculator_3-way'!B676="","",'True_Odds_Calculator_3-way'!B676)</f>
        <v>4.2</v>
      </c>
      <c r="C675" s="4">
        <f>IF('True_Odds_Calculator_3-way'!C676="","",'True_Odds_Calculator_3-way'!C676)</f>
        <v>1.6</v>
      </c>
      <c r="D675" s="9">
        <f t="shared" si="143"/>
        <v>0.15498069873385661</v>
      </c>
      <c r="E675" s="9">
        <f t="shared" si="144"/>
        <v>0.23028328991604191</v>
      </c>
      <c r="F675" s="9">
        <f t="shared" si="145"/>
        <v>0.61473601135010147</v>
      </c>
      <c r="G675" s="9">
        <f t="shared" si="146"/>
        <v>1.044524211847647</v>
      </c>
      <c r="H675" s="9">
        <f t="shared" si="147"/>
        <v>6.4524163858447166</v>
      </c>
      <c r="I675" s="9">
        <f t="shared" si="148"/>
        <v>4.3424774779124711</v>
      </c>
      <c r="J675" s="9">
        <f t="shared" si="149"/>
        <v>1.6267145271085881</v>
      </c>
      <c r="K675" s="11">
        <f t="shared" si="150"/>
        <v>0.16077170418006431</v>
      </c>
      <c r="L675" s="11">
        <f t="shared" si="151"/>
        <v>0.23809523809523808</v>
      </c>
      <c r="M675" s="11">
        <f t="shared" si="152"/>
        <v>0.625</v>
      </c>
      <c r="N675" s="11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-0.23977951309141021</v>
      </c>
      <c r="O675" s="11">
        <f>0</f>
        <v>0</v>
      </c>
      <c r="P675" s="11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0.21579773388455056</v>
      </c>
      <c r="Q675" s="11">
        <f>2*'OddsRatio_working_3-way'!K675*'OddsRatio_working_3-way'!L675*'OddsRatio_working_3-way'!M675</f>
        <v>4.7848721482161995E-2</v>
      </c>
      <c r="R675" s="11">
        <f t="shared" si="153"/>
        <v>0</v>
      </c>
      <c r="S675" s="11">
        <f t="shared" si="154"/>
        <v>-0.8999840357598976</v>
      </c>
      <c r="T675" s="11">
        <f t="shared" si="155"/>
        <v>-0.19955300127713918</v>
      </c>
      <c r="U675" s="11">
        <f>'OddsRatio_working_3-way'!S675-'OddsRatio_working_3-way'!R675^2/3</f>
        <v>-0.8999840357598976</v>
      </c>
      <c r="V675" s="11">
        <f>'OddsRatio_working_3-way'!S675*'OddsRatio_working_3-way'!R675/3-2*'OddsRatio_working_3-way'!R675^3/27-'OddsRatio_working_3-way'!T675</f>
        <v>0.19955300127713918</v>
      </c>
      <c r="W675" s="11">
        <f>'OddsRatio_working_3-way'!V675^2+4*'OddsRatio_working_3-way'!U675^3/27</f>
        <v>-6.8172852656791405E-2</v>
      </c>
      <c r="X675" s="11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0.16431239528372876</v>
      </c>
      <c r="Y675" s="11">
        <f>IF('OddsRatio_working_3-way'!W675&gt;=0,IF('OddsRatio_working_3-way'!V675+SQRT('OddsRatio_working_3-way'!W675)&gt;0,0,PI()),ACOS('OddsRatio_working_3-way'!V675/(2*'OddsRatio_working_3-way'!X675)))</f>
        <v>0.91821844519520035</v>
      </c>
      <c r="Z675" s="11">
        <f>'OddsRatio_working_3-way'!X675^(1/3)*COS('OddsRatio_working_3-way'!Y675/3)</f>
        <v>0.52226210592382349</v>
      </c>
      <c r="AA675" s="11">
        <f>'OddsRatio_working_3-way'!X675^(1/3)*COS(('OddsRatio_working_3-way'!Y675+2*PI())/3)</f>
        <v>-0.40405665765534704</v>
      </c>
      <c r="AB675" s="11">
        <f>'OddsRatio_working_3-way'!X675^(1/3)*COS(('OddsRatio_working_3-way'!Y675+4*PI())/3)</f>
        <v>-0.11820544826847627</v>
      </c>
      <c r="AC675" s="11">
        <f>'OddsRatio_working_3-way'!X675^(1/3)*SIN('OddsRatio_working_3-way'!Y675/3)</f>
        <v>0.16503627268768992</v>
      </c>
      <c r="AD675" s="11">
        <f>'OddsRatio_working_3-way'!X675^(1/3)*SIN(('OddsRatio_working_3-way'!Y675+2*PI())/3)</f>
        <v>0.36977411482014549</v>
      </c>
      <c r="AE675" s="11">
        <f>'OddsRatio_working_3-way'!X675^(1/3)*SIN(('OddsRatio_working_3-way'!Y675+4*PI())/3)</f>
        <v>-0.53481038750783538</v>
      </c>
      <c r="AF675" s="11">
        <f>-'OddsRatio_working_3-way'!U675/(3*'OddsRatio_working_3-way'!X675^(1/3))*COS(('OddsRatio_working_3-way'!Y675)/3)</f>
        <v>0.52226210592382349</v>
      </c>
      <c r="AG675" s="11">
        <f>-'OddsRatio_working_3-way'!U675/(3*'OddsRatio_working_3-way'!X675^(1/3))*COS(('OddsRatio_working_3-way'!Y675+2*PI())/3)</f>
        <v>-0.4040566576553471</v>
      </c>
      <c r="AH675" s="11">
        <f>-'OddsRatio_working_3-way'!U675/(3*'OddsRatio_working_3-way'!X675^(1/3))*COS(('OddsRatio_working_3-way'!Y675+4*PI())/3)</f>
        <v>-0.1182054482684763</v>
      </c>
      <c r="AI675" s="11">
        <f>'OddsRatio_working_3-way'!U675/(3*'OddsRatio_working_3-way'!X675^(1/3))*SIN(('OddsRatio_working_3-way'!Y675)/3)</f>
        <v>-0.16503627268768994</v>
      </c>
      <c r="AJ675" s="11">
        <f>'OddsRatio_working_3-way'!U675/(3*'OddsRatio_working_3-way'!X675^(1/3))*SIN(('OddsRatio_working_3-way'!Y675+2*PI())/3)</f>
        <v>-0.36977411482014555</v>
      </c>
      <c r="AK675" s="11">
        <f>'OddsRatio_working_3-way'!U675/(3*'OddsRatio_working_3-way'!X675^(1/3))*SIN(('OddsRatio_working_3-way'!Y675+4*PI())/3)</f>
        <v>0.53481038750783549</v>
      </c>
      <c r="AL675" s="11">
        <f>'OddsRatio_working_3-way'!Z675+'OddsRatio_working_3-way'!AF675</f>
        <v>1.044524211847647</v>
      </c>
      <c r="AM675" s="11">
        <f>'OddsRatio_working_3-way'!AA675+'OddsRatio_working_3-way'!AG675</f>
        <v>-0.80811331531069408</v>
      </c>
      <c r="AN675" s="11">
        <f>'OddsRatio_working_3-way'!AB675+'OddsRatio_working_3-way'!AH675</f>
        <v>-0.23641089653695257</v>
      </c>
      <c r="AO675" s="11">
        <f>'OddsRatio_working_3-way'!AC675+'OddsRatio_working_3-way'!AI675</f>
        <v>0</v>
      </c>
      <c r="AP675" s="11">
        <f>'OddsRatio_working_3-way'!AD675+'OddsRatio_working_3-way'!AJ675</f>
        <v>0</v>
      </c>
      <c r="AQ675" s="11">
        <f>'OddsRatio_working_3-way'!AE675+'OddsRatio_working_3-way'!AK675</f>
        <v>0</v>
      </c>
      <c r="AR675" s="10">
        <f>IF(A675="","",IF(('OddsRatio_working_3-way'!X675=0),IF(Q675&gt;0,-Q675^(1/3),(-Q675)^(1/3)),'OddsRatio_working_3-way'!AL675-'OddsRatio_working_3-way'!R675/3))</f>
        <v>1.044524211847647</v>
      </c>
      <c r="AS675" s="11">
        <f>IF(('OddsRatio_working_3-way'!X675=0),IF(Q675&gt;0,-Q675^(1/3),(-Q675)^(1/3)),'OddsRatio_working_3-way'!AM675-'OddsRatio_working_3-way'!R675/3)</f>
        <v>-0.80811331531069408</v>
      </c>
      <c r="AT675" s="11">
        <f>IF(('OddsRatio_working_3-way'!X675=0),IF(Q675&gt;0,-Q675^(1/3),(-Q675)^(1/3)),'OddsRatio_working_3-way'!AN675-'OddsRatio_working_3-way'!R675/3)</f>
        <v>-0.23641089653695257</v>
      </c>
      <c r="AU675" s="11">
        <f>IF(('OddsRatio_working_3-way'!X675=0),0,'OddsRatio_working_3-way'!AO675)</f>
        <v>0</v>
      </c>
      <c r="AV675" s="11">
        <f>IF(('OddsRatio_working_3-way'!X675=0),0,'OddsRatio_working_3-way'!AP675)</f>
        <v>0</v>
      </c>
      <c r="AW675" s="11">
        <f>IF(('OddsRatio_working_3-way'!X675=0),0,'OddsRatio_working_3-way'!AQ675)</f>
        <v>0</v>
      </c>
    </row>
    <row r="676" spans="1:49" x14ac:dyDescent="0.2">
      <c r="A676" s="4">
        <f>IF('True_Odds_Calculator_3-way'!A677="","",'True_Odds_Calculator_3-way'!A677)</f>
        <v>2.5</v>
      </c>
      <c r="B676" s="4">
        <f>IF('True_Odds_Calculator_3-way'!B677="","",'True_Odds_Calculator_3-way'!B677)</f>
        <v>3</v>
      </c>
      <c r="C676" s="4">
        <f>IF('True_Odds_Calculator_3-way'!C677="","",'True_Odds_Calculator_3-way'!C677)</f>
        <v>3.33</v>
      </c>
      <c r="D676" s="9">
        <f t="shared" si="143"/>
        <v>0.38796212315544515</v>
      </c>
      <c r="E676" s="9">
        <f t="shared" si="144"/>
        <v>0.32222429806940356</v>
      </c>
      <c r="F676" s="9">
        <f t="shared" si="145"/>
        <v>0.2898135787751514</v>
      </c>
      <c r="G676" s="9">
        <f t="shared" si="146"/>
        <v>1.051714141347297</v>
      </c>
      <c r="H676" s="9">
        <f t="shared" si="147"/>
        <v>2.5775712120209451</v>
      </c>
      <c r="I676" s="9">
        <f t="shared" si="148"/>
        <v>3.1034282826945936</v>
      </c>
      <c r="J676" s="9">
        <f t="shared" si="149"/>
        <v>3.4504939493392017</v>
      </c>
      <c r="K676" s="11">
        <f t="shared" si="150"/>
        <v>0.4</v>
      </c>
      <c r="L676" s="11">
        <f t="shared" si="151"/>
        <v>0.33333333333333331</v>
      </c>
      <c r="M676" s="11">
        <f t="shared" si="152"/>
        <v>0.3003003003003003</v>
      </c>
      <c r="N676" s="11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-0.27987987987987983</v>
      </c>
      <c r="O676" s="11">
        <f>0</f>
        <v>0</v>
      </c>
      <c r="P676" s="11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0.23343343343343342</v>
      </c>
      <c r="Q676" s="11">
        <f>2*'OddsRatio_working_3-way'!K676*'OddsRatio_working_3-way'!L676*'OddsRatio_working_3-way'!M676</f>
        <v>8.0080080080080079E-2</v>
      </c>
      <c r="R676" s="11">
        <f t="shared" si="153"/>
        <v>0</v>
      </c>
      <c r="S676" s="11">
        <f t="shared" si="154"/>
        <v>-0.83404864091559383</v>
      </c>
      <c r="T676" s="11">
        <f t="shared" si="155"/>
        <v>-0.28612303290414881</v>
      </c>
      <c r="U676" s="11">
        <f>'OddsRatio_working_3-way'!S676-'OddsRatio_working_3-way'!R676^2/3</f>
        <v>-0.83404864091559383</v>
      </c>
      <c r="V676" s="11">
        <f>'OddsRatio_working_3-way'!S676*'OddsRatio_working_3-way'!R676/3-2*'OddsRatio_working_3-way'!R676^3/27-'OddsRatio_working_3-way'!T676</f>
        <v>0.28612303290414881</v>
      </c>
      <c r="W676" s="11">
        <f>'OddsRatio_working_3-way'!V676^2+4*'OddsRatio_working_3-way'!U676^3/27</f>
        <v>-4.0884555768060382E-3</v>
      </c>
      <c r="X676" s="11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0.14659028407015476</v>
      </c>
      <c r="Y676" s="11">
        <f>IF('OddsRatio_working_3-way'!W676&gt;=0,IF('OddsRatio_working_3-way'!V676+SQRT('OddsRatio_working_3-way'!W676)&gt;0,0,PI()),ACOS('OddsRatio_working_3-way'!V676/(2*'OddsRatio_working_3-way'!X676)))</f>
        <v>0.21986141113607505</v>
      </c>
      <c r="Z676" s="11">
        <f>'OddsRatio_working_3-way'!X676^(1/3)*COS('OddsRatio_working_3-way'!Y676/3)</f>
        <v>0.52585707067364862</v>
      </c>
      <c r="AA676" s="11">
        <f>'OddsRatio_working_3-way'!X676^(1/3)*COS(('OddsRatio_working_3-way'!Y676+2*PI())/3)</f>
        <v>-0.29636378837602684</v>
      </c>
      <c r="AB676" s="11">
        <f>'OddsRatio_working_3-way'!X676^(1/3)*COS(('OddsRatio_working_3-way'!Y676+4*PI())/3)</f>
        <v>-0.22949328229762184</v>
      </c>
      <c r="AC676" s="11">
        <f>'OddsRatio_working_3-way'!X676^(1/3)*SIN('OddsRatio_working_3-way'!Y676/3)</f>
        <v>3.8607704685213601E-2</v>
      </c>
      <c r="AD676" s="11">
        <f>'OddsRatio_working_3-way'!X676^(1/3)*SIN(('OddsRatio_working_3-way'!Y676+2*PI())/3)</f>
        <v>0.4361017296204418</v>
      </c>
      <c r="AE676" s="11">
        <f>'OddsRatio_working_3-way'!X676^(1/3)*SIN(('OddsRatio_working_3-way'!Y676+4*PI())/3)</f>
        <v>-0.47470943430565538</v>
      </c>
      <c r="AF676" s="11">
        <f>-'OddsRatio_working_3-way'!U676/(3*'OddsRatio_working_3-way'!X676^(1/3))*COS(('OddsRatio_working_3-way'!Y676)/3)</f>
        <v>0.52585707067364851</v>
      </c>
      <c r="AG676" s="11">
        <f>-'OddsRatio_working_3-way'!U676/(3*'OddsRatio_working_3-way'!X676^(1/3))*COS(('OddsRatio_working_3-way'!Y676+2*PI())/3)</f>
        <v>-0.29636378837602678</v>
      </c>
      <c r="AH676" s="11">
        <f>-'OddsRatio_working_3-way'!U676/(3*'OddsRatio_working_3-way'!X676^(1/3))*COS(('OddsRatio_working_3-way'!Y676+4*PI())/3)</f>
        <v>-0.22949328229762181</v>
      </c>
      <c r="AI676" s="11">
        <f>'OddsRatio_working_3-way'!U676/(3*'OddsRatio_working_3-way'!X676^(1/3))*SIN(('OddsRatio_working_3-way'!Y676)/3)</f>
        <v>-3.8607704685213594E-2</v>
      </c>
      <c r="AJ676" s="11">
        <f>'OddsRatio_working_3-way'!U676/(3*'OddsRatio_working_3-way'!X676^(1/3))*SIN(('OddsRatio_working_3-way'!Y676+2*PI())/3)</f>
        <v>-0.43610172962044169</v>
      </c>
      <c r="AK676" s="11">
        <f>'OddsRatio_working_3-way'!U676/(3*'OddsRatio_working_3-way'!X676^(1/3))*SIN(('OddsRatio_working_3-way'!Y676+4*PI())/3)</f>
        <v>0.47470943430565526</v>
      </c>
      <c r="AL676" s="11">
        <f>'OddsRatio_working_3-way'!Z676+'OddsRatio_working_3-way'!AF676</f>
        <v>1.051714141347297</v>
      </c>
      <c r="AM676" s="11">
        <f>'OddsRatio_working_3-way'!AA676+'OddsRatio_working_3-way'!AG676</f>
        <v>-0.59272757675205368</v>
      </c>
      <c r="AN676" s="11">
        <f>'OddsRatio_working_3-way'!AB676+'OddsRatio_working_3-way'!AH676</f>
        <v>-0.45898656459524367</v>
      </c>
      <c r="AO676" s="11">
        <f>'OddsRatio_working_3-way'!AC676+'OddsRatio_working_3-way'!AI676</f>
        <v>0</v>
      </c>
      <c r="AP676" s="11">
        <f>'OddsRatio_working_3-way'!AD676+'OddsRatio_working_3-way'!AJ676</f>
        <v>0</v>
      </c>
      <c r="AQ676" s="11">
        <f>'OddsRatio_working_3-way'!AE676+'OddsRatio_working_3-way'!AK676</f>
        <v>0</v>
      </c>
      <c r="AR676" s="10">
        <f>IF(A676="","",IF(('OddsRatio_working_3-way'!X676=0),IF(Q676&gt;0,-Q676^(1/3),(-Q676)^(1/3)),'OddsRatio_working_3-way'!AL676-'OddsRatio_working_3-way'!R676/3))</f>
        <v>1.051714141347297</v>
      </c>
      <c r="AS676" s="11">
        <f>IF(('OddsRatio_working_3-way'!X676=0),IF(Q676&gt;0,-Q676^(1/3),(-Q676)^(1/3)),'OddsRatio_working_3-way'!AM676-'OddsRatio_working_3-way'!R676/3)</f>
        <v>-0.59272757675205368</v>
      </c>
      <c r="AT676" s="11">
        <f>IF(('OddsRatio_working_3-way'!X676=0),IF(Q676&gt;0,-Q676^(1/3),(-Q676)^(1/3)),'OddsRatio_working_3-way'!AN676-'OddsRatio_working_3-way'!R676/3)</f>
        <v>-0.45898656459524367</v>
      </c>
      <c r="AU676" s="11">
        <f>IF(('OddsRatio_working_3-way'!X676=0),0,'OddsRatio_working_3-way'!AO676)</f>
        <v>0</v>
      </c>
      <c r="AV676" s="11">
        <f>IF(('OddsRatio_working_3-way'!X676=0),0,'OddsRatio_working_3-way'!AP676)</f>
        <v>0</v>
      </c>
      <c r="AW676" s="11">
        <f>IF(('OddsRatio_working_3-way'!X676=0),0,'OddsRatio_working_3-way'!AQ676)</f>
        <v>0</v>
      </c>
    </row>
    <row r="677" spans="1:49" x14ac:dyDescent="0.2">
      <c r="A677" s="4">
        <f>IF('True_Odds_Calculator_3-way'!A678="","",'True_Odds_Calculator_3-way'!A678)</f>
        <v>4.03</v>
      </c>
      <c r="B677" s="4">
        <f>IF('True_Odds_Calculator_3-way'!B678="","",'True_Odds_Calculator_3-way'!B678)</f>
        <v>3.16</v>
      </c>
      <c r="C677" s="4">
        <f>IF('True_Odds_Calculator_3-way'!C678="","",'True_Odds_Calculator_3-way'!C678)</f>
        <v>2.13</v>
      </c>
      <c r="D677" s="9">
        <f t="shared" si="143"/>
        <v>0.2384414558855229</v>
      </c>
      <c r="E677" s="9">
        <f t="shared" si="144"/>
        <v>0.30517198759609643</v>
      </c>
      <c r="F677" s="9">
        <f t="shared" si="145"/>
        <v>0.45638655651838078</v>
      </c>
      <c r="G677" s="9">
        <f t="shared" si="146"/>
        <v>1.0540929326643487</v>
      </c>
      <c r="H677" s="9">
        <f t="shared" si="147"/>
        <v>4.1939015859729762</v>
      </c>
      <c r="I677" s="9">
        <f t="shared" si="148"/>
        <v>3.2768407345549937</v>
      </c>
      <c r="J677" s="9">
        <f t="shared" si="149"/>
        <v>2.1911250139107139</v>
      </c>
      <c r="K677" s="11">
        <f t="shared" si="150"/>
        <v>0.24813895781637715</v>
      </c>
      <c r="L677" s="11">
        <f t="shared" si="151"/>
        <v>0.31645569620253161</v>
      </c>
      <c r="M677" s="11">
        <f t="shared" si="152"/>
        <v>0.46948356807511737</v>
      </c>
      <c r="N677" s="11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-0.27264848632581373</v>
      </c>
      <c r="O677" s="11">
        <f>0</f>
        <v>0</v>
      </c>
      <c r="P677" s="11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0.23299432658814756</v>
      </c>
      <c r="Q677" s="11">
        <f>2*'OddsRatio_working_3-way'!K677*'OddsRatio_working_3-way'!L677*'OddsRatio_working_3-way'!M677</f>
        <v>7.3732381831692256E-2</v>
      </c>
      <c r="R677" s="11">
        <f t="shared" si="153"/>
        <v>0</v>
      </c>
      <c r="S677" s="11">
        <f t="shared" si="154"/>
        <v>-0.8545593989094088</v>
      </c>
      <c r="T677" s="11">
        <f t="shared" si="155"/>
        <v>-0.2704301895282939</v>
      </c>
      <c r="U677" s="11">
        <f>'OddsRatio_working_3-way'!S677-'OddsRatio_working_3-way'!R677^2/3</f>
        <v>-0.8545593989094088</v>
      </c>
      <c r="V677" s="11">
        <f>'OddsRatio_working_3-way'!S677*'OddsRatio_working_3-way'!R677/3-2*'OddsRatio_working_3-way'!R677^3/27-'OddsRatio_working_3-way'!T677</f>
        <v>0.2704301895282939</v>
      </c>
      <c r="W677" s="11">
        <f>'OddsRatio_working_3-way'!V677^2+4*'OddsRatio_working_3-way'!U677^3/27</f>
        <v>-1.9320935053828314E-2</v>
      </c>
      <c r="X677" s="11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0.15203077193625741</v>
      </c>
      <c r="Y677" s="11">
        <f>IF('OddsRatio_working_3-way'!W677&gt;=0,IF('OddsRatio_working_3-way'!V677+SQRT('OddsRatio_working_3-way'!W677)&gt;0,0,PI()),ACOS('OddsRatio_working_3-way'!V677/(2*'OddsRatio_working_3-way'!X677)))</f>
        <v>0.47478082594930338</v>
      </c>
      <c r="Z677" s="11">
        <f>'OddsRatio_working_3-way'!X677^(1/3)*COS('OddsRatio_working_3-way'!Y677/3)</f>
        <v>0.52704646633217433</v>
      </c>
      <c r="AA677" s="11">
        <f>'OddsRatio_working_3-way'!X677^(1/3)*COS(('OddsRatio_working_3-way'!Y677+2*PI())/3)</f>
        <v>-0.33636804404804599</v>
      </c>
      <c r="AB677" s="11">
        <f>'OddsRatio_working_3-way'!X677^(1/3)*COS(('OddsRatio_working_3-way'!Y677+4*PI())/3)</f>
        <v>-0.19067842228412851</v>
      </c>
      <c r="AC677" s="11">
        <f>'OddsRatio_working_3-way'!X677^(1/3)*SIN('OddsRatio_working_3-way'!Y677/3)</f>
        <v>8.4113942343532491E-2</v>
      </c>
      <c r="AD677" s="11">
        <f>'OddsRatio_working_3-way'!X677^(1/3)*SIN(('OddsRatio_working_3-way'!Y677+2*PI())/3)</f>
        <v>0.41437865764671655</v>
      </c>
      <c r="AE677" s="11">
        <f>'OddsRatio_working_3-way'!X677^(1/3)*SIN(('OddsRatio_working_3-way'!Y677+4*PI())/3)</f>
        <v>-0.49849259999024909</v>
      </c>
      <c r="AF677" s="11">
        <f>-'OddsRatio_working_3-way'!U677/(3*'OddsRatio_working_3-way'!X677^(1/3))*COS(('OddsRatio_working_3-way'!Y677)/3)</f>
        <v>0.52704646633217433</v>
      </c>
      <c r="AG677" s="11">
        <f>-'OddsRatio_working_3-way'!U677/(3*'OddsRatio_working_3-way'!X677^(1/3))*COS(('OddsRatio_working_3-way'!Y677+2*PI())/3)</f>
        <v>-0.33636804404804599</v>
      </c>
      <c r="AH677" s="11">
        <f>-'OddsRatio_working_3-way'!U677/(3*'OddsRatio_working_3-way'!X677^(1/3))*COS(('OddsRatio_working_3-way'!Y677+4*PI())/3)</f>
        <v>-0.19067842228412851</v>
      </c>
      <c r="AI677" s="11">
        <f>'OddsRatio_working_3-way'!U677/(3*'OddsRatio_working_3-way'!X677^(1/3))*SIN(('OddsRatio_working_3-way'!Y677)/3)</f>
        <v>-8.4113942343532491E-2</v>
      </c>
      <c r="AJ677" s="11">
        <f>'OddsRatio_working_3-way'!U677/(3*'OddsRatio_working_3-way'!X677^(1/3))*SIN(('OddsRatio_working_3-way'!Y677+2*PI())/3)</f>
        <v>-0.41437865764671655</v>
      </c>
      <c r="AK677" s="11">
        <f>'OddsRatio_working_3-way'!U677/(3*'OddsRatio_working_3-way'!X677^(1/3))*SIN(('OddsRatio_working_3-way'!Y677+4*PI())/3)</f>
        <v>0.49849259999024909</v>
      </c>
      <c r="AL677" s="11">
        <f>'OddsRatio_working_3-way'!Z677+'OddsRatio_working_3-way'!AF677</f>
        <v>1.0540929326643487</v>
      </c>
      <c r="AM677" s="11">
        <f>'OddsRatio_working_3-way'!AA677+'OddsRatio_working_3-way'!AG677</f>
        <v>-0.67273608809609198</v>
      </c>
      <c r="AN677" s="11">
        <f>'OddsRatio_working_3-way'!AB677+'OddsRatio_working_3-way'!AH677</f>
        <v>-0.38135684456825703</v>
      </c>
      <c r="AO677" s="11">
        <f>'OddsRatio_working_3-way'!AC677+'OddsRatio_working_3-way'!AI677</f>
        <v>0</v>
      </c>
      <c r="AP677" s="11">
        <f>'OddsRatio_working_3-way'!AD677+'OddsRatio_working_3-way'!AJ677</f>
        <v>0</v>
      </c>
      <c r="AQ677" s="11">
        <f>'OddsRatio_working_3-way'!AE677+'OddsRatio_working_3-way'!AK677</f>
        <v>0</v>
      </c>
      <c r="AR677" s="10">
        <f>IF(A677="","",IF(('OddsRatio_working_3-way'!X677=0),IF(Q677&gt;0,-Q677^(1/3),(-Q677)^(1/3)),'OddsRatio_working_3-way'!AL677-'OddsRatio_working_3-way'!R677/3))</f>
        <v>1.0540929326643487</v>
      </c>
      <c r="AS677" s="11">
        <f>IF(('OddsRatio_working_3-way'!X677=0),IF(Q677&gt;0,-Q677^(1/3),(-Q677)^(1/3)),'OddsRatio_working_3-way'!AM677-'OddsRatio_working_3-way'!R677/3)</f>
        <v>-0.67273608809609198</v>
      </c>
      <c r="AT677" s="11">
        <f>IF(('OddsRatio_working_3-way'!X677=0),IF(Q677&gt;0,-Q677^(1/3),(-Q677)^(1/3)),'OddsRatio_working_3-way'!AN677-'OddsRatio_working_3-way'!R677/3)</f>
        <v>-0.38135684456825703</v>
      </c>
      <c r="AU677" s="11">
        <f>IF(('OddsRatio_working_3-way'!X677=0),0,'OddsRatio_working_3-way'!AO677)</f>
        <v>0</v>
      </c>
      <c r="AV677" s="11">
        <f>IF(('OddsRatio_working_3-way'!X677=0),0,'OddsRatio_working_3-way'!AP677)</f>
        <v>0</v>
      </c>
      <c r="AW677" s="11">
        <f>IF(('OddsRatio_working_3-way'!X677=0),0,'OddsRatio_working_3-way'!AQ677)</f>
        <v>0</v>
      </c>
    </row>
    <row r="678" spans="1:49" x14ac:dyDescent="0.2">
      <c r="A678" s="4">
        <f>IF('True_Odds_Calculator_3-way'!A679="","",'True_Odds_Calculator_3-way'!A679)</f>
        <v>3</v>
      </c>
      <c r="B678" s="4">
        <f>IF('True_Odds_Calculator_3-way'!B679="","",'True_Odds_Calculator_3-way'!B679)</f>
        <v>2.87</v>
      </c>
      <c r="C678" s="4">
        <f>IF('True_Odds_Calculator_3-way'!C679="","",'True_Odds_Calculator_3-way'!C679)</f>
        <v>2.84</v>
      </c>
      <c r="D678" s="9">
        <f t="shared" si="143"/>
        <v>0.32222555391161539</v>
      </c>
      <c r="E678" s="9">
        <f t="shared" si="144"/>
        <v>0.33707553068302676</v>
      </c>
      <c r="F678" s="9">
        <f t="shared" si="145"/>
        <v>0.34069891540535785</v>
      </c>
      <c r="G678" s="9">
        <f t="shared" si="146"/>
        <v>1.0517080936949745</v>
      </c>
      <c r="H678" s="9">
        <f t="shared" si="147"/>
        <v>3.1034161873899491</v>
      </c>
      <c r="I678" s="9">
        <f t="shared" si="148"/>
        <v>2.966694135209603</v>
      </c>
      <c r="J678" s="9">
        <f t="shared" si="149"/>
        <v>2.9351428923987526</v>
      </c>
      <c r="K678" s="11">
        <f t="shared" si="150"/>
        <v>0.33333333333333331</v>
      </c>
      <c r="L678" s="11">
        <f t="shared" si="151"/>
        <v>0.34843205574912889</v>
      </c>
      <c r="M678" s="11">
        <f t="shared" si="152"/>
        <v>0.35211267605633806</v>
      </c>
      <c r="N678" s="11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-0.28142840784544676</v>
      </c>
      <c r="O678" s="11">
        <f>0</f>
        <v>0</v>
      </c>
      <c r="P678" s="11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0.23351491060182231</v>
      </c>
      <c r="Q678" s="11">
        <f>2*'OddsRatio_working_3-way'!K678*'OddsRatio_working_3-way'!L678*'OddsRatio_working_3-way'!M678</f>
        <v>8.1791562382424632E-2</v>
      </c>
      <c r="R678" s="11">
        <f t="shared" si="153"/>
        <v>0</v>
      </c>
      <c r="S678" s="11">
        <f t="shared" si="154"/>
        <v>-0.82974889560567278</v>
      </c>
      <c r="T678" s="11">
        <f t="shared" si="155"/>
        <v>-0.29063008602650536</v>
      </c>
      <c r="U678" s="11">
        <f>'OddsRatio_working_3-way'!S678-'OddsRatio_working_3-way'!R678^2/3</f>
        <v>-0.82974889560567278</v>
      </c>
      <c r="V678" s="11">
        <f>'OddsRatio_working_3-way'!S678*'OddsRatio_working_3-way'!R678/3-2*'OddsRatio_working_3-way'!R678^3/27-'OddsRatio_working_3-way'!T678</f>
        <v>0.29063008602650536</v>
      </c>
      <c r="W678" s="11">
        <f>'OddsRatio_working_3-way'!V678^2+4*'OddsRatio_working_3-way'!U678^3/27</f>
        <v>-1.6647895332519425E-4</v>
      </c>
      <c r="X678" s="11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0.14545817771536523</v>
      </c>
      <c r="Y678" s="11">
        <f>IF('OddsRatio_working_3-way'!W678&gt;=0,IF('OddsRatio_working_3-way'!V678+SQRT('OddsRatio_working_3-way'!W678)&gt;0,0,PI()),ACOS('OddsRatio_working_3-way'!V678/(2*'OddsRatio_working_3-way'!X678)))</f>
        <v>4.4366382119185532E-2</v>
      </c>
      <c r="Z678" s="11">
        <f>'OddsRatio_working_3-way'!X678^(1/3)*COS('OddsRatio_working_3-way'!Y678/3)</f>
        <v>0.52585404684748727</v>
      </c>
      <c r="AA678" s="11">
        <f>'OddsRatio_working_3-way'!X678^(1/3)*COS(('OddsRatio_working_3-way'!Y678+2*PI())/3)</f>
        <v>-0.26966237508559099</v>
      </c>
      <c r="AB678" s="11">
        <f>'OddsRatio_working_3-way'!X678^(1/3)*COS(('OddsRatio_working_3-way'!Y678+4*PI())/3)</f>
        <v>-0.25619167176189589</v>
      </c>
      <c r="AC678" s="11">
        <f>'OddsRatio_working_3-way'!X678^(1/3)*SIN('OddsRatio_working_3-way'!Y678/3)</f>
        <v>7.7773141901089195E-3</v>
      </c>
      <c r="AD678" s="11">
        <f>'OddsRatio_working_3-way'!X678^(1/3)*SIN(('OddsRatio_working_3-way'!Y678+2*PI())/3)</f>
        <v>0.45151430615772187</v>
      </c>
      <c r="AE678" s="11">
        <f>'OddsRatio_working_3-way'!X678^(1/3)*SIN(('OddsRatio_working_3-way'!Y678+4*PI())/3)</f>
        <v>-0.45929162034783078</v>
      </c>
      <c r="AF678" s="11">
        <f>-'OddsRatio_working_3-way'!U678/(3*'OddsRatio_working_3-way'!X678^(1/3))*COS(('OddsRatio_working_3-way'!Y678)/3)</f>
        <v>0.52585404684748727</v>
      </c>
      <c r="AG678" s="11">
        <f>-'OddsRatio_working_3-way'!U678/(3*'OddsRatio_working_3-way'!X678^(1/3))*COS(('OddsRatio_working_3-way'!Y678+2*PI())/3)</f>
        <v>-0.26966237508559099</v>
      </c>
      <c r="AH678" s="11">
        <f>-'OddsRatio_working_3-way'!U678/(3*'OddsRatio_working_3-way'!X678^(1/3))*COS(('OddsRatio_working_3-way'!Y678+4*PI())/3)</f>
        <v>-0.25619167176189589</v>
      </c>
      <c r="AI678" s="11">
        <f>'OddsRatio_working_3-way'!U678/(3*'OddsRatio_working_3-way'!X678^(1/3))*SIN(('OddsRatio_working_3-way'!Y678)/3)</f>
        <v>-7.7773141901089195E-3</v>
      </c>
      <c r="AJ678" s="11">
        <f>'OddsRatio_working_3-way'!U678/(3*'OddsRatio_working_3-way'!X678^(1/3))*SIN(('OddsRatio_working_3-way'!Y678+2*PI())/3)</f>
        <v>-0.45151430615772187</v>
      </c>
      <c r="AK678" s="11">
        <f>'OddsRatio_working_3-way'!U678/(3*'OddsRatio_working_3-way'!X678^(1/3))*SIN(('OddsRatio_working_3-way'!Y678+4*PI())/3)</f>
        <v>0.45929162034783078</v>
      </c>
      <c r="AL678" s="11">
        <f>'OddsRatio_working_3-way'!Z678+'OddsRatio_working_3-way'!AF678</f>
        <v>1.0517080936949745</v>
      </c>
      <c r="AM678" s="11">
        <f>'OddsRatio_working_3-way'!AA678+'OddsRatio_working_3-way'!AG678</f>
        <v>-0.53932475017118198</v>
      </c>
      <c r="AN678" s="11">
        <f>'OddsRatio_working_3-way'!AB678+'OddsRatio_working_3-way'!AH678</f>
        <v>-0.51238334352379178</v>
      </c>
      <c r="AO678" s="11">
        <f>'OddsRatio_working_3-way'!AC678+'OddsRatio_working_3-way'!AI678</f>
        <v>0</v>
      </c>
      <c r="AP678" s="11">
        <f>'OddsRatio_working_3-way'!AD678+'OddsRatio_working_3-way'!AJ678</f>
        <v>0</v>
      </c>
      <c r="AQ678" s="11">
        <f>'OddsRatio_working_3-way'!AE678+'OddsRatio_working_3-way'!AK678</f>
        <v>0</v>
      </c>
      <c r="AR678" s="10">
        <f>IF(A678="","",IF(('OddsRatio_working_3-way'!X678=0),IF(Q678&gt;0,-Q678^(1/3),(-Q678)^(1/3)),'OddsRatio_working_3-way'!AL678-'OddsRatio_working_3-way'!R678/3))</f>
        <v>1.0517080936949745</v>
      </c>
      <c r="AS678" s="11">
        <f>IF(('OddsRatio_working_3-way'!X678=0),IF(Q678&gt;0,-Q678^(1/3),(-Q678)^(1/3)),'OddsRatio_working_3-way'!AM678-'OddsRatio_working_3-way'!R678/3)</f>
        <v>-0.53932475017118198</v>
      </c>
      <c r="AT678" s="11">
        <f>IF(('OddsRatio_working_3-way'!X678=0),IF(Q678&gt;0,-Q678^(1/3),(-Q678)^(1/3)),'OddsRatio_working_3-way'!AN678-'OddsRatio_working_3-way'!R678/3)</f>
        <v>-0.51238334352379178</v>
      </c>
      <c r="AU678" s="11">
        <f>IF(('OddsRatio_working_3-way'!X678=0),0,'OddsRatio_working_3-way'!AO678)</f>
        <v>0</v>
      </c>
      <c r="AV678" s="11">
        <f>IF(('OddsRatio_working_3-way'!X678=0),0,'OddsRatio_working_3-way'!AP678)</f>
        <v>0</v>
      </c>
      <c r="AW678" s="11">
        <f>IF(('OddsRatio_working_3-way'!X678=0),0,'OddsRatio_working_3-way'!AQ678)</f>
        <v>0</v>
      </c>
    </row>
    <row r="679" spans="1:49" x14ac:dyDescent="0.2">
      <c r="A679" s="4">
        <f>IF('True_Odds_Calculator_3-way'!A680="","",'True_Odds_Calculator_3-way'!A680)</f>
        <v>2.37</v>
      </c>
      <c r="B679" s="4">
        <f>IF('True_Odds_Calculator_3-way'!B680="","",'True_Odds_Calculator_3-way'!B680)</f>
        <v>2.92</v>
      </c>
      <c r="C679" s="4">
        <f>IF('True_Odds_Calculator_3-way'!C680="","",'True_Odds_Calculator_3-way'!C680)</f>
        <v>3.72</v>
      </c>
      <c r="D679" s="9">
        <f t="shared" si="143"/>
        <v>0.40972311031976477</v>
      </c>
      <c r="E679" s="9">
        <f t="shared" si="144"/>
        <v>0.33123058026372287</v>
      </c>
      <c r="F679" s="9">
        <f t="shared" si="145"/>
        <v>0.25904630941651241</v>
      </c>
      <c r="G679" s="9">
        <f t="shared" si="146"/>
        <v>1.0515858947423184</v>
      </c>
      <c r="H679" s="9">
        <f t="shared" si="147"/>
        <v>2.4406726757969763</v>
      </c>
      <c r="I679" s="9">
        <f t="shared" si="148"/>
        <v>3.0190449179052514</v>
      </c>
      <c r="J679" s="9">
        <f t="shared" si="149"/>
        <v>3.8603136336991062</v>
      </c>
      <c r="K679" s="11">
        <f t="shared" si="150"/>
        <v>0.42194092827004215</v>
      </c>
      <c r="L679" s="11">
        <f t="shared" si="151"/>
        <v>0.34246575342465752</v>
      </c>
      <c r="M679" s="11">
        <f t="shared" si="152"/>
        <v>0.26881720430107525</v>
      </c>
      <c r="N679" s="11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-0.27791792754847289</v>
      </c>
      <c r="O679" s="11">
        <f>0</f>
        <v>0</v>
      </c>
      <c r="P679" s="11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0.23345347058688259</v>
      </c>
      <c r="Q679" s="11">
        <f>2*'OddsRatio_working_3-way'!K679*'OddsRatio_working_3-way'!L679*'OddsRatio_working_3-way'!M679</f>
        <v>7.768834295736525E-2</v>
      </c>
      <c r="R679" s="11">
        <f t="shared" si="153"/>
        <v>0</v>
      </c>
      <c r="S679" s="11">
        <f t="shared" si="154"/>
        <v>-0.84000867682839553</v>
      </c>
      <c r="T679" s="11">
        <f t="shared" si="155"/>
        <v>-0.27953699728066406</v>
      </c>
      <c r="U679" s="11">
        <f>'OddsRatio_working_3-way'!S679-'OddsRatio_working_3-way'!R679^2/3</f>
        <v>-0.84000867682839553</v>
      </c>
      <c r="V679" s="11">
        <f>'OddsRatio_working_3-way'!S679*'OddsRatio_working_3-way'!R679/3-2*'OddsRatio_working_3-way'!R679^3/27-'OddsRatio_working_3-way'!T679</f>
        <v>0.27953699728066406</v>
      </c>
      <c r="W679" s="11">
        <f>'OddsRatio_working_3-way'!V679^2+4*'OddsRatio_working_3-way'!U679^3/27</f>
        <v>-9.6697882328022206E-3</v>
      </c>
      <c r="X679" s="11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0.14816436909855571</v>
      </c>
      <c r="Y679" s="11">
        <f>IF('OddsRatio_working_3-way'!W679&gt;=0,IF('OddsRatio_working_3-way'!V679+SQRT('OddsRatio_working_3-way'!W679)&gt;0,0,PI()),ACOS('OddsRatio_working_3-way'!V679/(2*'OddsRatio_working_3-way'!X679)))</f>
        <v>0.33825827267542952</v>
      </c>
      <c r="Z679" s="11">
        <f>'OddsRatio_working_3-way'!X679^(1/3)*COS('OddsRatio_working_3-way'!Y679/3)</f>
        <v>0.52579294737115922</v>
      </c>
      <c r="AA679" s="11">
        <f>'OddsRatio_working_3-way'!X679^(1/3)*COS(('OddsRatio_working_3-way'!Y679+2*PI())/3)</f>
        <v>-0.31445713289549371</v>
      </c>
      <c r="AB679" s="11">
        <f>'OddsRatio_working_3-way'!X679^(1/3)*COS(('OddsRatio_working_3-way'!Y679+4*PI())/3)</f>
        <v>-0.2113358144756656</v>
      </c>
      <c r="AC679" s="11">
        <f>'OddsRatio_working_3-way'!X679^(1/3)*SIN('OddsRatio_working_3-way'!Y679/3)</f>
        <v>5.9537120948876893E-2</v>
      </c>
      <c r="AD679" s="11">
        <f>'OddsRatio_working_3-way'!X679^(1/3)*SIN(('OddsRatio_working_3-way'!Y679+2*PI())/3)</f>
        <v>0.4255814890796798</v>
      </c>
      <c r="AE679" s="11">
        <f>'OddsRatio_working_3-way'!X679^(1/3)*SIN(('OddsRatio_working_3-way'!Y679+4*PI())/3)</f>
        <v>-0.48511861002855666</v>
      </c>
      <c r="AF679" s="11">
        <f>-'OddsRatio_working_3-way'!U679/(3*'OddsRatio_working_3-way'!X679^(1/3))*COS(('OddsRatio_working_3-way'!Y679)/3)</f>
        <v>0.52579294737115922</v>
      </c>
      <c r="AG679" s="11">
        <f>-'OddsRatio_working_3-way'!U679/(3*'OddsRatio_working_3-way'!X679^(1/3))*COS(('OddsRatio_working_3-way'!Y679+2*PI())/3)</f>
        <v>-0.31445713289549371</v>
      </c>
      <c r="AH679" s="11">
        <f>-'OddsRatio_working_3-way'!U679/(3*'OddsRatio_working_3-way'!X679^(1/3))*COS(('OddsRatio_working_3-way'!Y679+4*PI())/3)</f>
        <v>-0.2113358144756656</v>
      </c>
      <c r="AI679" s="11">
        <f>'OddsRatio_working_3-way'!U679/(3*'OddsRatio_working_3-way'!X679^(1/3))*SIN(('OddsRatio_working_3-way'!Y679)/3)</f>
        <v>-5.9537120948876893E-2</v>
      </c>
      <c r="AJ679" s="11">
        <f>'OddsRatio_working_3-way'!U679/(3*'OddsRatio_working_3-way'!X679^(1/3))*SIN(('OddsRatio_working_3-way'!Y679+2*PI())/3)</f>
        <v>-0.4255814890796798</v>
      </c>
      <c r="AK679" s="11">
        <f>'OddsRatio_working_3-way'!U679/(3*'OddsRatio_working_3-way'!X679^(1/3))*SIN(('OddsRatio_working_3-way'!Y679+4*PI())/3)</f>
        <v>0.48511861002855666</v>
      </c>
      <c r="AL679" s="11">
        <f>'OddsRatio_working_3-way'!Z679+'OddsRatio_working_3-way'!AF679</f>
        <v>1.0515858947423184</v>
      </c>
      <c r="AM679" s="11">
        <f>'OddsRatio_working_3-way'!AA679+'OddsRatio_working_3-way'!AG679</f>
        <v>-0.62891426579098741</v>
      </c>
      <c r="AN679" s="11">
        <f>'OddsRatio_working_3-way'!AB679+'OddsRatio_working_3-way'!AH679</f>
        <v>-0.4226716289513312</v>
      </c>
      <c r="AO679" s="11">
        <f>'OddsRatio_working_3-way'!AC679+'OddsRatio_working_3-way'!AI679</f>
        <v>0</v>
      </c>
      <c r="AP679" s="11">
        <f>'OddsRatio_working_3-way'!AD679+'OddsRatio_working_3-way'!AJ679</f>
        <v>0</v>
      </c>
      <c r="AQ679" s="11">
        <f>'OddsRatio_working_3-way'!AE679+'OddsRatio_working_3-way'!AK679</f>
        <v>0</v>
      </c>
      <c r="AR679" s="10">
        <f>IF(A679="","",IF(('OddsRatio_working_3-way'!X679=0),IF(Q679&gt;0,-Q679^(1/3),(-Q679)^(1/3)),'OddsRatio_working_3-way'!AL679-'OddsRatio_working_3-way'!R679/3))</f>
        <v>1.0515858947423184</v>
      </c>
      <c r="AS679" s="11">
        <f>IF(('OddsRatio_working_3-way'!X679=0),IF(Q679&gt;0,-Q679^(1/3),(-Q679)^(1/3)),'OddsRatio_working_3-way'!AM679-'OddsRatio_working_3-way'!R679/3)</f>
        <v>-0.62891426579098741</v>
      </c>
      <c r="AT679" s="11">
        <f>IF(('OddsRatio_working_3-way'!X679=0),IF(Q679&gt;0,-Q679^(1/3),(-Q679)^(1/3)),'OddsRatio_working_3-way'!AN679-'OddsRatio_working_3-way'!R679/3)</f>
        <v>-0.4226716289513312</v>
      </c>
      <c r="AU679" s="11">
        <f>IF(('OddsRatio_working_3-way'!X679=0),0,'OddsRatio_working_3-way'!AO679)</f>
        <v>0</v>
      </c>
      <c r="AV679" s="11">
        <f>IF(('OddsRatio_working_3-way'!X679=0),0,'OddsRatio_working_3-way'!AP679)</f>
        <v>0</v>
      </c>
      <c r="AW679" s="11">
        <f>IF(('OddsRatio_working_3-way'!X679=0),0,'OddsRatio_working_3-way'!AQ679)</f>
        <v>0</v>
      </c>
    </row>
    <row r="680" spans="1:49" x14ac:dyDescent="0.2">
      <c r="A680" s="4">
        <f>IF('True_Odds_Calculator_3-way'!A681="","",'True_Odds_Calculator_3-way'!A681)</f>
        <v>4.6500000000000004</v>
      </c>
      <c r="B680" s="4">
        <f>IF('True_Odds_Calculator_3-way'!B681="","",'True_Odds_Calculator_3-way'!B681)</f>
        <v>4.24</v>
      </c>
      <c r="C680" s="4">
        <f>IF('True_Odds_Calculator_3-way'!C681="","",'True_Odds_Calculator_3-way'!C681)</f>
        <v>1.69</v>
      </c>
      <c r="D680" s="9">
        <f t="shared" si="143"/>
        <v>0.20301421463064495</v>
      </c>
      <c r="E680" s="9">
        <f t="shared" si="144"/>
        <v>0.2229760154722833</v>
      </c>
      <c r="F680" s="9">
        <f t="shared" si="145"/>
        <v>0.57400976989707153</v>
      </c>
      <c r="G680" s="9">
        <f t="shared" si="146"/>
        <v>1.075551632487741</v>
      </c>
      <c r="H680" s="9">
        <f t="shared" si="147"/>
        <v>4.9257634585802554</v>
      </c>
      <c r="I680" s="9">
        <f t="shared" si="148"/>
        <v>4.4847872892602814</v>
      </c>
      <c r="J680" s="9">
        <f t="shared" si="149"/>
        <v>1.7421306264165415</v>
      </c>
      <c r="K680" s="11">
        <f t="shared" si="150"/>
        <v>0.21505376344086019</v>
      </c>
      <c r="L680" s="11">
        <f t="shared" si="151"/>
        <v>0.23584905660377356</v>
      </c>
      <c r="M680" s="11">
        <f t="shared" si="152"/>
        <v>0.59171597633136097</v>
      </c>
      <c r="N680" s="11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-0.24489586447075096</v>
      </c>
      <c r="O680" s="11">
        <f>0</f>
        <v>0</v>
      </c>
      <c r="P680" s="11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0.22749072330045225</v>
      </c>
      <c r="Q680" s="11">
        <f>2*'OddsRatio_working_3-way'!K680*'OddsRatio_working_3-way'!L680*'OddsRatio_working_3-way'!M680</f>
        <v>6.0023937546293454E-2</v>
      </c>
      <c r="R680" s="11">
        <f t="shared" si="153"/>
        <v>0</v>
      </c>
      <c r="S680" s="11">
        <f t="shared" si="154"/>
        <v>-0.92892839898332591</v>
      </c>
      <c r="T680" s="11">
        <f t="shared" si="155"/>
        <v>-0.24509984142040256</v>
      </c>
      <c r="U680" s="11">
        <f>'OddsRatio_working_3-way'!S680-'OddsRatio_working_3-way'!R680^2/3</f>
        <v>-0.92892839898332591</v>
      </c>
      <c r="V680" s="11">
        <f>'OddsRatio_working_3-way'!S680*'OddsRatio_working_3-way'!R680/3-2*'OddsRatio_working_3-way'!R680^3/27-'OddsRatio_working_3-way'!T680</f>
        <v>0.24509984142040256</v>
      </c>
      <c r="W680" s="11">
        <f>'OddsRatio_working_3-way'!V680^2+4*'OddsRatio_working_3-way'!U680^3/27</f>
        <v>-5.867861876512568E-2</v>
      </c>
      <c r="X680" s="11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0.17230246010245484</v>
      </c>
      <c r="Y680" s="11">
        <f>IF('OddsRatio_working_3-way'!W680&gt;=0,IF('OddsRatio_working_3-way'!V680+SQRT('OddsRatio_working_3-way'!W680)&gt;0,0,PI()),ACOS('OddsRatio_working_3-way'!V680/(2*'OddsRatio_working_3-way'!X680)))</f>
        <v>0.77952315021039986</v>
      </c>
      <c r="Z680" s="11">
        <f>'OddsRatio_working_3-way'!X680^(1/3)*COS('OddsRatio_working_3-way'!Y680/3)</f>
        <v>0.5377758162438705</v>
      </c>
      <c r="AA680" s="11">
        <f>'OddsRatio_working_3-way'!X680^(1/3)*COS(('OddsRatio_working_3-way'!Y680+2*PI())/3)</f>
        <v>-0.39270219785967386</v>
      </c>
      <c r="AB680" s="11">
        <f>'OddsRatio_working_3-way'!X680^(1/3)*COS(('OddsRatio_working_3-way'!Y680+4*PI())/3)</f>
        <v>-0.14507361838419669</v>
      </c>
      <c r="AC680" s="11">
        <f>'OddsRatio_working_3-way'!X680^(1/3)*SIN('OddsRatio_working_3-way'!Y680/3)</f>
        <v>0.14296842701921142</v>
      </c>
      <c r="AD680" s="11">
        <f>'OddsRatio_working_3-way'!X680^(1/3)*SIN(('OddsRatio_working_3-way'!Y680+2*PI())/3)</f>
        <v>0.39424330489849824</v>
      </c>
      <c r="AE680" s="11">
        <f>'OddsRatio_working_3-way'!X680^(1/3)*SIN(('OddsRatio_working_3-way'!Y680+4*PI())/3)</f>
        <v>-0.53721173191770966</v>
      </c>
      <c r="AF680" s="11">
        <f>-'OddsRatio_working_3-way'!U680/(3*'OddsRatio_working_3-way'!X680^(1/3))*COS(('OddsRatio_working_3-way'!Y680)/3)</f>
        <v>0.5377758162438705</v>
      </c>
      <c r="AG680" s="11">
        <f>-'OddsRatio_working_3-way'!U680/(3*'OddsRatio_working_3-way'!X680^(1/3))*COS(('OddsRatio_working_3-way'!Y680+2*PI())/3)</f>
        <v>-0.39270219785967386</v>
      </c>
      <c r="AH680" s="11">
        <f>-'OddsRatio_working_3-way'!U680/(3*'OddsRatio_working_3-way'!X680^(1/3))*COS(('OddsRatio_working_3-way'!Y680+4*PI())/3)</f>
        <v>-0.14507361838419669</v>
      </c>
      <c r="AI680" s="11">
        <f>'OddsRatio_working_3-way'!U680/(3*'OddsRatio_working_3-way'!X680^(1/3))*SIN(('OddsRatio_working_3-way'!Y680)/3)</f>
        <v>-0.14296842701921142</v>
      </c>
      <c r="AJ680" s="11">
        <f>'OddsRatio_working_3-way'!U680/(3*'OddsRatio_working_3-way'!X680^(1/3))*SIN(('OddsRatio_working_3-way'!Y680+2*PI())/3)</f>
        <v>-0.39424330489849824</v>
      </c>
      <c r="AK680" s="11">
        <f>'OddsRatio_working_3-way'!U680/(3*'OddsRatio_working_3-way'!X680^(1/3))*SIN(('OddsRatio_working_3-way'!Y680+4*PI())/3)</f>
        <v>0.53721173191770966</v>
      </c>
      <c r="AL680" s="11">
        <f>'OddsRatio_working_3-way'!Z680+'OddsRatio_working_3-way'!AF680</f>
        <v>1.075551632487741</v>
      </c>
      <c r="AM680" s="11">
        <f>'OddsRatio_working_3-way'!AA680+'OddsRatio_working_3-way'!AG680</f>
        <v>-0.78540439571934773</v>
      </c>
      <c r="AN680" s="11">
        <f>'OddsRatio_working_3-way'!AB680+'OddsRatio_working_3-way'!AH680</f>
        <v>-0.29014723676839338</v>
      </c>
      <c r="AO680" s="11">
        <f>'OddsRatio_working_3-way'!AC680+'OddsRatio_working_3-way'!AI680</f>
        <v>0</v>
      </c>
      <c r="AP680" s="11">
        <f>'OddsRatio_working_3-way'!AD680+'OddsRatio_working_3-way'!AJ680</f>
        <v>0</v>
      </c>
      <c r="AQ680" s="11">
        <f>'OddsRatio_working_3-way'!AE680+'OddsRatio_working_3-way'!AK680</f>
        <v>0</v>
      </c>
      <c r="AR680" s="10">
        <f>IF(A680="","",IF(('OddsRatio_working_3-way'!X680=0),IF(Q680&gt;0,-Q680^(1/3),(-Q680)^(1/3)),'OddsRatio_working_3-way'!AL680-'OddsRatio_working_3-way'!R680/3))</f>
        <v>1.075551632487741</v>
      </c>
      <c r="AS680" s="11">
        <f>IF(('OddsRatio_working_3-way'!X680=0),IF(Q680&gt;0,-Q680^(1/3),(-Q680)^(1/3)),'OddsRatio_working_3-way'!AM680-'OddsRatio_working_3-way'!R680/3)</f>
        <v>-0.78540439571934773</v>
      </c>
      <c r="AT680" s="11">
        <f>IF(('OddsRatio_working_3-way'!X680=0),IF(Q680&gt;0,-Q680^(1/3),(-Q680)^(1/3)),'OddsRatio_working_3-way'!AN680-'OddsRatio_working_3-way'!R680/3)</f>
        <v>-0.29014723676839338</v>
      </c>
      <c r="AU680" s="11">
        <f>IF(('OddsRatio_working_3-way'!X680=0),0,'OddsRatio_working_3-way'!AO680)</f>
        <v>0</v>
      </c>
      <c r="AV680" s="11">
        <f>IF(('OddsRatio_working_3-way'!X680=0),0,'OddsRatio_working_3-way'!AP680)</f>
        <v>0</v>
      </c>
      <c r="AW680" s="11">
        <f>IF(('OddsRatio_working_3-way'!X680=0),0,'OddsRatio_working_3-way'!AQ680)</f>
        <v>0</v>
      </c>
    </row>
    <row r="681" spans="1:49" x14ac:dyDescent="0.2">
      <c r="A681" s="4">
        <f>IF('True_Odds_Calculator_3-way'!A682="","",'True_Odds_Calculator_3-way'!A682)</f>
        <v>1.37</v>
      </c>
      <c r="B681" s="4">
        <f>IF('True_Odds_Calculator_3-way'!B682="","",'True_Odds_Calculator_3-way'!B682)</f>
        <v>5.07</v>
      </c>
      <c r="C681" s="4">
        <f>IF('True_Odds_Calculator_3-way'!C682="","",'True_Odds_Calculator_3-way'!C682)</f>
        <v>8.4</v>
      </c>
      <c r="D681" s="9">
        <f t="shared" si="143"/>
        <v>0.70949201373735404</v>
      </c>
      <c r="E681" s="9">
        <f t="shared" si="144"/>
        <v>0.18168438001167217</v>
      </c>
      <c r="F681" s="9">
        <f t="shared" si="145"/>
        <v>0.10882360625097381</v>
      </c>
      <c r="G681" s="9">
        <f t="shared" si="146"/>
        <v>1.1066463109187707</v>
      </c>
      <c r="H681" s="9">
        <f t="shared" si="147"/>
        <v>1.4094591350399452</v>
      </c>
      <c r="I681" s="9">
        <f t="shared" si="148"/>
        <v>5.5040504854393966</v>
      </c>
      <c r="J681" s="9">
        <f t="shared" si="149"/>
        <v>9.189182700798904</v>
      </c>
      <c r="K681" s="11">
        <f t="shared" si="150"/>
        <v>0.72992700729927007</v>
      </c>
      <c r="L681" s="11">
        <f t="shared" si="151"/>
        <v>0.1972386587771203</v>
      </c>
      <c r="M681" s="11">
        <f t="shared" si="152"/>
        <v>0.11904761904761904</v>
      </c>
      <c r="N681" s="11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-0.19099413905702511</v>
      </c>
      <c r="O681" s="11">
        <f>0</f>
        <v>0</v>
      </c>
      <c r="P681" s="11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0.20292889467510467</v>
      </c>
      <c r="Q681" s="11">
        <f>2*'OddsRatio_working_3-way'!K681*'OddsRatio_working_3-way'!L681*'OddsRatio_working_3-way'!M681</f>
        <v>3.4278529505929835E-2</v>
      </c>
      <c r="R681" s="11">
        <f t="shared" si="153"/>
        <v>0</v>
      </c>
      <c r="S681" s="11">
        <f t="shared" si="154"/>
        <v>-1.0624875489740353</v>
      </c>
      <c r="T681" s="11">
        <f t="shared" si="155"/>
        <v>-0.1794742481375059</v>
      </c>
      <c r="U681" s="11">
        <f>'OddsRatio_working_3-way'!S681-'OddsRatio_working_3-way'!R681^2/3</f>
        <v>-1.0624875489740353</v>
      </c>
      <c r="V681" s="11">
        <f>'OddsRatio_working_3-way'!S681*'OddsRatio_working_3-way'!R681/3-2*'OddsRatio_working_3-way'!R681^3/27-'OddsRatio_working_3-way'!T681</f>
        <v>0.1794742481375059</v>
      </c>
      <c r="W681" s="11">
        <f>'OddsRatio_working_3-way'!V681^2+4*'OddsRatio_working_3-way'!U681^3/27</f>
        <v>-0.14548095321785601</v>
      </c>
      <c r="X681" s="11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0.21076762023753734</v>
      </c>
      <c r="Y681" s="11">
        <f>IF('OddsRatio_working_3-way'!W681&gt;=0,IF('OddsRatio_working_3-way'!V681+SQRT('OddsRatio_working_3-way'!W681)&gt;0,0,PI()),ACOS('OddsRatio_working_3-way'!V681/(2*'OddsRatio_working_3-way'!X681)))</f>
        <v>1.1309909945238574</v>
      </c>
      <c r="Z681" s="11">
        <f>'OddsRatio_working_3-way'!X681^(1/3)*COS('OddsRatio_working_3-way'!Y681/3)</f>
        <v>0.55332315545938537</v>
      </c>
      <c r="AA681" s="11">
        <f>'OddsRatio_working_3-way'!X681^(1/3)*COS(('OddsRatio_working_3-way'!Y681+2*PI())/3)</f>
        <v>-0.46639033534924929</v>
      </c>
      <c r="AB681" s="11">
        <f>'OddsRatio_working_3-way'!X681^(1/3)*COS(('OddsRatio_working_3-way'!Y681+4*PI())/3)</f>
        <v>-8.6932820110136227E-2</v>
      </c>
      <c r="AC681" s="11">
        <f>'OddsRatio_working_3-way'!X681^(1/3)*SIN('OddsRatio_working_3-way'!Y681/3)</f>
        <v>0.21907989856932841</v>
      </c>
      <c r="AD681" s="11">
        <f>'OddsRatio_working_3-way'!X681^(1/3)*SIN(('OddsRatio_working_3-way'!Y681+2*PI())/3)</f>
        <v>0.36965195984532967</v>
      </c>
      <c r="AE681" s="11">
        <f>'OddsRatio_working_3-way'!X681^(1/3)*SIN(('OddsRatio_working_3-way'!Y681+4*PI())/3)</f>
        <v>-0.58873185841465814</v>
      </c>
      <c r="AF681" s="11">
        <f>-'OddsRatio_working_3-way'!U681/(3*'OddsRatio_working_3-way'!X681^(1/3))*COS(('OddsRatio_working_3-way'!Y681)/3)</f>
        <v>0.55332315545938549</v>
      </c>
      <c r="AG681" s="11">
        <f>-'OddsRatio_working_3-way'!U681/(3*'OddsRatio_working_3-way'!X681^(1/3))*COS(('OddsRatio_working_3-way'!Y681+2*PI())/3)</f>
        <v>-0.46639033534924934</v>
      </c>
      <c r="AH681" s="11">
        <f>-'OddsRatio_working_3-way'!U681/(3*'OddsRatio_working_3-way'!X681^(1/3))*COS(('OddsRatio_working_3-way'!Y681+4*PI())/3)</f>
        <v>-8.6932820110136241E-2</v>
      </c>
      <c r="AI681" s="11">
        <f>'OddsRatio_working_3-way'!U681/(3*'OddsRatio_working_3-way'!X681^(1/3))*SIN(('OddsRatio_working_3-way'!Y681)/3)</f>
        <v>-0.21907989856932847</v>
      </c>
      <c r="AJ681" s="11">
        <f>'OddsRatio_working_3-way'!U681/(3*'OddsRatio_working_3-way'!X681^(1/3))*SIN(('OddsRatio_working_3-way'!Y681+2*PI())/3)</f>
        <v>-0.36965195984532973</v>
      </c>
      <c r="AK681" s="11">
        <f>'OddsRatio_working_3-way'!U681/(3*'OddsRatio_working_3-way'!X681^(1/3))*SIN(('OddsRatio_working_3-way'!Y681+4*PI())/3)</f>
        <v>0.58873185841465825</v>
      </c>
      <c r="AL681" s="11">
        <f>'OddsRatio_working_3-way'!Z681+'OddsRatio_working_3-way'!AF681</f>
        <v>1.1066463109187707</v>
      </c>
      <c r="AM681" s="11">
        <f>'OddsRatio_working_3-way'!AA681+'OddsRatio_working_3-way'!AG681</f>
        <v>-0.93278067069849868</v>
      </c>
      <c r="AN681" s="11">
        <f>'OddsRatio_working_3-way'!AB681+'OddsRatio_working_3-way'!AH681</f>
        <v>-0.17386564022027245</v>
      </c>
      <c r="AO681" s="11">
        <f>'OddsRatio_working_3-way'!AC681+'OddsRatio_working_3-way'!AI681</f>
        <v>0</v>
      </c>
      <c r="AP681" s="11">
        <f>'OddsRatio_working_3-way'!AD681+'OddsRatio_working_3-way'!AJ681</f>
        <v>0</v>
      </c>
      <c r="AQ681" s="11">
        <f>'OddsRatio_working_3-way'!AE681+'OddsRatio_working_3-way'!AK681</f>
        <v>0</v>
      </c>
      <c r="AR681" s="10">
        <f>IF(A681="","",IF(('OddsRatio_working_3-way'!X681=0),IF(Q681&gt;0,-Q681^(1/3),(-Q681)^(1/3)),'OddsRatio_working_3-way'!AL681-'OddsRatio_working_3-way'!R681/3))</f>
        <v>1.1066463109187707</v>
      </c>
      <c r="AS681" s="11">
        <f>IF(('OddsRatio_working_3-way'!X681=0),IF(Q681&gt;0,-Q681^(1/3),(-Q681)^(1/3)),'OddsRatio_working_3-way'!AM681-'OddsRatio_working_3-way'!R681/3)</f>
        <v>-0.93278067069849868</v>
      </c>
      <c r="AT681" s="11">
        <f>IF(('OddsRatio_working_3-way'!X681=0),IF(Q681&gt;0,-Q681^(1/3),(-Q681)^(1/3)),'OddsRatio_working_3-way'!AN681-'OddsRatio_working_3-way'!R681/3)</f>
        <v>-0.17386564022027245</v>
      </c>
      <c r="AU681" s="11">
        <f>IF(('OddsRatio_working_3-way'!X681=0),0,'OddsRatio_working_3-way'!AO681)</f>
        <v>0</v>
      </c>
      <c r="AV681" s="11">
        <f>IF(('OddsRatio_working_3-way'!X681=0),0,'OddsRatio_working_3-way'!AP681)</f>
        <v>0</v>
      </c>
      <c r="AW681" s="11">
        <f>IF(('OddsRatio_working_3-way'!X681=0),0,'OddsRatio_working_3-way'!AQ681)</f>
        <v>0</v>
      </c>
    </row>
    <row r="682" spans="1:49" x14ac:dyDescent="0.2">
      <c r="A682" s="4">
        <f>IF('True_Odds_Calculator_3-way'!A683="","",'True_Odds_Calculator_3-way'!A683)</f>
        <v>1.63</v>
      </c>
      <c r="B682" s="4">
        <f>IF('True_Odds_Calculator_3-way'!B683="","",'True_Odds_Calculator_3-way'!B683)</f>
        <v>3.73</v>
      </c>
      <c r="C682" s="4">
        <f>IF('True_Odds_Calculator_3-way'!C683="","",'True_Odds_Calculator_3-way'!C683)</f>
        <v>6.12</v>
      </c>
      <c r="D682" s="9">
        <f t="shared" si="143"/>
        <v>0.59444505166939599</v>
      </c>
      <c r="E682" s="9">
        <f t="shared" si="144"/>
        <v>0.25275638123263022</v>
      </c>
      <c r="F682" s="9">
        <f t="shared" si="145"/>
        <v>0.15279856709797349</v>
      </c>
      <c r="G682" s="9">
        <f t="shared" si="146"/>
        <v>1.082922654356957</v>
      </c>
      <c r="H682" s="9">
        <f t="shared" si="147"/>
        <v>1.6822412722448832</v>
      </c>
      <c r="I682" s="9">
        <f t="shared" si="148"/>
        <v>3.9563788463944922</v>
      </c>
      <c r="J682" s="9">
        <f t="shared" si="149"/>
        <v>6.54456399030762</v>
      </c>
      <c r="K682" s="11">
        <f t="shared" si="150"/>
        <v>0.61349693251533743</v>
      </c>
      <c r="L682" s="11">
        <f t="shared" si="151"/>
        <v>0.26809651474530832</v>
      </c>
      <c r="M682" s="11">
        <f t="shared" si="152"/>
        <v>0.16339869281045752</v>
      </c>
      <c r="N682" s="11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-0.23666023918737034</v>
      </c>
      <c r="O682" s="11">
        <f>0</f>
        <v>0</v>
      </c>
      <c r="P682" s="11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0.22790192520151314</v>
      </c>
      <c r="Q682" s="11">
        <f>2*'OddsRatio_working_3-way'!K682*'OddsRatio_working_3-way'!L682*'OddsRatio_working_3-way'!M682</f>
        <v>5.3750454056960655E-2</v>
      </c>
      <c r="R682" s="11">
        <f t="shared" si="153"/>
        <v>0</v>
      </c>
      <c r="S682" s="11">
        <f t="shared" si="154"/>
        <v>-0.96299203442060666</v>
      </c>
      <c r="T682" s="11">
        <f t="shared" si="155"/>
        <v>-0.22712076283504878</v>
      </c>
      <c r="U682" s="11">
        <f>'OddsRatio_working_3-way'!S682-'OddsRatio_working_3-way'!R682^2/3</f>
        <v>-0.96299203442060666</v>
      </c>
      <c r="V682" s="11">
        <f>'OddsRatio_working_3-way'!S682*'OddsRatio_working_3-way'!R682/3-2*'OddsRatio_working_3-way'!R682^3/27-'OddsRatio_working_3-way'!T682</f>
        <v>0.22712076283504878</v>
      </c>
      <c r="W682" s="11">
        <f>'OddsRatio_working_3-way'!V682^2+4*'OddsRatio_working_3-way'!U682^3/27</f>
        <v>-8.0717519991317183E-2</v>
      </c>
      <c r="X682" s="11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0.18186627016993259</v>
      </c>
      <c r="Y682" s="11">
        <f>IF('OddsRatio_working_3-way'!W682&gt;=0,IF('OddsRatio_working_3-way'!V682+SQRT('OddsRatio_working_3-way'!W682)&gt;0,0,PI()),ACOS('OddsRatio_working_3-way'!V682/(2*'OddsRatio_working_3-way'!X682)))</f>
        <v>0.89641147467893345</v>
      </c>
      <c r="Z682" s="11">
        <f>'OddsRatio_working_3-way'!X682^(1/3)*COS('OddsRatio_working_3-way'!Y682/3)</f>
        <v>0.5414613271784785</v>
      </c>
      <c r="AA682" s="11">
        <f>'OddsRatio_working_3-way'!X682^(1/3)*COS(('OddsRatio_working_3-way'!Y682+2*PI())/3)</f>
        <v>-0.41517003489340326</v>
      </c>
      <c r="AB682" s="11">
        <f>'OddsRatio_working_3-way'!X682^(1/3)*COS(('OddsRatio_working_3-way'!Y682+4*PI())/3)</f>
        <v>-0.12629129228507513</v>
      </c>
      <c r="AC682" s="11">
        <f>'OddsRatio_working_3-way'!X682^(1/3)*SIN('OddsRatio_working_3-way'!Y682/3)</f>
        <v>0.16678421980807887</v>
      </c>
      <c r="AD682" s="11">
        <f>'OddsRatio_working_3-way'!X682^(1/3)*SIN(('OddsRatio_working_3-way'!Y682+2*PI())/3)</f>
        <v>0.38552715459936049</v>
      </c>
      <c r="AE682" s="11">
        <f>'OddsRatio_working_3-way'!X682^(1/3)*SIN(('OddsRatio_working_3-way'!Y682+4*PI())/3)</f>
        <v>-0.55231137440743927</v>
      </c>
      <c r="AF682" s="11">
        <f>-'OddsRatio_working_3-way'!U682/(3*'OddsRatio_working_3-way'!X682^(1/3))*COS(('OddsRatio_working_3-way'!Y682)/3)</f>
        <v>0.5414613271784785</v>
      </c>
      <c r="AG682" s="11">
        <f>-'OddsRatio_working_3-way'!U682/(3*'OddsRatio_working_3-way'!X682^(1/3))*COS(('OddsRatio_working_3-way'!Y682+2*PI())/3)</f>
        <v>-0.41517003489340326</v>
      </c>
      <c r="AH682" s="11">
        <f>-'OddsRatio_working_3-way'!U682/(3*'OddsRatio_working_3-way'!X682^(1/3))*COS(('OddsRatio_working_3-way'!Y682+4*PI())/3)</f>
        <v>-0.12629129228507513</v>
      </c>
      <c r="AI682" s="11">
        <f>'OddsRatio_working_3-way'!U682/(3*'OddsRatio_working_3-way'!X682^(1/3))*SIN(('OddsRatio_working_3-way'!Y682)/3)</f>
        <v>-0.16678421980807887</v>
      </c>
      <c r="AJ682" s="11">
        <f>'OddsRatio_working_3-way'!U682/(3*'OddsRatio_working_3-way'!X682^(1/3))*SIN(('OddsRatio_working_3-way'!Y682+2*PI())/3)</f>
        <v>-0.38552715459936049</v>
      </c>
      <c r="AK682" s="11">
        <f>'OddsRatio_working_3-way'!U682/(3*'OddsRatio_working_3-way'!X682^(1/3))*SIN(('OddsRatio_working_3-way'!Y682+4*PI())/3)</f>
        <v>0.55231137440743927</v>
      </c>
      <c r="AL682" s="11">
        <f>'OddsRatio_working_3-way'!Z682+'OddsRatio_working_3-way'!AF682</f>
        <v>1.082922654356957</v>
      </c>
      <c r="AM682" s="11">
        <f>'OddsRatio_working_3-way'!AA682+'OddsRatio_working_3-way'!AG682</f>
        <v>-0.83034006978680652</v>
      </c>
      <c r="AN682" s="11">
        <f>'OddsRatio_working_3-way'!AB682+'OddsRatio_working_3-way'!AH682</f>
        <v>-0.25258258457015026</v>
      </c>
      <c r="AO682" s="11">
        <f>'OddsRatio_working_3-way'!AC682+'OddsRatio_working_3-way'!AI682</f>
        <v>0</v>
      </c>
      <c r="AP682" s="11">
        <f>'OddsRatio_working_3-way'!AD682+'OddsRatio_working_3-way'!AJ682</f>
        <v>0</v>
      </c>
      <c r="AQ682" s="11">
        <f>'OddsRatio_working_3-way'!AE682+'OddsRatio_working_3-way'!AK682</f>
        <v>0</v>
      </c>
      <c r="AR682" s="10">
        <f>IF(A682="","",IF(('OddsRatio_working_3-way'!X682=0),IF(Q682&gt;0,-Q682^(1/3),(-Q682)^(1/3)),'OddsRatio_working_3-way'!AL682-'OddsRatio_working_3-way'!R682/3))</f>
        <v>1.082922654356957</v>
      </c>
      <c r="AS682" s="11">
        <f>IF(('OddsRatio_working_3-way'!X682=0),IF(Q682&gt;0,-Q682^(1/3),(-Q682)^(1/3)),'OddsRatio_working_3-way'!AM682-'OddsRatio_working_3-way'!R682/3)</f>
        <v>-0.83034006978680652</v>
      </c>
      <c r="AT682" s="11">
        <f>IF(('OddsRatio_working_3-way'!X682=0),IF(Q682&gt;0,-Q682^(1/3),(-Q682)^(1/3)),'OddsRatio_working_3-way'!AN682-'OddsRatio_working_3-way'!R682/3)</f>
        <v>-0.25258258457015026</v>
      </c>
      <c r="AU682" s="11">
        <f>IF(('OddsRatio_working_3-way'!X682=0),0,'OddsRatio_working_3-way'!AO682)</f>
        <v>0</v>
      </c>
      <c r="AV682" s="11">
        <f>IF(('OddsRatio_working_3-way'!X682=0),0,'OddsRatio_working_3-way'!AP682)</f>
        <v>0</v>
      </c>
      <c r="AW682" s="11">
        <f>IF(('OddsRatio_working_3-way'!X682=0),0,'OddsRatio_working_3-way'!AQ682)</f>
        <v>0</v>
      </c>
    </row>
    <row r="683" spans="1:49" x14ac:dyDescent="0.2">
      <c r="A683" s="4">
        <f>IF('True_Odds_Calculator_3-way'!A684="","",'True_Odds_Calculator_3-way'!A684)</f>
        <v>2.13</v>
      </c>
      <c r="B683" s="4">
        <f>IF('True_Odds_Calculator_3-way'!B684="","",'True_Odds_Calculator_3-way'!B684)</f>
        <v>3.53</v>
      </c>
      <c r="C683" s="4">
        <f>IF('True_Odds_Calculator_3-way'!C684="","",'True_Odds_Calculator_3-way'!C684)</f>
        <v>3.48</v>
      </c>
      <c r="D683" s="9">
        <f t="shared" si="143"/>
        <v>0.45416262639795779</v>
      </c>
      <c r="E683" s="9">
        <f t="shared" si="144"/>
        <v>0.27093826764677104</v>
      </c>
      <c r="F683" s="9">
        <f t="shared" si="145"/>
        <v>0.27489910595527112</v>
      </c>
      <c r="G683" s="9">
        <f t="shared" si="146"/>
        <v>1.0635880089313363</v>
      </c>
      <c r="H683" s="9">
        <f t="shared" si="147"/>
        <v>2.20185445009241</v>
      </c>
      <c r="I683" s="9">
        <f t="shared" si="148"/>
        <v>3.6908776625962814</v>
      </c>
      <c r="J683" s="9">
        <f t="shared" si="149"/>
        <v>3.6376982621497147</v>
      </c>
      <c r="K683" s="11">
        <f t="shared" si="150"/>
        <v>0.46948356807511737</v>
      </c>
      <c r="L683" s="11">
        <f t="shared" si="151"/>
        <v>0.28328611898016998</v>
      </c>
      <c r="M683" s="11">
        <f t="shared" si="152"/>
        <v>0.28735632183908044</v>
      </c>
      <c r="N683" s="11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-0.27096743027494097</v>
      </c>
      <c r="O683" s="11">
        <f>0</f>
        <v>0</v>
      </c>
      <c r="P683" s="11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0.23465770472967509</v>
      </c>
      <c r="Q683" s="11">
        <f>2*'OddsRatio_working_3-way'!K683*'OddsRatio_working_3-way'!L683*'OddsRatio_working_3-way'!M683</f>
        <v>7.6435734439633585E-2</v>
      </c>
      <c r="R683" s="11">
        <f t="shared" si="153"/>
        <v>0</v>
      </c>
      <c r="S683" s="11">
        <f t="shared" si="154"/>
        <v>-0.8659996682685307</v>
      </c>
      <c r="T683" s="11">
        <f t="shared" si="155"/>
        <v>-0.28208458249789276</v>
      </c>
      <c r="U683" s="11">
        <f>'OddsRatio_working_3-way'!S683-'OddsRatio_working_3-way'!R683^2/3</f>
        <v>-0.8659996682685307</v>
      </c>
      <c r="V683" s="11">
        <f>'OddsRatio_working_3-way'!S683*'OddsRatio_working_3-way'!R683/3-2*'OddsRatio_working_3-way'!R683^3/27-'OddsRatio_working_3-way'!T683</f>
        <v>0.28208458249789276</v>
      </c>
      <c r="W683" s="11">
        <f>'OddsRatio_working_3-way'!V683^2+4*'OddsRatio_working_3-way'!U683^3/27</f>
        <v>-1.6644754931547837E-2</v>
      </c>
      <c r="X683" s="11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0.15509389624881945</v>
      </c>
      <c r="Y683" s="11">
        <f>IF('OddsRatio_working_3-way'!W683&gt;=0,IF('OddsRatio_working_3-way'!V683+SQRT('OddsRatio_working_3-way'!W683)&gt;0,0,PI()),ACOS('OddsRatio_working_3-way'!V683/(2*'OddsRatio_working_3-way'!X683)))</f>
        <v>0.42895864286992857</v>
      </c>
      <c r="Z683" s="11">
        <f>'OddsRatio_working_3-way'!X683^(1/3)*COS('OddsRatio_working_3-way'!Y683/3)</f>
        <v>0.53179400446566816</v>
      </c>
      <c r="AA683" s="11">
        <f>'OddsRatio_working_3-way'!X683^(1/3)*COS(('OddsRatio_working_3-way'!Y683+2*PI())/3)</f>
        <v>-0.33220137371699338</v>
      </c>
      <c r="AB683" s="11">
        <f>'OddsRatio_working_3-way'!X683^(1/3)*COS(('OddsRatio_working_3-way'!Y683+4*PI())/3)</f>
        <v>-0.19959263074867484</v>
      </c>
      <c r="AC683" s="11">
        <f>'OddsRatio_working_3-way'!X683^(1/3)*SIN('OddsRatio_working_3-way'!Y683/3)</f>
        <v>7.6561693449656631E-2</v>
      </c>
      <c r="AD683" s="11">
        <f>'OddsRatio_working_3-way'!X683^(1/3)*SIN(('OddsRatio_working_3-way'!Y683+2*PI())/3)</f>
        <v>0.4222662707226954</v>
      </c>
      <c r="AE683" s="11">
        <f>'OddsRatio_working_3-way'!X683^(1/3)*SIN(('OddsRatio_working_3-way'!Y683+4*PI())/3)</f>
        <v>-0.49882796417235209</v>
      </c>
      <c r="AF683" s="11">
        <f>-'OddsRatio_working_3-way'!U683/(3*'OddsRatio_working_3-way'!X683^(1/3))*COS(('OddsRatio_working_3-way'!Y683)/3)</f>
        <v>0.53179400446566816</v>
      </c>
      <c r="AG683" s="11">
        <f>-'OddsRatio_working_3-way'!U683/(3*'OddsRatio_working_3-way'!X683^(1/3))*COS(('OddsRatio_working_3-way'!Y683+2*PI())/3)</f>
        <v>-0.33220137371699338</v>
      </c>
      <c r="AH683" s="11">
        <f>-'OddsRatio_working_3-way'!U683/(3*'OddsRatio_working_3-way'!X683^(1/3))*COS(('OddsRatio_working_3-way'!Y683+4*PI())/3)</f>
        <v>-0.19959263074867484</v>
      </c>
      <c r="AI683" s="11">
        <f>'OddsRatio_working_3-way'!U683/(3*'OddsRatio_working_3-way'!X683^(1/3))*SIN(('OddsRatio_working_3-way'!Y683)/3)</f>
        <v>-7.6561693449656631E-2</v>
      </c>
      <c r="AJ683" s="11">
        <f>'OddsRatio_working_3-way'!U683/(3*'OddsRatio_working_3-way'!X683^(1/3))*SIN(('OddsRatio_working_3-way'!Y683+2*PI())/3)</f>
        <v>-0.4222662707226954</v>
      </c>
      <c r="AK683" s="11">
        <f>'OddsRatio_working_3-way'!U683/(3*'OddsRatio_working_3-way'!X683^(1/3))*SIN(('OddsRatio_working_3-way'!Y683+4*PI())/3)</f>
        <v>0.49882796417235209</v>
      </c>
      <c r="AL683" s="11">
        <f>'OddsRatio_working_3-way'!Z683+'OddsRatio_working_3-way'!AF683</f>
        <v>1.0635880089313363</v>
      </c>
      <c r="AM683" s="11">
        <f>'OddsRatio_working_3-way'!AA683+'OddsRatio_working_3-way'!AG683</f>
        <v>-0.66440274743398675</v>
      </c>
      <c r="AN683" s="11">
        <f>'OddsRatio_working_3-way'!AB683+'OddsRatio_working_3-way'!AH683</f>
        <v>-0.39918526149734967</v>
      </c>
      <c r="AO683" s="11">
        <f>'OddsRatio_working_3-way'!AC683+'OddsRatio_working_3-way'!AI683</f>
        <v>0</v>
      </c>
      <c r="AP683" s="11">
        <f>'OddsRatio_working_3-way'!AD683+'OddsRatio_working_3-way'!AJ683</f>
        <v>0</v>
      </c>
      <c r="AQ683" s="11">
        <f>'OddsRatio_working_3-way'!AE683+'OddsRatio_working_3-way'!AK683</f>
        <v>0</v>
      </c>
      <c r="AR683" s="10">
        <f>IF(A683="","",IF(('OddsRatio_working_3-way'!X683=0),IF(Q683&gt;0,-Q683^(1/3),(-Q683)^(1/3)),'OddsRatio_working_3-way'!AL683-'OddsRatio_working_3-way'!R683/3))</f>
        <v>1.0635880089313363</v>
      </c>
      <c r="AS683" s="11">
        <f>IF(('OddsRatio_working_3-way'!X683=0),IF(Q683&gt;0,-Q683^(1/3),(-Q683)^(1/3)),'OddsRatio_working_3-way'!AM683-'OddsRatio_working_3-way'!R683/3)</f>
        <v>-0.66440274743398675</v>
      </c>
      <c r="AT683" s="11">
        <f>IF(('OddsRatio_working_3-way'!X683=0),IF(Q683&gt;0,-Q683^(1/3),(-Q683)^(1/3)),'OddsRatio_working_3-way'!AN683-'OddsRatio_working_3-way'!R683/3)</f>
        <v>-0.39918526149734967</v>
      </c>
      <c r="AU683" s="11">
        <f>IF(('OddsRatio_working_3-way'!X683=0),0,'OddsRatio_working_3-way'!AO683)</f>
        <v>0</v>
      </c>
      <c r="AV683" s="11">
        <f>IF(('OddsRatio_working_3-way'!X683=0),0,'OddsRatio_working_3-way'!AP683)</f>
        <v>0</v>
      </c>
      <c r="AW683" s="11">
        <f>IF(('OddsRatio_working_3-way'!X683=0),0,'OddsRatio_working_3-way'!AQ683)</f>
        <v>0</v>
      </c>
    </row>
    <row r="684" spans="1:49" x14ac:dyDescent="0.2">
      <c r="A684" s="4">
        <f>IF('True_Odds_Calculator_3-way'!A685="","",'True_Odds_Calculator_3-way'!A685)</f>
        <v>2.13</v>
      </c>
      <c r="B684" s="4">
        <f>IF('True_Odds_Calculator_3-way'!B685="","",'True_Odds_Calculator_3-way'!B685)</f>
        <v>3.24</v>
      </c>
      <c r="C684" s="4">
        <f>IF('True_Odds_Calculator_3-way'!C685="","",'True_Odds_Calculator_3-way'!C685)</f>
        <v>3.82</v>
      </c>
      <c r="D684" s="9">
        <f t="shared" si="143"/>
        <v>0.45422037228771101</v>
      </c>
      <c r="E684" s="9">
        <f t="shared" si="144"/>
        <v>0.29569332349505795</v>
      </c>
      <c r="F684" s="9">
        <f t="shared" si="145"/>
        <v>0.2500863042172311</v>
      </c>
      <c r="G684" s="9">
        <f t="shared" si="146"/>
        <v>1.0633402869001918</v>
      </c>
      <c r="H684" s="9">
        <f t="shared" si="147"/>
        <v>2.2015745241972167</v>
      </c>
      <c r="I684" s="9">
        <f t="shared" si="148"/>
        <v>3.3818822426564306</v>
      </c>
      <c r="J684" s="9">
        <f t="shared" si="149"/>
        <v>3.9986196090585411</v>
      </c>
      <c r="K684" s="11">
        <f t="shared" si="150"/>
        <v>0.46948356807511737</v>
      </c>
      <c r="L684" s="11">
        <f t="shared" si="151"/>
        <v>0.30864197530864196</v>
      </c>
      <c r="M684" s="11">
        <f t="shared" si="152"/>
        <v>0.26178010471204188</v>
      </c>
      <c r="N684" s="11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-0.27076192531050836</v>
      </c>
      <c r="O684" s="11">
        <f>0</f>
        <v>0</v>
      </c>
      <c r="P684" s="11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0.2348024761153914</v>
      </c>
      <c r="Q684" s="11">
        <f>2*'OddsRatio_working_3-way'!K684*'OddsRatio_working_3-way'!L684*'OddsRatio_working_3-way'!M684</f>
        <v>7.5865097290918074E-2</v>
      </c>
      <c r="R684" s="11">
        <f t="shared" si="153"/>
        <v>0</v>
      </c>
      <c r="S684" s="11">
        <f t="shared" si="154"/>
        <v>-0.86719163281957445</v>
      </c>
      <c r="T684" s="11">
        <f t="shared" si="155"/>
        <v>-0.28019115761537144</v>
      </c>
      <c r="U684" s="11">
        <f>'OddsRatio_working_3-way'!S684-'OddsRatio_working_3-way'!R684^2/3</f>
        <v>-0.86719163281957445</v>
      </c>
      <c r="V684" s="11">
        <f>'OddsRatio_working_3-way'!S684*'OddsRatio_working_3-way'!R684/3-2*'OddsRatio_working_3-way'!R684^3/27-'OddsRatio_working_3-way'!T684</f>
        <v>0.28019115761537144</v>
      </c>
      <c r="W684" s="11">
        <f>'OddsRatio_working_3-way'!V684^2+4*'OddsRatio_working_3-way'!U684^3/27</f>
        <v>-1.8107226804744345E-2</v>
      </c>
      <c r="X684" s="11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0.15541421396592581</v>
      </c>
      <c r="Y684" s="11">
        <f>IF('OddsRatio_working_3-way'!W684&gt;=0,IF('OddsRatio_working_3-way'!V684+SQRT('OddsRatio_working_3-way'!W684)&gt;0,0,PI()),ACOS('OddsRatio_working_3-way'!V684/(2*'OddsRatio_working_3-way'!X684)))</f>
        <v>0.44772688983766473</v>
      </c>
      <c r="Z684" s="11">
        <f>'OddsRatio_working_3-way'!X684^(1/3)*COS('OddsRatio_working_3-way'!Y684/3)</f>
        <v>0.531670143450096</v>
      </c>
      <c r="AA684" s="11">
        <f>'OddsRatio_working_3-way'!X684^(1/3)*COS(('OddsRatio_working_3-way'!Y684+2*PI())/3)</f>
        <v>-0.335066943920659</v>
      </c>
      <c r="AB684" s="11">
        <f>'OddsRatio_working_3-way'!X684^(1/3)*COS(('OddsRatio_working_3-way'!Y684+4*PI())/3)</f>
        <v>-0.19660319952943714</v>
      </c>
      <c r="AC684" s="11">
        <f>'OddsRatio_working_3-way'!X684^(1/3)*SIN('OddsRatio_working_3-way'!Y684/3)</f>
        <v>7.9942080097275589E-2</v>
      </c>
      <c r="AD684" s="11">
        <f>'OddsRatio_working_3-way'!X684^(1/3)*SIN(('OddsRatio_working_3-way'!Y684+2*PI())/3)</f>
        <v>0.42046881061286207</v>
      </c>
      <c r="AE684" s="11">
        <f>'OddsRatio_working_3-way'!X684^(1/3)*SIN(('OddsRatio_working_3-way'!Y684+4*PI())/3)</f>
        <v>-0.50041089071013745</v>
      </c>
      <c r="AF684" s="11">
        <f>-'OddsRatio_working_3-way'!U684/(3*'OddsRatio_working_3-way'!X684^(1/3))*COS(('OddsRatio_working_3-way'!Y684)/3)</f>
        <v>0.53167014345009589</v>
      </c>
      <c r="AG684" s="11">
        <f>-'OddsRatio_working_3-way'!U684/(3*'OddsRatio_working_3-way'!X684^(1/3))*COS(('OddsRatio_working_3-way'!Y684+2*PI())/3)</f>
        <v>-0.33506694392065889</v>
      </c>
      <c r="AH684" s="11">
        <f>-'OddsRatio_working_3-way'!U684/(3*'OddsRatio_working_3-way'!X684^(1/3))*COS(('OddsRatio_working_3-way'!Y684+4*PI())/3)</f>
        <v>-0.19660319952943708</v>
      </c>
      <c r="AI684" s="11">
        <f>'OddsRatio_working_3-way'!U684/(3*'OddsRatio_working_3-way'!X684^(1/3))*SIN(('OddsRatio_working_3-way'!Y684)/3)</f>
        <v>-7.9942080097275575E-2</v>
      </c>
      <c r="AJ684" s="11">
        <f>'OddsRatio_working_3-way'!U684/(3*'OddsRatio_working_3-way'!X684^(1/3))*SIN(('OddsRatio_working_3-way'!Y684+2*PI())/3)</f>
        <v>-0.42046881061286195</v>
      </c>
      <c r="AK684" s="11">
        <f>'OddsRatio_working_3-way'!U684/(3*'OddsRatio_working_3-way'!X684^(1/3))*SIN(('OddsRatio_working_3-way'!Y684+4*PI())/3)</f>
        <v>0.50041089071013745</v>
      </c>
      <c r="AL684" s="11">
        <f>'OddsRatio_working_3-way'!Z684+'OddsRatio_working_3-way'!AF684</f>
        <v>1.0633402869001918</v>
      </c>
      <c r="AM684" s="11">
        <f>'OddsRatio_working_3-way'!AA684+'OddsRatio_working_3-way'!AG684</f>
        <v>-0.67013388784131789</v>
      </c>
      <c r="AN684" s="11">
        <f>'OddsRatio_working_3-way'!AB684+'OddsRatio_working_3-way'!AH684</f>
        <v>-0.39320639905887422</v>
      </c>
      <c r="AO684" s="11">
        <f>'OddsRatio_working_3-way'!AC684+'OddsRatio_working_3-way'!AI684</f>
        <v>0</v>
      </c>
      <c r="AP684" s="11">
        <f>'OddsRatio_working_3-way'!AD684+'OddsRatio_working_3-way'!AJ684</f>
        <v>0</v>
      </c>
      <c r="AQ684" s="11">
        <f>'OddsRatio_working_3-way'!AE684+'OddsRatio_working_3-way'!AK684</f>
        <v>0</v>
      </c>
      <c r="AR684" s="10">
        <f>IF(A684="","",IF(('OddsRatio_working_3-way'!X684=0),IF(Q684&gt;0,-Q684^(1/3),(-Q684)^(1/3)),'OddsRatio_working_3-way'!AL684-'OddsRatio_working_3-way'!R684/3))</f>
        <v>1.0633402869001918</v>
      </c>
      <c r="AS684" s="11">
        <f>IF(('OddsRatio_working_3-way'!X684=0),IF(Q684&gt;0,-Q684^(1/3),(-Q684)^(1/3)),'OddsRatio_working_3-way'!AM684-'OddsRatio_working_3-way'!R684/3)</f>
        <v>-0.67013388784131789</v>
      </c>
      <c r="AT684" s="11">
        <f>IF(('OddsRatio_working_3-way'!X684=0),IF(Q684&gt;0,-Q684^(1/3),(-Q684)^(1/3)),'OddsRatio_working_3-way'!AN684-'OddsRatio_working_3-way'!R684/3)</f>
        <v>-0.39320639905887422</v>
      </c>
      <c r="AU684" s="11">
        <f>IF(('OddsRatio_working_3-way'!X684=0),0,'OddsRatio_working_3-way'!AO684)</f>
        <v>0</v>
      </c>
      <c r="AV684" s="11">
        <f>IF(('OddsRatio_working_3-way'!X684=0),0,'OddsRatio_working_3-way'!AP684)</f>
        <v>0</v>
      </c>
      <c r="AW684" s="11">
        <f>IF(('OddsRatio_working_3-way'!X684=0),0,'OddsRatio_working_3-way'!AQ684)</f>
        <v>0</v>
      </c>
    </row>
    <row r="685" spans="1:49" x14ac:dyDescent="0.2">
      <c r="A685" s="4">
        <f>IF('True_Odds_Calculator_3-way'!A686="","",'True_Odds_Calculator_3-way'!A686)</f>
        <v>3.57</v>
      </c>
      <c r="B685" s="4">
        <f>IF('True_Odds_Calculator_3-way'!B686="","",'True_Odds_Calculator_3-way'!B686)</f>
        <v>4.34</v>
      </c>
      <c r="C685" s="4">
        <f>IF('True_Odds_Calculator_3-way'!C686="","",'True_Odds_Calculator_3-way'!C686)</f>
        <v>1.88</v>
      </c>
      <c r="D685" s="9">
        <f t="shared" si="143"/>
        <v>0.26656285831075571</v>
      </c>
      <c r="E685" s="9">
        <f t="shared" si="144"/>
        <v>0.21853968868015389</v>
      </c>
      <c r="F685" s="9">
        <f t="shared" si="145"/>
        <v>0.5148974530090904</v>
      </c>
      <c r="G685" s="9">
        <f t="shared" si="146"/>
        <v>1.0706071492222349</v>
      </c>
      <c r="H685" s="9">
        <f t="shared" si="147"/>
        <v>3.7514603735011436</v>
      </c>
      <c r="I685" s="9">
        <f t="shared" si="148"/>
        <v>4.575827878402265</v>
      </c>
      <c r="J685" s="9">
        <f t="shared" si="149"/>
        <v>1.9421342913155666</v>
      </c>
      <c r="K685" s="11">
        <f t="shared" si="150"/>
        <v>0.28011204481792717</v>
      </c>
      <c r="L685" s="11">
        <f t="shared" si="151"/>
        <v>0.2304147465437788</v>
      </c>
      <c r="M685" s="11">
        <f t="shared" si="152"/>
        <v>0.53191489361702127</v>
      </c>
      <c r="N685" s="11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-0.25932624250798464</v>
      </c>
      <c r="O685" s="11">
        <f>0</f>
        <v>0</v>
      </c>
      <c r="P685" s="11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0.23310628300736902</v>
      </c>
      <c r="Q685" s="11">
        <f>2*'OddsRatio_working_3-way'!K685*'OddsRatio_working_3-way'!L685*'OddsRatio_working_3-way'!M685</f>
        <v>6.8661644479342865E-2</v>
      </c>
      <c r="R685" s="11">
        <f t="shared" si="153"/>
        <v>0</v>
      </c>
      <c r="S685" s="11">
        <f t="shared" si="154"/>
        <v>-0.89889199316259594</v>
      </c>
      <c r="T685" s="11">
        <f t="shared" si="155"/>
        <v>-0.26476936470179557</v>
      </c>
      <c r="U685" s="11">
        <f>'OddsRatio_working_3-way'!S685-'OddsRatio_working_3-way'!R685^2/3</f>
        <v>-0.89889199316259594</v>
      </c>
      <c r="V685" s="11">
        <f>'OddsRatio_working_3-way'!S685*'OddsRatio_working_3-way'!R685/3-2*'OddsRatio_working_3-way'!R685^3/27-'OddsRatio_working_3-way'!T685</f>
        <v>0.26476936470179557</v>
      </c>
      <c r="W685" s="11">
        <f>'OddsRatio_working_3-way'!V685^2+4*'OddsRatio_working_3-way'!U685^3/27</f>
        <v>-3.7498791924080288E-2</v>
      </c>
      <c r="X685" s="11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0.16401342049408085</v>
      </c>
      <c r="Y685" s="11">
        <f>IF('OddsRatio_working_3-way'!W685&gt;=0,IF('OddsRatio_working_3-way'!V685+SQRT('OddsRatio_working_3-way'!W685)&gt;0,0,PI()),ACOS('OddsRatio_working_3-way'!V685/(2*'OddsRatio_working_3-way'!X685)))</f>
        <v>0.63147503354862</v>
      </c>
      <c r="Z685" s="11">
        <f>'OddsRatio_working_3-way'!X685^(1/3)*COS('OddsRatio_working_3-way'!Y685/3)</f>
        <v>0.53530357461111744</v>
      </c>
      <c r="AA685" s="11">
        <f>'OddsRatio_working_3-way'!X685^(1/3)*COS(('OddsRatio_working_3-way'!Y685+2*PI())/3)</f>
        <v>-0.36670006112731135</v>
      </c>
      <c r="AB685" s="11">
        <f>'OddsRatio_working_3-way'!X685^(1/3)*COS(('OddsRatio_working_3-way'!Y685+4*PI())/3)</f>
        <v>-0.16860351348380623</v>
      </c>
      <c r="AC685" s="11">
        <f>'OddsRatio_working_3-way'!X685^(1/3)*SIN('OddsRatio_working_3-way'!Y685/3)</f>
        <v>0.11437109510751325</v>
      </c>
      <c r="AD685" s="11">
        <f>'OddsRatio_working_3-way'!X685^(1/3)*SIN(('OddsRatio_working_3-way'!Y685+2*PI())/3)</f>
        <v>0.40640094679608973</v>
      </c>
      <c r="AE685" s="11">
        <f>'OddsRatio_working_3-way'!X685^(1/3)*SIN(('OddsRatio_working_3-way'!Y685+4*PI())/3)</f>
        <v>-0.52077204190360293</v>
      </c>
      <c r="AF685" s="11">
        <f>-'OddsRatio_working_3-way'!U685/(3*'OddsRatio_working_3-way'!X685^(1/3))*COS(('OddsRatio_working_3-way'!Y685)/3)</f>
        <v>0.53530357461111744</v>
      </c>
      <c r="AG685" s="11">
        <f>-'OddsRatio_working_3-way'!U685/(3*'OddsRatio_working_3-way'!X685^(1/3))*COS(('OddsRatio_working_3-way'!Y685+2*PI())/3)</f>
        <v>-0.36670006112731135</v>
      </c>
      <c r="AH685" s="11">
        <f>-'OddsRatio_working_3-way'!U685/(3*'OddsRatio_working_3-way'!X685^(1/3))*COS(('OddsRatio_working_3-way'!Y685+4*PI())/3)</f>
        <v>-0.16860351348380623</v>
      </c>
      <c r="AI685" s="11">
        <f>'OddsRatio_working_3-way'!U685/(3*'OddsRatio_working_3-way'!X685^(1/3))*SIN(('OddsRatio_working_3-way'!Y685)/3)</f>
        <v>-0.11437109510751325</v>
      </c>
      <c r="AJ685" s="11">
        <f>'OddsRatio_working_3-way'!U685/(3*'OddsRatio_working_3-way'!X685^(1/3))*SIN(('OddsRatio_working_3-way'!Y685+2*PI())/3)</f>
        <v>-0.40640094679608973</v>
      </c>
      <c r="AK685" s="11">
        <f>'OddsRatio_working_3-way'!U685/(3*'OddsRatio_working_3-way'!X685^(1/3))*SIN(('OddsRatio_working_3-way'!Y685+4*PI())/3)</f>
        <v>0.52077204190360293</v>
      </c>
      <c r="AL685" s="11">
        <f>'OddsRatio_working_3-way'!Z685+'OddsRatio_working_3-way'!AF685</f>
        <v>1.0706071492222349</v>
      </c>
      <c r="AM685" s="11">
        <f>'OddsRatio_working_3-way'!AA685+'OddsRatio_working_3-way'!AG685</f>
        <v>-0.7334001222546227</v>
      </c>
      <c r="AN685" s="11">
        <f>'OddsRatio_working_3-way'!AB685+'OddsRatio_working_3-way'!AH685</f>
        <v>-0.33720702696761246</v>
      </c>
      <c r="AO685" s="11">
        <f>'OddsRatio_working_3-way'!AC685+'OddsRatio_working_3-way'!AI685</f>
        <v>0</v>
      </c>
      <c r="AP685" s="11">
        <f>'OddsRatio_working_3-way'!AD685+'OddsRatio_working_3-way'!AJ685</f>
        <v>0</v>
      </c>
      <c r="AQ685" s="11">
        <f>'OddsRatio_working_3-way'!AE685+'OddsRatio_working_3-way'!AK685</f>
        <v>0</v>
      </c>
      <c r="AR685" s="10">
        <f>IF(A685="","",IF(('OddsRatio_working_3-way'!X685=0),IF(Q685&gt;0,-Q685^(1/3),(-Q685)^(1/3)),'OddsRatio_working_3-way'!AL685-'OddsRatio_working_3-way'!R685/3))</f>
        <v>1.0706071492222349</v>
      </c>
      <c r="AS685" s="11">
        <f>IF(('OddsRatio_working_3-way'!X685=0),IF(Q685&gt;0,-Q685^(1/3),(-Q685)^(1/3)),'OddsRatio_working_3-way'!AM685-'OddsRatio_working_3-way'!R685/3)</f>
        <v>-0.7334001222546227</v>
      </c>
      <c r="AT685" s="11">
        <f>IF(('OddsRatio_working_3-way'!X685=0),IF(Q685&gt;0,-Q685^(1/3),(-Q685)^(1/3)),'OddsRatio_working_3-way'!AN685-'OddsRatio_working_3-way'!R685/3)</f>
        <v>-0.33720702696761246</v>
      </c>
      <c r="AU685" s="11">
        <f>IF(('OddsRatio_working_3-way'!X685=0),0,'OddsRatio_working_3-way'!AO685)</f>
        <v>0</v>
      </c>
      <c r="AV685" s="11">
        <f>IF(('OddsRatio_working_3-way'!X685=0),0,'OddsRatio_working_3-way'!AP685)</f>
        <v>0</v>
      </c>
      <c r="AW685" s="11">
        <f>IF(('OddsRatio_working_3-way'!X685=0),0,'OddsRatio_working_3-way'!AQ685)</f>
        <v>0</v>
      </c>
    </row>
    <row r="686" spans="1:49" x14ac:dyDescent="0.2">
      <c r="A686" s="4">
        <f>IF('True_Odds_Calculator_3-way'!A687="","",'True_Odds_Calculator_3-way'!A687)</f>
        <v>13.21</v>
      </c>
      <c r="B686" s="4">
        <f>IF('True_Odds_Calculator_3-way'!B687="","",'True_Odds_Calculator_3-way'!B687)</f>
        <v>8.27</v>
      </c>
      <c r="C686" s="4">
        <f>IF('True_Odds_Calculator_3-way'!C687="","",'True_Odds_Calculator_3-way'!C687)</f>
        <v>1.2</v>
      </c>
      <c r="D686" s="9">
        <f t="shared" si="143"/>
        <v>6.9271313997086997E-2</v>
      </c>
      <c r="E686" s="9">
        <f t="shared" si="144"/>
        <v>0.11111146732282605</v>
      </c>
      <c r="F686" s="9">
        <f t="shared" si="145"/>
        <v>0.81961721868008663</v>
      </c>
      <c r="G686" s="9">
        <f t="shared" si="146"/>
        <v>1.1004086859619795</v>
      </c>
      <c r="H686" s="9">
        <f t="shared" si="147"/>
        <v>14.43599005559577</v>
      </c>
      <c r="I686" s="9">
        <f t="shared" si="148"/>
        <v>8.9999711469435901</v>
      </c>
      <c r="J686" s="9">
        <f t="shared" si="149"/>
        <v>1.220081737192396</v>
      </c>
      <c r="K686" s="11">
        <f t="shared" si="150"/>
        <v>7.5700227100681292E-2</v>
      </c>
      <c r="L686" s="11">
        <f t="shared" si="151"/>
        <v>0.12091898428053205</v>
      </c>
      <c r="M686" s="11">
        <f t="shared" si="152"/>
        <v>0.83333333333333337</v>
      </c>
      <c r="N686" s="11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-0.13542239719826754</v>
      </c>
      <c r="O686" s="11">
        <f>0</f>
        <v>0</v>
      </c>
      <c r="P686" s="11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0.15011895096144781</v>
      </c>
      <c r="Q686" s="11">
        <f>2*'OddsRatio_working_3-way'!K686*'OddsRatio_working_3-way'!L686*'OddsRatio_working_3-way'!M686</f>
        <v>1.5255990951366647E-2</v>
      </c>
      <c r="R686" s="11">
        <f t="shared" si="153"/>
        <v>0</v>
      </c>
      <c r="S686" s="11">
        <f t="shared" si="154"/>
        <v>-1.1085238045348107</v>
      </c>
      <c r="T686" s="11">
        <f t="shared" si="155"/>
        <v>-0.11265485818443197</v>
      </c>
      <c r="U686" s="11">
        <f>'OddsRatio_working_3-way'!S686-'OddsRatio_working_3-way'!R686^2/3</f>
        <v>-1.1085238045348107</v>
      </c>
      <c r="V686" s="11">
        <f>'OddsRatio_working_3-way'!S686*'OddsRatio_working_3-way'!R686/3-2*'OddsRatio_working_3-way'!R686^3/27-'OddsRatio_working_3-way'!T686</f>
        <v>0.11265485818443197</v>
      </c>
      <c r="W686" s="11">
        <f>'OddsRatio_working_3-way'!V686^2+4*'OddsRatio_working_3-way'!U686^3/27</f>
        <v>-0.18911359286297535</v>
      </c>
      <c r="X686" s="11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0.22461339560204877</v>
      </c>
      <c r="Y686" s="11">
        <f>IF('OddsRatio_working_3-way'!W686&gt;=0,IF('OddsRatio_working_3-way'!V686+SQRT('OddsRatio_working_3-way'!W686)&gt;0,0,PI()),ACOS('OddsRatio_working_3-way'!V686/(2*'OddsRatio_working_3-way'!X686)))</f>
        <v>1.3173155501603149</v>
      </c>
      <c r="Z686" s="11">
        <f>'OddsRatio_working_3-way'!X686^(1/3)*COS('OddsRatio_working_3-way'!Y686/3)</f>
        <v>0.55020434298098975</v>
      </c>
      <c r="AA686" s="11">
        <f>'OddsRatio_working_3-way'!X686^(1/3)*COS(('OddsRatio_working_3-way'!Y686+2*PI())/3)</f>
        <v>-0.49890417518426361</v>
      </c>
      <c r="AB686" s="11">
        <f>'OddsRatio_working_3-way'!X686^(1/3)*COS(('OddsRatio_working_3-way'!Y686+4*PI())/3)</f>
        <v>-5.1300167796726047E-2</v>
      </c>
      <c r="AC686" s="11">
        <f>'OddsRatio_working_3-way'!X686^(1/3)*SIN('OddsRatio_working_3-way'!Y686/3)</f>
        <v>0.25842429415555013</v>
      </c>
      <c r="AD686" s="11">
        <f>'OddsRatio_working_3-way'!X686^(1/3)*SIN(('OddsRatio_working_3-way'!Y686+2*PI())/3)</f>
        <v>0.34727879121628852</v>
      </c>
      <c r="AE686" s="11">
        <f>'OddsRatio_working_3-way'!X686^(1/3)*SIN(('OddsRatio_working_3-way'!Y686+4*PI())/3)</f>
        <v>-0.60570308537183848</v>
      </c>
      <c r="AF686" s="11">
        <f>-'OddsRatio_working_3-way'!U686/(3*'OddsRatio_working_3-way'!X686^(1/3))*COS(('OddsRatio_working_3-way'!Y686)/3)</f>
        <v>0.55020434298098975</v>
      </c>
      <c r="AG686" s="11">
        <f>-'OddsRatio_working_3-way'!U686/(3*'OddsRatio_working_3-way'!X686^(1/3))*COS(('OddsRatio_working_3-way'!Y686+2*PI())/3)</f>
        <v>-0.49890417518426361</v>
      </c>
      <c r="AH686" s="11">
        <f>-'OddsRatio_working_3-way'!U686/(3*'OddsRatio_working_3-way'!X686^(1/3))*COS(('OddsRatio_working_3-way'!Y686+4*PI())/3)</f>
        <v>-5.1300167796726047E-2</v>
      </c>
      <c r="AI686" s="11">
        <f>'OddsRatio_working_3-way'!U686/(3*'OddsRatio_working_3-way'!X686^(1/3))*SIN(('OddsRatio_working_3-way'!Y686)/3)</f>
        <v>-0.25842429415555013</v>
      </c>
      <c r="AJ686" s="11">
        <f>'OddsRatio_working_3-way'!U686/(3*'OddsRatio_working_3-way'!X686^(1/3))*SIN(('OddsRatio_working_3-way'!Y686+2*PI())/3)</f>
        <v>-0.34727879121628852</v>
      </c>
      <c r="AK686" s="11">
        <f>'OddsRatio_working_3-way'!U686/(3*'OddsRatio_working_3-way'!X686^(1/3))*SIN(('OddsRatio_working_3-way'!Y686+4*PI())/3)</f>
        <v>0.60570308537183848</v>
      </c>
      <c r="AL686" s="11">
        <f>'OddsRatio_working_3-way'!Z686+'OddsRatio_working_3-way'!AF686</f>
        <v>1.1004086859619795</v>
      </c>
      <c r="AM686" s="11">
        <f>'OddsRatio_working_3-way'!AA686+'OddsRatio_working_3-way'!AG686</f>
        <v>-0.99780835036852722</v>
      </c>
      <c r="AN686" s="11">
        <f>'OddsRatio_working_3-way'!AB686+'OddsRatio_working_3-way'!AH686</f>
        <v>-0.10260033559345209</v>
      </c>
      <c r="AO686" s="11">
        <f>'OddsRatio_working_3-way'!AC686+'OddsRatio_working_3-way'!AI686</f>
        <v>0</v>
      </c>
      <c r="AP686" s="11">
        <f>'OddsRatio_working_3-way'!AD686+'OddsRatio_working_3-way'!AJ686</f>
        <v>0</v>
      </c>
      <c r="AQ686" s="11">
        <f>'OddsRatio_working_3-way'!AE686+'OddsRatio_working_3-way'!AK686</f>
        <v>0</v>
      </c>
      <c r="AR686" s="10">
        <f>IF(A686="","",IF(('OddsRatio_working_3-way'!X686=0),IF(Q686&gt;0,-Q686^(1/3),(-Q686)^(1/3)),'OddsRatio_working_3-way'!AL686-'OddsRatio_working_3-way'!R686/3))</f>
        <v>1.1004086859619795</v>
      </c>
      <c r="AS686" s="11">
        <f>IF(('OddsRatio_working_3-way'!X686=0),IF(Q686&gt;0,-Q686^(1/3),(-Q686)^(1/3)),'OddsRatio_working_3-way'!AM686-'OddsRatio_working_3-way'!R686/3)</f>
        <v>-0.99780835036852722</v>
      </c>
      <c r="AT686" s="11">
        <f>IF(('OddsRatio_working_3-way'!X686=0),IF(Q686&gt;0,-Q686^(1/3),(-Q686)^(1/3)),'OddsRatio_working_3-way'!AN686-'OddsRatio_working_3-way'!R686/3)</f>
        <v>-0.10260033559345209</v>
      </c>
      <c r="AU686" s="11">
        <f>IF(('OddsRatio_working_3-way'!X686=0),0,'OddsRatio_working_3-way'!AO686)</f>
        <v>0</v>
      </c>
      <c r="AV686" s="11">
        <f>IF(('OddsRatio_working_3-way'!X686=0),0,'OddsRatio_working_3-way'!AP686)</f>
        <v>0</v>
      </c>
      <c r="AW686" s="11">
        <f>IF(('OddsRatio_working_3-way'!X686=0),0,'OddsRatio_working_3-way'!AQ686)</f>
        <v>0</v>
      </c>
    </row>
    <row r="687" spans="1:49" x14ac:dyDescent="0.2">
      <c r="A687" s="4">
        <f>IF('True_Odds_Calculator_3-way'!A688="","",'True_Odds_Calculator_3-way'!A688)</f>
        <v>1.83</v>
      </c>
      <c r="B687" s="4">
        <f>IF('True_Odds_Calculator_3-way'!B688="","",'True_Odds_Calculator_3-way'!B688)</f>
        <v>3.7</v>
      </c>
      <c r="C687" s="4">
        <f>IF('True_Odds_Calculator_3-way'!C688="","",'True_Odds_Calculator_3-way'!C688)</f>
        <v>4.78</v>
      </c>
      <c r="D687" s="9">
        <f t="shared" si="143"/>
        <v>0.53584326027689766</v>
      </c>
      <c r="E687" s="9">
        <f t="shared" si="144"/>
        <v>0.26192988874212342</v>
      </c>
      <c r="F687" s="9">
        <f t="shared" si="145"/>
        <v>0.20222685098097898</v>
      </c>
      <c r="G687" s="9">
        <f t="shared" si="146"/>
        <v>1.0436353857081553</v>
      </c>
      <c r="H687" s="9">
        <f t="shared" si="147"/>
        <v>1.8662173701377689</v>
      </c>
      <c r="I687" s="9">
        <f t="shared" si="148"/>
        <v>3.8178155414120196</v>
      </c>
      <c r="J687" s="9">
        <f t="shared" si="149"/>
        <v>4.9449417579768271</v>
      </c>
      <c r="K687" s="11">
        <f t="shared" si="150"/>
        <v>0.54644808743169393</v>
      </c>
      <c r="L687" s="11">
        <f t="shared" si="151"/>
        <v>0.27027027027027023</v>
      </c>
      <c r="M687" s="11">
        <f t="shared" si="152"/>
        <v>0.20920502092050208</v>
      </c>
      <c r="N687" s="11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-0.26172966299175238</v>
      </c>
      <c r="O687" s="11">
        <f>0</f>
        <v>0</v>
      </c>
      <c r="P687" s="11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0.22585861806658836</v>
      </c>
      <c r="Q687" s="11">
        <f>2*'OddsRatio_working_3-way'!K687*'OddsRatio_working_3-way'!L687*'OddsRatio_working_3-way'!M687</f>
        <v>6.1794423547630192E-2</v>
      </c>
      <c r="R687" s="11">
        <f t="shared" si="153"/>
        <v>0</v>
      </c>
      <c r="S687" s="11">
        <f t="shared" si="154"/>
        <v>-0.86294619984936749</v>
      </c>
      <c r="T687" s="11">
        <f t="shared" si="155"/>
        <v>-0.23610019147725514</v>
      </c>
      <c r="U687" s="11">
        <f>'OddsRatio_working_3-way'!S687-'OddsRatio_working_3-way'!R687^2/3</f>
        <v>-0.86294619984936749</v>
      </c>
      <c r="V687" s="11">
        <f>'OddsRatio_working_3-way'!S687*'OddsRatio_working_3-way'!R687/3-2*'OddsRatio_working_3-way'!R687^3/27-'OddsRatio_working_3-way'!T687</f>
        <v>0.23610019147725514</v>
      </c>
      <c r="W687" s="11">
        <f>'OddsRatio_working_3-way'!V687^2+4*'OddsRatio_working_3-way'!U687^3/27</f>
        <v>-3.9458988242245252E-2</v>
      </c>
      <c r="X687" s="11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0.15427434058993883</v>
      </c>
      <c r="Y687" s="11">
        <f>IF('OddsRatio_working_3-way'!W687&gt;=0,IF('OddsRatio_working_3-way'!V687+SQRT('OddsRatio_working_3-way'!W687)&gt;0,0,PI()),ACOS('OddsRatio_working_3-way'!V687/(2*'OddsRatio_working_3-way'!X687)))</f>
        <v>0.69945073451315343</v>
      </c>
      <c r="Z687" s="11">
        <f>'OddsRatio_working_3-way'!X687^(1/3)*COS('OddsRatio_working_3-way'!Y687/3)</f>
        <v>0.52181769285407753</v>
      </c>
      <c r="AA687" s="11">
        <f>'OddsRatio_working_3-way'!X687^(1/3)*COS(('OddsRatio_working_3-way'!Y687+2*PI())/3)</f>
        <v>-0.36822273896047319</v>
      </c>
      <c r="AB687" s="11">
        <f>'OddsRatio_working_3-way'!X687^(1/3)*COS(('OddsRatio_working_3-way'!Y687+4*PI())/3)</f>
        <v>-0.15359495389360425</v>
      </c>
      <c r="AC687" s="11">
        <f>'OddsRatio_working_3-way'!X687^(1/3)*SIN('OddsRatio_working_3-way'!Y687/3)</f>
        <v>0.12391540948392998</v>
      </c>
      <c r="AD687" s="11">
        <f>'OddsRatio_working_3-way'!X687^(1/3)*SIN(('OddsRatio_working_3-way'!Y687+2*PI())/3)</f>
        <v>0.38994967341385184</v>
      </c>
      <c r="AE687" s="11">
        <f>'OddsRatio_working_3-way'!X687^(1/3)*SIN(('OddsRatio_working_3-way'!Y687+4*PI())/3)</f>
        <v>-0.51386508289778166</v>
      </c>
      <c r="AF687" s="11">
        <f>-'OddsRatio_working_3-way'!U687/(3*'OddsRatio_working_3-way'!X687^(1/3))*COS(('OddsRatio_working_3-way'!Y687)/3)</f>
        <v>0.52181769285407764</v>
      </c>
      <c r="AG687" s="11">
        <f>-'OddsRatio_working_3-way'!U687/(3*'OddsRatio_working_3-way'!X687^(1/3))*COS(('OddsRatio_working_3-way'!Y687+2*PI())/3)</f>
        <v>-0.36822273896047331</v>
      </c>
      <c r="AH687" s="11">
        <f>-'OddsRatio_working_3-way'!U687/(3*'OddsRatio_working_3-way'!X687^(1/3))*COS(('OddsRatio_working_3-way'!Y687+4*PI())/3)</f>
        <v>-0.15359495389360431</v>
      </c>
      <c r="AI687" s="11">
        <f>'OddsRatio_working_3-way'!U687/(3*'OddsRatio_working_3-way'!X687^(1/3))*SIN(('OddsRatio_working_3-way'!Y687)/3)</f>
        <v>-0.12391540948393001</v>
      </c>
      <c r="AJ687" s="11">
        <f>'OddsRatio_working_3-way'!U687/(3*'OddsRatio_working_3-way'!X687^(1/3))*SIN(('OddsRatio_working_3-way'!Y687+2*PI())/3)</f>
        <v>-0.38994967341385189</v>
      </c>
      <c r="AK687" s="11">
        <f>'OddsRatio_working_3-way'!U687/(3*'OddsRatio_working_3-way'!X687^(1/3))*SIN(('OddsRatio_working_3-way'!Y687+4*PI())/3)</f>
        <v>0.51386508289778177</v>
      </c>
      <c r="AL687" s="11">
        <f>'OddsRatio_working_3-way'!Z687+'OddsRatio_working_3-way'!AF687</f>
        <v>1.0436353857081553</v>
      </c>
      <c r="AM687" s="11">
        <f>'OddsRatio_working_3-way'!AA687+'OddsRatio_working_3-way'!AG687</f>
        <v>-0.7364454779209465</v>
      </c>
      <c r="AN687" s="11">
        <f>'OddsRatio_working_3-way'!AB687+'OddsRatio_working_3-way'!AH687</f>
        <v>-0.30718990778720856</v>
      </c>
      <c r="AO687" s="11">
        <f>'OddsRatio_working_3-way'!AC687+'OddsRatio_working_3-way'!AI687</f>
        <v>0</v>
      </c>
      <c r="AP687" s="11">
        <f>'OddsRatio_working_3-way'!AD687+'OddsRatio_working_3-way'!AJ687</f>
        <v>0</v>
      </c>
      <c r="AQ687" s="11">
        <f>'OddsRatio_working_3-way'!AE687+'OddsRatio_working_3-way'!AK687</f>
        <v>0</v>
      </c>
      <c r="AR687" s="10">
        <f>IF(A687="","",IF(('OddsRatio_working_3-way'!X687=0),IF(Q687&gt;0,-Q687^(1/3),(-Q687)^(1/3)),'OddsRatio_working_3-way'!AL687-'OddsRatio_working_3-way'!R687/3))</f>
        <v>1.0436353857081553</v>
      </c>
      <c r="AS687" s="11">
        <f>IF(('OddsRatio_working_3-way'!X687=0),IF(Q687&gt;0,-Q687^(1/3),(-Q687)^(1/3)),'OddsRatio_working_3-way'!AM687-'OddsRatio_working_3-way'!R687/3)</f>
        <v>-0.7364454779209465</v>
      </c>
      <c r="AT687" s="11">
        <f>IF(('OddsRatio_working_3-way'!X687=0),IF(Q687&gt;0,-Q687^(1/3),(-Q687)^(1/3)),'OddsRatio_working_3-way'!AN687-'OddsRatio_working_3-way'!R687/3)</f>
        <v>-0.30718990778720856</v>
      </c>
      <c r="AU687" s="11">
        <f>IF(('OddsRatio_working_3-way'!X687=0),0,'OddsRatio_working_3-way'!AO687)</f>
        <v>0</v>
      </c>
      <c r="AV687" s="11">
        <f>IF(('OddsRatio_working_3-way'!X687=0),0,'OddsRatio_working_3-way'!AP687)</f>
        <v>0</v>
      </c>
      <c r="AW687" s="11">
        <f>IF(('OddsRatio_working_3-way'!X687=0),0,'OddsRatio_working_3-way'!AQ687)</f>
        <v>0</v>
      </c>
    </row>
    <row r="688" spans="1:49" x14ac:dyDescent="0.2">
      <c r="A688" s="4">
        <f>IF('True_Odds_Calculator_3-way'!A689="","",'True_Odds_Calculator_3-way'!A689)</f>
        <v>2.89</v>
      </c>
      <c r="B688" s="4">
        <f>IF('True_Odds_Calculator_3-way'!B689="","",'True_Odds_Calculator_3-way'!B689)</f>
        <v>3.55</v>
      </c>
      <c r="C688" s="4">
        <f>IF('True_Odds_Calculator_3-way'!C689="","",'True_Odds_Calculator_3-way'!C689)</f>
        <v>2.5</v>
      </c>
      <c r="D688" s="9">
        <f t="shared" si="143"/>
        <v>0.3366423323090148</v>
      </c>
      <c r="E688" s="9">
        <f t="shared" si="144"/>
        <v>0.27332658228986345</v>
      </c>
      <c r="F688" s="9">
        <f t="shared" si="145"/>
        <v>0.39003108540112175</v>
      </c>
      <c r="G688" s="9">
        <f t="shared" si="146"/>
        <v>1.0425988037535774</v>
      </c>
      <c r="H688" s="9">
        <f t="shared" si="147"/>
        <v>2.9705117390942619</v>
      </c>
      <c r="I688" s="9">
        <f t="shared" si="148"/>
        <v>3.6586269495716217</v>
      </c>
      <c r="J688" s="9">
        <f t="shared" si="149"/>
        <v>2.5638982056303656</v>
      </c>
      <c r="K688" s="11">
        <f t="shared" si="150"/>
        <v>0.34602076124567471</v>
      </c>
      <c r="L688" s="11">
        <f t="shared" si="151"/>
        <v>0.28169014084507044</v>
      </c>
      <c r="M688" s="11">
        <f t="shared" si="152"/>
        <v>0.4</v>
      </c>
      <c r="N688" s="11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-0.28185584092792049</v>
      </c>
      <c r="O688" s="11">
        <f>0</f>
        <v>0</v>
      </c>
      <c r="P688" s="11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0.23159023344217555</v>
      </c>
      <c r="Q688" s="11">
        <f>2*'OddsRatio_working_3-way'!K688*'OddsRatio_working_3-way'!L688*'OddsRatio_working_3-way'!M688</f>
        <v>7.7976509576490091E-2</v>
      </c>
      <c r="R688" s="11">
        <f t="shared" si="153"/>
        <v>0</v>
      </c>
      <c r="S688" s="11">
        <f t="shared" si="154"/>
        <v>-0.82166199813258634</v>
      </c>
      <c r="T688" s="11">
        <f t="shared" si="155"/>
        <v>-0.27665387142511327</v>
      </c>
      <c r="U688" s="11">
        <f>'OddsRatio_working_3-way'!S688-'OddsRatio_working_3-way'!R688^2/3</f>
        <v>-0.82166199813258634</v>
      </c>
      <c r="V688" s="11">
        <f>'OddsRatio_working_3-way'!S688*'OddsRatio_working_3-way'!R688/3-2*'OddsRatio_working_3-way'!R688^3/27-'OddsRatio_working_3-way'!T688</f>
        <v>0.27665387142511327</v>
      </c>
      <c r="W688" s="11">
        <f>'OddsRatio_working_3-way'!V688^2+4*'OddsRatio_working_3-way'!U688^3/27</f>
        <v>-5.6444698445868718E-3</v>
      </c>
      <c r="X688" s="11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0.14333687105826085</v>
      </c>
      <c r="Y688" s="11">
        <f>IF('OddsRatio_working_3-way'!W688&gt;=0,IF('OddsRatio_working_3-way'!V688+SQRT('OddsRatio_working_3-way'!W688)&gt;0,0,PI()),ACOS('OddsRatio_working_3-way'!V688/(2*'OddsRatio_working_3-way'!X688)))</f>
        <v>0.26517052265220808</v>
      </c>
      <c r="Z688" s="11">
        <f>'OddsRatio_working_3-way'!X688^(1/3)*COS('OddsRatio_working_3-way'!Y688/3)</f>
        <v>0.52129940187678869</v>
      </c>
      <c r="AA688" s="11">
        <f>'OddsRatio_working_3-way'!X688^(1/3)*COS(('OddsRatio_working_3-way'!Y688+2*PI())/3)</f>
        <v>-0.30065844667383762</v>
      </c>
      <c r="AB688" s="11">
        <f>'OddsRatio_working_3-way'!X688^(1/3)*COS(('OddsRatio_working_3-way'!Y688+4*PI())/3)</f>
        <v>-0.22064095520295077</v>
      </c>
      <c r="AC688" s="11">
        <f>'OddsRatio_working_3-way'!X688^(1/3)*SIN('OddsRatio_working_3-way'!Y688/3)</f>
        <v>4.6198120240595053E-2</v>
      </c>
      <c r="AD688" s="11">
        <f>'OddsRatio_working_3-way'!X688^(1/3)*SIN(('OddsRatio_working_3-way'!Y688+2*PI())/3)</f>
        <v>0.42835946488263482</v>
      </c>
      <c r="AE688" s="11">
        <f>'OddsRatio_working_3-way'!X688^(1/3)*SIN(('OddsRatio_working_3-way'!Y688+4*PI())/3)</f>
        <v>-0.47455758512322987</v>
      </c>
      <c r="AF688" s="11">
        <f>-'OddsRatio_working_3-way'!U688/(3*'OddsRatio_working_3-way'!X688^(1/3))*COS(('OddsRatio_working_3-way'!Y688)/3)</f>
        <v>0.52129940187678869</v>
      </c>
      <c r="AG688" s="11">
        <f>-'OddsRatio_working_3-way'!U688/(3*'OddsRatio_working_3-way'!X688^(1/3))*COS(('OddsRatio_working_3-way'!Y688+2*PI())/3)</f>
        <v>-0.30065844667383762</v>
      </c>
      <c r="AH688" s="11">
        <f>-'OddsRatio_working_3-way'!U688/(3*'OddsRatio_working_3-way'!X688^(1/3))*COS(('OddsRatio_working_3-way'!Y688+4*PI())/3)</f>
        <v>-0.22064095520295077</v>
      </c>
      <c r="AI688" s="11">
        <f>'OddsRatio_working_3-way'!U688/(3*'OddsRatio_working_3-way'!X688^(1/3))*SIN(('OddsRatio_working_3-way'!Y688)/3)</f>
        <v>-4.6198120240595053E-2</v>
      </c>
      <c r="AJ688" s="11">
        <f>'OddsRatio_working_3-way'!U688/(3*'OddsRatio_working_3-way'!X688^(1/3))*SIN(('OddsRatio_working_3-way'!Y688+2*PI())/3)</f>
        <v>-0.42835946488263482</v>
      </c>
      <c r="AK688" s="11">
        <f>'OddsRatio_working_3-way'!U688/(3*'OddsRatio_working_3-way'!X688^(1/3))*SIN(('OddsRatio_working_3-way'!Y688+4*PI())/3)</f>
        <v>0.47455758512322987</v>
      </c>
      <c r="AL688" s="11">
        <f>'OddsRatio_working_3-way'!Z688+'OddsRatio_working_3-way'!AF688</f>
        <v>1.0425988037535774</v>
      </c>
      <c r="AM688" s="11">
        <f>'OddsRatio_working_3-way'!AA688+'OddsRatio_working_3-way'!AG688</f>
        <v>-0.60131689334767524</v>
      </c>
      <c r="AN688" s="11">
        <f>'OddsRatio_working_3-way'!AB688+'OddsRatio_working_3-way'!AH688</f>
        <v>-0.44128191040590153</v>
      </c>
      <c r="AO688" s="11">
        <f>'OddsRatio_working_3-way'!AC688+'OddsRatio_working_3-way'!AI688</f>
        <v>0</v>
      </c>
      <c r="AP688" s="11">
        <f>'OddsRatio_working_3-way'!AD688+'OddsRatio_working_3-way'!AJ688</f>
        <v>0</v>
      </c>
      <c r="AQ688" s="11">
        <f>'OddsRatio_working_3-way'!AE688+'OddsRatio_working_3-way'!AK688</f>
        <v>0</v>
      </c>
      <c r="AR688" s="10">
        <f>IF(A688="","",IF(('OddsRatio_working_3-way'!X688=0),IF(Q688&gt;0,-Q688^(1/3),(-Q688)^(1/3)),'OddsRatio_working_3-way'!AL688-'OddsRatio_working_3-way'!R688/3))</f>
        <v>1.0425988037535774</v>
      </c>
      <c r="AS688" s="11">
        <f>IF(('OddsRatio_working_3-way'!X688=0),IF(Q688&gt;0,-Q688^(1/3),(-Q688)^(1/3)),'OddsRatio_working_3-way'!AM688-'OddsRatio_working_3-way'!R688/3)</f>
        <v>-0.60131689334767524</v>
      </c>
      <c r="AT688" s="11">
        <f>IF(('OddsRatio_working_3-way'!X688=0),IF(Q688&gt;0,-Q688^(1/3),(-Q688)^(1/3)),'OddsRatio_working_3-way'!AN688-'OddsRatio_working_3-way'!R688/3)</f>
        <v>-0.44128191040590153</v>
      </c>
      <c r="AU688" s="11">
        <f>IF(('OddsRatio_working_3-way'!X688=0),0,'OddsRatio_working_3-way'!AO688)</f>
        <v>0</v>
      </c>
      <c r="AV688" s="11">
        <f>IF(('OddsRatio_working_3-way'!X688=0),0,'OddsRatio_working_3-way'!AP688)</f>
        <v>0</v>
      </c>
      <c r="AW688" s="11">
        <f>IF(('OddsRatio_working_3-way'!X688=0),0,'OddsRatio_working_3-way'!AQ688)</f>
        <v>0</v>
      </c>
    </row>
    <row r="689" spans="1:49" x14ac:dyDescent="0.2">
      <c r="A689" s="4">
        <f>IF('True_Odds_Calculator_3-way'!A690="","",'True_Odds_Calculator_3-way'!A690)</f>
        <v>2.69</v>
      </c>
      <c r="B689" s="4">
        <f>IF('True_Odds_Calculator_3-way'!B690="","",'True_Odds_Calculator_3-way'!B690)</f>
        <v>3.42</v>
      </c>
      <c r="C689" s="4">
        <f>IF('True_Odds_Calculator_3-way'!C690="","",'True_Odds_Calculator_3-way'!C690)</f>
        <v>2.75</v>
      </c>
      <c r="D689" s="9">
        <f t="shared" si="143"/>
        <v>0.36207902724475444</v>
      </c>
      <c r="E689" s="9">
        <f t="shared" si="144"/>
        <v>0.28386073085696611</v>
      </c>
      <c r="F689" s="9">
        <f t="shared" si="145"/>
        <v>0.35406024189827967</v>
      </c>
      <c r="G689" s="9">
        <f t="shared" si="146"/>
        <v>1.0425017822448044</v>
      </c>
      <c r="H689" s="9">
        <f t="shared" si="147"/>
        <v>2.7618280119937197</v>
      </c>
      <c r="I689" s="9">
        <f t="shared" si="148"/>
        <v>3.5228543130324268</v>
      </c>
      <c r="J689" s="9">
        <f t="shared" si="149"/>
        <v>2.8243781189284074</v>
      </c>
      <c r="K689" s="11">
        <f t="shared" si="150"/>
        <v>0.37174721189591081</v>
      </c>
      <c r="L689" s="11">
        <f t="shared" si="151"/>
        <v>0.29239766081871343</v>
      </c>
      <c r="M689" s="11">
        <f t="shared" si="152"/>
        <v>0.36363636363636365</v>
      </c>
      <c r="N689" s="11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-0.28289745429248481</v>
      </c>
      <c r="O689" s="11">
        <f>0</f>
        <v>0</v>
      </c>
      <c r="P689" s="11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0.23162558869856859</v>
      </c>
      <c r="Q689" s="11">
        <f>2*'OddsRatio_working_3-way'!K689*'OddsRatio_working_3-way'!L689*'OddsRatio_working_3-way'!M689</f>
        <v>7.9053101944903947E-2</v>
      </c>
      <c r="R689" s="11">
        <f t="shared" si="153"/>
        <v>0</v>
      </c>
      <c r="S689" s="11">
        <f t="shared" si="154"/>
        <v>-0.81876165792249667</v>
      </c>
      <c r="T689" s="11">
        <f t="shared" si="155"/>
        <v>-0.27944083888139815</v>
      </c>
      <c r="U689" s="11">
        <f>'OddsRatio_working_3-way'!S689-'OddsRatio_working_3-way'!R689^2/3</f>
        <v>-0.81876165792249667</v>
      </c>
      <c r="V689" s="11">
        <f>'OddsRatio_working_3-way'!S689*'OddsRatio_working_3-way'!R689/3-2*'OddsRatio_working_3-way'!R689^3/27-'OddsRatio_working_3-way'!T689</f>
        <v>0.27944083888139815</v>
      </c>
      <c r="W689" s="11">
        <f>'OddsRatio_working_3-way'!V689^2+4*'OddsRatio_working_3-way'!U689^3/27</f>
        <v>-3.2274526542059589E-3</v>
      </c>
      <c r="X689" s="11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0.14257860559086824</v>
      </c>
      <c r="Y689" s="11">
        <f>IF('OddsRatio_working_3-way'!W689&gt;=0,IF('OddsRatio_working_3-way'!V689+SQRT('OddsRatio_working_3-way'!W689)&gt;0,0,PI()),ACOS('OddsRatio_working_3-way'!V689/(2*'OddsRatio_working_3-way'!X689)))</f>
        <v>0.20056782073758739</v>
      </c>
      <c r="Z689" s="11">
        <f>'OddsRatio_working_3-way'!X689^(1/3)*COS('OddsRatio_working_3-way'!Y689/3)</f>
        <v>0.52125089112240219</v>
      </c>
      <c r="AA689" s="11">
        <f>'OddsRatio_working_3-way'!X689^(1/3)*COS(('OddsRatio_working_3-way'!Y689+2*PI())/3)</f>
        <v>-0.29085036671412273</v>
      </c>
      <c r="AB689" s="11">
        <f>'OddsRatio_working_3-way'!X689^(1/3)*COS(('OddsRatio_working_3-way'!Y689+4*PI())/3)</f>
        <v>-0.2304005244082796</v>
      </c>
      <c r="AC689" s="11">
        <f>'OddsRatio_working_3-way'!X689^(1/3)*SIN('OddsRatio_working_3-way'!Y689/3)</f>
        <v>3.4900732727748955E-2</v>
      </c>
      <c r="AD689" s="11">
        <f>'OddsRatio_working_3-way'!X689^(1/3)*SIN(('OddsRatio_working_3-way'!Y689+2*PI())/3)</f>
        <v>0.43396614709340231</v>
      </c>
      <c r="AE689" s="11">
        <f>'OddsRatio_working_3-way'!X689^(1/3)*SIN(('OddsRatio_working_3-way'!Y689+4*PI())/3)</f>
        <v>-0.46886687982115133</v>
      </c>
      <c r="AF689" s="11">
        <f>-'OddsRatio_working_3-way'!U689/(3*'OddsRatio_working_3-way'!X689^(1/3))*COS(('OddsRatio_working_3-way'!Y689)/3)</f>
        <v>0.52125089112240219</v>
      </c>
      <c r="AG689" s="11">
        <f>-'OddsRatio_working_3-way'!U689/(3*'OddsRatio_working_3-way'!X689^(1/3))*COS(('OddsRatio_working_3-way'!Y689+2*PI())/3)</f>
        <v>-0.29085036671412273</v>
      </c>
      <c r="AH689" s="11">
        <f>-'OddsRatio_working_3-way'!U689/(3*'OddsRatio_working_3-way'!X689^(1/3))*COS(('OddsRatio_working_3-way'!Y689+4*PI())/3)</f>
        <v>-0.2304005244082796</v>
      </c>
      <c r="AI689" s="11">
        <f>'OddsRatio_working_3-way'!U689/(3*'OddsRatio_working_3-way'!X689^(1/3))*SIN(('OddsRatio_working_3-way'!Y689)/3)</f>
        <v>-3.4900732727748955E-2</v>
      </c>
      <c r="AJ689" s="11">
        <f>'OddsRatio_working_3-way'!U689/(3*'OddsRatio_working_3-way'!X689^(1/3))*SIN(('OddsRatio_working_3-way'!Y689+2*PI())/3)</f>
        <v>-0.43396614709340231</v>
      </c>
      <c r="AK689" s="11">
        <f>'OddsRatio_working_3-way'!U689/(3*'OddsRatio_working_3-way'!X689^(1/3))*SIN(('OddsRatio_working_3-way'!Y689+4*PI())/3)</f>
        <v>0.46886687982115133</v>
      </c>
      <c r="AL689" s="11">
        <f>'OddsRatio_working_3-way'!Z689+'OddsRatio_working_3-way'!AF689</f>
        <v>1.0425017822448044</v>
      </c>
      <c r="AM689" s="11">
        <f>'OddsRatio_working_3-way'!AA689+'OddsRatio_working_3-way'!AG689</f>
        <v>-0.58170073342824546</v>
      </c>
      <c r="AN689" s="11">
        <f>'OddsRatio_working_3-way'!AB689+'OddsRatio_working_3-way'!AH689</f>
        <v>-0.4608010488165592</v>
      </c>
      <c r="AO689" s="11">
        <f>'OddsRatio_working_3-way'!AC689+'OddsRatio_working_3-way'!AI689</f>
        <v>0</v>
      </c>
      <c r="AP689" s="11">
        <f>'OddsRatio_working_3-way'!AD689+'OddsRatio_working_3-way'!AJ689</f>
        <v>0</v>
      </c>
      <c r="AQ689" s="11">
        <f>'OddsRatio_working_3-way'!AE689+'OddsRatio_working_3-way'!AK689</f>
        <v>0</v>
      </c>
      <c r="AR689" s="10">
        <f>IF(A689="","",IF(('OddsRatio_working_3-way'!X689=0),IF(Q689&gt;0,-Q689^(1/3),(-Q689)^(1/3)),'OddsRatio_working_3-way'!AL689-'OddsRatio_working_3-way'!R689/3))</f>
        <v>1.0425017822448044</v>
      </c>
      <c r="AS689" s="11">
        <f>IF(('OddsRatio_working_3-way'!X689=0),IF(Q689&gt;0,-Q689^(1/3),(-Q689)^(1/3)),'OddsRatio_working_3-way'!AM689-'OddsRatio_working_3-way'!R689/3)</f>
        <v>-0.58170073342824546</v>
      </c>
      <c r="AT689" s="11">
        <f>IF(('OddsRatio_working_3-way'!X689=0),IF(Q689&gt;0,-Q689^(1/3),(-Q689)^(1/3)),'OddsRatio_working_3-way'!AN689-'OddsRatio_working_3-way'!R689/3)</f>
        <v>-0.4608010488165592</v>
      </c>
      <c r="AU689" s="11">
        <f>IF(('OddsRatio_working_3-way'!X689=0),0,'OddsRatio_working_3-way'!AO689)</f>
        <v>0</v>
      </c>
      <c r="AV689" s="11">
        <f>IF(('OddsRatio_working_3-way'!X689=0),0,'OddsRatio_working_3-way'!AP689)</f>
        <v>0</v>
      </c>
      <c r="AW689" s="11">
        <f>IF(('OddsRatio_working_3-way'!X689=0),0,'OddsRatio_working_3-way'!AQ689)</f>
        <v>0</v>
      </c>
    </row>
    <row r="690" spans="1:49" x14ac:dyDescent="0.2">
      <c r="A690" s="4">
        <f>IF('True_Odds_Calculator_3-way'!A691="","",'True_Odds_Calculator_3-way'!A691)</f>
        <v>4.07</v>
      </c>
      <c r="B690" s="4">
        <f>IF('True_Odds_Calculator_3-way'!B691="","",'True_Odds_Calculator_3-way'!B691)</f>
        <v>3.44</v>
      </c>
      <c r="C690" s="4">
        <f>IF('True_Odds_Calculator_3-way'!C691="","",'True_Odds_Calculator_3-way'!C691)</f>
        <v>2.0299999999999998</v>
      </c>
      <c r="D690" s="9">
        <f t="shared" si="143"/>
        <v>0.23736105860084311</v>
      </c>
      <c r="E690" s="9">
        <f t="shared" si="144"/>
        <v>0.28140100663294004</v>
      </c>
      <c r="F690" s="9">
        <f t="shared" si="145"/>
        <v>0.48123793476621679</v>
      </c>
      <c r="G690" s="9">
        <f t="shared" si="146"/>
        <v>1.0465768679746916</v>
      </c>
      <c r="H690" s="9">
        <f t="shared" si="147"/>
        <v>4.2129909846823033</v>
      </c>
      <c r="I690" s="9">
        <f t="shared" si="148"/>
        <v>3.5536475578582478</v>
      </c>
      <c r="J690" s="9">
        <f t="shared" si="149"/>
        <v>2.0779741740139324</v>
      </c>
      <c r="K690" s="11">
        <f t="shared" si="150"/>
        <v>0.24570024570024568</v>
      </c>
      <c r="L690" s="11">
        <f t="shared" si="151"/>
        <v>0.29069767441860467</v>
      </c>
      <c r="M690" s="11">
        <f t="shared" si="152"/>
        <v>0.49261083743842371</v>
      </c>
      <c r="N690" s="11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-0.27146668325497525</v>
      </c>
      <c r="O690" s="11">
        <f>0</f>
        <v>0</v>
      </c>
      <c r="P690" s="11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0.23010648511851406</v>
      </c>
      <c r="Q690" s="11">
        <f>2*'OddsRatio_working_3-way'!K690*'OddsRatio_working_3-way'!L690*'OddsRatio_working_3-way'!M690</f>
        <v>7.0368955693735177E-2</v>
      </c>
      <c r="R690" s="11">
        <f t="shared" si="153"/>
        <v>0</v>
      </c>
      <c r="S690" s="11">
        <f t="shared" si="154"/>
        <v>-0.8476417155853575</v>
      </c>
      <c r="T690" s="11">
        <f t="shared" si="155"/>
        <v>-0.2592176500261032</v>
      </c>
      <c r="U690" s="11">
        <f>'OddsRatio_working_3-way'!S690-'OddsRatio_working_3-way'!R690^2/3</f>
        <v>-0.8476417155853575</v>
      </c>
      <c r="V690" s="11">
        <f>'OddsRatio_working_3-way'!S690*'OddsRatio_working_3-way'!R690/3-2*'OddsRatio_working_3-way'!R690^3/27-'OddsRatio_working_3-way'!T690</f>
        <v>0.2592176500261032</v>
      </c>
      <c r="W690" s="11">
        <f>'OddsRatio_working_3-way'!V690^2+4*'OddsRatio_working_3-way'!U690^3/27</f>
        <v>-2.3032519137814428E-2</v>
      </c>
      <c r="X690" s="11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0.15018847261263907</v>
      </c>
      <c r="Y690" s="11">
        <f>IF('OddsRatio_working_3-way'!W690&gt;=0,IF('OddsRatio_working_3-way'!V690+SQRT('OddsRatio_working_3-way'!W690)&gt;0,0,PI()),ACOS('OddsRatio_working_3-way'!V690/(2*'OddsRatio_working_3-way'!X690)))</f>
        <v>0.52966867364789438</v>
      </c>
      <c r="Z690" s="11">
        <f>'OddsRatio_working_3-way'!X690^(1/3)*COS('OddsRatio_working_3-way'!Y690/3)</f>
        <v>0.52328843398734581</v>
      </c>
      <c r="AA690" s="11">
        <f>'OddsRatio_working_3-way'!X690^(1/3)*COS(('OddsRatio_working_3-way'!Y690+2*PI())/3)</f>
        <v>-0.34249803593652051</v>
      </c>
      <c r="AB690" s="11">
        <f>'OddsRatio_working_3-way'!X690^(1/3)*COS(('OddsRatio_working_3-way'!Y690+4*PI())/3)</f>
        <v>-0.18079039805082545</v>
      </c>
      <c r="AC690" s="11">
        <f>'OddsRatio_working_3-way'!X690^(1/3)*SIN('OddsRatio_working_3-way'!Y690/3)</f>
        <v>9.336194826332482E-2</v>
      </c>
      <c r="AD690" s="11">
        <f>'OddsRatio_working_3-way'!X690^(1/3)*SIN(('OddsRatio_working_3-way'!Y690+2*PI())/3)</f>
        <v>0.40650010320795543</v>
      </c>
      <c r="AE690" s="11">
        <f>'OddsRatio_working_3-way'!X690^(1/3)*SIN(('OddsRatio_working_3-way'!Y690+4*PI())/3)</f>
        <v>-0.49986205147127999</v>
      </c>
      <c r="AF690" s="11">
        <f>-'OddsRatio_working_3-way'!U690/(3*'OddsRatio_working_3-way'!X690^(1/3))*COS(('OddsRatio_working_3-way'!Y690)/3)</f>
        <v>0.52328843398734581</v>
      </c>
      <c r="AG690" s="11">
        <f>-'OddsRatio_working_3-way'!U690/(3*'OddsRatio_working_3-way'!X690^(1/3))*COS(('OddsRatio_working_3-way'!Y690+2*PI())/3)</f>
        <v>-0.34249803593652051</v>
      </c>
      <c r="AH690" s="11">
        <f>-'OddsRatio_working_3-way'!U690/(3*'OddsRatio_working_3-way'!X690^(1/3))*COS(('OddsRatio_working_3-way'!Y690+4*PI())/3)</f>
        <v>-0.18079039805082545</v>
      </c>
      <c r="AI690" s="11">
        <f>'OddsRatio_working_3-way'!U690/(3*'OddsRatio_working_3-way'!X690^(1/3))*SIN(('OddsRatio_working_3-way'!Y690)/3)</f>
        <v>-9.336194826332482E-2</v>
      </c>
      <c r="AJ690" s="11">
        <f>'OddsRatio_working_3-way'!U690/(3*'OddsRatio_working_3-way'!X690^(1/3))*SIN(('OddsRatio_working_3-way'!Y690+2*PI())/3)</f>
        <v>-0.40650010320795543</v>
      </c>
      <c r="AK690" s="11">
        <f>'OddsRatio_working_3-way'!U690/(3*'OddsRatio_working_3-way'!X690^(1/3))*SIN(('OddsRatio_working_3-way'!Y690+4*PI())/3)</f>
        <v>0.49986205147127999</v>
      </c>
      <c r="AL690" s="11">
        <f>'OddsRatio_working_3-way'!Z690+'OddsRatio_working_3-way'!AF690</f>
        <v>1.0465768679746916</v>
      </c>
      <c r="AM690" s="11">
        <f>'OddsRatio_working_3-way'!AA690+'OddsRatio_working_3-way'!AG690</f>
        <v>-0.68499607187304101</v>
      </c>
      <c r="AN690" s="11">
        <f>'OddsRatio_working_3-way'!AB690+'OddsRatio_working_3-way'!AH690</f>
        <v>-0.36158079610165089</v>
      </c>
      <c r="AO690" s="11">
        <f>'OddsRatio_working_3-way'!AC690+'OddsRatio_working_3-way'!AI690</f>
        <v>0</v>
      </c>
      <c r="AP690" s="11">
        <f>'OddsRatio_working_3-way'!AD690+'OddsRatio_working_3-way'!AJ690</f>
        <v>0</v>
      </c>
      <c r="AQ690" s="11">
        <f>'OddsRatio_working_3-way'!AE690+'OddsRatio_working_3-way'!AK690</f>
        <v>0</v>
      </c>
      <c r="AR690" s="10">
        <f>IF(A690="","",IF(('OddsRatio_working_3-way'!X690=0),IF(Q690&gt;0,-Q690^(1/3),(-Q690)^(1/3)),'OddsRatio_working_3-way'!AL690-'OddsRatio_working_3-way'!R690/3))</f>
        <v>1.0465768679746916</v>
      </c>
      <c r="AS690" s="11">
        <f>IF(('OddsRatio_working_3-way'!X690=0),IF(Q690&gt;0,-Q690^(1/3),(-Q690)^(1/3)),'OddsRatio_working_3-way'!AM690-'OddsRatio_working_3-way'!R690/3)</f>
        <v>-0.68499607187304101</v>
      </c>
      <c r="AT690" s="11">
        <f>IF(('OddsRatio_working_3-way'!X690=0),IF(Q690&gt;0,-Q690^(1/3),(-Q690)^(1/3)),'OddsRatio_working_3-way'!AN690-'OddsRatio_working_3-way'!R690/3)</f>
        <v>-0.36158079610165089</v>
      </c>
      <c r="AU690" s="11">
        <f>IF(('OddsRatio_working_3-way'!X690=0),0,'OddsRatio_working_3-way'!AO690)</f>
        <v>0</v>
      </c>
      <c r="AV690" s="11">
        <f>IF(('OddsRatio_working_3-way'!X690=0),0,'OddsRatio_working_3-way'!AP690)</f>
        <v>0</v>
      </c>
      <c r="AW690" s="11">
        <f>IF(('OddsRatio_working_3-way'!X690=0),0,'OddsRatio_working_3-way'!AQ690)</f>
        <v>0</v>
      </c>
    </row>
    <row r="691" spans="1:49" x14ac:dyDescent="0.2">
      <c r="A691" s="4">
        <f>IF('True_Odds_Calculator_3-way'!A692="","",'True_Odds_Calculator_3-way'!A692)</f>
        <v>2.36</v>
      </c>
      <c r="B691" s="4">
        <f>IF('True_Odds_Calculator_3-way'!B692="","",'True_Odds_Calculator_3-way'!B692)</f>
        <v>3.61</v>
      </c>
      <c r="C691" s="4">
        <f>IF('True_Odds_Calculator_3-way'!C692="","",'True_Odds_Calculator_3-way'!C692)</f>
        <v>3.06</v>
      </c>
      <c r="D691" s="9">
        <f t="shared" si="143"/>
        <v>0.41357808199533663</v>
      </c>
      <c r="E691" s="9">
        <f t="shared" si="144"/>
        <v>0.26873331528479966</v>
      </c>
      <c r="F691" s="9">
        <f t="shared" si="145"/>
        <v>0.31768860271986393</v>
      </c>
      <c r="G691" s="9">
        <f t="shared" si="146"/>
        <v>1.042590518065696</v>
      </c>
      <c r="H691" s="9">
        <f t="shared" si="147"/>
        <v>2.4179231045693461</v>
      </c>
      <c r="I691" s="9">
        <f t="shared" si="148"/>
        <v>3.7211612521514668</v>
      </c>
      <c r="J691" s="9">
        <f t="shared" si="149"/>
        <v>3.1477364672153332</v>
      </c>
      <c r="K691" s="11">
        <f t="shared" si="150"/>
        <v>0.42372881355932207</v>
      </c>
      <c r="L691" s="11">
        <f t="shared" si="151"/>
        <v>0.2770083102493075</v>
      </c>
      <c r="M691" s="11">
        <f t="shared" si="152"/>
        <v>0.32679738562091504</v>
      </c>
      <c r="N691" s="11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-0.28048265176768872</v>
      </c>
      <c r="O691" s="11">
        <f>0</f>
        <v>0</v>
      </c>
      <c r="P691" s="11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0.23130055815931705</v>
      </c>
      <c r="Q691" s="11">
        <f>2*'OddsRatio_working_3-way'!K691*'OddsRatio_working_3-way'!L691*'OddsRatio_working_3-way'!M691</f>
        <v>7.6716603037916123E-2</v>
      </c>
      <c r="R691" s="11">
        <f t="shared" si="153"/>
        <v>0</v>
      </c>
      <c r="S691" s="11">
        <f t="shared" si="154"/>
        <v>-0.82465192303905122</v>
      </c>
      <c r="T691" s="11">
        <f t="shared" si="155"/>
        <v>-0.27351639238442838</v>
      </c>
      <c r="U691" s="11">
        <f>'OddsRatio_working_3-way'!S691-'OddsRatio_working_3-way'!R691^2/3</f>
        <v>-0.82465192303905122</v>
      </c>
      <c r="V691" s="11">
        <f>'OddsRatio_working_3-way'!S691*'OddsRatio_working_3-way'!R691/3-2*'OddsRatio_working_3-way'!R691^3/27-'OddsRatio_working_3-way'!T691</f>
        <v>0.27351639238442838</v>
      </c>
      <c r="W691" s="11">
        <f>'OddsRatio_working_3-way'!V691^2+4*'OddsRatio_working_3-way'!U691^3/27</f>
        <v>-8.2710342345152787E-3</v>
      </c>
      <c r="X691" s="11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0.14411995970155198</v>
      </c>
      <c r="Y691" s="11">
        <f>IF('OddsRatio_working_3-way'!W691&gt;=0,IF('OddsRatio_working_3-way'!V691+SQRT('OddsRatio_working_3-way'!W691)&gt;0,0,PI()),ACOS('OddsRatio_working_3-way'!V691/(2*'OddsRatio_working_3-way'!X691)))</f>
        <v>0.32100374501698492</v>
      </c>
      <c r="Z691" s="11">
        <f>'OddsRatio_working_3-way'!X691^(1/3)*COS('OddsRatio_working_3-way'!Y691/3)</f>
        <v>0.52129525903284801</v>
      </c>
      <c r="AA691" s="11">
        <f>'OddsRatio_working_3-way'!X691^(1/3)*COS(('OddsRatio_working_3-way'!Y691+2*PI())/3)</f>
        <v>-0.3091390766196988</v>
      </c>
      <c r="AB691" s="11">
        <f>'OddsRatio_working_3-way'!X691^(1/3)*COS(('OddsRatio_working_3-way'!Y691+4*PI())/3)</f>
        <v>-0.21215618241314932</v>
      </c>
      <c r="AC691" s="11">
        <f>'OddsRatio_working_3-way'!X691^(1/3)*SIN('OddsRatio_working_3-way'!Y691/3)</f>
        <v>5.59931000769405E-2</v>
      </c>
      <c r="AD691" s="11">
        <f>'OddsRatio_working_3-way'!X691^(1/3)*SIN(('OddsRatio_working_3-way'!Y691+2*PI())/3)</f>
        <v>0.42345838715636552</v>
      </c>
      <c r="AE691" s="11">
        <f>'OddsRatio_working_3-way'!X691^(1/3)*SIN(('OddsRatio_working_3-way'!Y691+4*PI())/3)</f>
        <v>-0.47945148723330588</v>
      </c>
      <c r="AF691" s="11">
        <f>-'OddsRatio_working_3-way'!U691/(3*'OddsRatio_working_3-way'!X691^(1/3))*COS(('OddsRatio_working_3-way'!Y691)/3)</f>
        <v>0.52129525903284801</v>
      </c>
      <c r="AG691" s="11">
        <f>-'OddsRatio_working_3-way'!U691/(3*'OddsRatio_working_3-way'!X691^(1/3))*COS(('OddsRatio_working_3-way'!Y691+2*PI())/3)</f>
        <v>-0.3091390766196988</v>
      </c>
      <c r="AH691" s="11">
        <f>-'OddsRatio_working_3-way'!U691/(3*'OddsRatio_working_3-way'!X691^(1/3))*COS(('OddsRatio_working_3-way'!Y691+4*PI())/3)</f>
        <v>-0.21215618241314932</v>
      </c>
      <c r="AI691" s="11">
        <f>'OddsRatio_working_3-way'!U691/(3*'OddsRatio_working_3-way'!X691^(1/3))*SIN(('OddsRatio_working_3-way'!Y691)/3)</f>
        <v>-5.59931000769405E-2</v>
      </c>
      <c r="AJ691" s="11">
        <f>'OddsRatio_working_3-way'!U691/(3*'OddsRatio_working_3-way'!X691^(1/3))*SIN(('OddsRatio_working_3-way'!Y691+2*PI())/3)</f>
        <v>-0.42345838715636552</v>
      </c>
      <c r="AK691" s="11">
        <f>'OddsRatio_working_3-way'!U691/(3*'OddsRatio_working_3-way'!X691^(1/3))*SIN(('OddsRatio_working_3-way'!Y691+4*PI())/3)</f>
        <v>0.47945148723330588</v>
      </c>
      <c r="AL691" s="11">
        <f>'OddsRatio_working_3-way'!Z691+'OddsRatio_working_3-way'!AF691</f>
        <v>1.042590518065696</v>
      </c>
      <c r="AM691" s="11">
        <f>'OddsRatio_working_3-way'!AA691+'OddsRatio_working_3-way'!AG691</f>
        <v>-0.61827815323939761</v>
      </c>
      <c r="AN691" s="11">
        <f>'OddsRatio_working_3-way'!AB691+'OddsRatio_working_3-way'!AH691</f>
        <v>-0.42431236482629864</v>
      </c>
      <c r="AO691" s="11">
        <f>'OddsRatio_working_3-way'!AC691+'OddsRatio_working_3-way'!AI691</f>
        <v>0</v>
      </c>
      <c r="AP691" s="11">
        <f>'OddsRatio_working_3-way'!AD691+'OddsRatio_working_3-way'!AJ691</f>
        <v>0</v>
      </c>
      <c r="AQ691" s="11">
        <f>'OddsRatio_working_3-way'!AE691+'OddsRatio_working_3-way'!AK691</f>
        <v>0</v>
      </c>
      <c r="AR691" s="10">
        <f>IF(A691="","",IF(('OddsRatio_working_3-way'!X691=0),IF(Q691&gt;0,-Q691^(1/3),(-Q691)^(1/3)),'OddsRatio_working_3-way'!AL691-'OddsRatio_working_3-way'!R691/3))</f>
        <v>1.042590518065696</v>
      </c>
      <c r="AS691" s="11">
        <f>IF(('OddsRatio_working_3-way'!X691=0),IF(Q691&gt;0,-Q691^(1/3),(-Q691)^(1/3)),'OddsRatio_working_3-way'!AM691-'OddsRatio_working_3-way'!R691/3)</f>
        <v>-0.61827815323939761</v>
      </c>
      <c r="AT691" s="11">
        <f>IF(('OddsRatio_working_3-way'!X691=0),IF(Q691&gt;0,-Q691^(1/3),(-Q691)^(1/3)),'OddsRatio_working_3-way'!AN691-'OddsRatio_working_3-way'!R691/3)</f>
        <v>-0.42431236482629864</v>
      </c>
      <c r="AU691" s="11">
        <f>IF(('OddsRatio_working_3-way'!X691=0),0,'OddsRatio_working_3-way'!AO691)</f>
        <v>0</v>
      </c>
      <c r="AV691" s="11">
        <f>IF(('OddsRatio_working_3-way'!X691=0),0,'OddsRatio_working_3-way'!AP691)</f>
        <v>0</v>
      </c>
      <c r="AW691" s="11">
        <f>IF(('OddsRatio_working_3-way'!X691=0),0,'OddsRatio_working_3-way'!AQ691)</f>
        <v>0</v>
      </c>
    </row>
    <row r="692" spans="1:49" x14ac:dyDescent="0.2">
      <c r="A692" s="4">
        <f>IF('True_Odds_Calculator_3-way'!A693="","",'True_Odds_Calculator_3-way'!A693)</f>
        <v>2.77</v>
      </c>
      <c r="B692" s="4">
        <f>IF('True_Odds_Calculator_3-way'!B693="","",'True_Odds_Calculator_3-way'!B693)</f>
        <v>3.19</v>
      </c>
      <c r="C692" s="4">
        <f>IF('True_Odds_Calculator_3-way'!C693="","",'True_Odds_Calculator_3-way'!C693)</f>
        <v>2.83</v>
      </c>
      <c r="D692" s="9">
        <f t="shared" si="143"/>
        <v>0.35147834749370527</v>
      </c>
      <c r="E692" s="9">
        <f t="shared" si="144"/>
        <v>0.30460391847695972</v>
      </c>
      <c r="F692" s="9">
        <f t="shared" si="145"/>
        <v>0.3439177340293349</v>
      </c>
      <c r="G692" s="9">
        <f t="shared" si="146"/>
        <v>1.042443770599343</v>
      </c>
      <c r="H692" s="9">
        <f t="shared" si="147"/>
        <v>2.8451254739608371</v>
      </c>
      <c r="I692" s="9">
        <f t="shared" si="148"/>
        <v>3.2829518576125611</v>
      </c>
      <c r="J692" s="9">
        <f t="shared" si="149"/>
        <v>2.9076721001967982</v>
      </c>
      <c r="K692" s="11">
        <f t="shared" si="150"/>
        <v>0.36101083032490977</v>
      </c>
      <c r="L692" s="11">
        <f t="shared" si="151"/>
        <v>0.31347962382445144</v>
      </c>
      <c r="M692" s="11">
        <f t="shared" si="152"/>
        <v>0.35335689045936397</v>
      </c>
      <c r="N692" s="11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-0.28366880770371838</v>
      </c>
      <c r="O692" s="11">
        <f>0</f>
        <v>0</v>
      </c>
      <c r="P692" s="11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0.23153767931823471</v>
      </c>
      <c r="Q692" s="11">
        <f>2*'OddsRatio_working_3-way'!K692*'OddsRatio_working_3-way'!L692*'OddsRatio_working_3-way'!M692</f>
        <v>7.9978472994208891E-2</v>
      </c>
      <c r="R692" s="11">
        <f t="shared" si="153"/>
        <v>0</v>
      </c>
      <c r="S692" s="11">
        <f t="shared" si="154"/>
        <v>-0.81622537632007564</v>
      </c>
      <c r="T692" s="11">
        <f t="shared" si="155"/>
        <v>-0.28194313517101061</v>
      </c>
      <c r="U692" s="11">
        <f>'OddsRatio_working_3-way'!S692-'OddsRatio_working_3-way'!R692^2/3</f>
        <v>-0.81622537632007564</v>
      </c>
      <c r="V692" s="11">
        <f>'OddsRatio_working_3-way'!S692*'OddsRatio_working_3-way'!R692/3-2*'OddsRatio_working_3-way'!R692^3/27-'OddsRatio_working_3-way'!T692</f>
        <v>0.28194313517101061</v>
      </c>
      <c r="W692" s="11">
        <f>'OddsRatio_working_3-way'!V692^2+4*'OddsRatio_working_3-way'!U692^3/27</f>
        <v>-1.0693759197619307E-3</v>
      </c>
      <c r="X692" s="11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0.14191661934902189</v>
      </c>
      <c r="Y692" s="11">
        <f>IF('OddsRatio_working_3-way'!W692&gt;=0,IF('OddsRatio_working_3-way'!V692+SQRT('OddsRatio_working_3-way'!W692)&gt;0,0,PI()),ACOS('OddsRatio_working_3-way'!V692/(2*'OddsRatio_working_3-way'!X692)))</f>
        <v>0.11546954835290379</v>
      </c>
      <c r="Z692" s="11">
        <f>'OddsRatio_working_3-way'!X692^(1/3)*COS('OddsRatio_working_3-way'!Y692/3)</f>
        <v>0.52122188529967151</v>
      </c>
      <c r="AA692" s="11">
        <f>'OddsRatio_working_3-way'!X692^(1/3)*COS(('OddsRatio_working_3-way'!Y692+2*PI())/3)</f>
        <v>-0.27799351419466106</v>
      </c>
      <c r="AB692" s="11">
        <f>'OddsRatio_working_3-way'!X692^(1/3)*COS(('OddsRatio_working_3-way'!Y692+4*PI())/3)</f>
        <v>-0.24322837110501036</v>
      </c>
      <c r="AC692" s="11">
        <f>'OddsRatio_working_3-way'!X692^(1/3)*SIN('OddsRatio_working_3-way'!Y692/3)</f>
        <v>2.0071664721225724E-2</v>
      </c>
      <c r="AD692" s="11">
        <f>'OddsRatio_working_3-way'!X692^(1/3)*SIN(('OddsRatio_working_3-way'!Y692+2*PI())/3)</f>
        <v>0.44135556131732157</v>
      </c>
      <c r="AE692" s="11">
        <f>'OddsRatio_working_3-way'!X692^(1/3)*SIN(('OddsRatio_working_3-way'!Y692+4*PI())/3)</f>
        <v>-0.4614272260385473</v>
      </c>
      <c r="AF692" s="11">
        <f>-'OddsRatio_working_3-way'!U692/(3*'OddsRatio_working_3-way'!X692^(1/3))*COS(('OddsRatio_working_3-way'!Y692)/3)</f>
        <v>0.52122188529967139</v>
      </c>
      <c r="AG692" s="11">
        <f>-'OddsRatio_working_3-way'!U692/(3*'OddsRatio_working_3-way'!X692^(1/3))*COS(('OddsRatio_working_3-way'!Y692+2*PI())/3)</f>
        <v>-0.27799351419466101</v>
      </c>
      <c r="AH692" s="11">
        <f>-'OddsRatio_working_3-way'!U692/(3*'OddsRatio_working_3-way'!X692^(1/3))*COS(('OddsRatio_working_3-way'!Y692+4*PI())/3)</f>
        <v>-0.24322837110501033</v>
      </c>
      <c r="AI692" s="11">
        <f>'OddsRatio_working_3-way'!U692/(3*'OddsRatio_working_3-way'!X692^(1/3))*SIN(('OddsRatio_working_3-way'!Y692)/3)</f>
        <v>-2.0071664721225721E-2</v>
      </c>
      <c r="AJ692" s="11">
        <f>'OddsRatio_working_3-way'!U692/(3*'OddsRatio_working_3-way'!X692^(1/3))*SIN(('OddsRatio_working_3-way'!Y692+2*PI())/3)</f>
        <v>-0.44135556131732151</v>
      </c>
      <c r="AK692" s="11">
        <f>'OddsRatio_working_3-way'!U692/(3*'OddsRatio_working_3-way'!X692^(1/3))*SIN(('OddsRatio_working_3-way'!Y692+4*PI())/3)</f>
        <v>0.46142722603854719</v>
      </c>
      <c r="AL692" s="11">
        <f>'OddsRatio_working_3-way'!Z692+'OddsRatio_working_3-way'!AF692</f>
        <v>1.042443770599343</v>
      </c>
      <c r="AM692" s="11">
        <f>'OddsRatio_working_3-way'!AA692+'OddsRatio_working_3-way'!AG692</f>
        <v>-0.55598702838932201</v>
      </c>
      <c r="AN692" s="11">
        <f>'OddsRatio_working_3-way'!AB692+'OddsRatio_working_3-way'!AH692</f>
        <v>-0.48645674221002067</v>
      </c>
      <c r="AO692" s="11">
        <f>'OddsRatio_working_3-way'!AC692+'OddsRatio_working_3-way'!AI692</f>
        <v>0</v>
      </c>
      <c r="AP692" s="11">
        <f>'OddsRatio_working_3-way'!AD692+'OddsRatio_working_3-way'!AJ692</f>
        <v>0</v>
      </c>
      <c r="AQ692" s="11">
        <f>'OddsRatio_working_3-way'!AE692+'OddsRatio_working_3-way'!AK692</f>
        <v>0</v>
      </c>
      <c r="AR692" s="10">
        <f>IF(A692="","",IF(('OddsRatio_working_3-way'!X692=0),IF(Q692&gt;0,-Q692^(1/3),(-Q692)^(1/3)),'OddsRatio_working_3-way'!AL692-'OddsRatio_working_3-way'!R692/3))</f>
        <v>1.042443770599343</v>
      </c>
      <c r="AS692" s="11">
        <f>IF(('OddsRatio_working_3-way'!X692=0),IF(Q692&gt;0,-Q692^(1/3),(-Q692)^(1/3)),'OddsRatio_working_3-way'!AM692-'OddsRatio_working_3-way'!R692/3)</f>
        <v>-0.55598702838932201</v>
      </c>
      <c r="AT692" s="11">
        <f>IF(('OddsRatio_working_3-way'!X692=0),IF(Q692&gt;0,-Q692^(1/3),(-Q692)^(1/3)),'OddsRatio_working_3-way'!AN692-'OddsRatio_working_3-way'!R692/3)</f>
        <v>-0.48645674221002067</v>
      </c>
      <c r="AU692" s="11">
        <f>IF(('OddsRatio_working_3-way'!X692=0),0,'OddsRatio_working_3-way'!AO692)</f>
        <v>0</v>
      </c>
      <c r="AV692" s="11">
        <f>IF(('OddsRatio_working_3-way'!X692=0),0,'OddsRatio_working_3-way'!AP692)</f>
        <v>0</v>
      </c>
      <c r="AW692" s="11">
        <f>IF(('OddsRatio_working_3-way'!X692=0),0,'OddsRatio_working_3-way'!AQ692)</f>
        <v>0</v>
      </c>
    </row>
    <row r="693" spans="1:49" x14ac:dyDescent="0.2">
      <c r="A693" s="4">
        <f>IF('True_Odds_Calculator_3-way'!A694="","",'True_Odds_Calculator_3-way'!A694)</f>
        <v>2.58</v>
      </c>
      <c r="B693" s="4">
        <f>IF('True_Odds_Calculator_3-way'!B694="","",'True_Odds_Calculator_3-way'!B694)</f>
        <v>3.14</v>
      </c>
      <c r="C693" s="4">
        <f>IF('True_Odds_Calculator_3-way'!C694="","",'True_Odds_Calculator_3-way'!C694)</f>
        <v>3.11</v>
      </c>
      <c r="D693" s="9">
        <f t="shared" si="143"/>
        <v>0.37783454325516191</v>
      </c>
      <c r="E693" s="9">
        <f t="shared" si="144"/>
        <v>0.30956993388045689</v>
      </c>
      <c r="F693" s="9">
        <f t="shared" si="145"/>
        <v>0.31259552286438114</v>
      </c>
      <c r="G693" s="9">
        <f t="shared" si="146"/>
        <v>1.042190589939735</v>
      </c>
      <c r="H693" s="9">
        <f t="shared" si="147"/>
        <v>2.6466611321047817</v>
      </c>
      <c r="I693" s="9">
        <f t="shared" si="148"/>
        <v>3.2302878624710325</v>
      </c>
      <c r="J693" s="9">
        <f t="shared" si="149"/>
        <v>3.1990221447728402</v>
      </c>
      <c r="K693" s="11">
        <f t="shared" si="150"/>
        <v>0.38759689922480617</v>
      </c>
      <c r="L693" s="11">
        <f t="shared" si="151"/>
        <v>0.31847133757961782</v>
      </c>
      <c r="M693" s="11">
        <f t="shared" si="152"/>
        <v>0.32154340836012862</v>
      </c>
      <c r="N693" s="11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-0.28316760821270093</v>
      </c>
      <c r="O693" s="11">
        <f>0</f>
        <v>0</v>
      </c>
      <c r="P693" s="11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0.23139757946224632</v>
      </c>
      <c r="Q693" s="11">
        <f>2*'OddsRatio_working_3-way'!K693*'OddsRatio_working_3-way'!L693*'OddsRatio_working_3-way'!M693</f>
        <v>7.9381673915007306E-2</v>
      </c>
      <c r="R693" s="11">
        <f t="shared" si="153"/>
        <v>0</v>
      </c>
      <c r="S693" s="11">
        <f t="shared" si="154"/>
        <v>-0.81717531508205687</v>
      </c>
      <c r="T693" s="11">
        <f t="shared" si="155"/>
        <v>-0.28033458493381025</v>
      </c>
      <c r="U693" s="11">
        <f>'OddsRatio_working_3-way'!S693-'OddsRatio_working_3-way'!R693^2/3</f>
        <v>-0.81717531508205687</v>
      </c>
      <c r="V693" s="11">
        <f>'OddsRatio_working_3-way'!S693*'OddsRatio_working_3-way'!R693/3-2*'OddsRatio_working_3-way'!R693^3/27-'OddsRatio_working_3-way'!T693</f>
        <v>0.28033458493381025</v>
      </c>
      <c r="W693" s="11">
        <f>'OddsRatio_working_3-way'!V693^2+4*'OddsRatio_working_3-way'!U693^3/27</f>
        <v>-2.2554317498729298E-3</v>
      </c>
      <c r="X693" s="11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0.14216443934743719</v>
      </c>
      <c r="Y693" s="11">
        <f>IF('OddsRatio_working_3-way'!W693&gt;=0,IF('OddsRatio_working_3-way'!V693+SQRT('OddsRatio_working_3-way'!W693)&gt;0,0,PI()),ACOS('OddsRatio_working_3-way'!V693/(2*'OddsRatio_working_3-way'!X693)))</f>
        <v>0.16781634056932448</v>
      </c>
      <c r="Z693" s="11">
        <f>'OddsRatio_working_3-way'!X693^(1/3)*COS('OddsRatio_working_3-way'!Y693/3)</f>
        <v>0.52109529496986751</v>
      </c>
      <c r="AA693" s="11">
        <f>'OddsRatio_working_3-way'!X693^(1/3)*COS(('OddsRatio_working_3-way'!Y693+2*PI())/3)</f>
        <v>-0.28581816272927141</v>
      </c>
      <c r="AB693" s="11">
        <f>'OddsRatio_working_3-way'!X693^(1/3)*COS(('OddsRatio_working_3-way'!Y693+4*PI())/3)</f>
        <v>-0.23527713224059602</v>
      </c>
      <c r="AC693" s="11">
        <f>'OddsRatio_working_3-way'!X693^(1/3)*SIN('OddsRatio_working_3-way'!Y693/3)</f>
        <v>2.9179877557757878E-2</v>
      </c>
      <c r="AD693" s="11">
        <f>'OddsRatio_working_3-way'!X693^(1/3)*SIN(('OddsRatio_working_3-way'!Y693+2*PI())/3)</f>
        <v>0.43669182445757182</v>
      </c>
      <c r="AE693" s="11">
        <f>'OddsRatio_working_3-way'!X693^(1/3)*SIN(('OddsRatio_working_3-way'!Y693+4*PI())/3)</f>
        <v>-0.46587170201532963</v>
      </c>
      <c r="AF693" s="11">
        <f>-'OddsRatio_working_3-way'!U693/(3*'OddsRatio_working_3-way'!X693^(1/3))*COS(('OddsRatio_working_3-way'!Y693)/3)</f>
        <v>0.52109529496986751</v>
      </c>
      <c r="AG693" s="11">
        <f>-'OddsRatio_working_3-way'!U693/(3*'OddsRatio_working_3-way'!X693^(1/3))*COS(('OddsRatio_working_3-way'!Y693+2*PI())/3)</f>
        <v>-0.28581816272927141</v>
      </c>
      <c r="AH693" s="11">
        <f>-'OddsRatio_working_3-way'!U693/(3*'OddsRatio_working_3-way'!X693^(1/3))*COS(('OddsRatio_working_3-way'!Y693+4*PI())/3)</f>
        <v>-0.23527713224059602</v>
      </c>
      <c r="AI693" s="11">
        <f>'OddsRatio_working_3-way'!U693/(3*'OddsRatio_working_3-way'!X693^(1/3))*SIN(('OddsRatio_working_3-way'!Y693)/3)</f>
        <v>-2.9179877557757878E-2</v>
      </c>
      <c r="AJ693" s="11">
        <f>'OddsRatio_working_3-way'!U693/(3*'OddsRatio_working_3-way'!X693^(1/3))*SIN(('OddsRatio_working_3-way'!Y693+2*PI())/3)</f>
        <v>-0.43669182445757182</v>
      </c>
      <c r="AK693" s="11">
        <f>'OddsRatio_working_3-way'!U693/(3*'OddsRatio_working_3-way'!X693^(1/3))*SIN(('OddsRatio_working_3-way'!Y693+4*PI())/3)</f>
        <v>0.46587170201532963</v>
      </c>
      <c r="AL693" s="11">
        <f>'OddsRatio_working_3-way'!Z693+'OddsRatio_working_3-way'!AF693</f>
        <v>1.042190589939735</v>
      </c>
      <c r="AM693" s="11">
        <f>'OddsRatio_working_3-way'!AA693+'OddsRatio_working_3-way'!AG693</f>
        <v>-0.57163632545854282</v>
      </c>
      <c r="AN693" s="11">
        <f>'OddsRatio_working_3-way'!AB693+'OddsRatio_working_3-way'!AH693</f>
        <v>-0.47055426448119203</v>
      </c>
      <c r="AO693" s="11">
        <f>'OddsRatio_working_3-way'!AC693+'OddsRatio_working_3-way'!AI693</f>
        <v>0</v>
      </c>
      <c r="AP693" s="11">
        <f>'OddsRatio_working_3-way'!AD693+'OddsRatio_working_3-way'!AJ693</f>
        <v>0</v>
      </c>
      <c r="AQ693" s="11">
        <f>'OddsRatio_working_3-way'!AE693+'OddsRatio_working_3-way'!AK693</f>
        <v>0</v>
      </c>
      <c r="AR693" s="10">
        <f>IF(A693="","",IF(('OddsRatio_working_3-way'!X693=0),IF(Q693&gt;0,-Q693^(1/3),(-Q693)^(1/3)),'OddsRatio_working_3-way'!AL693-'OddsRatio_working_3-way'!R693/3))</f>
        <v>1.042190589939735</v>
      </c>
      <c r="AS693" s="11">
        <f>IF(('OddsRatio_working_3-way'!X693=0),IF(Q693&gt;0,-Q693^(1/3),(-Q693)^(1/3)),'OddsRatio_working_3-way'!AM693-'OddsRatio_working_3-way'!R693/3)</f>
        <v>-0.57163632545854282</v>
      </c>
      <c r="AT693" s="11">
        <f>IF(('OddsRatio_working_3-way'!X693=0),IF(Q693&gt;0,-Q693^(1/3),(-Q693)^(1/3)),'OddsRatio_working_3-way'!AN693-'OddsRatio_working_3-way'!R693/3)</f>
        <v>-0.47055426448119203</v>
      </c>
      <c r="AU693" s="11">
        <f>IF(('OddsRatio_working_3-way'!X693=0),0,'OddsRatio_working_3-way'!AO693)</f>
        <v>0</v>
      </c>
      <c r="AV693" s="11">
        <f>IF(('OddsRatio_working_3-way'!X693=0),0,'OddsRatio_working_3-way'!AP693)</f>
        <v>0</v>
      </c>
      <c r="AW693" s="11">
        <f>IF(('OddsRatio_working_3-way'!X693=0),0,'OddsRatio_working_3-way'!AQ693)</f>
        <v>0</v>
      </c>
    </row>
    <row r="694" spans="1:49" x14ac:dyDescent="0.2">
      <c r="A694" s="4">
        <f>IF('True_Odds_Calculator_3-way'!A695="","",'True_Odds_Calculator_3-way'!A695)</f>
        <v>2.46</v>
      </c>
      <c r="B694" s="4">
        <f>IF('True_Odds_Calculator_3-way'!B695="","",'True_Odds_Calculator_3-way'!B695)</f>
        <v>3.26</v>
      </c>
      <c r="C694" s="4">
        <f>IF('True_Odds_Calculator_3-way'!C695="","",'True_Odds_Calculator_3-way'!C695)</f>
        <v>3.25</v>
      </c>
      <c r="D694" s="9">
        <f t="shared" si="143"/>
        <v>0.39891228699389175</v>
      </c>
      <c r="E694" s="9">
        <f t="shared" si="144"/>
        <v>0.30007774239200374</v>
      </c>
      <c r="F694" s="9">
        <f t="shared" si="145"/>
        <v>0.30100997061410439</v>
      </c>
      <c r="G694" s="9">
        <f t="shared" si="146"/>
        <v>1.0320662622863417</v>
      </c>
      <c r="H694" s="9">
        <f t="shared" si="147"/>
        <v>2.5068167429380592</v>
      </c>
      <c r="I694" s="9">
        <f t="shared" si="148"/>
        <v>3.3324697527671328</v>
      </c>
      <c r="J694" s="9">
        <f t="shared" si="149"/>
        <v>3.322149090144269</v>
      </c>
      <c r="K694" s="11">
        <f t="shared" si="150"/>
        <v>0.4065040650406504</v>
      </c>
      <c r="L694" s="11">
        <f t="shared" si="151"/>
        <v>0.30674846625766872</v>
      </c>
      <c r="M694" s="11">
        <f t="shared" si="152"/>
        <v>0.30769230769230771</v>
      </c>
      <c r="N694" s="11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-0.28484443881720556</v>
      </c>
      <c r="O694" s="11">
        <f>0</f>
        <v>0</v>
      </c>
      <c r="P694" s="11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0.22905420182092331</v>
      </c>
      <c r="Q694" s="11">
        <f>2*'OddsRatio_working_3-way'!K694*'OddsRatio_working_3-way'!L694*'OddsRatio_working_3-way'!M694</f>
        <v>7.6735075986908999E-2</v>
      </c>
      <c r="R694" s="11">
        <f t="shared" si="153"/>
        <v>0</v>
      </c>
      <c r="S694" s="11">
        <f t="shared" si="154"/>
        <v>-0.80413787529801573</v>
      </c>
      <c r="T694" s="11">
        <f t="shared" si="155"/>
        <v>-0.26939292304791151</v>
      </c>
      <c r="U694" s="11">
        <f>'OddsRatio_working_3-way'!S694-'OddsRatio_working_3-way'!R694^2/3</f>
        <v>-0.80413787529801573</v>
      </c>
      <c r="V694" s="11">
        <f>'OddsRatio_working_3-way'!S694*'OddsRatio_working_3-way'!R694/3-2*'OddsRatio_working_3-way'!R694^3/27-'OddsRatio_working_3-way'!T694</f>
        <v>0.26939292304791151</v>
      </c>
      <c r="W694" s="11">
        <f>'OddsRatio_working_3-way'!V694^2+4*'OddsRatio_working_3-way'!U694^3/27</f>
        <v>-4.4623988264719944E-3</v>
      </c>
      <c r="X694" s="11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0.13877584967742942</v>
      </c>
      <c r="Y694" s="11">
        <f>IF('OddsRatio_working_3-way'!W694&gt;=0,IF('OddsRatio_working_3-way'!V694+SQRT('OddsRatio_working_3-way'!W694)&gt;0,0,PI()),ACOS('OddsRatio_working_3-way'!V694/(2*'OddsRatio_working_3-way'!X694)))</f>
        <v>0.2430665546033266</v>
      </c>
      <c r="Z694" s="11">
        <f>'OddsRatio_working_3-way'!X694^(1/3)*COS('OddsRatio_working_3-way'!Y694/3)</f>
        <v>0.51603313114317084</v>
      </c>
      <c r="AA694" s="11">
        <f>'OddsRatio_working_3-way'!X694^(1/3)*COS(('OddsRatio_working_3-way'!Y694+2*PI())/3)</f>
        <v>-0.29430464207662033</v>
      </c>
      <c r="AB694" s="11">
        <f>'OddsRatio_working_3-way'!X694^(1/3)*COS(('OddsRatio_working_3-way'!Y694+4*PI())/3)</f>
        <v>-0.22172848906655038</v>
      </c>
      <c r="AC694" s="11">
        <f>'OddsRatio_working_3-way'!X694^(1/3)*SIN('OddsRatio_working_3-way'!Y694/3)</f>
        <v>4.1901861477111335E-2</v>
      </c>
      <c r="AD694" s="11">
        <f>'OddsRatio_working_3-way'!X694^(1/3)*SIN(('OddsRatio_working_3-way'!Y694+2*PI())/3)</f>
        <v>0.42594687002585696</v>
      </c>
      <c r="AE694" s="11">
        <f>'OddsRatio_working_3-way'!X694^(1/3)*SIN(('OddsRatio_working_3-way'!Y694+4*PI())/3)</f>
        <v>-0.46784873150296835</v>
      </c>
      <c r="AF694" s="11">
        <f>-'OddsRatio_working_3-way'!U694/(3*'OddsRatio_working_3-way'!X694^(1/3))*COS(('OddsRatio_working_3-way'!Y694)/3)</f>
        <v>0.51603313114317084</v>
      </c>
      <c r="AG694" s="11">
        <f>-'OddsRatio_working_3-way'!U694/(3*'OddsRatio_working_3-way'!X694^(1/3))*COS(('OddsRatio_working_3-way'!Y694+2*PI())/3)</f>
        <v>-0.29430464207662033</v>
      </c>
      <c r="AH694" s="11">
        <f>-'OddsRatio_working_3-way'!U694/(3*'OddsRatio_working_3-way'!X694^(1/3))*COS(('OddsRatio_working_3-way'!Y694+4*PI())/3)</f>
        <v>-0.22172848906655038</v>
      </c>
      <c r="AI694" s="11">
        <f>'OddsRatio_working_3-way'!U694/(3*'OddsRatio_working_3-way'!X694^(1/3))*SIN(('OddsRatio_working_3-way'!Y694)/3)</f>
        <v>-4.1901861477111335E-2</v>
      </c>
      <c r="AJ694" s="11">
        <f>'OddsRatio_working_3-way'!U694/(3*'OddsRatio_working_3-way'!X694^(1/3))*SIN(('OddsRatio_working_3-way'!Y694+2*PI())/3)</f>
        <v>-0.42594687002585696</v>
      </c>
      <c r="AK694" s="11">
        <f>'OddsRatio_working_3-way'!U694/(3*'OddsRatio_working_3-way'!X694^(1/3))*SIN(('OddsRatio_working_3-way'!Y694+4*PI())/3)</f>
        <v>0.46784873150296835</v>
      </c>
      <c r="AL694" s="11">
        <f>'OddsRatio_working_3-way'!Z694+'OddsRatio_working_3-way'!AF694</f>
        <v>1.0320662622863417</v>
      </c>
      <c r="AM694" s="11">
        <f>'OddsRatio_working_3-way'!AA694+'OddsRatio_working_3-way'!AG694</f>
        <v>-0.58860928415324065</v>
      </c>
      <c r="AN694" s="11">
        <f>'OddsRatio_working_3-way'!AB694+'OddsRatio_working_3-way'!AH694</f>
        <v>-0.44345697813310075</v>
      </c>
      <c r="AO694" s="11">
        <f>'OddsRatio_working_3-way'!AC694+'OddsRatio_working_3-way'!AI694</f>
        <v>0</v>
      </c>
      <c r="AP694" s="11">
        <f>'OddsRatio_working_3-way'!AD694+'OddsRatio_working_3-way'!AJ694</f>
        <v>0</v>
      </c>
      <c r="AQ694" s="11">
        <f>'OddsRatio_working_3-way'!AE694+'OddsRatio_working_3-way'!AK694</f>
        <v>0</v>
      </c>
      <c r="AR694" s="10">
        <f>IF(A694="","",IF(('OddsRatio_working_3-way'!X694=0),IF(Q694&gt;0,-Q694^(1/3),(-Q694)^(1/3)),'OddsRatio_working_3-way'!AL694-'OddsRatio_working_3-way'!R694/3))</f>
        <v>1.0320662622863417</v>
      </c>
      <c r="AS694" s="11">
        <f>IF(('OddsRatio_working_3-way'!X694=0),IF(Q694&gt;0,-Q694^(1/3),(-Q694)^(1/3)),'OddsRatio_working_3-way'!AM694-'OddsRatio_working_3-way'!R694/3)</f>
        <v>-0.58860928415324065</v>
      </c>
      <c r="AT694" s="11">
        <f>IF(('OddsRatio_working_3-way'!X694=0),IF(Q694&gt;0,-Q694^(1/3),(-Q694)^(1/3)),'OddsRatio_working_3-way'!AN694-'OddsRatio_working_3-way'!R694/3)</f>
        <v>-0.44345697813310075</v>
      </c>
      <c r="AU694" s="11">
        <f>IF(('OddsRatio_working_3-way'!X694=0),0,'OddsRatio_working_3-way'!AO694)</f>
        <v>0</v>
      </c>
      <c r="AV694" s="11">
        <f>IF(('OddsRatio_working_3-way'!X694=0),0,'OddsRatio_working_3-way'!AP694)</f>
        <v>0</v>
      </c>
      <c r="AW694" s="11">
        <f>IF(('OddsRatio_working_3-way'!X694=0),0,'OddsRatio_working_3-way'!AQ694)</f>
        <v>0</v>
      </c>
    </row>
    <row r="695" spans="1:49" x14ac:dyDescent="0.2">
      <c r="A695" s="4">
        <f>IF('True_Odds_Calculator_3-way'!A696="","",'True_Odds_Calculator_3-way'!A696)</f>
        <v>3.77</v>
      </c>
      <c r="B695" s="4">
        <f>IF('True_Odds_Calculator_3-way'!B696="","",'True_Odds_Calculator_3-way'!B696)</f>
        <v>3.68</v>
      </c>
      <c r="C695" s="4">
        <f>IF('True_Odds_Calculator_3-way'!C696="","",'True_Odds_Calculator_3-way'!C696)</f>
        <v>2.06</v>
      </c>
      <c r="D695" s="9">
        <f t="shared" si="143"/>
        <v>0.25847041945654081</v>
      </c>
      <c r="E695" s="9">
        <f t="shared" si="144"/>
        <v>0.26485149143543568</v>
      </c>
      <c r="F695" s="9">
        <f t="shared" si="145"/>
        <v>0.47667808910802345</v>
      </c>
      <c r="G695" s="9">
        <f t="shared" si="146"/>
        <v>1.035709270505081</v>
      </c>
      <c r="H695" s="9">
        <f t="shared" si="147"/>
        <v>3.868914679299075</v>
      </c>
      <c r="I695" s="9">
        <f t="shared" si="148"/>
        <v>3.7757008449536165</v>
      </c>
      <c r="J695" s="9">
        <f t="shared" si="149"/>
        <v>2.0978518267353858</v>
      </c>
      <c r="K695" s="11">
        <f t="shared" si="150"/>
        <v>0.26525198938992045</v>
      </c>
      <c r="L695" s="11">
        <f t="shared" si="151"/>
        <v>0.27173913043478259</v>
      </c>
      <c r="M695" s="11">
        <f t="shared" si="152"/>
        <v>0.4854368932038835</v>
      </c>
      <c r="N695" s="11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-0.27533665952684594</v>
      </c>
      <c r="O695" s="11">
        <f>0</f>
        <v>0</v>
      </c>
      <c r="P695" s="11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0.22778472600891497</v>
      </c>
      <c r="Q695" s="11">
        <f>2*'OddsRatio_working_3-way'!K695*'OddsRatio_working_3-way'!L695*'OddsRatio_working_3-way'!M695</f>
        <v>6.9979946546517638E-2</v>
      </c>
      <c r="R695" s="11">
        <f t="shared" si="153"/>
        <v>0</v>
      </c>
      <c r="S695" s="11">
        <f t="shared" si="154"/>
        <v>-0.82729530604588986</v>
      </c>
      <c r="T695" s="11">
        <f t="shared" si="155"/>
        <v>-0.25416138434589541</v>
      </c>
      <c r="U695" s="11">
        <f>'OddsRatio_working_3-way'!S695-'OddsRatio_working_3-way'!R695^2/3</f>
        <v>-0.82729530604588986</v>
      </c>
      <c r="V695" s="11">
        <f>'OddsRatio_working_3-way'!S695*'OddsRatio_working_3-way'!R695/3-2*'OddsRatio_working_3-way'!R695^3/27-'OddsRatio_working_3-way'!T695</f>
        <v>0.25416138434589541</v>
      </c>
      <c r="W695" s="11">
        <f>'OddsRatio_working_3-way'!V695^2+4*'OddsRatio_working_3-way'!U695^3/27</f>
        <v>-1.9285754335374314E-2</v>
      </c>
      <c r="X695" s="11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0.14481346935626904</v>
      </c>
      <c r="Y695" s="11">
        <f>IF('OddsRatio_working_3-way'!W695&gt;=0,IF('OddsRatio_working_3-way'!V695+SQRT('OddsRatio_working_3-way'!W695)&gt;0,0,PI()),ACOS('OddsRatio_working_3-way'!V695/(2*'OddsRatio_working_3-way'!X695)))</f>
        <v>0.50007321215377543</v>
      </c>
      <c r="Z695" s="11">
        <f>'OddsRatio_working_3-way'!X695^(1/3)*COS('OddsRatio_working_3-way'!Y695/3)</f>
        <v>0.5178546352525405</v>
      </c>
      <c r="AA695" s="11">
        <f>'OddsRatio_working_3-way'!X695^(1/3)*COS(('OddsRatio_working_3-way'!Y695+2*PI())/3)</f>
        <v>-0.334384319104371</v>
      </c>
      <c r="AB695" s="11">
        <f>'OddsRatio_working_3-way'!X695^(1/3)*COS(('OddsRatio_working_3-way'!Y695+4*PI())/3)</f>
        <v>-0.18347031614816939</v>
      </c>
      <c r="AC695" s="11">
        <f>'OddsRatio_working_3-way'!X695^(1/3)*SIN('OddsRatio_working_3-way'!Y695/3)</f>
        <v>8.713024023124688E-2</v>
      </c>
      <c r="AD695" s="11">
        <f>'OddsRatio_working_3-way'!X695^(1/3)*SIN(('OddsRatio_working_3-way'!Y695+2*PI())/3)</f>
        <v>0.40491014948060117</v>
      </c>
      <c r="AE695" s="11">
        <f>'OddsRatio_working_3-way'!X695^(1/3)*SIN(('OddsRatio_working_3-way'!Y695+4*PI())/3)</f>
        <v>-0.4920403897118481</v>
      </c>
      <c r="AF695" s="11">
        <f>-'OddsRatio_working_3-way'!U695/(3*'OddsRatio_working_3-way'!X695^(1/3))*COS(('OddsRatio_working_3-way'!Y695)/3)</f>
        <v>0.5178546352525405</v>
      </c>
      <c r="AG695" s="11">
        <f>-'OddsRatio_working_3-way'!U695/(3*'OddsRatio_working_3-way'!X695^(1/3))*COS(('OddsRatio_working_3-way'!Y695+2*PI())/3)</f>
        <v>-0.334384319104371</v>
      </c>
      <c r="AH695" s="11">
        <f>-'OddsRatio_working_3-way'!U695/(3*'OddsRatio_working_3-way'!X695^(1/3))*COS(('OddsRatio_working_3-way'!Y695+4*PI())/3)</f>
        <v>-0.18347031614816939</v>
      </c>
      <c r="AI695" s="11">
        <f>'OddsRatio_working_3-way'!U695/(3*'OddsRatio_working_3-way'!X695^(1/3))*SIN(('OddsRatio_working_3-way'!Y695)/3)</f>
        <v>-8.713024023124688E-2</v>
      </c>
      <c r="AJ695" s="11">
        <f>'OddsRatio_working_3-way'!U695/(3*'OddsRatio_working_3-way'!X695^(1/3))*SIN(('OddsRatio_working_3-way'!Y695+2*PI())/3)</f>
        <v>-0.40491014948060117</v>
      </c>
      <c r="AK695" s="11">
        <f>'OddsRatio_working_3-way'!U695/(3*'OddsRatio_working_3-way'!X695^(1/3))*SIN(('OddsRatio_working_3-way'!Y695+4*PI())/3)</f>
        <v>0.4920403897118481</v>
      </c>
      <c r="AL695" s="11">
        <f>'OddsRatio_working_3-way'!Z695+'OddsRatio_working_3-way'!AF695</f>
        <v>1.035709270505081</v>
      </c>
      <c r="AM695" s="11">
        <f>'OddsRatio_working_3-way'!AA695+'OddsRatio_working_3-way'!AG695</f>
        <v>-0.66876863820874199</v>
      </c>
      <c r="AN695" s="11">
        <f>'OddsRatio_working_3-way'!AB695+'OddsRatio_working_3-way'!AH695</f>
        <v>-0.36694063229633878</v>
      </c>
      <c r="AO695" s="11">
        <f>'OddsRatio_working_3-way'!AC695+'OddsRatio_working_3-way'!AI695</f>
        <v>0</v>
      </c>
      <c r="AP695" s="11">
        <f>'OddsRatio_working_3-way'!AD695+'OddsRatio_working_3-way'!AJ695</f>
        <v>0</v>
      </c>
      <c r="AQ695" s="11">
        <f>'OddsRatio_working_3-way'!AE695+'OddsRatio_working_3-way'!AK695</f>
        <v>0</v>
      </c>
      <c r="AR695" s="10">
        <f>IF(A695="","",IF(('OddsRatio_working_3-way'!X695=0),IF(Q695&gt;0,-Q695^(1/3),(-Q695)^(1/3)),'OddsRatio_working_3-way'!AL695-'OddsRatio_working_3-way'!R695/3))</f>
        <v>1.035709270505081</v>
      </c>
      <c r="AS695" s="11">
        <f>IF(('OddsRatio_working_3-way'!X695=0),IF(Q695&gt;0,-Q695^(1/3),(-Q695)^(1/3)),'OddsRatio_working_3-way'!AM695-'OddsRatio_working_3-way'!R695/3)</f>
        <v>-0.66876863820874199</v>
      </c>
      <c r="AT695" s="11">
        <f>IF(('OddsRatio_working_3-way'!X695=0),IF(Q695&gt;0,-Q695^(1/3),(-Q695)^(1/3)),'OddsRatio_working_3-way'!AN695-'OddsRatio_working_3-way'!R695/3)</f>
        <v>-0.36694063229633878</v>
      </c>
      <c r="AU695" s="11">
        <f>IF(('OddsRatio_working_3-way'!X695=0),0,'OddsRatio_working_3-way'!AO695)</f>
        <v>0</v>
      </c>
      <c r="AV695" s="11">
        <f>IF(('OddsRatio_working_3-way'!X695=0),0,'OddsRatio_working_3-way'!AP695)</f>
        <v>0</v>
      </c>
      <c r="AW695" s="11">
        <f>IF(('OddsRatio_working_3-way'!X695=0),0,'OddsRatio_working_3-way'!AQ695)</f>
        <v>0</v>
      </c>
    </row>
    <row r="696" spans="1:49" x14ac:dyDescent="0.2">
      <c r="A696" s="4">
        <f>IF('True_Odds_Calculator_3-way'!A697="","",'True_Odds_Calculator_3-way'!A697)</f>
        <v>2.48</v>
      </c>
      <c r="B696" s="4">
        <f>IF('True_Odds_Calculator_3-way'!B697="","",'True_Odds_Calculator_3-way'!B697)</f>
        <v>3.26</v>
      </c>
      <c r="C696" s="4">
        <f>IF('True_Odds_Calculator_3-way'!C697="","",'True_Odds_Calculator_3-way'!C697)</f>
        <v>3.19</v>
      </c>
      <c r="D696" s="9">
        <f t="shared" si="143"/>
        <v>0.39476560924796417</v>
      </c>
      <c r="E696" s="9">
        <f t="shared" si="144"/>
        <v>0.29929729121553061</v>
      </c>
      <c r="F696" s="9">
        <f t="shared" si="145"/>
        <v>0.30593709953650516</v>
      </c>
      <c r="G696" s="9">
        <f t="shared" si="146"/>
        <v>1.0359113011201257</v>
      </c>
      <c r="H696" s="9">
        <f t="shared" si="147"/>
        <v>2.533148725657786</v>
      </c>
      <c r="I696" s="9">
        <f t="shared" si="148"/>
        <v>3.3411595405314838</v>
      </c>
      <c r="J696" s="9">
        <f t="shared" si="149"/>
        <v>3.2686457494530754</v>
      </c>
      <c r="K696" s="11">
        <f t="shared" si="150"/>
        <v>0.40322580645161293</v>
      </c>
      <c r="L696" s="11">
        <f t="shared" si="151"/>
        <v>0.30674846625766872</v>
      </c>
      <c r="M696" s="11">
        <f t="shared" si="152"/>
        <v>0.31347962382445144</v>
      </c>
      <c r="N696" s="11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-0.28402351996734287</v>
      </c>
      <c r="O696" s="11">
        <f>0</f>
        <v>0</v>
      </c>
      <c r="P696" s="11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0.22992951826625235</v>
      </c>
      <c r="Q696" s="11">
        <f>2*'OddsRatio_working_3-way'!K696*'OddsRatio_working_3-way'!L696*'OddsRatio_working_3-way'!M696</f>
        <v>7.7547898234823734E-2</v>
      </c>
      <c r="R696" s="11">
        <f t="shared" si="153"/>
        <v>0</v>
      </c>
      <c r="S696" s="11">
        <f t="shared" si="154"/>
        <v>-0.80954393598350494</v>
      </c>
      <c r="T696" s="11">
        <f t="shared" si="155"/>
        <v>-0.2730333679539646</v>
      </c>
      <c r="U696" s="11">
        <f>'OddsRatio_working_3-way'!S696-'OddsRatio_working_3-way'!R696^2/3</f>
        <v>-0.80954393598350494</v>
      </c>
      <c r="V696" s="11">
        <f>'OddsRatio_working_3-way'!S696*'OddsRatio_working_3-way'!R696/3-2*'OddsRatio_working_3-way'!R696^3/27-'OddsRatio_working_3-way'!T696</f>
        <v>0.2730333679539646</v>
      </c>
      <c r="W696" s="11">
        <f>'OddsRatio_working_3-way'!V696^2+4*'OddsRatio_working_3-way'!U696^3/27</f>
        <v>-4.051866580431232E-3</v>
      </c>
      <c r="X696" s="11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0.14017764318599119</v>
      </c>
      <c r="Y696" s="11">
        <f>IF('OddsRatio_working_3-way'!W696&gt;=0,IF('OddsRatio_working_3-way'!V696+SQRT('OddsRatio_working_3-way'!W696)&gt;0,0,PI()),ACOS('OddsRatio_working_3-way'!V696/(2*'OddsRatio_working_3-way'!X696)))</f>
        <v>0.22904605417534318</v>
      </c>
      <c r="Z696" s="11">
        <f>'OddsRatio_working_3-way'!X696^(1/3)*COS('OddsRatio_working_3-way'!Y696/3)</f>
        <v>0.51795565056006299</v>
      </c>
      <c r="AA696" s="11">
        <f>'OddsRatio_working_3-way'!X696^(1/3)*COS(('OddsRatio_working_3-way'!Y696+2*PI())/3)</f>
        <v>-0.29329170054285614</v>
      </c>
      <c r="AB696" s="11">
        <f>'OddsRatio_working_3-way'!X696^(1/3)*COS(('OddsRatio_working_3-way'!Y696+4*PI())/3)</f>
        <v>-0.22466395001720679</v>
      </c>
      <c r="AC696" s="11">
        <f>'OddsRatio_working_3-way'!X696^(1/3)*SIN('OddsRatio_working_3-way'!Y696/3)</f>
        <v>3.9622250239862059E-2</v>
      </c>
      <c r="AD696" s="11">
        <f>'OddsRatio_working_3-way'!X696^(1/3)*SIN(('OddsRatio_working_3-way'!Y696+2*PI())/3)</f>
        <v>0.42875162629877916</v>
      </c>
      <c r="AE696" s="11">
        <f>'OddsRatio_working_3-way'!X696^(1/3)*SIN(('OddsRatio_working_3-way'!Y696+4*PI())/3)</f>
        <v>-0.46837387653864127</v>
      </c>
      <c r="AF696" s="11">
        <f>-'OddsRatio_working_3-way'!U696/(3*'OddsRatio_working_3-way'!X696^(1/3))*COS(('OddsRatio_working_3-way'!Y696)/3)</f>
        <v>0.51795565056006287</v>
      </c>
      <c r="AG696" s="11">
        <f>-'OddsRatio_working_3-way'!U696/(3*'OddsRatio_working_3-way'!X696^(1/3))*COS(('OddsRatio_working_3-way'!Y696+2*PI())/3)</f>
        <v>-0.29329170054285608</v>
      </c>
      <c r="AH696" s="11">
        <f>-'OddsRatio_working_3-way'!U696/(3*'OddsRatio_working_3-way'!X696^(1/3))*COS(('OddsRatio_working_3-way'!Y696+4*PI())/3)</f>
        <v>-0.22466395001720674</v>
      </c>
      <c r="AI696" s="11">
        <f>'OddsRatio_working_3-way'!U696/(3*'OddsRatio_working_3-way'!X696^(1/3))*SIN(('OddsRatio_working_3-way'!Y696)/3)</f>
        <v>-3.9622250239862052E-2</v>
      </c>
      <c r="AJ696" s="11">
        <f>'OddsRatio_working_3-way'!U696/(3*'OddsRatio_working_3-way'!X696^(1/3))*SIN(('OddsRatio_working_3-way'!Y696+2*PI())/3)</f>
        <v>-0.42875162629877905</v>
      </c>
      <c r="AK696" s="11">
        <f>'OddsRatio_working_3-way'!U696/(3*'OddsRatio_working_3-way'!X696^(1/3))*SIN(('OddsRatio_working_3-way'!Y696+4*PI())/3)</f>
        <v>0.46837387653864121</v>
      </c>
      <c r="AL696" s="11">
        <f>'OddsRatio_working_3-way'!Z696+'OddsRatio_working_3-way'!AF696</f>
        <v>1.0359113011201257</v>
      </c>
      <c r="AM696" s="11">
        <f>'OddsRatio_working_3-way'!AA696+'OddsRatio_working_3-way'!AG696</f>
        <v>-0.58658340108571227</v>
      </c>
      <c r="AN696" s="11">
        <f>'OddsRatio_working_3-way'!AB696+'OddsRatio_working_3-way'!AH696</f>
        <v>-0.44932790003441353</v>
      </c>
      <c r="AO696" s="11">
        <f>'OddsRatio_working_3-way'!AC696+'OddsRatio_working_3-way'!AI696</f>
        <v>0</v>
      </c>
      <c r="AP696" s="11">
        <f>'OddsRatio_working_3-way'!AD696+'OddsRatio_working_3-way'!AJ696</f>
        <v>0</v>
      </c>
      <c r="AQ696" s="11">
        <f>'OddsRatio_working_3-way'!AE696+'OddsRatio_working_3-way'!AK696</f>
        <v>0</v>
      </c>
      <c r="AR696" s="10">
        <f>IF(A696="","",IF(('OddsRatio_working_3-way'!X696=0),IF(Q696&gt;0,-Q696^(1/3),(-Q696)^(1/3)),'OddsRatio_working_3-way'!AL696-'OddsRatio_working_3-way'!R696/3))</f>
        <v>1.0359113011201257</v>
      </c>
      <c r="AS696" s="11">
        <f>IF(('OddsRatio_working_3-way'!X696=0),IF(Q696&gt;0,-Q696^(1/3),(-Q696)^(1/3)),'OddsRatio_working_3-way'!AM696-'OddsRatio_working_3-way'!R696/3)</f>
        <v>-0.58658340108571227</v>
      </c>
      <c r="AT696" s="11">
        <f>IF(('OddsRatio_working_3-way'!X696=0),IF(Q696&gt;0,-Q696^(1/3),(-Q696)^(1/3)),'OddsRatio_working_3-way'!AN696-'OddsRatio_working_3-way'!R696/3)</f>
        <v>-0.44932790003441353</v>
      </c>
      <c r="AU696" s="11">
        <f>IF(('OddsRatio_working_3-way'!X696=0),0,'OddsRatio_working_3-way'!AO696)</f>
        <v>0</v>
      </c>
      <c r="AV696" s="11">
        <f>IF(('OddsRatio_working_3-way'!X696=0),0,'OddsRatio_working_3-way'!AP696)</f>
        <v>0</v>
      </c>
      <c r="AW696" s="11">
        <f>IF(('OddsRatio_working_3-way'!X696=0),0,'OddsRatio_working_3-way'!AQ696)</f>
        <v>0</v>
      </c>
    </row>
    <row r="697" spans="1:49" x14ac:dyDescent="0.2">
      <c r="A697" s="4">
        <f>IF('True_Odds_Calculator_3-way'!A698="","",'True_Odds_Calculator_3-way'!A698)</f>
        <v>2.44</v>
      </c>
      <c r="B697" s="4">
        <f>IF('True_Odds_Calculator_3-way'!B698="","",'True_Odds_Calculator_3-way'!B698)</f>
        <v>3.56</v>
      </c>
      <c r="C697" s="4">
        <f>IF('True_Odds_Calculator_3-way'!C698="","",'True_Odds_Calculator_3-way'!C698)</f>
        <v>3.02</v>
      </c>
      <c r="D697" s="9">
        <f t="shared" si="143"/>
        <v>0.40187204449681724</v>
      </c>
      <c r="E697" s="9">
        <f t="shared" si="144"/>
        <v>0.27427595439459024</v>
      </c>
      <c r="F697" s="9">
        <f t="shared" si="145"/>
        <v>0.32385200110859219</v>
      </c>
      <c r="G697" s="9">
        <f t="shared" si="146"/>
        <v>1.033579323205172</v>
      </c>
      <c r="H697" s="9">
        <f t="shared" si="147"/>
        <v>2.4883542254154478</v>
      </c>
      <c r="I697" s="9">
        <f t="shared" si="148"/>
        <v>3.6459630674052401</v>
      </c>
      <c r="J697" s="9">
        <f t="shared" si="149"/>
        <v>3.0878302328744471</v>
      </c>
      <c r="K697" s="11">
        <f t="shared" si="150"/>
        <v>0.4098360655737705</v>
      </c>
      <c r="L697" s="11">
        <f t="shared" si="151"/>
        <v>0.2808988764044944</v>
      </c>
      <c r="M697" s="11">
        <f t="shared" si="152"/>
        <v>0.33112582781456956</v>
      </c>
      <c r="N697" s="11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-0.28386187008937758</v>
      </c>
      <c r="O697" s="11">
        <f>0</f>
        <v>0</v>
      </c>
      <c r="P697" s="11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0.22948258006121169</v>
      </c>
      <c r="Q697" s="11">
        <f>2*'OddsRatio_working_3-way'!K697*'OddsRatio_working_3-way'!L697*'OddsRatio_working_3-way'!M697</f>
        <v>7.6240059821000544E-2</v>
      </c>
      <c r="R697" s="11">
        <f t="shared" si="153"/>
        <v>0</v>
      </c>
      <c r="S697" s="11">
        <f t="shared" si="154"/>
        <v>-0.80843045242024281</v>
      </c>
      <c r="T697" s="11">
        <f t="shared" si="155"/>
        <v>-0.26858154565456566</v>
      </c>
      <c r="U697" s="11">
        <f>'OddsRatio_working_3-way'!S697-'OddsRatio_working_3-way'!R697^2/3</f>
        <v>-0.80843045242024281</v>
      </c>
      <c r="V697" s="11">
        <f>'OddsRatio_working_3-way'!S697*'OddsRatio_working_3-way'!R697/3-2*'OddsRatio_working_3-way'!R697^3/27-'OddsRatio_working_3-way'!T697</f>
        <v>0.26858154565456566</v>
      </c>
      <c r="W697" s="11">
        <f>'OddsRatio_working_3-way'!V697^2+4*'OddsRatio_working_3-way'!U697^3/27</f>
        <v>-6.1391595393831266E-3</v>
      </c>
      <c r="X697" s="11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0.13988853259432907</v>
      </c>
      <c r="Y697" s="11">
        <f>IF('OddsRatio_working_3-way'!W697&gt;=0,IF('OddsRatio_working_3-way'!V697+SQRT('OddsRatio_working_3-way'!W697)&gt;0,0,PI()),ACOS('OddsRatio_working_3-way'!V697/(2*'OddsRatio_working_3-way'!X697)))</f>
        <v>0.28385074225633966</v>
      </c>
      <c r="Z697" s="11">
        <f>'OddsRatio_working_3-way'!X697^(1/3)*COS('OddsRatio_working_3-way'!Y697/3)</f>
        <v>0.51678966160258588</v>
      </c>
      <c r="AA697" s="11">
        <f>'OddsRatio_working_3-way'!X697^(1/3)*COS(('OddsRatio_working_3-way'!Y697+2*PI())/3)</f>
        <v>-0.30086773216880297</v>
      </c>
      <c r="AB697" s="11">
        <f>'OddsRatio_working_3-way'!X697^(1/3)*COS(('OddsRatio_working_3-way'!Y697+4*PI())/3)</f>
        <v>-0.21592192943378305</v>
      </c>
      <c r="AC697" s="11">
        <f>'OddsRatio_working_3-way'!X697^(1/3)*SIN('OddsRatio_working_3-way'!Y697/3)</f>
        <v>4.9043482075592698E-2</v>
      </c>
      <c r="AD697" s="11">
        <f>'OddsRatio_working_3-way'!X697^(1/3)*SIN(('OddsRatio_working_3-way'!Y697+2*PI())/3)</f>
        <v>0.42303123432320655</v>
      </c>
      <c r="AE697" s="11">
        <f>'OddsRatio_working_3-way'!X697^(1/3)*SIN(('OddsRatio_working_3-way'!Y697+4*PI())/3)</f>
        <v>-0.47207471639879917</v>
      </c>
      <c r="AF697" s="11">
        <f>-'OddsRatio_working_3-way'!U697/(3*'OddsRatio_working_3-way'!X697^(1/3))*COS(('OddsRatio_working_3-way'!Y697)/3)</f>
        <v>0.51678966160258599</v>
      </c>
      <c r="AG697" s="11">
        <f>-'OddsRatio_working_3-way'!U697/(3*'OddsRatio_working_3-way'!X697^(1/3))*COS(('OddsRatio_working_3-way'!Y697+2*PI())/3)</f>
        <v>-0.30086773216880303</v>
      </c>
      <c r="AH697" s="11">
        <f>-'OddsRatio_working_3-way'!U697/(3*'OddsRatio_working_3-way'!X697^(1/3))*COS(('OddsRatio_working_3-way'!Y697+4*PI())/3)</f>
        <v>-0.21592192943378311</v>
      </c>
      <c r="AI697" s="11">
        <f>'OddsRatio_working_3-way'!U697/(3*'OddsRatio_working_3-way'!X697^(1/3))*SIN(('OddsRatio_working_3-way'!Y697)/3)</f>
        <v>-4.9043482075592705E-2</v>
      </c>
      <c r="AJ697" s="11">
        <f>'OddsRatio_working_3-way'!U697/(3*'OddsRatio_working_3-way'!X697^(1/3))*SIN(('OddsRatio_working_3-way'!Y697+2*PI())/3)</f>
        <v>-0.42303123432320661</v>
      </c>
      <c r="AK697" s="11">
        <f>'OddsRatio_working_3-way'!U697/(3*'OddsRatio_working_3-way'!X697^(1/3))*SIN(('OddsRatio_working_3-way'!Y697+4*PI())/3)</f>
        <v>0.47207471639879928</v>
      </c>
      <c r="AL697" s="11">
        <f>'OddsRatio_working_3-way'!Z697+'OddsRatio_working_3-way'!AF697</f>
        <v>1.033579323205172</v>
      </c>
      <c r="AM697" s="11">
        <f>'OddsRatio_working_3-way'!AA697+'OddsRatio_working_3-way'!AG697</f>
        <v>-0.60173546433760605</v>
      </c>
      <c r="AN697" s="11">
        <f>'OddsRatio_working_3-way'!AB697+'OddsRatio_working_3-way'!AH697</f>
        <v>-0.43184385886756615</v>
      </c>
      <c r="AO697" s="11">
        <f>'OddsRatio_working_3-way'!AC697+'OddsRatio_working_3-way'!AI697</f>
        <v>0</v>
      </c>
      <c r="AP697" s="11">
        <f>'OddsRatio_working_3-way'!AD697+'OddsRatio_working_3-way'!AJ697</f>
        <v>0</v>
      </c>
      <c r="AQ697" s="11">
        <f>'OddsRatio_working_3-way'!AE697+'OddsRatio_working_3-way'!AK697</f>
        <v>0</v>
      </c>
      <c r="AR697" s="10">
        <f>IF(A697="","",IF(('OddsRatio_working_3-way'!X697=0),IF(Q697&gt;0,-Q697^(1/3),(-Q697)^(1/3)),'OddsRatio_working_3-way'!AL697-'OddsRatio_working_3-way'!R697/3))</f>
        <v>1.033579323205172</v>
      </c>
      <c r="AS697" s="11">
        <f>IF(('OddsRatio_working_3-way'!X697=0),IF(Q697&gt;0,-Q697^(1/3),(-Q697)^(1/3)),'OddsRatio_working_3-way'!AM697-'OddsRatio_working_3-way'!R697/3)</f>
        <v>-0.60173546433760605</v>
      </c>
      <c r="AT697" s="11">
        <f>IF(('OddsRatio_working_3-way'!X697=0),IF(Q697&gt;0,-Q697^(1/3),(-Q697)^(1/3)),'OddsRatio_working_3-way'!AN697-'OddsRatio_working_3-way'!R697/3)</f>
        <v>-0.43184385886756615</v>
      </c>
      <c r="AU697" s="11">
        <f>IF(('OddsRatio_working_3-way'!X697=0),0,'OddsRatio_working_3-way'!AO697)</f>
        <v>0</v>
      </c>
      <c r="AV697" s="11">
        <f>IF(('OddsRatio_working_3-way'!X697=0),0,'OddsRatio_working_3-way'!AP697)</f>
        <v>0</v>
      </c>
      <c r="AW697" s="11">
        <f>IF(('OddsRatio_working_3-way'!X697=0),0,'OddsRatio_working_3-way'!AQ697)</f>
        <v>0</v>
      </c>
    </row>
    <row r="698" spans="1:49" x14ac:dyDescent="0.2">
      <c r="A698" s="4">
        <f>IF('True_Odds_Calculator_3-way'!A699="","",'True_Odds_Calculator_3-way'!A699)</f>
        <v>2.84</v>
      </c>
      <c r="B698" s="4">
        <f>IF('True_Odds_Calculator_3-way'!B699="","",'True_Odds_Calculator_3-way'!B699)</f>
        <v>3.15</v>
      </c>
      <c r="C698" s="4">
        <f>IF('True_Odds_Calculator_3-way'!C699="","",'True_Odds_Calculator_3-way'!C699)</f>
        <v>2.84</v>
      </c>
      <c r="D698" s="9">
        <f t="shared" si="143"/>
        <v>0.34475848297381256</v>
      </c>
      <c r="E698" s="9">
        <f t="shared" si="144"/>
        <v>0.31048303405237493</v>
      </c>
      <c r="F698" s="9">
        <f t="shared" si="145"/>
        <v>0.34475848297381256</v>
      </c>
      <c r="G698" s="9">
        <f t="shared" si="146"/>
        <v>1.0329246058028909</v>
      </c>
      <c r="H698" s="9">
        <f t="shared" si="147"/>
        <v>2.900581274677319</v>
      </c>
      <c r="I698" s="9">
        <f t="shared" si="148"/>
        <v>3.2207879024762152</v>
      </c>
      <c r="J698" s="9">
        <f t="shared" si="149"/>
        <v>2.900581274677319</v>
      </c>
      <c r="K698" s="11">
        <f t="shared" si="150"/>
        <v>0.35211267605633806</v>
      </c>
      <c r="L698" s="11">
        <f t="shared" si="151"/>
        <v>0.31746031746031744</v>
      </c>
      <c r="M698" s="11">
        <f t="shared" si="152"/>
        <v>0.35211267605633806</v>
      </c>
      <c r="N698" s="11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-0.28650148150247334</v>
      </c>
      <c r="O698" s="11">
        <f>0</f>
        <v>0</v>
      </c>
      <c r="P698" s="11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0.22946757225670145</v>
      </c>
      <c r="Q698" s="11">
        <f>2*'OddsRatio_working_3-way'!K698*'OddsRatio_working_3-way'!L698*'OddsRatio_working_3-way'!M698</f>
        <v>7.8719578818765498E-2</v>
      </c>
      <c r="R698" s="11">
        <f t="shared" si="153"/>
        <v>0</v>
      </c>
      <c r="S698" s="11">
        <f t="shared" si="154"/>
        <v>-0.80092979293972855</v>
      </c>
      <c r="T698" s="11">
        <f t="shared" si="155"/>
        <v>-0.27476150701191371</v>
      </c>
      <c r="U698" s="11">
        <f>'OddsRatio_working_3-way'!S698-'OddsRatio_working_3-way'!R698^2/3</f>
        <v>-0.80092979293972855</v>
      </c>
      <c r="V698" s="11">
        <f>'OddsRatio_working_3-way'!S698*'OddsRatio_working_3-way'!R698/3-2*'OddsRatio_working_3-way'!R698^3/27-'OddsRatio_working_3-way'!T698</f>
        <v>0.27476150701191371</v>
      </c>
      <c r="W698" s="11">
        <f>'OddsRatio_working_3-way'!V698^2+4*'OddsRatio_working_3-way'!U698^3/27</f>
        <v>-6.2274805474721306E-4</v>
      </c>
      <c r="X698" s="11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0.13794621577829266</v>
      </c>
      <c r="Y698" s="11">
        <f>IF('OddsRatio_working_3-way'!W698&gt;=0,IF('OddsRatio_working_3-way'!V698+SQRT('OddsRatio_working_3-way'!W698)&gt;0,0,PI()),ACOS('OddsRatio_working_3-way'!V698/(2*'OddsRatio_working_3-way'!X698)))</f>
        <v>9.057542574862909E-2</v>
      </c>
      <c r="Z698" s="11">
        <f>'OddsRatio_working_3-way'!X698^(1/3)*COS('OddsRatio_working_3-way'!Y698/3)</f>
        <v>0.51646230290144546</v>
      </c>
      <c r="AA698" s="11">
        <f>'OddsRatio_working_3-way'!X698^(1/3)*COS(('OddsRatio_working_3-way'!Y698+2*PI())/3)</f>
        <v>-0.27173913043478304</v>
      </c>
      <c r="AB698" s="11">
        <f>'OddsRatio_working_3-way'!X698^(1/3)*COS(('OddsRatio_working_3-way'!Y698+4*PI())/3)</f>
        <v>-0.2447231724666625</v>
      </c>
      <c r="AC698" s="11">
        <f>'OddsRatio_working_3-way'!X698^(1/3)*SIN('OddsRatio_working_3-way'!Y698/3)</f>
        <v>1.5597670605310121E-2</v>
      </c>
      <c r="AD698" s="11">
        <f>'OddsRatio_working_3-way'!X698^(1/3)*SIN(('OddsRatio_working_3-way'!Y698+2*PI())/3)</f>
        <v>0.43947063910701034</v>
      </c>
      <c r="AE698" s="11">
        <f>'OddsRatio_working_3-way'!X698^(1/3)*SIN(('OddsRatio_working_3-way'!Y698+4*PI())/3)</f>
        <v>-0.45506830971232037</v>
      </c>
      <c r="AF698" s="11">
        <f>-'OddsRatio_working_3-way'!U698/(3*'OddsRatio_working_3-way'!X698^(1/3))*COS(('OddsRatio_working_3-way'!Y698)/3)</f>
        <v>0.51646230290144546</v>
      </c>
      <c r="AG698" s="11">
        <f>-'OddsRatio_working_3-way'!U698/(3*'OddsRatio_working_3-way'!X698^(1/3))*COS(('OddsRatio_working_3-way'!Y698+2*PI())/3)</f>
        <v>-0.27173913043478304</v>
      </c>
      <c r="AH698" s="11">
        <f>-'OddsRatio_working_3-way'!U698/(3*'OddsRatio_working_3-way'!X698^(1/3))*COS(('OddsRatio_working_3-way'!Y698+4*PI())/3)</f>
        <v>-0.2447231724666625</v>
      </c>
      <c r="AI698" s="11">
        <f>'OddsRatio_working_3-way'!U698/(3*'OddsRatio_working_3-way'!X698^(1/3))*SIN(('OddsRatio_working_3-way'!Y698)/3)</f>
        <v>-1.5597670605310121E-2</v>
      </c>
      <c r="AJ698" s="11">
        <f>'OddsRatio_working_3-way'!U698/(3*'OddsRatio_working_3-way'!X698^(1/3))*SIN(('OddsRatio_working_3-way'!Y698+2*PI())/3)</f>
        <v>-0.43947063910701034</v>
      </c>
      <c r="AK698" s="11">
        <f>'OddsRatio_working_3-way'!U698/(3*'OddsRatio_working_3-way'!X698^(1/3))*SIN(('OddsRatio_working_3-way'!Y698+4*PI())/3)</f>
        <v>0.45506830971232037</v>
      </c>
      <c r="AL698" s="11">
        <f>'OddsRatio_working_3-way'!Z698+'OddsRatio_working_3-way'!AF698</f>
        <v>1.0329246058028909</v>
      </c>
      <c r="AM698" s="11">
        <f>'OddsRatio_working_3-way'!AA698+'OddsRatio_working_3-way'!AG698</f>
        <v>-0.54347826086956608</v>
      </c>
      <c r="AN698" s="11">
        <f>'OddsRatio_working_3-way'!AB698+'OddsRatio_working_3-way'!AH698</f>
        <v>-0.48944634493332501</v>
      </c>
      <c r="AO698" s="11">
        <f>'OddsRatio_working_3-way'!AC698+'OddsRatio_working_3-way'!AI698</f>
        <v>0</v>
      </c>
      <c r="AP698" s="11">
        <f>'OddsRatio_working_3-way'!AD698+'OddsRatio_working_3-way'!AJ698</f>
        <v>0</v>
      </c>
      <c r="AQ698" s="11">
        <f>'OddsRatio_working_3-way'!AE698+'OddsRatio_working_3-way'!AK698</f>
        <v>0</v>
      </c>
      <c r="AR698" s="10">
        <f>IF(A698="","",IF(('OddsRatio_working_3-way'!X698=0),IF(Q698&gt;0,-Q698^(1/3),(-Q698)^(1/3)),'OddsRatio_working_3-way'!AL698-'OddsRatio_working_3-way'!R698/3))</f>
        <v>1.0329246058028909</v>
      </c>
      <c r="AS698" s="11">
        <f>IF(('OddsRatio_working_3-way'!X698=0),IF(Q698&gt;0,-Q698^(1/3),(-Q698)^(1/3)),'OddsRatio_working_3-way'!AM698-'OddsRatio_working_3-way'!R698/3)</f>
        <v>-0.54347826086956608</v>
      </c>
      <c r="AT698" s="11">
        <f>IF(('OddsRatio_working_3-way'!X698=0),IF(Q698&gt;0,-Q698^(1/3),(-Q698)^(1/3)),'OddsRatio_working_3-way'!AN698-'OddsRatio_working_3-way'!R698/3)</f>
        <v>-0.48944634493332501</v>
      </c>
      <c r="AU698" s="11">
        <f>IF(('OddsRatio_working_3-way'!X698=0),0,'OddsRatio_working_3-way'!AO698)</f>
        <v>0</v>
      </c>
      <c r="AV698" s="11">
        <f>IF(('OddsRatio_working_3-way'!X698=0),0,'OddsRatio_working_3-way'!AP698)</f>
        <v>0</v>
      </c>
      <c r="AW698" s="11">
        <f>IF(('OddsRatio_working_3-way'!X698=0),0,'OddsRatio_working_3-way'!AQ698)</f>
        <v>0</v>
      </c>
    </row>
    <row r="699" spans="1:49" x14ac:dyDescent="0.2">
      <c r="A699" s="4">
        <f>IF('True_Odds_Calculator_3-way'!A700="","",'True_Odds_Calculator_3-way'!A700)</f>
        <v>7.97</v>
      </c>
      <c r="B699" s="4">
        <f>IF('True_Odds_Calculator_3-way'!B700="","",'True_Odds_Calculator_3-way'!B700)</f>
        <v>4.93</v>
      </c>
      <c r="C699" s="4">
        <f>IF('True_Odds_Calculator_3-way'!C700="","",'True_Odds_Calculator_3-way'!C700)</f>
        <v>1.43</v>
      </c>
      <c r="D699" s="9">
        <f t="shared" si="143"/>
        <v>0.11928048380595059</v>
      </c>
      <c r="E699" s="9">
        <f t="shared" si="144"/>
        <v>0.19367807810582782</v>
      </c>
      <c r="F699" s="9">
        <f t="shared" si="145"/>
        <v>0.68704143808822171</v>
      </c>
      <c r="G699" s="9">
        <f t="shared" si="146"/>
        <v>1.0593401922340853</v>
      </c>
      <c r="H699" s="9">
        <f t="shared" si="147"/>
        <v>8.3836011398715726</v>
      </c>
      <c r="I699" s="9">
        <f t="shared" si="148"/>
        <v>5.1632069554799536</v>
      </c>
      <c r="J699" s="9">
        <f t="shared" si="149"/>
        <v>1.4555162826606565</v>
      </c>
      <c r="K699" s="11">
        <f t="shared" si="150"/>
        <v>0.12547051442910917</v>
      </c>
      <c r="L699" s="11">
        <f t="shared" si="151"/>
        <v>0.20283975659229211</v>
      </c>
      <c r="M699" s="11">
        <f t="shared" si="152"/>
        <v>0.69930069930069938</v>
      </c>
      <c r="N699" s="11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-0.20962955186119636</v>
      </c>
      <c r="O699" s="11">
        <f>0</f>
        <v>0</v>
      </c>
      <c r="P699" s="11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0.20164554511153451</v>
      </c>
      <c r="Q699" s="11">
        <f>2*'OddsRatio_working_3-way'!K699*'OddsRatio_working_3-way'!L699*'OddsRatio_working_3-way'!M699</f>
        <v>3.5594977071762492E-2</v>
      </c>
      <c r="R699" s="11">
        <f t="shared" si="153"/>
        <v>0</v>
      </c>
      <c r="S699" s="11">
        <f t="shared" si="154"/>
        <v>-0.96191373459144558</v>
      </c>
      <c r="T699" s="11">
        <f t="shared" si="155"/>
        <v>-0.16979942358189684</v>
      </c>
      <c r="U699" s="11">
        <f>'OddsRatio_working_3-way'!S699-'OddsRatio_working_3-way'!R699^2/3</f>
        <v>-0.96191373459144558</v>
      </c>
      <c r="V699" s="11">
        <f>'OddsRatio_working_3-way'!S699*'OddsRatio_working_3-way'!R699/3-2*'OddsRatio_working_3-way'!R699^3/27-'OddsRatio_working_3-way'!T699</f>
        <v>0.16979942358189684</v>
      </c>
      <c r="W699" s="11">
        <f>'OddsRatio_working_3-way'!V699^2+4*'OddsRatio_working_3-way'!U699^3/27</f>
        <v>-0.10302558509375949</v>
      </c>
      <c r="X699" s="11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0.18156089153676785</v>
      </c>
      <c r="Y699" s="11">
        <f>IF('OddsRatio_working_3-way'!W699&gt;=0,IF('OddsRatio_working_3-way'!V699+SQRT('OddsRatio_working_3-way'!W699)&gt;0,0,PI()),ACOS('OddsRatio_working_3-way'!V699/(2*'OddsRatio_working_3-way'!X699)))</f>
        <v>1.0842111624359005</v>
      </c>
      <c r="Z699" s="11">
        <f>'OddsRatio_working_3-way'!X699^(1/3)*COS('OddsRatio_working_3-way'!Y699/3)</f>
        <v>0.52967009611704274</v>
      </c>
      <c r="AA699" s="11">
        <f>'OddsRatio_working_3-way'!X699^(1/3)*COS(('OddsRatio_working_3-way'!Y699+2*PI())/3)</f>
        <v>-0.43822947013542524</v>
      </c>
      <c r="AB699" s="11">
        <f>'OddsRatio_working_3-way'!X699^(1/3)*COS(('OddsRatio_working_3-way'!Y699+4*PI())/3)</f>
        <v>-9.1440625981617354E-2</v>
      </c>
      <c r="AC699" s="11">
        <f>'OddsRatio_working_3-way'!X699^(1/3)*SIN('OddsRatio_working_3-way'!Y699/3)</f>
        <v>0.20021863252416006</v>
      </c>
      <c r="AD699" s="11">
        <f>'OddsRatio_working_3-way'!X699^(1/3)*SIN(('OddsRatio_working_3-way'!Y699+2*PI())/3)</f>
        <v>0.35859844260022428</v>
      </c>
      <c r="AE699" s="11">
        <f>'OddsRatio_working_3-way'!X699^(1/3)*SIN(('OddsRatio_working_3-way'!Y699+4*PI())/3)</f>
        <v>-0.55881707512438439</v>
      </c>
      <c r="AF699" s="11">
        <f>-'OddsRatio_working_3-way'!U699/(3*'OddsRatio_working_3-way'!X699^(1/3))*COS(('OddsRatio_working_3-way'!Y699)/3)</f>
        <v>0.52967009611704263</v>
      </c>
      <c r="AG699" s="11">
        <f>-'OddsRatio_working_3-way'!U699/(3*'OddsRatio_working_3-way'!X699^(1/3))*COS(('OddsRatio_working_3-way'!Y699+2*PI())/3)</f>
        <v>-0.43822947013542513</v>
      </c>
      <c r="AH699" s="11">
        <f>-'OddsRatio_working_3-way'!U699/(3*'OddsRatio_working_3-way'!X699^(1/3))*COS(('OddsRatio_working_3-way'!Y699+4*PI())/3)</f>
        <v>-9.1440625981617341E-2</v>
      </c>
      <c r="AI699" s="11">
        <f>'OddsRatio_working_3-way'!U699/(3*'OddsRatio_working_3-way'!X699^(1/3))*SIN(('OddsRatio_working_3-way'!Y699)/3)</f>
        <v>-0.20021863252416</v>
      </c>
      <c r="AJ699" s="11">
        <f>'OddsRatio_working_3-way'!U699/(3*'OddsRatio_working_3-way'!X699^(1/3))*SIN(('OddsRatio_working_3-way'!Y699+2*PI())/3)</f>
        <v>-0.35859844260022422</v>
      </c>
      <c r="AK699" s="11">
        <f>'OddsRatio_working_3-way'!U699/(3*'OddsRatio_working_3-way'!X699^(1/3))*SIN(('OddsRatio_working_3-way'!Y699+4*PI())/3)</f>
        <v>0.55881707512438428</v>
      </c>
      <c r="AL699" s="11">
        <f>'OddsRatio_working_3-way'!Z699+'OddsRatio_working_3-way'!AF699</f>
        <v>1.0593401922340853</v>
      </c>
      <c r="AM699" s="11">
        <f>'OddsRatio_working_3-way'!AA699+'OddsRatio_working_3-way'!AG699</f>
        <v>-0.87645894027085036</v>
      </c>
      <c r="AN699" s="11">
        <f>'OddsRatio_working_3-way'!AB699+'OddsRatio_working_3-way'!AH699</f>
        <v>-0.18288125196323468</v>
      </c>
      <c r="AO699" s="11">
        <f>'OddsRatio_working_3-way'!AC699+'OddsRatio_working_3-way'!AI699</f>
        <v>0</v>
      </c>
      <c r="AP699" s="11">
        <f>'OddsRatio_working_3-way'!AD699+'OddsRatio_working_3-way'!AJ699</f>
        <v>0</v>
      </c>
      <c r="AQ699" s="11">
        <f>'OddsRatio_working_3-way'!AE699+'OddsRatio_working_3-way'!AK699</f>
        <v>0</v>
      </c>
      <c r="AR699" s="10">
        <f>IF(A699="","",IF(('OddsRatio_working_3-way'!X699=0),IF(Q699&gt;0,-Q699^(1/3),(-Q699)^(1/3)),'OddsRatio_working_3-way'!AL699-'OddsRatio_working_3-way'!R699/3))</f>
        <v>1.0593401922340853</v>
      </c>
      <c r="AS699" s="11">
        <f>IF(('OddsRatio_working_3-way'!X699=0),IF(Q699&gt;0,-Q699^(1/3),(-Q699)^(1/3)),'OddsRatio_working_3-way'!AM699-'OddsRatio_working_3-way'!R699/3)</f>
        <v>-0.87645894027085036</v>
      </c>
      <c r="AT699" s="11">
        <f>IF(('OddsRatio_working_3-way'!X699=0),IF(Q699&gt;0,-Q699^(1/3),(-Q699)^(1/3)),'OddsRatio_working_3-way'!AN699-'OddsRatio_working_3-way'!R699/3)</f>
        <v>-0.18288125196323468</v>
      </c>
      <c r="AU699" s="11">
        <f>IF(('OddsRatio_working_3-way'!X699=0),0,'OddsRatio_working_3-way'!AO699)</f>
        <v>0</v>
      </c>
      <c r="AV699" s="11">
        <f>IF(('OddsRatio_working_3-way'!X699=0),0,'OddsRatio_working_3-way'!AP699)</f>
        <v>0</v>
      </c>
      <c r="AW699" s="11">
        <f>IF(('OddsRatio_working_3-way'!X699=0),0,'OddsRatio_working_3-way'!AQ699)</f>
        <v>0</v>
      </c>
    </row>
    <row r="700" spans="1:49" x14ac:dyDescent="0.2">
      <c r="A700" s="4">
        <f>IF('True_Odds_Calculator_3-way'!A701="","",'True_Odds_Calculator_3-way'!A701)</f>
        <v>8.16</v>
      </c>
      <c r="B700" s="4">
        <f>IF('True_Odds_Calculator_3-way'!B701="","",'True_Odds_Calculator_3-way'!B701)</f>
        <v>4</v>
      </c>
      <c r="C700" s="4">
        <f>IF('True_Odds_Calculator_3-way'!C701="","",'True_Odds_Calculator_3-way'!C701)</f>
        <v>1.46</v>
      </c>
      <c r="D700" s="9">
        <f t="shared" si="143"/>
        <v>0.11083291004201272</v>
      </c>
      <c r="E700" s="9">
        <f t="shared" si="144"/>
        <v>0.22928308410996667</v>
      </c>
      <c r="F700" s="9">
        <f t="shared" si="145"/>
        <v>0.65988400584802054</v>
      </c>
      <c r="G700" s="9">
        <f t="shared" si="146"/>
        <v>1.1204735823720706</v>
      </c>
      <c r="H700" s="9">
        <f t="shared" si="147"/>
        <v>9.0225908497840255</v>
      </c>
      <c r="I700" s="9">
        <f t="shared" si="148"/>
        <v>4.3614207471162114</v>
      </c>
      <c r="J700" s="9">
        <f t="shared" si="149"/>
        <v>1.5154178478911526</v>
      </c>
      <c r="K700" s="11">
        <f t="shared" si="150"/>
        <v>0.12254901960784313</v>
      </c>
      <c r="L700" s="11">
        <f t="shared" si="151"/>
        <v>0.25</v>
      </c>
      <c r="M700" s="11">
        <f t="shared" si="152"/>
        <v>0.68493150684931503</v>
      </c>
      <c r="N700" s="11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-0.20734286865431095</v>
      </c>
      <c r="O700" s="11">
        <f>0</f>
        <v>0</v>
      </c>
      <c r="P700" s="11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0.22285455278001615</v>
      </c>
      <c r="Q700" s="11">
        <f>2*'OddsRatio_working_3-way'!K700*'OddsRatio_working_3-way'!L700*'OddsRatio_working_3-way'!M700</f>
        <v>4.1968842331453128E-2</v>
      </c>
      <c r="R700" s="11">
        <f t="shared" si="153"/>
        <v>0</v>
      </c>
      <c r="S700" s="11">
        <f t="shared" si="154"/>
        <v>-1.0748117561331072</v>
      </c>
      <c r="T700" s="11">
        <f t="shared" si="155"/>
        <v>-0.2024127601003968</v>
      </c>
      <c r="U700" s="11">
        <f>'OddsRatio_working_3-way'!S700-'OddsRatio_working_3-way'!R700^2/3</f>
        <v>-1.0748117561331072</v>
      </c>
      <c r="V700" s="11">
        <f>'OddsRatio_working_3-way'!S700*'OddsRatio_working_3-way'!R700/3-2*'OddsRatio_working_3-way'!R700^3/27-'OddsRatio_working_3-way'!T700</f>
        <v>0.2024127601003968</v>
      </c>
      <c r="W700" s="11">
        <f>'OddsRatio_working_3-way'!V700^2+4*'OddsRatio_working_3-way'!U700^3/27</f>
        <v>-0.14297638881781333</v>
      </c>
      <c r="X700" s="11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0.21444539763613144</v>
      </c>
      <c r="Y700" s="11">
        <f>IF('OddsRatio_working_3-way'!W700&gt;=0,IF('OddsRatio_working_3-way'!V700+SQRT('OddsRatio_working_3-way'!W700)&gt;0,0,PI()),ACOS('OddsRatio_working_3-way'!V700/(2*'OddsRatio_working_3-way'!X700)))</f>
        <v>1.0793009832964529</v>
      </c>
      <c r="Z700" s="11">
        <f>'OddsRatio_working_3-way'!X700^(1/3)*COS('OddsRatio_working_3-way'!Y700/3)</f>
        <v>0.56023679118603542</v>
      </c>
      <c r="AA700" s="11">
        <f>'OddsRatio_working_3-way'!X700^(1/3)*COS(('OddsRatio_working_3-way'!Y700+2*PI())/3)</f>
        <v>-0.46261221024013877</v>
      </c>
      <c r="AB700" s="11">
        <f>'OddsRatio_working_3-way'!X700^(1/3)*COS(('OddsRatio_working_3-way'!Y700+4*PI())/3)</f>
        <v>-9.7624580945896738E-2</v>
      </c>
      <c r="AC700" s="11">
        <f>'OddsRatio_working_3-way'!X700^(1/3)*SIN('OddsRatio_working_3-way'!Y700/3)</f>
        <v>0.21072570602391397</v>
      </c>
      <c r="AD700" s="11">
        <f>'OddsRatio_working_3-way'!X700^(1/3)*SIN(('OddsRatio_working_3-way'!Y700+2*PI())/3)</f>
        <v>0.37981644028982747</v>
      </c>
      <c r="AE700" s="11">
        <f>'OddsRatio_working_3-way'!X700^(1/3)*SIN(('OddsRatio_working_3-way'!Y700+4*PI())/3)</f>
        <v>-0.59054214631374158</v>
      </c>
      <c r="AF700" s="11">
        <f>-'OddsRatio_working_3-way'!U700/(3*'OddsRatio_working_3-way'!X700^(1/3))*COS(('OddsRatio_working_3-way'!Y700)/3)</f>
        <v>0.5602367911860352</v>
      </c>
      <c r="AG700" s="11">
        <f>-'OddsRatio_working_3-way'!U700/(3*'OddsRatio_working_3-way'!X700^(1/3))*COS(('OddsRatio_working_3-way'!Y700+2*PI())/3)</f>
        <v>-0.4626122102401386</v>
      </c>
      <c r="AH700" s="11">
        <f>-'OddsRatio_working_3-way'!U700/(3*'OddsRatio_working_3-way'!X700^(1/3))*COS(('OddsRatio_working_3-way'!Y700+4*PI())/3)</f>
        <v>-9.7624580945896697E-2</v>
      </c>
      <c r="AI700" s="11">
        <f>'OddsRatio_working_3-way'!U700/(3*'OddsRatio_working_3-way'!X700^(1/3))*SIN(('OddsRatio_working_3-way'!Y700)/3)</f>
        <v>-0.21072570602391388</v>
      </c>
      <c r="AJ700" s="11">
        <f>'OddsRatio_working_3-way'!U700/(3*'OddsRatio_working_3-way'!X700^(1/3))*SIN(('OddsRatio_working_3-way'!Y700+2*PI())/3)</f>
        <v>-0.37981644028982736</v>
      </c>
      <c r="AK700" s="11">
        <f>'OddsRatio_working_3-way'!U700/(3*'OddsRatio_working_3-way'!X700^(1/3))*SIN(('OddsRatio_working_3-way'!Y700+4*PI())/3)</f>
        <v>0.59054214631374136</v>
      </c>
      <c r="AL700" s="11">
        <f>'OddsRatio_working_3-way'!Z700+'OddsRatio_working_3-way'!AF700</f>
        <v>1.1204735823720706</v>
      </c>
      <c r="AM700" s="11">
        <f>'OddsRatio_working_3-way'!AA700+'OddsRatio_working_3-way'!AG700</f>
        <v>-0.92522442048027731</v>
      </c>
      <c r="AN700" s="11">
        <f>'OddsRatio_working_3-way'!AB700+'OddsRatio_working_3-way'!AH700</f>
        <v>-0.19524916189179342</v>
      </c>
      <c r="AO700" s="11">
        <f>'OddsRatio_working_3-way'!AC700+'OddsRatio_working_3-way'!AI700</f>
        <v>0</v>
      </c>
      <c r="AP700" s="11">
        <f>'OddsRatio_working_3-way'!AD700+'OddsRatio_working_3-way'!AJ700</f>
        <v>0</v>
      </c>
      <c r="AQ700" s="11">
        <f>'OddsRatio_working_3-way'!AE700+'OddsRatio_working_3-way'!AK700</f>
        <v>0</v>
      </c>
      <c r="AR700" s="10">
        <f>IF(A700="","",IF(('OddsRatio_working_3-way'!X700=0),IF(Q700&gt;0,-Q700^(1/3),(-Q700)^(1/3)),'OddsRatio_working_3-way'!AL700-'OddsRatio_working_3-way'!R700/3))</f>
        <v>1.1204735823720706</v>
      </c>
      <c r="AS700" s="11">
        <f>IF(('OddsRatio_working_3-way'!X700=0),IF(Q700&gt;0,-Q700^(1/3),(-Q700)^(1/3)),'OddsRatio_working_3-way'!AM700-'OddsRatio_working_3-way'!R700/3)</f>
        <v>-0.92522442048027731</v>
      </c>
      <c r="AT700" s="11">
        <f>IF(('OddsRatio_working_3-way'!X700=0),IF(Q700&gt;0,-Q700^(1/3),(-Q700)^(1/3)),'OddsRatio_working_3-way'!AN700-'OddsRatio_working_3-way'!R700/3)</f>
        <v>-0.19524916189179342</v>
      </c>
      <c r="AU700" s="11">
        <f>IF(('OddsRatio_working_3-way'!X700=0),0,'OddsRatio_working_3-way'!AO700)</f>
        <v>0</v>
      </c>
      <c r="AV700" s="11">
        <f>IF(('OddsRatio_working_3-way'!X700=0),0,'OddsRatio_working_3-way'!AP700)</f>
        <v>0</v>
      </c>
      <c r="AW700" s="11">
        <f>IF(('OddsRatio_working_3-way'!X700=0),0,'OddsRatio_working_3-way'!AQ700)</f>
        <v>0</v>
      </c>
    </row>
    <row r="701" spans="1:49" x14ac:dyDescent="0.2">
      <c r="A701" s="4">
        <f>IF('True_Odds_Calculator_3-way'!A702="","",'True_Odds_Calculator_3-way'!A702)</f>
        <v>2.0299999999999998</v>
      </c>
      <c r="B701" s="4">
        <f>IF('True_Odds_Calculator_3-way'!B702="","",'True_Odds_Calculator_3-way'!B702)</f>
        <v>3.08</v>
      </c>
      <c r="C701" s="4">
        <f>IF('True_Odds_Calculator_3-way'!C702="","",'True_Odds_Calculator_3-way'!C702)</f>
        <v>4.2699999999999996</v>
      </c>
      <c r="D701" s="9">
        <f t="shared" si="143"/>
        <v>0.47256914632731473</v>
      </c>
      <c r="E701" s="9">
        <f t="shared" si="144"/>
        <v>0.30732761980720424</v>
      </c>
      <c r="F701" s="9">
        <f t="shared" si="145"/>
        <v>0.22010323386548122</v>
      </c>
      <c r="G701" s="9">
        <f t="shared" si="146"/>
        <v>1.0835848974761628</v>
      </c>
      <c r="H701" s="9">
        <f t="shared" si="147"/>
        <v>2.1160924444004472</v>
      </c>
      <c r="I701" s="9">
        <f t="shared" si="148"/>
        <v>3.2538565867504188</v>
      </c>
      <c r="J701" s="9">
        <f t="shared" si="149"/>
        <v>4.5433226147470522</v>
      </c>
      <c r="K701" s="11">
        <f t="shared" si="150"/>
        <v>0.49261083743842371</v>
      </c>
      <c r="L701" s="11">
        <f t="shared" si="151"/>
        <v>0.32467532467532467</v>
      </c>
      <c r="M701" s="11">
        <f t="shared" si="152"/>
        <v>0.23419203747072601</v>
      </c>
      <c r="N701" s="11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-0.2624059527417818</v>
      </c>
      <c r="O701" s="11">
        <f>0</f>
        <v>0</v>
      </c>
      <c r="P701" s="11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0.23897146680686326</v>
      </c>
      <c r="Q701" s="11">
        <f>2*'OddsRatio_working_3-way'!K701*'OddsRatio_working_3-way'!L701*'OddsRatio_working_3-way'!M701</f>
        <v>7.4912685519392883E-2</v>
      </c>
      <c r="R701" s="11">
        <f t="shared" si="153"/>
        <v>0</v>
      </c>
      <c r="S701" s="11">
        <f t="shared" si="154"/>
        <v>-0.91069377165395704</v>
      </c>
      <c r="T701" s="11">
        <f t="shared" si="155"/>
        <v>-0.2854839409573533</v>
      </c>
      <c r="U701" s="11">
        <f>'OddsRatio_working_3-way'!S701-'OddsRatio_working_3-way'!R701^2/3</f>
        <v>-0.91069377165395704</v>
      </c>
      <c r="V701" s="11">
        <f>'OddsRatio_working_3-way'!S701*'OddsRatio_working_3-way'!R701/3-2*'OddsRatio_working_3-way'!R701^3/27-'OddsRatio_working_3-way'!T701</f>
        <v>0.2854839409573533</v>
      </c>
      <c r="W701" s="11">
        <f>'OddsRatio_working_3-way'!V701^2+4*'OddsRatio_working_3-way'!U701^3/27</f>
        <v>-3.0394601122868112E-2</v>
      </c>
      <c r="X701" s="11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0.16725405949289371</v>
      </c>
      <c r="Y701" s="11">
        <f>IF('OddsRatio_working_3-way'!W701&gt;=0,IF('OddsRatio_working_3-way'!V701+SQRT('OddsRatio_working_3-way'!W701)&gt;0,0,PI()),ACOS('OddsRatio_working_3-way'!V701/(2*'OddsRatio_working_3-way'!X701)))</f>
        <v>0.54823836733723574</v>
      </c>
      <c r="Z701" s="11">
        <f>'OddsRatio_working_3-way'!X701^(1/3)*COS('OddsRatio_working_3-way'!Y701/3)</f>
        <v>0.54179244873808152</v>
      </c>
      <c r="AA701" s="11">
        <f>'OddsRatio_working_3-way'!X701^(1/3)*COS(('OddsRatio_working_3-way'!Y701+2*PI())/3)</f>
        <v>-0.35760925557706774</v>
      </c>
      <c r="AB701" s="11">
        <f>'OddsRatio_working_3-way'!X701^(1/3)*COS(('OddsRatio_working_3-way'!Y701+4*PI())/3)</f>
        <v>-0.18418319316101364</v>
      </c>
      <c r="AC701" s="11">
        <f>'OddsRatio_working_3-way'!X701^(1/3)*SIN('OddsRatio_working_3-way'!Y701/3)</f>
        <v>0.10012758382040569</v>
      </c>
      <c r="AD701" s="11">
        <f>'OddsRatio_working_3-way'!X701^(1/3)*SIN(('OddsRatio_working_3-way'!Y701+2*PI())/3)</f>
        <v>0.41914223227555403</v>
      </c>
      <c r="AE701" s="11">
        <f>'OddsRatio_working_3-way'!X701^(1/3)*SIN(('OddsRatio_working_3-way'!Y701+4*PI())/3)</f>
        <v>-0.51926981609595968</v>
      </c>
      <c r="AF701" s="11">
        <f>-'OddsRatio_working_3-way'!U701/(3*'OddsRatio_working_3-way'!X701^(1/3))*COS(('OddsRatio_working_3-way'!Y701)/3)</f>
        <v>0.54179244873808141</v>
      </c>
      <c r="AG701" s="11">
        <f>-'OddsRatio_working_3-way'!U701/(3*'OddsRatio_working_3-way'!X701^(1/3))*COS(('OddsRatio_working_3-way'!Y701+2*PI())/3)</f>
        <v>-0.35760925557706769</v>
      </c>
      <c r="AH701" s="11">
        <f>-'OddsRatio_working_3-way'!U701/(3*'OddsRatio_working_3-way'!X701^(1/3))*COS(('OddsRatio_working_3-way'!Y701+4*PI())/3)</f>
        <v>-0.18418319316101359</v>
      </c>
      <c r="AI701" s="11">
        <f>'OddsRatio_working_3-way'!U701/(3*'OddsRatio_working_3-way'!X701^(1/3))*SIN(('OddsRatio_working_3-way'!Y701)/3)</f>
        <v>-0.10012758382040567</v>
      </c>
      <c r="AJ701" s="11">
        <f>'OddsRatio_working_3-way'!U701/(3*'OddsRatio_working_3-way'!X701^(1/3))*SIN(('OddsRatio_working_3-way'!Y701+2*PI())/3)</f>
        <v>-0.41914223227555392</v>
      </c>
      <c r="AK701" s="11">
        <f>'OddsRatio_working_3-way'!U701/(3*'OddsRatio_working_3-way'!X701^(1/3))*SIN(('OddsRatio_working_3-way'!Y701+4*PI())/3)</f>
        <v>0.51926981609595957</v>
      </c>
      <c r="AL701" s="11">
        <f>'OddsRatio_working_3-way'!Z701+'OddsRatio_working_3-way'!AF701</f>
        <v>1.0835848974761628</v>
      </c>
      <c r="AM701" s="11">
        <f>'OddsRatio_working_3-way'!AA701+'OddsRatio_working_3-way'!AG701</f>
        <v>-0.71521851115413537</v>
      </c>
      <c r="AN701" s="11">
        <f>'OddsRatio_working_3-way'!AB701+'OddsRatio_working_3-way'!AH701</f>
        <v>-0.36836638632202723</v>
      </c>
      <c r="AO701" s="11">
        <f>'OddsRatio_working_3-way'!AC701+'OddsRatio_working_3-way'!AI701</f>
        <v>0</v>
      </c>
      <c r="AP701" s="11">
        <f>'OddsRatio_working_3-way'!AD701+'OddsRatio_working_3-way'!AJ701</f>
        <v>0</v>
      </c>
      <c r="AQ701" s="11">
        <f>'OddsRatio_working_3-way'!AE701+'OddsRatio_working_3-way'!AK701</f>
        <v>0</v>
      </c>
      <c r="AR701" s="10">
        <f>IF(A701="","",IF(('OddsRatio_working_3-way'!X701=0),IF(Q701&gt;0,-Q701^(1/3),(-Q701)^(1/3)),'OddsRatio_working_3-way'!AL701-'OddsRatio_working_3-way'!R701/3))</f>
        <v>1.0835848974761628</v>
      </c>
      <c r="AS701" s="11">
        <f>IF(('OddsRatio_working_3-way'!X701=0),IF(Q701&gt;0,-Q701^(1/3),(-Q701)^(1/3)),'OddsRatio_working_3-way'!AM701-'OddsRatio_working_3-way'!R701/3)</f>
        <v>-0.71521851115413537</v>
      </c>
      <c r="AT701" s="11">
        <f>IF(('OddsRatio_working_3-way'!X701=0),IF(Q701&gt;0,-Q701^(1/3),(-Q701)^(1/3)),'OddsRatio_working_3-way'!AN701-'OddsRatio_working_3-way'!R701/3)</f>
        <v>-0.36836638632202723</v>
      </c>
      <c r="AU701" s="11">
        <f>IF(('OddsRatio_working_3-way'!X701=0),0,'OddsRatio_working_3-way'!AO701)</f>
        <v>0</v>
      </c>
      <c r="AV701" s="11">
        <f>IF(('OddsRatio_working_3-way'!X701=0),0,'OddsRatio_working_3-way'!AP701)</f>
        <v>0</v>
      </c>
      <c r="AW701" s="11">
        <f>IF(('OddsRatio_working_3-way'!X701=0),0,'OddsRatio_working_3-way'!AQ701)</f>
        <v>0</v>
      </c>
    </row>
    <row r="702" spans="1:49" x14ac:dyDescent="0.2">
      <c r="A702" s="4">
        <f>IF('True_Odds_Calculator_3-way'!A703="","",'True_Odds_Calculator_3-way'!A703)</f>
        <v>2.2599999999999998</v>
      </c>
      <c r="B702" s="4">
        <f>IF('True_Odds_Calculator_3-way'!B703="","",'True_Odds_Calculator_3-way'!B703)</f>
        <v>3.09</v>
      </c>
      <c r="C702" s="4">
        <f>IF('True_Odds_Calculator_3-way'!C703="","",'True_Odds_Calculator_3-way'!C703)</f>
        <v>3.53</v>
      </c>
      <c r="D702" s="9">
        <f t="shared" si="143"/>
        <v>0.42413788865404223</v>
      </c>
      <c r="E702" s="9">
        <f t="shared" si="144"/>
        <v>0.30749386198180734</v>
      </c>
      <c r="F702" s="9">
        <f t="shared" si="145"/>
        <v>0.26836824936415027</v>
      </c>
      <c r="G702" s="9">
        <f t="shared" si="146"/>
        <v>1.0775585816053583</v>
      </c>
      <c r="H702" s="9">
        <f t="shared" si="147"/>
        <v>2.3577238128227513</v>
      </c>
      <c r="I702" s="9">
        <f t="shared" si="148"/>
        <v>3.252097435555199</v>
      </c>
      <c r="J702" s="9">
        <f t="shared" si="149"/>
        <v>3.7262232114615572</v>
      </c>
      <c r="K702" s="11">
        <f t="shared" si="150"/>
        <v>0.44247787610619471</v>
      </c>
      <c r="L702" s="11">
        <f t="shared" si="151"/>
        <v>0.3236245954692557</v>
      </c>
      <c r="M702" s="11">
        <f t="shared" si="152"/>
        <v>0.28328611898016998</v>
      </c>
      <c r="N702" s="11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-0.27026868492104428</v>
      </c>
      <c r="O702" s="11">
        <f>0</f>
        <v>0</v>
      </c>
      <c r="P702" s="11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0.23852598728461774</v>
      </c>
      <c r="Q702" s="11">
        <f>2*'OddsRatio_working_3-way'!K702*'OddsRatio_working_3-way'!L702*'OddsRatio_working_3-way'!M702</f>
        <v>8.113128819204686E-2</v>
      </c>
      <c r="R702" s="11">
        <f t="shared" si="153"/>
        <v>0</v>
      </c>
      <c r="S702" s="11">
        <f t="shared" si="154"/>
        <v>-0.88255132981573581</v>
      </c>
      <c r="T702" s="11">
        <f t="shared" si="155"/>
        <v>-0.30018752714820951</v>
      </c>
      <c r="U702" s="11">
        <f>'OddsRatio_working_3-way'!S702-'OddsRatio_working_3-way'!R702^2/3</f>
        <v>-0.88255132981573581</v>
      </c>
      <c r="V702" s="11">
        <f>'OddsRatio_working_3-way'!S702*'OddsRatio_working_3-way'!R702/3-2*'OddsRatio_working_3-way'!R702^3/27-'OddsRatio_working_3-way'!T702</f>
        <v>0.30018752714820951</v>
      </c>
      <c r="W702" s="11">
        <f>'OddsRatio_working_3-way'!V702^2+4*'OddsRatio_working_3-way'!U702^3/27</f>
        <v>-1.1726922699391878E-2</v>
      </c>
      <c r="X702" s="11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0.15956148826921621</v>
      </c>
      <c r="Y702" s="11">
        <f>IF('OddsRatio_working_3-way'!W702&gt;=0,IF('OddsRatio_working_3-way'!V702+SQRT('OddsRatio_working_3-way'!W702)&gt;0,0,PI()),ACOS('OddsRatio_working_3-way'!V702/(2*'OddsRatio_working_3-way'!X702)))</f>
        <v>0.34621426408261957</v>
      </c>
      <c r="Z702" s="11">
        <f>'OddsRatio_working_3-way'!X702^(1/3)*COS('OddsRatio_working_3-way'!Y702/3)</f>
        <v>0.53877929080267917</v>
      </c>
      <c r="AA702" s="11">
        <f>'OddsRatio_working_3-way'!X702^(1/3)*COS(('OddsRatio_working_3-way'!Y702+2*PI())/3)</f>
        <v>-0.3234774379755942</v>
      </c>
      <c r="AB702" s="11">
        <f>'OddsRatio_working_3-way'!X702^(1/3)*COS(('OddsRatio_working_3-way'!Y702+4*PI())/3)</f>
        <v>-0.21530185282708506</v>
      </c>
      <c r="AC702" s="11">
        <f>'OddsRatio_working_3-way'!X702^(1/3)*SIN('OddsRatio_working_3-way'!Y702/3)</f>
        <v>6.2455203205237224E-2</v>
      </c>
      <c r="AD702" s="11">
        <f>'OddsRatio_working_3-way'!X702^(1/3)*SIN(('OddsRatio_working_3-way'!Y702+2*PI())/3)</f>
        <v>0.4353689512654651</v>
      </c>
      <c r="AE702" s="11">
        <f>'OddsRatio_working_3-way'!X702^(1/3)*SIN(('OddsRatio_working_3-way'!Y702+4*PI())/3)</f>
        <v>-0.49782415447070222</v>
      </c>
      <c r="AF702" s="11">
        <f>-'OddsRatio_working_3-way'!U702/(3*'OddsRatio_working_3-way'!X702^(1/3))*COS(('OddsRatio_working_3-way'!Y702)/3)</f>
        <v>0.53877929080267906</v>
      </c>
      <c r="AG702" s="11">
        <f>-'OddsRatio_working_3-way'!U702/(3*'OddsRatio_working_3-way'!X702^(1/3))*COS(('OddsRatio_working_3-way'!Y702+2*PI())/3)</f>
        <v>-0.32347743797559414</v>
      </c>
      <c r="AH702" s="11">
        <f>-'OddsRatio_working_3-way'!U702/(3*'OddsRatio_working_3-way'!X702^(1/3))*COS(('OddsRatio_working_3-way'!Y702+4*PI())/3)</f>
        <v>-0.21530185282708503</v>
      </c>
      <c r="AI702" s="11">
        <f>'OddsRatio_working_3-way'!U702/(3*'OddsRatio_working_3-way'!X702^(1/3))*SIN(('OddsRatio_working_3-way'!Y702)/3)</f>
        <v>-6.245520320523721E-2</v>
      </c>
      <c r="AJ702" s="11">
        <f>'OddsRatio_working_3-way'!U702/(3*'OddsRatio_working_3-way'!X702^(1/3))*SIN(('OddsRatio_working_3-way'!Y702+2*PI())/3)</f>
        <v>-0.43536895126546504</v>
      </c>
      <c r="AK702" s="11">
        <f>'OddsRatio_working_3-way'!U702/(3*'OddsRatio_working_3-way'!X702^(1/3))*SIN(('OddsRatio_working_3-way'!Y702+4*PI())/3)</f>
        <v>0.49782415447070211</v>
      </c>
      <c r="AL702" s="11">
        <f>'OddsRatio_working_3-way'!Z702+'OddsRatio_working_3-way'!AF702</f>
        <v>1.0775585816053583</v>
      </c>
      <c r="AM702" s="11">
        <f>'OddsRatio_working_3-way'!AA702+'OddsRatio_working_3-way'!AG702</f>
        <v>-0.64695487595118828</v>
      </c>
      <c r="AN702" s="11">
        <f>'OddsRatio_working_3-way'!AB702+'OddsRatio_working_3-way'!AH702</f>
        <v>-0.43060370565417005</v>
      </c>
      <c r="AO702" s="11">
        <f>'OddsRatio_working_3-way'!AC702+'OddsRatio_working_3-way'!AI702</f>
        <v>0</v>
      </c>
      <c r="AP702" s="11">
        <f>'OddsRatio_working_3-way'!AD702+'OddsRatio_working_3-way'!AJ702</f>
        <v>0</v>
      </c>
      <c r="AQ702" s="11">
        <f>'OddsRatio_working_3-way'!AE702+'OddsRatio_working_3-way'!AK702</f>
        <v>0</v>
      </c>
      <c r="AR702" s="10">
        <f>IF(A702="","",IF(('OddsRatio_working_3-way'!X702=0),IF(Q702&gt;0,-Q702^(1/3),(-Q702)^(1/3)),'OddsRatio_working_3-way'!AL702-'OddsRatio_working_3-way'!R702/3))</f>
        <v>1.0775585816053583</v>
      </c>
      <c r="AS702" s="11">
        <f>IF(('OddsRatio_working_3-way'!X702=0),IF(Q702&gt;0,-Q702^(1/3),(-Q702)^(1/3)),'OddsRatio_working_3-way'!AM702-'OddsRatio_working_3-way'!R702/3)</f>
        <v>-0.64695487595118828</v>
      </c>
      <c r="AT702" s="11">
        <f>IF(('OddsRatio_working_3-way'!X702=0),IF(Q702&gt;0,-Q702^(1/3),(-Q702)^(1/3)),'OddsRatio_working_3-way'!AN702-'OddsRatio_working_3-way'!R702/3)</f>
        <v>-0.43060370565417005</v>
      </c>
      <c r="AU702" s="11">
        <f>IF(('OddsRatio_working_3-way'!X702=0),0,'OddsRatio_working_3-way'!AO702)</f>
        <v>0</v>
      </c>
      <c r="AV702" s="11">
        <f>IF(('OddsRatio_working_3-way'!X702=0),0,'OddsRatio_working_3-way'!AP702)</f>
        <v>0</v>
      </c>
      <c r="AW702" s="11">
        <f>IF(('OddsRatio_working_3-way'!X702=0),0,'OddsRatio_working_3-way'!AQ702)</f>
        <v>0</v>
      </c>
    </row>
    <row r="703" spans="1:49" x14ac:dyDescent="0.2">
      <c r="A703" s="4">
        <f>IF('True_Odds_Calculator_3-way'!A704="","",'True_Odds_Calculator_3-way'!A704)</f>
        <v>2.02</v>
      </c>
      <c r="B703" s="4">
        <f>IF('True_Odds_Calculator_3-way'!B704="","",'True_Odds_Calculator_3-way'!B704)</f>
        <v>3.47</v>
      </c>
      <c r="C703" s="4">
        <f>IF('True_Odds_Calculator_3-way'!C704="","",'True_Odds_Calculator_3-way'!C704)</f>
        <v>3.72</v>
      </c>
      <c r="D703" s="9">
        <f t="shared" si="143"/>
        <v>0.47486940371367165</v>
      </c>
      <c r="E703" s="9">
        <f t="shared" si="144"/>
        <v>0.27189631115655588</v>
      </c>
      <c r="F703" s="9">
        <f t="shared" si="145"/>
        <v>0.25323428512977242</v>
      </c>
      <c r="G703" s="9">
        <f t="shared" si="146"/>
        <v>1.0841589580241693</v>
      </c>
      <c r="H703" s="9">
        <f t="shared" si="147"/>
        <v>2.105842137184653</v>
      </c>
      <c r="I703" s="9">
        <f t="shared" si="148"/>
        <v>3.6778726263196981</v>
      </c>
      <c r="J703" s="9">
        <f t="shared" si="149"/>
        <v>3.9489123658257417</v>
      </c>
      <c r="K703" s="11">
        <f t="shared" si="150"/>
        <v>0.49504950495049505</v>
      </c>
      <c r="L703" s="11">
        <f t="shared" si="151"/>
        <v>0.28818443804034583</v>
      </c>
      <c r="M703" s="11">
        <f t="shared" si="152"/>
        <v>0.26881720430107525</v>
      </c>
      <c r="N703" s="11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-0.26281021706335372</v>
      </c>
      <c r="O703" s="11">
        <f>0</f>
        <v>0</v>
      </c>
      <c r="P703" s="11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0.23815944855617843</v>
      </c>
      <c r="Q703" s="11">
        <f>2*'OddsRatio_working_3-way'!K703*'OddsRatio_working_3-way'!L703*'OddsRatio_working_3-way'!M703</f>
        <v>7.6701915799091289E-2</v>
      </c>
      <c r="R703" s="11">
        <f t="shared" si="153"/>
        <v>0</v>
      </c>
      <c r="S703" s="11">
        <f t="shared" si="154"/>
        <v>-0.90620315761455761</v>
      </c>
      <c r="T703" s="11">
        <f t="shared" si="155"/>
        <v>-0.29185286879695899</v>
      </c>
      <c r="U703" s="11">
        <f>'OddsRatio_working_3-way'!S703-'OddsRatio_working_3-way'!R703^2/3</f>
        <v>-0.90620315761455761</v>
      </c>
      <c r="V703" s="11">
        <f>'OddsRatio_working_3-way'!S703*'OddsRatio_working_3-way'!R703/3-2*'OddsRatio_working_3-way'!R703^3/27-'OddsRatio_working_3-way'!T703</f>
        <v>0.29185286879695899</v>
      </c>
      <c r="W703" s="11">
        <f>'OddsRatio_working_3-way'!V703^2+4*'OddsRatio_working_3-way'!U703^3/27</f>
        <v>-2.5070466743807612E-2</v>
      </c>
      <c r="X703" s="11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0.16601849578346878</v>
      </c>
      <c r="Y703" s="11">
        <f>IF('OddsRatio_working_3-way'!W703&gt;=0,IF('OddsRatio_working_3-way'!V703+SQRT('OddsRatio_working_3-way'!W703)&gt;0,0,PI()),ACOS('OddsRatio_working_3-way'!V703/(2*'OddsRatio_working_3-way'!X703)))</f>
        <v>0.49708371407103735</v>
      </c>
      <c r="Z703" s="11">
        <f>'OddsRatio_working_3-way'!X703^(1/3)*COS('OddsRatio_working_3-way'!Y703/3)</f>
        <v>0.54207947901208453</v>
      </c>
      <c r="AA703" s="11">
        <f>'OddsRatio_working_3-way'!X703^(1/3)*COS(('OddsRatio_working_3-way'!Y703+2*PI())/3)</f>
        <v>-0.34954558788136797</v>
      </c>
      <c r="AB703" s="11">
        <f>'OddsRatio_working_3-way'!X703^(1/3)*COS(('OddsRatio_working_3-way'!Y703+4*PI())/3)</f>
        <v>-0.19253389113071667</v>
      </c>
      <c r="AC703" s="11">
        <f>'OddsRatio_working_3-way'!X703^(1/3)*SIN('OddsRatio_working_3-way'!Y703/3)</f>
        <v>9.0650745384908527E-2</v>
      </c>
      <c r="AD703" s="11">
        <f>'OddsRatio_working_3-way'!X703^(1/3)*SIN(('OddsRatio_working_3-way'!Y703+2*PI())/3)</f>
        <v>0.42412922700224437</v>
      </c>
      <c r="AE703" s="11">
        <f>'OddsRatio_working_3-way'!X703^(1/3)*SIN(('OddsRatio_working_3-way'!Y703+4*PI())/3)</f>
        <v>-0.5147799723871529</v>
      </c>
      <c r="AF703" s="11">
        <f>-'OddsRatio_working_3-way'!U703/(3*'OddsRatio_working_3-way'!X703^(1/3))*COS(('OddsRatio_working_3-way'!Y703)/3)</f>
        <v>0.54207947901208464</v>
      </c>
      <c r="AG703" s="11">
        <f>-'OddsRatio_working_3-way'!U703/(3*'OddsRatio_working_3-way'!X703^(1/3))*COS(('OddsRatio_working_3-way'!Y703+2*PI())/3)</f>
        <v>-0.34954558788136808</v>
      </c>
      <c r="AH703" s="11">
        <f>-'OddsRatio_working_3-way'!U703/(3*'OddsRatio_working_3-way'!X703^(1/3))*COS(('OddsRatio_working_3-way'!Y703+4*PI())/3)</f>
        <v>-0.1925338911307167</v>
      </c>
      <c r="AI703" s="11">
        <f>'OddsRatio_working_3-way'!U703/(3*'OddsRatio_working_3-way'!X703^(1/3))*SIN(('OddsRatio_working_3-way'!Y703)/3)</f>
        <v>-9.065074538490854E-2</v>
      </c>
      <c r="AJ703" s="11">
        <f>'OddsRatio_working_3-way'!U703/(3*'OddsRatio_working_3-way'!X703^(1/3))*SIN(('OddsRatio_working_3-way'!Y703+2*PI())/3)</f>
        <v>-0.42412922700224448</v>
      </c>
      <c r="AK703" s="11">
        <f>'OddsRatio_working_3-way'!U703/(3*'OddsRatio_working_3-way'!X703^(1/3))*SIN(('OddsRatio_working_3-way'!Y703+4*PI())/3)</f>
        <v>0.51477997238715301</v>
      </c>
      <c r="AL703" s="11">
        <f>'OddsRatio_working_3-way'!Z703+'OddsRatio_working_3-way'!AF703</f>
        <v>1.0841589580241693</v>
      </c>
      <c r="AM703" s="11">
        <f>'OddsRatio_working_3-way'!AA703+'OddsRatio_working_3-way'!AG703</f>
        <v>-0.69909117576273605</v>
      </c>
      <c r="AN703" s="11">
        <f>'OddsRatio_working_3-way'!AB703+'OddsRatio_working_3-way'!AH703</f>
        <v>-0.38506778226143334</v>
      </c>
      <c r="AO703" s="11">
        <f>'OddsRatio_working_3-way'!AC703+'OddsRatio_working_3-way'!AI703</f>
        <v>0</v>
      </c>
      <c r="AP703" s="11">
        <f>'OddsRatio_working_3-way'!AD703+'OddsRatio_working_3-way'!AJ703</f>
        <v>0</v>
      </c>
      <c r="AQ703" s="11">
        <f>'OddsRatio_working_3-way'!AE703+'OddsRatio_working_3-way'!AK703</f>
        <v>0</v>
      </c>
      <c r="AR703" s="10">
        <f>IF(A703="","",IF(('OddsRatio_working_3-way'!X703=0),IF(Q703&gt;0,-Q703^(1/3),(-Q703)^(1/3)),'OddsRatio_working_3-way'!AL703-'OddsRatio_working_3-way'!R703/3))</f>
        <v>1.0841589580241693</v>
      </c>
      <c r="AS703" s="11">
        <f>IF(('OddsRatio_working_3-way'!X703=0),IF(Q703&gt;0,-Q703^(1/3),(-Q703)^(1/3)),'OddsRatio_working_3-way'!AM703-'OddsRatio_working_3-way'!R703/3)</f>
        <v>-0.69909117576273605</v>
      </c>
      <c r="AT703" s="11">
        <f>IF(('OddsRatio_working_3-way'!X703=0),IF(Q703&gt;0,-Q703^(1/3),(-Q703)^(1/3)),'OddsRatio_working_3-way'!AN703-'OddsRatio_working_3-way'!R703/3)</f>
        <v>-0.38506778226143334</v>
      </c>
      <c r="AU703" s="11">
        <f>IF(('OddsRatio_working_3-way'!X703=0),0,'OddsRatio_working_3-way'!AO703)</f>
        <v>0</v>
      </c>
      <c r="AV703" s="11">
        <f>IF(('OddsRatio_working_3-way'!X703=0),0,'OddsRatio_working_3-way'!AP703)</f>
        <v>0</v>
      </c>
      <c r="AW703" s="11">
        <f>IF(('OddsRatio_working_3-way'!X703=0),0,'OddsRatio_working_3-way'!AQ703)</f>
        <v>0</v>
      </c>
    </row>
    <row r="704" spans="1:49" x14ac:dyDescent="0.2">
      <c r="A704" s="4">
        <f>IF('True_Odds_Calculator_3-way'!A705="","",'True_Odds_Calculator_3-way'!A705)</f>
        <v>1.43</v>
      </c>
      <c r="B704" s="4">
        <f>IF('True_Odds_Calculator_3-way'!B705="","",'True_Odds_Calculator_3-way'!B705)</f>
        <v>5.01</v>
      </c>
      <c r="C704" s="4">
        <f>IF('True_Odds_Calculator_3-way'!C705="","",'True_Odds_Calculator_3-way'!C705)</f>
        <v>8</v>
      </c>
      <c r="D704" s="9">
        <f t="shared" si="143"/>
        <v>0.68866112797917067</v>
      </c>
      <c r="E704" s="9">
        <f t="shared" si="144"/>
        <v>0.1917166878295162</v>
      </c>
      <c r="F704" s="9">
        <f t="shared" si="145"/>
        <v>0.11962218419131307</v>
      </c>
      <c r="G704" s="9">
        <f t="shared" si="146"/>
        <v>1.0513790585874809</v>
      </c>
      <c r="H704" s="9">
        <f t="shared" si="147"/>
        <v>1.4520929951926169</v>
      </c>
      <c r="I704" s="9">
        <f t="shared" si="148"/>
        <v>5.2160300249357983</v>
      </c>
      <c r="J704" s="9">
        <f t="shared" si="149"/>
        <v>8.359653410112367</v>
      </c>
      <c r="K704" s="11">
        <f t="shared" si="150"/>
        <v>0.69930069930069938</v>
      </c>
      <c r="L704" s="11">
        <f t="shared" si="151"/>
        <v>0.19960079840319361</v>
      </c>
      <c r="M704" s="11">
        <f t="shared" si="152"/>
        <v>0.125</v>
      </c>
      <c r="N704" s="11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-0.21059454517538345</v>
      </c>
      <c r="O704" s="11">
        <f>0</f>
        <v>0</v>
      </c>
      <c r="P704" s="11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0.19960079840319364</v>
      </c>
      <c r="Q704" s="11">
        <f>2*'OddsRatio_working_3-way'!K704*'OddsRatio_working_3-way'!L704*'OddsRatio_working_3-way'!M704</f>
        <v>3.4895244476082804E-2</v>
      </c>
      <c r="R704" s="11">
        <f t="shared" si="153"/>
        <v>0</v>
      </c>
      <c r="S704" s="11">
        <f t="shared" si="154"/>
        <v>-0.94779662140330267</v>
      </c>
      <c r="T704" s="11">
        <f t="shared" si="155"/>
        <v>-0.16569871003554243</v>
      </c>
      <c r="U704" s="11">
        <f>'OddsRatio_working_3-way'!S704-'OddsRatio_working_3-way'!R704^2/3</f>
        <v>-0.94779662140330267</v>
      </c>
      <c r="V704" s="11">
        <f>'OddsRatio_working_3-way'!S704*'OddsRatio_working_3-way'!R704/3-2*'OddsRatio_working_3-way'!R704^3/27-'OddsRatio_working_3-way'!T704</f>
        <v>0.16569871003554243</v>
      </c>
      <c r="W704" s="11">
        <f>'OddsRatio_working_3-way'!V704^2+4*'OddsRatio_working_3-way'!U704^3/27</f>
        <v>-9.8680704626252683E-2</v>
      </c>
      <c r="X704" s="11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0.17757869180570021</v>
      </c>
      <c r="Y704" s="11">
        <f>IF('OddsRatio_working_3-way'!W704&gt;=0,IF('OddsRatio_working_3-way'!V704+SQRT('OddsRatio_working_3-way'!W704)&gt;0,0,PI()),ACOS('OddsRatio_working_3-way'!V704/(2*'OddsRatio_working_3-way'!X704)))</f>
        <v>1.0854100069901151</v>
      </c>
      <c r="Z704" s="11">
        <f>'OddsRatio_working_3-way'!X704^(1/3)*COS('OddsRatio_working_3-way'!Y704/3)</f>
        <v>0.52568952929374058</v>
      </c>
      <c r="AA704" s="11">
        <f>'OddsRatio_working_3-way'!X704^(1/3)*COS(('OddsRatio_working_3-way'!Y704+2*PI())/3)</f>
        <v>-0.43514405206274964</v>
      </c>
      <c r="AB704" s="11">
        <f>'OddsRatio_working_3-way'!X704^(1/3)*COS(('OddsRatio_working_3-way'!Y704+4*PI())/3)</f>
        <v>-9.0545477230991031E-2</v>
      </c>
      <c r="AC704" s="11">
        <f>'OddsRatio_working_3-way'!X704^(1/3)*SIN('OddsRatio_working_3-way'!Y704/3)</f>
        <v>0.19895407994147735</v>
      </c>
      <c r="AD704" s="11">
        <f>'OddsRatio_working_3-way'!X704^(1/3)*SIN(('OddsRatio_working_3-way'!Y704+2*PI())/3)</f>
        <v>0.35578344690112451</v>
      </c>
      <c r="AE704" s="11">
        <f>'OddsRatio_working_3-way'!X704^(1/3)*SIN(('OddsRatio_working_3-way'!Y704+4*PI())/3)</f>
        <v>-0.5547375268426018</v>
      </c>
      <c r="AF704" s="11">
        <f>-'OddsRatio_working_3-way'!U704/(3*'OddsRatio_working_3-way'!X704^(1/3))*COS(('OddsRatio_working_3-way'!Y704)/3)</f>
        <v>0.52568952929374047</v>
      </c>
      <c r="AG704" s="11">
        <f>-'OddsRatio_working_3-way'!U704/(3*'OddsRatio_working_3-way'!X704^(1/3))*COS(('OddsRatio_working_3-way'!Y704+2*PI())/3)</f>
        <v>-0.43514405206274953</v>
      </c>
      <c r="AH704" s="11">
        <f>-'OddsRatio_working_3-way'!U704/(3*'OddsRatio_working_3-way'!X704^(1/3))*COS(('OddsRatio_working_3-way'!Y704+4*PI())/3)</f>
        <v>-9.0545477230991017E-2</v>
      </c>
      <c r="AI704" s="11">
        <f>'OddsRatio_working_3-way'!U704/(3*'OddsRatio_working_3-way'!X704^(1/3))*SIN(('OddsRatio_working_3-way'!Y704)/3)</f>
        <v>-0.19895407994147732</v>
      </c>
      <c r="AJ704" s="11">
        <f>'OddsRatio_working_3-way'!U704/(3*'OddsRatio_working_3-way'!X704^(1/3))*SIN(('OddsRatio_working_3-way'!Y704+2*PI())/3)</f>
        <v>-0.35578344690112446</v>
      </c>
      <c r="AK704" s="11">
        <f>'OddsRatio_working_3-way'!U704/(3*'OddsRatio_working_3-way'!X704^(1/3))*SIN(('OddsRatio_working_3-way'!Y704+4*PI())/3)</f>
        <v>0.55473752684260169</v>
      </c>
      <c r="AL704" s="11">
        <f>'OddsRatio_working_3-way'!Z704+'OddsRatio_working_3-way'!AF704</f>
        <v>1.0513790585874809</v>
      </c>
      <c r="AM704" s="11">
        <f>'OddsRatio_working_3-way'!AA704+'OddsRatio_working_3-way'!AG704</f>
        <v>-0.87028810412549917</v>
      </c>
      <c r="AN704" s="11">
        <f>'OddsRatio_working_3-way'!AB704+'OddsRatio_working_3-way'!AH704</f>
        <v>-0.18109095446198203</v>
      </c>
      <c r="AO704" s="11">
        <f>'OddsRatio_working_3-way'!AC704+'OddsRatio_working_3-way'!AI704</f>
        <v>0</v>
      </c>
      <c r="AP704" s="11">
        <f>'OddsRatio_working_3-way'!AD704+'OddsRatio_working_3-way'!AJ704</f>
        <v>0</v>
      </c>
      <c r="AQ704" s="11">
        <f>'OddsRatio_working_3-way'!AE704+'OddsRatio_working_3-way'!AK704</f>
        <v>0</v>
      </c>
      <c r="AR704" s="10">
        <f>IF(A704="","",IF(('OddsRatio_working_3-way'!X704=0),IF(Q704&gt;0,-Q704^(1/3),(-Q704)^(1/3)),'OddsRatio_working_3-way'!AL704-'OddsRatio_working_3-way'!R704/3))</f>
        <v>1.0513790585874809</v>
      </c>
      <c r="AS704" s="11">
        <f>IF(('OddsRatio_working_3-way'!X704=0),IF(Q704&gt;0,-Q704^(1/3),(-Q704)^(1/3)),'OddsRatio_working_3-way'!AM704-'OddsRatio_working_3-way'!R704/3)</f>
        <v>-0.87028810412549917</v>
      </c>
      <c r="AT704" s="11">
        <f>IF(('OddsRatio_working_3-way'!X704=0),IF(Q704&gt;0,-Q704^(1/3),(-Q704)^(1/3)),'OddsRatio_working_3-way'!AN704-'OddsRatio_working_3-way'!R704/3)</f>
        <v>-0.18109095446198203</v>
      </c>
      <c r="AU704" s="11">
        <f>IF(('OddsRatio_working_3-way'!X704=0),0,'OddsRatio_working_3-way'!AO704)</f>
        <v>0</v>
      </c>
      <c r="AV704" s="11">
        <f>IF(('OddsRatio_working_3-way'!X704=0),0,'OddsRatio_working_3-way'!AP704)</f>
        <v>0</v>
      </c>
      <c r="AW704" s="11">
        <f>IF(('OddsRatio_working_3-way'!X704=0),0,'OddsRatio_working_3-way'!AQ704)</f>
        <v>0</v>
      </c>
    </row>
    <row r="705" spans="1:49" x14ac:dyDescent="0.2">
      <c r="A705" s="4">
        <f>IF('True_Odds_Calculator_3-way'!A706="","",'True_Odds_Calculator_3-way'!A706)</f>
        <v>2.3199999999999998</v>
      </c>
      <c r="B705" s="4">
        <f>IF('True_Odds_Calculator_3-way'!B706="","",'True_Odds_Calculator_3-way'!B706)</f>
        <v>3.64</v>
      </c>
      <c r="C705" s="4">
        <f>IF('True_Odds_Calculator_3-way'!C706="","",'True_Odds_Calculator_3-way'!C706)</f>
        <v>3.16</v>
      </c>
      <c r="D705" s="9">
        <f t="shared" si="143"/>
        <v>0.42276622302284672</v>
      </c>
      <c r="E705" s="9">
        <f t="shared" si="144"/>
        <v>0.26804284133015405</v>
      </c>
      <c r="F705" s="9">
        <f t="shared" si="145"/>
        <v>0.30919093564699929</v>
      </c>
      <c r="G705" s="9">
        <f t="shared" si="146"/>
        <v>1.034373826662474</v>
      </c>
      <c r="H705" s="9">
        <f t="shared" si="147"/>
        <v>2.3653734511944653</v>
      </c>
      <c r="I705" s="9">
        <f t="shared" si="148"/>
        <v>3.730746902388931</v>
      </c>
      <c r="J705" s="9">
        <f t="shared" si="149"/>
        <v>3.2342474655909434</v>
      </c>
      <c r="K705" s="11">
        <f t="shared" si="150"/>
        <v>0.43103448275862072</v>
      </c>
      <c r="L705" s="11">
        <f t="shared" si="151"/>
        <v>0.27472527472527469</v>
      </c>
      <c r="M705" s="11">
        <f t="shared" si="152"/>
        <v>0.31645569620253161</v>
      </c>
      <c r="N705" s="11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-0.28206886958523791</v>
      </c>
      <c r="O705" s="11">
        <f>0</f>
        <v>0</v>
      </c>
      <c r="P705" s="11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0.22933744561854555</v>
      </c>
      <c r="Q705" s="11">
        <f>2*'OddsRatio_working_3-way'!K705*'OddsRatio_working_3-way'!L705*'OddsRatio_working_3-way'!M705</f>
        <v>7.4946877653119456E-2</v>
      </c>
      <c r="R705" s="11">
        <f t="shared" si="153"/>
        <v>0</v>
      </c>
      <c r="S705" s="11">
        <f t="shared" si="154"/>
        <v>-0.81305479032751771</v>
      </c>
      <c r="T705" s="11">
        <f t="shared" si="155"/>
        <v>-0.26570417984559402</v>
      </c>
      <c r="U705" s="11">
        <f>'OddsRatio_working_3-way'!S705-'OddsRatio_working_3-way'!R705^2/3</f>
        <v>-0.81305479032751771</v>
      </c>
      <c r="V705" s="11">
        <f>'OddsRatio_working_3-way'!S705*'OddsRatio_working_3-way'!R705/3-2*'OddsRatio_working_3-way'!R705^3/27-'OddsRatio_working_3-way'!T705</f>
        <v>0.26570417984559402</v>
      </c>
      <c r="W705" s="11">
        <f>'OddsRatio_working_3-way'!V705^2+4*'OddsRatio_working_3-way'!U705^3/27</f>
        <v>-9.0274293230929586E-3</v>
      </c>
      <c r="X705" s="11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0.14109052104102593</v>
      </c>
      <c r="Y705" s="11">
        <f>IF('OddsRatio_working_3-way'!W705&gt;=0,IF('OddsRatio_working_3-way'!V705+SQRT('OddsRatio_working_3-way'!W705)&gt;0,0,PI()),ACOS('OddsRatio_working_3-way'!V705/(2*'OddsRatio_working_3-way'!X705)))</f>
        <v>0.3434192019346296</v>
      </c>
      <c r="Z705" s="11">
        <f>'OddsRatio_working_3-way'!X705^(1/3)*COS('OddsRatio_working_3-way'!Y705/3)</f>
        <v>0.51718691333123701</v>
      </c>
      <c r="AA705" s="11">
        <f>'OddsRatio_working_3-way'!X705^(1/3)*COS(('OddsRatio_working_3-way'!Y705+2*PI())/3)</f>
        <v>-0.31009073903139073</v>
      </c>
      <c r="AB705" s="11">
        <f>'OddsRatio_working_3-way'!X705^(1/3)*COS(('OddsRatio_working_3-way'!Y705+4*PI())/3)</f>
        <v>-0.20709617429984645</v>
      </c>
      <c r="AC705" s="11">
        <f>'OddsRatio_working_3-way'!X705^(1/3)*SIN('OddsRatio_working_3-way'!Y705/3)</f>
        <v>5.9463939672825573E-2</v>
      </c>
      <c r="AD705" s="11">
        <f>'OddsRatio_working_3-way'!X705^(1/3)*SIN(('OddsRatio_working_3-way'!Y705+2*PI())/3)</f>
        <v>0.41816503561329926</v>
      </c>
      <c r="AE705" s="11">
        <f>'OddsRatio_working_3-way'!X705^(1/3)*SIN(('OddsRatio_working_3-way'!Y705+4*PI())/3)</f>
        <v>-0.47762897528612475</v>
      </c>
      <c r="AF705" s="11">
        <f>-'OddsRatio_working_3-way'!U705/(3*'OddsRatio_working_3-way'!X705^(1/3))*COS(('OddsRatio_working_3-way'!Y705)/3)</f>
        <v>0.5171869133312369</v>
      </c>
      <c r="AG705" s="11">
        <f>-'OddsRatio_working_3-way'!U705/(3*'OddsRatio_working_3-way'!X705^(1/3))*COS(('OddsRatio_working_3-way'!Y705+2*PI())/3)</f>
        <v>-0.31009073903139067</v>
      </c>
      <c r="AH705" s="11">
        <f>-'OddsRatio_working_3-way'!U705/(3*'OddsRatio_working_3-way'!X705^(1/3))*COS(('OddsRatio_working_3-way'!Y705+4*PI())/3)</f>
        <v>-0.20709617429984639</v>
      </c>
      <c r="AI705" s="11">
        <f>'OddsRatio_working_3-way'!U705/(3*'OddsRatio_working_3-way'!X705^(1/3))*SIN(('OddsRatio_working_3-way'!Y705)/3)</f>
        <v>-5.9463939672825566E-2</v>
      </c>
      <c r="AJ705" s="11">
        <f>'OddsRatio_working_3-way'!U705/(3*'OddsRatio_working_3-way'!X705^(1/3))*SIN(('OddsRatio_working_3-way'!Y705+2*PI())/3)</f>
        <v>-0.41816503561329921</v>
      </c>
      <c r="AK705" s="11">
        <f>'OddsRatio_working_3-way'!U705/(3*'OddsRatio_working_3-way'!X705^(1/3))*SIN(('OddsRatio_working_3-way'!Y705+4*PI())/3)</f>
        <v>0.47762897528612464</v>
      </c>
      <c r="AL705" s="11">
        <f>'OddsRatio_working_3-way'!Z705+'OddsRatio_working_3-way'!AF705</f>
        <v>1.034373826662474</v>
      </c>
      <c r="AM705" s="11">
        <f>'OddsRatio_working_3-way'!AA705+'OddsRatio_working_3-way'!AG705</f>
        <v>-0.62018147806278145</v>
      </c>
      <c r="AN705" s="11">
        <f>'OddsRatio_working_3-way'!AB705+'OddsRatio_working_3-way'!AH705</f>
        <v>-0.41419234859969284</v>
      </c>
      <c r="AO705" s="11">
        <f>'OddsRatio_working_3-way'!AC705+'OddsRatio_working_3-way'!AI705</f>
        <v>0</v>
      </c>
      <c r="AP705" s="11">
        <f>'OddsRatio_working_3-way'!AD705+'OddsRatio_working_3-way'!AJ705</f>
        <v>0</v>
      </c>
      <c r="AQ705" s="11">
        <f>'OddsRatio_working_3-way'!AE705+'OddsRatio_working_3-way'!AK705</f>
        <v>0</v>
      </c>
      <c r="AR705" s="10">
        <f>IF(A705="","",IF(('OddsRatio_working_3-way'!X705=0),IF(Q705&gt;0,-Q705^(1/3),(-Q705)^(1/3)),'OddsRatio_working_3-way'!AL705-'OddsRatio_working_3-way'!R705/3))</f>
        <v>1.034373826662474</v>
      </c>
      <c r="AS705" s="11">
        <f>IF(('OddsRatio_working_3-way'!X705=0),IF(Q705&gt;0,-Q705^(1/3),(-Q705)^(1/3)),'OddsRatio_working_3-way'!AM705-'OddsRatio_working_3-way'!R705/3)</f>
        <v>-0.62018147806278145</v>
      </c>
      <c r="AT705" s="11">
        <f>IF(('OddsRatio_working_3-way'!X705=0),IF(Q705&gt;0,-Q705^(1/3),(-Q705)^(1/3)),'OddsRatio_working_3-way'!AN705-'OddsRatio_working_3-way'!R705/3)</f>
        <v>-0.41419234859969284</v>
      </c>
      <c r="AU705" s="11">
        <f>IF(('OddsRatio_working_3-way'!X705=0),0,'OddsRatio_working_3-way'!AO705)</f>
        <v>0</v>
      </c>
      <c r="AV705" s="11">
        <f>IF(('OddsRatio_working_3-way'!X705=0),0,'OddsRatio_working_3-way'!AP705)</f>
        <v>0</v>
      </c>
      <c r="AW705" s="11">
        <f>IF(('OddsRatio_working_3-way'!X705=0),0,'OddsRatio_working_3-way'!AQ705)</f>
        <v>0</v>
      </c>
    </row>
    <row r="706" spans="1:49" x14ac:dyDescent="0.2">
      <c r="A706" s="4">
        <f>IF('True_Odds_Calculator_3-way'!A707="","",'True_Odds_Calculator_3-way'!A707)</f>
        <v>5.19</v>
      </c>
      <c r="B706" s="4">
        <f>IF('True_Odds_Calculator_3-way'!B707="","",'True_Odds_Calculator_3-way'!B707)</f>
        <v>3.95</v>
      </c>
      <c r="C706" s="4">
        <f>IF('True_Odds_Calculator_3-way'!C707="","",'True_Odds_Calculator_3-way'!C707)</f>
        <v>1.73</v>
      </c>
      <c r="D706" s="9">
        <f t="shared" si="143"/>
        <v>0.18641313230604553</v>
      </c>
      <c r="E706" s="9">
        <f t="shared" si="144"/>
        <v>0.2455308500244443</v>
      </c>
      <c r="F706" s="9">
        <f t="shared" si="145"/>
        <v>0.56805601766951042</v>
      </c>
      <c r="G706" s="9">
        <f t="shared" si="146"/>
        <v>1.0416298163898343</v>
      </c>
      <c r="H706" s="9">
        <f t="shared" si="147"/>
        <v>5.3644289306734061</v>
      </c>
      <c r="I706" s="9">
        <f t="shared" si="148"/>
        <v>4.0728079583500119</v>
      </c>
      <c r="J706" s="9">
        <f t="shared" si="149"/>
        <v>1.7603897659645786</v>
      </c>
      <c r="K706" s="11">
        <f t="shared" si="150"/>
        <v>0.19267822736030826</v>
      </c>
      <c r="L706" s="11">
        <f t="shared" si="151"/>
        <v>0.25316455696202528</v>
      </c>
      <c r="M706" s="11">
        <f t="shared" si="152"/>
        <v>0.5780346820809249</v>
      </c>
      <c r="N706" s="11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-0.25441829770682334</v>
      </c>
      <c r="O706" s="11">
        <f>0</f>
        <v>0</v>
      </c>
      <c r="P706" s="11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0.2219035120107743</v>
      </c>
      <c r="Q706" s="11">
        <f>2*'OddsRatio_working_3-way'!K706*'OddsRatio_working_3-way'!L706*'OddsRatio_working_3-way'!M706</f>
        <v>5.6392252099307309E-2</v>
      </c>
      <c r="R706" s="11">
        <f t="shared" si="153"/>
        <v>0</v>
      </c>
      <c r="S706" s="11">
        <f t="shared" si="154"/>
        <v>-0.87219949984290368</v>
      </c>
      <c r="T706" s="11">
        <f t="shared" si="155"/>
        <v>-0.22165171533491831</v>
      </c>
      <c r="U706" s="11">
        <f>'OddsRatio_working_3-way'!S706-'OddsRatio_working_3-way'!R706^2/3</f>
        <v>-0.87219949984290368</v>
      </c>
      <c r="V706" s="11">
        <f>'OddsRatio_working_3-way'!S706*'OddsRatio_working_3-way'!R706/3-2*'OddsRatio_working_3-way'!R706^3/27-'OddsRatio_working_3-way'!T706</f>
        <v>0.22165171533491831</v>
      </c>
      <c r="W706" s="11">
        <f>'OddsRatio_working_3-way'!V706^2+4*'OddsRatio_working_3-way'!U706^3/27</f>
        <v>-4.916830102847642E-2</v>
      </c>
      <c r="X706" s="11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0.15676238702203735</v>
      </c>
      <c r="Y706" s="11">
        <f>IF('OddsRatio_working_3-way'!W706&gt;=0,IF('OddsRatio_working_3-way'!V706+SQRT('OddsRatio_working_3-way'!W706)&gt;0,0,PI()),ACOS('OddsRatio_working_3-way'!V706/(2*'OddsRatio_working_3-way'!X706)))</f>
        <v>0.78559561504395559</v>
      </c>
      <c r="Z706" s="11">
        <f>'OddsRatio_working_3-way'!X706^(1/3)*COS('OddsRatio_working_3-way'!Y706/3)</f>
        <v>0.52081490819491705</v>
      </c>
      <c r="AA706" s="11">
        <f>'OddsRatio_working_3-way'!X706^(1/3)*COS(('OddsRatio_working_3-way'!Y706+2*PI())/3)</f>
        <v>-0.3812947921944071</v>
      </c>
      <c r="AB706" s="11">
        <f>'OddsRatio_working_3-way'!X706^(1/3)*COS(('OddsRatio_working_3-way'!Y706+4*PI())/3)</f>
        <v>-0.13952011600050984</v>
      </c>
      <c r="AC706" s="11">
        <f>'OddsRatio_working_3-way'!X706^(1/3)*SIN('OddsRatio_working_3-way'!Y706/3)</f>
        <v>0.13958867438378111</v>
      </c>
      <c r="AD706" s="11">
        <f>'OddsRatio_working_3-way'!X706^(1/3)*SIN(('OddsRatio_working_3-way'!Y706+2*PI())/3)</f>
        <v>0.38124460397456783</v>
      </c>
      <c r="AE706" s="11">
        <f>'OddsRatio_working_3-way'!X706^(1/3)*SIN(('OddsRatio_working_3-way'!Y706+4*PI())/3)</f>
        <v>-0.52083327835834903</v>
      </c>
      <c r="AF706" s="11">
        <f>-'OddsRatio_working_3-way'!U706/(3*'OddsRatio_working_3-way'!X706^(1/3))*COS(('OddsRatio_working_3-way'!Y706)/3)</f>
        <v>0.52081490819491716</v>
      </c>
      <c r="AG706" s="11">
        <f>-'OddsRatio_working_3-way'!U706/(3*'OddsRatio_working_3-way'!X706^(1/3))*COS(('OddsRatio_working_3-way'!Y706+2*PI())/3)</f>
        <v>-0.38129479219440721</v>
      </c>
      <c r="AH706" s="11">
        <f>-'OddsRatio_working_3-way'!U706/(3*'OddsRatio_working_3-way'!X706^(1/3))*COS(('OddsRatio_working_3-way'!Y706+4*PI())/3)</f>
        <v>-0.1395201160005099</v>
      </c>
      <c r="AI706" s="11">
        <f>'OddsRatio_working_3-way'!U706/(3*'OddsRatio_working_3-way'!X706^(1/3))*SIN(('OddsRatio_working_3-way'!Y706)/3)</f>
        <v>-0.13958867438378114</v>
      </c>
      <c r="AJ706" s="11">
        <f>'OddsRatio_working_3-way'!U706/(3*'OddsRatio_working_3-way'!X706^(1/3))*SIN(('OddsRatio_working_3-way'!Y706+2*PI())/3)</f>
        <v>-0.38124460397456794</v>
      </c>
      <c r="AK706" s="11">
        <f>'OddsRatio_working_3-way'!U706/(3*'OddsRatio_working_3-way'!X706^(1/3))*SIN(('OddsRatio_working_3-way'!Y706+4*PI())/3)</f>
        <v>0.52083327835834914</v>
      </c>
      <c r="AL706" s="11">
        <f>'OddsRatio_working_3-way'!Z706+'OddsRatio_working_3-way'!AF706</f>
        <v>1.0416298163898343</v>
      </c>
      <c r="AM706" s="11">
        <f>'OddsRatio_working_3-way'!AA706+'OddsRatio_working_3-way'!AG706</f>
        <v>-0.7625895843888143</v>
      </c>
      <c r="AN706" s="11">
        <f>'OddsRatio_working_3-way'!AB706+'OddsRatio_working_3-way'!AH706</f>
        <v>-0.27904023200101974</v>
      </c>
      <c r="AO706" s="11">
        <f>'OddsRatio_working_3-way'!AC706+'OddsRatio_working_3-way'!AI706</f>
        <v>0</v>
      </c>
      <c r="AP706" s="11">
        <f>'OddsRatio_working_3-way'!AD706+'OddsRatio_working_3-way'!AJ706</f>
        <v>0</v>
      </c>
      <c r="AQ706" s="11">
        <f>'OddsRatio_working_3-way'!AE706+'OddsRatio_working_3-way'!AK706</f>
        <v>0</v>
      </c>
      <c r="AR706" s="10">
        <f>IF(A706="","",IF(('OddsRatio_working_3-way'!X706=0),IF(Q706&gt;0,-Q706^(1/3),(-Q706)^(1/3)),'OddsRatio_working_3-way'!AL706-'OddsRatio_working_3-way'!R706/3))</f>
        <v>1.0416298163898343</v>
      </c>
      <c r="AS706" s="11">
        <f>IF(('OddsRatio_working_3-way'!X706=0),IF(Q706&gt;0,-Q706^(1/3),(-Q706)^(1/3)),'OddsRatio_working_3-way'!AM706-'OddsRatio_working_3-way'!R706/3)</f>
        <v>-0.7625895843888143</v>
      </c>
      <c r="AT706" s="11">
        <f>IF(('OddsRatio_working_3-way'!X706=0),IF(Q706&gt;0,-Q706^(1/3),(-Q706)^(1/3)),'OddsRatio_working_3-way'!AN706-'OddsRatio_working_3-way'!R706/3)</f>
        <v>-0.27904023200101974</v>
      </c>
      <c r="AU706" s="11">
        <f>IF(('OddsRatio_working_3-way'!X706=0),0,'OddsRatio_working_3-way'!AO706)</f>
        <v>0</v>
      </c>
      <c r="AV706" s="11">
        <f>IF(('OddsRatio_working_3-way'!X706=0),0,'OddsRatio_working_3-way'!AP706)</f>
        <v>0</v>
      </c>
      <c r="AW706" s="11">
        <f>IF(('OddsRatio_working_3-way'!X706=0),0,'OddsRatio_working_3-way'!AQ706)</f>
        <v>0</v>
      </c>
    </row>
    <row r="707" spans="1:49" x14ac:dyDescent="0.2">
      <c r="A707" s="4">
        <f>IF('True_Odds_Calculator_3-way'!A708="","",'True_Odds_Calculator_3-way'!A708)</f>
        <v>1.72</v>
      </c>
      <c r="B707" s="4">
        <f>IF('True_Odds_Calculator_3-way'!B708="","",'True_Odds_Calculator_3-way'!B708)</f>
        <v>4.08</v>
      </c>
      <c r="C707" s="4">
        <f>IF('True_Odds_Calculator_3-way'!C708="","",'True_Odds_Calculator_3-way'!C708)</f>
        <v>5.0199999999999996</v>
      </c>
      <c r="D707" s="9">
        <f t="shared" si="143"/>
        <v>0.57066036776340878</v>
      </c>
      <c r="E707" s="9">
        <f t="shared" si="144"/>
        <v>0.23705609240563691</v>
      </c>
      <c r="F707" s="9">
        <f t="shared" si="145"/>
        <v>0.19228353983095434</v>
      </c>
      <c r="G707" s="9">
        <f t="shared" si="146"/>
        <v>1.0449385982596688</v>
      </c>
      <c r="H707" s="9">
        <f t="shared" si="147"/>
        <v>1.7523557907469614</v>
      </c>
      <c r="I707" s="9">
        <f t="shared" si="148"/>
        <v>4.2184108826397795</v>
      </c>
      <c r="J707" s="9">
        <f t="shared" si="149"/>
        <v>5.2006531650038683</v>
      </c>
      <c r="K707" s="11">
        <f t="shared" si="150"/>
        <v>0.58139534883720934</v>
      </c>
      <c r="L707" s="11">
        <f t="shared" si="151"/>
        <v>0.24509803921568626</v>
      </c>
      <c r="M707" s="11">
        <f t="shared" si="152"/>
        <v>0.19920318725099603</v>
      </c>
      <c r="N707" s="11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-0.25305617475378928</v>
      </c>
      <c r="O707" s="11">
        <f>0</f>
        <v>0</v>
      </c>
      <c r="P707" s="11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0.2219802958707805</v>
      </c>
      <c r="Q707" s="11">
        <f>2*'OddsRatio_working_3-way'!K707*'OddsRatio_working_3-way'!L707*'OddsRatio_working_3-way'!M707</f>
        <v>5.6772454186900377E-2</v>
      </c>
      <c r="R707" s="11">
        <f t="shared" si="153"/>
        <v>0</v>
      </c>
      <c r="S707" s="11">
        <f t="shared" si="154"/>
        <v>-0.87719770555591448</v>
      </c>
      <c r="T707" s="11">
        <f t="shared" si="155"/>
        <v>-0.22434723927261238</v>
      </c>
      <c r="U707" s="11">
        <f>'OddsRatio_working_3-way'!S707-'OddsRatio_working_3-way'!R707^2/3</f>
        <v>-0.87719770555591448</v>
      </c>
      <c r="V707" s="11">
        <f>'OddsRatio_working_3-way'!S707*'OddsRatio_working_3-way'!R707/3-2*'OddsRatio_working_3-way'!R707^3/27-'OddsRatio_working_3-way'!T707</f>
        <v>0.22434723927261238</v>
      </c>
      <c r="W707" s="11">
        <f>'OddsRatio_working_3-way'!V707^2+4*'OddsRatio_working_3-way'!U707^3/27</f>
        <v>-4.9665711649490622E-2</v>
      </c>
      <c r="X707" s="11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0.15811182389272269</v>
      </c>
      <c r="Y707" s="11">
        <f>IF('OddsRatio_working_3-way'!W707&gt;=0,IF('OddsRatio_working_3-way'!V707+SQRT('OddsRatio_working_3-way'!W707)&gt;0,0,PI()),ACOS('OddsRatio_working_3-way'!V707/(2*'OddsRatio_working_3-way'!X707)))</f>
        <v>0.78206819145082174</v>
      </c>
      <c r="Z707" s="11">
        <f>'OddsRatio_working_3-way'!X707^(1/3)*COS('OddsRatio_working_3-way'!Y707/3)</f>
        <v>0.52246929912983442</v>
      </c>
      <c r="AA707" s="11">
        <f>'OddsRatio_working_3-way'!X707^(1/3)*COS(('OddsRatio_working_3-way'!Y707+2*PI())/3)</f>
        <v>-0.38193593368842338</v>
      </c>
      <c r="AB707" s="11">
        <f>'OddsRatio_working_3-way'!X707^(1/3)*COS(('OddsRatio_working_3-way'!Y707+4*PI())/3)</f>
        <v>-0.14053336544141087</v>
      </c>
      <c r="AC707" s="11">
        <f>'OddsRatio_working_3-way'!X707^(1/3)*SIN('OddsRatio_working_3-way'!Y707/3)</f>
        <v>0.13937383776047962</v>
      </c>
      <c r="AD707" s="11">
        <f>'OddsRatio_working_3-way'!X707^(1/3)*SIN(('OddsRatio_working_3-way'!Y707+2*PI())/3)</f>
        <v>0.38278476686364765</v>
      </c>
      <c r="AE707" s="11">
        <f>'OddsRatio_working_3-way'!X707^(1/3)*SIN(('OddsRatio_working_3-way'!Y707+4*PI())/3)</f>
        <v>-0.52215860462412733</v>
      </c>
      <c r="AF707" s="11">
        <f>-'OddsRatio_working_3-way'!U707/(3*'OddsRatio_working_3-way'!X707^(1/3))*COS(('OddsRatio_working_3-way'!Y707)/3)</f>
        <v>0.52246929912983442</v>
      </c>
      <c r="AG707" s="11">
        <f>-'OddsRatio_working_3-way'!U707/(3*'OddsRatio_working_3-way'!X707^(1/3))*COS(('OddsRatio_working_3-way'!Y707+2*PI())/3)</f>
        <v>-0.38193593368842338</v>
      </c>
      <c r="AH707" s="11">
        <f>-'OddsRatio_working_3-way'!U707/(3*'OddsRatio_working_3-way'!X707^(1/3))*COS(('OddsRatio_working_3-way'!Y707+4*PI())/3)</f>
        <v>-0.14053336544141087</v>
      </c>
      <c r="AI707" s="11">
        <f>'OddsRatio_working_3-way'!U707/(3*'OddsRatio_working_3-way'!X707^(1/3))*SIN(('OddsRatio_working_3-way'!Y707)/3)</f>
        <v>-0.13937383776047962</v>
      </c>
      <c r="AJ707" s="11">
        <f>'OddsRatio_working_3-way'!U707/(3*'OddsRatio_working_3-way'!X707^(1/3))*SIN(('OddsRatio_working_3-way'!Y707+2*PI())/3)</f>
        <v>-0.38278476686364765</v>
      </c>
      <c r="AK707" s="11">
        <f>'OddsRatio_working_3-way'!U707/(3*'OddsRatio_working_3-way'!X707^(1/3))*SIN(('OddsRatio_working_3-way'!Y707+4*PI())/3)</f>
        <v>0.52215860462412733</v>
      </c>
      <c r="AL707" s="11">
        <f>'OddsRatio_working_3-way'!Z707+'OddsRatio_working_3-way'!AF707</f>
        <v>1.0449385982596688</v>
      </c>
      <c r="AM707" s="11">
        <f>'OddsRatio_working_3-way'!AA707+'OddsRatio_working_3-way'!AG707</f>
        <v>-0.76387186737684676</v>
      </c>
      <c r="AN707" s="11">
        <f>'OddsRatio_working_3-way'!AB707+'OddsRatio_working_3-way'!AH707</f>
        <v>-0.28106673088282175</v>
      </c>
      <c r="AO707" s="11">
        <f>'OddsRatio_working_3-way'!AC707+'OddsRatio_working_3-way'!AI707</f>
        <v>0</v>
      </c>
      <c r="AP707" s="11">
        <f>'OddsRatio_working_3-way'!AD707+'OddsRatio_working_3-way'!AJ707</f>
        <v>0</v>
      </c>
      <c r="AQ707" s="11">
        <f>'OddsRatio_working_3-way'!AE707+'OddsRatio_working_3-way'!AK707</f>
        <v>0</v>
      </c>
      <c r="AR707" s="10">
        <f>IF(A707="","",IF(('OddsRatio_working_3-way'!X707=0),IF(Q707&gt;0,-Q707^(1/3),(-Q707)^(1/3)),'OddsRatio_working_3-way'!AL707-'OddsRatio_working_3-way'!R707/3))</f>
        <v>1.0449385982596688</v>
      </c>
      <c r="AS707" s="11">
        <f>IF(('OddsRatio_working_3-way'!X707=0),IF(Q707&gt;0,-Q707^(1/3),(-Q707)^(1/3)),'OddsRatio_working_3-way'!AM707-'OddsRatio_working_3-way'!R707/3)</f>
        <v>-0.76387186737684676</v>
      </c>
      <c r="AT707" s="11">
        <f>IF(('OddsRatio_working_3-way'!X707=0),IF(Q707&gt;0,-Q707^(1/3),(-Q707)^(1/3)),'OddsRatio_working_3-way'!AN707-'OddsRatio_working_3-way'!R707/3)</f>
        <v>-0.28106673088282175</v>
      </c>
      <c r="AU707" s="11">
        <f>IF(('OddsRatio_working_3-way'!X707=0),0,'OddsRatio_working_3-way'!AO707)</f>
        <v>0</v>
      </c>
      <c r="AV707" s="11">
        <f>IF(('OddsRatio_working_3-way'!X707=0),0,'OddsRatio_working_3-way'!AP707)</f>
        <v>0</v>
      </c>
      <c r="AW707" s="11">
        <f>IF(('OddsRatio_working_3-way'!X707=0),0,'OddsRatio_working_3-way'!AQ707)</f>
        <v>0</v>
      </c>
    </row>
    <row r="708" spans="1:49" x14ac:dyDescent="0.2">
      <c r="A708" s="4">
        <f>IF('True_Odds_Calculator_3-way'!A709="","",'True_Odds_Calculator_3-way'!A709)</f>
        <v>3.09</v>
      </c>
      <c r="B708" s="4">
        <f>IF('True_Odds_Calculator_3-way'!B709="","",'True_Odds_Calculator_3-way'!B709)</f>
        <v>3.43</v>
      </c>
      <c r="C708" s="4">
        <f>IF('True_Odds_Calculator_3-way'!C709="","",'True_Odds_Calculator_3-way'!C709)</f>
        <v>2.46</v>
      </c>
      <c r="D708" s="9">
        <f t="shared" ref="D708:D771" si="156">(K708/(AR708+K708-(AR708*K708)))</f>
        <v>0.31651323206172538</v>
      </c>
      <c r="E708" s="9">
        <f t="shared" ref="E708:E771" si="157">(L708/(AR708+L708-(AR708*L708)))</f>
        <v>0.28484188120187659</v>
      </c>
      <c r="F708" s="9">
        <f t="shared" ref="F708:F771" si="158">(M708/(AR708+M708-(AR708*M708)))</f>
        <v>0.39864488673639781</v>
      </c>
      <c r="G708" s="9">
        <f t="shared" ref="G708:G771" si="159">AR708</f>
        <v>1.0332179781639543</v>
      </c>
      <c r="H708" s="9">
        <f t="shared" ref="H708:H771" si="160">IF(A708="","",1/D708)</f>
        <v>3.1594255743626642</v>
      </c>
      <c r="I708" s="9">
        <f t="shared" ref="I708:I771" si="161">IF(B708="","",1/E708)</f>
        <v>3.5107196869384101</v>
      </c>
      <c r="J708" s="9">
        <f t="shared" ref="J708:J771" si="162">IF(C708="","",1/F708)</f>
        <v>2.5084982481193734</v>
      </c>
      <c r="K708" s="11">
        <f t="shared" ref="K708:K771" si="163">1/A708</f>
        <v>0.3236245954692557</v>
      </c>
      <c r="L708" s="11">
        <f t="shared" ref="L708:L771" si="164">1/B708</f>
        <v>0.29154518950437314</v>
      </c>
      <c r="M708" s="11">
        <f t="shared" ref="M708:M771" si="165">1/C708</f>
        <v>0.4065040650406504</v>
      </c>
      <c r="N708" s="11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-0.28439221837376738</v>
      </c>
      <c r="O708" s="11">
        <f>0</f>
        <v>0</v>
      </c>
      <c r="P708" s="11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0.2293577805714937</v>
      </c>
      <c r="Q708" s="11">
        <f>2*'OddsRatio_working_3-way'!K708*'OddsRatio_working_3-way'!L708*'OddsRatio_working_3-way'!M708</f>
        <v>7.6708287816553047E-2</v>
      </c>
      <c r="R708" s="11">
        <f t="shared" ref="R708:R771" si="166">O708/N708</f>
        <v>0</v>
      </c>
      <c r="S708" s="11">
        <f t="shared" ref="S708:S771" si="167">P708/N708</f>
        <v>-0.80648402365938254</v>
      </c>
      <c r="T708" s="11">
        <f t="shared" ref="T708:T771" si="168">Q708/N708</f>
        <v>-0.26972709821384022</v>
      </c>
      <c r="U708" s="11">
        <f>'OddsRatio_working_3-way'!S708-'OddsRatio_working_3-way'!R708^2/3</f>
        <v>-0.80648402365938254</v>
      </c>
      <c r="V708" s="11">
        <f>'OddsRatio_working_3-way'!S708*'OddsRatio_working_3-way'!R708/3-2*'OddsRatio_working_3-way'!R708^3/27-'OddsRatio_working_3-way'!T708</f>
        <v>0.26972709821384022</v>
      </c>
      <c r="W708" s="11">
        <f>'OddsRatio_working_3-way'!V708^2+4*'OddsRatio_working_3-way'!U708^3/27</f>
        <v>-4.9584777012515457E-3</v>
      </c>
      <c r="X708" s="11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0.13938362996789666</v>
      </c>
      <c r="Y708" s="11">
        <f>IF('OddsRatio_working_3-way'!W708&gt;=0,IF('OddsRatio_working_3-way'!V708+SQRT('OddsRatio_working_3-way'!W708)&gt;0,0,PI()),ACOS('OddsRatio_working_3-way'!V708/(2*'OddsRatio_working_3-way'!X708)))</f>
        <v>0.25536589914435148</v>
      </c>
      <c r="Z708" s="11">
        <f>'OddsRatio_working_3-way'!X708^(1/3)*COS('OddsRatio_working_3-way'!Y708/3)</f>
        <v>0.51660898908197717</v>
      </c>
      <c r="AA708" s="11">
        <f>'OddsRatio_working_3-way'!X708^(1/3)*COS(('OddsRatio_working_3-way'!Y708+2*PI())/3)</f>
        <v>-0.29648001306554594</v>
      </c>
      <c r="AB708" s="11">
        <f>'OddsRatio_working_3-way'!X708^(1/3)*COS(('OddsRatio_working_3-way'!Y708+4*PI())/3)</f>
        <v>-0.22012897601643142</v>
      </c>
      <c r="AC708" s="11">
        <f>'OddsRatio_working_3-way'!X708^(1/3)*SIN('OddsRatio_working_3-way'!Y708/3)</f>
        <v>4.4081291793213573E-2</v>
      </c>
      <c r="AD708" s="11">
        <f>'OddsRatio_working_3-way'!X708^(1/3)*SIN(('OddsRatio_working_3-way'!Y708+2*PI())/3)</f>
        <v>0.42535586247178331</v>
      </c>
      <c r="AE708" s="11">
        <f>'OddsRatio_working_3-way'!X708^(1/3)*SIN(('OddsRatio_working_3-way'!Y708+4*PI())/3)</f>
        <v>-0.46943715426499666</v>
      </c>
      <c r="AF708" s="11">
        <f>-'OddsRatio_working_3-way'!U708/(3*'OddsRatio_working_3-way'!X708^(1/3))*COS(('OddsRatio_working_3-way'!Y708)/3)</f>
        <v>0.51660898908197705</v>
      </c>
      <c r="AG708" s="11">
        <f>-'OddsRatio_working_3-way'!U708/(3*'OddsRatio_working_3-way'!X708^(1/3))*COS(('OddsRatio_working_3-way'!Y708+2*PI())/3)</f>
        <v>-0.29648001306554583</v>
      </c>
      <c r="AH708" s="11">
        <f>-'OddsRatio_working_3-way'!U708/(3*'OddsRatio_working_3-way'!X708^(1/3))*COS(('OddsRatio_working_3-way'!Y708+4*PI())/3)</f>
        <v>-0.22012897601643136</v>
      </c>
      <c r="AI708" s="11">
        <f>'OddsRatio_working_3-way'!U708/(3*'OddsRatio_working_3-way'!X708^(1/3))*SIN(('OddsRatio_working_3-way'!Y708)/3)</f>
        <v>-4.4081291793213559E-2</v>
      </c>
      <c r="AJ708" s="11">
        <f>'OddsRatio_working_3-way'!U708/(3*'OddsRatio_working_3-way'!X708^(1/3))*SIN(('OddsRatio_working_3-way'!Y708+2*PI())/3)</f>
        <v>-0.4253558624717832</v>
      </c>
      <c r="AK708" s="11">
        <f>'OddsRatio_working_3-way'!U708/(3*'OddsRatio_working_3-way'!X708^(1/3))*SIN(('OddsRatio_working_3-way'!Y708+4*PI())/3)</f>
        <v>0.46943715426499655</v>
      </c>
      <c r="AL708" s="11">
        <f>'OddsRatio_working_3-way'!Z708+'OddsRatio_working_3-way'!AF708</f>
        <v>1.0332179781639543</v>
      </c>
      <c r="AM708" s="11">
        <f>'OddsRatio_working_3-way'!AA708+'OddsRatio_working_3-way'!AG708</f>
        <v>-0.59296002613109178</v>
      </c>
      <c r="AN708" s="11">
        <f>'OddsRatio_working_3-way'!AB708+'OddsRatio_working_3-way'!AH708</f>
        <v>-0.44025795203286278</v>
      </c>
      <c r="AO708" s="11">
        <f>'OddsRatio_working_3-way'!AC708+'OddsRatio_working_3-way'!AI708</f>
        <v>0</v>
      </c>
      <c r="AP708" s="11">
        <f>'OddsRatio_working_3-way'!AD708+'OddsRatio_working_3-way'!AJ708</f>
        <v>0</v>
      </c>
      <c r="AQ708" s="11">
        <f>'OddsRatio_working_3-way'!AE708+'OddsRatio_working_3-way'!AK708</f>
        <v>0</v>
      </c>
      <c r="AR708" s="10">
        <f>IF(A708="","",IF(('OddsRatio_working_3-way'!X708=0),IF(Q708&gt;0,-Q708^(1/3),(-Q708)^(1/3)),'OddsRatio_working_3-way'!AL708-'OddsRatio_working_3-way'!R708/3))</f>
        <v>1.0332179781639543</v>
      </c>
      <c r="AS708" s="11">
        <f>IF(('OddsRatio_working_3-way'!X708=0),IF(Q708&gt;0,-Q708^(1/3),(-Q708)^(1/3)),'OddsRatio_working_3-way'!AM708-'OddsRatio_working_3-way'!R708/3)</f>
        <v>-0.59296002613109178</v>
      </c>
      <c r="AT708" s="11">
        <f>IF(('OddsRatio_working_3-way'!X708=0),IF(Q708&gt;0,-Q708^(1/3),(-Q708)^(1/3)),'OddsRatio_working_3-way'!AN708-'OddsRatio_working_3-way'!R708/3)</f>
        <v>-0.44025795203286278</v>
      </c>
      <c r="AU708" s="11">
        <f>IF(('OddsRatio_working_3-way'!X708=0),0,'OddsRatio_working_3-way'!AO708)</f>
        <v>0</v>
      </c>
      <c r="AV708" s="11">
        <f>IF(('OddsRatio_working_3-way'!X708=0),0,'OddsRatio_working_3-way'!AP708)</f>
        <v>0</v>
      </c>
      <c r="AW708" s="11">
        <f>IF(('OddsRatio_working_3-way'!X708=0),0,'OddsRatio_working_3-way'!AQ708)</f>
        <v>0</v>
      </c>
    </row>
    <row r="709" spans="1:49" x14ac:dyDescent="0.2">
      <c r="A709" s="4">
        <f>IF('True_Odds_Calculator_3-way'!A710="","",'True_Odds_Calculator_3-way'!A710)</f>
        <v>2.21</v>
      </c>
      <c r="B709" s="4">
        <f>IF('True_Odds_Calculator_3-way'!B710="","",'True_Odds_Calculator_3-way'!B710)</f>
        <v>3.22</v>
      </c>
      <c r="C709" s="4">
        <f>IF('True_Odds_Calculator_3-way'!C710="","",'True_Odds_Calculator_3-way'!C710)</f>
        <v>3.75</v>
      </c>
      <c r="D709" s="9">
        <f t="shared" si="156"/>
        <v>0.44123948196253904</v>
      </c>
      <c r="E709" s="9">
        <f t="shared" si="157"/>
        <v>0.30089911116564222</v>
      </c>
      <c r="F709" s="9">
        <f t="shared" si="158"/>
        <v>0.25786140687181874</v>
      </c>
      <c r="G709" s="9">
        <f t="shared" si="159"/>
        <v>1.0465644417021607</v>
      </c>
      <c r="H709" s="9">
        <f t="shared" si="160"/>
        <v>2.2663429744596142</v>
      </c>
      <c r="I709" s="9">
        <f t="shared" si="161"/>
        <v>3.3233730605787968</v>
      </c>
      <c r="J709" s="9">
        <f t="shared" si="162"/>
        <v>3.8780522146809413</v>
      </c>
      <c r="K709" s="11">
        <f t="shared" si="163"/>
        <v>0.45248868778280543</v>
      </c>
      <c r="L709" s="11">
        <f t="shared" si="164"/>
        <v>0.3105590062111801</v>
      </c>
      <c r="M709" s="11">
        <f t="shared" si="165"/>
        <v>0.26666666666666666</v>
      </c>
      <c r="N709" s="11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-0.27681627835080524</v>
      </c>
      <c r="O709" s="11">
        <f>0</f>
        <v>0</v>
      </c>
      <c r="P709" s="11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0.23158427250498864</v>
      </c>
      <c r="Q709" s="11">
        <f>2*'OddsRatio_working_3-way'!K709*'OddsRatio_working_3-way'!L709*'OddsRatio_working_3-way'!M709</f>
        <v>7.4946366506468798E-2</v>
      </c>
      <c r="R709" s="11">
        <f t="shared" si="166"/>
        <v>0</v>
      </c>
      <c r="S709" s="11">
        <f t="shared" si="167"/>
        <v>-0.83659918370662167</v>
      </c>
      <c r="T709" s="11">
        <f t="shared" si="168"/>
        <v>-0.27074407239696491</v>
      </c>
      <c r="U709" s="11">
        <f>'OddsRatio_working_3-way'!S709-'OddsRatio_working_3-way'!R709^2/3</f>
        <v>-0.83659918370662167</v>
      </c>
      <c r="V709" s="11">
        <f>'OddsRatio_working_3-way'!S709*'OddsRatio_working_3-way'!R709/3-2*'OddsRatio_working_3-way'!R709^3/27-'OddsRatio_working_3-way'!T709</f>
        <v>0.27074407239696491</v>
      </c>
      <c r="W709" s="11">
        <f>'OddsRatio_working_3-way'!V709^2+4*'OddsRatio_working_3-way'!U709^3/27</f>
        <v>-1.3443463251172696E-2</v>
      </c>
      <c r="X709" s="11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0.14726321331994768</v>
      </c>
      <c r="Y709" s="11">
        <f>IF('OddsRatio_working_3-way'!W709&gt;=0,IF('OddsRatio_working_3-way'!V709+SQRT('OddsRatio_working_3-way'!W709)&gt;0,0,PI()),ACOS('OddsRatio_working_3-way'!V709/(2*'OddsRatio_working_3-way'!X709)))</f>
        <v>0.40461958090055905</v>
      </c>
      <c r="Z709" s="11">
        <f>'OddsRatio_working_3-way'!X709^(1/3)*COS('OddsRatio_working_3-way'!Y709/3)</f>
        <v>0.52328222085108034</v>
      </c>
      <c r="AA709" s="11">
        <f>'OddsRatio_working_3-way'!X709^(1/3)*COS(('OddsRatio_working_3-way'!Y709+2*PI())/3)</f>
        <v>-0.32313569500439832</v>
      </c>
      <c r="AB709" s="11">
        <f>'OddsRatio_working_3-way'!X709^(1/3)*COS(('OddsRatio_working_3-way'!Y709+4*PI())/3)</f>
        <v>-0.20014652584668208</v>
      </c>
      <c r="AC709" s="11">
        <f>'OddsRatio_working_3-way'!X709^(1/3)*SIN('OddsRatio_working_3-way'!Y709/3)</f>
        <v>7.1007829920616064E-2</v>
      </c>
      <c r="AD709" s="11">
        <f>'OddsRatio_working_3-way'!X709^(1/3)*SIN(('OddsRatio_working_3-way'!Y709+2*PI())/3)</f>
        <v>0.41767178164546664</v>
      </c>
      <c r="AE709" s="11">
        <f>'OddsRatio_working_3-way'!X709^(1/3)*SIN(('OddsRatio_working_3-way'!Y709+4*PI())/3)</f>
        <v>-0.48867961156608253</v>
      </c>
      <c r="AF709" s="11">
        <f>-'OddsRatio_working_3-way'!U709/(3*'OddsRatio_working_3-way'!X709^(1/3))*COS(('OddsRatio_working_3-way'!Y709)/3)</f>
        <v>0.52328222085108034</v>
      </c>
      <c r="AG709" s="11">
        <f>-'OddsRatio_working_3-way'!U709/(3*'OddsRatio_working_3-way'!X709^(1/3))*COS(('OddsRatio_working_3-way'!Y709+2*PI())/3)</f>
        <v>-0.32313569500439832</v>
      </c>
      <c r="AH709" s="11">
        <f>-'OddsRatio_working_3-way'!U709/(3*'OddsRatio_working_3-way'!X709^(1/3))*COS(('OddsRatio_working_3-way'!Y709+4*PI())/3)</f>
        <v>-0.20014652584668208</v>
      </c>
      <c r="AI709" s="11">
        <f>'OddsRatio_working_3-way'!U709/(3*'OddsRatio_working_3-way'!X709^(1/3))*SIN(('OddsRatio_working_3-way'!Y709)/3)</f>
        <v>-7.1007829920616064E-2</v>
      </c>
      <c r="AJ709" s="11">
        <f>'OddsRatio_working_3-way'!U709/(3*'OddsRatio_working_3-way'!X709^(1/3))*SIN(('OddsRatio_working_3-way'!Y709+2*PI())/3)</f>
        <v>-0.41767178164546664</v>
      </c>
      <c r="AK709" s="11">
        <f>'OddsRatio_working_3-way'!U709/(3*'OddsRatio_working_3-way'!X709^(1/3))*SIN(('OddsRatio_working_3-way'!Y709+4*PI())/3)</f>
        <v>0.48867961156608253</v>
      </c>
      <c r="AL709" s="11">
        <f>'OddsRatio_working_3-way'!Z709+'OddsRatio_working_3-way'!AF709</f>
        <v>1.0465644417021607</v>
      </c>
      <c r="AM709" s="11">
        <f>'OddsRatio_working_3-way'!AA709+'OddsRatio_working_3-way'!AG709</f>
        <v>-0.64627139000879663</v>
      </c>
      <c r="AN709" s="11">
        <f>'OddsRatio_working_3-way'!AB709+'OddsRatio_working_3-way'!AH709</f>
        <v>-0.40029305169336415</v>
      </c>
      <c r="AO709" s="11">
        <f>'OddsRatio_working_3-way'!AC709+'OddsRatio_working_3-way'!AI709</f>
        <v>0</v>
      </c>
      <c r="AP709" s="11">
        <f>'OddsRatio_working_3-way'!AD709+'OddsRatio_working_3-way'!AJ709</f>
        <v>0</v>
      </c>
      <c r="AQ709" s="11">
        <f>'OddsRatio_working_3-way'!AE709+'OddsRatio_working_3-way'!AK709</f>
        <v>0</v>
      </c>
      <c r="AR709" s="10">
        <f>IF(A709="","",IF(('OddsRatio_working_3-way'!X709=0),IF(Q709&gt;0,-Q709^(1/3),(-Q709)^(1/3)),'OddsRatio_working_3-way'!AL709-'OddsRatio_working_3-way'!R709/3))</f>
        <v>1.0465644417021607</v>
      </c>
      <c r="AS709" s="11">
        <f>IF(('OddsRatio_working_3-way'!X709=0),IF(Q709&gt;0,-Q709^(1/3),(-Q709)^(1/3)),'OddsRatio_working_3-way'!AM709-'OddsRatio_working_3-way'!R709/3)</f>
        <v>-0.64627139000879663</v>
      </c>
      <c r="AT709" s="11">
        <f>IF(('OddsRatio_working_3-way'!X709=0),IF(Q709&gt;0,-Q709^(1/3),(-Q709)^(1/3)),'OddsRatio_working_3-way'!AN709-'OddsRatio_working_3-way'!R709/3)</f>
        <v>-0.40029305169336415</v>
      </c>
      <c r="AU709" s="11">
        <f>IF(('OddsRatio_working_3-way'!X709=0),0,'OddsRatio_working_3-way'!AO709)</f>
        <v>0</v>
      </c>
      <c r="AV709" s="11">
        <f>IF(('OddsRatio_working_3-way'!X709=0),0,'OddsRatio_working_3-way'!AP709)</f>
        <v>0</v>
      </c>
      <c r="AW709" s="11">
        <f>IF(('OddsRatio_working_3-way'!X709=0),0,'OddsRatio_working_3-way'!AQ709)</f>
        <v>0</v>
      </c>
    </row>
    <row r="710" spans="1:49" x14ac:dyDescent="0.2">
      <c r="A710" s="4">
        <f>IF('True_Odds_Calculator_3-way'!A711="","",'True_Odds_Calculator_3-way'!A711)</f>
        <v>3.46</v>
      </c>
      <c r="B710" s="4">
        <f>IF('True_Odds_Calculator_3-way'!B711="","",'True_Odds_Calculator_3-way'!B711)</f>
        <v>2.92</v>
      </c>
      <c r="C710" s="4">
        <f>IF('True_Odds_Calculator_3-way'!C711="","",'True_Odds_Calculator_3-way'!C711)</f>
        <v>2.52</v>
      </c>
      <c r="D710" s="9">
        <f t="shared" si="156"/>
        <v>0.28035625061023373</v>
      </c>
      <c r="E710" s="9">
        <f t="shared" si="157"/>
        <v>0.33295303425622486</v>
      </c>
      <c r="F710" s="9">
        <f t="shared" si="158"/>
        <v>0.38669071513354142</v>
      </c>
      <c r="G710" s="9">
        <f t="shared" si="159"/>
        <v>1.0434513547362898</v>
      </c>
      <c r="H710" s="9">
        <f t="shared" si="160"/>
        <v>3.5668903326512722</v>
      </c>
      <c r="I710" s="9">
        <f t="shared" si="161"/>
        <v>3.0034266010936768</v>
      </c>
      <c r="J710" s="9">
        <f t="shared" si="162"/>
        <v>2.5860460591991608</v>
      </c>
      <c r="K710" s="11">
        <f t="shared" si="163"/>
        <v>0.28901734104046245</v>
      </c>
      <c r="L710" s="11">
        <f t="shared" si="164"/>
        <v>0.34246575342465752</v>
      </c>
      <c r="M710" s="11">
        <f t="shared" si="165"/>
        <v>0.3968253968253968</v>
      </c>
      <c r="N710" s="11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-0.28198138072237366</v>
      </c>
      <c r="O710" s="11">
        <f>0</f>
        <v>0</v>
      </c>
      <c r="P710" s="11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0.23173547403494349</v>
      </c>
      <c r="Q710" s="11">
        <f>2*'OddsRatio_working_3-way'!K710*'OddsRatio_working_3-way'!L710*'OddsRatio_working_3-way'!M710</f>
        <v>7.8554397977946944E-2</v>
      </c>
      <c r="R710" s="11">
        <f t="shared" si="166"/>
        <v>0</v>
      </c>
      <c r="S710" s="11">
        <f t="shared" si="167"/>
        <v>-0.82181126087576661</v>
      </c>
      <c r="T710" s="11">
        <f t="shared" si="168"/>
        <v>-0.27858008843246324</v>
      </c>
      <c r="U710" s="11">
        <f>'OddsRatio_working_3-way'!S710-'OddsRatio_working_3-way'!R710^2/3</f>
        <v>-0.82181126087576661</v>
      </c>
      <c r="V710" s="11">
        <f>'OddsRatio_working_3-way'!S710*'OddsRatio_working_3-way'!R710/3-2*'OddsRatio_working_3-way'!R710^3/27-'OddsRatio_working_3-way'!T710</f>
        <v>0.27858008843246324</v>
      </c>
      <c r="W710" s="11">
        <f>'OddsRatio_working_3-way'!V710^2+4*'OddsRatio_working_3-way'!U710^3/27</f>
        <v>-4.6197642280720874E-3</v>
      </c>
      <c r="X710" s="11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0.14337593059777426</v>
      </c>
      <c r="Y710" s="11">
        <f>IF('OddsRatio_working_3-way'!W710&gt;=0,IF('OddsRatio_working_3-way'!V710+SQRT('OddsRatio_working_3-way'!W710)&gt;0,0,PI()),ACOS('OddsRatio_working_3-way'!V710/(2*'OddsRatio_working_3-way'!X710)))</f>
        <v>0.23930777767495082</v>
      </c>
      <c r="Z710" s="11">
        <f>'OddsRatio_working_3-way'!X710^(1/3)*COS('OddsRatio_working_3-way'!Y710/3)</f>
        <v>0.5217256773681449</v>
      </c>
      <c r="AA710" s="11">
        <f>'OddsRatio_working_3-way'!X710^(1/3)*COS(('OddsRatio_working_3-way'!Y710+2*PI())/3)</f>
        <v>-0.29698144053968734</v>
      </c>
      <c r="AB710" s="11">
        <f>'OddsRatio_working_3-way'!X710^(1/3)*COS(('OddsRatio_working_3-way'!Y710+4*PI())/3)</f>
        <v>-0.22474423682845773</v>
      </c>
      <c r="AC710" s="11">
        <f>'OddsRatio_working_3-way'!X710^(1/3)*SIN('OddsRatio_working_3-way'!Y710/3)</f>
        <v>4.1706169008184517E-2</v>
      </c>
      <c r="AD710" s="11">
        <f>'OddsRatio_working_3-way'!X710^(1/3)*SIN(('OddsRatio_working_3-way'!Y710+2*PI())/3)</f>
        <v>0.43097460590336534</v>
      </c>
      <c r="AE710" s="11">
        <f>'OddsRatio_working_3-way'!X710^(1/3)*SIN(('OddsRatio_working_3-way'!Y710+4*PI())/3)</f>
        <v>-0.47268077491154958</v>
      </c>
      <c r="AF710" s="11">
        <f>-'OddsRatio_working_3-way'!U710/(3*'OddsRatio_working_3-way'!X710^(1/3))*COS(('OddsRatio_working_3-way'!Y710)/3)</f>
        <v>0.5217256773681449</v>
      </c>
      <c r="AG710" s="11">
        <f>-'OddsRatio_working_3-way'!U710/(3*'OddsRatio_working_3-way'!X710^(1/3))*COS(('OddsRatio_working_3-way'!Y710+2*PI())/3)</f>
        <v>-0.29698144053968734</v>
      </c>
      <c r="AH710" s="11">
        <f>-'OddsRatio_working_3-way'!U710/(3*'OddsRatio_working_3-way'!X710^(1/3))*COS(('OddsRatio_working_3-way'!Y710+4*PI())/3)</f>
        <v>-0.22474423682845773</v>
      </c>
      <c r="AI710" s="11">
        <f>'OddsRatio_working_3-way'!U710/(3*'OddsRatio_working_3-way'!X710^(1/3))*SIN(('OddsRatio_working_3-way'!Y710)/3)</f>
        <v>-4.1706169008184517E-2</v>
      </c>
      <c r="AJ710" s="11">
        <f>'OddsRatio_working_3-way'!U710/(3*'OddsRatio_working_3-way'!X710^(1/3))*SIN(('OddsRatio_working_3-way'!Y710+2*PI())/3)</f>
        <v>-0.43097460590336534</v>
      </c>
      <c r="AK710" s="11">
        <f>'OddsRatio_working_3-way'!U710/(3*'OddsRatio_working_3-way'!X710^(1/3))*SIN(('OddsRatio_working_3-way'!Y710+4*PI())/3)</f>
        <v>0.47268077491154958</v>
      </c>
      <c r="AL710" s="11">
        <f>'OddsRatio_working_3-way'!Z710+'OddsRatio_working_3-way'!AF710</f>
        <v>1.0434513547362898</v>
      </c>
      <c r="AM710" s="11">
        <f>'OddsRatio_working_3-way'!AA710+'OddsRatio_working_3-way'!AG710</f>
        <v>-0.59396288107937467</v>
      </c>
      <c r="AN710" s="11">
        <f>'OddsRatio_working_3-way'!AB710+'OddsRatio_working_3-way'!AH710</f>
        <v>-0.44948847365691547</v>
      </c>
      <c r="AO710" s="11">
        <f>'OddsRatio_working_3-way'!AC710+'OddsRatio_working_3-way'!AI710</f>
        <v>0</v>
      </c>
      <c r="AP710" s="11">
        <f>'OddsRatio_working_3-way'!AD710+'OddsRatio_working_3-way'!AJ710</f>
        <v>0</v>
      </c>
      <c r="AQ710" s="11">
        <f>'OddsRatio_working_3-way'!AE710+'OddsRatio_working_3-way'!AK710</f>
        <v>0</v>
      </c>
      <c r="AR710" s="10">
        <f>IF(A710="","",IF(('OddsRatio_working_3-way'!X710=0),IF(Q710&gt;0,-Q710^(1/3),(-Q710)^(1/3)),'OddsRatio_working_3-way'!AL710-'OddsRatio_working_3-way'!R710/3))</f>
        <v>1.0434513547362898</v>
      </c>
      <c r="AS710" s="11">
        <f>IF(('OddsRatio_working_3-way'!X710=0),IF(Q710&gt;0,-Q710^(1/3),(-Q710)^(1/3)),'OddsRatio_working_3-way'!AM710-'OddsRatio_working_3-way'!R710/3)</f>
        <v>-0.59396288107937467</v>
      </c>
      <c r="AT710" s="11">
        <f>IF(('OddsRatio_working_3-way'!X710=0),IF(Q710&gt;0,-Q710^(1/3),(-Q710)^(1/3)),'OddsRatio_working_3-way'!AN710-'OddsRatio_working_3-way'!R710/3)</f>
        <v>-0.44948847365691547</v>
      </c>
      <c r="AU710" s="11">
        <f>IF(('OddsRatio_working_3-way'!X710=0),0,'OddsRatio_working_3-way'!AO710)</f>
        <v>0</v>
      </c>
      <c r="AV710" s="11">
        <f>IF(('OddsRatio_working_3-way'!X710=0),0,'OddsRatio_working_3-way'!AP710)</f>
        <v>0</v>
      </c>
      <c r="AW710" s="11">
        <f>IF(('OddsRatio_working_3-way'!X710=0),0,'OddsRatio_working_3-way'!AQ710)</f>
        <v>0</v>
      </c>
    </row>
    <row r="711" spans="1:49" x14ac:dyDescent="0.2">
      <c r="A711" s="4">
        <f>IF('True_Odds_Calculator_3-way'!A712="","",'True_Odds_Calculator_3-way'!A712)</f>
        <v>16.3</v>
      </c>
      <c r="B711" s="4">
        <f>IF('True_Odds_Calculator_3-way'!B712="","",'True_Odds_Calculator_3-way'!B712)</f>
        <v>8.7200000000000006</v>
      </c>
      <c r="C711" s="4">
        <f>IF('True_Odds_Calculator_3-way'!C712="","",'True_Odds_Calculator_3-way'!C712)</f>
        <v>1.1599999999999999</v>
      </c>
      <c r="D711" s="9">
        <f t="shared" si="156"/>
        <v>5.3851053785879767E-2</v>
      </c>
      <c r="E711" s="9">
        <f t="shared" si="157"/>
        <v>0.10136586654657448</v>
      </c>
      <c r="F711" s="9">
        <f t="shared" si="158"/>
        <v>0.8447830796675454</v>
      </c>
      <c r="G711" s="9">
        <f t="shared" si="159"/>
        <v>1.1483489376463529</v>
      </c>
      <c r="H711" s="9">
        <f t="shared" si="160"/>
        <v>18.569738745989202</v>
      </c>
      <c r="I711" s="9">
        <f t="shared" si="161"/>
        <v>9.8652537986298476</v>
      </c>
      <c r="J711" s="9">
        <f t="shared" si="162"/>
        <v>1.1837358300234166</v>
      </c>
      <c r="K711" s="11">
        <f t="shared" si="163"/>
        <v>6.1349693251533742E-2</v>
      </c>
      <c r="L711" s="11">
        <f t="shared" si="164"/>
        <v>0.1146788990825688</v>
      </c>
      <c r="M711" s="11">
        <f t="shared" si="165"/>
        <v>0.86206896551724144</v>
      </c>
      <c r="N711" s="11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-0.1146216445444187</v>
      </c>
      <c r="O711" s="11">
        <f>0</f>
        <v>0</v>
      </c>
      <c r="P711" s="11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0.14058900363517796</v>
      </c>
      <c r="Q711" s="11">
        <f>2*'OddsRatio_working_3-way'!K711*'OddsRatio_working_3-way'!L711*'OddsRatio_working_3-way'!M711</f>
        <v>1.213019876058481E-2</v>
      </c>
      <c r="R711" s="11">
        <f t="shared" si="166"/>
        <v>0</v>
      </c>
      <c r="S711" s="11">
        <f t="shared" si="167"/>
        <v>-1.2265484777676199</v>
      </c>
      <c r="T711" s="11">
        <f t="shared" si="168"/>
        <v>-0.10582816891869024</v>
      </c>
      <c r="U711" s="11">
        <f>'OddsRatio_working_3-way'!S711-'OddsRatio_working_3-way'!R711^2/3</f>
        <v>-1.2265484777676199</v>
      </c>
      <c r="V711" s="11">
        <f>'OddsRatio_working_3-way'!S711*'OddsRatio_working_3-way'!R711/3-2*'OddsRatio_working_3-way'!R711^3/27-'OddsRatio_working_3-way'!T711</f>
        <v>0.10582816891869024</v>
      </c>
      <c r="W711" s="11">
        <f>'OddsRatio_working_3-way'!V711^2+4*'OddsRatio_working_3-way'!U711^3/27</f>
        <v>-0.26217010146583586</v>
      </c>
      <c r="X711" s="11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0.26142384302245592</v>
      </c>
      <c r="Y711" s="11">
        <f>IF('OddsRatio_working_3-way'!W711&gt;=0,IF('OddsRatio_working_3-way'!V711+SQRT('OddsRatio_working_3-way'!W711)&gt;0,0,PI()),ACOS('OddsRatio_working_3-way'!V711/(2*'OddsRatio_working_3-way'!X711)))</f>
        <v>1.3669808849759117</v>
      </c>
      <c r="Z711" s="11">
        <f>'OddsRatio_working_3-way'!X711^(1/3)*COS('OddsRatio_working_3-way'!Y711/3)</f>
        <v>0.57417446882317646</v>
      </c>
      <c r="AA711" s="11">
        <f>'OddsRatio_working_3-way'!X711^(1/3)*COS(('OddsRatio_working_3-way'!Y711+2*PI())/3)</f>
        <v>-0.53076710423185536</v>
      </c>
      <c r="AB711" s="11">
        <f>'OddsRatio_working_3-way'!X711^(1/3)*COS(('OddsRatio_working_3-way'!Y711+4*PI())/3)</f>
        <v>-4.3407364591321572E-2</v>
      </c>
      <c r="AC711" s="11">
        <f>'OddsRatio_working_3-way'!X711^(1/3)*SIN('OddsRatio_working_3-way'!Y711/3)</f>
        <v>0.28137727687364833</v>
      </c>
      <c r="AD711" s="11">
        <f>'OddsRatio_working_3-way'!X711^(1/3)*SIN(('OddsRatio_working_3-way'!Y711+2*PI())/3)</f>
        <v>0.3565610377684828</v>
      </c>
      <c r="AE711" s="11">
        <f>'OddsRatio_working_3-way'!X711^(1/3)*SIN(('OddsRatio_working_3-way'!Y711+4*PI())/3)</f>
        <v>-0.63793831464213102</v>
      </c>
      <c r="AF711" s="11">
        <f>-'OddsRatio_working_3-way'!U711/(3*'OddsRatio_working_3-way'!X711^(1/3))*COS(('OddsRatio_working_3-way'!Y711)/3)</f>
        <v>0.57417446882317658</v>
      </c>
      <c r="AG711" s="11">
        <f>-'OddsRatio_working_3-way'!U711/(3*'OddsRatio_working_3-way'!X711^(1/3))*COS(('OddsRatio_working_3-way'!Y711+2*PI())/3)</f>
        <v>-0.53076710423185547</v>
      </c>
      <c r="AH711" s="11">
        <f>-'OddsRatio_working_3-way'!U711/(3*'OddsRatio_working_3-way'!X711^(1/3))*COS(('OddsRatio_working_3-way'!Y711+4*PI())/3)</f>
        <v>-4.3407364591321579E-2</v>
      </c>
      <c r="AI711" s="11">
        <f>'OddsRatio_working_3-way'!U711/(3*'OddsRatio_working_3-way'!X711^(1/3))*SIN(('OddsRatio_working_3-way'!Y711)/3)</f>
        <v>-0.28137727687364839</v>
      </c>
      <c r="AJ711" s="11">
        <f>'OddsRatio_working_3-way'!U711/(3*'OddsRatio_working_3-way'!X711^(1/3))*SIN(('OddsRatio_working_3-way'!Y711+2*PI())/3)</f>
        <v>-0.35656103776848286</v>
      </c>
      <c r="AK711" s="11">
        <f>'OddsRatio_working_3-way'!U711/(3*'OddsRatio_working_3-way'!X711^(1/3))*SIN(('OddsRatio_working_3-way'!Y711+4*PI())/3)</f>
        <v>0.63793831464213113</v>
      </c>
      <c r="AL711" s="11">
        <f>'OddsRatio_working_3-way'!Z711+'OddsRatio_working_3-way'!AF711</f>
        <v>1.1483489376463529</v>
      </c>
      <c r="AM711" s="11">
        <f>'OddsRatio_working_3-way'!AA711+'OddsRatio_working_3-way'!AG711</f>
        <v>-1.0615342084637107</v>
      </c>
      <c r="AN711" s="11">
        <f>'OddsRatio_working_3-way'!AB711+'OddsRatio_working_3-way'!AH711</f>
        <v>-8.6814729182643158E-2</v>
      </c>
      <c r="AO711" s="11">
        <f>'OddsRatio_working_3-way'!AC711+'OddsRatio_working_3-way'!AI711</f>
        <v>0</v>
      </c>
      <c r="AP711" s="11">
        <f>'OddsRatio_working_3-way'!AD711+'OddsRatio_working_3-way'!AJ711</f>
        <v>0</v>
      </c>
      <c r="AQ711" s="11">
        <f>'OddsRatio_working_3-way'!AE711+'OddsRatio_working_3-way'!AK711</f>
        <v>0</v>
      </c>
      <c r="AR711" s="10">
        <f>IF(A711="","",IF(('OddsRatio_working_3-way'!X711=0),IF(Q711&gt;0,-Q711^(1/3),(-Q711)^(1/3)),'OddsRatio_working_3-way'!AL711-'OddsRatio_working_3-way'!R711/3))</f>
        <v>1.1483489376463529</v>
      </c>
      <c r="AS711" s="11">
        <f>IF(('OddsRatio_working_3-way'!X711=0),IF(Q711&gt;0,-Q711^(1/3),(-Q711)^(1/3)),'OddsRatio_working_3-way'!AM711-'OddsRatio_working_3-way'!R711/3)</f>
        <v>-1.0615342084637107</v>
      </c>
      <c r="AT711" s="11">
        <f>IF(('OddsRatio_working_3-way'!X711=0),IF(Q711&gt;0,-Q711^(1/3),(-Q711)^(1/3)),'OddsRatio_working_3-way'!AN711-'OddsRatio_working_3-way'!R711/3)</f>
        <v>-8.6814729182643158E-2</v>
      </c>
      <c r="AU711" s="11">
        <f>IF(('OddsRatio_working_3-way'!X711=0),0,'OddsRatio_working_3-way'!AO711)</f>
        <v>0</v>
      </c>
      <c r="AV711" s="11">
        <f>IF(('OddsRatio_working_3-way'!X711=0),0,'OddsRatio_working_3-way'!AP711)</f>
        <v>0</v>
      </c>
      <c r="AW711" s="11">
        <f>IF(('OddsRatio_working_3-way'!X711=0),0,'OddsRatio_working_3-way'!AQ711)</f>
        <v>0</v>
      </c>
    </row>
    <row r="712" spans="1:49" x14ac:dyDescent="0.2">
      <c r="A712" s="4">
        <f>IF('True_Odds_Calculator_3-way'!A713="","",'True_Odds_Calculator_3-way'!A713)</f>
        <v>1.6</v>
      </c>
      <c r="B712" s="4">
        <f>IF('True_Odds_Calculator_3-way'!B713="","",'True_Odds_Calculator_3-way'!B713)</f>
        <v>4.55</v>
      </c>
      <c r="C712" s="4">
        <f>IF('True_Odds_Calculator_3-way'!C713="","",'True_Odds_Calculator_3-way'!C713)</f>
        <v>5.33</v>
      </c>
      <c r="D712" s="9">
        <f t="shared" si="156"/>
        <v>0.61120552450947307</v>
      </c>
      <c r="E712" s="9">
        <f t="shared" si="157"/>
        <v>0.20992280068299315</v>
      </c>
      <c r="F712" s="9">
        <f t="shared" si="158"/>
        <v>0.17887167480753366</v>
      </c>
      <c r="G712" s="9">
        <f t="shared" si="159"/>
        <v>1.060184776641639</v>
      </c>
      <c r="H712" s="9">
        <f t="shared" si="160"/>
        <v>1.6361108659849835</v>
      </c>
      <c r="I712" s="9">
        <f t="shared" si="161"/>
        <v>4.7636559570778187</v>
      </c>
      <c r="J712" s="9">
        <f t="shared" si="162"/>
        <v>5.5906000828582965</v>
      </c>
      <c r="K712" s="11">
        <f t="shared" si="163"/>
        <v>0.625</v>
      </c>
      <c r="L712" s="11">
        <f t="shared" si="164"/>
        <v>0.21978021978021978</v>
      </c>
      <c r="M712" s="11">
        <f t="shared" si="165"/>
        <v>0.18761726078799248</v>
      </c>
      <c r="N712" s="11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-0.23768890584087576</v>
      </c>
      <c r="O712" s="11">
        <f>0</f>
        <v>0</v>
      </c>
      <c r="P712" s="11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0.2185431828959033</v>
      </c>
      <c r="Q712" s="11">
        <f>2*'OddsRatio_working_3-way'!K712*'OddsRatio_working_3-way'!L712*'OddsRatio_working_3-way'!M712</f>
        <v>5.1543203513184754E-2</v>
      </c>
      <c r="R712" s="11">
        <f t="shared" si="166"/>
        <v>0</v>
      </c>
      <c r="S712" s="11">
        <f t="shared" si="167"/>
        <v>-0.91945049821639613</v>
      </c>
      <c r="T712" s="11">
        <f t="shared" si="168"/>
        <v>-0.21685153259820669</v>
      </c>
      <c r="U712" s="11">
        <f>'OddsRatio_working_3-way'!S712-'OddsRatio_working_3-way'!R712^2/3</f>
        <v>-0.91945049821639613</v>
      </c>
      <c r="V712" s="11">
        <f>'OddsRatio_working_3-way'!S712*'OddsRatio_working_3-way'!R712/3-2*'OddsRatio_working_3-way'!R712^3/27-'OddsRatio_working_3-way'!T712</f>
        <v>0.21685153259820669</v>
      </c>
      <c r="W712" s="11">
        <f>'OddsRatio_working_3-way'!V712^2+4*'OddsRatio_working_3-way'!U712^3/27</f>
        <v>-6.8130011075475561E-2</v>
      </c>
      <c r="X712" s="11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0.16967218265354125</v>
      </c>
      <c r="Y712" s="11">
        <f>IF('OddsRatio_working_3-way'!W712&gt;=0,IF('OddsRatio_working_3-way'!V712+SQRT('OddsRatio_working_3-way'!W712)&gt;0,0,PI()),ACOS('OddsRatio_working_3-way'!V712/(2*'OddsRatio_working_3-way'!X712)))</f>
        <v>0.87755864285788943</v>
      </c>
      <c r="Z712" s="11">
        <f>'OddsRatio_working_3-way'!X712^(1/3)*COS('OddsRatio_working_3-way'!Y712/3)</f>
        <v>0.53009238832081951</v>
      </c>
      <c r="AA712" s="11">
        <f>'OddsRatio_working_3-way'!X712^(1/3)*COS(('OddsRatio_working_3-way'!Y712+2*PI())/3)</f>
        <v>-0.40330019749248758</v>
      </c>
      <c r="AB712" s="11">
        <f>'OddsRatio_working_3-way'!X712^(1/3)*COS(('OddsRatio_working_3-way'!Y712+4*PI())/3)</f>
        <v>-0.12679219082833176</v>
      </c>
      <c r="AC712" s="11">
        <f>'OddsRatio_working_3-way'!X712^(1/3)*SIN('OddsRatio_working_3-way'!Y712/3)</f>
        <v>0.15964197208063727</v>
      </c>
      <c r="AD712" s="11">
        <f>'OddsRatio_working_3-way'!X712^(1/3)*SIN(('OddsRatio_working_3-way'!Y712+2*PI())/3)</f>
        <v>0.37925248859827659</v>
      </c>
      <c r="AE712" s="11">
        <f>'OddsRatio_working_3-way'!X712^(1/3)*SIN(('OddsRatio_working_3-way'!Y712+4*PI())/3)</f>
        <v>-0.53889446067891378</v>
      </c>
      <c r="AF712" s="11">
        <f>-'OddsRatio_working_3-way'!U712/(3*'OddsRatio_working_3-way'!X712^(1/3))*COS(('OddsRatio_working_3-way'!Y712)/3)</f>
        <v>0.5300923883208194</v>
      </c>
      <c r="AG712" s="11">
        <f>-'OddsRatio_working_3-way'!U712/(3*'OddsRatio_working_3-way'!X712^(1/3))*COS(('OddsRatio_working_3-way'!Y712+2*PI())/3)</f>
        <v>-0.40330019749248752</v>
      </c>
      <c r="AH712" s="11">
        <f>-'OddsRatio_working_3-way'!U712/(3*'OddsRatio_working_3-way'!X712^(1/3))*COS(('OddsRatio_working_3-way'!Y712+4*PI())/3)</f>
        <v>-0.12679219082833174</v>
      </c>
      <c r="AI712" s="11">
        <f>'OddsRatio_working_3-way'!U712/(3*'OddsRatio_working_3-way'!X712^(1/3))*SIN(('OddsRatio_working_3-way'!Y712)/3)</f>
        <v>-0.15964197208063721</v>
      </c>
      <c r="AJ712" s="11">
        <f>'OddsRatio_working_3-way'!U712/(3*'OddsRatio_working_3-way'!X712^(1/3))*SIN(('OddsRatio_working_3-way'!Y712+2*PI())/3)</f>
        <v>-0.37925248859827648</v>
      </c>
      <c r="AK712" s="11">
        <f>'OddsRatio_working_3-way'!U712/(3*'OddsRatio_working_3-way'!X712^(1/3))*SIN(('OddsRatio_working_3-way'!Y712+4*PI())/3)</f>
        <v>0.53889446067891367</v>
      </c>
      <c r="AL712" s="11">
        <f>'OddsRatio_working_3-way'!Z712+'OddsRatio_working_3-way'!AF712</f>
        <v>1.060184776641639</v>
      </c>
      <c r="AM712" s="11">
        <f>'OddsRatio_working_3-way'!AA712+'OddsRatio_working_3-way'!AG712</f>
        <v>-0.80660039498497516</v>
      </c>
      <c r="AN712" s="11">
        <f>'OddsRatio_working_3-way'!AB712+'OddsRatio_working_3-way'!AH712</f>
        <v>-0.25358438165666353</v>
      </c>
      <c r="AO712" s="11">
        <f>'OddsRatio_working_3-way'!AC712+'OddsRatio_working_3-way'!AI712</f>
        <v>0</v>
      </c>
      <c r="AP712" s="11">
        <f>'OddsRatio_working_3-way'!AD712+'OddsRatio_working_3-way'!AJ712</f>
        <v>0</v>
      </c>
      <c r="AQ712" s="11">
        <f>'OddsRatio_working_3-way'!AE712+'OddsRatio_working_3-way'!AK712</f>
        <v>0</v>
      </c>
      <c r="AR712" s="10">
        <f>IF(A712="","",IF(('OddsRatio_working_3-way'!X712=0),IF(Q712&gt;0,-Q712^(1/3),(-Q712)^(1/3)),'OddsRatio_working_3-way'!AL712-'OddsRatio_working_3-way'!R712/3))</f>
        <v>1.060184776641639</v>
      </c>
      <c r="AS712" s="11">
        <f>IF(('OddsRatio_working_3-way'!X712=0),IF(Q712&gt;0,-Q712^(1/3),(-Q712)^(1/3)),'OddsRatio_working_3-way'!AM712-'OddsRatio_working_3-way'!R712/3)</f>
        <v>-0.80660039498497516</v>
      </c>
      <c r="AT712" s="11">
        <f>IF(('OddsRatio_working_3-way'!X712=0),IF(Q712&gt;0,-Q712^(1/3),(-Q712)^(1/3)),'OddsRatio_working_3-way'!AN712-'OddsRatio_working_3-way'!R712/3)</f>
        <v>-0.25358438165666353</v>
      </c>
      <c r="AU712" s="11">
        <f>IF(('OddsRatio_working_3-way'!X712=0),0,'OddsRatio_working_3-way'!AO712)</f>
        <v>0</v>
      </c>
      <c r="AV712" s="11">
        <f>IF(('OddsRatio_working_3-way'!X712=0),0,'OddsRatio_working_3-way'!AP712)</f>
        <v>0</v>
      </c>
      <c r="AW712" s="11">
        <f>IF(('OddsRatio_working_3-way'!X712=0),0,'OddsRatio_working_3-way'!AQ712)</f>
        <v>0</v>
      </c>
    </row>
    <row r="713" spans="1:49" x14ac:dyDescent="0.2">
      <c r="A713" s="4">
        <f>IF('True_Odds_Calculator_3-way'!A714="","",'True_Odds_Calculator_3-way'!A714)</f>
        <v>1.66</v>
      </c>
      <c r="B713" s="4">
        <f>IF('True_Odds_Calculator_3-way'!B714="","",'True_Odds_Calculator_3-way'!B714)</f>
        <v>3.93</v>
      </c>
      <c r="C713" s="4">
        <f>IF('True_Odds_Calculator_3-way'!C714="","",'True_Odds_Calculator_3-way'!C714)</f>
        <v>5.74</v>
      </c>
      <c r="D713" s="9">
        <f t="shared" si="156"/>
        <v>0.5892634431928524</v>
      </c>
      <c r="E713" s="9">
        <f t="shared" si="157"/>
        <v>0.24423556582677908</v>
      </c>
      <c r="F713" s="9">
        <f t="shared" si="158"/>
        <v>0.16650099098036888</v>
      </c>
      <c r="G713" s="9">
        <f t="shared" si="159"/>
        <v>1.0561118690860187</v>
      </c>
      <c r="H713" s="9">
        <f t="shared" si="160"/>
        <v>1.6970338335967721</v>
      </c>
      <c r="I713" s="9">
        <f t="shared" si="161"/>
        <v>4.0944077764220346</v>
      </c>
      <c r="J713" s="9">
        <f t="shared" si="162"/>
        <v>6.0059702594677287</v>
      </c>
      <c r="K713" s="11">
        <f t="shared" si="163"/>
        <v>0.60240963855421692</v>
      </c>
      <c r="L713" s="11">
        <f t="shared" si="164"/>
        <v>0.2544529262086514</v>
      </c>
      <c r="M713" s="11">
        <f t="shared" si="165"/>
        <v>0.17421602787456444</v>
      </c>
      <c r="N713" s="11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-0.24478080954293024</v>
      </c>
      <c r="O713" s="11">
        <f>0</f>
        <v>0</v>
      </c>
      <c r="P713" s="11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0.22245003099345809</v>
      </c>
      <c r="Q713" s="11">
        <f>2*'OddsRatio_working_3-way'!K713*'OddsRatio_working_3-way'!L713*'OddsRatio_working_3-way'!M713</f>
        <v>5.3409371186904704E-2</v>
      </c>
      <c r="R713" s="11">
        <f t="shared" si="166"/>
        <v>0</v>
      </c>
      <c r="S713" s="11">
        <f t="shared" si="167"/>
        <v>-0.90877234783572469</v>
      </c>
      <c r="T713" s="11">
        <f t="shared" si="168"/>
        <v>-0.21819264053678866</v>
      </c>
      <c r="U713" s="11">
        <f>'OddsRatio_working_3-way'!S713-'OddsRatio_working_3-way'!R713^2/3</f>
        <v>-0.90877234783572469</v>
      </c>
      <c r="V713" s="11">
        <f>'OddsRatio_working_3-way'!S713*'OddsRatio_working_3-way'!R713/3-2*'OddsRatio_working_3-way'!R713^3/27-'OddsRatio_working_3-way'!T713</f>
        <v>0.21819264053678866</v>
      </c>
      <c r="W713" s="11">
        <f>'OddsRatio_working_3-way'!V713^2+4*'OddsRatio_working_3-way'!U713^3/27</f>
        <v>-6.3580898481141221E-2</v>
      </c>
      <c r="X713" s="11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0.16672501826777339</v>
      </c>
      <c r="Y713" s="11">
        <f>IF('OddsRatio_working_3-way'!W713&gt;=0,IF('OddsRatio_working_3-way'!V713+SQRT('OddsRatio_working_3-way'!W713)&gt;0,0,PI()),ACOS('OddsRatio_working_3-way'!V713/(2*'OddsRatio_working_3-way'!X713)))</f>
        <v>0.85747514672864433</v>
      </c>
      <c r="Z713" s="11">
        <f>'OddsRatio_working_3-way'!X713^(1/3)*COS('OddsRatio_working_3-way'!Y713/3)</f>
        <v>0.52805593454300936</v>
      </c>
      <c r="AA713" s="11">
        <f>'OddsRatio_working_3-way'!X713^(1/3)*COS(('OddsRatio_working_3-way'!Y713+2*PI())/3)</f>
        <v>-0.39841838528693801</v>
      </c>
      <c r="AB713" s="11">
        <f>'OddsRatio_working_3-way'!X713^(1/3)*COS(('OddsRatio_working_3-way'!Y713+4*PI())/3)</f>
        <v>-0.12963754925607146</v>
      </c>
      <c r="AC713" s="11">
        <f>'OddsRatio_working_3-way'!X713^(1/3)*SIN('OddsRatio_working_3-way'!Y713/3)</f>
        <v>0.15518068803543353</v>
      </c>
      <c r="AD713" s="11">
        <f>'OddsRatio_working_3-way'!X713^(1/3)*SIN(('OddsRatio_working_3-way'!Y713+2*PI())/3)</f>
        <v>0.37971950991566206</v>
      </c>
      <c r="AE713" s="11">
        <f>'OddsRatio_working_3-way'!X713^(1/3)*SIN(('OddsRatio_working_3-way'!Y713+4*PI())/3)</f>
        <v>-0.53490019795109556</v>
      </c>
      <c r="AF713" s="11">
        <f>-'OddsRatio_working_3-way'!U713/(3*'OddsRatio_working_3-way'!X713^(1/3))*COS(('OddsRatio_working_3-way'!Y713)/3)</f>
        <v>0.52805593454300936</v>
      </c>
      <c r="AG713" s="11">
        <f>-'OddsRatio_working_3-way'!U713/(3*'OddsRatio_working_3-way'!X713^(1/3))*COS(('OddsRatio_working_3-way'!Y713+2*PI())/3)</f>
        <v>-0.39841838528693801</v>
      </c>
      <c r="AH713" s="11">
        <f>-'OddsRatio_working_3-way'!U713/(3*'OddsRatio_working_3-way'!X713^(1/3))*COS(('OddsRatio_working_3-way'!Y713+4*PI())/3)</f>
        <v>-0.12963754925607146</v>
      </c>
      <c r="AI713" s="11">
        <f>'OddsRatio_working_3-way'!U713/(3*'OddsRatio_working_3-way'!X713^(1/3))*SIN(('OddsRatio_working_3-way'!Y713)/3)</f>
        <v>-0.15518068803543353</v>
      </c>
      <c r="AJ713" s="11">
        <f>'OddsRatio_working_3-way'!U713/(3*'OddsRatio_working_3-way'!X713^(1/3))*SIN(('OddsRatio_working_3-way'!Y713+2*PI())/3)</f>
        <v>-0.37971950991566206</v>
      </c>
      <c r="AK713" s="11">
        <f>'OddsRatio_working_3-way'!U713/(3*'OddsRatio_working_3-way'!X713^(1/3))*SIN(('OddsRatio_working_3-way'!Y713+4*PI())/3)</f>
        <v>0.53490019795109556</v>
      </c>
      <c r="AL713" s="11">
        <f>'OddsRatio_working_3-way'!Z713+'OddsRatio_working_3-way'!AF713</f>
        <v>1.0561118690860187</v>
      </c>
      <c r="AM713" s="11">
        <f>'OddsRatio_working_3-way'!AA713+'OddsRatio_working_3-way'!AG713</f>
        <v>-0.79683677057387603</v>
      </c>
      <c r="AN713" s="11">
        <f>'OddsRatio_working_3-way'!AB713+'OddsRatio_working_3-way'!AH713</f>
        <v>-0.25927509851214292</v>
      </c>
      <c r="AO713" s="11">
        <f>'OddsRatio_working_3-way'!AC713+'OddsRatio_working_3-way'!AI713</f>
        <v>0</v>
      </c>
      <c r="AP713" s="11">
        <f>'OddsRatio_working_3-way'!AD713+'OddsRatio_working_3-way'!AJ713</f>
        <v>0</v>
      </c>
      <c r="AQ713" s="11">
        <f>'OddsRatio_working_3-way'!AE713+'OddsRatio_working_3-way'!AK713</f>
        <v>0</v>
      </c>
      <c r="AR713" s="10">
        <f>IF(A713="","",IF(('OddsRatio_working_3-way'!X713=0),IF(Q713&gt;0,-Q713^(1/3),(-Q713)^(1/3)),'OddsRatio_working_3-way'!AL713-'OddsRatio_working_3-way'!R713/3))</f>
        <v>1.0561118690860187</v>
      </c>
      <c r="AS713" s="11">
        <f>IF(('OddsRatio_working_3-way'!X713=0),IF(Q713&gt;0,-Q713^(1/3),(-Q713)^(1/3)),'OddsRatio_working_3-way'!AM713-'OddsRatio_working_3-way'!R713/3)</f>
        <v>-0.79683677057387603</v>
      </c>
      <c r="AT713" s="11">
        <f>IF(('OddsRatio_working_3-way'!X713=0),IF(Q713&gt;0,-Q713^(1/3),(-Q713)^(1/3)),'OddsRatio_working_3-way'!AN713-'OddsRatio_working_3-way'!R713/3)</f>
        <v>-0.25927509851214292</v>
      </c>
      <c r="AU713" s="11">
        <f>IF(('OddsRatio_working_3-way'!X713=0),0,'OddsRatio_working_3-way'!AO713)</f>
        <v>0</v>
      </c>
      <c r="AV713" s="11">
        <f>IF(('OddsRatio_working_3-way'!X713=0),0,'OddsRatio_working_3-way'!AP713)</f>
        <v>0</v>
      </c>
      <c r="AW713" s="11">
        <f>IF(('OddsRatio_working_3-way'!X713=0),0,'OddsRatio_working_3-way'!AQ713)</f>
        <v>0</v>
      </c>
    </row>
    <row r="714" spans="1:49" x14ac:dyDescent="0.2">
      <c r="A714" s="4">
        <f>IF('True_Odds_Calculator_3-way'!A715="","",'True_Odds_Calculator_3-way'!A715)</f>
        <v>2.4300000000000002</v>
      </c>
      <c r="B714" s="4">
        <f>IF('True_Odds_Calculator_3-way'!B715="","",'True_Odds_Calculator_3-way'!B715)</f>
        <v>3.7</v>
      </c>
      <c r="C714" s="4">
        <f>IF('True_Odds_Calculator_3-way'!C715="","",'True_Odds_Calculator_3-way'!C715)</f>
        <v>2.89</v>
      </c>
      <c r="D714" s="9">
        <f t="shared" si="156"/>
        <v>0.40137710857623998</v>
      </c>
      <c r="E714" s="9">
        <f t="shared" si="157"/>
        <v>0.26205637909427543</v>
      </c>
      <c r="F714" s="9">
        <f t="shared" si="158"/>
        <v>0.33656651232948481</v>
      </c>
      <c r="G714" s="9">
        <f t="shared" si="159"/>
        <v>1.0429528681268259</v>
      </c>
      <c r="H714" s="9">
        <f t="shared" si="160"/>
        <v>2.4914226014213612</v>
      </c>
      <c r="I714" s="9">
        <f t="shared" si="161"/>
        <v>3.8159727439424307</v>
      </c>
      <c r="J714" s="9">
        <f t="shared" si="162"/>
        <v>2.9711809207597013</v>
      </c>
      <c r="K714" s="11">
        <f t="shared" si="163"/>
        <v>0.41152263374485593</v>
      </c>
      <c r="L714" s="11">
        <f t="shared" si="164"/>
        <v>0.27027027027027023</v>
      </c>
      <c r="M714" s="11">
        <f t="shared" si="165"/>
        <v>0.34602076124567471</v>
      </c>
      <c r="N714" s="11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-0.28083793135696278</v>
      </c>
      <c r="O714" s="11">
        <f>0</f>
        <v>0</v>
      </c>
      <c r="P714" s="11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0.23168112364575258</v>
      </c>
      <c r="Q714" s="11">
        <f>2*'OddsRatio_working_3-way'!K714*'OddsRatio_working_3-way'!L714*'OddsRatio_working_3-way'!M714</f>
        <v>7.6970472972010817E-2</v>
      </c>
      <c r="R714" s="11">
        <f t="shared" si="166"/>
        <v>0</v>
      </c>
      <c r="S714" s="11">
        <f t="shared" si="167"/>
        <v>-0.82496378792674985</v>
      </c>
      <c r="T714" s="11">
        <f t="shared" si="168"/>
        <v>-0.27407434814842185</v>
      </c>
      <c r="U714" s="11">
        <f>'OddsRatio_working_3-way'!S714-'OddsRatio_working_3-way'!R714^2/3</f>
        <v>-0.82496378792674985</v>
      </c>
      <c r="V714" s="11">
        <f>'OddsRatio_working_3-way'!S714*'OddsRatio_working_3-way'!R714/3-2*'OddsRatio_working_3-way'!R714^3/27-'OddsRatio_working_3-way'!T714</f>
        <v>0.27407434814842185</v>
      </c>
      <c r="W714" s="11">
        <f>'OddsRatio_working_3-way'!V714^2+4*'OddsRatio_working_3-way'!U714^3/27</f>
        <v>-8.0597980156676824E-3</v>
      </c>
      <c r="X714" s="11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0.14420172184187852</v>
      </c>
      <c r="Y714" s="11">
        <f>IF('OddsRatio_working_3-way'!W714&gt;=0,IF('OddsRatio_working_3-way'!V714+SQRT('OddsRatio_working_3-way'!W714)&gt;0,0,PI()),ACOS('OddsRatio_working_3-way'!V714/(2*'OddsRatio_working_3-way'!X714)))</f>
        <v>0.31654751179338825</v>
      </c>
      <c r="Z714" s="11">
        <f>'OddsRatio_working_3-way'!X714^(1/3)*COS('OddsRatio_working_3-way'!Y714/3)</f>
        <v>0.52147643406341293</v>
      </c>
      <c r="AA714" s="11">
        <f>'OddsRatio_working_3-way'!X714^(1/3)*COS(('OddsRatio_working_3-way'!Y714+2*PI())/3)</f>
        <v>-0.3085680562439353</v>
      </c>
      <c r="AB714" s="11">
        <f>'OddsRatio_working_3-way'!X714^(1/3)*COS(('OddsRatio_working_3-way'!Y714+4*PI())/3)</f>
        <v>-0.21290837781947772</v>
      </c>
      <c r="AC714" s="11">
        <f>'OddsRatio_working_3-way'!X714^(1/3)*SIN('OddsRatio_working_3-way'!Y714/3)</f>
        <v>5.5229141088953874E-2</v>
      </c>
      <c r="AD714" s="11">
        <f>'OddsRatio_working_3-way'!X714^(1/3)*SIN(('OddsRatio_working_3-way'!Y714+2*PI())/3)</f>
        <v>0.42399726882935951</v>
      </c>
      <c r="AE714" s="11">
        <f>'OddsRatio_working_3-way'!X714^(1/3)*SIN(('OddsRatio_working_3-way'!Y714+4*PI())/3)</f>
        <v>-0.47922640991831322</v>
      </c>
      <c r="AF714" s="11">
        <f>-'OddsRatio_working_3-way'!U714/(3*'OddsRatio_working_3-way'!X714^(1/3))*COS(('OddsRatio_working_3-way'!Y714)/3)</f>
        <v>0.52147643406341293</v>
      </c>
      <c r="AG714" s="11">
        <f>-'OddsRatio_working_3-way'!U714/(3*'OddsRatio_working_3-way'!X714^(1/3))*COS(('OddsRatio_working_3-way'!Y714+2*PI())/3)</f>
        <v>-0.3085680562439353</v>
      </c>
      <c r="AH714" s="11">
        <f>-'OddsRatio_working_3-way'!U714/(3*'OddsRatio_working_3-way'!X714^(1/3))*COS(('OddsRatio_working_3-way'!Y714+4*PI())/3)</f>
        <v>-0.21290837781947772</v>
      </c>
      <c r="AI714" s="11">
        <f>'OddsRatio_working_3-way'!U714/(3*'OddsRatio_working_3-way'!X714^(1/3))*SIN(('OddsRatio_working_3-way'!Y714)/3)</f>
        <v>-5.5229141088953874E-2</v>
      </c>
      <c r="AJ714" s="11">
        <f>'OddsRatio_working_3-way'!U714/(3*'OddsRatio_working_3-way'!X714^(1/3))*SIN(('OddsRatio_working_3-way'!Y714+2*PI())/3)</f>
        <v>-0.42399726882935951</v>
      </c>
      <c r="AK714" s="11">
        <f>'OddsRatio_working_3-way'!U714/(3*'OddsRatio_working_3-way'!X714^(1/3))*SIN(('OddsRatio_working_3-way'!Y714+4*PI())/3)</f>
        <v>0.47922640991831322</v>
      </c>
      <c r="AL714" s="11">
        <f>'OddsRatio_working_3-way'!Z714+'OddsRatio_working_3-way'!AF714</f>
        <v>1.0429528681268259</v>
      </c>
      <c r="AM714" s="11">
        <f>'OddsRatio_working_3-way'!AA714+'OddsRatio_working_3-way'!AG714</f>
        <v>-0.61713611248787059</v>
      </c>
      <c r="AN714" s="11">
        <f>'OddsRatio_working_3-way'!AB714+'OddsRatio_working_3-way'!AH714</f>
        <v>-0.42581675563895544</v>
      </c>
      <c r="AO714" s="11">
        <f>'OddsRatio_working_3-way'!AC714+'OddsRatio_working_3-way'!AI714</f>
        <v>0</v>
      </c>
      <c r="AP714" s="11">
        <f>'OddsRatio_working_3-way'!AD714+'OddsRatio_working_3-way'!AJ714</f>
        <v>0</v>
      </c>
      <c r="AQ714" s="11">
        <f>'OddsRatio_working_3-way'!AE714+'OddsRatio_working_3-way'!AK714</f>
        <v>0</v>
      </c>
      <c r="AR714" s="10">
        <f>IF(A714="","",IF(('OddsRatio_working_3-way'!X714=0),IF(Q714&gt;0,-Q714^(1/3),(-Q714)^(1/3)),'OddsRatio_working_3-way'!AL714-'OddsRatio_working_3-way'!R714/3))</f>
        <v>1.0429528681268259</v>
      </c>
      <c r="AS714" s="11">
        <f>IF(('OddsRatio_working_3-way'!X714=0),IF(Q714&gt;0,-Q714^(1/3),(-Q714)^(1/3)),'OddsRatio_working_3-way'!AM714-'OddsRatio_working_3-way'!R714/3)</f>
        <v>-0.61713611248787059</v>
      </c>
      <c r="AT714" s="11">
        <f>IF(('OddsRatio_working_3-way'!X714=0),IF(Q714&gt;0,-Q714^(1/3),(-Q714)^(1/3)),'OddsRatio_working_3-way'!AN714-'OddsRatio_working_3-way'!R714/3)</f>
        <v>-0.42581675563895544</v>
      </c>
      <c r="AU714" s="11">
        <f>IF(('OddsRatio_working_3-way'!X714=0),0,'OddsRatio_working_3-way'!AO714)</f>
        <v>0</v>
      </c>
      <c r="AV714" s="11">
        <f>IF(('OddsRatio_working_3-way'!X714=0),0,'OddsRatio_working_3-way'!AP714)</f>
        <v>0</v>
      </c>
      <c r="AW714" s="11">
        <f>IF(('OddsRatio_working_3-way'!X714=0),0,'OddsRatio_working_3-way'!AQ714)</f>
        <v>0</v>
      </c>
    </row>
    <row r="715" spans="1:49" x14ac:dyDescent="0.2">
      <c r="A715" s="4">
        <f>IF('True_Odds_Calculator_3-way'!A716="","",'True_Odds_Calculator_3-way'!A716)</f>
        <v>3.03</v>
      </c>
      <c r="B715" s="4">
        <f>IF('True_Odds_Calculator_3-way'!B716="","",'True_Odds_Calculator_3-way'!B716)</f>
        <v>3.08</v>
      </c>
      <c r="C715" s="4">
        <f>IF('True_Odds_Calculator_3-way'!C716="","",'True_Odds_Calculator_3-way'!C716)</f>
        <v>2.68</v>
      </c>
      <c r="D715" s="9">
        <f t="shared" si="156"/>
        <v>0.32090773694222507</v>
      </c>
      <c r="E715" s="9">
        <f t="shared" si="157"/>
        <v>0.31562840667197412</v>
      </c>
      <c r="F715" s="9">
        <f t="shared" si="158"/>
        <v>0.36346385638580087</v>
      </c>
      <c r="G715" s="9">
        <f t="shared" si="159"/>
        <v>1.0424435745625911</v>
      </c>
      <c r="H715" s="9">
        <f t="shared" si="160"/>
        <v>3.11616045636206</v>
      </c>
      <c r="I715" s="9">
        <f t="shared" si="161"/>
        <v>3.1682826350901894</v>
      </c>
      <c r="J715" s="9">
        <f t="shared" si="162"/>
        <v>2.7513052052651532</v>
      </c>
      <c r="K715" s="11">
        <f t="shared" si="163"/>
        <v>0.33003300330033003</v>
      </c>
      <c r="L715" s="11">
        <f t="shared" si="164"/>
        <v>0.32467532467532467</v>
      </c>
      <c r="M715" s="11">
        <f t="shared" si="165"/>
        <v>0.37313432835820892</v>
      </c>
      <c r="N715" s="11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-0.28362239208995532</v>
      </c>
      <c r="O715" s="11">
        <f>0</f>
        <v>0</v>
      </c>
      <c r="P715" s="11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0.23149969581179866</v>
      </c>
      <c r="Q715" s="11">
        <f>2*'OddsRatio_working_3-way'!K715*'OddsRatio_working_3-way'!L715*'OddsRatio_working_3-way'!M715</f>
        <v>7.9965352612020257E-2</v>
      </c>
      <c r="R715" s="11">
        <f t="shared" si="166"/>
        <v>0</v>
      </c>
      <c r="S715" s="11">
        <f t="shared" si="167"/>
        <v>-0.81622503112650879</v>
      </c>
      <c r="T715" s="11">
        <f t="shared" si="168"/>
        <v>-0.28194301593316362</v>
      </c>
      <c r="U715" s="11">
        <f>'OddsRatio_working_3-way'!S715-'OddsRatio_working_3-way'!R715^2/3</f>
        <v>-0.81622503112650879</v>
      </c>
      <c r="V715" s="11">
        <f>'OddsRatio_working_3-way'!S715*'OddsRatio_working_3-way'!R715/3-2*'OddsRatio_working_3-way'!R715^3/27-'OddsRatio_working_3-way'!T715</f>
        <v>0.28194301593316362</v>
      </c>
      <c r="W715" s="11">
        <f>'OddsRatio_working_3-way'!V715^2+4*'OddsRatio_working_3-way'!U715^3/27</f>
        <v>-1.0693409447347507E-3</v>
      </c>
      <c r="X715" s="11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0.14191652932113202</v>
      </c>
      <c r="Y715" s="11">
        <f>IF('OddsRatio_working_3-way'!W715&gt;=0,IF('OddsRatio_working_3-way'!V715+SQRT('OddsRatio_working_3-way'!W715)&gt;0,0,PI()),ACOS('OddsRatio_working_3-way'!V715/(2*'OddsRatio_working_3-way'!X715)))</f>
        <v>0.11546772520257398</v>
      </c>
      <c r="Z715" s="11">
        <f>'OddsRatio_working_3-way'!X715^(1/3)*COS('OddsRatio_working_3-way'!Y715/3)</f>
        <v>0.52122178728129553</v>
      </c>
      <c r="AA715" s="11">
        <f>'OddsRatio_working_3-way'!X715^(1/3)*COS(('OddsRatio_working_3-way'!Y715+2*PI())/3)</f>
        <v>-0.27799318719173383</v>
      </c>
      <c r="AB715" s="11">
        <f>'OddsRatio_working_3-way'!X715^(1/3)*COS(('OddsRatio_working_3-way'!Y715+4*PI())/3)</f>
        <v>-0.24322860008956163</v>
      </c>
      <c r="AC715" s="11">
        <f>'OddsRatio_working_3-way'!X715^(1/3)*SIN('OddsRatio_working_3-way'!Y715/3)</f>
        <v>2.0071343721705253E-2</v>
      </c>
      <c r="AD715" s="11">
        <f>'OddsRatio_working_3-way'!X715^(1/3)*SIN(('OddsRatio_working_3-way'!Y715+2*PI())/3)</f>
        <v>0.44135563693067814</v>
      </c>
      <c r="AE715" s="11">
        <f>'OddsRatio_working_3-way'!X715^(1/3)*SIN(('OddsRatio_working_3-way'!Y715+4*PI())/3)</f>
        <v>-0.46142698065238341</v>
      </c>
      <c r="AF715" s="11">
        <f>-'OddsRatio_working_3-way'!U715/(3*'OddsRatio_working_3-way'!X715^(1/3))*COS(('OddsRatio_working_3-way'!Y715)/3)</f>
        <v>0.52122178728129553</v>
      </c>
      <c r="AG715" s="11">
        <f>-'OddsRatio_working_3-way'!U715/(3*'OddsRatio_working_3-way'!X715^(1/3))*COS(('OddsRatio_working_3-way'!Y715+2*PI())/3)</f>
        <v>-0.27799318719173383</v>
      </c>
      <c r="AH715" s="11">
        <f>-'OddsRatio_working_3-way'!U715/(3*'OddsRatio_working_3-way'!X715^(1/3))*COS(('OddsRatio_working_3-way'!Y715+4*PI())/3)</f>
        <v>-0.24322860008956163</v>
      </c>
      <c r="AI715" s="11">
        <f>'OddsRatio_working_3-way'!U715/(3*'OddsRatio_working_3-way'!X715^(1/3))*SIN(('OddsRatio_working_3-way'!Y715)/3)</f>
        <v>-2.0071343721705253E-2</v>
      </c>
      <c r="AJ715" s="11">
        <f>'OddsRatio_working_3-way'!U715/(3*'OddsRatio_working_3-way'!X715^(1/3))*SIN(('OddsRatio_working_3-way'!Y715+2*PI())/3)</f>
        <v>-0.44135563693067814</v>
      </c>
      <c r="AK715" s="11">
        <f>'OddsRatio_working_3-way'!U715/(3*'OddsRatio_working_3-way'!X715^(1/3))*SIN(('OddsRatio_working_3-way'!Y715+4*PI())/3)</f>
        <v>0.46142698065238341</v>
      </c>
      <c r="AL715" s="11">
        <f>'OddsRatio_working_3-way'!Z715+'OddsRatio_working_3-way'!AF715</f>
        <v>1.0424435745625911</v>
      </c>
      <c r="AM715" s="11">
        <f>'OddsRatio_working_3-way'!AA715+'OddsRatio_working_3-way'!AG715</f>
        <v>-0.55598637438346765</v>
      </c>
      <c r="AN715" s="11">
        <f>'OddsRatio_working_3-way'!AB715+'OddsRatio_working_3-way'!AH715</f>
        <v>-0.48645720017912325</v>
      </c>
      <c r="AO715" s="11">
        <f>'OddsRatio_working_3-way'!AC715+'OddsRatio_working_3-way'!AI715</f>
        <v>0</v>
      </c>
      <c r="AP715" s="11">
        <f>'OddsRatio_working_3-way'!AD715+'OddsRatio_working_3-way'!AJ715</f>
        <v>0</v>
      </c>
      <c r="AQ715" s="11">
        <f>'OddsRatio_working_3-way'!AE715+'OddsRatio_working_3-way'!AK715</f>
        <v>0</v>
      </c>
      <c r="AR715" s="10">
        <f>IF(A715="","",IF(('OddsRatio_working_3-way'!X715=0),IF(Q715&gt;0,-Q715^(1/3),(-Q715)^(1/3)),'OddsRatio_working_3-way'!AL715-'OddsRatio_working_3-way'!R715/3))</f>
        <v>1.0424435745625911</v>
      </c>
      <c r="AS715" s="11">
        <f>IF(('OddsRatio_working_3-way'!X715=0),IF(Q715&gt;0,-Q715^(1/3),(-Q715)^(1/3)),'OddsRatio_working_3-way'!AM715-'OddsRatio_working_3-way'!R715/3)</f>
        <v>-0.55598637438346765</v>
      </c>
      <c r="AT715" s="11">
        <f>IF(('OddsRatio_working_3-way'!X715=0),IF(Q715&gt;0,-Q715^(1/3),(-Q715)^(1/3)),'OddsRatio_working_3-way'!AN715-'OddsRatio_working_3-way'!R715/3)</f>
        <v>-0.48645720017912325</v>
      </c>
      <c r="AU715" s="11">
        <f>IF(('OddsRatio_working_3-way'!X715=0),0,'OddsRatio_working_3-way'!AO715)</f>
        <v>0</v>
      </c>
      <c r="AV715" s="11">
        <f>IF(('OddsRatio_working_3-way'!X715=0),0,'OddsRatio_working_3-way'!AP715)</f>
        <v>0</v>
      </c>
      <c r="AW715" s="11">
        <f>IF(('OddsRatio_working_3-way'!X715=0),0,'OddsRatio_working_3-way'!AQ715)</f>
        <v>0</v>
      </c>
    </row>
    <row r="716" spans="1:49" x14ac:dyDescent="0.2">
      <c r="A716" s="4">
        <f>IF('True_Odds_Calculator_3-way'!A717="","",'True_Odds_Calculator_3-way'!A717)</f>
        <v>2.73</v>
      </c>
      <c r="B716" s="4">
        <f>IF('True_Odds_Calculator_3-way'!B717="","",'True_Odds_Calculator_3-way'!B717)</f>
        <v>3.27</v>
      </c>
      <c r="C716" s="4">
        <f>IF('True_Odds_Calculator_3-way'!C717="","",'True_Odds_Calculator_3-way'!C717)</f>
        <v>2.81</v>
      </c>
      <c r="D716" s="9">
        <f t="shared" si="156"/>
        <v>0.35664901420512396</v>
      </c>
      <c r="E716" s="9">
        <f t="shared" si="157"/>
        <v>0.29700585511565875</v>
      </c>
      <c r="F716" s="9">
        <f t="shared" si="158"/>
        <v>0.34634513067921746</v>
      </c>
      <c r="G716" s="9">
        <f t="shared" si="159"/>
        <v>1.0427035200677921</v>
      </c>
      <c r="H716" s="9">
        <f t="shared" si="160"/>
        <v>2.8038770897172807</v>
      </c>
      <c r="I716" s="9">
        <f t="shared" si="161"/>
        <v>3.3669369905538877</v>
      </c>
      <c r="J716" s="9">
        <f t="shared" si="162"/>
        <v>2.8872933713227034</v>
      </c>
      <c r="K716" s="11">
        <f t="shared" si="163"/>
        <v>0.36630036630036628</v>
      </c>
      <c r="L716" s="11">
        <f t="shared" si="164"/>
        <v>0.3058103975535168</v>
      </c>
      <c r="M716" s="11">
        <f t="shared" si="165"/>
        <v>0.35587188612099646</v>
      </c>
      <c r="N716" s="11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-0.2833569150131886</v>
      </c>
      <c r="O716" s="11">
        <f>0</f>
        <v>0</v>
      </c>
      <c r="P716" s="11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0.2316111232497664</v>
      </c>
      <c r="Q716" s="11">
        <f>2*'OddsRatio_working_3-way'!K716*'OddsRatio_working_3-way'!L716*'OddsRatio_working_3-way'!M716</f>
        <v>7.9728441738301667E-2</v>
      </c>
      <c r="R716" s="11">
        <f t="shared" si="166"/>
        <v>0</v>
      </c>
      <c r="S716" s="11">
        <f t="shared" si="167"/>
        <v>-0.81738299289073735</v>
      </c>
      <c r="T716" s="11">
        <f t="shared" si="168"/>
        <v>-0.28137108189009885</v>
      </c>
      <c r="U716" s="11">
        <f>'OddsRatio_working_3-way'!S716-'OddsRatio_working_3-way'!R716^2/3</f>
        <v>-0.81738299289073735</v>
      </c>
      <c r="V716" s="11">
        <f>'OddsRatio_working_3-way'!S716*'OddsRatio_working_3-way'!R716/3-2*'OddsRatio_working_3-way'!R716^3/27-'OddsRatio_working_3-way'!T716</f>
        <v>0.28137108189009885</v>
      </c>
      <c r="W716" s="11">
        <f>'OddsRatio_working_3-way'!V716^2+4*'OddsRatio_working_3-way'!U716^3/27</f>
        <v>-1.734877713403693E-3</v>
      </c>
      <c r="X716" s="11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0.14221863752459485</v>
      </c>
      <c r="Y716" s="11">
        <f>IF('OddsRatio_working_3-way'!W716&gt;=0,IF('OddsRatio_working_3-way'!V716+SQRT('OddsRatio_working_3-way'!W716)&gt;0,0,PI()),ACOS('OddsRatio_working_3-way'!V716/(2*'OddsRatio_working_3-way'!X716)))</f>
        <v>0.14696448857671474</v>
      </c>
      <c r="Z716" s="11">
        <f>'OddsRatio_working_3-way'!X716^(1/3)*COS('OddsRatio_working_3-way'!Y716/3)</f>
        <v>0.52135176003389605</v>
      </c>
      <c r="AA716" s="11">
        <f>'OddsRatio_working_3-way'!X716^(1/3)*COS(('OddsRatio_working_3-way'!Y716+2*PI())/3)</f>
        <v>-0.28281193555657602</v>
      </c>
      <c r="AB716" s="11">
        <f>'OddsRatio_working_3-way'!X716^(1/3)*COS(('OddsRatio_working_3-way'!Y716+4*PI())/3)</f>
        <v>-0.23853982447732039</v>
      </c>
      <c r="AC716" s="11">
        <f>'OddsRatio_working_3-way'!X716^(1/3)*SIN('OddsRatio_working_3-way'!Y716/3)</f>
        <v>2.5560515249201454E-2</v>
      </c>
      <c r="AD716" s="11">
        <f>'OddsRatio_working_3-way'!X716^(1/3)*SIN(('OddsRatio_working_3-way'!Y716+2*PI())/3)</f>
        <v>0.43872361087248191</v>
      </c>
      <c r="AE716" s="11">
        <f>'OddsRatio_working_3-way'!X716^(1/3)*SIN(('OddsRatio_working_3-way'!Y716+4*PI())/3)</f>
        <v>-0.46428412612168313</v>
      </c>
      <c r="AF716" s="11">
        <f>-'OddsRatio_working_3-way'!U716/(3*'OddsRatio_working_3-way'!X716^(1/3))*COS(('OddsRatio_working_3-way'!Y716)/3)</f>
        <v>0.52135176003389605</v>
      </c>
      <c r="AG716" s="11">
        <f>-'OddsRatio_working_3-way'!U716/(3*'OddsRatio_working_3-way'!X716^(1/3))*COS(('OddsRatio_working_3-way'!Y716+2*PI())/3)</f>
        <v>-0.28281193555657602</v>
      </c>
      <c r="AH716" s="11">
        <f>-'OddsRatio_working_3-way'!U716/(3*'OddsRatio_working_3-way'!X716^(1/3))*COS(('OddsRatio_working_3-way'!Y716+4*PI())/3)</f>
        <v>-0.23853982447732039</v>
      </c>
      <c r="AI716" s="11">
        <f>'OddsRatio_working_3-way'!U716/(3*'OddsRatio_working_3-way'!X716^(1/3))*SIN(('OddsRatio_working_3-way'!Y716)/3)</f>
        <v>-2.5560515249201454E-2</v>
      </c>
      <c r="AJ716" s="11">
        <f>'OddsRatio_working_3-way'!U716/(3*'OddsRatio_working_3-way'!X716^(1/3))*SIN(('OddsRatio_working_3-way'!Y716+2*PI())/3)</f>
        <v>-0.43872361087248191</v>
      </c>
      <c r="AK716" s="11">
        <f>'OddsRatio_working_3-way'!U716/(3*'OddsRatio_working_3-way'!X716^(1/3))*SIN(('OddsRatio_working_3-way'!Y716+4*PI())/3)</f>
        <v>0.46428412612168313</v>
      </c>
      <c r="AL716" s="11">
        <f>'OddsRatio_working_3-way'!Z716+'OddsRatio_working_3-way'!AF716</f>
        <v>1.0427035200677921</v>
      </c>
      <c r="AM716" s="11">
        <f>'OddsRatio_working_3-way'!AA716+'OddsRatio_working_3-way'!AG716</f>
        <v>-0.56562387111315204</v>
      </c>
      <c r="AN716" s="11">
        <f>'OddsRatio_working_3-way'!AB716+'OddsRatio_working_3-way'!AH716</f>
        <v>-0.47707964895464078</v>
      </c>
      <c r="AO716" s="11">
        <f>'OddsRatio_working_3-way'!AC716+'OddsRatio_working_3-way'!AI716</f>
        <v>0</v>
      </c>
      <c r="AP716" s="11">
        <f>'OddsRatio_working_3-way'!AD716+'OddsRatio_working_3-way'!AJ716</f>
        <v>0</v>
      </c>
      <c r="AQ716" s="11">
        <f>'OddsRatio_working_3-way'!AE716+'OddsRatio_working_3-way'!AK716</f>
        <v>0</v>
      </c>
      <c r="AR716" s="10">
        <f>IF(A716="","",IF(('OddsRatio_working_3-way'!X716=0),IF(Q716&gt;0,-Q716^(1/3),(-Q716)^(1/3)),'OddsRatio_working_3-way'!AL716-'OddsRatio_working_3-way'!R716/3))</f>
        <v>1.0427035200677921</v>
      </c>
      <c r="AS716" s="11">
        <f>IF(('OddsRatio_working_3-way'!X716=0),IF(Q716&gt;0,-Q716^(1/3),(-Q716)^(1/3)),'OddsRatio_working_3-way'!AM716-'OddsRatio_working_3-way'!R716/3)</f>
        <v>-0.56562387111315204</v>
      </c>
      <c r="AT716" s="11">
        <f>IF(('OddsRatio_working_3-way'!X716=0),IF(Q716&gt;0,-Q716^(1/3),(-Q716)^(1/3)),'OddsRatio_working_3-way'!AN716-'OddsRatio_working_3-way'!R716/3)</f>
        <v>-0.47707964895464078</v>
      </c>
      <c r="AU716" s="11">
        <f>IF(('OddsRatio_working_3-way'!X716=0),0,'OddsRatio_working_3-way'!AO716)</f>
        <v>0</v>
      </c>
      <c r="AV716" s="11">
        <f>IF(('OddsRatio_working_3-way'!X716=0),0,'OddsRatio_working_3-way'!AP716)</f>
        <v>0</v>
      </c>
      <c r="AW716" s="11">
        <f>IF(('OddsRatio_working_3-way'!X716=0),0,'OddsRatio_working_3-way'!AQ716)</f>
        <v>0</v>
      </c>
    </row>
    <row r="717" spans="1:49" x14ac:dyDescent="0.2">
      <c r="A717" s="4">
        <f>IF('True_Odds_Calculator_3-way'!A718="","",'True_Odds_Calculator_3-way'!A718)</f>
        <v>3.42</v>
      </c>
      <c r="B717" s="4">
        <f>IF('True_Odds_Calculator_3-way'!B718="","",'True_Odds_Calculator_3-way'!B718)</f>
        <v>3.16</v>
      </c>
      <c r="C717" s="4">
        <f>IF('True_Odds_Calculator_3-way'!C718="","",'True_Odds_Calculator_3-way'!C718)</f>
        <v>2.39</v>
      </c>
      <c r="D717" s="9">
        <f t="shared" si="156"/>
        <v>0.28395363508603993</v>
      </c>
      <c r="E717" s="9">
        <f t="shared" si="157"/>
        <v>0.30761894550055552</v>
      </c>
      <c r="F717" s="9">
        <f t="shared" si="158"/>
        <v>0.40842741941340449</v>
      </c>
      <c r="G717" s="9">
        <f t="shared" si="159"/>
        <v>1.0420254967355533</v>
      </c>
      <c r="H717" s="9">
        <f t="shared" si="160"/>
        <v>3.5217017021000383</v>
      </c>
      <c r="I717" s="9">
        <f t="shared" si="161"/>
        <v>3.2507750729487959</v>
      </c>
      <c r="J717" s="9">
        <f t="shared" si="162"/>
        <v>2.4484154404624192</v>
      </c>
      <c r="K717" s="11">
        <f t="shared" si="163"/>
        <v>0.29239766081871343</v>
      </c>
      <c r="L717" s="11">
        <f t="shared" si="164"/>
        <v>0.31645569620253161</v>
      </c>
      <c r="M717" s="11">
        <f t="shared" si="165"/>
        <v>0.41841004184100417</v>
      </c>
      <c r="N717" s="11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-0.28130200507890135</v>
      </c>
      <c r="O717" s="11">
        <f>0</f>
        <v>0</v>
      </c>
      <c r="P717" s="11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0.23113368400610657</v>
      </c>
      <c r="Q717" s="11">
        <f>2*'OddsRatio_working_3-way'!K717*'OddsRatio_working_3-way'!L717*'OddsRatio_working_3-way'!M717</f>
        <v>7.7431719935044066E-2</v>
      </c>
      <c r="R717" s="11">
        <f t="shared" si="166"/>
        <v>0</v>
      </c>
      <c r="S717" s="11">
        <f t="shared" si="167"/>
        <v>-0.82165672420741098</v>
      </c>
      <c r="T717" s="11">
        <f t="shared" si="168"/>
        <v>-0.27526188415658653</v>
      </c>
      <c r="U717" s="11">
        <f>'OddsRatio_working_3-way'!S717-'OddsRatio_working_3-way'!R717^2/3</f>
        <v>-0.82165672420741098</v>
      </c>
      <c r="V717" s="11">
        <f>'OddsRatio_working_3-way'!S717*'OddsRatio_working_3-way'!R717/3-2*'OddsRatio_working_3-way'!R717^3/27-'OddsRatio_working_3-way'!T717</f>
        <v>0.27526188415658653</v>
      </c>
      <c r="W717" s="11">
        <f>'OddsRatio_working_3-way'!V717^2+4*'OddsRatio_working_3-way'!U717^3/27</f>
        <v>-6.4111470812034249E-3</v>
      </c>
      <c r="X717" s="11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0.14333549102598203</v>
      </c>
      <c r="Y717" s="11">
        <f>IF('OddsRatio_working_3-way'!W717&gt;=0,IF('OddsRatio_working_3-way'!V717+SQRT('OddsRatio_working_3-way'!W717)&gt;0,0,PI()),ACOS('OddsRatio_working_3-way'!V717/(2*'OddsRatio_working_3-way'!X717)))</f>
        <v>0.28307386124149314</v>
      </c>
      <c r="Z717" s="11">
        <f>'OddsRatio_working_3-way'!X717^(1/3)*COS('OddsRatio_working_3-way'!Y717/3)</f>
        <v>0.52101274836777667</v>
      </c>
      <c r="AA717" s="11">
        <f>'OddsRatio_working_3-way'!X717^(1/3)*COS(('OddsRatio_working_3-way'!Y717+2*PI())/3)</f>
        <v>-0.30320845938525337</v>
      </c>
      <c r="AB717" s="11">
        <f>'OddsRatio_working_3-way'!X717^(1/3)*COS(('OddsRatio_working_3-way'!Y717+4*PI())/3)</f>
        <v>-0.21780428898252299</v>
      </c>
      <c r="AC717" s="11">
        <f>'OddsRatio_working_3-way'!X717^(1/3)*SIN('OddsRatio_working_3-way'!Y717/3)</f>
        <v>4.9308120771932959E-2</v>
      </c>
      <c r="AD717" s="11">
        <f>'OddsRatio_working_3-way'!X717^(1/3)*SIN(('OddsRatio_working_3-way'!Y717+2*PI())/3)</f>
        <v>0.42655621539607746</v>
      </c>
      <c r="AE717" s="11">
        <f>'OddsRatio_working_3-way'!X717^(1/3)*SIN(('OddsRatio_working_3-way'!Y717+4*PI())/3)</f>
        <v>-0.47586433616801044</v>
      </c>
      <c r="AF717" s="11">
        <f>-'OddsRatio_working_3-way'!U717/(3*'OddsRatio_working_3-way'!X717^(1/3))*COS(('OddsRatio_working_3-way'!Y717)/3)</f>
        <v>0.52101274836777667</v>
      </c>
      <c r="AG717" s="11">
        <f>-'OddsRatio_working_3-way'!U717/(3*'OddsRatio_working_3-way'!X717^(1/3))*COS(('OddsRatio_working_3-way'!Y717+2*PI())/3)</f>
        <v>-0.30320845938525337</v>
      </c>
      <c r="AH717" s="11">
        <f>-'OddsRatio_working_3-way'!U717/(3*'OddsRatio_working_3-way'!X717^(1/3))*COS(('OddsRatio_working_3-way'!Y717+4*PI())/3)</f>
        <v>-0.21780428898252299</v>
      </c>
      <c r="AI717" s="11">
        <f>'OddsRatio_working_3-way'!U717/(3*'OddsRatio_working_3-way'!X717^(1/3))*SIN(('OddsRatio_working_3-way'!Y717)/3)</f>
        <v>-4.9308120771932959E-2</v>
      </c>
      <c r="AJ717" s="11">
        <f>'OddsRatio_working_3-way'!U717/(3*'OddsRatio_working_3-way'!X717^(1/3))*SIN(('OddsRatio_working_3-way'!Y717+2*PI())/3)</f>
        <v>-0.42655621539607746</v>
      </c>
      <c r="AK717" s="11">
        <f>'OddsRatio_working_3-way'!U717/(3*'OddsRatio_working_3-way'!X717^(1/3))*SIN(('OddsRatio_working_3-way'!Y717+4*PI())/3)</f>
        <v>0.47586433616801044</v>
      </c>
      <c r="AL717" s="11">
        <f>'OddsRatio_working_3-way'!Z717+'OddsRatio_working_3-way'!AF717</f>
        <v>1.0420254967355533</v>
      </c>
      <c r="AM717" s="11">
        <f>'OddsRatio_working_3-way'!AA717+'OddsRatio_working_3-way'!AG717</f>
        <v>-0.60641691877050674</v>
      </c>
      <c r="AN717" s="11">
        <f>'OddsRatio_working_3-way'!AB717+'OddsRatio_working_3-way'!AH717</f>
        <v>-0.43560857796504598</v>
      </c>
      <c r="AO717" s="11">
        <f>'OddsRatio_working_3-way'!AC717+'OddsRatio_working_3-way'!AI717</f>
        <v>0</v>
      </c>
      <c r="AP717" s="11">
        <f>'OddsRatio_working_3-way'!AD717+'OddsRatio_working_3-way'!AJ717</f>
        <v>0</v>
      </c>
      <c r="AQ717" s="11">
        <f>'OddsRatio_working_3-way'!AE717+'OddsRatio_working_3-way'!AK717</f>
        <v>0</v>
      </c>
      <c r="AR717" s="10">
        <f>IF(A717="","",IF(('OddsRatio_working_3-way'!X717=0),IF(Q717&gt;0,-Q717^(1/3),(-Q717)^(1/3)),'OddsRatio_working_3-way'!AL717-'OddsRatio_working_3-way'!R717/3))</f>
        <v>1.0420254967355533</v>
      </c>
      <c r="AS717" s="11">
        <f>IF(('OddsRatio_working_3-way'!X717=0),IF(Q717&gt;0,-Q717^(1/3),(-Q717)^(1/3)),'OddsRatio_working_3-way'!AM717-'OddsRatio_working_3-way'!R717/3)</f>
        <v>-0.60641691877050674</v>
      </c>
      <c r="AT717" s="11">
        <f>IF(('OddsRatio_working_3-way'!X717=0),IF(Q717&gt;0,-Q717^(1/3),(-Q717)^(1/3)),'OddsRatio_working_3-way'!AN717-'OddsRatio_working_3-way'!R717/3)</f>
        <v>-0.43560857796504598</v>
      </c>
      <c r="AU717" s="11">
        <f>IF(('OddsRatio_working_3-way'!X717=0),0,'OddsRatio_working_3-way'!AO717)</f>
        <v>0</v>
      </c>
      <c r="AV717" s="11">
        <f>IF(('OddsRatio_working_3-way'!X717=0),0,'OddsRatio_working_3-way'!AP717)</f>
        <v>0</v>
      </c>
      <c r="AW717" s="11">
        <f>IF(('OddsRatio_working_3-way'!X717=0),0,'OddsRatio_working_3-way'!AQ717)</f>
        <v>0</v>
      </c>
    </row>
    <row r="718" spans="1:49" x14ac:dyDescent="0.2">
      <c r="A718" s="4">
        <f>IF('True_Odds_Calculator_3-way'!A719="","",'True_Odds_Calculator_3-way'!A719)</f>
        <v>2.58</v>
      </c>
      <c r="B718" s="4">
        <f>IF('True_Odds_Calculator_3-way'!B719="","",'True_Odds_Calculator_3-way'!B719)</f>
        <v>3.08</v>
      </c>
      <c r="C718" s="4">
        <f>IF('True_Odds_Calculator_3-way'!C719="","",'True_Odds_Calculator_3-way'!C719)</f>
        <v>3.22</v>
      </c>
      <c r="D718" s="9">
        <f t="shared" si="156"/>
        <v>0.37950480324720554</v>
      </c>
      <c r="E718" s="9">
        <f t="shared" si="157"/>
        <v>0.31721642690916174</v>
      </c>
      <c r="F718" s="9">
        <f t="shared" si="158"/>
        <v>0.30327876984363278</v>
      </c>
      <c r="G718" s="9">
        <f t="shared" si="159"/>
        <v>1.0348182041365415</v>
      </c>
      <c r="H718" s="9">
        <f t="shared" si="160"/>
        <v>2.635012762535736</v>
      </c>
      <c r="I718" s="9">
        <f t="shared" si="161"/>
        <v>3.1524218646040061</v>
      </c>
      <c r="J718" s="9">
        <f t="shared" si="162"/>
        <v>3.2972964131831222</v>
      </c>
      <c r="K718" s="11">
        <f t="shared" si="163"/>
        <v>0.38759689922480617</v>
      </c>
      <c r="L718" s="11">
        <f t="shared" si="164"/>
        <v>0.32467532467532467</v>
      </c>
      <c r="M718" s="11">
        <f t="shared" si="165"/>
        <v>0.3105590062111801</v>
      </c>
      <c r="N718" s="11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-0.28513274967124458</v>
      </c>
      <c r="O718" s="11">
        <f>0</f>
        <v>0</v>
      </c>
      <c r="P718" s="11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0.22980053313723692</v>
      </c>
      <c r="Q718" s="11">
        <f>2*'OddsRatio_working_3-way'!K718*'OddsRatio_working_3-way'!L718*'OddsRatio_working_3-way'!M718</f>
        <v>7.8163446645318657E-2</v>
      </c>
      <c r="R718" s="11">
        <f t="shared" si="166"/>
        <v>0</v>
      </c>
      <c r="S718" s="11">
        <f t="shared" si="167"/>
        <v>-0.80594226163846416</v>
      </c>
      <c r="T718" s="11">
        <f t="shared" si="168"/>
        <v>-0.27413002096546396</v>
      </c>
      <c r="U718" s="11">
        <f>'OddsRatio_working_3-way'!S718-'OddsRatio_working_3-way'!R718^2/3</f>
        <v>-0.80594226163846416</v>
      </c>
      <c r="V718" s="11">
        <f>'OddsRatio_working_3-way'!S718*'OddsRatio_working_3-way'!R718/3-2*'OddsRatio_working_3-way'!R718^3/27-'OddsRatio_working_3-way'!T718</f>
        <v>0.27413002096546396</v>
      </c>
      <c r="W718" s="11">
        <f>'OddsRatio_working_3-way'!V718^2+4*'OddsRatio_working_3-way'!U718^3/27</f>
        <v>-2.4074126878497748E-3</v>
      </c>
      <c r="X718" s="11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0.13924320547371016</v>
      </c>
      <c r="Y718" s="11">
        <f>IF('OddsRatio_working_3-way'!W718&gt;=0,IF('OddsRatio_working_3-way'!V718+SQRT('OddsRatio_working_3-way'!W718)&gt;0,0,PI()),ACOS('OddsRatio_working_3-way'!V718/(2*'OddsRatio_working_3-way'!X718)))</f>
        <v>0.17711043198437548</v>
      </c>
      <c r="Z718" s="11">
        <f>'OddsRatio_working_3-way'!X718^(1/3)*COS('OddsRatio_working_3-way'!Y718/3)</f>
        <v>0.51740910206827084</v>
      </c>
      <c r="AA718" s="11">
        <f>'OddsRatio_working_3-way'!X718^(1/3)*COS(('OddsRatio_working_3-way'!Y718+2*PI())/3)</f>
        <v>-0.28518909808133519</v>
      </c>
      <c r="AB718" s="11">
        <f>'OddsRatio_working_3-way'!X718^(1/3)*COS(('OddsRatio_working_3-way'!Y718+4*PI())/3)</f>
        <v>-0.23222000398693574</v>
      </c>
      <c r="AC718" s="11">
        <f>'OddsRatio_working_3-way'!X718^(1/3)*SIN('OddsRatio_working_3-way'!Y718/3)</f>
        <v>3.0581720734132217E-2</v>
      </c>
      <c r="AD718" s="11">
        <f>'OddsRatio_working_3-way'!X718^(1/3)*SIN(('OddsRatio_working_3-way'!Y718+2*PI())/3)</f>
        <v>0.432798566173352</v>
      </c>
      <c r="AE718" s="11">
        <f>'OddsRatio_working_3-way'!X718^(1/3)*SIN(('OddsRatio_working_3-way'!Y718+4*PI())/3)</f>
        <v>-0.46338028690748412</v>
      </c>
      <c r="AF718" s="11">
        <f>-'OddsRatio_working_3-way'!U718/(3*'OddsRatio_working_3-way'!X718^(1/3))*COS(('OddsRatio_working_3-way'!Y718)/3)</f>
        <v>0.51740910206827073</v>
      </c>
      <c r="AG718" s="11">
        <f>-'OddsRatio_working_3-way'!U718/(3*'OddsRatio_working_3-way'!X718^(1/3))*COS(('OddsRatio_working_3-way'!Y718+2*PI())/3)</f>
        <v>-0.28518909808133514</v>
      </c>
      <c r="AH718" s="11">
        <f>-'OddsRatio_working_3-way'!U718/(3*'OddsRatio_working_3-way'!X718^(1/3))*COS(('OddsRatio_working_3-way'!Y718+4*PI())/3)</f>
        <v>-0.23222000398693568</v>
      </c>
      <c r="AI718" s="11">
        <f>'OddsRatio_working_3-way'!U718/(3*'OddsRatio_working_3-way'!X718^(1/3))*SIN(('OddsRatio_working_3-way'!Y718)/3)</f>
        <v>-3.058172073413221E-2</v>
      </c>
      <c r="AJ718" s="11">
        <f>'OddsRatio_working_3-way'!U718/(3*'OddsRatio_working_3-way'!X718^(1/3))*SIN(('OddsRatio_working_3-way'!Y718+2*PI())/3)</f>
        <v>-0.43279856617335188</v>
      </c>
      <c r="AK718" s="11">
        <f>'OddsRatio_working_3-way'!U718/(3*'OddsRatio_working_3-way'!X718^(1/3))*SIN(('OddsRatio_working_3-way'!Y718+4*PI())/3)</f>
        <v>0.46338028690748401</v>
      </c>
      <c r="AL718" s="11">
        <f>'OddsRatio_working_3-way'!Z718+'OddsRatio_working_3-way'!AF718</f>
        <v>1.0348182041365415</v>
      </c>
      <c r="AM718" s="11">
        <f>'OddsRatio_working_3-way'!AA718+'OddsRatio_working_3-way'!AG718</f>
        <v>-0.57037819616267038</v>
      </c>
      <c r="AN718" s="11">
        <f>'OddsRatio_working_3-way'!AB718+'OddsRatio_working_3-way'!AH718</f>
        <v>-0.46444000797387142</v>
      </c>
      <c r="AO718" s="11">
        <f>'OddsRatio_working_3-way'!AC718+'OddsRatio_working_3-way'!AI718</f>
        <v>0</v>
      </c>
      <c r="AP718" s="11">
        <f>'OddsRatio_working_3-way'!AD718+'OddsRatio_working_3-way'!AJ718</f>
        <v>0</v>
      </c>
      <c r="AQ718" s="11">
        <f>'OddsRatio_working_3-way'!AE718+'OddsRatio_working_3-way'!AK718</f>
        <v>0</v>
      </c>
      <c r="AR718" s="10">
        <f>IF(A718="","",IF(('OddsRatio_working_3-way'!X718=0),IF(Q718&gt;0,-Q718^(1/3),(-Q718)^(1/3)),'OddsRatio_working_3-way'!AL718-'OddsRatio_working_3-way'!R718/3))</f>
        <v>1.0348182041365415</v>
      </c>
      <c r="AS718" s="11">
        <f>IF(('OddsRatio_working_3-way'!X718=0),IF(Q718&gt;0,-Q718^(1/3),(-Q718)^(1/3)),'OddsRatio_working_3-way'!AM718-'OddsRatio_working_3-way'!R718/3)</f>
        <v>-0.57037819616267038</v>
      </c>
      <c r="AT718" s="11">
        <f>IF(('OddsRatio_working_3-way'!X718=0),IF(Q718&gt;0,-Q718^(1/3),(-Q718)^(1/3)),'OddsRatio_working_3-way'!AN718-'OddsRatio_working_3-way'!R718/3)</f>
        <v>-0.46444000797387142</v>
      </c>
      <c r="AU718" s="11">
        <f>IF(('OddsRatio_working_3-way'!X718=0),0,'OddsRatio_working_3-way'!AO718)</f>
        <v>0</v>
      </c>
      <c r="AV718" s="11">
        <f>IF(('OddsRatio_working_3-way'!X718=0),0,'OddsRatio_working_3-way'!AP718)</f>
        <v>0</v>
      </c>
      <c r="AW718" s="11">
        <f>IF(('OddsRatio_working_3-way'!X718=0),0,'OddsRatio_working_3-way'!AQ718)</f>
        <v>0</v>
      </c>
    </row>
    <row r="719" spans="1:49" x14ac:dyDescent="0.2">
      <c r="A719" s="4">
        <f>IF('True_Odds_Calculator_3-way'!A720="","",'True_Odds_Calculator_3-way'!A720)</f>
        <v>8.32</v>
      </c>
      <c r="B719" s="4">
        <f>IF('True_Odds_Calculator_3-way'!B720="","",'True_Odds_Calculator_3-way'!B720)</f>
        <v>5.12</v>
      </c>
      <c r="C719" s="4">
        <f>IF('True_Odds_Calculator_3-way'!C720="","",'True_Odds_Calculator_3-way'!C720)</f>
        <v>1.36</v>
      </c>
      <c r="D719" s="9">
        <f t="shared" si="156"/>
        <v>0.10882601932390235</v>
      </c>
      <c r="E719" s="9">
        <f t="shared" si="157"/>
        <v>0.17828180221404349</v>
      </c>
      <c r="F719" s="9">
        <f t="shared" si="158"/>
        <v>0.71289217846205399</v>
      </c>
      <c r="G719" s="9">
        <f t="shared" si="159"/>
        <v>1.1187129703327838</v>
      </c>
      <c r="H719" s="9">
        <f t="shared" si="160"/>
        <v>9.1889789428359787</v>
      </c>
      <c r="I719" s="9">
        <f t="shared" si="161"/>
        <v>5.6090974377710694</v>
      </c>
      <c r="J719" s="9">
        <f t="shared" si="162"/>
        <v>1.4027366693198027</v>
      </c>
      <c r="K719" s="11">
        <f t="shared" si="163"/>
        <v>0.12019230769230768</v>
      </c>
      <c r="L719" s="11">
        <f t="shared" si="164"/>
        <v>0.1953125</v>
      </c>
      <c r="M719" s="11">
        <f t="shared" si="165"/>
        <v>0.73529411764705876</v>
      </c>
      <c r="N719" s="11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-0.18740389034219462</v>
      </c>
      <c r="O719" s="11">
        <f>0</f>
        <v>0</v>
      </c>
      <c r="P719" s="11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0.20368066848133484</v>
      </c>
      <c r="Q719" s="11">
        <f>2*'OddsRatio_working_3-way'!K719*'OddsRatio_working_3-way'!L719*'OddsRatio_working_3-way'!M719</f>
        <v>3.4522147200226241E-2</v>
      </c>
      <c r="R719" s="11">
        <f t="shared" si="166"/>
        <v>0</v>
      </c>
      <c r="S719" s="11">
        <f t="shared" si="167"/>
        <v>-1.0868540034543532</v>
      </c>
      <c r="T719" s="11">
        <f t="shared" si="168"/>
        <v>-0.18421254295836495</v>
      </c>
      <c r="U719" s="11">
        <f>'OddsRatio_working_3-way'!S719-'OddsRatio_working_3-way'!R719^2/3</f>
        <v>-1.0868540034543532</v>
      </c>
      <c r="V719" s="11">
        <f>'OddsRatio_working_3-way'!S719*'OddsRatio_working_3-way'!R719/3-2*'OddsRatio_working_3-way'!R719^3/27-'OddsRatio_working_3-way'!T719</f>
        <v>0.18421254295836495</v>
      </c>
      <c r="W719" s="11">
        <f>'OddsRatio_working_3-way'!V719^2+4*'OddsRatio_working_3-way'!U719^3/27</f>
        <v>-0.15626545124314514</v>
      </c>
      <c r="X719" s="11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0.21805945991078476</v>
      </c>
      <c r="Y719" s="11">
        <f>IF('OddsRatio_working_3-way'!W719&gt;=0,IF('OddsRatio_working_3-way'!V719+SQRT('OddsRatio_working_3-way'!W719)&gt;0,0,PI()),ACOS('OddsRatio_working_3-way'!V719/(2*'OddsRatio_working_3-way'!X719)))</f>
        <v>1.1347151688483716</v>
      </c>
      <c r="Z719" s="11">
        <f>'OddsRatio_working_3-way'!X719^(1/3)*COS('OddsRatio_working_3-way'!Y719/3)</f>
        <v>0.55935648516639203</v>
      </c>
      <c r="AA719" s="11">
        <f>'OddsRatio_working_3-way'!X719^(1/3)*COS(('OddsRatio_working_3-way'!Y719+2*PI())/3)</f>
        <v>-0.47217173011021135</v>
      </c>
      <c r="AB719" s="11">
        <f>'OddsRatio_working_3-way'!X719^(1/3)*COS(('OddsRatio_working_3-way'!Y719+4*PI())/3)</f>
        <v>-8.7184755056180868E-2</v>
      </c>
      <c r="AC719" s="11">
        <f>'OddsRatio_working_3-way'!X719^(1/3)*SIN('OddsRatio_working_3-way'!Y719/3)</f>
        <v>0.22227233368194443</v>
      </c>
      <c r="AD719" s="11">
        <f>'OddsRatio_working_3-way'!X719^(1/3)*SIN(('OddsRatio_working_3-way'!Y719+2*PI())/3)</f>
        <v>0.37328075908469688</v>
      </c>
      <c r="AE719" s="11">
        <f>'OddsRatio_working_3-way'!X719^(1/3)*SIN(('OddsRatio_working_3-way'!Y719+4*PI())/3)</f>
        <v>-0.59555309276664126</v>
      </c>
      <c r="AF719" s="11">
        <f>-'OddsRatio_working_3-way'!U719/(3*'OddsRatio_working_3-way'!X719^(1/3))*COS(('OddsRatio_working_3-way'!Y719)/3)</f>
        <v>0.55935648516639191</v>
      </c>
      <c r="AG719" s="11">
        <f>-'OddsRatio_working_3-way'!U719/(3*'OddsRatio_working_3-way'!X719^(1/3))*COS(('OddsRatio_working_3-way'!Y719+2*PI())/3)</f>
        <v>-0.4721717301102113</v>
      </c>
      <c r="AH719" s="11">
        <f>-'OddsRatio_working_3-way'!U719/(3*'OddsRatio_working_3-way'!X719^(1/3))*COS(('OddsRatio_working_3-way'!Y719+4*PI())/3)</f>
        <v>-8.7184755056180854E-2</v>
      </c>
      <c r="AI719" s="11">
        <f>'OddsRatio_working_3-way'!U719/(3*'OddsRatio_working_3-way'!X719^(1/3))*SIN(('OddsRatio_working_3-way'!Y719)/3)</f>
        <v>-0.22227233368194441</v>
      </c>
      <c r="AJ719" s="11">
        <f>'OddsRatio_working_3-way'!U719/(3*'OddsRatio_working_3-way'!X719^(1/3))*SIN(('OddsRatio_working_3-way'!Y719+2*PI())/3)</f>
        <v>-0.37328075908469682</v>
      </c>
      <c r="AK719" s="11">
        <f>'OddsRatio_working_3-way'!U719/(3*'OddsRatio_working_3-way'!X719^(1/3))*SIN(('OddsRatio_working_3-way'!Y719+4*PI())/3)</f>
        <v>0.59555309276664115</v>
      </c>
      <c r="AL719" s="11">
        <f>'OddsRatio_working_3-way'!Z719+'OddsRatio_working_3-way'!AF719</f>
        <v>1.1187129703327838</v>
      </c>
      <c r="AM719" s="11">
        <f>'OddsRatio_working_3-way'!AA719+'OddsRatio_working_3-way'!AG719</f>
        <v>-0.94434346022042259</v>
      </c>
      <c r="AN719" s="11">
        <f>'OddsRatio_working_3-way'!AB719+'OddsRatio_working_3-way'!AH719</f>
        <v>-0.17436951011236174</v>
      </c>
      <c r="AO719" s="11">
        <f>'OddsRatio_working_3-way'!AC719+'OddsRatio_working_3-way'!AI719</f>
        <v>0</v>
      </c>
      <c r="AP719" s="11">
        <f>'OddsRatio_working_3-way'!AD719+'OddsRatio_working_3-way'!AJ719</f>
        <v>0</v>
      </c>
      <c r="AQ719" s="11">
        <f>'OddsRatio_working_3-way'!AE719+'OddsRatio_working_3-way'!AK719</f>
        <v>0</v>
      </c>
      <c r="AR719" s="10">
        <f>IF(A719="","",IF(('OddsRatio_working_3-way'!X719=0),IF(Q719&gt;0,-Q719^(1/3),(-Q719)^(1/3)),'OddsRatio_working_3-way'!AL719-'OddsRatio_working_3-way'!R719/3))</f>
        <v>1.1187129703327838</v>
      </c>
      <c r="AS719" s="11">
        <f>IF(('OddsRatio_working_3-way'!X719=0),IF(Q719&gt;0,-Q719^(1/3),(-Q719)^(1/3)),'OddsRatio_working_3-way'!AM719-'OddsRatio_working_3-way'!R719/3)</f>
        <v>-0.94434346022042259</v>
      </c>
      <c r="AT719" s="11">
        <f>IF(('OddsRatio_working_3-way'!X719=0),IF(Q719&gt;0,-Q719^(1/3),(-Q719)^(1/3)),'OddsRatio_working_3-way'!AN719-'OddsRatio_working_3-way'!R719/3)</f>
        <v>-0.17436951011236174</v>
      </c>
      <c r="AU719" s="11">
        <f>IF(('OddsRatio_working_3-way'!X719=0),0,'OddsRatio_working_3-way'!AO719)</f>
        <v>0</v>
      </c>
      <c r="AV719" s="11">
        <f>IF(('OddsRatio_working_3-way'!X719=0),0,'OddsRatio_working_3-way'!AP719)</f>
        <v>0</v>
      </c>
      <c r="AW719" s="11">
        <f>IF(('OddsRatio_working_3-way'!X719=0),0,'OddsRatio_working_3-way'!AQ719)</f>
        <v>0</v>
      </c>
    </row>
    <row r="720" spans="1:49" x14ac:dyDescent="0.2">
      <c r="A720" s="4">
        <f>IF('True_Odds_Calculator_3-way'!A721="","",'True_Odds_Calculator_3-way'!A721)</f>
        <v>2.08</v>
      </c>
      <c r="B720" s="4">
        <f>IF('True_Odds_Calculator_3-way'!B721="","",'True_Odds_Calculator_3-way'!B721)</f>
        <v>3.57</v>
      </c>
      <c r="C720" s="4">
        <f>IF('True_Odds_Calculator_3-way'!C721="","",'True_Odds_Calculator_3-way'!C721)</f>
        <v>3.83</v>
      </c>
      <c r="D720" s="9">
        <f t="shared" si="156"/>
        <v>0.47221534848504065</v>
      </c>
      <c r="E720" s="9">
        <f t="shared" si="157"/>
        <v>0.27324947164806873</v>
      </c>
      <c r="F720" s="9">
        <f t="shared" si="158"/>
        <v>0.25453517986689039</v>
      </c>
      <c r="G720" s="9">
        <f t="shared" si="159"/>
        <v>1.0348869296842897</v>
      </c>
      <c r="H720" s="9">
        <f t="shared" si="160"/>
        <v>2.1176778840590336</v>
      </c>
      <c r="I720" s="9">
        <f t="shared" si="161"/>
        <v>3.6596594092886248</v>
      </c>
      <c r="J720" s="9">
        <f t="shared" si="162"/>
        <v>3.9287300110065404</v>
      </c>
      <c r="K720" s="11">
        <f t="shared" si="163"/>
        <v>0.48076923076923073</v>
      </c>
      <c r="L720" s="11">
        <f t="shared" si="164"/>
        <v>0.28011204481792717</v>
      </c>
      <c r="M720" s="11">
        <f t="shared" si="165"/>
        <v>0.2610966057441253</v>
      </c>
      <c r="N720" s="11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-0.2761932047372071</v>
      </c>
      <c r="O720" s="11">
        <f>0</f>
        <v>0</v>
      </c>
      <c r="P720" s="11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0.22784771671271442</v>
      </c>
      <c r="Q720" s="11">
        <f>2*'OddsRatio_working_3-way'!K720*'OddsRatio_working_3-way'!L720*'OddsRatio_working_3-way'!M720</f>
        <v>7.0323369355776044E-2</v>
      </c>
      <c r="R720" s="11">
        <f t="shared" si="166"/>
        <v>0</v>
      </c>
      <c r="S720" s="11">
        <f t="shared" si="167"/>
        <v>-0.82495772091680331</v>
      </c>
      <c r="T720" s="11">
        <f t="shared" si="168"/>
        <v>-0.25461658052987751</v>
      </c>
      <c r="U720" s="11">
        <f>'OddsRatio_working_3-way'!S720-'OddsRatio_working_3-way'!R720^2/3</f>
        <v>-0.82495772091680331</v>
      </c>
      <c r="V720" s="11">
        <f>'OddsRatio_working_3-way'!S720*'OddsRatio_working_3-way'!R720/3-2*'OddsRatio_working_3-way'!R720^3/27-'OddsRatio_working_3-way'!T720</f>
        <v>0.25461658052987751</v>
      </c>
      <c r="W720" s="11">
        <f>'OddsRatio_working_3-way'!V720^2+4*'OddsRatio_working_3-way'!U720^3/27</f>
        <v>-1.8345108152018522E-2</v>
      </c>
      <c r="X720" s="11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0.1442001310962876</v>
      </c>
      <c r="Y720" s="11">
        <f>IF('OddsRatio_working_3-way'!W720&gt;=0,IF('OddsRatio_working_3-way'!V720+SQRT('OddsRatio_working_3-way'!W720)&gt;0,0,PI()),ACOS('OddsRatio_working_3-way'!V720/(2*'OddsRatio_working_3-way'!X720)))</f>
        <v>0.48888224201623731</v>
      </c>
      <c r="Z720" s="11">
        <f>'OddsRatio_working_3-way'!X720^(1/3)*COS('OddsRatio_working_3-way'!Y720/3)</f>
        <v>0.51744346484214487</v>
      </c>
      <c r="AA720" s="11">
        <f>'OddsRatio_working_3-way'!X720^(1/3)*COS(('OddsRatio_working_3-way'!Y720+2*PI())/3)</f>
        <v>-0.33240094080659871</v>
      </c>
      <c r="AB720" s="11">
        <f>'OddsRatio_working_3-way'!X720^(1/3)*COS(('OddsRatio_working_3-way'!Y720+4*PI())/3)</f>
        <v>-0.1850425240355465</v>
      </c>
      <c r="AC720" s="11">
        <f>'OddsRatio_working_3-way'!X720^(1/3)*SIN('OddsRatio_working_3-way'!Y720/3)</f>
        <v>8.5077421590124255E-2</v>
      </c>
      <c r="AD720" s="11">
        <f>'OddsRatio_working_3-way'!X720^(1/3)*SIN(('OddsRatio_working_3-way'!Y720+2*PI())/3)</f>
        <v>0.40558047478047538</v>
      </c>
      <c r="AE720" s="11">
        <f>'OddsRatio_working_3-way'!X720^(1/3)*SIN(('OddsRatio_working_3-way'!Y720+4*PI())/3)</f>
        <v>-0.49065789637059953</v>
      </c>
      <c r="AF720" s="11">
        <f>-'OddsRatio_working_3-way'!U720/(3*'OddsRatio_working_3-way'!X720^(1/3))*COS(('OddsRatio_working_3-way'!Y720)/3)</f>
        <v>0.51744346484214487</v>
      </c>
      <c r="AG720" s="11">
        <f>-'OddsRatio_working_3-way'!U720/(3*'OddsRatio_working_3-way'!X720^(1/3))*COS(('OddsRatio_working_3-way'!Y720+2*PI())/3)</f>
        <v>-0.33240094080659871</v>
      </c>
      <c r="AH720" s="11">
        <f>-'OddsRatio_working_3-way'!U720/(3*'OddsRatio_working_3-way'!X720^(1/3))*COS(('OddsRatio_working_3-way'!Y720+4*PI())/3)</f>
        <v>-0.1850425240355465</v>
      </c>
      <c r="AI720" s="11">
        <f>'OddsRatio_working_3-way'!U720/(3*'OddsRatio_working_3-way'!X720^(1/3))*SIN(('OddsRatio_working_3-way'!Y720)/3)</f>
        <v>-8.5077421590124255E-2</v>
      </c>
      <c r="AJ720" s="11">
        <f>'OddsRatio_working_3-way'!U720/(3*'OddsRatio_working_3-way'!X720^(1/3))*SIN(('OddsRatio_working_3-way'!Y720+2*PI())/3)</f>
        <v>-0.40558047478047538</v>
      </c>
      <c r="AK720" s="11">
        <f>'OddsRatio_working_3-way'!U720/(3*'OddsRatio_working_3-way'!X720^(1/3))*SIN(('OddsRatio_working_3-way'!Y720+4*PI())/3)</f>
        <v>0.49065789637059953</v>
      </c>
      <c r="AL720" s="11">
        <f>'OddsRatio_working_3-way'!Z720+'OddsRatio_working_3-way'!AF720</f>
        <v>1.0348869296842897</v>
      </c>
      <c r="AM720" s="11">
        <f>'OddsRatio_working_3-way'!AA720+'OddsRatio_working_3-way'!AG720</f>
        <v>-0.66480188161319742</v>
      </c>
      <c r="AN720" s="11">
        <f>'OddsRatio_working_3-way'!AB720+'OddsRatio_working_3-way'!AH720</f>
        <v>-0.37008504807109299</v>
      </c>
      <c r="AO720" s="11">
        <f>'OddsRatio_working_3-way'!AC720+'OddsRatio_working_3-way'!AI720</f>
        <v>0</v>
      </c>
      <c r="AP720" s="11">
        <f>'OddsRatio_working_3-way'!AD720+'OddsRatio_working_3-way'!AJ720</f>
        <v>0</v>
      </c>
      <c r="AQ720" s="11">
        <f>'OddsRatio_working_3-way'!AE720+'OddsRatio_working_3-way'!AK720</f>
        <v>0</v>
      </c>
      <c r="AR720" s="10">
        <f>IF(A720="","",IF(('OddsRatio_working_3-way'!X720=0),IF(Q720&gt;0,-Q720^(1/3),(-Q720)^(1/3)),'OddsRatio_working_3-way'!AL720-'OddsRatio_working_3-way'!R720/3))</f>
        <v>1.0348869296842897</v>
      </c>
      <c r="AS720" s="11">
        <f>IF(('OddsRatio_working_3-way'!X720=0),IF(Q720&gt;0,-Q720^(1/3),(-Q720)^(1/3)),'OddsRatio_working_3-way'!AM720-'OddsRatio_working_3-way'!R720/3)</f>
        <v>-0.66480188161319742</v>
      </c>
      <c r="AT720" s="11">
        <f>IF(('OddsRatio_working_3-way'!X720=0),IF(Q720&gt;0,-Q720^(1/3),(-Q720)^(1/3)),'OddsRatio_working_3-way'!AN720-'OddsRatio_working_3-way'!R720/3)</f>
        <v>-0.37008504807109299</v>
      </c>
      <c r="AU720" s="11">
        <f>IF(('OddsRatio_working_3-way'!X720=0),0,'OddsRatio_working_3-way'!AO720)</f>
        <v>0</v>
      </c>
      <c r="AV720" s="11">
        <f>IF(('OddsRatio_working_3-way'!X720=0),0,'OddsRatio_working_3-way'!AP720)</f>
        <v>0</v>
      </c>
      <c r="AW720" s="11">
        <f>IF(('OddsRatio_working_3-way'!X720=0),0,'OddsRatio_working_3-way'!AQ720)</f>
        <v>0</v>
      </c>
    </row>
    <row r="721" spans="1:49" x14ac:dyDescent="0.2">
      <c r="A721" s="4">
        <f>IF('True_Odds_Calculator_3-way'!A722="","",'True_Odds_Calculator_3-way'!A722)</f>
        <v>1.43</v>
      </c>
      <c r="B721" s="4">
        <f>IF('True_Odds_Calculator_3-way'!B722="","",'True_Odds_Calculator_3-way'!B722)</f>
        <v>4.75</v>
      </c>
      <c r="C721" s="4">
        <f>IF('True_Odds_Calculator_3-way'!C722="","",'True_Odds_Calculator_3-way'!C722)</f>
        <v>8.6</v>
      </c>
      <c r="D721" s="9">
        <f t="shared" si="156"/>
        <v>0.68766167950142543</v>
      </c>
      <c r="E721" s="9">
        <f t="shared" si="157"/>
        <v>0.20156914456805258</v>
      </c>
      <c r="F721" s="9">
        <f t="shared" si="158"/>
        <v>0.11076917593052203</v>
      </c>
      <c r="G721" s="9">
        <f t="shared" si="159"/>
        <v>1.056287137786456</v>
      </c>
      <c r="H721" s="9">
        <f t="shared" si="160"/>
        <v>1.4542034692481758</v>
      </c>
      <c r="I721" s="9">
        <f t="shared" si="161"/>
        <v>4.9610767666992102</v>
      </c>
      <c r="J721" s="9">
        <f t="shared" si="162"/>
        <v>9.0277822471770666</v>
      </c>
      <c r="K721" s="11">
        <f t="shared" si="163"/>
        <v>0.69930069930069938</v>
      </c>
      <c r="L721" s="11">
        <f t="shared" si="164"/>
        <v>0.21052631578947367</v>
      </c>
      <c r="M721" s="11">
        <f t="shared" si="165"/>
        <v>0.11627906976744186</v>
      </c>
      <c r="N721" s="11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-0.20979020979020968</v>
      </c>
      <c r="O721" s="11">
        <f>0</f>
        <v>0</v>
      </c>
      <c r="P721" s="11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0.2016588063099691</v>
      </c>
      <c r="Q721" s="11">
        <f>2*'OddsRatio_working_3-way'!K721*'OddsRatio_working_3-way'!L721*'OddsRatio_working_3-way'!M721</f>
        <v>3.4237488337855539E-2</v>
      </c>
      <c r="R721" s="11">
        <f t="shared" si="166"/>
        <v>0</v>
      </c>
      <c r="S721" s="11">
        <f t="shared" si="167"/>
        <v>-0.96124031007751987</v>
      </c>
      <c r="T721" s="11">
        <f t="shared" si="168"/>
        <v>-0.16319869441044482</v>
      </c>
      <c r="U721" s="11">
        <f>'OddsRatio_working_3-way'!S721-'OddsRatio_working_3-way'!R721^2/3</f>
        <v>-0.96124031007751987</v>
      </c>
      <c r="V721" s="11">
        <f>'OddsRatio_working_3-way'!S721*'OddsRatio_working_3-way'!R721/3-2*'OddsRatio_working_3-way'!R721^3/27-'OddsRatio_working_3-way'!T721</f>
        <v>0.16319869441044482</v>
      </c>
      <c r="W721" s="11">
        <f>'OddsRatio_working_3-way'!V721^2+4*'OddsRatio_working_3-way'!U721^3/27</f>
        <v>-0.1049468738039642</v>
      </c>
      <c r="X721" s="11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0.18137026193758857</v>
      </c>
      <c r="Y721" s="11">
        <f>IF('OddsRatio_working_3-way'!W721&gt;=0,IF('OddsRatio_working_3-way'!V721+SQRT('OddsRatio_working_3-way'!W721)&gt;0,0,PI()),ACOS('OddsRatio_working_3-way'!V721/(2*'OddsRatio_working_3-way'!X721)))</f>
        <v>1.1041376144579282</v>
      </c>
      <c r="Z721" s="11">
        <f>'OddsRatio_working_3-way'!X721^(1/3)*COS('OddsRatio_working_3-way'!Y721/3)</f>
        <v>0.528143568893228</v>
      </c>
      <c r="AA721" s="11">
        <f>'OddsRatio_working_3-way'!X721^(1/3)*COS(('OddsRatio_working_3-way'!Y721+2*PI())/3)</f>
        <v>-0.44044739357929147</v>
      </c>
      <c r="AB721" s="11">
        <f>'OddsRatio_working_3-way'!X721^(1/3)*COS(('OddsRatio_working_3-way'!Y721+4*PI())/3)</f>
        <v>-8.7696175313936642E-2</v>
      </c>
      <c r="AC721" s="11">
        <f>'OddsRatio_working_3-way'!X721^(1/3)*SIN('OddsRatio_working_3-way'!Y721/3)</f>
        <v>0.20366101082247118</v>
      </c>
      <c r="AD721" s="11">
        <f>'OddsRatio_working_3-way'!X721^(1/3)*SIN(('OddsRatio_working_3-way'!Y721+2*PI())/3)</f>
        <v>0.35555524209567674</v>
      </c>
      <c r="AE721" s="11">
        <f>'OddsRatio_working_3-way'!X721^(1/3)*SIN(('OddsRatio_working_3-way'!Y721+4*PI())/3)</f>
        <v>-0.55921625291814792</v>
      </c>
      <c r="AF721" s="11">
        <f>-'OddsRatio_working_3-way'!U721/(3*'OddsRatio_working_3-way'!X721^(1/3))*COS(('OddsRatio_working_3-way'!Y721)/3)</f>
        <v>0.528143568893228</v>
      </c>
      <c r="AG721" s="11">
        <f>-'OddsRatio_working_3-way'!U721/(3*'OddsRatio_working_3-way'!X721^(1/3))*COS(('OddsRatio_working_3-way'!Y721+2*PI())/3)</f>
        <v>-0.44044739357929147</v>
      </c>
      <c r="AH721" s="11">
        <f>-'OddsRatio_working_3-way'!U721/(3*'OddsRatio_working_3-way'!X721^(1/3))*COS(('OddsRatio_working_3-way'!Y721+4*PI())/3)</f>
        <v>-8.7696175313936642E-2</v>
      </c>
      <c r="AI721" s="11">
        <f>'OddsRatio_working_3-way'!U721/(3*'OddsRatio_working_3-way'!X721^(1/3))*SIN(('OddsRatio_working_3-way'!Y721)/3)</f>
        <v>-0.20366101082247118</v>
      </c>
      <c r="AJ721" s="11">
        <f>'OddsRatio_working_3-way'!U721/(3*'OddsRatio_working_3-way'!X721^(1/3))*SIN(('OddsRatio_working_3-way'!Y721+2*PI())/3)</f>
        <v>-0.35555524209567674</v>
      </c>
      <c r="AK721" s="11">
        <f>'OddsRatio_working_3-way'!U721/(3*'OddsRatio_working_3-way'!X721^(1/3))*SIN(('OddsRatio_working_3-way'!Y721+4*PI())/3)</f>
        <v>0.55921625291814792</v>
      </c>
      <c r="AL721" s="11">
        <f>'OddsRatio_working_3-way'!Z721+'OddsRatio_working_3-way'!AF721</f>
        <v>1.056287137786456</v>
      </c>
      <c r="AM721" s="11">
        <f>'OddsRatio_working_3-way'!AA721+'OddsRatio_working_3-way'!AG721</f>
        <v>-0.88089478715858294</v>
      </c>
      <c r="AN721" s="11">
        <f>'OddsRatio_working_3-way'!AB721+'OddsRatio_working_3-way'!AH721</f>
        <v>-0.17539235062787328</v>
      </c>
      <c r="AO721" s="11">
        <f>'OddsRatio_working_3-way'!AC721+'OddsRatio_working_3-way'!AI721</f>
        <v>0</v>
      </c>
      <c r="AP721" s="11">
        <f>'OddsRatio_working_3-way'!AD721+'OddsRatio_working_3-way'!AJ721</f>
        <v>0</v>
      </c>
      <c r="AQ721" s="11">
        <f>'OddsRatio_working_3-way'!AE721+'OddsRatio_working_3-way'!AK721</f>
        <v>0</v>
      </c>
      <c r="AR721" s="10">
        <f>IF(A721="","",IF(('OddsRatio_working_3-way'!X721=0),IF(Q721&gt;0,-Q721^(1/3),(-Q721)^(1/3)),'OddsRatio_working_3-way'!AL721-'OddsRatio_working_3-way'!R721/3))</f>
        <v>1.056287137786456</v>
      </c>
      <c r="AS721" s="11">
        <f>IF(('OddsRatio_working_3-way'!X721=0),IF(Q721&gt;0,-Q721^(1/3),(-Q721)^(1/3)),'OddsRatio_working_3-way'!AM721-'OddsRatio_working_3-way'!R721/3)</f>
        <v>-0.88089478715858294</v>
      </c>
      <c r="AT721" s="11">
        <f>IF(('OddsRatio_working_3-way'!X721=0),IF(Q721&gt;0,-Q721^(1/3),(-Q721)^(1/3)),'OddsRatio_working_3-way'!AN721-'OddsRatio_working_3-way'!R721/3)</f>
        <v>-0.17539235062787328</v>
      </c>
      <c r="AU721" s="11">
        <f>IF(('OddsRatio_working_3-way'!X721=0),0,'OddsRatio_working_3-way'!AO721)</f>
        <v>0</v>
      </c>
      <c r="AV721" s="11">
        <f>IF(('OddsRatio_working_3-way'!X721=0),0,'OddsRatio_working_3-way'!AP721)</f>
        <v>0</v>
      </c>
      <c r="AW721" s="11">
        <f>IF(('OddsRatio_working_3-way'!X721=0),0,'OddsRatio_working_3-way'!AQ721)</f>
        <v>0</v>
      </c>
    </row>
    <row r="722" spans="1:49" x14ac:dyDescent="0.2">
      <c r="A722" s="4">
        <f>IF('True_Odds_Calculator_3-way'!A723="","",'True_Odds_Calculator_3-way'!A723)</f>
        <v>1.58</v>
      </c>
      <c r="B722" s="4">
        <f>IF('True_Odds_Calculator_3-way'!B723="","",'True_Odds_Calculator_3-way'!B723)</f>
        <v>3.85</v>
      </c>
      <c r="C722" s="4">
        <f>IF('True_Odds_Calculator_3-way'!C723="","",'True_Odds_Calculator_3-way'!C723)</f>
        <v>6.9</v>
      </c>
      <c r="D722" s="9">
        <f t="shared" si="156"/>
        <v>0.61673068406272114</v>
      </c>
      <c r="E722" s="9">
        <f t="shared" si="157"/>
        <v>0.24668864182767133</v>
      </c>
      <c r="F722" s="9">
        <f t="shared" si="158"/>
        <v>0.13658067410960753</v>
      </c>
      <c r="G722" s="9">
        <f t="shared" si="159"/>
        <v>1.0714711988319001</v>
      </c>
      <c r="H722" s="9">
        <f t="shared" si="160"/>
        <v>1.6214532953225018</v>
      </c>
      <c r="I722" s="9">
        <f t="shared" si="161"/>
        <v>4.0536929166709159</v>
      </c>
      <c r="J722" s="9">
        <f t="shared" si="162"/>
        <v>7.3216800731082108</v>
      </c>
      <c r="K722" s="11">
        <f t="shared" si="163"/>
        <v>0.63291139240506322</v>
      </c>
      <c r="L722" s="11">
        <f t="shared" si="164"/>
        <v>0.25974025974025972</v>
      </c>
      <c r="M722" s="11">
        <f t="shared" si="165"/>
        <v>0.14492753623188406</v>
      </c>
      <c r="N722" s="11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-0.23235817567132921</v>
      </c>
      <c r="O722" s="11">
        <f>0</f>
        <v>0</v>
      </c>
      <c r="P722" s="11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0.22228734391640279</v>
      </c>
      <c r="Q722" s="11">
        <f>2*'OddsRatio_working_3-way'!K722*'OddsRatio_working_3-way'!L722*'OddsRatio_working_3-way'!M722</f>
        <v>4.76500201321335E-2</v>
      </c>
      <c r="R722" s="11">
        <f t="shared" si="166"/>
        <v>0</v>
      </c>
      <c r="S722" s="11">
        <f t="shared" si="167"/>
        <v>-0.95665815620289762</v>
      </c>
      <c r="T722" s="11">
        <f t="shared" si="168"/>
        <v>-0.20507141612066401</v>
      </c>
      <c r="U722" s="11">
        <f>'OddsRatio_working_3-way'!S722-'OddsRatio_working_3-way'!R722^2/3</f>
        <v>-0.95665815620289762</v>
      </c>
      <c r="V722" s="11">
        <f>'OddsRatio_working_3-way'!S722*'OddsRatio_working_3-way'!R722/3-2*'OddsRatio_working_3-way'!R722^3/27-'OddsRatio_working_3-way'!T722</f>
        <v>0.20507141612066401</v>
      </c>
      <c r="W722" s="11">
        <f>'OddsRatio_working_3-way'!V722^2+4*'OddsRatio_working_3-way'!U722^3/27</f>
        <v>-8.7653654521054225E-2</v>
      </c>
      <c r="X722" s="11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0.18007494289238909</v>
      </c>
      <c r="Y722" s="11">
        <f>IF('OddsRatio_working_3-way'!W722&gt;=0,IF('OddsRatio_working_3-way'!V722+SQRT('OddsRatio_working_3-way'!W722)&gt;0,0,PI()),ACOS('OddsRatio_working_3-way'!V722/(2*'OddsRatio_working_3-way'!X722)))</f>
        <v>0.96501353380157717</v>
      </c>
      <c r="Z722" s="11">
        <f>'OddsRatio_working_3-way'!X722^(1/3)*COS('OddsRatio_working_3-way'!Y722/3)</f>
        <v>0.53573559941595006</v>
      </c>
      <c r="AA722" s="11">
        <f>'OddsRatio_working_3-way'!X722^(1/3)*COS(('OddsRatio_working_3-way'!Y722+2*PI())/3)</f>
        <v>-0.42248042755430876</v>
      </c>
      <c r="AB722" s="11">
        <f>'OddsRatio_working_3-way'!X722^(1/3)*COS(('OddsRatio_working_3-way'!Y722+4*PI())/3)</f>
        <v>-0.11325517186164098</v>
      </c>
      <c r="AC722" s="11">
        <f>'OddsRatio_working_3-way'!X722^(1/3)*SIN('OddsRatio_working_3-way'!Y722/3)</f>
        <v>0.17853128461439255</v>
      </c>
      <c r="AD722" s="11">
        <f>'OddsRatio_working_3-way'!X722^(1/3)*SIN(('OddsRatio_working_3-way'!Y722+2*PI())/3)</f>
        <v>0.37469499649870025</v>
      </c>
      <c r="AE722" s="11">
        <f>'OddsRatio_working_3-way'!X722^(1/3)*SIN(('OddsRatio_working_3-way'!Y722+4*PI())/3)</f>
        <v>-0.55322628111309269</v>
      </c>
      <c r="AF722" s="11">
        <f>-'OddsRatio_working_3-way'!U722/(3*'OddsRatio_working_3-way'!X722^(1/3))*COS(('OddsRatio_working_3-way'!Y722)/3)</f>
        <v>0.53573559941595006</v>
      </c>
      <c r="AG722" s="11">
        <f>-'OddsRatio_working_3-way'!U722/(3*'OddsRatio_working_3-way'!X722^(1/3))*COS(('OddsRatio_working_3-way'!Y722+2*PI())/3)</f>
        <v>-0.42248042755430876</v>
      </c>
      <c r="AH722" s="11">
        <f>-'OddsRatio_working_3-way'!U722/(3*'OddsRatio_working_3-way'!X722^(1/3))*COS(('OddsRatio_working_3-way'!Y722+4*PI())/3)</f>
        <v>-0.11325517186164098</v>
      </c>
      <c r="AI722" s="11">
        <f>'OddsRatio_working_3-way'!U722/(3*'OddsRatio_working_3-way'!X722^(1/3))*SIN(('OddsRatio_working_3-way'!Y722)/3)</f>
        <v>-0.17853128461439255</v>
      </c>
      <c r="AJ722" s="11">
        <f>'OddsRatio_working_3-way'!U722/(3*'OddsRatio_working_3-way'!X722^(1/3))*SIN(('OddsRatio_working_3-way'!Y722+2*PI())/3)</f>
        <v>-0.37469499649870025</v>
      </c>
      <c r="AK722" s="11">
        <f>'OddsRatio_working_3-way'!U722/(3*'OddsRatio_working_3-way'!X722^(1/3))*SIN(('OddsRatio_working_3-way'!Y722+4*PI())/3)</f>
        <v>0.55322628111309269</v>
      </c>
      <c r="AL722" s="11">
        <f>'OddsRatio_working_3-way'!Z722+'OddsRatio_working_3-way'!AF722</f>
        <v>1.0714711988319001</v>
      </c>
      <c r="AM722" s="11">
        <f>'OddsRatio_working_3-way'!AA722+'OddsRatio_working_3-way'!AG722</f>
        <v>-0.84496085510861751</v>
      </c>
      <c r="AN722" s="11">
        <f>'OddsRatio_working_3-way'!AB722+'OddsRatio_working_3-way'!AH722</f>
        <v>-0.22651034372328196</v>
      </c>
      <c r="AO722" s="11">
        <f>'OddsRatio_working_3-way'!AC722+'OddsRatio_working_3-way'!AI722</f>
        <v>0</v>
      </c>
      <c r="AP722" s="11">
        <f>'OddsRatio_working_3-way'!AD722+'OddsRatio_working_3-way'!AJ722</f>
        <v>0</v>
      </c>
      <c r="AQ722" s="11">
        <f>'OddsRatio_working_3-way'!AE722+'OddsRatio_working_3-way'!AK722</f>
        <v>0</v>
      </c>
      <c r="AR722" s="10">
        <f>IF(A722="","",IF(('OddsRatio_working_3-way'!X722=0),IF(Q722&gt;0,-Q722^(1/3),(-Q722)^(1/3)),'OddsRatio_working_3-way'!AL722-'OddsRatio_working_3-way'!R722/3))</f>
        <v>1.0714711988319001</v>
      </c>
      <c r="AS722" s="11">
        <f>IF(('OddsRatio_working_3-way'!X722=0),IF(Q722&gt;0,-Q722^(1/3),(-Q722)^(1/3)),'OddsRatio_working_3-way'!AM722-'OddsRatio_working_3-way'!R722/3)</f>
        <v>-0.84496085510861751</v>
      </c>
      <c r="AT722" s="11">
        <f>IF(('OddsRatio_working_3-way'!X722=0),IF(Q722&gt;0,-Q722^(1/3),(-Q722)^(1/3)),'OddsRatio_working_3-way'!AN722-'OddsRatio_working_3-way'!R722/3)</f>
        <v>-0.22651034372328196</v>
      </c>
      <c r="AU722" s="11">
        <f>IF(('OddsRatio_working_3-way'!X722=0),0,'OddsRatio_working_3-way'!AO722)</f>
        <v>0</v>
      </c>
      <c r="AV722" s="11">
        <f>IF(('OddsRatio_working_3-way'!X722=0),0,'OddsRatio_working_3-way'!AP722)</f>
        <v>0</v>
      </c>
      <c r="AW722" s="11">
        <f>IF(('OddsRatio_working_3-way'!X722=0),0,'OddsRatio_working_3-way'!AQ722)</f>
        <v>0</v>
      </c>
    </row>
    <row r="723" spans="1:49" x14ac:dyDescent="0.2">
      <c r="A723" s="4">
        <f>IF('True_Odds_Calculator_3-way'!A724="","",'True_Odds_Calculator_3-way'!A724)</f>
        <v>3.52</v>
      </c>
      <c r="B723" s="4">
        <f>IF('True_Odds_Calculator_3-way'!B724="","",'True_Odds_Calculator_3-way'!B724)</f>
        <v>2.96</v>
      </c>
      <c r="C723" s="4">
        <f>IF('True_Odds_Calculator_3-way'!C724="","",'True_Odds_Calculator_3-way'!C724)</f>
        <v>2.4300000000000002</v>
      </c>
      <c r="D723" s="9">
        <f t="shared" si="156"/>
        <v>0.2739577762608042</v>
      </c>
      <c r="E723" s="9">
        <f t="shared" si="157"/>
        <v>0.32666237045054425</v>
      </c>
      <c r="F723" s="9">
        <f t="shared" si="158"/>
        <v>0.39937985328865178</v>
      </c>
      <c r="G723" s="9">
        <f t="shared" si="159"/>
        <v>1.0516656890696217</v>
      </c>
      <c r="H723" s="9">
        <f t="shared" si="160"/>
        <v>3.6501975364554471</v>
      </c>
      <c r="I723" s="9">
        <f t="shared" si="161"/>
        <v>3.0612647505764583</v>
      </c>
      <c r="J723" s="9">
        <f t="shared" si="162"/>
        <v>2.5038819353695589</v>
      </c>
      <c r="K723" s="11">
        <f t="shared" si="163"/>
        <v>0.28409090909090912</v>
      </c>
      <c r="L723" s="11">
        <f t="shared" si="164"/>
        <v>0.33783783783783783</v>
      </c>
      <c r="M723" s="11">
        <f t="shared" si="165"/>
        <v>0.41152263374485593</v>
      </c>
      <c r="N723" s="11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-0.27896646646646661</v>
      </c>
      <c r="O723" s="11">
        <f>0</f>
        <v>0</v>
      </c>
      <c r="P723" s="11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0.23342471259137926</v>
      </c>
      <c r="Q723" s="11">
        <f>2*'OddsRatio_working_3-way'!K723*'OddsRatio_working_3-way'!L723*'OddsRatio_working_3-way'!M723</f>
        <v>7.89931345486901E-2</v>
      </c>
      <c r="R723" s="11">
        <f t="shared" si="166"/>
        <v>0</v>
      </c>
      <c r="S723" s="11">
        <f t="shared" si="167"/>
        <v>-0.83674828572787707</v>
      </c>
      <c r="T723" s="11">
        <f t="shared" si="168"/>
        <v>-0.28316354846967073</v>
      </c>
      <c r="U723" s="11">
        <f>'OddsRatio_working_3-way'!S723-'OddsRatio_working_3-way'!R723^2/3</f>
        <v>-0.83674828572787707</v>
      </c>
      <c r="V723" s="11">
        <f>'OddsRatio_working_3-way'!S723*'OddsRatio_working_3-way'!R723/3-2*'OddsRatio_working_3-way'!R723^3/27-'OddsRatio_working_3-way'!T723</f>
        <v>0.28316354846967073</v>
      </c>
      <c r="W723" s="11">
        <f>'OddsRatio_working_3-way'!V723^2+4*'OddsRatio_working_3-way'!U723^3/27</f>
        <v>-6.610609623024219E-3</v>
      </c>
      <c r="X723" s="11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0.14730258382404549</v>
      </c>
      <c r="Y723" s="11">
        <f>IF('OddsRatio_working_3-way'!W723&gt;=0,IF('OddsRatio_working_3-way'!V723+SQRT('OddsRatio_working_3-way'!W723)&gt;0,0,PI()),ACOS('OddsRatio_working_3-way'!V723/(2*'OddsRatio_working_3-way'!X723)))</f>
        <v>0.27961099234161968</v>
      </c>
      <c r="Z723" s="11">
        <f>'OddsRatio_working_3-way'!X723^(1/3)*COS('OddsRatio_working_3-way'!Y723/3)</f>
        <v>0.52583284453481094</v>
      </c>
      <c r="AA723" s="11">
        <f>'OddsRatio_working_3-way'!X723^(1/3)*COS(('OddsRatio_working_3-way'!Y723+2*PI())/3)</f>
        <v>-0.30548326544717741</v>
      </c>
      <c r="AB723" s="11">
        <f>'OddsRatio_working_3-way'!X723^(1/3)*COS(('OddsRatio_working_3-way'!Y723+4*PI())/3)</f>
        <v>-0.22034957908763322</v>
      </c>
      <c r="AC723" s="11">
        <f>'OddsRatio_working_3-way'!X723^(1/3)*SIN('OddsRatio_working_3-way'!Y723/3)</f>
        <v>4.9151956736787975E-2</v>
      </c>
      <c r="AD723" s="11">
        <f>'OddsRatio_working_3-way'!X723^(1/3)*SIN(('OddsRatio_working_3-way'!Y723+2*PI())/3)</f>
        <v>0.43080862314298568</v>
      </c>
      <c r="AE723" s="11">
        <f>'OddsRatio_working_3-way'!X723^(1/3)*SIN(('OddsRatio_working_3-way'!Y723+4*PI())/3)</f>
        <v>-0.47996057987977364</v>
      </c>
      <c r="AF723" s="11">
        <f>-'OddsRatio_working_3-way'!U723/(3*'OddsRatio_working_3-way'!X723^(1/3))*COS(('OddsRatio_working_3-way'!Y723)/3)</f>
        <v>0.52583284453481083</v>
      </c>
      <c r="AG723" s="11">
        <f>-'OddsRatio_working_3-way'!U723/(3*'OddsRatio_working_3-way'!X723^(1/3))*COS(('OddsRatio_working_3-way'!Y723+2*PI())/3)</f>
        <v>-0.30548326544717735</v>
      </c>
      <c r="AH723" s="11">
        <f>-'OddsRatio_working_3-way'!U723/(3*'OddsRatio_working_3-way'!X723^(1/3))*COS(('OddsRatio_working_3-way'!Y723+4*PI())/3)</f>
        <v>-0.22034957908763317</v>
      </c>
      <c r="AI723" s="11">
        <f>'OddsRatio_working_3-way'!U723/(3*'OddsRatio_working_3-way'!X723^(1/3))*SIN(('OddsRatio_working_3-way'!Y723)/3)</f>
        <v>-4.9151956736787968E-2</v>
      </c>
      <c r="AJ723" s="11">
        <f>'OddsRatio_working_3-way'!U723/(3*'OddsRatio_working_3-way'!X723^(1/3))*SIN(('OddsRatio_working_3-way'!Y723+2*PI())/3)</f>
        <v>-0.43080862314298562</v>
      </c>
      <c r="AK723" s="11">
        <f>'OddsRatio_working_3-way'!U723/(3*'OddsRatio_working_3-way'!X723^(1/3))*SIN(('OddsRatio_working_3-way'!Y723+4*PI())/3)</f>
        <v>0.47996057987977353</v>
      </c>
      <c r="AL723" s="11">
        <f>'OddsRatio_working_3-way'!Z723+'OddsRatio_working_3-way'!AF723</f>
        <v>1.0516656890696217</v>
      </c>
      <c r="AM723" s="11">
        <f>'OddsRatio_working_3-way'!AA723+'OddsRatio_working_3-way'!AG723</f>
        <v>-0.61096653089435482</v>
      </c>
      <c r="AN723" s="11">
        <f>'OddsRatio_working_3-way'!AB723+'OddsRatio_working_3-way'!AH723</f>
        <v>-0.44069915817526639</v>
      </c>
      <c r="AO723" s="11">
        <f>'OddsRatio_working_3-way'!AC723+'OddsRatio_working_3-way'!AI723</f>
        <v>0</v>
      </c>
      <c r="AP723" s="11">
        <f>'OddsRatio_working_3-way'!AD723+'OddsRatio_working_3-way'!AJ723</f>
        <v>0</v>
      </c>
      <c r="AQ723" s="11">
        <f>'OddsRatio_working_3-way'!AE723+'OddsRatio_working_3-way'!AK723</f>
        <v>0</v>
      </c>
      <c r="AR723" s="10">
        <f>IF(A723="","",IF(('OddsRatio_working_3-way'!X723=0),IF(Q723&gt;0,-Q723^(1/3),(-Q723)^(1/3)),'OddsRatio_working_3-way'!AL723-'OddsRatio_working_3-way'!R723/3))</f>
        <v>1.0516656890696217</v>
      </c>
      <c r="AS723" s="11">
        <f>IF(('OddsRatio_working_3-way'!X723=0),IF(Q723&gt;0,-Q723^(1/3),(-Q723)^(1/3)),'OddsRatio_working_3-way'!AM723-'OddsRatio_working_3-way'!R723/3)</f>
        <v>-0.61096653089435482</v>
      </c>
      <c r="AT723" s="11">
        <f>IF(('OddsRatio_working_3-way'!X723=0),IF(Q723&gt;0,-Q723^(1/3),(-Q723)^(1/3)),'OddsRatio_working_3-way'!AN723-'OddsRatio_working_3-way'!R723/3)</f>
        <v>-0.44069915817526639</v>
      </c>
      <c r="AU723" s="11">
        <f>IF(('OddsRatio_working_3-way'!X723=0),0,'OddsRatio_working_3-way'!AO723)</f>
        <v>0</v>
      </c>
      <c r="AV723" s="11">
        <f>IF(('OddsRatio_working_3-way'!X723=0),0,'OddsRatio_working_3-way'!AP723)</f>
        <v>0</v>
      </c>
      <c r="AW723" s="11">
        <f>IF(('OddsRatio_working_3-way'!X723=0),0,'OddsRatio_working_3-way'!AQ723)</f>
        <v>0</v>
      </c>
    </row>
    <row r="724" spans="1:49" x14ac:dyDescent="0.2">
      <c r="A724" s="4">
        <f>IF('True_Odds_Calculator_3-way'!A725="","",'True_Odds_Calculator_3-way'!A725)</f>
        <v>3.15</v>
      </c>
      <c r="B724" s="4">
        <f>IF('True_Odds_Calculator_3-way'!B725="","",'True_Odds_Calculator_3-way'!B725)</f>
        <v>2.85</v>
      </c>
      <c r="C724" s="4">
        <f>IF('True_Odds_Calculator_3-way'!C725="","",'True_Odds_Calculator_3-way'!C725)</f>
        <v>2.74</v>
      </c>
      <c r="D724" s="9">
        <f t="shared" si="156"/>
        <v>0.30680402044441157</v>
      </c>
      <c r="E724" s="9">
        <f t="shared" si="157"/>
        <v>0.33965738825327507</v>
      </c>
      <c r="F724" s="9">
        <f t="shared" si="158"/>
        <v>0.35353859130231347</v>
      </c>
      <c r="G724" s="9">
        <f t="shared" si="159"/>
        <v>1.0508882322011002</v>
      </c>
      <c r="H724" s="9">
        <f t="shared" si="160"/>
        <v>3.2594096992323656</v>
      </c>
      <c r="I724" s="9">
        <f t="shared" si="161"/>
        <v>2.9441432295720356</v>
      </c>
      <c r="J724" s="9">
        <f t="shared" si="162"/>
        <v>2.8285455240299147</v>
      </c>
      <c r="K724" s="11">
        <f t="shared" si="163"/>
        <v>0.31746031746031744</v>
      </c>
      <c r="L724" s="11">
        <f t="shared" si="164"/>
        <v>0.35087719298245612</v>
      </c>
      <c r="M724" s="11">
        <f t="shared" si="165"/>
        <v>0.36496350364963503</v>
      </c>
      <c r="N724" s="11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-0.28135423717444463</v>
      </c>
      <c r="O724" s="11">
        <f>0</f>
        <v>0</v>
      </c>
      <c r="P724" s="11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0.23334898478963018</v>
      </c>
      <c r="Q724" s="11">
        <f>2*'OddsRatio_working_3-way'!K724*'OddsRatio_working_3-way'!L724*'OddsRatio_working_3-way'!M724</f>
        <v>8.1306266477223055E-2</v>
      </c>
      <c r="R724" s="11">
        <f t="shared" si="166"/>
        <v>0</v>
      </c>
      <c r="S724" s="11">
        <f t="shared" si="167"/>
        <v>-0.82937789433378839</v>
      </c>
      <c r="T724" s="11">
        <f t="shared" si="168"/>
        <v>-0.28898184471560567</v>
      </c>
      <c r="U724" s="11">
        <f>'OddsRatio_working_3-way'!S724-'OddsRatio_working_3-way'!R724^2/3</f>
        <v>-0.82937789433378839</v>
      </c>
      <c r="V724" s="11">
        <f>'OddsRatio_working_3-way'!S724*'OddsRatio_working_3-way'!R724/3-2*'OddsRatio_working_3-way'!R724^3/27-'OddsRatio_working_3-way'!T724</f>
        <v>0.28898184471560567</v>
      </c>
      <c r="W724" s="11">
        <f>'OddsRatio_working_3-way'!V724^2+4*'OddsRatio_working_3-way'!U724^3/27</f>
        <v>-1.0083464095612948E-3</v>
      </c>
      <c r="X724" s="11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0.14536063169303762</v>
      </c>
      <c r="Y724" s="11">
        <f>IF('OddsRatio_working_3-way'!W724&gt;=0,IF('OddsRatio_working_3-way'!V724+SQRT('OddsRatio_working_3-way'!W724)&gt;0,0,PI()),ACOS('OddsRatio_working_3-way'!V724/(2*'OddsRatio_working_3-way'!X724)))</f>
        <v>0.10944487685391335</v>
      </c>
      <c r="Z724" s="11">
        <f>'OddsRatio_working_3-way'!X724^(1/3)*COS('OddsRatio_working_3-way'!Y724/3)</f>
        <v>0.5254441161005502</v>
      </c>
      <c r="AA724" s="11">
        <f>'OddsRatio_working_3-way'!X724^(1/3)*COS(('OddsRatio_working_3-way'!Y724+2*PI())/3)</f>
        <v>-0.27933031578342599</v>
      </c>
      <c r="AB724" s="11">
        <f>'OddsRatio_working_3-way'!X724^(1/3)*COS(('OddsRatio_working_3-way'!Y724+4*PI())/3)</f>
        <v>-0.2461138003171241</v>
      </c>
      <c r="AC724" s="11">
        <f>'OddsRatio_working_3-way'!X724^(1/3)*SIN('OddsRatio_working_3-way'!Y724/3)</f>
        <v>1.917756414601068E-2</v>
      </c>
      <c r="AD724" s="11">
        <f>'OddsRatio_working_3-way'!X724^(1/3)*SIN(('OddsRatio_working_3-way'!Y724+2*PI())/3)</f>
        <v>0.44545917073913111</v>
      </c>
      <c r="AE724" s="11">
        <f>'OddsRatio_working_3-way'!X724^(1/3)*SIN(('OddsRatio_working_3-way'!Y724+4*PI())/3)</f>
        <v>-0.46463673488514184</v>
      </c>
      <c r="AF724" s="11">
        <f>-'OddsRatio_working_3-way'!U724/(3*'OddsRatio_working_3-way'!X724^(1/3))*COS(('OddsRatio_working_3-way'!Y724)/3)</f>
        <v>0.52544411610055008</v>
      </c>
      <c r="AG724" s="11">
        <f>-'OddsRatio_working_3-way'!U724/(3*'OddsRatio_working_3-way'!X724^(1/3))*COS(('OddsRatio_working_3-way'!Y724+2*PI())/3)</f>
        <v>-0.27933031578342593</v>
      </c>
      <c r="AH724" s="11">
        <f>-'OddsRatio_working_3-way'!U724/(3*'OddsRatio_working_3-way'!X724^(1/3))*COS(('OddsRatio_working_3-way'!Y724+4*PI())/3)</f>
        <v>-0.24611380031712407</v>
      </c>
      <c r="AI724" s="11">
        <f>'OddsRatio_working_3-way'!U724/(3*'OddsRatio_working_3-way'!X724^(1/3))*SIN(('OddsRatio_working_3-way'!Y724)/3)</f>
        <v>-1.9177564146010677E-2</v>
      </c>
      <c r="AJ724" s="11">
        <f>'OddsRatio_working_3-way'!U724/(3*'OddsRatio_working_3-way'!X724^(1/3))*SIN(('OddsRatio_working_3-way'!Y724+2*PI())/3)</f>
        <v>-0.44545917073913105</v>
      </c>
      <c r="AK724" s="11">
        <f>'OddsRatio_working_3-way'!U724/(3*'OddsRatio_working_3-way'!X724^(1/3))*SIN(('OddsRatio_working_3-way'!Y724+4*PI())/3)</f>
        <v>0.46463673488514173</v>
      </c>
      <c r="AL724" s="11">
        <f>'OddsRatio_working_3-way'!Z724+'OddsRatio_working_3-way'!AF724</f>
        <v>1.0508882322011002</v>
      </c>
      <c r="AM724" s="11">
        <f>'OddsRatio_working_3-way'!AA724+'OddsRatio_working_3-way'!AG724</f>
        <v>-0.55866063156685186</v>
      </c>
      <c r="AN724" s="11">
        <f>'OddsRatio_working_3-way'!AB724+'OddsRatio_working_3-way'!AH724</f>
        <v>-0.4922276006342482</v>
      </c>
      <c r="AO724" s="11">
        <f>'OddsRatio_working_3-way'!AC724+'OddsRatio_working_3-way'!AI724</f>
        <v>0</v>
      </c>
      <c r="AP724" s="11">
        <f>'OddsRatio_working_3-way'!AD724+'OddsRatio_working_3-way'!AJ724</f>
        <v>0</v>
      </c>
      <c r="AQ724" s="11">
        <f>'OddsRatio_working_3-way'!AE724+'OddsRatio_working_3-way'!AK724</f>
        <v>0</v>
      </c>
      <c r="AR724" s="10">
        <f>IF(A724="","",IF(('OddsRatio_working_3-way'!X724=0),IF(Q724&gt;0,-Q724^(1/3),(-Q724)^(1/3)),'OddsRatio_working_3-way'!AL724-'OddsRatio_working_3-way'!R724/3))</f>
        <v>1.0508882322011002</v>
      </c>
      <c r="AS724" s="11">
        <f>IF(('OddsRatio_working_3-way'!X724=0),IF(Q724&gt;0,-Q724^(1/3),(-Q724)^(1/3)),'OddsRatio_working_3-way'!AM724-'OddsRatio_working_3-way'!R724/3)</f>
        <v>-0.55866063156685186</v>
      </c>
      <c r="AT724" s="11">
        <f>IF(('OddsRatio_working_3-way'!X724=0),IF(Q724&gt;0,-Q724^(1/3),(-Q724)^(1/3)),'OddsRatio_working_3-way'!AN724-'OddsRatio_working_3-way'!R724/3)</f>
        <v>-0.4922276006342482</v>
      </c>
      <c r="AU724" s="11">
        <f>IF(('OddsRatio_working_3-way'!X724=0),0,'OddsRatio_working_3-way'!AO724)</f>
        <v>0</v>
      </c>
      <c r="AV724" s="11">
        <f>IF(('OddsRatio_working_3-way'!X724=0),0,'OddsRatio_working_3-way'!AP724)</f>
        <v>0</v>
      </c>
      <c r="AW724" s="11">
        <f>IF(('OddsRatio_working_3-way'!X724=0),0,'OddsRatio_working_3-way'!AQ724)</f>
        <v>0</v>
      </c>
    </row>
    <row r="725" spans="1:49" x14ac:dyDescent="0.2">
      <c r="A725" s="4">
        <f>IF('True_Odds_Calculator_3-way'!A726="","",'True_Odds_Calculator_3-way'!A726)</f>
        <v>3.4</v>
      </c>
      <c r="B725" s="4">
        <f>IF('True_Odds_Calculator_3-way'!B726="","",'True_Odds_Calculator_3-way'!B726)</f>
        <v>2.97</v>
      </c>
      <c r="C725" s="4">
        <f>IF('True_Odds_Calculator_3-way'!C726="","",'True_Odds_Calculator_3-way'!C726)</f>
        <v>2.48</v>
      </c>
      <c r="D725" s="9">
        <f t="shared" si="156"/>
        <v>0.28362173551431841</v>
      </c>
      <c r="E725" s="9">
        <f t="shared" si="157"/>
        <v>0.3253852983416104</v>
      </c>
      <c r="F725" s="9">
        <f t="shared" si="158"/>
        <v>0.3909929661440712</v>
      </c>
      <c r="G725" s="9">
        <f t="shared" si="159"/>
        <v>1.0524261936216508</v>
      </c>
      <c r="H725" s="9">
        <f t="shared" si="160"/>
        <v>3.5258228646919618</v>
      </c>
      <c r="I725" s="9">
        <f t="shared" si="161"/>
        <v>3.0732796014346526</v>
      </c>
      <c r="J725" s="9">
        <f t="shared" si="162"/>
        <v>2.5575907665600428</v>
      </c>
      <c r="K725" s="11">
        <f t="shared" si="163"/>
        <v>0.29411764705882354</v>
      </c>
      <c r="L725" s="11">
        <f t="shared" si="164"/>
        <v>0.33670033670033667</v>
      </c>
      <c r="M725" s="11">
        <f t="shared" si="165"/>
        <v>0.40322580645161293</v>
      </c>
      <c r="N725" s="11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-0.27941655645640462</v>
      </c>
      <c r="O725" s="11">
        <f>0</f>
        <v>0</v>
      </c>
      <c r="P725" s="11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0.23359783796216432</v>
      </c>
      <c r="Q725" s="11">
        <f>2*'OddsRatio_working_3-way'!K725*'OddsRatio_working_3-way'!L725*'OddsRatio_working_3-way'!M725</f>
        <v>7.9862508705013449E-2</v>
      </c>
      <c r="R725" s="11">
        <f t="shared" si="166"/>
        <v>0</v>
      </c>
      <c r="S725" s="11">
        <f t="shared" si="167"/>
        <v>-0.83602003018246673</v>
      </c>
      <c r="T725" s="11">
        <f t="shared" si="168"/>
        <v>-0.28581881373759549</v>
      </c>
      <c r="U725" s="11">
        <f>'OddsRatio_working_3-way'!S725-'OddsRatio_working_3-way'!R725^2/3</f>
        <v>-0.83602003018246673</v>
      </c>
      <c r="V725" s="11">
        <f>'OddsRatio_working_3-way'!S725*'OddsRatio_working_3-way'!R725/3-2*'OddsRatio_working_3-way'!R725^3/27-'OddsRatio_working_3-way'!T725</f>
        <v>0.28581881373759549</v>
      </c>
      <c r="W725" s="11">
        <f>'OddsRatio_working_3-way'!V725^2+4*'OddsRatio_working_3-way'!U725^3/27</f>
        <v>-4.873391498738E-3</v>
      </c>
      <c r="X725" s="11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0.1471103206653975</v>
      </c>
      <c r="Y725" s="11">
        <f>IF('OddsRatio_working_3-way'!W725&gt;=0,IF('OddsRatio_working_3-way'!V725+SQRT('OddsRatio_working_3-way'!W725)&gt;0,0,PI()),ACOS('OddsRatio_working_3-way'!V725/(2*'OddsRatio_working_3-way'!X725)))</f>
        <v>0.23955445349024362</v>
      </c>
      <c r="Z725" s="11">
        <f>'OddsRatio_working_3-way'!X725^(1/3)*COS('OddsRatio_working_3-way'!Y725/3)</f>
        <v>0.5262130968108254</v>
      </c>
      <c r="AA725" s="11">
        <f>'OddsRatio_working_3-way'!X725^(1/3)*COS(('OddsRatio_working_3-way'!Y725+2*PI())/3)</f>
        <v>-0.29957352119158365</v>
      </c>
      <c r="AB725" s="11">
        <f>'OddsRatio_working_3-way'!X725^(1/3)*COS(('OddsRatio_working_3-way'!Y725+4*PI())/3)</f>
        <v>-0.22663957561924183</v>
      </c>
      <c r="AC725" s="11">
        <f>'OddsRatio_working_3-way'!X725^(1/3)*SIN('OddsRatio_working_3-way'!Y725/3)</f>
        <v>4.2108433109253121E-2</v>
      </c>
      <c r="AD725" s="11">
        <f>'OddsRatio_working_3-way'!X725^(1/3)*SIN(('OddsRatio_working_3-way'!Y725+2*PI())/3)</f>
        <v>0.43465969308762836</v>
      </c>
      <c r="AE725" s="11">
        <f>'OddsRatio_working_3-way'!X725^(1/3)*SIN(('OddsRatio_working_3-way'!Y725+4*PI())/3)</f>
        <v>-0.47676812619688147</v>
      </c>
      <c r="AF725" s="11">
        <f>-'OddsRatio_working_3-way'!U725/(3*'OddsRatio_working_3-way'!X725^(1/3))*COS(('OddsRatio_working_3-way'!Y725)/3)</f>
        <v>0.5262130968108254</v>
      </c>
      <c r="AG725" s="11">
        <f>-'OddsRatio_working_3-way'!U725/(3*'OddsRatio_working_3-way'!X725^(1/3))*COS(('OddsRatio_working_3-way'!Y725+2*PI())/3)</f>
        <v>-0.29957352119158365</v>
      </c>
      <c r="AH725" s="11">
        <f>-'OddsRatio_working_3-way'!U725/(3*'OddsRatio_working_3-way'!X725^(1/3))*COS(('OddsRatio_working_3-way'!Y725+4*PI())/3)</f>
        <v>-0.22663957561924183</v>
      </c>
      <c r="AI725" s="11">
        <f>'OddsRatio_working_3-way'!U725/(3*'OddsRatio_working_3-way'!X725^(1/3))*SIN(('OddsRatio_working_3-way'!Y725)/3)</f>
        <v>-4.2108433109253121E-2</v>
      </c>
      <c r="AJ725" s="11">
        <f>'OddsRatio_working_3-way'!U725/(3*'OddsRatio_working_3-way'!X725^(1/3))*SIN(('OddsRatio_working_3-way'!Y725+2*PI())/3)</f>
        <v>-0.43465969308762836</v>
      </c>
      <c r="AK725" s="11">
        <f>'OddsRatio_working_3-way'!U725/(3*'OddsRatio_working_3-way'!X725^(1/3))*SIN(('OddsRatio_working_3-way'!Y725+4*PI())/3)</f>
        <v>0.47676812619688147</v>
      </c>
      <c r="AL725" s="11">
        <f>'OddsRatio_working_3-way'!Z725+'OddsRatio_working_3-way'!AF725</f>
        <v>1.0524261936216508</v>
      </c>
      <c r="AM725" s="11">
        <f>'OddsRatio_working_3-way'!AA725+'OddsRatio_working_3-way'!AG725</f>
        <v>-0.59914704238316729</v>
      </c>
      <c r="AN725" s="11">
        <f>'OddsRatio_working_3-way'!AB725+'OddsRatio_working_3-way'!AH725</f>
        <v>-0.45327915123848367</v>
      </c>
      <c r="AO725" s="11">
        <f>'OddsRatio_working_3-way'!AC725+'OddsRatio_working_3-way'!AI725</f>
        <v>0</v>
      </c>
      <c r="AP725" s="11">
        <f>'OddsRatio_working_3-way'!AD725+'OddsRatio_working_3-way'!AJ725</f>
        <v>0</v>
      </c>
      <c r="AQ725" s="11">
        <f>'OddsRatio_working_3-way'!AE725+'OddsRatio_working_3-way'!AK725</f>
        <v>0</v>
      </c>
      <c r="AR725" s="10">
        <f>IF(A725="","",IF(('OddsRatio_working_3-way'!X725=0),IF(Q725&gt;0,-Q725^(1/3),(-Q725)^(1/3)),'OddsRatio_working_3-way'!AL725-'OddsRatio_working_3-way'!R725/3))</f>
        <v>1.0524261936216508</v>
      </c>
      <c r="AS725" s="11">
        <f>IF(('OddsRatio_working_3-way'!X725=0),IF(Q725&gt;0,-Q725^(1/3),(-Q725)^(1/3)),'OddsRatio_working_3-way'!AM725-'OddsRatio_working_3-way'!R725/3)</f>
        <v>-0.59914704238316729</v>
      </c>
      <c r="AT725" s="11">
        <f>IF(('OddsRatio_working_3-way'!X725=0),IF(Q725&gt;0,-Q725^(1/3),(-Q725)^(1/3)),'OddsRatio_working_3-way'!AN725-'OddsRatio_working_3-way'!R725/3)</f>
        <v>-0.45327915123848367</v>
      </c>
      <c r="AU725" s="11">
        <f>IF(('OddsRatio_working_3-way'!X725=0),0,'OddsRatio_working_3-way'!AO725)</f>
        <v>0</v>
      </c>
      <c r="AV725" s="11">
        <f>IF(('OddsRatio_working_3-way'!X725=0),0,'OddsRatio_working_3-way'!AP725)</f>
        <v>0</v>
      </c>
      <c r="AW725" s="11">
        <f>IF(('OddsRatio_working_3-way'!X725=0),0,'OddsRatio_working_3-way'!AQ725)</f>
        <v>0</v>
      </c>
    </row>
    <row r="726" spans="1:49" x14ac:dyDescent="0.2">
      <c r="A726" s="4">
        <f>IF('True_Odds_Calculator_3-way'!A727="","",'True_Odds_Calculator_3-way'!A727)</f>
        <v>2.2000000000000002</v>
      </c>
      <c r="B726" s="4">
        <f>IF('True_Odds_Calculator_3-way'!B727="","",'True_Odds_Calculator_3-way'!B727)</f>
        <v>3.22</v>
      </c>
      <c r="C726" s="4">
        <f>IF('True_Odds_Calculator_3-way'!C727="","",'True_Odds_Calculator_3-way'!C727)</f>
        <v>3.64</v>
      </c>
      <c r="D726" s="9">
        <f t="shared" si="156"/>
        <v>0.4395216036490025</v>
      </c>
      <c r="E726" s="9">
        <f t="shared" si="157"/>
        <v>0.29769684900113608</v>
      </c>
      <c r="F726" s="9">
        <f t="shared" si="158"/>
        <v>0.26278154734986159</v>
      </c>
      <c r="G726" s="9">
        <f t="shared" si="159"/>
        <v>1.0626675148953348</v>
      </c>
      <c r="H726" s="9">
        <f t="shared" si="160"/>
        <v>2.275201017874402</v>
      </c>
      <c r="I726" s="9">
        <f t="shared" si="161"/>
        <v>3.359121883067643</v>
      </c>
      <c r="J726" s="9">
        <f t="shared" si="162"/>
        <v>3.8054422393236842</v>
      </c>
      <c r="K726" s="11">
        <f t="shared" si="163"/>
        <v>0.45454545454545453</v>
      </c>
      <c r="L726" s="11">
        <f t="shared" si="164"/>
        <v>0.3105590062111801</v>
      </c>
      <c r="M726" s="11">
        <f t="shared" si="165"/>
        <v>0.27472527472527469</v>
      </c>
      <c r="N726" s="11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-0.27274588765272012</v>
      </c>
      <c r="O726" s="11">
        <f>0</f>
        <v>0</v>
      </c>
      <c r="P726" s="11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0.23501343377119777</v>
      </c>
      <c r="Q726" s="11">
        <f>2*'OddsRatio_working_3-way'!K726*'OddsRatio_working_3-way'!L726*'OddsRatio_working_3-way'!M726</f>
        <v>7.756218936343158E-2</v>
      </c>
      <c r="R726" s="11">
        <f t="shared" si="166"/>
        <v>0</v>
      </c>
      <c r="S726" s="11">
        <f t="shared" si="167"/>
        <v>-0.86165711165711123</v>
      </c>
      <c r="T726" s="11">
        <f t="shared" si="168"/>
        <v>-0.28437528437528414</v>
      </c>
      <c r="U726" s="11">
        <f>'OddsRatio_working_3-way'!S726-'OddsRatio_working_3-way'!R726^2/3</f>
        <v>-0.86165711165711123</v>
      </c>
      <c r="V726" s="11">
        <f>'OddsRatio_working_3-way'!S726*'OddsRatio_working_3-way'!R726/3-2*'OddsRatio_working_3-way'!R726^3/27-'OddsRatio_working_3-way'!T726</f>
        <v>0.28437528437528414</v>
      </c>
      <c r="W726" s="11">
        <f>'OddsRatio_working_3-way'!V726^2+4*'OddsRatio_working_3-way'!U726^3/27</f>
        <v>-1.3906977432682557E-2</v>
      </c>
      <c r="X726" s="11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0.15392878206836944</v>
      </c>
      <c r="Y726" s="11">
        <f>IF('OddsRatio_working_3-way'!W726&gt;=0,IF('OddsRatio_working_3-way'!V726+SQRT('OddsRatio_working_3-way'!W726)&gt;0,0,PI()),ACOS('OddsRatio_working_3-way'!V726/(2*'OddsRatio_working_3-way'!X726)))</f>
        <v>0.39310646349066447</v>
      </c>
      <c r="Z726" s="11">
        <f>'OddsRatio_working_3-way'!X726^(1/3)*COS('OddsRatio_working_3-way'!Y726/3)</f>
        <v>0.53133375744766742</v>
      </c>
      <c r="AA726" s="11">
        <f>'OddsRatio_working_3-way'!X726^(1/3)*COS(('OddsRatio_working_3-way'!Y726+2*PI())/3)</f>
        <v>-0.32631015173647099</v>
      </c>
      <c r="AB726" s="11">
        <f>'OddsRatio_working_3-way'!X726^(1/3)*COS(('OddsRatio_working_3-way'!Y726+4*PI())/3)</f>
        <v>-0.20502360571119652</v>
      </c>
      <c r="AC726" s="11">
        <f>'OddsRatio_working_3-way'!X726^(1/3)*SIN('OddsRatio_working_3-way'!Y726/3)</f>
        <v>7.0024819996772431E-2</v>
      </c>
      <c r="AD726" s="11">
        <f>'OddsRatio_working_3-way'!X726^(1/3)*SIN(('OddsRatio_working_3-way'!Y726+2*PI())/3)</f>
        <v>0.42513612183953303</v>
      </c>
      <c r="AE726" s="11">
        <f>'OddsRatio_working_3-way'!X726^(1/3)*SIN(('OddsRatio_working_3-way'!Y726+4*PI())/3)</f>
        <v>-0.49516094183630521</v>
      </c>
      <c r="AF726" s="11">
        <f>-'OddsRatio_working_3-way'!U726/(3*'OddsRatio_working_3-way'!X726^(1/3))*COS(('OddsRatio_working_3-way'!Y726)/3)</f>
        <v>0.53133375744766742</v>
      </c>
      <c r="AG726" s="11">
        <f>-'OddsRatio_working_3-way'!U726/(3*'OddsRatio_working_3-way'!X726^(1/3))*COS(('OddsRatio_working_3-way'!Y726+2*PI())/3)</f>
        <v>-0.32631015173647099</v>
      </c>
      <c r="AH726" s="11">
        <f>-'OddsRatio_working_3-way'!U726/(3*'OddsRatio_working_3-way'!X726^(1/3))*COS(('OddsRatio_working_3-way'!Y726+4*PI())/3)</f>
        <v>-0.20502360571119652</v>
      </c>
      <c r="AI726" s="11">
        <f>'OddsRatio_working_3-way'!U726/(3*'OddsRatio_working_3-way'!X726^(1/3))*SIN(('OddsRatio_working_3-way'!Y726)/3)</f>
        <v>-7.0024819996772431E-2</v>
      </c>
      <c r="AJ726" s="11">
        <f>'OddsRatio_working_3-way'!U726/(3*'OddsRatio_working_3-way'!X726^(1/3))*SIN(('OddsRatio_working_3-way'!Y726+2*PI())/3)</f>
        <v>-0.42513612183953303</v>
      </c>
      <c r="AK726" s="11">
        <f>'OddsRatio_working_3-way'!U726/(3*'OddsRatio_working_3-way'!X726^(1/3))*SIN(('OddsRatio_working_3-way'!Y726+4*PI())/3)</f>
        <v>0.49516094183630521</v>
      </c>
      <c r="AL726" s="11">
        <f>'OddsRatio_working_3-way'!Z726+'OddsRatio_working_3-way'!AF726</f>
        <v>1.0626675148953348</v>
      </c>
      <c r="AM726" s="11">
        <f>'OddsRatio_working_3-way'!AA726+'OddsRatio_working_3-way'!AG726</f>
        <v>-0.65262030347294198</v>
      </c>
      <c r="AN726" s="11">
        <f>'OddsRatio_working_3-way'!AB726+'OddsRatio_working_3-way'!AH726</f>
        <v>-0.41004721142239303</v>
      </c>
      <c r="AO726" s="11">
        <f>'OddsRatio_working_3-way'!AC726+'OddsRatio_working_3-way'!AI726</f>
        <v>0</v>
      </c>
      <c r="AP726" s="11">
        <f>'OddsRatio_working_3-way'!AD726+'OddsRatio_working_3-way'!AJ726</f>
        <v>0</v>
      </c>
      <c r="AQ726" s="11">
        <f>'OddsRatio_working_3-way'!AE726+'OddsRatio_working_3-way'!AK726</f>
        <v>0</v>
      </c>
      <c r="AR726" s="10">
        <f>IF(A726="","",IF(('OddsRatio_working_3-way'!X726=0),IF(Q726&gt;0,-Q726^(1/3),(-Q726)^(1/3)),'OddsRatio_working_3-way'!AL726-'OddsRatio_working_3-way'!R726/3))</f>
        <v>1.0626675148953348</v>
      </c>
      <c r="AS726" s="11">
        <f>IF(('OddsRatio_working_3-way'!X726=0),IF(Q726&gt;0,-Q726^(1/3),(-Q726)^(1/3)),'OddsRatio_working_3-way'!AM726-'OddsRatio_working_3-way'!R726/3)</f>
        <v>-0.65262030347294198</v>
      </c>
      <c r="AT726" s="11">
        <f>IF(('OddsRatio_working_3-way'!X726=0),IF(Q726&gt;0,-Q726^(1/3),(-Q726)^(1/3)),'OddsRatio_working_3-way'!AN726-'OddsRatio_working_3-way'!R726/3)</f>
        <v>-0.41004721142239303</v>
      </c>
      <c r="AU726" s="11">
        <f>IF(('OddsRatio_working_3-way'!X726=0),0,'OddsRatio_working_3-way'!AO726)</f>
        <v>0</v>
      </c>
      <c r="AV726" s="11">
        <f>IF(('OddsRatio_working_3-way'!X726=0),0,'OddsRatio_working_3-way'!AP726)</f>
        <v>0</v>
      </c>
      <c r="AW726" s="11">
        <f>IF(('OddsRatio_working_3-way'!X726=0),0,'OddsRatio_working_3-way'!AQ726)</f>
        <v>0</v>
      </c>
    </row>
    <row r="727" spans="1:49" x14ac:dyDescent="0.2">
      <c r="A727" s="4">
        <f>IF('True_Odds_Calculator_3-way'!A728="","",'True_Odds_Calculator_3-way'!A728)</f>
        <v>2.9</v>
      </c>
      <c r="B727" s="4">
        <f>IF('True_Odds_Calculator_3-way'!B728="","",'True_Odds_Calculator_3-way'!B728)</f>
        <v>3.6</v>
      </c>
      <c r="C727" s="4">
        <f>IF('True_Odds_Calculator_3-way'!C728="","",'True_Odds_Calculator_3-way'!C728)</f>
        <v>2.4</v>
      </c>
      <c r="D727" s="9">
        <f t="shared" si="156"/>
        <v>0.33158197742809958</v>
      </c>
      <c r="E727" s="9">
        <f t="shared" si="157"/>
        <v>0.26606179389619494</v>
      </c>
      <c r="F727" s="9">
        <f t="shared" si="158"/>
        <v>0.40235622867570553</v>
      </c>
      <c r="G727" s="9">
        <f t="shared" si="159"/>
        <v>1.0609712927616908</v>
      </c>
      <c r="H727" s="9">
        <f t="shared" si="160"/>
        <v>3.0158454562472126</v>
      </c>
      <c r="I727" s="9">
        <f t="shared" si="161"/>
        <v>3.7585253611803955</v>
      </c>
      <c r="J727" s="9">
        <f t="shared" si="162"/>
        <v>2.4853598098663672</v>
      </c>
      <c r="K727" s="11">
        <f t="shared" si="163"/>
        <v>0.34482758620689657</v>
      </c>
      <c r="L727" s="11">
        <f t="shared" si="164"/>
        <v>0.27777777777777779</v>
      </c>
      <c r="M727" s="11">
        <f t="shared" si="165"/>
        <v>0.41666666666666669</v>
      </c>
      <c r="N727" s="11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-0.27602171136653897</v>
      </c>
      <c r="O727" s="11">
        <f>0</f>
        <v>0</v>
      </c>
      <c r="P727" s="11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0.23547254150702429</v>
      </c>
      <c r="Q727" s="11">
        <f>2*'OddsRatio_working_3-way'!K727*'OddsRatio_working_3-way'!L727*'OddsRatio_working_3-way'!M727</f>
        <v>7.98212005108557E-2</v>
      </c>
      <c r="R727" s="11">
        <f t="shared" si="166"/>
        <v>0</v>
      </c>
      <c r="S727" s="11">
        <f t="shared" si="167"/>
        <v>-0.85309427414690575</v>
      </c>
      <c r="T727" s="11">
        <f t="shared" si="168"/>
        <v>-0.28918449971081556</v>
      </c>
      <c r="U727" s="11">
        <f>'OddsRatio_working_3-way'!S727-'OddsRatio_working_3-way'!R727^2/3</f>
        <v>-0.85309427414690575</v>
      </c>
      <c r="V727" s="11">
        <f>'OddsRatio_working_3-way'!S727*'OddsRatio_working_3-way'!R727/3-2*'OddsRatio_working_3-way'!R727^3/27-'OddsRatio_working_3-way'!T727</f>
        <v>0.28918449971081556</v>
      </c>
      <c r="W727" s="11">
        <f>'OddsRatio_working_3-way'!V727^2+4*'OddsRatio_working_3-way'!U727^3/27</f>
        <v>-8.3510338525626532E-3</v>
      </c>
      <c r="X727" s="11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0.15163995905232017</v>
      </c>
      <c r="Y727" s="11">
        <f>IF('OddsRatio_working_3-way'!W727&gt;=0,IF('OddsRatio_working_3-way'!V727+SQRT('OddsRatio_working_3-way'!W727)&gt;0,0,PI()),ACOS('OddsRatio_working_3-way'!V727/(2*'OddsRatio_working_3-way'!X727)))</f>
        <v>0.3060756068873749</v>
      </c>
      <c r="Z727" s="11">
        <f>'OddsRatio_working_3-way'!X727^(1/3)*COS('OddsRatio_working_3-way'!Y727/3)</f>
        <v>0.5304856463808455</v>
      </c>
      <c r="AA727" s="11">
        <f>'OddsRatio_working_3-way'!X727^(1/3)*COS(('OddsRatio_working_3-way'!Y727+2*PI())/3)</f>
        <v>-0.31227794596743802</v>
      </c>
      <c r="AB727" s="11">
        <f>'OddsRatio_working_3-way'!X727^(1/3)*COS(('OddsRatio_working_3-way'!Y727+4*PI())/3)</f>
        <v>-0.21820770041340756</v>
      </c>
      <c r="AC727" s="11">
        <f>'OddsRatio_working_3-way'!X727^(1/3)*SIN('OddsRatio_working_3-way'!Y727/3)</f>
        <v>5.4311481593353736E-2</v>
      </c>
      <c r="AD727" s="11">
        <f>'OddsRatio_working_3-way'!X727^(1/3)*SIN(('OddsRatio_working_3-way'!Y727+2*PI())/3)</f>
        <v>0.43225830531214376</v>
      </c>
      <c r="AE727" s="11">
        <f>'OddsRatio_working_3-way'!X727^(1/3)*SIN(('OddsRatio_working_3-way'!Y727+4*PI())/3)</f>
        <v>-0.48656978690549746</v>
      </c>
      <c r="AF727" s="11">
        <f>-'OddsRatio_working_3-way'!U727/(3*'OddsRatio_working_3-way'!X727^(1/3))*COS(('OddsRatio_working_3-way'!Y727)/3)</f>
        <v>0.53048564638084539</v>
      </c>
      <c r="AG727" s="11">
        <f>-'OddsRatio_working_3-way'!U727/(3*'OddsRatio_working_3-way'!X727^(1/3))*COS(('OddsRatio_working_3-way'!Y727+2*PI())/3)</f>
        <v>-0.31227794596743796</v>
      </c>
      <c r="AH727" s="11">
        <f>-'OddsRatio_working_3-way'!U727/(3*'OddsRatio_working_3-way'!X727^(1/3))*COS(('OddsRatio_working_3-way'!Y727+4*PI())/3)</f>
        <v>-0.21820770041340751</v>
      </c>
      <c r="AI727" s="11">
        <f>'OddsRatio_working_3-way'!U727/(3*'OddsRatio_working_3-way'!X727^(1/3))*SIN(('OddsRatio_working_3-way'!Y727)/3)</f>
        <v>-5.4311481593353729E-2</v>
      </c>
      <c r="AJ727" s="11">
        <f>'OddsRatio_working_3-way'!U727/(3*'OddsRatio_working_3-way'!X727^(1/3))*SIN(('OddsRatio_working_3-way'!Y727+2*PI())/3)</f>
        <v>-0.43225830531214365</v>
      </c>
      <c r="AK727" s="11">
        <f>'OddsRatio_working_3-way'!U727/(3*'OddsRatio_working_3-way'!X727^(1/3))*SIN(('OddsRatio_working_3-way'!Y727+4*PI())/3)</f>
        <v>0.48656978690549735</v>
      </c>
      <c r="AL727" s="11">
        <f>'OddsRatio_working_3-way'!Z727+'OddsRatio_working_3-way'!AF727</f>
        <v>1.0609712927616908</v>
      </c>
      <c r="AM727" s="11">
        <f>'OddsRatio_working_3-way'!AA727+'OddsRatio_working_3-way'!AG727</f>
        <v>-0.62455589193487593</v>
      </c>
      <c r="AN727" s="11">
        <f>'OddsRatio_working_3-way'!AB727+'OddsRatio_working_3-way'!AH727</f>
        <v>-0.43641540082681507</v>
      </c>
      <c r="AO727" s="11">
        <f>'OddsRatio_working_3-way'!AC727+'OddsRatio_working_3-way'!AI727</f>
        <v>0</v>
      </c>
      <c r="AP727" s="11">
        <f>'OddsRatio_working_3-way'!AD727+'OddsRatio_working_3-way'!AJ727</f>
        <v>0</v>
      </c>
      <c r="AQ727" s="11">
        <f>'OddsRatio_working_3-way'!AE727+'OddsRatio_working_3-way'!AK727</f>
        <v>0</v>
      </c>
      <c r="AR727" s="10">
        <f>IF(A727="","",IF(('OddsRatio_working_3-way'!X727=0),IF(Q727&gt;0,-Q727^(1/3),(-Q727)^(1/3)),'OddsRatio_working_3-way'!AL727-'OddsRatio_working_3-way'!R727/3))</f>
        <v>1.0609712927616908</v>
      </c>
      <c r="AS727" s="11">
        <f>IF(('OddsRatio_working_3-way'!X727=0),IF(Q727&gt;0,-Q727^(1/3),(-Q727)^(1/3)),'OddsRatio_working_3-way'!AM727-'OddsRatio_working_3-way'!R727/3)</f>
        <v>-0.62455589193487593</v>
      </c>
      <c r="AT727" s="11">
        <f>IF(('OddsRatio_working_3-way'!X727=0),IF(Q727&gt;0,-Q727^(1/3),(-Q727)^(1/3)),'OddsRatio_working_3-way'!AN727-'OddsRatio_working_3-way'!R727/3)</f>
        <v>-0.43641540082681507</v>
      </c>
      <c r="AU727" s="11">
        <f>IF(('OddsRatio_working_3-way'!X727=0),0,'OddsRatio_working_3-way'!AO727)</f>
        <v>0</v>
      </c>
      <c r="AV727" s="11">
        <f>IF(('OddsRatio_working_3-way'!X727=0),0,'OddsRatio_working_3-way'!AP727)</f>
        <v>0</v>
      </c>
      <c r="AW727" s="11">
        <f>IF(('OddsRatio_working_3-way'!X727=0),0,'OddsRatio_working_3-way'!AQ727)</f>
        <v>0</v>
      </c>
    </row>
    <row r="728" spans="1:49" x14ac:dyDescent="0.2">
      <c r="A728" s="4">
        <f>IF('True_Odds_Calculator_3-way'!A729="","",'True_Odds_Calculator_3-way'!A729)</f>
        <v>4</v>
      </c>
      <c r="B728" s="4">
        <f>IF('True_Odds_Calculator_3-way'!B729="","",'True_Odds_Calculator_3-way'!B729)</f>
        <v>3.8</v>
      </c>
      <c r="C728" s="4">
        <f>IF('True_Odds_Calculator_3-way'!C729="","",'True_Odds_Calculator_3-way'!C729)</f>
        <v>1.89</v>
      </c>
      <c r="D728" s="9">
        <f t="shared" si="156"/>
        <v>0.23753077401425823</v>
      </c>
      <c r="E728" s="9">
        <f t="shared" si="157"/>
        <v>0.25025137200875036</v>
      </c>
      <c r="F728" s="9">
        <f t="shared" si="158"/>
        <v>0.51221785397699138</v>
      </c>
      <c r="G728" s="9">
        <f t="shared" si="159"/>
        <v>1.0699936027937909</v>
      </c>
      <c r="H728" s="9">
        <f t="shared" si="160"/>
        <v>4.2099808083813723</v>
      </c>
      <c r="I728" s="9">
        <f t="shared" si="161"/>
        <v>3.9959820878226142</v>
      </c>
      <c r="J728" s="9">
        <f t="shared" si="162"/>
        <v>1.9522943064864733</v>
      </c>
      <c r="K728" s="11">
        <f t="shared" si="163"/>
        <v>0.25</v>
      </c>
      <c r="L728" s="11">
        <f t="shared" si="164"/>
        <v>0.26315789473684209</v>
      </c>
      <c r="M728" s="11">
        <f t="shared" si="165"/>
        <v>0.52910052910052918</v>
      </c>
      <c r="N728" s="11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-0.26023391812865482</v>
      </c>
      <c r="O728" s="11">
        <f>0</f>
        <v>0</v>
      </c>
      <c r="P728" s="11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0.23287385129490393</v>
      </c>
      <c r="Q728" s="11">
        <f>2*'OddsRatio_working_3-way'!K728*'OddsRatio_working_3-way'!L728*'OddsRatio_working_3-way'!M728</f>
        <v>6.961849067112226E-2</v>
      </c>
      <c r="R728" s="11">
        <f t="shared" si="166"/>
        <v>0</v>
      </c>
      <c r="S728" s="11">
        <f t="shared" si="167"/>
        <v>-0.89486356340288975</v>
      </c>
      <c r="T728" s="11">
        <f t="shared" si="168"/>
        <v>-0.26752273943285199</v>
      </c>
      <c r="U728" s="11">
        <f>'OddsRatio_working_3-way'!S728-'OddsRatio_working_3-way'!R728^2/3</f>
        <v>-0.89486356340288975</v>
      </c>
      <c r="V728" s="11">
        <f>'OddsRatio_working_3-way'!S728*'OddsRatio_working_3-way'!R728/3-2*'OddsRatio_working_3-way'!R728^3/27-'OddsRatio_working_3-way'!T728</f>
        <v>0.26752273943285199</v>
      </c>
      <c r="W728" s="11">
        <f>'OddsRatio_working_3-way'!V728^2+4*'OddsRatio_working_3-way'!U728^3/27</f>
        <v>-3.4592999827525631E-2</v>
      </c>
      <c r="X728" s="11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0.16291210509135229</v>
      </c>
      <c r="Y728" s="11">
        <f>IF('OddsRatio_working_3-way'!W728&gt;=0,IF('OddsRatio_working_3-way'!V728+SQRT('OddsRatio_working_3-way'!W728)&gt;0,0,PI()),ACOS('OddsRatio_working_3-way'!V728/(2*'OddsRatio_working_3-way'!X728)))</f>
        <v>0.60752273671783941</v>
      </c>
      <c r="Z728" s="11">
        <f>'OddsRatio_working_3-way'!X728^(1/3)*COS('OddsRatio_working_3-way'!Y728/3)</f>
        <v>0.53499680139689543</v>
      </c>
      <c r="AA728" s="11">
        <f>'OddsRatio_working_3-way'!X728^(1/3)*COS(('OddsRatio_working_3-way'!Y728+2*PI())/3)</f>
        <v>-0.36262835245939712</v>
      </c>
      <c r="AB728" s="11">
        <f>'OddsRatio_working_3-way'!X728^(1/3)*COS(('OddsRatio_working_3-way'!Y728+4*PI())/3)</f>
        <v>-0.1723684489374982</v>
      </c>
      <c r="AC728" s="11">
        <f>'OddsRatio_working_3-way'!X728^(1/3)*SIN('OddsRatio_working_3-way'!Y728/3)</f>
        <v>0.10984660651436064</v>
      </c>
      <c r="AD728" s="11">
        <f>'OddsRatio_working_3-way'!X728^(1/3)*SIN(('OddsRatio_working_3-way'!Y728+2*PI())/3)</f>
        <v>0.40839751769594923</v>
      </c>
      <c r="AE728" s="11">
        <f>'OddsRatio_working_3-way'!X728^(1/3)*SIN(('OddsRatio_working_3-way'!Y728+4*PI())/3)</f>
        <v>-0.51824412421030985</v>
      </c>
      <c r="AF728" s="11">
        <f>-'OddsRatio_working_3-way'!U728/(3*'OddsRatio_working_3-way'!X728^(1/3))*COS(('OddsRatio_working_3-way'!Y728)/3)</f>
        <v>0.53499680139689543</v>
      </c>
      <c r="AG728" s="11">
        <f>-'OddsRatio_working_3-way'!U728/(3*'OddsRatio_working_3-way'!X728^(1/3))*COS(('OddsRatio_working_3-way'!Y728+2*PI())/3)</f>
        <v>-0.36262835245939712</v>
      </c>
      <c r="AH728" s="11">
        <f>-'OddsRatio_working_3-way'!U728/(3*'OddsRatio_working_3-way'!X728^(1/3))*COS(('OddsRatio_working_3-way'!Y728+4*PI())/3)</f>
        <v>-0.1723684489374982</v>
      </c>
      <c r="AI728" s="11">
        <f>'OddsRatio_working_3-way'!U728/(3*'OddsRatio_working_3-way'!X728^(1/3))*SIN(('OddsRatio_working_3-way'!Y728)/3)</f>
        <v>-0.10984660651436064</v>
      </c>
      <c r="AJ728" s="11">
        <f>'OddsRatio_working_3-way'!U728/(3*'OddsRatio_working_3-way'!X728^(1/3))*SIN(('OddsRatio_working_3-way'!Y728+2*PI())/3)</f>
        <v>-0.40839751769594923</v>
      </c>
      <c r="AK728" s="11">
        <f>'OddsRatio_working_3-way'!U728/(3*'OddsRatio_working_3-way'!X728^(1/3))*SIN(('OddsRatio_working_3-way'!Y728+4*PI())/3)</f>
        <v>0.51824412421030985</v>
      </c>
      <c r="AL728" s="11">
        <f>'OddsRatio_working_3-way'!Z728+'OddsRatio_working_3-way'!AF728</f>
        <v>1.0699936027937909</v>
      </c>
      <c r="AM728" s="11">
        <f>'OddsRatio_working_3-way'!AA728+'OddsRatio_working_3-way'!AG728</f>
        <v>-0.72525670491879424</v>
      </c>
      <c r="AN728" s="11">
        <f>'OddsRatio_working_3-way'!AB728+'OddsRatio_working_3-way'!AH728</f>
        <v>-0.3447368978749964</v>
      </c>
      <c r="AO728" s="11">
        <f>'OddsRatio_working_3-way'!AC728+'OddsRatio_working_3-way'!AI728</f>
        <v>0</v>
      </c>
      <c r="AP728" s="11">
        <f>'OddsRatio_working_3-way'!AD728+'OddsRatio_working_3-way'!AJ728</f>
        <v>0</v>
      </c>
      <c r="AQ728" s="11">
        <f>'OddsRatio_working_3-way'!AE728+'OddsRatio_working_3-way'!AK728</f>
        <v>0</v>
      </c>
      <c r="AR728" s="10">
        <f>IF(A728="","",IF(('OddsRatio_working_3-way'!X728=0),IF(Q728&gt;0,-Q728^(1/3),(-Q728)^(1/3)),'OddsRatio_working_3-way'!AL728-'OddsRatio_working_3-way'!R728/3))</f>
        <v>1.0699936027937909</v>
      </c>
      <c r="AS728" s="11">
        <f>IF(('OddsRatio_working_3-way'!X728=0),IF(Q728&gt;0,-Q728^(1/3),(-Q728)^(1/3)),'OddsRatio_working_3-way'!AM728-'OddsRatio_working_3-way'!R728/3)</f>
        <v>-0.72525670491879424</v>
      </c>
      <c r="AT728" s="11">
        <f>IF(('OddsRatio_working_3-way'!X728=0),IF(Q728&gt;0,-Q728^(1/3),(-Q728)^(1/3)),'OddsRatio_working_3-way'!AN728-'OddsRatio_working_3-way'!R728/3)</f>
        <v>-0.3447368978749964</v>
      </c>
      <c r="AU728" s="11">
        <f>IF(('OddsRatio_working_3-way'!X728=0),0,'OddsRatio_working_3-way'!AO728)</f>
        <v>0</v>
      </c>
      <c r="AV728" s="11">
        <f>IF(('OddsRatio_working_3-way'!X728=0),0,'OddsRatio_working_3-way'!AP728)</f>
        <v>0</v>
      </c>
      <c r="AW728" s="11">
        <f>IF(('OddsRatio_working_3-way'!X728=0),0,'OddsRatio_working_3-way'!AQ728)</f>
        <v>0</v>
      </c>
    </row>
    <row r="729" spans="1:49" x14ac:dyDescent="0.2">
      <c r="A729" s="4">
        <f>IF('True_Odds_Calculator_3-way'!A730="","",'True_Odds_Calculator_3-way'!A730)</f>
        <v>1.37</v>
      </c>
      <c r="B729" s="4">
        <f>IF('True_Odds_Calculator_3-way'!B730="","",'True_Odds_Calculator_3-way'!B730)</f>
        <v>5.12</v>
      </c>
      <c r="C729" s="4">
        <f>IF('True_Odds_Calculator_3-way'!C730="","",'True_Odds_Calculator_3-way'!C730)</f>
        <v>8.19</v>
      </c>
      <c r="D729" s="9">
        <f t="shared" si="156"/>
        <v>0.70902956530149841</v>
      </c>
      <c r="E729" s="9">
        <f t="shared" si="157"/>
        <v>0.17954548869012904</v>
      </c>
      <c r="F729" s="9">
        <f t="shared" si="158"/>
        <v>0.11142494600837266</v>
      </c>
      <c r="G729" s="9">
        <f t="shared" si="159"/>
        <v>1.1091308723238074</v>
      </c>
      <c r="H729" s="9">
        <f t="shared" si="160"/>
        <v>1.4103784227598086</v>
      </c>
      <c r="I729" s="9">
        <f t="shared" si="161"/>
        <v>5.5696191939740869</v>
      </c>
      <c r="J729" s="9">
        <f t="shared" si="162"/>
        <v>8.974650972008174</v>
      </c>
      <c r="K729" s="11">
        <f t="shared" si="163"/>
        <v>0.72992700729927007</v>
      </c>
      <c r="L729" s="11">
        <f t="shared" si="164"/>
        <v>0.1953125</v>
      </c>
      <c r="M729" s="11">
        <f t="shared" si="165"/>
        <v>0.12210012210012211</v>
      </c>
      <c r="N729" s="11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-0.19078903026211425</v>
      </c>
      <c r="O729" s="11">
        <f>0</f>
        <v>0</v>
      </c>
      <c r="P729" s="11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0.20331452813204642</v>
      </c>
      <c r="Q729" s="11">
        <f>2*'OddsRatio_working_3-way'!K729*'OddsRatio_working_3-way'!L729*'OddsRatio_working_3-way'!M729</f>
        <v>3.4814131529460002E-2</v>
      </c>
      <c r="R729" s="11">
        <f t="shared" si="166"/>
        <v>0</v>
      </c>
      <c r="S729" s="11">
        <f t="shared" si="167"/>
        <v>-1.0656510379696573</v>
      </c>
      <c r="T729" s="11">
        <f t="shared" si="168"/>
        <v>-0.18247449280302352</v>
      </c>
      <c r="U729" s="11">
        <f>'OddsRatio_working_3-way'!S729-'OddsRatio_working_3-way'!R729^2/3</f>
        <v>-1.0656510379696573</v>
      </c>
      <c r="V729" s="11">
        <f>'OddsRatio_working_3-way'!S729*'OddsRatio_working_3-way'!R729/3-2*'OddsRatio_working_3-way'!R729^3/27-'OddsRatio_working_3-way'!T729</f>
        <v>0.18247449280302352</v>
      </c>
      <c r="W729" s="11">
        <f>'OddsRatio_working_3-way'!V729^2+4*'OddsRatio_working_3-way'!U729^3/27</f>
        <v>-0.14598694838020462</v>
      </c>
      <c r="X729" s="11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0.2117096413156031</v>
      </c>
      <c r="Y729" s="11">
        <f>IF('OddsRatio_working_3-way'!W729&gt;=0,IF('OddsRatio_working_3-way'!V729+SQRT('OddsRatio_working_3-way'!W729)&gt;0,0,PI()),ACOS('OddsRatio_working_3-way'!V729/(2*'OddsRatio_working_3-way'!X729)))</f>
        <v>1.1252459264025561</v>
      </c>
      <c r="Z729" s="11">
        <f>'OddsRatio_working_3-way'!X729^(1/3)*COS('OddsRatio_working_3-way'!Y729/3)</f>
        <v>0.55456543616190368</v>
      </c>
      <c r="AA729" s="11">
        <f>'OddsRatio_working_3-way'!X729^(1/3)*COS(('OddsRatio_working_3-way'!Y729+2*PI())/3)</f>
        <v>-0.46637434204492456</v>
      </c>
      <c r="AB729" s="11">
        <f>'OddsRatio_working_3-way'!X729^(1/3)*COS(('OddsRatio_working_3-way'!Y729+4*PI())/3)</f>
        <v>-8.8191094116979188E-2</v>
      </c>
      <c r="AC729" s="11">
        <f>'OddsRatio_working_3-way'!X729^(1/3)*SIN('OddsRatio_working_3-way'!Y729/3)</f>
        <v>0.21834419999420632</v>
      </c>
      <c r="AD729" s="11">
        <f>'OddsRatio_working_3-way'!X729^(1/3)*SIN(('OddsRatio_working_3-way'!Y729+2*PI())/3)</f>
        <v>0.37109565577990278</v>
      </c>
      <c r="AE729" s="11">
        <f>'OddsRatio_working_3-way'!X729^(1/3)*SIN(('OddsRatio_working_3-way'!Y729+4*PI())/3)</f>
        <v>-0.58943985577410907</v>
      </c>
      <c r="AF729" s="11">
        <f>-'OddsRatio_working_3-way'!U729/(3*'OddsRatio_working_3-way'!X729^(1/3))*COS(('OddsRatio_working_3-way'!Y729)/3)</f>
        <v>0.55456543616190379</v>
      </c>
      <c r="AG729" s="11">
        <f>-'OddsRatio_working_3-way'!U729/(3*'OddsRatio_working_3-way'!X729^(1/3))*COS(('OddsRatio_working_3-way'!Y729+2*PI())/3)</f>
        <v>-0.46637434204492467</v>
      </c>
      <c r="AH729" s="11">
        <f>-'OddsRatio_working_3-way'!U729/(3*'OddsRatio_working_3-way'!X729^(1/3))*COS(('OddsRatio_working_3-way'!Y729+4*PI())/3)</f>
        <v>-8.8191094116979202E-2</v>
      </c>
      <c r="AI729" s="11">
        <f>'OddsRatio_working_3-way'!U729/(3*'OddsRatio_working_3-way'!X729^(1/3))*SIN(('OddsRatio_working_3-way'!Y729)/3)</f>
        <v>-0.21834419999420634</v>
      </c>
      <c r="AJ729" s="11">
        <f>'OddsRatio_working_3-way'!U729/(3*'OddsRatio_working_3-way'!X729^(1/3))*SIN(('OddsRatio_working_3-way'!Y729+2*PI())/3)</f>
        <v>-0.37109565577990283</v>
      </c>
      <c r="AK729" s="11">
        <f>'OddsRatio_working_3-way'!U729/(3*'OddsRatio_working_3-way'!X729^(1/3))*SIN(('OddsRatio_working_3-way'!Y729+4*PI())/3)</f>
        <v>0.58943985577410918</v>
      </c>
      <c r="AL729" s="11">
        <f>'OddsRatio_working_3-way'!Z729+'OddsRatio_working_3-way'!AF729</f>
        <v>1.1091308723238074</v>
      </c>
      <c r="AM729" s="11">
        <f>'OddsRatio_working_3-way'!AA729+'OddsRatio_working_3-way'!AG729</f>
        <v>-0.93274868408984923</v>
      </c>
      <c r="AN729" s="11">
        <f>'OddsRatio_working_3-way'!AB729+'OddsRatio_working_3-way'!AH729</f>
        <v>-0.1763821882339584</v>
      </c>
      <c r="AO729" s="11">
        <f>'OddsRatio_working_3-way'!AC729+'OddsRatio_working_3-way'!AI729</f>
        <v>0</v>
      </c>
      <c r="AP729" s="11">
        <f>'OddsRatio_working_3-way'!AD729+'OddsRatio_working_3-way'!AJ729</f>
        <v>0</v>
      </c>
      <c r="AQ729" s="11">
        <f>'OddsRatio_working_3-way'!AE729+'OddsRatio_working_3-way'!AK729</f>
        <v>0</v>
      </c>
      <c r="AR729" s="10">
        <f>IF(A729="","",IF(('OddsRatio_working_3-way'!X729=0),IF(Q729&gt;0,-Q729^(1/3),(-Q729)^(1/3)),'OddsRatio_working_3-way'!AL729-'OddsRatio_working_3-way'!R729/3))</f>
        <v>1.1091308723238074</v>
      </c>
      <c r="AS729" s="11">
        <f>IF(('OddsRatio_working_3-way'!X729=0),IF(Q729&gt;0,-Q729^(1/3),(-Q729)^(1/3)),'OddsRatio_working_3-way'!AM729-'OddsRatio_working_3-way'!R729/3)</f>
        <v>-0.93274868408984923</v>
      </c>
      <c r="AT729" s="11">
        <f>IF(('OddsRatio_working_3-way'!X729=0),IF(Q729&gt;0,-Q729^(1/3),(-Q729)^(1/3)),'OddsRatio_working_3-way'!AN729-'OddsRatio_working_3-way'!R729/3)</f>
        <v>-0.1763821882339584</v>
      </c>
      <c r="AU729" s="11">
        <f>IF(('OddsRatio_working_3-way'!X729=0),0,'OddsRatio_working_3-way'!AO729)</f>
        <v>0</v>
      </c>
      <c r="AV729" s="11">
        <f>IF(('OddsRatio_working_3-way'!X729=0),0,'OddsRatio_working_3-way'!AP729)</f>
        <v>0</v>
      </c>
      <c r="AW729" s="11">
        <f>IF(('OddsRatio_working_3-way'!X729=0),0,'OddsRatio_working_3-way'!AQ729)</f>
        <v>0</v>
      </c>
    </row>
    <row r="730" spans="1:49" x14ac:dyDescent="0.2">
      <c r="A730" s="4">
        <f>IF('True_Odds_Calculator_3-way'!A731="","",'True_Odds_Calculator_3-way'!A731)</f>
        <v>2.42</v>
      </c>
      <c r="B730" s="4">
        <f>IF('True_Odds_Calculator_3-way'!B731="","",'True_Odds_Calculator_3-way'!B731)</f>
        <v>3.15</v>
      </c>
      <c r="C730" s="4">
        <f>IF('True_Odds_Calculator_3-way'!C731="","",'True_Odds_Calculator_3-way'!C731)</f>
        <v>3.24</v>
      </c>
      <c r="D730" s="9">
        <f t="shared" si="156"/>
        <v>0.39899184397638671</v>
      </c>
      <c r="E730" s="9">
        <f t="shared" si="157"/>
        <v>0.30481382643862731</v>
      </c>
      <c r="F730" s="9">
        <f t="shared" si="158"/>
        <v>0.29619432958498609</v>
      </c>
      <c r="G730" s="9">
        <f t="shared" si="159"/>
        <v>1.0607865466126369</v>
      </c>
      <c r="H730" s="9">
        <f t="shared" si="160"/>
        <v>2.506316896189944</v>
      </c>
      <c r="I730" s="9">
        <f t="shared" si="161"/>
        <v>3.2806910752171698</v>
      </c>
      <c r="J730" s="9">
        <f t="shared" si="162"/>
        <v>3.3761618644123068</v>
      </c>
      <c r="K730" s="11">
        <f t="shared" si="163"/>
        <v>0.41322314049586778</v>
      </c>
      <c r="L730" s="11">
        <f t="shared" si="164"/>
        <v>0.31746031746031744</v>
      </c>
      <c r="M730" s="11">
        <f t="shared" si="165"/>
        <v>0.30864197530864196</v>
      </c>
      <c r="N730" s="11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-0.27688784591141502</v>
      </c>
      <c r="O730" s="11">
        <f>0</f>
        <v>0</v>
      </c>
      <c r="P730" s="11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0.23523676722329923</v>
      </c>
      <c r="Q730" s="11">
        <f>2*'OddsRatio_working_3-way'!K730*'OddsRatio_working_3-way'!L730*'OddsRatio_working_3-way'!M730</f>
        <v>8.097651195294292E-2</v>
      </c>
      <c r="R730" s="11">
        <f t="shared" si="166"/>
        <v>0</v>
      </c>
      <c r="S730" s="11">
        <f t="shared" si="167"/>
        <v>-0.84957418932197815</v>
      </c>
      <c r="T730" s="11">
        <f t="shared" si="168"/>
        <v>-0.29245238875111118</v>
      </c>
      <c r="U730" s="11">
        <f>'OddsRatio_working_3-way'!S730-'OddsRatio_working_3-way'!R730^2/3</f>
        <v>-0.84957418932197815</v>
      </c>
      <c r="V730" s="11">
        <f>'OddsRatio_working_3-way'!S730*'OddsRatio_working_3-way'!R730/3-2*'OddsRatio_working_3-way'!R730^3/27-'OddsRatio_working_3-way'!T730</f>
        <v>0.29245238875111118</v>
      </c>
      <c r="W730" s="11">
        <f>'OddsRatio_working_3-way'!V730^2+4*'OddsRatio_working_3-way'!U730^3/27</f>
        <v>-5.3164177405470719E-3</v>
      </c>
      <c r="X730" s="11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0.15070237010974491</v>
      </c>
      <c r="Y730" s="11">
        <f>IF('OddsRatio_working_3-way'!W730&gt;=0,IF('OddsRatio_working_3-way'!V730+SQRT('OddsRatio_working_3-way'!W730)&gt;0,0,PI()),ACOS('OddsRatio_working_3-way'!V730/(2*'OddsRatio_working_3-way'!X730)))</f>
        <v>0.24433707880765798</v>
      </c>
      <c r="Z730" s="11">
        <f>'OddsRatio_working_3-way'!X730^(1/3)*COS('OddsRatio_working_3-way'!Y730/3)</f>
        <v>0.53039327330631847</v>
      </c>
      <c r="AA730" s="11">
        <f>'OddsRatio_working_3-way'!X730^(1/3)*COS(('OddsRatio_working_3-way'!Y730+2*PI())/3)</f>
        <v>-0.3026903568480297</v>
      </c>
      <c r="AB730" s="11">
        <f>'OddsRatio_working_3-way'!X730^(1/3)*COS(('OddsRatio_working_3-way'!Y730+4*PI())/3)</f>
        <v>-0.22770291645828891</v>
      </c>
      <c r="AC730" s="11">
        <f>'OddsRatio_working_3-way'!X730^(1/3)*SIN('OddsRatio_working_3-way'!Y730/3)</f>
        <v>4.3294018894858038E-2</v>
      </c>
      <c r="AD730" s="11">
        <f>'OddsRatio_working_3-way'!X730^(1/3)*SIN(('OddsRatio_working_3-way'!Y730+2*PI())/3)</f>
        <v>0.43768703923222568</v>
      </c>
      <c r="AE730" s="11">
        <f>'OddsRatio_working_3-way'!X730^(1/3)*SIN(('OddsRatio_working_3-way'!Y730+4*PI())/3)</f>
        <v>-0.48098105812708347</v>
      </c>
      <c r="AF730" s="11">
        <f>-'OddsRatio_working_3-way'!U730/(3*'OddsRatio_working_3-way'!X730^(1/3))*COS(('OddsRatio_working_3-way'!Y730)/3)</f>
        <v>0.53039327330631847</v>
      </c>
      <c r="AG730" s="11">
        <f>-'OddsRatio_working_3-way'!U730/(3*'OddsRatio_working_3-way'!X730^(1/3))*COS(('OddsRatio_working_3-way'!Y730+2*PI())/3)</f>
        <v>-0.3026903568480297</v>
      </c>
      <c r="AH730" s="11">
        <f>-'OddsRatio_working_3-way'!U730/(3*'OddsRatio_working_3-way'!X730^(1/3))*COS(('OddsRatio_working_3-way'!Y730+4*PI())/3)</f>
        <v>-0.22770291645828891</v>
      </c>
      <c r="AI730" s="11">
        <f>'OddsRatio_working_3-way'!U730/(3*'OddsRatio_working_3-way'!X730^(1/3))*SIN(('OddsRatio_working_3-way'!Y730)/3)</f>
        <v>-4.3294018894858038E-2</v>
      </c>
      <c r="AJ730" s="11">
        <f>'OddsRatio_working_3-way'!U730/(3*'OddsRatio_working_3-way'!X730^(1/3))*SIN(('OddsRatio_working_3-way'!Y730+2*PI())/3)</f>
        <v>-0.43768703923222568</v>
      </c>
      <c r="AK730" s="11">
        <f>'OddsRatio_working_3-way'!U730/(3*'OddsRatio_working_3-way'!X730^(1/3))*SIN(('OddsRatio_working_3-way'!Y730+4*PI())/3)</f>
        <v>0.48098105812708347</v>
      </c>
      <c r="AL730" s="11">
        <f>'OddsRatio_working_3-way'!Z730+'OddsRatio_working_3-way'!AF730</f>
        <v>1.0607865466126369</v>
      </c>
      <c r="AM730" s="11">
        <f>'OddsRatio_working_3-way'!AA730+'OddsRatio_working_3-way'!AG730</f>
        <v>-0.60538071369605939</v>
      </c>
      <c r="AN730" s="11">
        <f>'OddsRatio_working_3-way'!AB730+'OddsRatio_working_3-way'!AH730</f>
        <v>-0.45540583291657782</v>
      </c>
      <c r="AO730" s="11">
        <f>'OddsRatio_working_3-way'!AC730+'OddsRatio_working_3-way'!AI730</f>
        <v>0</v>
      </c>
      <c r="AP730" s="11">
        <f>'OddsRatio_working_3-way'!AD730+'OddsRatio_working_3-way'!AJ730</f>
        <v>0</v>
      </c>
      <c r="AQ730" s="11">
        <f>'OddsRatio_working_3-way'!AE730+'OddsRatio_working_3-way'!AK730</f>
        <v>0</v>
      </c>
      <c r="AR730" s="10">
        <f>IF(A730="","",IF(('OddsRatio_working_3-way'!X730=0),IF(Q730&gt;0,-Q730^(1/3),(-Q730)^(1/3)),'OddsRatio_working_3-way'!AL730-'OddsRatio_working_3-way'!R730/3))</f>
        <v>1.0607865466126369</v>
      </c>
      <c r="AS730" s="11">
        <f>IF(('OddsRatio_working_3-way'!X730=0),IF(Q730&gt;0,-Q730^(1/3),(-Q730)^(1/3)),'OddsRatio_working_3-way'!AM730-'OddsRatio_working_3-way'!R730/3)</f>
        <v>-0.60538071369605939</v>
      </c>
      <c r="AT730" s="11">
        <f>IF(('OddsRatio_working_3-way'!X730=0),IF(Q730&gt;0,-Q730^(1/3),(-Q730)^(1/3)),'OddsRatio_working_3-way'!AN730-'OddsRatio_working_3-way'!R730/3)</f>
        <v>-0.45540583291657782</v>
      </c>
      <c r="AU730" s="11">
        <f>IF(('OddsRatio_working_3-way'!X730=0),0,'OddsRatio_working_3-way'!AO730)</f>
        <v>0</v>
      </c>
      <c r="AV730" s="11">
        <f>IF(('OddsRatio_working_3-way'!X730=0),0,'OddsRatio_working_3-way'!AP730)</f>
        <v>0</v>
      </c>
      <c r="AW730" s="11">
        <f>IF(('OddsRatio_working_3-way'!X730=0),0,'OddsRatio_working_3-way'!AQ730)</f>
        <v>0</v>
      </c>
    </row>
    <row r="731" spans="1:49" x14ac:dyDescent="0.2">
      <c r="A731" s="4">
        <f>IF('True_Odds_Calculator_3-way'!A732="","",'True_Odds_Calculator_3-way'!A732)</f>
        <v>3.39</v>
      </c>
      <c r="B731" s="4">
        <f>IF('True_Odds_Calculator_3-way'!B732="","",'True_Odds_Calculator_3-way'!B732)</f>
        <v>2.95</v>
      </c>
      <c r="C731" s="4">
        <f>IF('True_Odds_Calculator_3-way'!C732="","",'True_Odds_Calculator_3-way'!C732)</f>
        <v>2.4700000000000002</v>
      </c>
      <c r="D731" s="9">
        <f t="shared" si="156"/>
        <v>0.28302430855662797</v>
      </c>
      <c r="E731" s="9">
        <f t="shared" si="157"/>
        <v>0.32606319049954074</v>
      </c>
      <c r="F731" s="9">
        <f t="shared" si="158"/>
        <v>0.39091250094383145</v>
      </c>
      <c r="G731" s="9">
        <f t="shared" si="159"/>
        <v>1.0599436867656258</v>
      </c>
      <c r="H731" s="9">
        <f t="shared" si="160"/>
        <v>3.533265411369845</v>
      </c>
      <c r="I731" s="9">
        <f t="shared" si="161"/>
        <v>3.0668901891929701</v>
      </c>
      <c r="J731" s="9">
        <f t="shared" si="162"/>
        <v>2.55811721954547</v>
      </c>
      <c r="K731" s="11">
        <f t="shared" si="163"/>
        <v>0.29498525073746312</v>
      </c>
      <c r="L731" s="11">
        <f t="shared" si="164"/>
        <v>0.33898305084745761</v>
      </c>
      <c r="M731" s="11">
        <f t="shared" si="165"/>
        <v>0.40485829959514169</v>
      </c>
      <c r="N731" s="11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-0.27735192187759028</v>
      </c>
      <c r="O731" s="11">
        <f>0</f>
        <v>0</v>
      </c>
      <c r="P731" s="11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0.23521091151920132</v>
      </c>
      <c r="Q731" s="11">
        <f>2*'OddsRatio_working_3-way'!K731*'OddsRatio_working_3-way'!L731*'OddsRatio_working_3-way'!M731</f>
        <v>8.0967611538451403E-2</v>
      </c>
      <c r="R731" s="11">
        <f t="shared" si="166"/>
        <v>0</v>
      </c>
      <c r="S731" s="11">
        <f t="shared" si="167"/>
        <v>-0.84805942546528312</v>
      </c>
      <c r="T731" s="11">
        <f t="shared" si="168"/>
        <v>-0.29193095540973607</v>
      </c>
      <c r="U731" s="11">
        <f>'OddsRatio_working_3-way'!S731-'OddsRatio_working_3-way'!R731^2/3</f>
        <v>-0.84805942546528312</v>
      </c>
      <c r="V731" s="11">
        <f>'OddsRatio_working_3-way'!S731*'OddsRatio_working_3-way'!R731/3-2*'OddsRatio_working_3-way'!R731^3/27-'OddsRatio_working_3-way'!T731</f>
        <v>0.29193095540973607</v>
      </c>
      <c r="W731" s="11">
        <f>'OddsRatio_working_3-way'!V731^2+4*'OddsRatio_working_3-way'!U731^3/27</f>
        <v>-5.1360802740648553E-3</v>
      </c>
      <c r="X731" s="11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0.15029950349261484</v>
      </c>
      <c r="Y731" s="11">
        <f>IF('OddsRatio_working_3-way'!W731&gt;=0,IF('OddsRatio_working_3-way'!V731+SQRT('OddsRatio_working_3-way'!W731)&gt;0,0,PI()),ACOS('OddsRatio_working_3-way'!V731/(2*'OddsRatio_working_3-way'!X731)))</f>
        <v>0.24073051163330583</v>
      </c>
      <c r="Z731" s="11">
        <f>'OddsRatio_working_3-way'!X731^(1/3)*COS('OddsRatio_working_3-way'!Y731/3)</f>
        <v>0.529971843382813</v>
      </c>
      <c r="AA731" s="11">
        <f>'OddsRatio_working_3-way'!X731^(1/3)*COS(('OddsRatio_working_3-way'!Y731+2*PI())/3)</f>
        <v>-0.30189446111507046</v>
      </c>
      <c r="AB731" s="11">
        <f>'OddsRatio_working_3-way'!X731^(1/3)*COS(('OddsRatio_working_3-way'!Y731+4*PI())/3)</f>
        <v>-0.22807738226774241</v>
      </c>
      <c r="AC731" s="11">
        <f>'OddsRatio_working_3-way'!X731^(1/3)*SIN('OddsRatio_working_3-way'!Y731/3)</f>
        <v>4.2618310343296724E-2</v>
      </c>
      <c r="AD731" s="11">
        <f>'OddsRatio_working_3-way'!X731^(1/3)*SIN(('OddsRatio_working_3-way'!Y731+2*PI())/3)</f>
        <v>0.43765992448833557</v>
      </c>
      <c r="AE731" s="11">
        <f>'OddsRatio_working_3-way'!X731^(1/3)*SIN(('OddsRatio_working_3-way'!Y731+4*PI())/3)</f>
        <v>-0.48027823483163223</v>
      </c>
      <c r="AF731" s="11">
        <f>-'OddsRatio_working_3-way'!U731/(3*'OddsRatio_working_3-way'!X731^(1/3))*COS(('OddsRatio_working_3-way'!Y731)/3)</f>
        <v>0.52997184338281289</v>
      </c>
      <c r="AG731" s="11">
        <f>-'OddsRatio_working_3-way'!U731/(3*'OddsRatio_working_3-way'!X731^(1/3))*COS(('OddsRatio_working_3-way'!Y731+2*PI())/3)</f>
        <v>-0.3018944611150704</v>
      </c>
      <c r="AH731" s="11">
        <f>-'OddsRatio_working_3-way'!U731/(3*'OddsRatio_working_3-way'!X731^(1/3))*COS(('OddsRatio_working_3-way'!Y731+4*PI())/3)</f>
        <v>-0.22807738226774235</v>
      </c>
      <c r="AI731" s="11">
        <f>'OddsRatio_working_3-way'!U731/(3*'OddsRatio_working_3-way'!X731^(1/3))*SIN(('OddsRatio_working_3-way'!Y731)/3)</f>
        <v>-4.2618310343296717E-2</v>
      </c>
      <c r="AJ731" s="11">
        <f>'OddsRatio_working_3-way'!U731/(3*'OddsRatio_working_3-way'!X731^(1/3))*SIN(('OddsRatio_working_3-way'!Y731+2*PI())/3)</f>
        <v>-0.43765992448833552</v>
      </c>
      <c r="AK731" s="11">
        <f>'OddsRatio_working_3-way'!U731/(3*'OddsRatio_working_3-way'!X731^(1/3))*SIN(('OddsRatio_working_3-way'!Y731+4*PI())/3)</f>
        <v>0.48027823483163218</v>
      </c>
      <c r="AL731" s="11">
        <f>'OddsRatio_working_3-way'!Z731+'OddsRatio_working_3-way'!AF731</f>
        <v>1.0599436867656258</v>
      </c>
      <c r="AM731" s="11">
        <f>'OddsRatio_working_3-way'!AA731+'OddsRatio_working_3-way'!AG731</f>
        <v>-0.60378892223014091</v>
      </c>
      <c r="AN731" s="11">
        <f>'OddsRatio_working_3-way'!AB731+'OddsRatio_working_3-way'!AH731</f>
        <v>-0.45615476453548476</v>
      </c>
      <c r="AO731" s="11">
        <f>'OddsRatio_working_3-way'!AC731+'OddsRatio_working_3-way'!AI731</f>
        <v>0</v>
      </c>
      <c r="AP731" s="11">
        <f>'OddsRatio_working_3-way'!AD731+'OddsRatio_working_3-way'!AJ731</f>
        <v>0</v>
      </c>
      <c r="AQ731" s="11">
        <f>'OddsRatio_working_3-way'!AE731+'OddsRatio_working_3-way'!AK731</f>
        <v>0</v>
      </c>
      <c r="AR731" s="10">
        <f>IF(A731="","",IF(('OddsRatio_working_3-way'!X731=0),IF(Q731&gt;0,-Q731^(1/3),(-Q731)^(1/3)),'OddsRatio_working_3-way'!AL731-'OddsRatio_working_3-way'!R731/3))</f>
        <v>1.0599436867656258</v>
      </c>
      <c r="AS731" s="11">
        <f>IF(('OddsRatio_working_3-way'!X731=0),IF(Q731&gt;0,-Q731^(1/3),(-Q731)^(1/3)),'OddsRatio_working_3-way'!AM731-'OddsRatio_working_3-way'!R731/3)</f>
        <v>-0.60378892223014091</v>
      </c>
      <c r="AT731" s="11">
        <f>IF(('OddsRatio_working_3-way'!X731=0),IF(Q731&gt;0,-Q731^(1/3),(-Q731)^(1/3)),'OddsRatio_working_3-way'!AN731-'OddsRatio_working_3-way'!R731/3)</f>
        <v>-0.45615476453548476</v>
      </c>
      <c r="AU731" s="11">
        <f>IF(('OddsRatio_working_3-way'!X731=0),0,'OddsRatio_working_3-way'!AO731)</f>
        <v>0</v>
      </c>
      <c r="AV731" s="11">
        <f>IF(('OddsRatio_working_3-way'!X731=0),0,'OddsRatio_working_3-way'!AP731)</f>
        <v>0</v>
      </c>
      <c r="AW731" s="11">
        <f>IF(('OddsRatio_working_3-way'!X731=0),0,'OddsRatio_working_3-way'!AQ731)</f>
        <v>0</v>
      </c>
    </row>
    <row r="732" spans="1:49" x14ac:dyDescent="0.2">
      <c r="A732" s="4">
        <f>IF('True_Odds_Calculator_3-way'!A733="","",'True_Odds_Calculator_3-way'!A733)</f>
        <v>3.87</v>
      </c>
      <c r="B732" s="4">
        <f>IF('True_Odds_Calculator_3-way'!B733="","",'True_Odds_Calculator_3-way'!B733)</f>
        <v>3.23</v>
      </c>
      <c r="C732" s="4">
        <f>IF('True_Odds_Calculator_3-way'!C733="","",'True_Odds_Calculator_3-way'!C733)</f>
        <v>2.15</v>
      </c>
      <c r="D732" s="9">
        <f t="shared" si="156"/>
        <v>0.24874500398481478</v>
      </c>
      <c r="E732" s="9">
        <f t="shared" si="157"/>
        <v>0.29880257694736057</v>
      </c>
      <c r="F732" s="9">
        <f t="shared" si="158"/>
        <v>0.45245241906782468</v>
      </c>
      <c r="G732" s="9">
        <f t="shared" si="159"/>
        <v>1.0523279602003766</v>
      </c>
      <c r="H732" s="9">
        <f t="shared" si="160"/>
        <v>4.0201812457750803</v>
      </c>
      <c r="I732" s="9">
        <f t="shared" si="161"/>
        <v>3.3466913512468399</v>
      </c>
      <c r="J732" s="9">
        <f t="shared" si="162"/>
        <v>2.2101771542304327</v>
      </c>
      <c r="K732" s="11">
        <f t="shared" si="163"/>
        <v>0.25839793281653745</v>
      </c>
      <c r="L732" s="11">
        <f t="shared" si="164"/>
        <v>0.30959752321981426</v>
      </c>
      <c r="M732" s="11">
        <f t="shared" si="165"/>
        <v>0.46511627906976744</v>
      </c>
      <c r="N732" s="11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-0.27386255328562015</v>
      </c>
      <c r="O732" s="11">
        <f>0</f>
        <v>0</v>
      </c>
      <c r="P732" s="11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0.23255627908465099</v>
      </c>
      <c r="Q732" s="11">
        <f>2*'OddsRatio_working_3-way'!K732*'OddsRatio_working_3-way'!L732*'OddsRatio_working_3-way'!M732</f>
        <v>7.441800930708832E-2</v>
      </c>
      <c r="R732" s="11">
        <f t="shared" si="166"/>
        <v>0</v>
      </c>
      <c r="S732" s="11">
        <f t="shared" si="167"/>
        <v>-0.84917151430378468</v>
      </c>
      <c r="T732" s="11">
        <f t="shared" si="168"/>
        <v>-0.27173488457721112</v>
      </c>
      <c r="U732" s="11">
        <f>'OddsRatio_working_3-way'!S732-'OddsRatio_working_3-way'!R732^2/3</f>
        <v>-0.84917151430378468</v>
      </c>
      <c r="V732" s="11">
        <f>'OddsRatio_working_3-way'!S732*'OddsRatio_working_3-way'!R732/3-2*'OddsRatio_working_3-way'!R732^3/27-'OddsRatio_working_3-way'!T732</f>
        <v>0.27173488457721112</v>
      </c>
      <c r="W732" s="11">
        <f>'OddsRatio_working_3-way'!V732^2+4*'OddsRatio_working_3-way'!U732^3/27</f>
        <v>-1.6875857240934156E-2</v>
      </c>
      <c r="X732" s="11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0.15059523958041005</v>
      </c>
      <c r="Y732" s="11">
        <f>IF('OddsRatio_working_3-way'!W732&gt;=0,IF('OddsRatio_working_3-way'!V732+SQRT('OddsRatio_working_3-way'!W732)&gt;0,0,PI()),ACOS('OddsRatio_working_3-way'!V732/(2*'OddsRatio_working_3-way'!X732)))</f>
        <v>0.44594664567175268</v>
      </c>
      <c r="Z732" s="11">
        <f>'OddsRatio_working_3-way'!X732^(1/3)*COS('OddsRatio_working_3-way'!Y732/3)</f>
        <v>0.52616398010018839</v>
      </c>
      <c r="AA732" s="11">
        <f>'OddsRatio_working_3-way'!X732^(1/3)*COS(('OddsRatio_working_3-way'!Y732+2*PI())/3)</f>
        <v>-0.3313203818086391</v>
      </c>
      <c r="AB732" s="11">
        <f>'OddsRatio_working_3-way'!X732^(1/3)*COS(('OddsRatio_working_3-way'!Y732+4*PI())/3)</f>
        <v>-0.19484359829154885</v>
      </c>
      <c r="AC732" s="11">
        <f>'OddsRatio_working_3-way'!X732^(1/3)*SIN('OddsRatio_working_3-way'!Y732/3)</f>
        <v>7.8794907701726286E-2</v>
      </c>
      <c r="AD732" s="11">
        <f>'OddsRatio_working_3-way'!X732^(1/3)*SIN(('OddsRatio_working_3-way'!Y732+2*PI())/3)</f>
        <v>0.41627391947222986</v>
      </c>
      <c r="AE732" s="11">
        <f>'OddsRatio_working_3-way'!X732^(1/3)*SIN(('OddsRatio_working_3-way'!Y732+4*PI())/3)</f>
        <v>-0.49506882717395617</v>
      </c>
      <c r="AF732" s="11">
        <f>-'OddsRatio_working_3-way'!U732/(3*'OddsRatio_working_3-way'!X732^(1/3))*COS(('OddsRatio_working_3-way'!Y732)/3)</f>
        <v>0.52616398010018828</v>
      </c>
      <c r="AG732" s="11">
        <f>-'OddsRatio_working_3-way'!U732/(3*'OddsRatio_working_3-way'!X732^(1/3))*COS(('OddsRatio_working_3-way'!Y732+2*PI())/3)</f>
        <v>-0.33132038180863904</v>
      </c>
      <c r="AH732" s="11">
        <f>-'OddsRatio_working_3-way'!U732/(3*'OddsRatio_working_3-way'!X732^(1/3))*COS(('OddsRatio_working_3-way'!Y732+4*PI())/3)</f>
        <v>-0.19484359829154882</v>
      </c>
      <c r="AI732" s="11">
        <f>'OddsRatio_working_3-way'!U732/(3*'OddsRatio_working_3-way'!X732^(1/3))*SIN(('OddsRatio_working_3-way'!Y732)/3)</f>
        <v>-7.8794907701726272E-2</v>
      </c>
      <c r="AJ732" s="11">
        <f>'OddsRatio_working_3-way'!U732/(3*'OddsRatio_working_3-way'!X732^(1/3))*SIN(('OddsRatio_working_3-way'!Y732+2*PI())/3)</f>
        <v>-0.4162739194722298</v>
      </c>
      <c r="AK732" s="11">
        <f>'OddsRatio_working_3-way'!U732/(3*'OddsRatio_working_3-way'!X732^(1/3))*SIN(('OddsRatio_working_3-way'!Y732+4*PI())/3)</f>
        <v>0.49506882717395606</v>
      </c>
      <c r="AL732" s="11">
        <f>'OddsRatio_working_3-way'!Z732+'OddsRatio_working_3-way'!AF732</f>
        <v>1.0523279602003766</v>
      </c>
      <c r="AM732" s="11">
        <f>'OddsRatio_working_3-way'!AA732+'OddsRatio_working_3-way'!AG732</f>
        <v>-0.66264076361727819</v>
      </c>
      <c r="AN732" s="11">
        <f>'OddsRatio_working_3-way'!AB732+'OddsRatio_working_3-way'!AH732</f>
        <v>-0.38968719658309769</v>
      </c>
      <c r="AO732" s="11">
        <f>'OddsRatio_working_3-way'!AC732+'OddsRatio_working_3-way'!AI732</f>
        <v>0</v>
      </c>
      <c r="AP732" s="11">
        <f>'OddsRatio_working_3-way'!AD732+'OddsRatio_working_3-way'!AJ732</f>
        <v>0</v>
      </c>
      <c r="AQ732" s="11">
        <f>'OddsRatio_working_3-way'!AE732+'OddsRatio_working_3-way'!AK732</f>
        <v>0</v>
      </c>
      <c r="AR732" s="10">
        <f>IF(A732="","",IF(('OddsRatio_working_3-way'!X732=0),IF(Q732&gt;0,-Q732^(1/3),(-Q732)^(1/3)),'OddsRatio_working_3-way'!AL732-'OddsRatio_working_3-way'!R732/3))</f>
        <v>1.0523279602003766</v>
      </c>
      <c r="AS732" s="11">
        <f>IF(('OddsRatio_working_3-way'!X732=0),IF(Q732&gt;0,-Q732^(1/3),(-Q732)^(1/3)),'OddsRatio_working_3-way'!AM732-'OddsRatio_working_3-way'!R732/3)</f>
        <v>-0.66264076361727819</v>
      </c>
      <c r="AT732" s="11">
        <f>IF(('OddsRatio_working_3-way'!X732=0),IF(Q732&gt;0,-Q732^(1/3),(-Q732)^(1/3)),'OddsRatio_working_3-way'!AN732-'OddsRatio_working_3-way'!R732/3)</f>
        <v>-0.38968719658309769</v>
      </c>
      <c r="AU732" s="11">
        <f>IF(('OddsRatio_working_3-way'!X732=0),0,'OddsRatio_working_3-way'!AO732)</f>
        <v>0</v>
      </c>
      <c r="AV732" s="11">
        <f>IF(('OddsRatio_working_3-way'!X732=0),0,'OddsRatio_working_3-way'!AP732)</f>
        <v>0</v>
      </c>
      <c r="AW732" s="11">
        <f>IF(('OddsRatio_working_3-way'!X732=0),0,'OddsRatio_working_3-way'!AQ732)</f>
        <v>0</v>
      </c>
    </row>
    <row r="733" spans="1:49" x14ac:dyDescent="0.2">
      <c r="A733" s="4">
        <f>IF('True_Odds_Calculator_3-way'!A734="","",'True_Odds_Calculator_3-way'!A734)</f>
        <v>2.29</v>
      </c>
      <c r="B733" s="4">
        <f>IF('True_Odds_Calculator_3-way'!B734="","",'True_Odds_Calculator_3-way'!B734)</f>
        <v>3.03</v>
      </c>
      <c r="C733" s="4">
        <f>IF('True_Odds_Calculator_3-way'!C734="","",'True_Odds_Calculator_3-way'!C734)</f>
        <v>3.74</v>
      </c>
      <c r="D733" s="9">
        <f t="shared" si="156"/>
        <v>0.42397551911599407</v>
      </c>
      <c r="E733" s="9">
        <f t="shared" si="157"/>
        <v>0.31867492110149848</v>
      </c>
      <c r="F733" s="9">
        <f t="shared" si="158"/>
        <v>0.25734955978250762</v>
      </c>
      <c r="G733" s="9">
        <f t="shared" si="159"/>
        <v>1.0531990296691494</v>
      </c>
      <c r="H733" s="9">
        <f t="shared" si="160"/>
        <v>2.3586267482732022</v>
      </c>
      <c r="I733" s="9">
        <f t="shared" si="161"/>
        <v>3.1379940302283731</v>
      </c>
      <c r="J733" s="9">
        <f t="shared" si="162"/>
        <v>3.8857653412934701</v>
      </c>
      <c r="K733" s="11">
        <f t="shared" si="163"/>
        <v>0.4366812227074236</v>
      </c>
      <c r="L733" s="11">
        <f t="shared" si="164"/>
        <v>0.33003300330033003</v>
      </c>
      <c r="M733" s="11">
        <f t="shared" si="165"/>
        <v>0.26737967914438499</v>
      </c>
      <c r="N733" s="11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-0.27649456443204057</v>
      </c>
      <c r="O733" s="11">
        <f>0</f>
        <v>0</v>
      </c>
      <c r="P733" s="11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0.23351937043177731</v>
      </c>
      <c r="Q733" s="11">
        <f>2*'OddsRatio_working_3-way'!K733*'OddsRatio_working_3-way'!L733*'OddsRatio_working_3-way'!M733</f>
        <v>7.7069099152401746E-2</v>
      </c>
      <c r="R733" s="11">
        <f t="shared" si="166"/>
        <v>0</v>
      </c>
      <c r="S733" s="11">
        <f t="shared" si="167"/>
        <v>-0.84457128808828319</v>
      </c>
      <c r="T733" s="11">
        <f t="shared" si="168"/>
        <v>-0.27873639870900435</v>
      </c>
      <c r="U733" s="11">
        <f>'OddsRatio_working_3-way'!S733-'OddsRatio_working_3-way'!R733^2/3</f>
        <v>-0.84457128808828319</v>
      </c>
      <c r="V733" s="11">
        <f>'OddsRatio_working_3-way'!S733*'OddsRatio_working_3-way'!R733/3-2*'OddsRatio_working_3-way'!R733^3/27-'OddsRatio_working_3-way'!T733</f>
        <v>0.27873639870900435</v>
      </c>
      <c r="W733" s="11">
        <f>'OddsRatio_working_3-way'!V733^2+4*'OddsRatio_working_3-way'!U733^3/27</f>
        <v>-1.1555391556284489E-2</v>
      </c>
      <c r="X733" s="11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0.14937316653397753</v>
      </c>
      <c r="Y733" s="11">
        <f>IF('OddsRatio_working_3-way'!W733&gt;=0,IF('OddsRatio_working_3-way'!V733+SQRT('OddsRatio_working_3-way'!W733)&gt;0,0,PI()),ACOS('OddsRatio_working_3-way'!V733/(2*'OddsRatio_working_3-way'!X733)))</f>
        <v>0.36807891682612803</v>
      </c>
      <c r="Z733" s="11">
        <f>'OddsRatio_working_3-way'!X733^(1/3)*COS('OddsRatio_working_3-way'!Y733/3)</f>
        <v>0.52659951483457468</v>
      </c>
      <c r="AA733" s="11">
        <f>'OddsRatio_working_3-way'!X733^(1/3)*COS(('OddsRatio_working_3-way'!Y733+2*PI())/3)</f>
        <v>-0.3195361802592831</v>
      </c>
      <c r="AB733" s="11">
        <f>'OddsRatio_working_3-way'!X733^(1/3)*COS(('OddsRatio_working_3-way'!Y733+4*PI())/3)</f>
        <v>-0.20706333457529164</v>
      </c>
      <c r="AC733" s="11">
        <f>'OddsRatio_working_3-way'!X733^(1/3)*SIN('OddsRatio_working_3-way'!Y733/3)</f>
        <v>6.4936227732175653E-2</v>
      </c>
      <c r="AD733" s="11">
        <f>'OddsRatio_working_3-way'!X733^(1/3)*SIN(('OddsRatio_working_3-way'!Y733+2*PI())/3)</f>
        <v>0.42358044360121416</v>
      </c>
      <c r="AE733" s="11">
        <f>'OddsRatio_working_3-way'!X733^(1/3)*SIN(('OddsRatio_working_3-way'!Y733+4*PI())/3)</f>
        <v>-0.48851667133338983</v>
      </c>
      <c r="AF733" s="11">
        <f>-'OddsRatio_working_3-way'!U733/(3*'OddsRatio_working_3-way'!X733^(1/3))*COS(('OddsRatio_working_3-way'!Y733)/3)</f>
        <v>0.52659951483457468</v>
      </c>
      <c r="AG733" s="11">
        <f>-'OddsRatio_working_3-way'!U733/(3*'OddsRatio_working_3-way'!X733^(1/3))*COS(('OddsRatio_working_3-way'!Y733+2*PI())/3)</f>
        <v>-0.3195361802592831</v>
      </c>
      <c r="AH733" s="11">
        <f>-'OddsRatio_working_3-way'!U733/(3*'OddsRatio_working_3-way'!X733^(1/3))*COS(('OddsRatio_working_3-way'!Y733+4*PI())/3)</f>
        <v>-0.20706333457529164</v>
      </c>
      <c r="AI733" s="11">
        <f>'OddsRatio_working_3-way'!U733/(3*'OddsRatio_working_3-way'!X733^(1/3))*SIN(('OddsRatio_working_3-way'!Y733)/3)</f>
        <v>-6.4936227732175653E-2</v>
      </c>
      <c r="AJ733" s="11">
        <f>'OddsRatio_working_3-way'!U733/(3*'OddsRatio_working_3-way'!X733^(1/3))*SIN(('OddsRatio_working_3-way'!Y733+2*PI())/3)</f>
        <v>-0.42358044360121416</v>
      </c>
      <c r="AK733" s="11">
        <f>'OddsRatio_working_3-way'!U733/(3*'OddsRatio_working_3-way'!X733^(1/3))*SIN(('OddsRatio_working_3-way'!Y733+4*PI())/3)</f>
        <v>0.48851667133338983</v>
      </c>
      <c r="AL733" s="11">
        <f>'OddsRatio_working_3-way'!Z733+'OddsRatio_working_3-way'!AF733</f>
        <v>1.0531990296691494</v>
      </c>
      <c r="AM733" s="11">
        <f>'OddsRatio_working_3-way'!AA733+'OddsRatio_working_3-way'!AG733</f>
        <v>-0.6390723605185662</v>
      </c>
      <c r="AN733" s="11">
        <f>'OddsRatio_working_3-way'!AB733+'OddsRatio_working_3-way'!AH733</f>
        <v>-0.41412666915058327</v>
      </c>
      <c r="AO733" s="11">
        <f>'OddsRatio_working_3-way'!AC733+'OddsRatio_working_3-way'!AI733</f>
        <v>0</v>
      </c>
      <c r="AP733" s="11">
        <f>'OddsRatio_working_3-way'!AD733+'OddsRatio_working_3-way'!AJ733</f>
        <v>0</v>
      </c>
      <c r="AQ733" s="11">
        <f>'OddsRatio_working_3-way'!AE733+'OddsRatio_working_3-way'!AK733</f>
        <v>0</v>
      </c>
      <c r="AR733" s="10">
        <f>IF(A733="","",IF(('OddsRatio_working_3-way'!X733=0),IF(Q733&gt;0,-Q733^(1/3),(-Q733)^(1/3)),'OddsRatio_working_3-way'!AL733-'OddsRatio_working_3-way'!R733/3))</f>
        <v>1.0531990296691494</v>
      </c>
      <c r="AS733" s="11">
        <f>IF(('OddsRatio_working_3-way'!X733=0),IF(Q733&gt;0,-Q733^(1/3),(-Q733)^(1/3)),'OddsRatio_working_3-way'!AM733-'OddsRatio_working_3-way'!R733/3)</f>
        <v>-0.6390723605185662</v>
      </c>
      <c r="AT733" s="11">
        <f>IF(('OddsRatio_working_3-way'!X733=0),IF(Q733&gt;0,-Q733^(1/3),(-Q733)^(1/3)),'OddsRatio_working_3-way'!AN733-'OddsRatio_working_3-way'!R733/3)</f>
        <v>-0.41412666915058327</v>
      </c>
      <c r="AU733" s="11">
        <f>IF(('OddsRatio_working_3-way'!X733=0),0,'OddsRatio_working_3-way'!AO733)</f>
        <v>0</v>
      </c>
      <c r="AV733" s="11">
        <f>IF(('OddsRatio_working_3-way'!X733=0),0,'OddsRatio_working_3-way'!AP733)</f>
        <v>0</v>
      </c>
      <c r="AW733" s="11">
        <f>IF(('OddsRatio_working_3-way'!X733=0),0,'OddsRatio_working_3-way'!AQ733)</f>
        <v>0</v>
      </c>
    </row>
    <row r="734" spans="1:49" x14ac:dyDescent="0.2">
      <c r="A734" s="4">
        <f>IF('True_Odds_Calculator_3-way'!A735="","",'True_Odds_Calculator_3-way'!A735)</f>
        <v>2.0099999999999998</v>
      </c>
      <c r="B734" s="4">
        <f>IF('True_Odds_Calculator_3-way'!B735="","",'True_Odds_Calculator_3-way'!B735)</f>
        <v>3.19</v>
      </c>
      <c r="C734" s="4">
        <f>IF('True_Odds_Calculator_3-way'!C735="","",'True_Odds_Calculator_3-way'!C735)</f>
        <v>4.49</v>
      </c>
      <c r="D734" s="9">
        <f t="shared" si="156"/>
        <v>0.4842149967924898</v>
      </c>
      <c r="E734" s="9">
        <f t="shared" si="157"/>
        <v>0.30214333328010534</v>
      </c>
      <c r="F734" s="9">
        <f t="shared" si="158"/>
        <v>0.21364166992740483</v>
      </c>
      <c r="G734" s="9">
        <f t="shared" si="159"/>
        <v>1.0546518062851038</v>
      </c>
      <c r="H734" s="9">
        <f t="shared" si="160"/>
        <v>2.0651983243479544</v>
      </c>
      <c r="I734" s="9">
        <f t="shared" si="161"/>
        <v>3.3096874557643767</v>
      </c>
      <c r="J734" s="9">
        <f t="shared" si="162"/>
        <v>4.680734803935013</v>
      </c>
      <c r="K734" s="11">
        <f t="shared" si="163"/>
        <v>0.49751243781094534</v>
      </c>
      <c r="L734" s="11">
        <f t="shared" si="164"/>
        <v>0.31347962382445144</v>
      </c>
      <c r="M734" s="11">
        <f t="shared" si="165"/>
        <v>0.22271714922048996</v>
      </c>
      <c r="N734" s="11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-0.26813767177267234</v>
      </c>
      <c r="O734" s="11">
        <f>0</f>
        <v>0</v>
      </c>
      <c r="P734" s="11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0.23237694416398852</v>
      </c>
      <c r="Q734" s="11">
        <f>2*'OddsRatio_working_3-way'!K734*'OddsRatio_working_3-way'!L734*'OddsRatio_working_3-way'!M734</f>
        <v>6.9469938464570571E-2</v>
      </c>
      <c r="R734" s="11">
        <f t="shared" si="166"/>
        <v>0</v>
      </c>
      <c r="S734" s="11">
        <f t="shared" si="167"/>
        <v>-0.86663295995572809</v>
      </c>
      <c r="T734" s="11">
        <f t="shared" si="168"/>
        <v>-0.25908309714670502</v>
      </c>
      <c r="U734" s="11">
        <f>'OddsRatio_working_3-way'!S734-'OddsRatio_working_3-way'!R734^2/3</f>
        <v>-0.86663295995572809</v>
      </c>
      <c r="V734" s="11">
        <f>'OddsRatio_working_3-way'!S734*'OddsRatio_working_3-way'!R734/3-2*'OddsRatio_working_3-way'!R734^3/27-'OddsRatio_working_3-way'!T734</f>
        <v>0.25908309714670502</v>
      </c>
      <c r="W734" s="11">
        <f>'OddsRatio_working_3-way'!V734^2+4*'OddsRatio_working_3-way'!U734^3/27</f>
        <v>-2.9303654470882845E-2</v>
      </c>
      <c r="X734" s="11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0.15526405387114867</v>
      </c>
      <c r="Y734" s="11">
        <f>IF('OddsRatio_working_3-way'!W734&gt;=0,IF('OddsRatio_working_3-way'!V734+SQRT('OddsRatio_working_3-way'!W734)&gt;0,0,PI()),ACOS('OddsRatio_working_3-way'!V734/(2*'OddsRatio_working_3-way'!X734)))</f>
        <v>0.5838789900289737</v>
      </c>
      <c r="Z734" s="11">
        <f>'OddsRatio_working_3-way'!X734^(1/3)*COS('OddsRatio_working_3-way'!Y734/3)</f>
        <v>0.5273259031425519</v>
      </c>
      <c r="AA734" s="11">
        <f>'OddsRatio_working_3-way'!X734^(1/3)*COS(('OddsRatio_working_3-way'!Y734+2*PI())/3)</f>
        <v>-0.3536839707562478</v>
      </c>
      <c r="AB734" s="11">
        <f>'OddsRatio_working_3-way'!X734^(1/3)*COS(('OddsRatio_working_3-way'!Y734+4*PI())/3)</f>
        <v>-0.17364193238630424</v>
      </c>
      <c r="AC734" s="11">
        <f>'OddsRatio_working_3-way'!X734^(1/3)*SIN('OddsRatio_working_3-way'!Y734/3)</f>
        <v>0.10394731931833584</v>
      </c>
      <c r="AD734" s="11">
        <f>'OddsRatio_working_3-way'!X734^(1/3)*SIN(('OddsRatio_working_3-way'!Y734+2*PI())/3)</f>
        <v>0.40470396853585433</v>
      </c>
      <c r="AE734" s="11">
        <f>'OddsRatio_working_3-way'!X734^(1/3)*SIN(('OddsRatio_working_3-way'!Y734+4*PI())/3)</f>
        <v>-0.50865128785419023</v>
      </c>
      <c r="AF734" s="11">
        <f>-'OddsRatio_working_3-way'!U734/(3*'OddsRatio_working_3-way'!X734^(1/3))*COS(('OddsRatio_working_3-way'!Y734)/3)</f>
        <v>0.52732590314255179</v>
      </c>
      <c r="AG734" s="11">
        <f>-'OddsRatio_working_3-way'!U734/(3*'OddsRatio_working_3-way'!X734^(1/3))*COS(('OddsRatio_working_3-way'!Y734+2*PI())/3)</f>
        <v>-0.35368397075624769</v>
      </c>
      <c r="AH734" s="11">
        <f>-'OddsRatio_working_3-way'!U734/(3*'OddsRatio_working_3-way'!X734^(1/3))*COS(('OddsRatio_working_3-way'!Y734+4*PI())/3)</f>
        <v>-0.17364193238630421</v>
      </c>
      <c r="AI734" s="11">
        <f>'OddsRatio_working_3-way'!U734/(3*'OddsRatio_working_3-way'!X734^(1/3))*SIN(('OddsRatio_working_3-way'!Y734)/3)</f>
        <v>-0.10394731931833581</v>
      </c>
      <c r="AJ734" s="11">
        <f>'OddsRatio_working_3-way'!U734/(3*'OddsRatio_working_3-way'!X734^(1/3))*SIN(('OddsRatio_working_3-way'!Y734+2*PI())/3)</f>
        <v>-0.40470396853585427</v>
      </c>
      <c r="AK734" s="11">
        <f>'OddsRatio_working_3-way'!U734/(3*'OddsRatio_working_3-way'!X734^(1/3))*SIN(('OddsRatio_working_3-way'!Y734+4*PI())/3)</f>
        <v>0.50865128785419012</v>
      </c>
      <c r="AL734" s="11">
        <f>'OddsRatio_working_3-way'!Z734+'OddsRatio_working_3-way'!AF734</f>
        <v>1.0546518062851038</v>
      </c>
      <c r="AM734" s="11">
        <f>'OddsRatio_working_3-way'!AA734+'OddsRatio_working_3-way'!AG734</f>
        <v>-0.70736794151249549</v>
      </c>
      <c r="AN734" s="11">
        <f>'OddsRatio_working_3-way'!AB734+'OddsRatio_working_3-way'!AH734</f>
        <v>-0.34728386477260842</v>
      </c>
      <c r="AO734" s="11">
        <f>'OddsRatio_working_3-way'!AC734+'OddsRatio_working_3-way'!AI734</f>
        <v>0</v>
      </c>
      <c r="AP734" s="11">
        <f>'OddsRatio_working_3-way'!AD734+'OddsRatio_working_3-way'!AJ734</f>
        <v>0</v>
      </c>
      <c r="AQ734" s="11">
        <f>'OddsRatio_working_3-way'!AE734+'OddsRatio_working_3-way'!AK734</f>
        <v>0</v>
      </c>
      <c r="AR734" s="10">
        <f>IF(A734="","",IF(('OddsRatio_working_3-way'!X734=0),IF(Q734&gt;0,-Q734^(1/3),(-Q734)^(1/3)),'OddsRatio_working_3-way'!AL734-'OddsRatio_working_3-way'!R734/3))</f>
        <v>1.0546518062851038</v>
      </c>
      <c r="AS734" s="11">
        <f>IF(('OddsRatio_working_3-way'!X734=0),IF(Q734&gt;0,-Q734^(1/3),(-Q734)^(1/3)),'OddsRatio_working_3-way'!AM734-'OddsRatio_working_3-way'!R734/3)</f>
        <v>-0.70736794151249549</v>
      </c>
      <c r="AT734" s="11">
        <f>IF(('OddsRatio_working_3-way'!X734=0),IF(Q734&gt;0,-Q734^(1/3),(-Q734)^(1/3)),'OddsRatio_working_3-way'!AN734-'OddsRatio_working_3-way'!R734/3)</f>
        <v>-0.34728386477260842</v>
      </c>
      <c r="AU734" s="11">
        <f>IF(('OddsRatio_working_3-way'!X734=0),0,'OddsRatio_working_3-way'!AO734)</f>
        <v>0</v>
      </c>
      <c r="AV734" s="11">
        <f>IF(('OddsRatio_working_3-way'!X734=0),0,'OddsRatio_working_3-way'!AP734)</f>
        <v>0</v>
      </c>
      <c r="AW734" s="11">
        <f>IF(('OddsRatio_working_3-way'!X734=0),0,'OddsRatio_working_3-way'!AQ734)</f>
        <v>0</v>
      </c>
    </row>
    <row r="735" spans="1:49" x14ac:dyDescent="0.2">
      <c r="A735" s="4">
        <f>IF('True_Odds_Calculator_3-way'!A736="","",'True_Odds_Calculator_3-way'!A736)</f>
        <v>1.19</v>
      </c>
      <c r="B735" s="4">
        <f>IF('True_Odds_Calculator_3-way'!B736="","",'True_Odds_Calculator_3-way'!B736)</f>
        <v>7.18</v>
      </c>
      <c r="C735" s="4">
        <f>IF('True_Odds_Calculator_3-way'!C736="","",'True_Odds_Calculator_3-way'!C736)</f>
        <v>15.65</v>
      </c>
      <c r="D735" s="9">
        <f t="shared" si="156"/>
        <v>0.82065174236511107</v>
      </c>
      <c r="E735" s="9">
        <f t="shared" si="157"/>
        <v>0.12332857436149228</v>
      </c>
      <c r="F735" s="9">
        <f t="shared" si="158"/>
        <v>5.6019683273396695E-2</v>
      </c>
      <c r="G735" s="9">
        <f t="shared" si="159"/>
        <v>1.150229932319331</v>
      </c>
      <c r="H735" s="9">
        <f t="shared" si="160"/>
        <v>1.218543687140673</v>
      </c>
      <c r="I735" s="9">
        <f t="shared" si="161"/>
        <v>8.1084209817334667</v>
      </c>
      <c r="J735" s="9">
        <f t="shared" si="162"/>
        <v>17.8508685084782</v>
      </c>
      <c r="K735" s="11">
        <f t="shared" si="163"/>
        <v>0.84033613445378152</v>
      </c>
      <c r="L735" s="11">
        <f t="shared" si="164"/>
        <v>0.1392757660167131</v>
      </c>
      <c r="M735" s="11">
        <f t="shared" si="165"/>
        <v>6.3897763578274758E-2</v>
      </c>
      <c r="N735" s="11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-0.12864530863116386</v>
      </c>
      <c r="O735" s="11">
        <f>0</f>
        <v>0</v>
      </c>
      <c r="P735" s="11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0.15719798113519529</v>
      </c>
      <c r="Q735" s="11">
        <f>2*'OddsRatio_working_3-way'!K735*'OddsRatio_working_3-way'!L735*'OddsRatio_working_3-way'!M735</f>
        <v>1.4956991544737895E-2</v>
      </c>
      <c r="R735" s="11">
        <f t="shared" si="166"/>
        <v>0</v>
      </c>
      <c r="S735" s="11">
        <f t="shared" si="167"/>
        <v>-1.2219488048794238</v>
      </c>
      <c r="T735" s="11">
        <f t="shared" si="168"/>
        <v>-0.11626534775256171</v>
      </c>
      <c r="U735" s="11">
        <f>'OddsRatio_working_3-way'!S735-'OddsRatio_working_3-way'!R735^2/3</f>
        <v>-1.2219488048794238</v>
      </c>
      <c r="V735" s="11">
        <f>'OddsRatio_working_3-way'!S735*'OddsRatio_working_3-way'!R735/3-2*'OddsRatio_working_3-way'!R735^3/27-'OddsRatio_working_3-way'!T735</f>
        <v>0.11626534775256171</v>
      </c>
      <c r="W735" s="11">
        <f>'OddsRatio_working_3-way'!V735^2+4*'OddsRatio_working_3-way'!U735^3/27</f>
        <v>-0.25678810388159512</v>
      </c>
      <c r="X735" s="11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0.25995467632340219</v>
      </c>
      <c r="Y735" s="11">
        <f>IF('OddsRatio_working_3-way'!W735&gt;=0,IF('OddsRatio_working_3-way'!V735+SQRT('OddsRatio_working_3-way'!W735)&gt;0,0,PI()),ACOS('OddsRatio_working_3-way'!V735/(2*'OddsRatio_working_3-way'!X735)))</f>
        <v>1.3452630246750461</v>
      </c>
      <c r="Z735" s="11">
        <f>'OddsRatio_working_3-way'!X735^(1/3)*COS('OddsRatio_working_3-way'!Y735/3)</f>
        <v>0.57511496615966551</v>
      </c>
      <c r="AA735" s="11">
        <f>'OddsRatio_working_3-way'!X735^(1/3)*COS(('OddsRatio_working_3-way'!Y735+2*PI())/3)</f>
        <v>-0.52718069354624608</v>
      </c>
      <c r="AB735" s="11">
        <f>'OddsRatio_working_3-way'!X735^(1/3)*COS(('OddsRatio_working_3-way'!Y735+4*PI())/3)</f>
        <v>-4.7934272613419912E-2</v>
      </c>
      <c r="AC735" s="11">
        <f>'OddsRatio_working_3-way'!X735^(1/3)*SIN('OddsRatio_working_3-way'!Y735/3)</f>
        <v>0.27669305013373213</v>
      </c>
      <c r="AD735" s="11">
        <f>'OddsRatio_working_3-way'!X735^(1/3)*SIN(('OddsRatio_working_3-way'!Y735+2*PI())/3)</f>
        <v>0.35971764572403203</v>
      </c>
      <c r="AE735" s="11">
        <f>'OddsRatio_working_3-way'!X735^(1/3)*SIN(('OddsRatio_working_3-way'!Y735+4*PI())/3)</f>
        <v>-0.63641069585776411</v>
      </c>
      <c r="AF735" s="11">
        <f>-'OddsRatio_working_3-way'!U735/(3*'OddsRatio_working_3-way'!X735^(1/3))*COS(('OddsRatio_working_3-way'!Y735)/3)</f>
        <v>0.57511496615966562</v>
      </c>
      <c r="AG735" s="11">
        <f>-'OddsRatio_working_3-way'!U735/(3*'OddsRatio_working_3-way'!X735^(1/3))*COS(('OddsRatio_working_3-way'!Y735+2*PI())/3)</f>
        <v>-0.52718069354624619</v>
      </c>
      <c r="AH735" s="11">
        <f>-'OddsRatio_working_3-way'!U735/(3*'OddsRatio_working_3-way'!X735^(1/3))*COS(('OddsRatio_working_3-way'!Y735+4*PI())/3)</f>
        <v>-4.7934272613419919E-2</v>
      </c>
      <c r="AI735" s="11">
        <f>'OddsRatio_working_3-way'!U735/(3*'OddsRatio_working_3-way'!X735^(1/3))*SIN(('OddsRatio_working_3-way'!Y735)/3)</f>
        <v>-0.27669305013373219</v>
      </c>
      <c r="AJ735" s="11">
        <f>'OddsRatio_working_3-way'!U735/(3*'OddsRatio_working_3-way'!X735^(1/3))*SIN(('OddsRatio_working_3-way'!Y735+2*PI())/3)</f>
        <v>-0.35971764572403209</v>
      </c>
      <c r="AK735" s="11">
        <f>'OddsRatio_working_3-way'!U735/(3*'OddsRatio_working_3-way'!X735^(1/3))*SIN(('OddsRatio_working_3-way'!Y735+4*PI())/3)</f>
        <v>0.63641069585776422</v>
      </c>
      <c r="AL735" s="11">
        <f>'OddsRatio_working_3-way'!Z735+'OddsRatio_working_3-way'!AF735</f>
        <v>1.150229932319331</v>
      </c>
      <c r="AM735" s="11">
        <f>'OddsRatio_working_3-way'!AA735+'OddsRatio_working_3-way'!AG735</f>
        <v>-1.0543613870924924</v>
      </c>
      <c r="AN735" s="11">
        <f>'OddsRatio_working_3-way'!AB735+'OddsRatio_working_3-way'!AH735</f>
        <v>-9.5868545226839824E-2</v>
      </c>
      <c r="AO735" s="11">
        <f>'OddsRatio_working_3-way'!AC735+'OddsRatio_working_3-way'!AI735</f>
        <v>0</v>
      </c>
      <c r="AP735" s="11">
        <f>'OddsRatio_working_3-way'!AD735+'OddsRatio_working_3-way'!AJ735</f>
        <v>0</v>
      </c>
      <c r="AQ735" s="11">
        <f>'OddsRatio_working_3-way'!AE735+'OddsRatio_working_3-way'!AK735</f>
        <v>0</v>
      </c>
      <c r="AR735" s="10">
        <f>IF(A735="","",IF(('OddsRatio_working_3-way'!X735=0),IF(Q735&gt;0,-Q735^(1/3),(-Q735)^(1/3)),'OddsRatio_working_3-way'!AL735-'OddsRatio_working_3-way'!R735/3))</f>
        <v>1.150229932319331</v>
      </c>
      <c r="AS735" s="11">
        <f>IF(('OddsRatio_working_3-way'!X735=0),IF(Q735&gt;0,-Q735^(1/3),(-Q735)^(1/3)),'OddsRatio_working_3-way'!AM735-'OddsRatio_working_3-way'!R735/3)</f>
        <v>-1.0543613870924924</v>
      </c>
      <c r="AT735" s="11">
        <f>IF(('OddsRatio_working_3-way'!X735=0),IF(Q735&gt;0,-Q735^(1/3),(-Q735)^(1/3)),'OddsRatio_working_3-way'!AN735-'OddsRatio_working_3-way'!R735/3)</f>
        <v>-9.5868545226839824E-2</v>
      </c>
      <c r="AU735" s="11">
        <f>IF(('OddsRatio_working_3-way'!X735=0),0,'OddsRatio_working_3-way'!AO735)</f>
        <v>0</v>
      </c>
      <c r="AV735" s="11">
        <f>IF(('OddsRatio_working_3-way'!X735=0),0,'OddsRatio_working_3-way'!AP735)</f>
        <v>0</v>
      </c>
      <c r="AW735" s="11">
        <f>IF(('OddsRatio_working_3-way'!X735=0),0,'OddsRatio_working_3-way'!AQ735)</f>
        <v>0</v>
      </c>
    </row>
    <row r="736" spans="1:49" x14ac:dyDescent="0.2">
      <c r="A736" s="4">
        <f>IF('True_Odds_Calculator_3-way'!A737="","",'True_Odds_Calculator_3-way'!A737)</f>
        <v>8.42</v>
      </c>
      <c r="B736" s="4">
        <f>IF('True_Odds_Calculator_3-way'!B737="","",'True_Odds_Calculator_3-way'!B737)</f>
        <v>4.51</v>
      </c>
      <c r="C736" s="4">
        <f>IF('True_Odds_Calculator_3-way'!C737="","",'True_Odds_Calculator_3-way'!C737)</f>
        <v>1.43</v>
      </c>
      <c r="D736" s="9">
        <f t="shared" si="156"/>
        <v>0.11042058096463912</v>
      </c>
      <c r="E736" s="9">
        <f t="shared" si="157"/>
        <v>0.20785738818602942</v>
      </c>
      <c r="F736" s="9">
        <f t="shared" si="158"/>
        <v>0.68172203084933125</v>
      </c>
      <c r="G736" s="9">
        <f t="shared" si="159"/>
        <v>1.0857523889671614</v>
      </c>
      <c r="H736" s="9">
        <f t="shared" si="160"/>
        <v>9.0562827261363363</v>
      </c>
      <c r="I736" s="9">
        <f t="shared" si="161"/>
        <v>4.8109908852747356</v>
      </c>
      <c r="J736" s="9">
        <f t="shared" si="162"/>
        <v>1.4668735272558795</v>
      </c>
      <c r="K736" s="11">
        <f t="shared" si="163"/>
        <v>0.11876484560570072</v>
      </c>
      <c r="L736" s="11">
        <f t="shared" si="164"/>
        <v>0.22172949002217296</v>
      </c>
      <c r="M736" s="11">
        <f t="shared" si="165"/>
        <v>0.69930069930069938</v>
      </c>
      <c r="N736" s="11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-0.20623140783144134</v>
      </c>
      <c r="O736" s="11">
        <f>0</f>
        <v>0</v>
      </c>
      <c r="P736" s="11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0.20919613695761713</v>
      </c>
      <c r="Q736" s="11">
        <f>2*'OddsRatio_working_3-way'!K736*'OddsRatio_working_3-way'!L736*'OddsRatio_working_3-way'!M736</f>
        <v>3.6830305802397385E-2</v>
      </c>
      <c r="R736" s="11">
        <f t="shared" si="166"/>
        <v>0</v>
      </c>
      <c r="S736" s="11">
        <f t="shared" si="167"/>
        <v>-1.0143757401326521</v>
      </c>
      <c r="T736" s="11">
        <f t="shared" si="168"/>
        <v>-0.17858727819236833</v>
      </c>
      <c r="U736" s="11">
        <f>'OddsRatio_working_3-way'!S736-'OddsRatio_working_3-way'!R736^2/3</f>
        <v>-1.0143757401326521</v>
      </c>
      <c r="V736" s="11">
        <f>'OddsRatio_working_3-way'!S736*'OddsRatio_working_3-way'!R736/3-2*'OddsRatio_working_3-way'!R736^3/27-'OddsRatio_working_3-way'!T736</f>
        <v>0.17858727819236833</v>
      </c>
      <c r="W736" s="11">
        <f>'OddsRatio_working_3-way'!V736^2+4*'OddsRatio_working_3-way'!U736^3/27</f>
        <v>-0.12273623992397101</v>
      </c>
      <c r="X736" s="11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0.19661488744251374</v>
      </c>
      <c r="Y736" s="11">
        <f>IF('OddsRatio_working_3-way'!W736&gt;=0,IF('OddsRatio_working_3-way'!V736+SQRT('OddsRatio_working_3-way'!W736)&gt;0,0,PI()),ACOS('OddsRatio_working_3-way'!V736/(2*'OddsRatio_working_3-way'!X736)))</f>
        <v>1.0993727691980006</v>
      </c>
      <c r="Z736" s="11">
        <f>'OddsRatio_working_3-way'!X736^(1/3)*COS('OddsRatio_working_3-way'!Y736/3)</f>
        <v>0.5428761944835806</v>
      </c>
      <c r="AA736" s="11">
        <f>'OddsRatio_working_3-way'!X736^(1/3)*COS(('OddsRatio_working_3-way'!Y736+2*PI())/3)</f>
        <v>-0.45187648875100345</v>
      </c>
      <c r="AB736" s="11">
        <f>'OddsRatio_working_3-way'!X736^(1/3)*COS(('OddsRatio_working_3-way'!Y736+4*PI())/3)</f>
        <v>-9.0999705732577374E-2</v>
      </c>
      <c r="AC736" s="11">
        <f>'OddsRatio_working_3-way'!X736^(1/3)*SIN('OddsRatio_working_3-way'!Y736/3)</f>
        <v>0.20835230781997477</v>
      </c>
      <c r="AD736" s="11">
        <f>'OddsRatio_working_3-way'!X736^(1/3)*SIN(('OddsRatio_working_3-way'!Y736+2*PI())/3)</f>
        <v>0.36596842162261511</v>
      </c>
      <c r="AE736" s="11">
        <f>'OddsRatio_working_3-way'!X736^(1/3)*SIN(('OddsRatio_working_3-way'!Y736+4*PI())/3)</f>
        <v>-0.57432072944258972</v>
      </c>
      <c r="AF736" s="11">
        <f>-'OddsRatio_working_3-way'!U736/(3*'OddsRatio_working_3-way'!X736^(1/3))*COS(('OddsRatio_working_3-way'!Y736)/3)</f>
        <v>0.54287619448358071</v>
      </c>
      <c r="AG736" s="11">
        <f>-'OddsRatio_working_3-way'!U736/(3*'OddsRatio_working_3-way'!X736^(1/3))*COS(('OddsRatio_working_3-way'!Y736+2*PI())/3)</f>
        <v>-0.45187648875100356</v>
      </c>
      <c r="AH736" s="11">
        <f>-'OddsRatio_working_3-way'!U736/(3*'OddsRatio_working_3-way'!X736^(1/3))*COS(('OddsRatio_working_3-way'!Y736+4*PI())/3)</f>
        <v>-9.0999705732577388E-2</v>
      </c>
      <c r="AI736" s="11">
        <f>'OddsRatio_working_3-way'!U736/(3*'OddsRatio_working_3-way'!X736^(1/3))*SIN(('OddsRatio_working_3-way'!Y736)/3)</f>
        <v>-0.2083523078199748</v>
      </c>
      <c r="AJ736" s="11">
        <f>'OddsRatio_working_3-way'!U736/(3*'OddsRatio_working_3-way'!X736^(1/3))*SIN(('OddsRatio_working_3-way'!Y736+2*PI())/3)</f>
        <v>-0.36596842162261517</v>
      </c>
      <c r="AK736" s="11">
        <f>'OddsRatio_working_3-way'!U736/(3*'OddsRatio_working_3-way'!X736^(1/3))*SIN(('OddsRatio_working_3-way'!Y736+4*PI())/3)</f>
        <v>0.57432072944258983</v>
      </c>
      <c r="AL736" s="11">
        <f>'OddsRatio_working_3-way'!Z736+'OddsRatio_working_3-way'!AF736</f>
        <v>1.0857523889671614</v>
      </c>
      <c r="AM736" s="11">
        <f>'OddsRatio_working_3-way'!AA736+'OddsRatio_working_3-way'!AG736</f>
        <v>-0.903752977502007</v>
      </c>
      <c r="AN736" s="11">
        <f>'OddsRatio_working_3-way'!AB736+'OddsRatio_working_3-way'!AH736</f>
        <v>-0.18199941146515475</v>
      </c>
      <c r="AO736" s="11">
        <f>'OddsRatio_working_3-way'!AC736+'OddsRatio_working_3-way'!AI736</f>
        <v>0</v>
      </c>
      <c r="AP736" s="11">
        <f>'OddsRatio_working_3-way'!AD736+'OddsRatio_working_3-way'!AJ736</f>
        <v>0</v>
      </c>
      <c r="AQ736" s="11">
        <f>'OddsRatio_working_3-way'!AE736+'OddsRatio_working_3-way'!AK736</f>
        <v>0</v>
      </c>
      <c r="AR736" s="10">
        <f>IF(A736="","",IF(('OddsRatio_working_3-way'!X736=0),IF(Q736&gt;0,-Q736^(1/3),(-Q736)^(1/3)),'OddsRatio_working_3-way'!AL736-'OddsRatio_working_3-way'!R736/3))</f>
        <v>1.0857523889671614</v>
      </c>
      <c r="AS736" s="11">
        <f>IF(('OddsRatio_working_3-way'!X736=0),IF(Q736&gt;0,-Q736^(1/3),(-Q736)^(1/3)),'OddsRatio_working_3-way'!AM736-'OddsRatio_working_3-way'!R736/3)</f>
        <v>-0.903752977502007</v>
      </c>
      <c r="AT736" s="11">
        <f>IF(('OddsRatio_working_3-way'!X736=0),IF(Q736&gt;0,-Q736^(1/3),(-Q736)^(1/3)),'OddsRatio_working_3-way'!AN736-'OddsRatio_working_3-way'!R736/3)</f>
        <v>-0.18199941146515475</v>
      </c>
      <c r="AU736" s="11">
        <f>IF(('OddsRatio_working_3-way'!X736=0),0,'OddsRatio_working_3-way'!AO736)</f>
        <v>0</v>
      </c>
      <c r="AV736" s="11">
        <f>IF(('OddsRatio_working_3-way'!X736=0),0,'OddsRatio_working_3-way'!AP736)</f>
        <v>0</v>
      </c>
      <c r="AW736" s="11">
        <f>IF(('OddsRatio_working_3-way'!X736=0),0,'OddsRatio_working_3-way'!AQ736)</f>
        <v>0</v>
      </c>
    </row>
    <row r="737" spans="1:49" x14ac:dyDescent="0.2">
      <c r="A737" s="4">
        <f>IF('True_Odds_Calculator_3-way'!A738="","",'True_Odds_Calculator_3-way'!A738)</f>
        <v>2.36</v>
      </c>
      <c r="B737" s="4">
        <f>IF('True_Odds_Calculator_3-way'!B738="","",'True_Odds_Calculator_3-way'!B738)</f>
        <v>3.09</v>
      </c>
      <c r="C737" s="4">
        <f>IF('True_Odds_Calculator_3-way'!C738="","",'True_Odds_Calculator_3-way'!C738)</f>
        <v>3.63</v>
      </c>
      <c r="D737" s="9">
        <f t="shared" si="156"/>
        <v>0.4152917104323165</v>
      </c>
      <c r="E737" s="9">
        <f t="shared" si="157"/>
        <v>0.31608742708259607</v>
      </c>
      <c r="F737" s="9">
        <f t="shared" si="158"/>
        <v>0.26862086248508749</v>
      </c>
      <c r="G737" s="9">
        <f t="shared" si="159"/>
        <v>1.0352543888030739</v>
      </c>
      <c r="H737" s="9">
        <f t="shared" si="160"/>
        <v>2.40794596877218</v>
      </c>
      <c r="I737" s="9">
        <f t="shared" si="161"/>
        <v>3.163681672598424</v>
      </c>
      <c r="J737" s="9">
        <f t="shared" si="162"/>
        <v>3.7227190425520842</v>
      </c>
      <c r="K737" s="11">
        <f t="shared" si="163"/>
        <v>0.42372881355932207</v>
      </c>
      <c r="L737" s="11">
        <f t="shared" si="164"/>
        <v>0.3236245954692557</v>
      </c>
      <c r="M737" s="11">
        <f t="shared" si="165"/>
        <v>0.27548209366391185</v>
      </c>
      <c r="N737" s="11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-0.28239944284044993</v>
      </c>
      <c r="O737" s="11">
        <f>0</f>
        <v>0</v>
      </c>
      <c r="P737" s="11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0.22968174119310303</v>
      </c>
      <c r="Q737" s="11">
        <f>2*'OddsRatio_working_3-way'!K737*'OddsRatio_working_3-way'!L737*'OddsRatio_working_3-way'!M737</f>
        <v>7.5553204339836505E-2</v>
      </c>
      <c r="R737" s="11">
        <f t="shared" si="166"/>
        <v>0</v>
      </c>
      <c r="S737" s="11">
        <f t="shared" si="167"/>
        <v>-0.81332221792968851</v>
      </c>
      <c r="T737" s="11">
        <f t="shared" si="168"/>
        <v>-0.26754020326634481</v>
      </c>
      <c r="U737" s="11">
        <f>'OddsRatio_working_3-way'!S737-'OddsRatio_working_3-way'!R737^2/3</f>
        <v>-0.81332221792968851</v>
      </c>
      <c r="V737" s="11">
        <f>'OddsRatio_working_3-way'!S737*'OddsRatio_working_3-way'!R737/3-2*'OddsRatio_working_3-way'!R737^3/27-'OddsRatio_working_3-way'!T737</f>
        <v>0.26754020326634481</v>
      </c>
      <c r="W737" s="11">
        <f>'OddsRatio_working_3-way'!V737^2+4*'OddsRatio_working_3-way'!U737^3/27</f>
        <v>-8.126977184270523E-3</v>
      </c>
      <c r="X737" s="11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0.14116013738664646</v>
      </c>
      <c r="Y737" s="11">
        <f>IF('OddsRatio_working_3-way'!W737&gt;=0,IF('OddsRatio_working_3-way'!V737+SQRT('OddsRatio_working_3-way'!W737)&gt;0,0,PI()),ACOS('OddsRatio_working_3-way'!V737/(2*'OddsRatio_working_3-way'!X737)))</f>
        <v>0.32500898743494844</v>
      </c>
      <c r="Z737" s="11">
        <f>'OddsRatio_working_3-way'!X737^(1/3)*COS('OddsRatio_working_3-way'!Y737/3)</f>
        <v>0.51762719440153693</v>
      </c>
      <c r="AA737" s="11">
        <f>'OddsRatio_working_3-way'!X737^(1/3)*COS(('OddsRatio_working_3-way'!Y737+2*PI())/3)</f>
        <v>-0.307569316807982</v>
      </c>
      <c r="AB737" s="11">
        <f>'OddsRatio_working_3-way'!X737^(1/3)*COS(('OddsRatio_working_3-way'!Y737+4*PI())/3)</f>
        <v>-0.2100578775935551</v>
      </c>
      <c r="AC737" s="11">
        <f>'OddsRatio_working_3-way'!X737^(1/3)*SIN('OddsRatio_working_3-way'!Y737/3)</f>
        <v>5.6298255679517344E-2</v>
      </c>
      <c r="AD737" s="11">
        <f>'OddsRatio_working_3-way'!X737^(1/3)*SIN(('OddsRatio_working_3-way'!Y737+2*PI())/3)</f>
        <v>0.42012917220163853</v>
      </c>
      <c r="AE737" s="11">
        <f>'OddsRatio_working_3-way'!X737^(1/3)*SIN(('OddsRatio_working_3-way'!Y737+4*PI())/3)</f>
        <v>-0.47642742788115572</v>
      </c>
      <c r="AF737" s="11">
        <f>-'OddsRatio_working_3-way'!U737/(3*'OddsRatio_working_3-way'!X737^(1/3))*COS(('OddsRatio_working_3-way'!Y737)/3)</f>
        <v>0.51762719440153693</v>
      </c>
      <c r="AG737" s="11">
        <f>-'OddsRatio_working_3-way'!U737/(3*'OddsRatio_working_3-way'!X737^(1/3))*COS(('OddsRatio_working_3-way'!Y737+2*PI())/3)</f>
        <v>-0.307569316807982</v>
      </c>
      <c r="AH737" s="11">
        <f>-'OddsRatio_working_3-way'!U737/(3*'OddsRatio_working_3-way'!X737^(1/3))*COS(('OddsRatio_working_3-way'!Y737+4*PI())/3)</f>
        <v>-0.2100578775935551</v>
      </c>
      <c r="AI737" s="11">
        <f>'OddsRatio_working_3-way'!U737/(3*'OddsRatio_working_3-way'!X737^(1/3))*SIN(('OddsRatio_working_3-way'!Y737)/3)</f>
        <v>-5.6298255679517344E-2</v>
      </c>
      <c r="AJ737" s="11">
        <f>'OddsRatio_working_3-way'!U737/(3*'OddsRatio_working_3-way'!X737^(1/3))*SIN(('OddsRatio_working_3-way'!Y737+2*PI())/3)</f>
        <v>-0.42012917220163853</v>
      </c>
      <c r="AK737" s="11">
        <f>'OddsRatio_working_3-way'!U737/(3*'OddsRatio_working_3-way'!X737^(1/3))*SIN(('OddsRatio_working_3-way'!Y737+4*PI())/3)</f>
        <v>0.47642742788115572</v>
      </c>
      <c r="AL737" s="11">
        <f>'OddsRatio_working_3-way'!Z737+'OddsRatio_working_3-way'!AF737</f>
        <v>1.0352543888030739</v>
      </c>
      <c r="AM737" s="11">
        <f>'OddsRatio_working_3-way'!AA737+'OddsRatio_working_3-way'!AG737</f>
        <v>-0.61513863361596399</v>
      </c>
      <c r="AN737" s="11">
        <f>'OddsRatio_working_3-way'!AB737+'OddsRatio_working_3-way'!AH737</f>
        <v>-0.4201157551871102</v>
      </c>
      <c r="AO737" s="11">
        <f>'OddsRatio_working_3-way'!AC737+'OddsRatio_working_3-way'!AI737</f>
        <v>0</v>
      </c>
      <c r="AP737" s="11">
        <f>'OddsRatio_working_3-way'!AD737+'OddsRatio_working_3-way'!AJ737</f>
        <v>0</v>
      </c>
      <c r="AQ737" s="11">
        <f>'OddsRatio_working_3-way'!AE737+'OddsRatio_working_3-way'!AK737</f>
        <v>0</v>
      </c>
      <c r="AR737" s="10">
        <f>IF(A737="","",IF(('OddsRatio_working_3-way'!X737=0),IF(Q737&gt;0,-Q737^(1/3),(-Q737)^(1/3)),'OddsRatio_working_3-way'!AL737-'OddsRatio_working_3-way'!R737/3))</f>
        <v>1.0352543888030739</v>
      </c>
      <c r="AS737" s="11">
        <f>IF(('OddsRatio_working_3-way'!X737=0),IF(Q737&gt;0,-Q737^(1/3),(-Q737)^(1/3)),'OddsRatio_working_3-way'!AM737-'OddsRatio_working_3-way'!R737/3)</f>
        <v>-0.61513863361596399</v>
      </c>
      <c r="AT737" s="11">
        <f>IF(('OddsRatio_working_3-way'!X737=0),IF(Q737&gt;0,-Q737^(1/3),(-Q737)^(1/3)),'OddsRatio_working_3-way'!AN737-'OddsRatio_working_3-way'!R737/3)</f>
        <v>-0.4201157551871102</v>
      </c>
      <c r="AU737" s="11">
        <f>IF(('OddsRatio_working_3-way'!X737=0),0,'OddsRatio_working_3-way'!AO737)</f>
        <v>0</v>
      </c>
      <c r="AV737" s="11">
        <f>IF(('OddsRatio_working_3-way'!X737=0),0,'OddsRatio_working_3-way'!AP737)</f>
        <v>0</v>
      </c>
      <c r="AW737" s="11">
        <f>IF(('OddsRatio_working_3-way'!X737=0),0,'OddsRatio_working_3-way'!AQ737)</f>
        <v>0</v>
      </c>
    </row>
    <row r="738" spans="1:49" x14ac:dyDescent="0.2">
      <c r="A738" s="4">
        <f>IF('True_Odds_Calculator_3-way'!A739="","",'True_Odds_Calculator_3-way'!A739)</f>
        <v>2.65</v>
      </c>
      <c r="B738" s="4">
        <f>IF('True_Odds_Calculator_3-way'!B739="","",'True_Odds_Calculator_3-way'!B739)</f>
        <v>2.85</v>
      </c>
      <c r="C738" s="4">
        <f>IF('True_Odds_Calculator_3-way'!C739="","",'True_Odds_Calculator_3-way'!C739)</f>
        <v>3.28</v>
      </c>
      <c r="D738" s="9">
        <f t="shared" si="156"/>
        <v>0.36580806343476707</v>
      </c>
      <c r="E738" s="9">
        <f t="shared" si="157"/>
        <v>0.33969510619370991</v>
      </c>
      <c r="F738" s="9">
        <f t="shared" si="158"/>
        <v>0.29449683037152302</v>
      </c>
      <c r="G738" s="9">
        <f t="shared" si="159"/>
        <v>1.0507115284024227</v>
      </c>
      <c r="H738" s="9">
        <f t="shared" si="160"/>
        <v>2.7336740218639974</v>
      </c>
      <c r="I738" s="9">
        <f t="shared" si="161"/>
        <v>2.9438163275444822</v>
      </c>
      <c r="J738" s="9">
        <f t="shared" si="162"/>
        <v>3.3956222847575241</v>
      </c>
      <c r="K738" s="11">
        <f t="shared" si="163"/>
        <v>0.37735849056603776</v>
      </c>
      <c r="L738" s="11">
        <f t="shared" si="164"/>
        <v>0.35087719298245612</v>
      </c>
      <c r="M738" s="11">
        <f t="shared" si="165"/>
        <v>0.3048780487804878</v>
      </c>
      <c r="N738" s="11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-0.280947998159227</v>
      </c>
      <c r="O738" s="11">
        <f>0</f>
        <v>0</v>
      </c>
      <c r="P738" s="11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0.23332606712363052</v>
      </c>
      <c r="Q738" s="11">
        <f>2*'OddsRatio_working_3-way'!K738*'OddsRatio_working_3-way'!L738*'OddsRatio_working_3-way'!M738</f>
        <v>8.0735663364578034E-2</v>
      </c>
      <c r="R738" s="11">
        <f t="shared" si="166"/>
        <v>0</v>
      </c>
      <c r="S738" s="11">
        <f t="shared" si="167"/>
        <v>-0.83049556733767227</v>
      </c>
      <c r="T738" s="11">
        <f t="shared" si="168"/>
        <v>-0.28736870842133988</v>
      </c>
      <c r="U738" s="11">
        <f>'OddsRatio_working_3-way'!S738-'OddsRatio_working_3-way'!R738^2/3</f>
        <v>-0.83049556733767227</v>
      </c>
      <c r="V738" s="11">
        <f>'OddsRatio_working_3-way'!S738*'OddsRatio_working_3-way'!R738/3-2*'OddsRatio_working_3-way'!R738^3/27-'OddsRatio_working_3-way'!T738</f>
        <v>0.28736870842133988</v>
      </c>
      <c r="W738" s="11">
        <f>'OddsRatio_working_3-way'!V738^2+4*'OddsRatio_working_3-way'!U738^3/27</f>
        <v>-2.2802329239646757E-3</v>
      </c>
      <c r="X738" s="11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0.14565456352592746</v>
      </c>
      <c r="Y738" s="11">
        <f>IF('OddsRatio_working_3-way'!W738&gt;=0,IF('OddsRatio_working_3-way'!V738+SQRT('OddsRatio_working_3-way'!W738)&gt;0,0,PI()),ACOS('OddsRatio_working_3-way'!V738/(2*'OddsRatio_working_3-way'!X738)))</f>
        <v>0.16466446821365355</v>
      </c>
      <c r="Z738" s="11">
        <f>'OddsRatio_working_3-way'!X738^(1/3)*COS('OddsRatio_working_3-way'!Y738/3)</f>
        <v>0.52535576420121133</v>
      </c>
      <c r="AA738" s="11">
        <f>'OddsRatio_working_3-way'!X738^(1/3)*COS(('OddsRatio_working_3-way'!Y738+2*PI())/3)</f>
        <v>-0.28767553398711349</v>
      </c>
      <c r="AB738" s="11">
        <f>'OddsRatio_working_3-way'!X738^(1/3)*COS(('OddsRatio_working_3-way'!Y738+4*PI())/3)</f>
        <v>-0.2376802302140979</v>
      </c>
      <c r="AC738" s="11">
        <f>'OddsRatio_working_3-way'!X738^(1/3)*SIN('OddsRatio_working_3-way'!Y738/3)</f>
        <v>2.8864802091567665E-2</v>
      </c>
      <c r="AD738" s="11">
        <f>'OddsRatio_working_3-way'!X738^(1/3)*SIN(('OddsRatio_working_3-way'!Y738+2*PI())/3)</f>
        <v>0.44053903677705253</v>
      </c>
      <c r="AE738" s="11">
        <f>'OddsRatio_working_3-way'!X738^(1/3)*SIN(('OddsRatio_working_3-way'!Y738+4*PI())/3)</f>
        <v>-0.46940383886862014</v>
      </c>
      <c r="AF738" s="11">
        <f>-'OddsRatio_working_3-way'!U738/(3*'OddsRatio_working_3-way'!X738^(1/3))*COS(('OddsRatio_working_3-way'!Y738)/3)</f>
        <v>0.52535576420121133</v>
      </c>
      <c r="AG738" s="11">
        <f>-'OddsRatio_working_3-way'!U738/(3*'OddsRatio_working_3-way'!X738^(1/3))*COS(('OddsRatio_working_3-way'!Y738+2*PI())/3)</f>
        <v>-0.28767553398711349</v>
      </c>
      <c r="AH738" s="11">
        <f>-'OddsRatio_working_3-way'!U738/(3*'OddsRatio_working_3-way'!X738^(1/3))*COS(('OddsRatio_working_3-way'!Y738+4*PI())/3)</f>
        <v>-0.2376802302140979</v>
      </c>
      <c r="AI738" s="11">
        <f>'OddsRatio_working_3-way'!U738/(3*'OddsRatio_working_3-way'!X738^(1/3))*SIN(('OddsRatio_working_3-way'!Y738)/3)</f>
        <v>-2.8864802091567665E-2</v>
      </c>
      <c r="AJ738" s="11">
        <f>'OddsRatio_working_3-way'!U738/(3*'OddsRatio_working_3-way'!X738^(1/3))*SIN(('OddsRatio_working_3-way'!Y738+2*PI())/3)</f>
        <v>-0.44053903677705253</v>
      </c>
      <c r="AK738" s="11">
        <f>'OddsRatio_working_3-way'!U738/(3*'OddsRatio_working_3-way'!X738^(1/3))*SIN(('OddsRatio_working_3-way'!Y738+4*PI())/3)</f>
        <v>0.46940383886862014</v>
      </c>
      <c r="AL738" s="11">
        <f>'OddsRatio_working_3-way'!Z738+'OddsRatio_working_3-way'!AF738</f>
        <v>1.0507115284024227</v>
      </c>
      <c r="AM738" s="11">
        <f>'OddsRatio_working_3-way'!AA738+'OddsRatio_working_3-way'!AG738</f>
        <v>-0.57535106797422697</v>
      </c>
      <c r="AN738" s="11">
        <f>'OddsRatio_working_3-way'!AB738+'OddsRatio_working_3-way'!AH738</f>
        <v>-0.4753604604281958</v>
      </c>
      <c r="AO738" s="11">
        <f>'OddsRatio_working_3-way'!AC738+'OddsRatio_working_3-way'!AI738</f>
        <v>0</v>
      </c>
      <c r="AP738" s="11">
        <f>'OddsRatio_working_3-way'!AD738+'OddsRatio_working_3-way'!AJ738</f>
        <v>0</v>
      </c>
      <c r="AQ738" s="11">
        <f>'OddsRatio_working_3-way'!AE738+'OddsRatio_working_3-way'!AK738</f>
        <v>0</v>
      </c>
      <c r="AR738" s="10">
        <f>IF(A738="","",IF(('OddsRatio_working_3-way'!X738=0),IF(Q738&gt;0,-Q738^(1/3),(-Q738)^(1/3)),'OddsRatio_working_3-way'!AL738-'OddsRatio_working_3-way'!R738/3))</f>
        <v>1.0507115284024227</v>
      </c>
      <c r="AS738" s="11">
        <f>IF(('OddsRatio_working_3-way'!X738=0),IF(Q738&gt;0,-Q738^(1/3),(-Q738)^(1/3)),'OddsRatio_working_3-way'!AM738-'OddsRatio_working_3-way'!R738/3)</f>
        <v>-0.57535106797422697</v>
      </c>
      <c r="AT738" s="11">
        <f>IF(('OddsRatio_working_3-way'!X738=0),IF(Q738&gt;0,-Q738^(1/3),(-Q738)^(1/3)),'OddsRatio_working_3-way'!AN738-'OddsRatio_working_3-way'!R738/3)</f>
        <v>-0.4753604604281958</v>
      </c>
      <c r="AU738" s="11">
        <f>IF(('OddsRatio_working_3-way'!X738=0),0,'OddsRatio_working_3-way'!AO738)</f>
        <v>0</v>
      </c>
      <c r="AV738" s="11">
        <f>IF(('OddsRatio_working_3-way'!X738=0),0,'OddsRatio_working_3-way'!AP738)</f>
        <v>0</v>
      </c>
      <c r="AW738" s="11">
        <f>IF(('OddsRatio_working_3-way'!X738=0),0,'OddsRatio_working_3-way'!AQ738)</f>
        <v>0</v>
      </c>
    </row>
    <row r="739" spans="1:49" x14ac:dyDescent="0.2">
      <c r="A739" s="4">
        <f>IF('True_Odds_Calculator_3-way'!A740="","",'True_Odds_Calculator_3-way'!A740)</f>
        <v>3.21</v>
      </c>
      <c r="B739" s="4">
        <f>IF('True_Odds_Calculator_3-way'!B740="","",'True_Odds_Calculator_3-way'!B740)</f>
        <v>3.19</v>
      </c>
      <c r="C739" s="4">
        <f>IF('True_Odds_Calculator_3-way'!C740="","",'True_Odds_Calculator_3-way'!C740)</f>
        <v>2.42</v>
      </c>
      <c r="D739" s="9">
        <f t="shared" si="156"/>
        <v>0.29935389355112413</v>
      </c>
      <c r="E739" s="9">
        <f t="shared" si="157"/>
        <v>0.30126411553813376</v>
      </c>
      <c r="F739" s="9">
        <f t="shared" si="158"/>
        <v>0.39938199091074189</v>
      </c>
      <c r="G739" s="9">
        <f t="shared" si="159"/>
        <v>1.0590623477327177</v>
      </c>
      <c r="H739" s="9">
        <f t="shared" si="160"/>
        <v>3.3405277884893065</v>
      </c>
      <c r="I739" s="9">
        <f t="shared" si="161"/>
        <v>3.3193465415346517</v>
      </c>
      <c r="J739" s="9">
        <f t="shared" si="162"/>
        <v>2.5038685337804591</v>
      </c>
      <c r="K739" s="11">
        <f t="shared" si="163"/>
        <v>0.3115264797507788</v>
      </c>
      <c r="L739" s="11">
        <f t="shared" si="164"/>
        <v>0.31347962382445144</v>
      </c>
      <c r="M739" s="11">
        <f t="shared" si="165"/>
        <v>0.41322314049586778</v>
      </c>
      <c r="N739" s="11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-0.27734072816277977</v>
      </c>
      <c r="O739" s="11">
        <f>0</f>
        <v>0</v>
      </c>
      <c r="P739" s="11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0.23486153943748969</v>
      </c>
      <c r="Q739" s="11">
        <f>2*'OddsRatio_working_3-way'!K739*'OddsRatio_working_3-way'!L739*'OddsRatio_working_3-way'!M739</f>
        <v>8.0708432796388202E-2</v>
      </c>
      <c r="R739" s="11">
        <f t="shared" si="166"/>
        <v>0</v>
      </c>
      <c r="S739" s="11">
        <f t="shared" si="167"/>
        <v>-0.84683393237376325</v>
      </c>
      <c r="T739" s="11">
        <f t="shared" si="168"/>
        <v>-0.29100822418342376</v>
      </c>
      <c r="U739" s="11">
        <f>'OddsRatio_working_3-way'!S739-'OddsRatio_working_3-way'!R739^2/3</f>
        <v>-0.84683393237376325</v>
      </c>
      <c r="V739" s="11">
        <f>'OddsRatio_working_3-way'!S739*'OddsRatio_working_3-way'!R739/3-2*'OddsRatio_working_3-way'!R739^3/27-'OddsRatio_working_3-way'!T739</f>
        <v>0.29100822418342376</v>
      </c>
      <c r="W739" s="11">
        <f>'OddsRatio_working_3-way'!V739^2+4*'OddsRatio_working_3-way'!U739^3/27</f>
        <v>-5.2828175825383877E-3</v>
      </c>
      <c r="X739" s="11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0.14997383448866022</v>
      </c>
      <c r="Y739" s="11">
        <f>IF('OddsRatio_working_3-way'!W739&gt;=0,IF('OddsRatio_working_3-way'!V739+SQRT('OddsRatio_working_3-way'!W739)&gt;0,0,PI()),ACOS('OddsRatio_working_3-way'!V739/(2*'OddsRatio_working_3-way'!X739)))</f>
        <v>0.24475528997881013</v>
      </c>
      <c r="Z739" s="11">
        <f>'OddsRatio_working_3-way'!X739^(1/3)*COS('OddsRatio_working_3-way'!Y739/3)</f>
        <v>0.52953117386635895</v>
      </c>
      <c r="AA739" s="11">
        <f>'OddsRatio_working_3-way'!X739^(1/3)*COS(('OddsRatio_working_3-way'!Y739+2*PI())/3)</f>
        <v>-0.30226272043999358</v>
      </c>
      <c r="AB739" s="11">
        <f>'OddsRatio_working_3-way'!X739^(1/3)*COS(('OddsRatio_working_3-way'!Y739+4*PI())/3)</f>
        <v>-0.2272684534263654</v>
      </c>
      <c r="AC739" s="11">
        <f>'OddsRatio_working_3-way'!X739^(1/3)*SIN('OddsRatio_working_3-way'!Y739/3)</f>
        <v>4.3297960247997092E-2</v>
      </c>
      <c r="AD739" s="11">
        <f>'OddsRatio_working_3-way'!X739^(1/3)*SIN(('OddsRatio_working_3-way'!Y739+2*PI())/3)</f>
        <v>0.43693846854006274</v>
      </c>
      <c r="AE739" s="11">
        <f>'OddsRatio_working_3-way'!X739^(1/3)*SIN(('OddsRatio_working_3-way'!Y739+4*PI())/3)</f>
        <v>-0.48023642878805972</v>
      </c>
      <c r="AF739" s="11">
        <f>-'OddsRatio_working_3-way'!U739/(3*'OddsRatio_working_3-way'!X739^(1/3))*COS(('OddsRatio_working_3-way'!Y739)/3)</f>
        <v>0.52953117386635873</v>
      </c>
      <c r="AG739" s="11">
        <f>-'OddsRatio_working_3-way'!U739/(3*'OddsRatio_working_3-way'!X739^(1/3))*COS(('OddsRatio_working_3-way'!Y739+2*PI())/3)</f>
        <v>-0.30226272043999347</v>
      </c>
      <c r="AH739" s="11">
        <f>-'OddsRatio_working_3-way'!U739/(3*'OddsRatio_working_3-way'!X739^(1/3))*COS(('OddsRatio_working_3-way'!Y739+4*PI())/3)</f>
        <v>-0.22726845342636529</v>
      </c>
      <c r="AI739" s="11">
        <f>'OddsRatio_working_3-way'!U739/(3*'OddsRatio_working_3-way'!X739^(1/3))*SIN(('OddsRatio_working_3-way'!Y739)/3)</f>
        <v>-4.3297960247997071E-2</v>
      </c>
      <c r="AJ739" s="11">
        <f>'OddsRatio_working_3-way'!U739/(3*'OddsRatio_working_3-way'!X739^(1/3))*SIN(('OddsRatio_working_3-way'!Y739+2*PI())/3)</f>
        <v>-0.43693846854006252</v>
      </c>
      <c r="AK739" s="11">
        <f>'OddsRatio_working_3-way'!U739/(3*'OddsRatio_working_3-way'!X739^(1/3))*SIN(('OddsRatio_working_3-way'!Y739+4*PI())/3)</f>
        <v>0.4802364287880595</v>
      </c>
      <c r="AL739" s="11">
        <f>'OddsRatio_working_3-way'!Z739+'OddsRatio_working_3-way'!AF739</f>
        <v>1.0590623477327177</v>
      </c>
      <c r="AM739" s="11">
        <f>'OddsRatio_working_3-way'!AA739+'OddsRatio_working_3-way'!AG739</f>
        <v>-0.60452544087998705</v>
      </c>
      <c r="AN739" s="11">
        <f>'OddsRatio_working_3-way'!AB739+'OddsRatio_working_3-way'!AH739</f>
        <v>-0.45453690685273068</v>
      </c>
      <c r="AO739" s="11">
        <f>'OddsRatio_working_3-way'!AC739+'OddsRatio_working_3-way'!AI739</f>
        <v>0</v>
      </c>
      <c r="AP739" s="11">
        <f>'OddsRatio_working_3-way'!AD739+'OddsRatio_working_3-way'!AJ739</f>
        <v>0</v>
      </c>
      <c r="AQ739" s="11">
        <f>'OddsRatio_working_3-way'!AE739+'OddsRatio_working_3-way'!AK739</f>
        <v>0</v>
      </c>
      <c r="AR739" s="10">
        <f>IF(A739="","",IF(('OddsRatio_working_3-way'!X739=0),IF(Q739&gt;0,-Q739^(1/3),(-Q739)^(1/3)),'OddsRatio_working_3-way'!AL739-'OddsRatio_working_3-way'!R739/3))</f>
        <v>1.0590623477327177</v>
      </c>
      <c r="AS739" s="11">
        <f>IF(('OddsRatio_working_3-way'!X739=0),IF(Q739&gt;0,-Q739^(1/3),(-Q739)^(1/3)),'OddsRatio_working_3-way'!AM739-'OddsRatio_working_3-way'!R739/3)</f>
        <v>-0.60452544087998705</v>
      </c>
      <c r="AT739" s="11">
        <f>IF(('OddsRatio_working_3-way'!X739=0),IF(Q739&gt;0,-Q739^(1/3),(-Q739)^(1/3)),'OddsRatio_working_3-way'!AN739-'OddsRatio_working_3-way'!R739/3)</f>
        <v>-0.45453690685273068</v>
      </c>
      <c r="AU739" s="11">
        <f>IF(('OddsRatio_working_3-way'!X739=0),0,'OddsRatio_working_3-way'!AO739)</f>
        <v>0</v>
      </c>
      <c r="AV739" s="11">
        <f>IF(('OddsRatio_working_3-way'!X739=0),0,'OddsRatio_working_3-way'!AP739)</f>
        <v>0</v>
      </c>
      <c r="AW739" s="11">
        <f>IF(('OddsRatio_working_3-way'!X739=0),0,'OddsRatio_working_3-way'!AQ739)</f>
        <v>0</v>
      </c>
    </row>
    <row r="740" spans="1:49" x14ac:dyDescent="0.2">
      <c r="A740" s="4">
        <f>IF('True_Odds_Calculator_3-way'!A741="","",'True_Odds_Calculator_3-way'!A741)</f>
        <v>1.48</v>
      </c>
      <c r="B740" s="4">
        <f>IF('True_Odds_Calculator_3-way'!B741="","",'True_Odds_Calculator_3-way'!B741)</f>
        <v>4.57</v>
      </c>
      <c r="C740" s="4">
        <f>IF('True_Odds_Calculator_3-way'!C741="","",'True_Odds_Calculator_3-way'!C741)</f>
        <v>6.68</v>
      </c>
      <c r="D740" s="9">
        <f t="shared" si="156"/>
        <v>0.65650546478405347</v>
      </c>
      <c r="E740" s="9">
        <f t="shared" si="157"/>
        <v>0.20443947625960426</v>
      </c>
      <c r="F740" s="9">
        <f t="shared" si="158"/>
        <v>0.13905505895634235</v>
      </c>
      <c r="G740" s="9">
        <f t="shared" si="159"/>
        <v>1.0900345136785896</v>
      </c>
      <c r="H740" s="9">
        <f t="shared" si="160"/>
        <v>1.5232165665657229</v>
      </c>
      <c r="I740" s="9">
        <f t="shared" si="161"/>
        <v>4.8914232138325655</v>
      </c>
      <c r="J740" s="9">
        <f t="shared" si="162"/>
        <v>7.1913960376943891</v>
      </c>
      <c r="K740" s="11">
        <f t="shared" si="163"/>
        <v>0.67567567567567566</v>
      </c>
      <c r="L740" s="11">
        <f t="shared" si="164"/>
        <v>0.21881838074398249</v>
      </c>
      <c r="M740" s="11">
        <f t="shared" si="165"/>
        <v>0.14970059880239522</v>
      </c>
      <c r="N740" s="11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-0.21542862586377309</v>
      </c>
      <c r="O740" s="11">
        <f>0</f>
        <v>0</v>
      </c>
      <c r="P740" s="11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0.21535673699617147</v>
      </c>
      <c r="Q740" s="11">
        <f>2*'OddsRatio_working_3-way'!K740*'OddsRatio_working_3-way'!L740*'OddsRatio_working_3-way'!M740</f>
        <v>4.4266544089654976E-2</v>
      </c>
      <c r="R740" s="11">
        <f t="shared" si="166"/>
        <v>0</v>
      </c>
      <c r="S740" s="11">
        <f t="shared" si="167"/>
        <v>-0.99966629844426025</v>
      </c>
      <c r="T740" s="11">
        <f t="shared" si="168"/>
        <v>-0.20548125353427751</v>
      </c>
      <c r="U740" s="11">
        <f>'OddsRatio_working_3-way'!S740-'OddsRatio_working_3-way'!R740^2/3</f>
        <v>-0.99966629844426025</v>
      </c>
      <c r="V740" s="11">
        <f>'OddsRatio_working_3-way'!S740*'OddsRatio_working_3-way'!R740/3-2*'OddsRatio_working_3-way'!R740^3/27-'OddsRatio_working_3-way'!T740</f>
        <v>0.20548125353427751</v>
      </c>
      <c r="W740" s="11">
        <f>'OddsRatio_working_3-way'!V740^2+4*'OddsRatio_working_3-way'!U740^3/27</f>
        <v>-0.10577734027795319</v>
      </c>
      <c r="X740" s="11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0.19235376642528423</v>
      </c>
      <c r="Y740" s="11">
        <f>IF('OddsRatio_working_3-way'!W740&gt;=0,IF('OddsRatio_working_3-way'!V740+SQRT('OddsRatio_working_3-way'!W740)&gt;0,0,PI()),ACOS('OddsRatio_working_3-way'!V740/(2*'OddsRatio_working_3-way'!X740)))</f>
        <v>1.007325946195496</v>
      </c>
      <c r="Z740" s="11">
        <f>'OddsRatio_working_3-way'!X740^(1/3)*COS('OddsRatio_working_3-way'!Y740/3)</f>
        <v>0.54501725683929492</v>
      </c>
      <c r="AA740" s="11">
        <f>'OddsRatio_working_3-way'!X740^(1/3)*COS(('OddsRatio_working_3-way'!Y740+2*PI())/3)</f>
        <v>-0.43723178077411357</v>
      </c>
      <c r="AB740" s="11">
        <f>'OddsRatio_working_3-way'!X740^(1/3)*COS(('OddsRatio_working_3-way'!Y740+4*PI())/3)</f>
        <v>-0.1077854760651812</v>
      </c>
      <c r="AC740" s="11">
        <f>'OddsRatio_working_3-way'!X740^(1/3)*SIN('OddsRatio_working_3-way'!Y740/3)</f>
        <v>0.19020591270722953</v>
      </c>
      <c r="AD740" s="11">
        <f>'OddsRatio_working_3-way'!X740^(1/3)*SIN(('OddsRatio_working_3-way'!Y740+2*PI())/3)</f>
        <v>0.37689583357012274</v>
      </c>
      <c r="AE740" s="11">
        <f>'OddsRatio_working_3-way'!X740^(1/3)*SIN(('OddsRatio_working_3-way'!Y740+4*PI())/3)</f>
        <v>-0.56710174627735221</v>
      </c>
      <c r="AF740" s="11">
        <f>-'OddsRatio_working_3-way'!U740/(3*'OddsRatio_working_3-way'!X740^(1/3))*COS(('OddsRatio_working_3-way'!Y740)/3)</f>
        <v>0.54501725683929481</v>
      </c>
      <c r="AG740" s="11">
        <f>-'OddsRatio_working_3-way'!U740/(3*'OddsRatio_working_3-way'!X740^(1/3))*COS(('OddsRatio_working_3-way'!Y740+2*PI())/3)</f>
        <v>-0.43723178077411351</v>
      </c>
      <c r="AH740" s="11">
        <f>-'OddsRatio_working_3-way'!U740/(3*'OddsRatio_working_3-way'!X740^(1/3))*COS(('OddsRatio_working_3-way'!Y740+4*PI())/3)</f>
        <v>-0.10778547606518118</v>
      </c>
      <c r="AI740" s="11">
        <f>'OddsRatio_working_3-way'!U740/(3*'OddsRatio_working_3-way'!X740^(1/3))*SIN(('OddsRatio_working_3-way'!Y740)/3)</f>
        <v>-0.1902059127072295</v>
      </c>
      <c r="AJ740" s="11">
        <f>'OddsRatio_working_3-way'!U740/(3*'OddsRatio_working_3-way'!X740^(1/3))*SIN(('OddsRatio_working_3-way'!Y740+2*PI())/3)</f>
        <v>-0.37689583357012268</v>
      </c>
      <c r="AK740" s="11">
        <f>'OddsRatio_working_3-way'!U740/(3*'OddsRatio_working_3-way'!X740^(1/3))*SIN(('OddsRatio_working_3-way'!Y740+4*PI())/3)</f>
        <v>0.5671017462773521</v>
      </c>
      <c r="AL740" s="11">
        <f>'OddsRatio_working_3-way'!Z740+'OddsRatio_working_3-way'!AF740</f>
        <v>1.0900345136785896</v>
      </c>
      <c r="AM740" s="11">
        <f>'OddsRatio_working_3-way'!AA740+'OddsRatio_working_3-way'!AG740</f>
        <v>-0.87446356154822702</v>
      </c>
      <c r="AN740" s="11">
        <f>'OddsRatio_working_3-way'!AB740+'OddsRatio_working_3-way'!AH740</f>
        <v>-0.21557095213036237</v>
      </c>
      <c r="AO740" s="11">
        <f>'OddsRatio_working_3-way'!AC740+'OddsRatio_working_3-way'!AI740</f>
        <v>0</v>
      </c>
      <c r="AP740" s="11">
        <f>'OddsRatio_working_3-way'!AD740+'OddsRatio_working_3-way'!AJ740</f>
        <v>0</v>
      </c>
      <c r="AQ740" s="11">
        <f>'OddsRatio_working_3-way'!AE740+'OddsRatio_working_3-way'!AK740</f>
        <v>0</v>
      </c>
      <c r="AR740" s="10">
        <f>IF(A740="","",IF(('OddsRatio_working_3-way'!X740=0),IF(Q740&gt;0,-Q740^(1/3),(-Q740)^(1/3)),'OddsRatio_working_3-way'!AL740-'OddsRatio_working_3-way'!R740/3))</f>
        <v>1.0900345136785896</v>
      </c>
      <c r="AS740" s="11">
        <f>IF(('OddsRatio_working_3-way'!X740=0),IF(Q740&gt;0,-Q740^(1/3),(-Q740)^(1/3)),'OddsRatio_working_3-way'!AM740-'OddsRatio_working_3-way'!R740/3)</f>
        <v>-0.87446356154822702</v>
      </c>
      <c r="AT740" s="11">
        <f>IF(('OddsRatio_working_3-way'!X740=0),IF(Q740&gt;0,-Q740^(1/3),(-Q740)^(1/3)),'OddsRatio_working_3-way'!AN740-'OddsRatio_working_3-way'!R740/3)</f>
        <v>-0.21557095213036237</v>
      </c>
      <c r="AU740" s="11">
        <f>IF(('OddsRatio_working_3-way'!X740=0),0,'OddsRatio_working_3-way'!AO740)</f>
        <v>0</v>
      </c>
      <c r="AV740" s="11">
        <f>IF(('OddsRatio_working_3-way'!X740=0),0,'OddsRatio_working_3-way'!AP740)</f>
        <v>0</v>
      </c>
      <c r="AW740" s="11">
        <f>IF(('OddsRatio_working_3-way'!X740=0),0,'OddsRatio_working_3-way'!AQ740)</f>
        <v>0</v>
      </c>
    </row>
    <row r="741" spans="1:49" x14ac:dyDescent="0.2">
      <c r="A741" s="4">
        <f>IF('True_Odds_Calculator_3-way'!A742="","",'True_Odds_Calculator_3-way'!A742)</f>
        <v>1.35</v>
      </c>
      <c r="B741" s="4">
        <f>IF('True_Odds_Calculator_3-way'!B742="","",'True_Odds_Calculator_3-way'!B742)</f>
        <v>5.25</v>
      </c>
      <c r="C741" s="4">
        <f>IF('True_Odds_Calculator_3-way'!C742="","",'True_Odds_Calculator_3-way'!C742)</f>
        <v>8.84</v>
      </c>
      <c r="D741" s="9">
        <f t="shared" si="156"/>
        <v>0.72104173136437133</v>
      </c>
      <c r="E741" s="9">
        <f t="shared" si="157"/>
        <v>0.17550460312846378</v>
      </c>
      <c r="F741" s="9">
        <f t="shared" si="158"/>
        <v>0.10345366550716482</v>
      </c>
      <c r="G741" s="9">
        <f t="shared" si="159"/>
        <v>1.105377941391934</v>
      </c>
      <c r="H741" s="9">
        <f t="shared" si="160"/>
        <v>1.3868822794871769</v>
      </c>
      <c r="I741" s="9">
        <f t="shared" si="161"/>
        <v>5.69785625091572</v>
      </c>
      <c r="J741" s="9">
        <f t="shared" si="162"/>
        <v>9.6661630605127637</v>
      </c>
      <c r="K741" s="11">
        <f t="shared" si="163"/>
        <v>0.7407407407407407</v>
      </c>
      <c r="L741" s="11">
        <f t="shared" si="164"/>
        <v>0.19047619047619047</v>
      </c>
      <c r="M741" s="11">
        <f t="shared" si="165"/>
        <v>0.11312217194570136</v>
      </c>
      <c r="N741" s="11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-0.18613485280151953</v>
      </c>
      <c r="O741" s="11">
        <f>0</f>
        <v>0</v>
      </c>
      <c r="P741" s="11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0.19855235541510052</v>
      </c>
      <c r="Q741" s="11">
        <f>2*'OddsRatio_working_3-way'!K741*'OddsRatio_working_3-way'!L741*'OddsRatio_working_3-way'!M741</f>
        <v>3.1921600549051528E-2</v>
      </c>
      <c r="R741" s="11">
        <f t="shared" si="166"/>
        <v>0</v>
      </c>
      <c r="S741" s="11">
        <f t="shared" si="167"/>
        <v>-1.0667123992454122</v>
      </c>
      <c r="T741" s="11">
        <f t="shared" si="168"/>
        <v>-0.17149717029669004</v>
      </c>
      <c r="U741" s="11">
        <f>'OddsRatio_working_3-way'!S741-'OddsRatio_working_3-way'!R741^2/3</f>
        <v>-1.0667123992454122</v>
      </c>
      <c r="V741" s="11">
        <f>'OddsRatio_working_3-way'!S741*'OddsRatio_working_3-way'!R741/3-2*'OddsRatio_working_3-way'!R741^3/27-'OddsRatio_working_3-way'!T741</f>
        <v>0.17149717029669004</v>
      </c>
      <c r="W741" s="11">
        <f>'OddsRatio_working_3-way'!V741^2+4*'OddsRatio_working_3-way'!U741^3/27</f>
        <v>-0.15040882974435796</v>
      </c>
      <c r="X741" s="11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0.212026006166773</v>
      </c>
      <c r="Y741" s="11">
        <f>IF('OddsRatio_working_3-way'!W741&gt;=0,IF('OddsRatio_working_3-way'!V741+SQRT('OddsRatio_working_3-way'!W741)&gt;0,0,PI()),ACOS('OddsRatio_working_3-way'!V741/(2*'OddsRatio_working_3-way'!X741)))</f>
        <v>1.1544464606578557</v>
      </c>
      <c r="Z741" s="11">
        <f>'OddsRatio_working_3-way'!X741^(1/3)*COS('OddsRatio_working_3-way'!Y741/3)</f>
        <v>0.5526889706959669</v>
      </c>
      <c r="AA741" s="11">
        <f>'OddsRatio_working_3-way'!X741^(1/3)*COS(('OddsRatio_working_3-way'!Y741+2*PI())/3)</f>
        <v>-0.47019823451117992</v>
      </c>
      <c r="AB741" s="11">
        <f>'OddsRatio_working_3-way'!X741^(1/3)*COS(('OddsRatio_working_3-way'!Y741+4*PI())/3)</f>
        <v>-8.2490736184787361E-2</v>
      </c>
      <c r="AC741" s="11">
        <f>'OddsRatio_working_3-way'!X741^(1/3)*SIN('OddsRatio_working_3-way'!Y741/3)</f>
        <v>0.22384302852557936</v>
      </c>
      <c r="AD741" s="11">
        <f>'OddsRatio_working_3-way'!X741^(1/3)*SIN(('OddsRatio_working_3-way'!Y741+2*PI())/3)</f>
        <v>0.36672117475139082</v>
      </c>
      <c r="AE741" s="11">
        <f>'OddsRatio_working_3-way'!X741^(1/3)*SIN(('OddsRatio_working_3-way'!Y741+4*PI())/3)</f>
        <v>-0.59056420327697012</v>
      </c>
      <c r="AF741" s="11">
        <f>-'OddsRatio_working_3-way'!U741/(3*'OddsRatio_working_3-way'!X741^(1/3))*COS(('OddsRatio_working_3-way'!Y741)/3)</f>
        <v>0.55268897069596701</v>
      </c>
      <c r="AG741" s="11">
        <f>-'OddsRatio_working_3-way'!U741/(3*'OddsRatio_working_3-way'!X741^(1/3))*COS(('OddsRatio_working_3-way'!Y741+2*PI())/3)</f>
        <v>-0.47019823451117998</v>
      </c>
      <c r="AH741" s="11">
        <f>-'OddsRatio_working_3-way'!U741/(3*'OddsRatio_working_3-way'!X741^(1/3))*COS(('OddsRatio_working_3-way'!Y741+4*PI())/3)</f>
        <v>-8.2490736184787375E-2</v>
      </c>
      <c r="AI741" s="11">
        <f>'OddsRatio_working_3-way'!U741/(3*'OddsRatio_working_3-way'!X741^(1/3))*SIN(('OddsRatio_working_3-way'!Y741)/3)</f>
        <v>-0.22384302852557939</v>
      </c>
      <c r="AJ741" s="11">
        <f>'OddsRatio_working_3-way'!U741/(3*'OddsRatio_working_3-way'!X741^(1/3))*SIN(('OddsRatio_working_3-way'!Y741+2*PI())/3)</f>
        <v>-0.36672117475139088</v>
      </c>
      <c r="AK741" s="11">
        <f>'OddsRatio_working_3-way'!U741/(3*'OddsRatio_working_3-way'!X741^(1/3))*SIN(('OddsRatio_working_3-way'!Y741+4*PI())/3)</f>
        <v>0.59056420327697023</v>
      </c>
      <c r="AL741" s="11">
        <f>'OddsRatio_working_3-way'!Z741+'OddsRatio_working_3-way'!AF741</f>
        <v>1.105377941391934</v>
      </c>
      <c r="AM741" s="11">
        <f>'OddsRatio_working_3-way'!AA741+'OddsRatio_working_3-way'!AG741</f>
        <v>-0.94039646902235985</v>
      </c>
      <c r="AN741" s="11">
        <f>'OddsRatio_working_3-way'!AB741+'OddsRatio_working_3-way'!AH741</f>
        <v>-0.16498147236957472</v>
      </c>
      <c r="AO741" s="11">
        <f>'OddsRatio_working_3-way'!AC741+'OddsRatio_working_3-way'!AI741</f>
        <v>0</v>
      </c>
      <c r="AP741" s="11">
        <f>'OddsRatio_working_3-way'!AD741+'OddsRatio_working_3-way'!AJ741</f>
        <v>0</v>
      </c>
      <c r="AQ741" s="11">
        <f>'OddsRatio_working_3-way'!AE741+'OddsRatio_working_3-way'!AK741</f>
        <v>0</v>
      </c>
      <c r="AR741" s="10">
        <f>IF(A741="","",IF(('OddsRatio_working_3-way'!X741=0),IF(Q741&gt;0,-Q741^(1/3),(-Q741)^(1/3)),'OddsRatio_working_3-way'!AL741-'OddsRatio_working_3-way'!R741/3))</f>
        <v>1.105377941391934</v>
      </c>
      <c r="AS741" s="11">
        <f>IF(('OddsRatio_working_3-way'!X741=0),IF(Q741&gt;0,-Q741^(1/3),(-Q741)^(1/3)),'OddsRatio_working_3-way'!AM741-'OddsRatio_working_3-way'!R741/3)</f>
        <v>-0.94039646902235985</v>
      </c>
      <c r="AT741" s="11">
        <f>IF(('OddsRatio_working_3-way'!X741=0),IF(Q741&gt;0,-Q741^(1/3),(-Q741)^(1/3)),'OddsRatio_working_3-way'!AN741-'OddsRatio_working_3-way'!R741/3)</f>
        <v>-0.16498147236957472</v>
      </c>
      <c r="AU741" s="11">
        <f>IF(('OddsRatio_working_3-way'!X741=0),0,'OddsRatio_working_3-way'!AO741)</f>
        <v>0</v>
      </c>
      <c r="AV741" s="11">
        <f>IF(('OddsRatio_working_3-way'!X741=0),0,'OddsRatio_working_3-way'!AP741)</f>
        <v>0</v>
      </c>
      <c r="AW741" s="11">
        <f>IF(('OddsRatio_working_3-way'!X741=0),0,'OddsRatio_working_3-way'!AQ741)</f>
        <v>0</v>
      </c>
    </row>
    <row r="742" spans="1:49" x14ac:dyDescent="0.2">
      <c r="A742" s="4">
        <f>IF('True_Odds_Calculator_3-way'!A743="","",'True_Odds_Calculator_3-way'!A743)</f>
        <v>1.35</v>
      </c>
      <c r="B742" s="4">
        <f>IF('True_Odds_Calculator_3-way'!B743="","",'True_Odds_Calculator_3-way'!B743)</f>
        <v>5.08</v>
      </c>
      <c r="C742" s="4">
        <f>IF('True_Odds_Calculator_3-way'!C743="","",'True_Odds_Calculator_3-way'!C743)</f>
        <v>9.75</v>
      </c>
      <c r="D742" s="9">
        <f t="shared" si="156"/>
        <v>0.72277978276581356</v>
      </c>
      <c r="E742" s="9">
        <f t="shared" si="157"/>
        <v>0.18277975636131982</v>
      </c>
      <c r="F742" s="9">
        <f t="shared" si="158"/>
        <v>9.4440460872866699E-2</v>
      </c>
      <c r="G742" s="9">
        <f t="shared" si="159"/>
        <v>1.0958493616068392</v>
      </c>
      <c r="H742" s="9">
        <f t="shared" si="160"/>
        <v>1.3835472765623937</v>
      </c>
      <c r="I742" s="9">
        <f t="shared" si="161"/>
        <v>5.4710653953559039</v>
      </c>
      <c r="J742" s="9">
        <f t="shared" si="162"/>
        <v>10.588681914059844</v>
      </c>
      <c r="K742" s="11">
        <f t="shared" si="163"/>
        <v>0.7407407407407407</v>
      </c>
      <c r="L742" s="11">
        <f t="shared" si="164"/>
        <v>0.19685039370078738</v>
      </c>
      <c r="M742" s="11">
        <f t="shared" si="165"/>
        <v>0.10256410256410256</v>
      </c>
      <c r="N742" s="11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-0.18686766718262793</v>
      </c>
      <c r="O742" s="11">
        <f>0</f>
        <v>0</v>
      </c>
      <c r="P742" s="11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0.19711211312261182</v>
      </c>
      <c r="Q742" s="11">
        <f>2*'OddsRatio_working_3-way'!K742*'OddsRatio_working_3-way'!L742*'OddsRatio_working_3-way'!M742</f>
        <v>2.9910791065646702E-2</v>
      </c>
      <c r="R742" s="11">
        <f t="shared" si="166"/>
        <v>0</v>
      </c>
      <c r="S742" s="11">
        <f t="shared" si="167"/>
        <v>-1.0548219287715079</v>
      </c>
      <c r="T742" s="11">
        <f t="shared" si="168"/>
        <v>-0.16006402561024397</v>
      </c>
      <c r="U742" s="11">
        <f>'OddsRatio_working_3-way'!S742-'OddsRatio_working_3-way'!R742^2/3</f>
        <v>-1.0548219287715079</v>
      </c>
      <c r="V742" s="11">
        <f>'OddsRatio_working_3-way'!S742*'OddsRatio_working_3-way'!R742/3-2*'OddsRatio_working_3-way'!R742^3/27-'OddsRatio_working_3-way'!T742</f>
        <v>0.16006402561024397</v>
      </c>
      <c r="W742" s="11">
        <f>'OddsRatio_working_3-way'!V742^2+4*'OddsRatio_working_3-way'!U742^3/27</f>
        <v>-0.1482531198783629</v>
      </c>
      <c r="X742" s="11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0.20849077447990338</v>
      </c>
      <c r="Y742" s="11">
        <f>IF('OddsRatio_working_3-way'!W742&gt;=0,IF('OddsRatio_working_3-way'!V742+SQRT('OddsRatio_working_3-way'!W742)&gt;0,0,PI()),ACOS('OddsRatio_working_3-way'!V742/(2*'OddsRatio_working_3-way'!X742)))</f>
        <v>1.1768195358990741</v>
      </c>
      <c r="Z742" s="11">
        <f>'OddsRatio_working_3-way'!X742^(1/3)*COS('OddsRatio_working_3-way'!Y742/3)</f>
        <v>0.54792468080341961</v>
      </c>
      <c r="AA742" s="11">
        <f>'OddsRatio_working_3-way'!X742^(1/3)*COS(('OddsRatio_working_3-way'!Y742+2*PI())/3)</f>
        <v>-0.47027685926806889</v>
      </c>
      <c r="AB742" s="11">
        <f>'OddsRatio_working_3-way'!X742^(1/3)*COS(('OddsRatio_working_3-way'!Y742+4*PI())/3)</f>
        <v>-7.764782153535088E-2</v>
      </c>
      <c r="AC742" s="11">
        <f>'OddsRatio_working_3-way'!X742^(1/3)*SIN('OddsRatio_working_3-way'!Y742/3)</f>
        <v>0.22668448062664845</v>
      </c>
      <c r="AD742" s="11">
        <f>'OddsRatio_working_3-way'!X742^(1/3)*SIN(('OddsRatio_working_3-way'!Y742+2*PI())/3)</f>
        <v>0.36117445262291686</v>
      </c>
      <c r="AE742" s="11">
        <f>'OddsRatio_working_3-way'!X742^(1/3)*SIN(('OddsRatio_working_3-way'!Y742+4*PI())/3)</f>
        <v>-0.5878589332495654</v>
      </c>
      <c r="AF742" s="11">
        <f>-'OddsRatio_working_3-way'!U742/(3*'OddsRatio_working_3-way'!X742^(1/3))*COS(('OddsRatio_working_3-way'!Y742)/3)</f>
        <v>0.54792468080341961</v>
      </c>
      <c r="AG742" s="11">
        <f>-'OddsRatio_working_3-way'!U742/(3*'OddsRatio_working_3-way'!X742^(1/3))*COS(('OddsRatio_working_3-way'!Y742+2*PI())/3)</f>
        <v>-0.47027685926806889</v>
      </c>
      <c r="AH742" s="11">
        <f>-'OddsRatio_working_3-way'!U742/(3*'OddsRatio_working_3-way'!X742^(1/3))*COS(('OddsRatio_working_3-way'!Y742+4*PI())/3)</f>
        <v>-7.764782153535088E-2</v>
      </c>
      <c r="AI742" s="11">
        <f>'OddsRatio_working_3-way'!U742/(3*'OddsRatio_working_3-way'!X742^(1/3))*SIN(('OddsRatio_working_3-way'!Y742)/3)</f>
        <v>-0.22668448062664845</v>
      </c>
      <c r="AJ742" s="11">
        <f>'OddsRatio_working_3-way'!U742/(3*'OddsRatio_working_3-way'!X742^(1/3))*SIN(('OddsRatio_working_3-way'!Y742+2*PI())/3)</f>
        <v>-0.36117445262291686</v>
      </c>
      <c r="AK742" s="11">
        <f>'OddsRatio_working_3-way'!U742/(3*'OddsRatio_working_3-way'!X742^(1/3))*SIN(('OddsRatio_working_3-way'!Y742+4*PI())/3)</f>
        <v>0.5878589332495654</v>
      </c>
      <c r="AL742" s="11">
        <f>'OddsRatio_working_3-way'!Z742+'OddsRatio_working_3-way'!AF742</f>
        <v>1.0958493616068392</v>
      </c>
      <c r="AM742" s="11">
        <f>'OddsRatio_working_3-way'!AA742+'OddsRatio_working_3-way'!AG742</f>
        <v>-0.94055371853613778</v>
      </c>
      <c r="AN742" s="11">
        <f>'OddsRatio_working_3-way'!AB742+'OddsRatio_working_3-way'!AH742</f>
        <v>-0.15529564307070176</v>
      </c>
      <c r="AO742" s="11">
        <f>'OddsRatio_working_3-way'!AC742+'OddsRatio_working_3-way'!AI742</f>
        <v>0</v>
      </c>
      <c r="AP742" s="11">
        <f>'OddsRatio_working_3-way'!AD742+'OddsRatio_working_3-way'!AJ742</f>
        <v>0</v>
      </c>
      <c r="AQ742" s="11">
        <f>'OddsRatio_working_3-way'!AE742+'OddsRatio_working_3-way'!AK742</f>
        <v>0</v>
      </c>
      <c r="AR742" s="10">
        <f>IF(A742="","",IF(('OddsRatio_working_3-way'!X742=0),IF(Q742&gt;0,-Q742^(1/3),(-Q742)^(1/3)),'OddsRatio_working_3-way'!AL742-'OddsRatio_working_3-way'!R742/3))</f>
        <v>1.0958493616068392</v>
      </c>
      <c r="AS742" s="11">
        <f>IF(('OddsRatio_working_3-way'!X742=0),IF(Q742&gt;0,-Q742^(1/3),(-Q742)^(1/3)),'OddsRatio_working_3-way'!AM742-'OddsRatio_working_3-way'!R742/3)</f>
        <v>-0.94055371853613778</v>
      </c>
      <c r="AT742" s="11">
        <f>IF(('OddsRatio_working_3-way'!X742=0),IF(Q742&gt;0,-Q742^(1/3),(-Q742)^(1/3)),'OddsRatio_working_3-way'!AN742-'OddsRatio_working_3-way'!R742/3)</f>
        <v>-0.15529564307070176</v>
      </c>
      <c r="AU742" s="11">
        <f>IF(('OddsRatio_working_3-way'!X742=0),0,'OddsRatio_working_3-way'!AO742)</f>
        <v>0</v>
      </c>
      <c r="AV742" s="11">
        <f>IF(('OddsRatio_working_3-way'!X742=0),0,'OddsRatio_working_3-way'!AP742)</f>
        <v>0</v>
      </c>
      <c r="AW742" s="11">
        <f>IF(('OddsRatio_working_3-way'!X742=0),0,'OddsRatio_working_3-way'!AQ742)</f>
        <v>0</v>
      </c>
    </row>
    <row r="743" spans="1:49" x14ac:dyDescent="0.2">
      <c r="A743" s="4">
        <f>IF('True_Odds_Calculator_3-way'!A744="","",'True_Odds_Calculator_3-way'!A744)</f>
        <v>6.36</v>
      </c>
      <c r="B743" s="4">
        <f>IF('True_Odds_Calculator_3-way'!B744="","",'True_Odds_Calculator_3-way'!B744)</f>
        <v>4.08</v>
      </c>
      <c r="C743" s="4">
        <f>IF('True_Odds_Calculator_3-way'!C744="","",'True_Odds_Calculator_3-way'!C744)</f>
        <v>1.57</v>
      </c>
      <c r="D743" s="9">
        <f t="shared" si="156"/>
        <v>0.14790651344804026</v>
      </c>
      <c r="E743" s="9">
        <f t="shared" si="157"/>
        <v>0.23199481530704458</v>
      </c>
      <c r="F743" s="9">
        <f t="shared" si="158"/>
        <v>0.62009867124491513</v>
      </c>
      <c r="G743" s="9">
        <f t="shared" si="159"/>
        <v>1.0748185573134501</v>
      </c>
      <c r="H743" s="9">
        <f t="shared" si="160"/>
        <v>6.7610274672000923</v>
      </c>
      <c r="I743" s="9">
        <f t="shared" si="161"/>
        <v>4.3104411565254264</v>
      </c>
      <c r="J743" s="9">
        <f t="shared" si="162"/>
        <v>1.6126465776686667</v>
      </c>
      <c r="K743" s="11">
        <f t="shared" si="163"/>
        <v>0.15723270440251572</v>
      </c>
      <c r="L743" s="11">
        <f t="shared" si="164"/>
        <v>0.24509803921568626</v>
      </c>
      <c r="M743" s="11">
        <f t="shared" si="165"/>
        <v>0.63694267515923564</v>
      </c>
      <c r="N743" s="11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-0.23097949671396012</v>
      </c>
      <c r="O743" s="11">
        <f>0</f>
        <v>0</v>
      </c>
      <c r="P743" s="11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0.22116065109695676</v>
      </c>
      <c r="Q743" s="11">
        <f>2*'OddsRatio_working_3-way'!K743*'OddsRatio_working_3-way'!L743*'OddsRatio_working_3-way'!M743</f>
        <v>4.9092264394441018E-2</v>
      </c>
      <c r="R743" s="11">
        <f t="shared" si="166"/>
        <v>0</v>
      </c>
      <c r="S743" s="11">
        <f t="shared" si="167"/>
        <v>-0.95749040171663891</v>
      </c>
      <c r="T743" s="11">
        <f t="shared" si="168"/>
        <v>-0.21253948983721177</v>
      </c>
      <c r="U743" s="11">
        <f>'OddsRatio_working_3-way'!S743-'OddsRatio_working_3-way'!R743^2/3</f>
        <v>-0.95749040171663891</v>
      </c>
      <c r="V743" s="11">
        <f>'OddsRatio_working_3-way'!S743*'OddsRatio_working_3-way'!R743/3-2*'OddsRatio_working_3-way'!R743^3/27-'OddsRatio_working_3-way'!T743</f>
        <v>0.21253948983721177</v>
      </c>
      <c r="W743" s="11">
        <f>'OddsRatio_working_3-way'!V743^2+4*'OddsRatio_working_3-way'!U743^3/27</f>
        <v>-8.4873718643605878E-2</v>
      </c>
      <c r="X743" s="11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0.18030997849804939</v>
      </c>
      <c r="Y743" s="11">
        <f>IF('OddsRatio_working_3-way'!W743&gt;=0,IF('OddsRatio_working_3-way'!V743+SQRT('OddsRatio_working_3-way'!W743)&gt;0,0,PI()),ACOS('OddsRatio_working_3-way'!V743/(2*'OddsRatio_working_3-way'!X743)))</f>
        <v>0.94051443391006673</v>
      </c>
      <c r="Z743" s="11">
        <f>'OddsRatio_working_3-way'!X743^(1/3)*COS('OddsRatio_working_3-way'!Y743/3)</f>
        <v>0.53740927865672505</v>
      </c>
      <c r="AA743" s="11">
        <f>'OddsRatio_working_3-way'!X743^(1/3)*COS(('OddsRatio_working_3-way'!Y743+2*PI())/3)</f>
        <v>-0.41958886925118627</v>
      </c>
      <c r="AB743" s="11">
        <f>'OddsRatio_working_3-way'!X743^(1/3)*COS(('OddsRatio_working_3-way'!Y743+4*PI())/3)</f>
        <v>-0.11782040940553871</v>
      </c>
      <c r="AC743" s="11">
        <f>'OddsRatio_working_3-way'!X743^(1/3)*SIN('OddsRatio_working_3-way'!Y743/3)</f>
        <v>0.17422610152482343</v>
      </c>
      <c r="AD743" s="11">
        <f>'OddsRatio_working_3-way'!X743^(1/3)*SIN(('OddsRatio_working_3-way'!Y743+2*PI())/3)</f>
        <v>0.37829703678378263</v>
      </c>
      <c r="AE743" s="11">
        <f>'OddsRatio_working_3-way'!X743^(1/3)*SIN(('OddsRatio_working_3-way'!Y743+4*PI())/3)</f>
        <v>-0.552523138308606</v>
      </c>
      <c r="AF743" s="11">
        <f>-'OddsRatio_working_3-way'!U743/(3*'OddsRatio_working_3-way'!X743^(1/3))*COS(('OddsRatio_working_3-way'!Y743)/3)</f>
        <v>0.53740927865672494</v>
      </c>
      <c r="AG743" s="11">
        <f>-'OddsRatio_working_3-way'!U743/(3*'OddsRatio_working_3-way'!X743^(1/3))*COS(('OddsRatio_working_3-way'!Y743+2*PI())/3)</f>
        <v>-0.41958886925118621</v>
      </c>
      <c r="AH743" s="11">
        <f>-'OddsRatio_working_3-way'!U743/(3*'OddsRatio_working_3-way'!X743^(1/3))*COS(('OddsRatio_working_3-way'!Y743+4*PI())/3)</f>
        <v>-0.1178204094055387</v>
      </c>
      <c r="AI743" s="11">
        <f>'OddsRatio_working_3-way'!U743/(3*'OddsRatio_working_3-way'!X743^(1/3))*SIN(('OddsRatio_working_3-way'!Y743)/3)</f>
        <v>-0.17422610152482337</v>
      </c>
      <c r="AJ743" s="11">
        <f>'OddsRatio_working_3-way'!U743/(3*'OddsRatio_working_3-way'!X743^(1/3))*SIN(('OddsRatio_working_3-way'!Y743+2*PI())/3)</f>
        <v>-0.37829703678378251</v>
      </c>
      <c r="AK743" s="11">
        <f>'OddsRatio_working_3-way'!U743/(3*'OddsRatio_working_3-way'!X743^(1/3))*SIN(('OddsRatio_working_3-way'!Y743+4*PI())/3)</f>
        <v>0.55252313830860589</v>
      </c>
      <c r="AL743" s="11">
        <f>'OddsRatio_working_3-way'!Z743+'OddsRatio_working_3-way'!AF743</f>
        <v>1.0748185573134501</v>
      </c>
      <c r="AM743" s="11">
        <f>'OddsRatio_working_3-way'!AA743+'OddsRatio_working_3-way'!AG743</f>
        <v>-0.83917773850237243</v>
      </c>
      <c r="AN743" s="11">
        <f>'OddsRatio_working_3-way'!AB743+'OddsRatio_working_3-way'!AH743</f>
        <v>-0.2356408188110774</v>
      </c>
      <c r="AO743" s="11">
        <f>'OddsRatio_working_3-way'!AC743+'OddsRatio_working_3-way'!AI743</f>
        <v>0</v>
      </c>
      <c r="AP743" s="11">
        <f>'OddsRatio_working_3-way'!AD743+'OddsRatio_working_3-way'!AJ743</f>
        <v>0</v>
      </c>
      <c r="AQ743" s="11">
        <f>'OddsRatio_working_3-way'!AE743+'OddsRatio_working_3-way'!AK743</f>
        <v>0</v>
      </c>
      <c r="AR743" s="10">
        <f>IF(A743="","",IF(('OddsRatio_working_3-way'!X743=0),IF(Q743&gt;0,-Q743^(1/3),(-Q743)^(1/3)),'OddsRatio_working_3-way'!AL743-'OddsRatio_working_3-way'!R743/3))</f>
        <v>1.0748185573134501</v>
      </c>
      <c r="AS743" s="11">
        <f>IF(('OddsRatio_working_3-way'!X743=0),IF(Q743&gt;0,-Q743^(1/3),(-Q743)^(1/3)),'OddsRatio_working_3-way'!AM743-'OddsRatio_working_3-way'!R743/3)</f>
        <v>-0.83917773850237243</v>
      </c>
      <c r="AT743" s="11">
        <f>IF(('OddsRatio_working_3-way'!X743=0),IF(Q743&gt;0,-Q743^(1/3),(-Q743)^(1/3)),'OddsRatio_working_3-way'!AN743-'OddsRatio_working_3-way'!R743/3)</f>
        <v>-0.2356408188110774</v>
      </c>
      <c r="AU743" s="11">
        <f>IF(('OddsRatio_working_3-way'!X743=0),0,'OddsRatio_working_3-way'!AO743)</f>
        <v>0</v>
      </c>
      <c r="AV743" s="11">
        <f>IF(('OddsRatio_working_3-way'!X743=0),0,'OddsRatio_working_3-way'!AP743)</f>
        <v>0</v>
      </c>
      <c r="AW743" s="11">
        <f>IF(('OddsRatio_working_3-way'!X743=0),0,'OddsRatio_working_3-way'!AQ743)</f>
        <v>0</v>
      </c>
    </row>
    <row r="744" spans="1:49" x14ac:dyDescent="0.2">
      <c r="A744" s="4">
        <f>IF('True_Odds_Calculator_3-way'!A745="","",'True_Odds_Calculator_3-way'!A745)</f>
        <v>3</v>
      </c>
      <c r="B744" s="4">
        <f>IF('True_Odds_Calculator_3-way'!B745="","",'True_Odds_Calculator_3-way'!B745)</f>
        <v>3.49</v>
      </c>
      <c r="C744" s="4">
        <f>IF('True_Odds_Calculator_3-way'!C745="","",'True_Odds_Calculator_3-way'!C745)</f>
        <v>2.42</v>
      </c>
      <c r="D744" s="9">
        <f t="shared" si="156"/>
        <v>0.32235205907132441</v>
      </c>
      <c r="E744" s="9">
        <f t="shared" si="157"/>
        <v>0.27645411194048009</v>
      </c>
      <c r="F744" s="9">
        <f t="shared" si="158"/>
        <v>0.40119382898819556</v>
      </c>
      <c r="G744" s="9">
        <f t="shared" si="159"/>
        <v>1.0510991350279193</v>
      </c>
      <c r="H744" s="9">
        <f t="shared" si="160"/>
        <v>3.1021982700558381</v>
      </c>
      <c r="I744" s="9">
        <f t="shared" si="161"/>
        <v>3.617236846219519</v>
      </c>
      <c r="J744" s="9">
        <f t="shared" si="162"/>
        <v>2.4925607717396452</v>
      </c>
      <c r="K744" s="11">
        <f t="shared" si="163"/>
        <v>0.33333333333333331</v>
      </c>
      <c r="L744" s="11">
        <f t="shared" si="164"/>
        <v>0.28653295128939826</v>
      </c>
      <c r="M744" s="11">
        <f t="shared" si="165"/>
        <v>0.41322314049586778</v>
      </c>
      <c r="N744" s="11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-0.27909730280139255</v>
      </c>
      <c r="O744" s="11">
        <f>0</f>
        <v>0</v>
      </c>
      <c r="P744" s="11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0.23325203059508864</v>
      </c>
      <c r="Q744" s="11">
        <f>2*'OddsRatio_working_3-way'!K744*'OddsRatio_working_3-way'!L744*'OddsRatio_working_3-way'!M744</f>
        <v>7.8934697324903103E-2</v>
      </c>
      <c r="R744" s="11">
        <f t="shared" si="166"/>
        <v>0</v>
      </c>
      <c r="S744" s="11">
        <f t="shared" si="167"/>
        <v>-0.83573731545901864</v>
      </c>
      <c r="T744" s="11">
        <f t="shared" si="168"/>
        <v>-0.28282142655127535</v>
      </c>
      <c r="U744" s="11">
        <f>'OddsRatio_working_3-way'!S744-'OddsRatio_working_3-way'!R744^2/3</f>
        <v>-0.83573731545901864</v>
      </c>
      <c r="V744" s="11">
        <f>'OddsRatio_working_3-way'!S744*'OddsRatio_working_3-way'!R744/3-2*'OddsRatio_working_3-way'!R744^3/27-'OddsRatio_working_3-way'!T744</f>
        <v>0.28282142655127535</v>
      </c>
      <c r="W744" s="11">
        <f>'OddsRatio_working_3-way'!V744^2+4*'OddsRatio_working_3-way'!U744^3/27</f>
        <v>-6.490034982310211E-3</v>
      </c>
      <c r="X744" s="11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0.14703570510152342</v>
      </c>
      <c r="Y744" s="11">
        <f>IF('OddsRatio_working_3-way'!W744&gt;=0,IF('OddsRatio_working_3-way'!V744+SQRT('OddsRatio_working_3-way'!W744)&gt;0,0,PI()),ACOS('OddsRatio_working_3-way'!V744/(2*'OddsRatio_working_3-way'!X744)))</f>
        <v>0.27749737862373114</v>
      </c>
      <c r="Z744" s="11">
        <f>'OddsRatio_working_3-way'!X744^(1/3)*COS('OddsRatio_working_3-way'!Y744/3)</f>
        <v>0.52554956751395965</v>
      </c>
      <c r="AA744" s="11">
        <f>'OddsRatio_working_3-way'!X744^(1/3)*COS(('OddsRatio_working_3-way'!Y744+2*PI())/3)</f>
        <v>-0.30499525188764187</v>
      </c>
      <c r="AB744" s="11">
        <f>'OddsRatio_working_3-way'!X744^(1/3)*COS(('OddsRatio_working_3-way'!Y744+4*PI())/3)</f>
        <v>-0.22055431562631758</v>
      </c>
      <c r="AC744" s="11">
        <f>'OddsRatio_working_3-way'!X744^(1/3)*SIN('OddsRatio_working_3-way'!Y744/3)</f>
        <v>4.8751997281099649E-2</v>
      </c>
      <c r="AD744" s="11">
        <f>'OddsRatio_working_3-way'!X744^(1/3)*SIN(('OddsRatio_working_3-way'!Y744+2*PI())/3)</f>
        <v>0.43076327777446416</v>
      </c>
      <c r="AE744" s="11">
        <f>'OddsRatio_working_3-way'!X744^(1/3)*SIN(('OddsRatio_working_3-way'!Y744+4*PI())/3)</f>
        <v>-0.47951527505556379</v>
      </c>
      <c r="AF744" s="11">
        <f>-'OddsRatio_working_3-way'!U744/(3*'OddsRatio_working_3-way'!X744^(1/3))*COS(('OddsRatio_working_3-way'!Y744)/3)</f>
        <v>0.52554956751395954</v>
      </c>
      <c r="AG744" s="11">
        <f>-'OddsRatio_working_3-way'!U744/(3*'OddsRatio_working_3-way'!X744^(1/3))*COS(('OddsRatio_working_3-way'!Y744+2*PI())/3)</f>
        <v>-0.30499525188764182</v>
      </c>
      <c r="AH744" s="11">
        <f>-'OddsRatio_working_3-way'!U744/(3*'OddsRatio_working_3-way'!X744^(1/3))*COS(('OddsRatio_working_3-way'!Y744+4*PI())/3)</f>
        <v>-0.22055431562631755</v>
      </c>
      <c r="AI744" s="11">
        <f>'OddsRatio_working_3-way'!U744/(3*'OddsRatio_working_3-way'!X744^(1/3))*SIN(('OddsRatio_working_3-way'!Y744)/3)</f>
        <v>-4.8751997281099642E-2</v>
      </c>
      <c r="AJ744" s="11">
        <f>'OddsRatio_working_3-way'!U744/(3*'OddsRatio_working_3-way'!X744^(1/3))*SIN(('OddsRatio_working_3-way'!Y744+2*PI())/3)</f>
        <v>-0.43076327777446405</v>
      </c>
      <c r="AK744" s="11">
        <f>'OddsRatio_working_3-way'!U744/(3*'OddsRatio_working_3-way'!X744^(1/3))*SIN(('OddsRatio_working_3-way'!Y744+4*PI())/3)</f>
        <v>0.47951527505556368</v>
      </c>
      <c r="AL744" s="11">
        <f>'OddsRatio_working_3-way'!Z744+'OddsRatio_working_3-way'!AF744</f>
        <v>1.0510991350279193</v>
      </c>
      <c r="AM744" s="11">
        <f>'OddsRatio_working_3-way'!AA744+'OddsRatio_working_3-way'!AG744</f>
        <v>-0.60999050377528374</v>
      </c>
      <c r="AN744" s="11">
        <f>'OddsRatio_working_3-way'!AB744+'OddsRatio_working_3-way'!AH744</f>
        <v>-0.44110863125263511</v>
      </c>
      <c r="AO744" s="11">
        <f>'OddsRatio_working_3-way'!AC744+'OddsRatio_working_3-way'!AI744</f>
        <v>0</v>
      </c>
      <c r="AP744" s="11">
        <f>'OddsRatio_working_3-way'!AD744+'OddsRatio_working_3-way'!AJ744</f>
        <v>0</v>
      </c>
      <c r="AQ744" s="11">
        <f>'OddsRatio_working_3-way'!AE744+'OddsRatio_working_3-way'!AK744</f>
        <v>0</v>
      </c>
      <c r="AR744" s="10">
        <f>IF(A744="","",IF(('OddsRatio_working_3-way'!X744=0),IF(Q744&gt;0,-Q744^(1/3),(-Q744)^(1/3)),'OddsRatio_working_3-way'!AL744-'OddsRatio_working_3-way'!R744/3))</f>
        <v>1.0510991350279193</v>
      </c>
      <c r="AS744" s="11">
        <f>IF(('OddsRatio_working_3-way'!X744=0),IF(Q744&gt;0,-Q744^(1/3),(-Q744)^(1/3)),'OddsRatio_working_3-way'!AM744-'OddsRatio_working_3-way'!R744/3)</f>
        <v>-0.60999050377528374</v>
      </c>
      <c r="AT744" s="11">
        <f>IF(('OddsRatio_working_3-way'!X744=0),IF(Q744&gt;0,-Q744^(1/3),(-Q744)^(1/3)),'OddsRatio_working_3-way'!AN744-'OddsRatio_working_3-way'!R744/3)</f>
        <v>-0.44110863125263511</v>
      </c>
      <c r="AU744" s="11">
        <f>IF(('OddsRatio_working_3-way'!X744=0),0,'OddsRatio_working_3-way'!AO744)</f>
        <v>0</v>
      </c>
      <c r="AV744" s="11">
        <f>IF(('OddsRatio_working_3-way'!X744=0),0,'OddsRatio_working_3-way'!AP744)</f>
        <v>0</v>
      </c>
      <c r="AW744" s="11">
        <f>IF(('OddsRatio_working_3-way'!X744=0),0,'OddsRatio_working_3-way'!AQ744)</f>
        <v>0</v>
      </c>
    </row>
    <row r="745" spans="1:49" x14ac:dyDescent="0.2">
      <c r="A745" s="4">
        <f>IF('True_Odds_Calculator_3-way'!A746="","",'True_Odds_Calculator_3-way'!A746)</f>
        <v>4.7300000000000004</v>
      </c>
      <c r="B745" s="4">
        <f>IF('True_Odds_Calculator_3-way'!B746="","",'True_Odds_Calculator_3-way'!B746)</f>
        <v>4.3600000000000003</v>
      </c>
      <c r="C745" s="4">
        <f>IF('True_Odds_Calculator_3-way'!C746="","",'True_Odds_Calculator_3-way'!C746)</f>
        <v>1.68</v>
      </c>
      <c r="D745" s="9">
        <f t="shared" si="156"/>
        <v>0.20124668132911067</v>
      </c>
      <c r="E745" s="9">
        <f t="shared" si="157"/>
        <v>0.21856415370216031</v>
      </c>
      <c r="F745" s="9">
        <f t="shared" si="158"/>
        <v>0.58018916496872885</v>
      </c>
      <c r="G745" s="9">
        <f t="shared" si="159"/>
        <v>1.0640820482734483</v>
      </c>
      <c r="H745" s="9">
        <f t="shared" si="160"/>
        <v>4.9690260400599628</v>
      </c>
      <c r="I745" s="9">
        <f t="shared" si="161"/>
        <v>4.5753156821987861</v>
      </c>
      <c r="J745" s="9">
        <f t="shared" si="162"/>
        <v>1.7235757928259452</v>
      </c>
      <c r="K745" s="11">
        <f t="shared" si="163"/>
        <v>0.21141649048625791</v>
      </c>
      <c r="L745" s="11">
        <f t="shared" si="164"/>
        <v>0.2293577981651376</v>
      </c>
      <c r="M745" s="11">
        <f t="shared" si="165"/>
        <v>0.59523809523809523</v>
      </c>
      <c r="N745" s="11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-0.24598017727951593</v>
      </c>
      <c r="O745" s="11">
        <f>0</f>
        <v>0</v>
      </c>
      <c r="P745" s="11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0.2242663459859961</v>
      </c>
      <c r="Q745" s="11">
        <f>2*'OddsRatio_working_3-way'!K745*'OddsRatio_working_3-way'!L745*'OddsRatio_working_3-way'!M745</f>
        <v>5.7726215183010562E-2</v>
      </c>
      <c r="R745" s="11">
        <f t="shared" si="166"/>
        <v>0</v>
      </c>
      <c r="S745" s="11">
        <f t="shared" si="167"/>
        <v>-0.91172527992430197</v>
      </c>
      <c r="T745" s="11">
        <f t="shared" si="168"/>
        <v>-0.234678321730837</v>
      </c>
      <c r="U745" s="11">
        <f>'OddsRatio_working_3-way'!S745-'OddsRatio_working_3-way'!R745^2/3</f>
        <v>-0.91172527992430197</v>
      </c>
      <c r="V745" s="11">
        <f>'OddsRatio_working_3-way'!S745*'OddsRatio_working_3-way'!R745/3-2*'OddsRatio_working_3-way'!R745^3/27-'OddsRatio_working_3-way'!T745</f>
        <v>0.234678321730837</v>
      </c>
      <c r="W745" s="11">
        <f>'OddsRatio_working_3-way'!V745^2+4*'OddsRatio_working_3-way'!U745^3/27</f>
        <v>-5.7202417775423946E-2</v>
      </c>
      <c r="X745" s="11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0.16753830343075743</v>
      </c>
      <c r="Y745" s="11">
        <f>IF('OddsRatio_working_3-way'!W745&gt;=0,IF('OddsRatio_working_3-way'!V745+SQRT('OddsRatio_working_3-way'!W745)&gt;0,0,PI()),ACOS('OddsRatio_working_3-way'!V745/(2*'OddsRatio_working_3-way'!X745)))</f>
        <v>0.79487759042577766</v>
      </c>
      <c r="Z745" s="11">
        <f>'OddsRatio_working_3-way'!X745^(1/3)*COS('OddsRatio_working_3-way'!Y745/3)</f>
        <v>0.53204102413672405</v>
      </c>
      <c r="AA745" s="11">
        <f>'OddsRatio_working_3-way'!X745^(1/3)*COS(('OddsRatio_working_3-way'!Y745+2*PI())/3)</f>
        <v>-0.39104283590588634</v>
      </c>
      <c r="AB745" s="11">
        <f>'OddsRatio_working_3-way'!X745^(1/3)*COS(('OddsRatio_working_3-way'!Y745+4*PI())/3)</f>
        <v>-0.14099818823083785</v>
      </c>
      <c r="AC745" s="11">
        <f>'OddsRatio_working_3-way'!X745^(1/3)*SIN('OddsRatio_working_3-way'!Y745/3)</f>
        <v>0.14436334464461451</v>
      </c>
      <c r="AD745" s="11">
        <f>'OddsRatio_working_3-way'!X745^(1/3)*SIN(('OddsRatio_working_3-way'!Y745+2*PI())/3)</f>
        <v>0.38857937043558549</v>
      </c>
      <c r="AE745" s="11">
        <f>'OddsRatio_working_3-way'!X745^(1/3)*SIN(('OddsRatio_working_3-way'!Y745+4*PI())/3)</f>
        <v>-0.53294271508019997</v>
      </c>
      <c r="AF745" s="11">
        <f>-'OddsRatio_working_3-way'!U745/(3*'OddsRatio_working_3-way'!X745^(1/3))*COS(('OddsRatio_working_3-way'!Y745)/3)</f>
        <v>0.53204102413672416</v>
      </c>
      <c r="AG745" s="11">
        <f>-'OddsRatio_working_3-way'!U745/(3*'OddsRatio_working_3-way'!X745^(1/3))*COS(('OddsRatio_working_3-way'!Y745+2*PI())/3)</f>
        <v>-0.39104283590588645</v>
      </c>
      <c r="AH745" s="11">
        <f>-'OddsRatio_working_3-way'!U745/(3*'OddsRatio_working_3-way'!X745^(1/3))*COS(('OddsRatio_working_3-way'!Y745+4*PI())/3)</f>
        <v>-0.14099818823083787</v>
      </c>
      <c r="AI745" s="11">
        <f>'OddsRatio_working_3-way'!U745/(3*'OddsRatio_working_3-way'!X745^(1/3))*SIN(('OddsRatio_working_3-way'!Y745)/3)</f>
        <v>-0.14436334464461453</v>
      </c>
      <c r="AJ745" s="11">
        <f>'OddsRatio_working_3-way'!U745/(3*'OddsRatio_working_3-way'!X745^(1/3))*SIN(('OddsRatio_working_3-way'!Y745+2*PI())/3)</f>
        <v>-0.3885793704355856</v>
      </c>
      <c r="AK745" s="11">
        <f>'OddsRatio_working_3-way'!U745/(3*'OddsRatio_working_3-way'!X745^(1/3))*SIN(('OddsRatio_working_3-way'!Y745+4*PI())/3)</f>
        <v>0.53294271508020008</v>
      </c>
      <c r="AL745" s="11">
        <f>'OddsRatio_working_3-way'!Z745+'OddsRatio_working_3-way'!AF745</f>
        <v>1.0640820482734483</v>
      </c>
      <c r="AM745" s="11">
        <f>'OddsRatio_working_3-way'!AA745+'OddsRatio_working_3-way'!AG745</f>
        <v>-0.7820856718117728</v>
      </c>
      <c r="AN745" s="11">
        <f>'OddsRatio_working_3-way'!AB745+'OddsRatio_working_3-way'!AH745</f>
        <v>-0.28199637646167575</v>
      </c>
      <c r="AO745" s="11">
        <f>'OddsRatio_working_3-way'!AC745+'OddsRatio_working_3-way'!AI745</f>
        <v>0</v>
      </c>
      <c r="AP745" s="11">
        <f>'OddsRatio_working_3-way'!AD745+'OddsRatio_working_3-way'!AJ745</f>
        <v>0</v>
      </c>
      <c r="AQ745" s="11">
        <f>'OddsRatio_working_3-way'!AE745+'OddsRatio_working_3-way'!AK745</f>
        <v>0</v>
      </c>
      <c r="AR745" s="10">
        <f>IF(A745="","",IF(('OddsRatio_working_3-way'!X745=0),IF(Q745&gt;0,-Q745^(1/3),(-Q745)^(1/3)),'OddsRatio_working_3-way'!AL745-'OddsRatio_working_3-way'!R745/3))</f>
        <v>1.0640820482734483</v>
      </c>
      <c r="AS745" s="11">
        <f>IF(('OddsRatio_working_3-way'!X745=0),IF(Q745&gt;0,-Q745^(1/3),(-Q745)^(1/3)),'OddsRatio_working_3-way'!AM745-'OddsRatio_working_3-way'!R745/3)</f>
        <v>-0.7820856718117728</v>
      </c>
      <c r="AT745" s="11">
        <f>IF(('OddsRatio_working_3-way'!X745=0),IF(Q745&gt;0,-Q745^(1/3),(-Q745)^(1/3)),'OddsRatio_working_3-way'!AN745-'OddsRatio_working_3-way'!R745/3)</f>
        <v>-0.28199637646167575</v>
      </c>
      <c r="AU745" s="11">
        <f>IF(('OddsRatio_working_3-way'!X745=0),0,'OddsRatio_working_3-way'!AO745)</f>
        <v>0</v>
      </c>
      <c r="AV745" s="11">
        <f>IF(('OddsRatio_working_3-way'!X745=0),0,'OddsRatio_working_3-way'!AP745)</f>
        <v>0</v>
      </c>
      <c r="AW745" s="11">
        <f>IF(('OddsRatio_working_3-way'!X745=0),0,'OddsRatio_working_3-way'!AQ745)</f>
        <v>0</v>
      </c>
    </row>
    <row r="746" spans="1:49" x14ac:dyDescent="0.2">
      <c r="A746" s="4">
        <f>IF('True_Odds_Calculator_3-way'!A747="","",'True_Odds_Calculator_3-way'!A747)</f>
        <v>4.7</v>
      </c>
      <c r="B746" s="4">
        <f>IF('True_Odds_Calculator_3-way'!B747="","",'True_Odds_Calculator_3-way'!B747)</f>
        <v>3.89</v>
      </c>
      <c r="C746" s="4">
        <f>IF('True_Odds_Calculator_3-way'!C747="","",'True_Odds_Calculator_3-way'!C747)</f>
        <v>1.76</v>
      </c>
      <c r="D746" s="9">
        <f t="shared" si="156"/>
        <v>0.20232565470427549</v>
      </c>
      <c r="E746" s="9">
        <f t="shared" si="157"/>
        <v>0.24513209285577822</v>
      </c>
      <c r="F746" s="9">
        <f t="shared" si="158"/>
        <v>0.55254225243994615</v>
      </c>
      <c r="G746" s="9">
        <f t="shared" si="159"/>
        <v>1.065547822918675</v>
      </c>
      <c r="H746" s="9">
        <f t="shared" si="160"/>
        <v>4.9425269447990976</v>
      </c>
      <c r="I746" s="9">
        <f t="shared" si="161"/>
        <v>4.0794332082349705</v>
      </c>
      <c r="J746" s="9">
        <f t="shared" si="162"/>
        <v>1.809816345418193</v>
      </c>
      <c r="K746" s="11">
        <f t="shared" si="163"/>
        <v>0.21276595744680851</v>
      </c>
      <c r="L746" s="11">
        <f t="shared" si="164"/>
        <v>0.25706940874035988</v>
      </c>
      <c r="M746" s="11">
        <f t="shared" si="165"/>
        <v>0.56818181818181823</v>
      </c>
      <c r="N746" s="11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-0.25255329093594137</v>
      </c>
      <c r="O746" s="11">
        <f>0</f>
        <v>0</v>
      </c>
      <c r="P746" s="11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0.22841636294023757</v>
      </c>
      <c r="Q746" s="11">
        <f>2*'OddsRatio_working_3-way'!K746*'OddsRatio_working_3-way'!L746*'OddsRatio_working_3-way'!M746</f>
        <v>6.2154112364690504E-2</v>
      </c>
      <c r="R746" s="11">
        <f t="shared" si="166"/>
        <v>0</v>
      </c>
      <c r="S746" s="11">
        <f t="shared" si="167"/>
        <v>-0.90442837665565801</v>
      </c>
      <c r="T746" s="11">
        <f t="shared" si="168"/>
        <v>-0.24610295963419271</v>
      </c>
      <c r="U746" s="11">
        <f>'OddsRatio_working_3-way'!S746-'OddsRatio_working_3-way'!R746^2/3</f>
        <v>-0.90442837665565801</v>
      </c>
      <c r="V746" s="11">
        <f>'OddsRatio_working_3-way'!S746*'OddsRatio_working_3-way'!R746/3-2*'OddsRatio_working_3-way'!R746^3/27-'OddsRatio_working_3-way'!T746</f>
        <v>0.24610295963419271</v>
      </c>
      <c r="W746" s="11">
        <f>'OddsRatio_working_3-way'!V746^2+4*'OddsRatio_working_3-way'!U746^3/27</f>
        <v>-4.9035405928844839E-2</v>
      </c>
      <c r="X746" s="11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0.16553101874690579</v>
      </c>
      <c r="Y746" s="11">
        <f>IF('OddsRatio_working_3-way'!W746&gt;=0,IF('OddsRatio_working_3-way'!V746+SQRT('OddsRatio_working_3-way'!W746)&gt;0,0,PI()),ACOS('OddsRatio_working_3-way'!V746/(2*'OddsRatio_working_3-way'!X746)))</f>
        <v>0.73269550535999983</v>
      </c>
      <c r="Z746" s="11">
        <f>'OddsRatio_working_3-way'!X746^(1/3)*COS('OddsRatio_working_3-way'!Y746/3)</f>
        <v>0.53277391145933761</v>
      </c>
      <c r="AA746" s="11">
        <f>'OddsRatio_working_3-way'!X746^(1/3)*COS(('OddsRatio_working_3-way'!Y746+2*PI())/3)</f>
        <v>-0.38136983973921595</v>
      </c>
      <c r="AB746" s="11">
        <f>'OddsRatio_working_3-way'!X746^(1/3)*COS(('OddsRatio_working_3-way'!Y746+4*PI())/3)</f>
        <v>-0.15140407172012124</v>
      </c>
      <c r="AC746" s="11">
        <f>'OddsRatio_working_3-way'!X746^(1/3)*SIN('OddsRatio_working_3-way'!Y746/3)</f>
        <v>0.13277079807022329</v>
      </c>
      <c r="AD746" s="11">
        <f>'OddsRatio_working_3-way'!X746^(1/3)*SIN(('OddsRatio_working_3-way'!Y746+2*PI())/3)</f>
        <v>0.39501034276227598</v>
      </c>
      <c r="AE746" s="11">
        <f>'OddsRatio_working_3-way'!X746^(1/3)*SIN(('OddsRatio_working_3-way'!Y746+4*PI())/3)</f>
        <v>-0.52778114083249927</v>
      </c>
      <c r="AF746" s="11">
        <f>-'OddsRatio_working_3-way'!U746/(3*'OddsRatio_working_3-way'!X746^(1/3))*COS(('OddsRatio_working_3-way'!Y746)/3)</f>
        <v>0.5327739114593375</v>
      </c>
      <c r="AG746" s="11">
        <f>-'OddsRatio_working_3-way'!U746/(3*'OddsRatio_working_3-way'!X746^(1/3))*COS(('OddsRatio_working_3-way'!Y746+2*PI())/3)</f>
        <v>-0.38136983973921584</v>
      </c>
      <c r="AH746" s="11">
        <f>-'OddsRatio_working_3-way'!U746/(3*'OddsRatio_working_3-way'!X746^(1/3))*COS(('OddsRatio_working_3-way'!Y746+4*PI())/3)</f>
        <v>-0.15140407172012121</v>
      </c>
      <c r="AI746" s="11">
        <f>'OddsRatio_working_3-way'!U746/(3*'OddsRatio_working_3-way'!X746^(1/3))*SIN(('OddsRatio_working_3-way'!Y746)/3)</f>
        <v>-0.13277079807022329</v>
      </c>
      <c r="AJ746" s="11">
        <f>'OddsRatio_working_3-way'!U746/(3*'OddsRatio_working_3-way'!X746^(1/3))*SIN(('OddsRatio_working_3-way'!Y746+2*PI())/3)</f>
        <v>-0.39501034276227592</v>
      </c>
      <c r="AK746" s="11">
        <f>'OddsRatio_working_3-way'!U746/(3*'OddsRatio_working_3-way'!X746^(1/3))*SIN(('OddsRatio_working_3-way'!Y746+4*PI())/3)</f>
        <v>0.52778114083249916</v>
      </c>
      <c r="AL746" s="11">
        <f>'OddsRatio_working_3-way'!Z746+'OddsRatio_working_3-way'!AF746</f>
        <v>1.065547822918675</v>
      </c>
      <c r="AM746" s="11">
        <f>'OddsRatio_working_3-way'!AA746+'OddsRatio_working_3-way'!AG746</f>
        <v>-0.7627396794784318</v>
      </c>
      <c r="AN746" s="11">
        <f>'OddsRatio_working_3-way'!AB746+'OddsRatio_working_3-way'!AH746</f>
        <v>-0.30280814344024243</v>
      </c>
      <c r="AO746" s="11">
        <f>'OddsRatio_working_3-way'!AC746+'OddsRatio_working_3-way'!AI746</f>
        <v>0</v>
      </c>
      <c r="AP746" s="11">
        <f>'OddsRatio_working_3-way'!AD746+'OddsRatio_working_3-way'!AJ746</f>
        <v>0</v>
      </c>
      <c r="AQ746" s="11">
        <f>'OddsRatio_working_3-way'!AE746+'OddsRatio_working_3-way'!AK746</f>
        <v>0</v>
      </c>
      <c r="AR746" s="10">
        <f>IF(A746="","",IF(('OddsRatio_working_3-way'!X746=0),IF(Q746&gt;0,-Q746^(1/3),(-Q746)^(1/3)),'OddsRatio_working_3-way'!AL746-'OddsRatio_working_3-way'!R746/3))</f>
        <v>1.065547822918675</v>
      </c>
      <c r="AS746" s="11">
        <f>IF(('OddsRatio_working_3-way'!X746=0),IF(Q746&gt;0,-Q746^(1/3),(-Q746)^(1/3)),'OddsRatio_working_3-way'!AM746-'OddsRatio_working_3-way'!R746/3)</f>
        <v>-0.7627396794784318</v>
      </c>
      <c r="AT746" s="11">
        <f>IF(('OddsRatio_working_3-way'!X746=0),IF(Q746&gt;0,-Q746^(1/3),(-Q746)^(1/3)),'OddsRatio_working_3-way'!AN746-'OddsRatio_working_3-way'!R746/3)</f>
        <v>-0.30280814344024243</v>
      </c>
      <c r="AU746" s="11">
        <f>IF(('OddsRatio_working_3-way'!X746=0),0,'OddsRatio_working_3-way'!AO746)</f>
        <v>0</v>
      </c>
      <c r="AV746" s="11">
        <f>IF(('OddsRatio_working_3-way'!X746=0),0,'OddsRatio_working_3-way'!AP746)</f>
        <v>0</v>
      </c>
      <c r="AW746" s="11">
        <f>IF(('OddsRatio_working_3-way'!X746=0),0,'OddsRatio_working_3-way'!AQ746)</f>
        <v>0</v>
      </c>
    </row>
    <row r="747" spans="1:49" x14ac:dyDescent="0.2">
      <c r="A747" s="4">
        <f>IF('True_Odds_Calculator_3-way'!A748="","",'True_Odds_Calculator_3-way'!A748)</f>
        <v>2.21</v>
      </c>
      <c r="B747" s="4">
        <f>IF('True_Odds_Calculator_3-way'!B748="","",'True_Odds_Calculator_3-way'!B748)</f>
        <v>3.49</v>
      </c>
      <c r="C747" s="4">
        <f>IF('True_Odds_Calculator_3-way'!C748="","",'True_Odds_Calculator_3-way'!C748)</f>
        <v>3.46</v>
      </c>
      <c r="D747" s="9">
        <f t="shared" si="156"/>
        <v>0.44188001413937511</v>
      </c>
      <c r="E747" s="9">
        <f t="shared" si="157"/>
        <v>0.27784067777876398</v>
      </c>
      <c r="F747" s="9">
        <f t="shared" si="158"/>
        <v>0.2802793080818608</v>
      </c>
      <c r="G747" s="9">
        <f t="shared" si="159"/>
        <v>1.0438493978055021</v>
      </c>
      <c r="H747" s="9">
        <f t="shared" si="160"/>
        <v>2.2630577713446574</v>
      </c>
      <c r="I747" s="9">
        <f t="shared" si="161"/>
        <v>3.5991850005357002</v>
      </c>
      <c r="J747" s="9">
        <f t="shared" si="162"/>
        <v>3.567869518601535</v>
      </c>
      <c r="K747" s="11">
        <f t="shared" si="163"/>
        <v>0.45248868778280543</v>
      </c>
      <c r="L747" s="11">
        <f t="shared" si="164"/>
        <v>0.28653295128939826</v>
      </c>
      <c r="M747" s="11">
        <f t="shared" si="165"/>
        <v>0.28901734104046245</v>
      </c>
      <c r="N747" s="11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-0.27773206617215185</v>
      </c>
      <c r="O747" s="11">
        <f>0</f>
        <v>0</v>
      </c>
      <c r="P747" s="11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0.23082716239148032</v>
      </c>
      <c r="Q747" s="11">
        <f>2*'OddsRatio_working_3-way'!K747*'OddsRatio_working_3-way'!L747*'OddsRatio_working_3-way'!M747</f>
        <v>7.4943883893337768E-2</v>
      </c>
      <c r="R747" s="11">
        <f t="shared" si="166"/>
        <v>0</v>
      </c>
      <c r="S747" s="11">
        <f t="shared" si="167"/>
        <v>-0.83111455429997927</v>
      </c>
      <c r="T747" s="11">
        <f t="shared" si="168"/>
        <v>-0.26984238775973352</v>
      </c>
      <c r="U747" s="11">
        <f>'OddsRatio_working_3-way'!S747-'OddsRatio_working_3-way'!R747^2/3</f>
        <v>-0.83111455429997927</v>
      </c>
      <c r="V747" s="11">
        <f>'OddsRatio_working_3-way'!S747*'OddsRatio_working_3-way'!R747/3-2*'OddsRatio_working_3-way'!R747^3/27-'OddsRatio_working_3-way'!T747</f>
        <v>0.26984238775973352</v>
      </c>
      <c r="W747" s="11">
        <f>'OddsRatio_working_3-way'!V747^2+4*'OddsRatio_working_3-way'!U747^3/27</f>
        <v>-1.2235981162526735E-2</v>
      </c>
      <c r="X747" s="11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0.14581743328079905</v>
      </c>
      <c r="Y747" s="11">
        <f>IF('OddsRatio_working_3-way'!W747&gt;=0,IF('OddsRatio_working_3-way'!V747+SQRT('OddsRatio_working_3-way'!W747)&gt;0,0,PI()),ACOS('OddsRatio_working_3-way'!V747/(2*'OddsRatio_working_3-way'!X747)))</f>
        <v>0.38903692029203807</v>
      </c>
      <c r="Z747" s="11">
        <f>'OddsRatio_working_3-way'!X747^(1/3)*COS('OddsRatio_working_3-way'!Y747/3)</f>
        <v>0.52192469890275106</v>
      </c>
      <c r="AA747" s="11">
        <f>'OddsRatio_working_3-way'!X747^(1/3)*COS(('OddsRatio_working_3-way'!Y747+2*PI())/3)</f>
        <v>-0.31990804548975732</v>
      </c>
      <c r="AB747" s="11">
        <f>'OddsRatio_working_3-way'!X747^(1/3)*COS(('OddsRatio_working_3-way'!Y747+4*PI())/3)</f>
        <v>-0.20201665341299344</v>
      </c>
      <c r="AC747" s="11">
        <f>'OddsRatio_working_3-way'!X747^(1/3)*SIN('OddsRatio_working_3-way'!Y747/3)</f>
        <v>6.8064626950659263E-2</v>
      </c>
      <c r="AD747" s="11">
        <f>'OddsRatio_working_3-way'!X747^(1/3)*SIN(('OddsRatio_working_3-way'!Y747+2*PI())/3)</f>
        <v>0.41796773463699699</v>
      </c>
      <c r="AE747" s="11">
        <f>'OddsRatio_working_3-way'!X747^(1/3)*SIN(('OddsRatio_working_3-way'!Y747+4*PI())/3)</f>
        <v>-0.48603236158765623</v>
      </c>
      <c r="AF747" s="11">
        <f>-'OddsRatio_working_3-way'!U747/(3*'OddsRatio_working_3-way'!X747^(1/3))*COS(('OddsRatio_working_3-way'!Y747)/3)</f>
        <v>0.52192469890275106</v>
      </c>
      <c r="AG747" s="11">
        <f>-'OddsRatio_working_3-way'!U747/(3*'OddsRatio_working_3-way'!X747^(1/3))*COS(('OddsRatio_working_3-way'!Y747+2*PI())/3)</f>
        <v>-0.31990804548975732</v>
      </c>
      <c r="AH747" s="11">
        <f>-'OddsRatio_working_3-way'!U747/(3*'OddsRatio_working_3-way'!X747^(1/3))*COS(('OddsRatio_working_3-way'!Y747+4*PI())/3)</f>
        <v>-0.20201665341299344</v>
      </c>
      <c r="AI747" s="11">
        <f>'OddsRatio_working_3-way'!U747/(3*'OddsRatio_working_3-way'!X747^(1/3))*SIN(('OddsRatio_working_3-way'!Y747)/3)</f>
        <v>-6.8064626950659263E-2</v>
      </c>
      <c r="AJ747" s="11">
        <f>'OddsRatio_working_3-way'!U747/(3*'OddsRatio_working_3-way'!X747^(1/3))*SIN(('OddsRatio_working_3-way'!Y747+2*PI())/3)</f>
        <v>-0.41796773463699699</v>
      </c>
      <c r="AK747" s="11">
        <f>'OddsRatio_working_3-way'!U747/(3*'OddsRatio_working_3-way'!X747^(1/3))*SIN(('OddsRatio_working_3-way'!Y747+4*PI())/3)</f>
        <v>0.48603236158765623</v>
      </c>
      <c r="AL747" s="11">
        <f>'OddsRatio_working_3-way'!Z747+'OddsRatio_working_3-way'!AF747</f>
        <v>1.0438493978055021</v>
      </c>
      <c r="AM747" s="11">
        <f>'OddsRatio_working_3-way'!AA747+'OddsRatio_working_3-way'!AG747</f>
        <v>-0.63981609097951464</v>
      </c>
      <c r="AN747" s="11">
        <f>'OddsRatio_working_3-way'!AB747+'OddsRatio_working_3-way'!AH747</f>
        <v>-0.40403330682598687</v>
      </c>
      <c r="AO747" s="11">
        <f>'OddsRatio_working_3-way'!AC747+'OddsRatio_working_3-way'!AI747</f>
        <v>0</v>
      </c>
      <c r="AP747" s="11">
        <f>'OddsRatio_working_3-way'!AD747+'OddsRatio_working_3-way'!AJ747</f>
        <v>0</v>
      </c>
      <c r="AQ747" s="11">
        <f>'OddsRatio_working_3-way'!AE747+'OddsRatio_working_3-way'!AK747</f>
        <v>0</v>
      </c>
      <c r="AR747" s="10">
        <f>IF(A747="","",IF(('OddsRatio_working_3-way'!X747=0),IF(Q747&gt;0,-Q747^(1/3),(-Q747)^(1/3)),'OddsRatio_working_3-way'!AL747-'OddsRatio_working_3-way'!R747/3))</f>
        <v>1.0438493978055021</v>
      </c>
      <c r="AS747" s="11">
        <f>IF(('OddsRatio_working_3-way'!X747=0),IF(Q747&gt;0,-Q747^(1/3),(-Q747)^(1/3)),'OddsRatio_working_3-way'!AM747-'OddsRatio_working_3-way'!R747/3)</f>
        <v>-0.63981609097951464</v>
      </c>
      <c r="AT747" s="11">
        <f>IF(('OddsRatio_working_3-way'!X747=0),IF(Q747&gt;0,-Q747^(1/3),(-Q747)^(1/3)),'OddsRatio_working_3-way'!AN747-'OddsRatio_working_3-way'!R747/3)</f>
        <v>-0.40403330682598687</v>
      </c>
      <c r="AU747" s="11">
        <f>IF(('OddsRatio_working_3-way'!X747=0),0,'OddsRatio_working_3-way'!AO747)</f>
        <v>0</v>
      </c>
      <c r="AV747" s="11">
        <f>IF(('OddsRatio_working_3-way'!X747=0),0,'OddsRatio_working_3-way'!AP747)</f>
        <v>0</v>
      </c>
      <c r="AW747" s="11">
        <f>IF(('OddsRatio_working_3-way'!X747=0),0,'OddsRatio_working_3-way'!AQ747)</f>
        <v>0</v>
      </c>
    </row>
    <row r="748" spans="1:49" x14ac:dyDescent="0.2">
      <c r="A748" s="4">
        <f>IF('True_Odds_Calculator_3-way'!A749="","",'True_Odds_Calculator_3-way'!A749)</f>
        <v>3.99</v>
      </c>
      <c r="B748" s="4">
        <f>IF('True_Odds_Calculator_3-way'!B749="","",'True_Odds_Calculator_3-way'!B749)</f>
        <v>3.27</v>
      </c>
      <c r="C748" s="4">
        <f>IF('True_Odds_Calculator_3-way'!C749="","",'True_Odds_Calculator_3-way'!C749)</f>
        <v>2.12</v>
      </c>
      <c r="D748" s="9">
        <f t="shared" si="156"/>
        <v>0.24252466018801128</v>
      </c>
      <c r="E748" s="9">
        <f t="shared" si="157"/>
        <v>0.29663072371110766</v>
      </c>
      <c r="F748" s="9">
        <f t="shared" si="158"/>
        <v>0.46084461610088101</v>
      </c>
      <c r="G748" s="9">
        <f t="shared" si="159"/>
        <v>1.0445792764102406</v>
      </c>
      <c r="H748" s="9">
        <f t="shared" si="160"/>
        <v>4.1232920364666201</v>
      </c>
      <c r="I748" s="9">
        <f t="shared" si="161"/>
        <v>3.3711949574512463</v>
      </c>
      <c r="J748" s="9">
        <f t="shared" si="162"/>
        <v>2.1699287895794694</v>
      </c>
      <c r="K748" s="11">
        <f t="shared" si="163"/>
        <v>0.25062656641604009</v>
      </c>
      <c r="L748" s="11">
        <f t="shared" si="164"/>
        <v>0.3058103975535168</v>
      </c>
      <c r="M748" s="11">
        <f t="shared" si="165"/>
        <v>0.47169811320754712</v>
      </c>
      <c r="N748" s="11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-0.27482646955511214</v>
      </c>
      <c r="O748" s="11">
        <f>0</f>
        <v>0</v>
      </c>
      <c r="P748" s="11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0.23065568832357275</v>
      </c>
      <c r="Q748" s="11">
        <f>2*'OddsRatio_working_3-way'!K748*'OddsRatio_working_3-way'!L748*'OddsRatio_working_3-way'!M748</f>
        <v>7.2305858408643495E-2</v>
      </c>
      <c r="R748" s="11">
        <f t="shared" si="166"/>
        <v>0</v>
      </c>
      <c r="S748" s="11">
        <f t="shared" si="167"/>
        <v>-0.83927755829690331</v>
      </c>
      <c r="T748" s="11">
        <f t="shared" si="168"/>
        <v>-0.26309641325921734</v>
      </c>
      <c r="U748" s="11">
        <f>'OddsRatio_working_3-way'!S748-'OddsRatio_working_3-way'!R748^2/3</f>
        <v>-0.83927755829690331</v>
      </c>
      <c r="V748" s="11">
        <f>'OddsRatio_working_3-way'!S748*'OddsRatio_working_3-way'!R748/3-2*'OddsRatio_working_3-way'!R748^3/27-'OddsRatio_working_3-way'!T748</f>
        <v>0.26309641325921734</v>
      </c>
      <c r="W748" s="11">
        <f>'OddsRatio_working_3-way'!V748^2+4*'OddsRatio_working_3-way'!U748^3/27</f>
        <v>-1.8361914407068899E-2</v>
      </c>
      <c r="X748" s="11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0.14797097441469204</v>
      </c>
      <c r="Y748" s="11">
        <f>IF('OddsRatio_working_3-way'!W748&gt;=0,IF('OddsRatio_working_3-way'!V748+SQRT('OddsRatio_working_3-way'!W748)&gt;0,0,PI()),ACOS('OddsRatio_working_3-way'!V748/(2*'OddsRatio_working_3-way'!X748)))</f>
        <v>0.47560998570752466</v>
      </c>
      <c r="Z748" s="11">
        <f>'OddsRatio_working_3-way'!X748^(1/3)*COS('OddsRatio_working_3-way'!Y748/3)</f>
        <v>0.52228963820512031</v>
      </c>
      <c r="AA748" s="11">
        <f>'OddsRatio_working_3-way'!X748^(1/3)*COS(('OddsRatio_working_3-way'!Y748+2*PI())/3)</f>
        <v>-0.33346037719277494</v>
      </c>
      <c r="AB748" s="11">
        <f>'OddsRatio_working_3-way'!X748^(1/3)*COS(('OddsRatio_working_3-way'!Y748+4*PI())/3)</f>
        <v>-0.18882926101234543</v>
      </c>
      <c r="AC748" s="11">
        <f>'OddsRatio_working_3-way'!X748^(1/3)*SIN('OddsRatio_working_3-way'!Y748/3)</f>
        <v>8.3502813859967051E-2</v>
      </c>
      <c r="AD748" s="11">
        <f>'OddsRatio_working_3-way'!X748^(1/3)*SIN(('OddsRatio_working_3-way'!Y748+2*PI())/3)</f>
        <v>0.41056468788903411</v>
      </c>
      <c r="AE748" s="11">
        <f>'OddsRatio_working_3-way'!X748^(1/3)*SIN(('OddsRatio_working_3-way'!Y748+4*PI())/3)</f>
        <v>-0.49406750174900121</v>
      </c>
      <c r="AF748" s="11">
        <f>-'OddsRatio_working_3-way'!U748/(3*'OddsRatio_working_3-way'!X748^(1/3))*COS(('OddsRatio_working_3-way'!Y748)/3)</f>
        <v>0.52228963820512031</v>
      </c>
      <c r="AG748" s="11">
        <f>-'OddsRatio_working_3-way'!U748/(3*'OddsRatio_working_3-way'!X748^(1/3))*COS(('OddsRatio_working_3-way'!Y748+2*PI())/3)</f>
        <v>-0.33346037719277494</v>
      </c>
      <c r="AH748" s="11">
        <f>-'OddsRatio_working_3-way'!U748/(3*'OddsRatio_working_3-way'!X748^(1/3))*COS(('OddsRatio_working_3-way'!Y748+4*PI())/3)</f>
        <v>-0.18882926101234543</v>
      </c>
      <c r="AI748" s="11">
        <f>'OddsRatio_working_3-way'!U748/(3*'OddsRatio_working_3-way'!X748^(1/3))*SIN(('OddsRatio_working_3-way'!Y748)/3)</f>
        <v>-8.3502813859967051E-2</v>
      </c>
      <c r="AJ748" s="11">
        <f>'OddsRatio_working_3-way'!U748/(3*'OddsRatio_working_3-way'!X748^(1/3))*SIN(('OddsRatio_working_3-way'!Y748+2*PI())/3)</f>
        <v>-0.41056468788903411</v>
      </c>
      <c r="AK748" s="11">
        <f>'OddsRatio_working_3-way'!U748/(3*'OddsRatio_working_3-way'!X748^(1/3))*SIN(('OddsRatio_working_3-way'!Y748+4*PI())/3)</f>
        <v>0.49406750174900121</v>
      </c>
      <c r="AL748" s="11">
        <f>'OddsRatio_working_3-way'!Z748+'OddsRatio_working_3-way'!AF748</f>
        <v>1.0445792764102406</v>
      </c>
      <c r="AM748" s="11">
        <f>'OddsRatio_working_3-way'!AA748+'OddsRatio_working_3-way'!AG748</f>
        <v>-0.66692075438554987</v>
      </c>
      <c r="AN748" s="11">
        <f>'OddsRatio_working_3-way'!AB748+'OddsRatio_working_3-way'!AH748</f>
        <v>-0.37765852202469086</v>
      </c>
      <c r="AO748" s="11">
        <f>'OddsRatio_working_3-way'!AC748+'OddsRatio_working_3-way'!AI748</f>
        <v>0</v>
      </c>
      <c r="AP748" s="11">
        <f>'OddsRatio_working_3-way'!AD748+'OddsRatio_working_3-way'!AJ748</f>
        <v>0</v>
      </c>
      <c r="AQ748" s="11">
        <f>'OddsRatio_working_3-way'!AE748+'OddsRatio_working_3-way'!AK748</f>
        <v>0</v>
      </c>
      <c r="AR748" s="10">
        <f>IF(A748="","",IF(('OddsRatio_working_3-way'!X748=0),IF(Q748&gt;0,-Q748^(1/3),(-Q748)^(1/3)),'OddsRatio_working_3-way'!AL748-'OddsRatio_working_3-way'!R748/3))</f>
        <v>1.0445792764102406</v>
      </c>
      <c r="AS748" s="11">
        <f>IF(('OddsRatio_working_3-way'!X748=0),IF(Q748&gt;0,-Q748^(1/3),(-Q748)^(1/3)),'OddsRatio_working_3-way'!AM748-'OddsRatio_working_3-way'!R748/3)</f>
        <v>-0.66692075438554987</v>
      </c>
      <c r="AT748" s="11">
        <f>IF(('OddsRatio_working_3-way'!X748=0),IF(Q748&gt;0,-Q748^(1/3),(-Q748)^(1/3)),'OddsRatio_working_3-way'!AN748-'OddsRatio_working_3-way'!R748/3)</f>
        <v>-0.37765852202469086</v>
      </c>
      <c r="AU748" s="11">
        <f>IF(('OddsRatio_working_3-way'!X748=0),0,'OddsRatio_working_3-way'!AO748)</f>
        <v>0</v>
      </c>
      <c r="AV748" s="11">
        <f>IF(('OddsRatio_working_3-way'!X748=0),0,'OddsRatio_working_3-way'!AP748)</f>
        <v>0</v>
      </c>
      <c r="AW748" s="11">
        <f>IF(('OddsRatio_working_3-way'!X748=0),0,'OddsRatio_working_3-way'!AQ748)</f>
        <v>0</v>
      </c>
    </row>
    <row r="749" spans="1:49" x14ac:dyDescent="0.2">
      <c r="A749" s="4">
        <f>IF('True_Odds_Calculator_3-way'!A750="","",'True_Odds_Calculator_3-way'!A750)</f>
        <v>3.04</v>
      </c>
      <c r="B749" s="4">
        <f>IF('True_Odds_Calculator_3-way'!B750="","",'True_Odds_Calculator_3-way'!B750)</f>
        <v>3.29</v>
      </c>
      <c r="C749" s="4">
        <f>IF('True_Odds_Calculator_3-way'!C750="","",'True_Odds_Calculator_3-way'!C750)</f>
        <v>2.5299999999999998</v>
      </c>
      <c r="D749" s="9">
        <f t="shared" si="156"/>
        <v>0.31969566245250158</v>
      </c>
      <c r="E749" s="9">
        <f t="shared" si="157"/>
        <v>0.2950935291370444</v>
      </c>
      <c r="F749" s="9">
        <f t="shared" si="158"/>
        <v>0.38521080841045424</v>
      </c>
      <c r="G749" s="9">
        <f t="shared" si="159"/>
        <v>1.0431249390353656</v>
      </c>
      <c r="H749" s="9">
        <f t="shared" si="160"/>
        <v>3.1279748756321455</v>
      </c>
      <c r="I749" s="9">
        <f t="shared" si="161"/>
        <v>3.3887561103909873</v>
      </c>
      <c r="J749" s="9">
        <f t="shared" si="162"/>
        <v>2.5959811567241085</v>
      </c>
      <c r="K749" s="11">
        <f t="shared" si="163"/>
        <v>0.32894736842105265</v>
      </c>
      <c r="L749" s="11">
        <f t="shared" si="164"/>
        <v>0.303951367781155</v>
      </c>
      <c r="M749" s="11">
        <f t="shared" si="165"/>
        <v>0.39525691699604748</v>
      </c>
      <c r="N749" s="11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-0.28246658400268621</v>
      </c>
      <c r="O749" s="11">
        <f>0</f>
        <v>0</v>
      </c>
      <c r="P749" s="11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0.23158349999968389</v>
      </c>
      <c r="Q749" s="11">
        <f>2*'OddsRatio_working_3-way'!K749*'OddsRatio_working_3-way'!L749*'OddsRatio_working_3-way'!M749</f>
        <v>7.90387372012573E-2</v>
      </c>
      <c r="R749" s="11">
        <f t="shared" si="166"/>
        <v>0</v>
      </c>
      <c r="S749" s="11">
        <f t="shared" si="167"/>
        <v>-0.81986158050285185</v>
      </c>
      <c r="T749" s="11">
        <f t="shared" si="168"/>
        <v>-0.27981623907947162</v>
      </c>
      <c r="U749" s="11">
        <f>'OddsRatio_working_3-way'!S749-'OddsRatio_working_3-way'!R749^2/3</f>
        <v>-0.81986158050285185</v>
      </c>
      <c r="V749" s="11">
        <f>'OddsRatio_working_3-way'!S749*'OddsRatio_working_3-way'!R749/3-2*'OddsRatio_working_3-way'!R749^3/27-'OddsRatio_working_3-way'!T749</f>
        <v>0.27981623907947162</v>
      </c>
      <c r="W749" s="11">
        <f>'OddsRatio_working_3-way'!V749^2+4*'OddsRatio_working_3-way'!U749^3/27</f>
        <v>-3.34566158018966E-3</v>
      </c>
      <c r="X749" s="11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0.1428660117319456</v>
      </c>
      <c r="Y749" s="11">
        <f>IF('OddsRatio_working_3-way'!W749&gt;=0,IF('OddsRatio_working_3-way'!V749+SQRT('OddsRatio_working_3-way'!W749)&gt;0,0,PI()),ACOS('OddsRatio_working_3-way'!V749/(2*'OddsRatio_working_3-way'!X749)))</f>
        <v>0.20384209284519716</v>
      </c>
      <c r="Z749" s="11">
        <f>'OddsRatio_working_3-way'!X749^(1/3)*COS('OddsRatio_working_3-way'!Y749/3)</f>
        <v>0.52156246951768281</v>
      </c>
      <c r="AA749" s="11">
        <f>'OddsRatio_working_3-way'!X749^(1/3)*COS(('OddsRatio_working_3-way'!Y749+2*PI())/3)</f>
        <v>-0.29151945069072555</v>
      </c>
      <c r="AB749" s="11">
        <f>'OddsRatio_working_3-way'!X749^(1/3)*COS(('OddsRatio_working_3-way'!Y749+4*PI())/3)</f>
        <v>-0.23004301882695757</v>
      </c>
      <c r="AC749" s="11">
        <f>'OddsRatio_working_3-way'!X749^(1/3)*SIN('OddsRatio_working_3-way'!Y749/3)</f>
        <v>3.5493434485364357E-2</v>
      </c>
      <c r="AD749" s="11">
        <f>'OddsRatio_working_3-way'!X749^(1/3)*SIN(('OddsRatio_working_3-way'!Y749+2*PI())/3)</f>
        <v>0.43393963102017802</v>
      </c>
      <c r="AE749" s="11">
        <f>'OddsRatio_working_3-way'!X749^(1/3)*SIN(('OddsRatio_working_3-way'!Y749+4*PI())/3)</f>
        <v>-0.4694330655055422</v>
      </c>
      <c r="AF749" s="11">
        <f>-'OddsRatio_working_3-way'!U749/(3*'OddsRatio_working_3-way'!X749^(1/3))*COS(('OddsRatio_working_3-way'!Y749)/3)</f>
        <v>0.52156246951768281</v>
      </c>
      <c r="AG749" s="11">
        <f>-'OddsRatio_working_3-way'!U749/(3*'OddsRatio_working_3-way'!X749^(1/3))*COS(('OddsRatio_working_3-way'!Y749+2*PI())/3)</f>
        <v>-0.29151945069072555</v>
      </c>
      <c r="AH749" s="11">
        <f>-'OddsRatio_working_3-way'!U749/(3*'OddsRatio_working_3-way'!X749^(1/3))*COS(('OddsRatio_working_3-way'!Y749+4*PI())/3)</f>
        <v>-0.23004301882695757</v>
      </c>
      <c r="AI749" s="11">
        <f>'OddsRatio_working_3-way'!U749/(3*'OddsRatio_working_3-way'!X749^(1/3))*SIN(('OddsRatio_working_3-way'!Y749)/3)</f>
        <v>-3.5493434485364357E-2</v>
      </c>
      <c r="AJ749" s="11">
        <f>'OddsRatio_working_3-way'!U749/(3*'OddsRatio_working_3-way'!X749^(1/3))*SIN(('OddsRatio_working_3-way'!Y749+2*PI())/3)</f>
        <v>-0.43393963102017802</v>
      </c>
      <c r="AK749" s="11">
        <f>'OddsRatio_working_3-way'!U749/(3*'OddsRatio_working_3-way'!X749^(1/3))*SIN(('OddsRatio_working_3-way'!Y749+4*PI())/3)</f>
        <v>0.4694330655055422</v>
      </c>
      <c r="AL749" s="11">
        <f>'OddsRatio_working_3-way'!Z749+'OddsRatio_working_3-way'!AF749</f>
        <v>1.0431249390353656</v>
      </c>
      <c r="AM749" s="11">
        <f>'OddsRatio_working_3-way'!AA749+'OddsRatio_working_3-way'!AG749</f>
        <v>-0.58303890138145109</v>
      </c>
      <c r="AN749" s="11">
        <f>'OddsRatio_working_3-way'!AB749+'OddsRatio_working_3-way'!AH749</f>
        <v>-0.46008603765391515</v>
      </c>
      <c r="AO749" s="11">
        <f>'OddsRatio_working_3-way'!AC749+'OddsRatio_working_3-way'!AI749</f>
        <v>0</v>
      </c>
      <c r="AP749" s="11">
        <f>'OddsRatio_working_3-way'!AD749+'OddsRatio_working_3-way'!AJ749</f>
        <v>0</v>
      </c>
      <c r="AQ749" s="11">
        <f>'OddsRatio_working_3-way'!AE749+'OddsRatio_working_3-way'!AK749</f>
        <v>0</v>
      </c>
      <c r="AR749" s="10">
        <f>IF(A749="","",IF(('OddsRatio_working_3-way'!X749=0),IF(Q749&gt;0,-Q749^(1/3),(-Q749)^(1/3)),'OddsRatio_working_3-way'!AL749-'OddsRatio_working_3-way'!R749/3))</f>
        <v>1.0431249390353656</v>
      </c>
      <c r="AS749" s="11">
        <f>IF(('OddsRatio_working_3-way'!X749=0),IF(Q749&gt;0,-Q749^(1/3),(-Q749)^(1/3)),'OddsRatio_working_3-way'!AM749-'OddsRatio_working_3-way'!R749/3)</f>
        <v>-0.58303890138145109</v>
      </c>
      <c r="AT749" s="11">
        <f>IF(('OddsRatio_working_3-way'!X749=0),IF(Q749&gt;0,-Q749^(1/3),(-Q749)^(1/3)),'OddsRatio_working_3-way'!AN749-'OddsRatio_working_3-way'!R749/3)</f>
        <v>-0.46008603765391515</v>
      </c>
      <c r="AU749" s="11">
        <f>IF(('OddsRatio_working_3-way'!X749=0),0,'OddsRatio_working_3-way'!AO749)</f>
        <v>0</v>
      </c>
      <c r="AV749" s="11">
        <f>IF(('OddsRatio_working_3-way'!X749=0),0,'OddsRatio_working_3-way'!AP749)</f>
        <v>0</v>
      </c>
      <c r="AW749" s="11">
        <f>IF(('OddsRatio_working_3-way'!X749=0),0,'OddsRatio_working_3-way'!AQ749)</f>
        <v>0</v>
      </c>
    </row>
    <row r="750" spans="1:49" x14ac:dyDescent="0.2">
      <c r="A750" s="4">
        <f>IF('True_Odds_Calculator_3-way'!A751="","",'True_Odds_Calculator_3-way'!A751)</f>
        <v>3.98</v>
      </c>
      <c r="B750" s="4">
        <f>IF('True_Odds_Calculator_3-way'!B751="","",'True_Odds_Calculator_3-way'!B751)</f>
        <v>3.85</v>
      </c>
      <c r="C750" s="4">
        <f>IF('True_Odds_Calculator_3-way'!C751="","",'True_Odds_Calculator_3-way'!C751)</f>
        <v>1.93</v>
      </c>
      <c r="D750" s="9">
        <f t="shared" si="156"/>
        <v>0.24260195648103031</v>
      </c>
      <c r="E750" s="9">
        <f t="shared" si="157"/>
        <v>0.25089163026864725</v>
      </c>
      <c r="F750" s="9">
        <f t="shared" si="158"/>
        <v>0.5065064132503222</v>
      </c>
      <c r="G750" s="9">
        <f t="shared" si="159"/>
        <v>1.0476437246214803</v>
      </c>
      <c r="H750" s="9">
        <f t="shared" si="160"/>
        <v>4.1219782993720111</v>
      </c>
      <c r="I750" s="9">
        <f t="shared" si="161"/>
        <v>3.9857846151712191</v>
      </c>
      <c r="J750" s="9">
        <f t="shared" si="162"/>
        <v>1.9743086638979765</v>
      </c>
      <c r="K750" s="11">
        <f t="shared" si="163"/>
        <v>0.25125628140703515</v>
      </c>
      <c r="L750" s="11">
        <f t="shared" si="164"/>
        <v>0.25974025974025972</v>
      </c>
      <c r="M750" s="11">
        <f t="shared" si="165"/>
        <v>0.5181347150259068</v>
      </c>
      <c r="N750" s="11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-0.26708098057070884</v>
      </c>
      <c r="O750" s="11">
        <f>0</f>
        <v>0</v>
      </c>
      <c r="P750" s="11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0.22858387219050641</v>
      </c>
      <c r="Q750" s="11">
        <f>2*'OddsRatio_working_3-way'!K750*'OddsRatio_working_3-way'!L750*'OddsRatio_working_3-way'!M750</f>
        <v>6.7628364553404263E-2</v>
      </c>
      <c r="R750" s="11">
        <f t="shared" si="166"/>
        <v>0</v>
      </c>
      <c r="S750" s="11">
        <f t="shared" si="167"/>
        <v>-0.85585979092206288</v>
      </c>
      <c r="T750" s="11">
        <f t="shared" si="168"/>
        <v>-0.25321295589410148</v>
      </c>
      <c r="U750" s="11">
        <f>'OddsRatio_working_3-way'!S750-'OddsRatio_working_3-way'!R750^2/3</f>
        <v>-0.85585979092206288</v>
      </c>
      <c r="V750" s="11">
        <f>'OddsRatio_working_3-way'!S750*'OddsRatio_working_3-way'!R750/3-2*'OddsRatio_working_3-way'!R750^3/27-'OddsRatio_working_3-way'!T750</f>
        <v>0.25321295589410148</v>
      </c>
      <c r="W750" s="11">
        <f>'OddsRatio_working_3-way'!V750^2+4*'OddsRatio_working_3-way'!U750^3/27</f>
        <v>-2.8759326043475128E-2</v>
      </c>
      <c r="X750" s="11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0.15237792415250256</v>
      </c>
      <c r="Y750" s="11">
        <f>IF('OddsRatio_working_3-way'!W750&gt;=0,IF('OddsRatio_working_3-way'!V750+SQRT('OddsRatio_working_3-way'!W750)&gt;0,0,PI()),ACOS('OddsRatio_working_3-way'!V750/(2*'OddsRatio_working_3-way'!X750)))</f>
        <v>0.59012428881698697</v>
      </c>
      <c r="Z750" s="11">
        <f>'OddsRatio_working_3-way'!X750^(1/3)*COS('OddsRatio_working_3-way'!Y750/3)</f>
        <v>0.52382186231074013</v>
      </c>
      <c r="AA750" s="11">
        <f>'OddsRatio_working_3-way'!X750^(1/3)*COS(('OddsRatio_working_3-way'!Y750+2*PI())/3)</f>
        <v>-0.35231524606620113</v>
      </c>
      <c r="AB750" s="11">
        <f>'OddsRatio_working_3-way'!X750^(1/3)*COS(('OddsRatio_working_3-way'!Y750+4*PI())/3)</f>
        <v>-0.1715066162445387</v>
      </c>
      <c r="AC750" s="11">
        <f>'OddsRatio_working_3-way'!X750^(1/3)*SIN('OddsRatio_working_3-way'!Y750/3)</f>
        <v>0.1043899110993442</v>
      </c>
      <c r="AD750" s="11">
        <f>'OddsRatio_working_3-way'!X750^(1/3)*SIN(('OddsRatio_working_3-way'!Y750+2*PI())/3)</f>
        <v>0.40144808426910333</v>
      </c>
      <c r="AE750" s="11">
        <f>'OddsRatio_working_3-way'!X750^(1/3)*SIN(('OddsRatio_working_3-way'!Y750+4*PI())/3)</f>
        <v>-0.50583799536844753</v>
      </c>
      <c r="AF750" s="11">
        <f>-'OddsRatio_working_3-way'!U750/(3*'OddsRatio_working_3-way'!X750^(1/3))*COS(('OddsRatio_working_3-way'!Y750)/3)</f>
        <v>0.52382186231074013</v>
      </c>
      <c r="AG750" s="11">
        <f>-'OddsRatio_working_3-way'!U750/(3*'OddsRatio_working_3-way'!X750^(1/3))*COS(('OddsRatio_working_3-way'!Y750+2*PI())/3)</f>
        <v>-0.35231524606620113</v>
      </c>
      <c r="AH750" s="11">
        <f>-'OddsRatio_working_3-way'!U750/(3*'OddsRatio_working_3-way'!X750^(1/3))*COS(('OddsRatio_working_3-way'!Y750+4*PI())/3)</f>
        <v>-0.1715066162445387</v>
      </c>
      <c r="AI750" s="11">
        <f>'OddsRatio_working_3-way'!U750/(3*'OddsRatio_working_3-way'!X750^(1/3))*SIN(('OddsRatio_working_3-way'!Y750)/3)</f>
        <v>-0.1043899110993442</v>
      </c>
      <c r="AJ750" s="11">
        <f>'OddsRatio_working_3-way'!U750/(3*'OddsRatio_working_3-way'!X750^(1/3))*SIN(('OddsRatio_working_3-way'!Y750+2*PI())/3)</f>
        <v>-0.40144808426910333</v>
      </c>
      <c r="AK750" s="11">
        <f>'OddsRatio_working_3-way'!U750/(3*'OddsRatio_working_3-way'!X750^(1/3))*SIN(('OddsRatio_working_3-way'!Y750+4*PI())/3)</f>
        <v>0.50583799536844753</v>
      </c>
      <c r="AL750" s="11">
        <f>'OddsRatio_working_3-way'!Z750+'OddsRatio_working_3-way'!AF750</f>
        <v>1.0476437246214803</v>
      </c>
      <c r="AM750" s="11">
        <f>'OddsRatio_working_3-way'!AA750+'OddsRatio_working_3-way'!AG750</f>
        <v>-0.70463049213240225</v>
      </c>
      <c r="AN750" s="11">
        <f>'OddsRatio_working_3-way'!AB750+'OddsRatio_working_3-way'!AH750</f>
        <v>-0.34301323248907739</v>
      </c>
      <c r="AO750" s="11">
        <f>'OddsRatio_working_3-way'!AC750+'OddsRatio_working_3-way'!AI750</f>
        <v>0</v>
      </c>
      <c r="AP750" s="11">
        <f>'OddsRatio_working_3-way'!AD750+'OddsRatio_working_3-way'!AJ750</f>
        <v>0</v>
      </c>
      <c r="AQ750" s="11">
        <f>'OddsRatio_working_3-way'!AE750+'OddsRatio_working_3-way'!AK750</f>
        <v>0</v>
      </c>
      <c r="AR750" s="10">
        <f>IF(A750="","",IF(('OddsRatio_working_3-way'!X750=0),IF(Q750&gt;0,-Q750^(1/3),(-Q750)^(1/3)),'OddsRatio_working_3-way'!AL750-'OddsRatio_working_3-way'!R750/3))</f>
        <v>1.0476437246214803</v>
      </c>
      <c r="AS750" s="11">
        <f>IF(('OddsRatio_working_3-way'!X750=0),IF(Q750&gt;0,-Q750^(1/3),(-Q750)^(1/3)),'OddsRatio_working_3-way'!AM750-'OddsRatio_working_3-way'!R750/3)</f>
        <v>-0.70463049213240225</v>
      </c>
      <c r="AT750" s="11">
        <f>IF(('OddsRatio_working_3-way'!X750=0),IF(Q750&gt;0,-Q750^(1/3),(-Q750)^(1/3)),'OddsRatio_working_3-way'!AN750-'OddsRatio_working_3-way'!R750/3)</f>
        <v>-0.34301323248907739</v>
      </c>
      <c r="AU750" s="11">
        <f>IF(('OddsRatio_working_3-way'!X750=0),0,'OddsRatio_working_3-way'!AO750)</f>
        <v>0</v>
      </c>
      <c r="AV750" s="11">
        <f>IF(('OddsRatio_working_3-way'!X750=0),0,'OddsRatio_working_3-way'!AP750)</f>
        <v>0</v>
      </c>
      <c r="AW750" s="11">
        <f>IF(('OddsRatio_working_3-way'!X750=0),0,'OddsRatio_working_3-way'!AQ750)</f>
        <v>0</v>
      </c>
    </row>
    <row r="751" spans="1:49" x14ac:dyDescent="0.2">
      <c r="A751" s="4">
        <f>IF('True_Odds_Calculator_3-way'!A752="","",'True_Odds_Calculator_3-way'!A752)</f>
        <v>3.21</v>
      </c>
      <c r="B751" s="4">
        <f>IF('True_Odds_Calculator_3-way'!B752="","",'True_Odds_Calculator_3-way'!B752)</f>
        <v>3.32</v>
      </c>
      <c r="C751" s="4">
        <f>IF('True_Odds_Calculator_3-way'!C752="","",'True_Odds_Calculator_3-way'!C752)</f>
        <v>2.44</v>
      </c>
      <c r="D751" s="9">
        <f t="shared" si="156"/>
        <v>0.30427591901779605</v>
      </c>
      <c r="E751" s="9">
        <f t="shared" si="157"/>
        <v>0.29409187033741951</v>
      </c>
      <c r="F751" s="9">
        <f t="shared" si="158"/>
        <v>0.40163221064478427</v>
      </c>
      <c r="G751" s="9">
        <f t="shared" si="159"/>
        <v>1.0346112090589847</v>
      </c>
      <c r="H751" s="9">
        <f t="shared" si="160"/>
        <v>3.2864907720203567</v>
      </c>
      <c r="I751" s="9">
        <f t="shared" si="161"/>
        <v>3.4002980050168441</v>
      </c>
      <c r="J751" s="9">
        <f t="shared" si="162"/>
        <v>2.489840141044938</v>
      </c>
      <c r="K751" s="11">
        <f t="shared" si="163"/>
        <v>0.3115264797507788</v>
      </c>
      <c r="L751" s="11">
        <f t="shared" si="164"/>
        <v>0.30120481927710846</v>
      </c>
      <c r="M751" s="11">
        <f t="shared" si="165"/>
        <v>0.4098360655737705</v>
      </c>
      <c r="N751" s="11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-0.28392903619995524</v>
      </c>
      <c r="O751" s="11">
        <f>0</f>
        <v>0</v>
      </c>
      <c r="P751" s="11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0.22958387864311547</v>
      </c>
      <c r="Q751" s="11">
        <f>2*'OddsRatio_working_3-way'!K751*'OddsRatio_working_3-way'!L751*'OddsRatio_working_3-way'!M751</f>
        <v>7.6912522158497643E-2</v>
      </c>
      <c r="R751" s="11">
        <f t="shared" si="166"/>
        <v>0</v>
      </c>
      <c r="S751" s="11">
        <f t="shared" si="167"/>
        <v>-0.80859598481302375</v>
      </c>
      <c r="T751" s="11">
        <f t="shared" si="168"/>
        <v>-0.27088642707303978</v>
      </c>
      <c r="U751" s="11">
        <f>'OddsRatio_working_3-way'!S751-'OddsRatio_working_3-way'!R751^2/3</f>
        <v>-0.80859598481302375</v>
      </c>
      <c r="V751" s="11">
        <f>'OddsRatio_working_3-way'!S751*'OddsRatio_working_3-way'!R751/3-2*'OddsRatio_working_3-way'!R751^3/27-'OddsRatio_working_3-way'!T751</f>
        <v>0.27088642707303978</v>
      </c>
      <c r="W751" s="11">
        <f>'OddsRatio_working_3-way'!V751^2+4*'OddsRatio_working_3-way'!U751^3/27</f>
        <v>-4.9438420421664825E-3</v>
      </c>
      <c r="X751" s="11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0.13993149968338417</v>
      </c>
      <c r="Y751" s="11">
        <f>IF('OddsRatio_working_3-way'!W751&gt;=0,IF('OddsRatio_working_3-way'!V751+SQRT('OddsRatio_working_3-way'!W751)&gt;0,0,PI()),ACOS('OddsRatio_working_3-way'!V751/(2*'OddsRatio_working_3-way'!X751)))</f>
        <v>0.25395995291624462</v>
      </c>
      <c r="Z751" s="11">
        <f>'OddsRatio_working_3-way'!X751^(1/3)*COS('OddsRatio_working_3-way'!Y751/3)</f>
        <v>0.51730560452949248</v>
      </c>
      <c r="AA751" s="11">
        <f>'OddsRatio_working_3-way'!X751^(1/3)*COS(('OddsRatio_working_3-way'!Y751+2*PI())/3)</f>
        <v>-0.29666832337176607</v>
      </c>
      <c r="AB751" s="11">
        <f>'OddsRatio_working_3-way'!X751^(1/3)*COS(('OddsRatio_working_3-way'!Y751+4*PI())/3)</f>
        <v>-0.22063728115772643</v>
      </c>
      <c r="AC751" s="11">
        <f>'OddsRatio_working_3-way'!X751^(1/3)*SIN('OddsRatio_working_3-way'!Y751/3)</f>
        <v>4.3896542689043645E-2</v>
      </c>
      <c r="AD751" s="11">
        <f>'OddsRatio_working_3-way'!X751^(1/3)*SIN(('OddsRatio_working_3-way'!Y751+2*PI())/3)</f>
        <v>0.42605152369808502</v>
      </c>
      <c r="AE751" s="11">
        <f>'OddsRatio_working_3-way'!X751^(1/3)*SIN(('OddsRatio_working_3-way'!Y751+4*PI())/3)</f>
        <v>-0.4699480663871286</v>
      </c>
      <c r="AF751" s="11">
        <f>-'OddsRatio_working_3-way'!U751/(3*'OddsRatio_working_3-way'!X751^(1/3))*COS(('OddsRatio_working_3-way'!Y751)/3)</f>
        <v>0.51730560452949237</v>
      </c>
      <c r="AG751" s="11">
        <f>-'OddsRatio_working_3-way'!U751/(3*'OddsRatio_working_3-way'!X751^(1/3))*COS(('OddsRatio_working_3-way'!Y751+2*PI())/3)</f>
        <v>-0.29666832337176602</v>
      </c>
      <c r="AH751" s="11">
        <f>-'OddsRatio_working_3-way'!U751/(3*'OddsRatio_working_3-way'!X751^(1/3))*COS(('OddsRatio_working_3-way'!Y751+4*PI())/3)</f>
        <v>-0.22063728115772638</v>
      </c>
      <c r="AI751" s="11">
        <f>'OddsRatio_working_3-way'!U751/(3*'OddsRatio_working_3-way'!X751^(1/3))*SIN(('OddsRatio_working_3-way'!Y751)/3)</f>
        <v>-4.3896542689043638E-2</v>
      </c>
      <c r="AJ751" s="11">
        <f>'OddsRatio_working_3-way'!U751/(3*'OddsRatio_working_3-way'!X751^(1/3))*SIN(('OddsRatio_working_3-way'!Y751+2*PI())/3)</f>
        <v>-0.42605152369808491</v>
      </c>
      <c r="AK751" s="11">
        <f>'OddsRatio_working_3-way'!U751/(3*'OddsRatio_working_3-way'!X751^(1/3))*SIN(('OddsRatio_working_3-way'!Y751+4*PI())/3)</f>
        <v>0.46994806638712849</v>
      </c>
      <c r="AL751" s="11">
        <f>'OddsRatio_working_3-way'!Z751+'OddsRatio_working_3-way'!AF751</f>
        <v>1.0346112090589847</v>
      </c>
      <c r="AM751" s="11">
        <f>'OddsRatio_working_3-way'!AA751+'OddsRatio_working_3-way'!AG751</f>
        <v>-0.59333664674353215</v>
      </c>
      <c r="AN751" s="11">
        <f>'OddsRatio_working_3-way'!AB751+'OddsRatio_working_3-way'!AH751</f>
        <v>-0.44127456231545281</v>
      </c>
      <c r="AO751" s="11">
        <f>'OddsRatio_working_3-way'!AC751+'OddsRatio_working_3-way'!AI751</f>
        <v>0</v>
      </c>
      <c r="AP751" s="11">
        <f>'OddsRatio_working_3-way'!AD751+'OddsRatio_working_3-way'!AJ751</f>
        <v>0</v>
      </c>
      <c r="AQ751" s="11">
        <f>'OddsRatio_working_3-way'!AE751+'OddsRatio_working_3-way'!AK751</f>
        <v>0</v>
      </c>
      <c r="AR751" s="10">
        <f>IF(A751="","",IF(('OddsRatio_working_3-way'!X751=0),IF(Q751&gt;0,-Q751^(1/3),(-Q751)^(1/3)),'OddsRatio_working_3-way'!AL751-'OddsRatio_working_3-way'!R751/3))</f>
        <v>1.0346112090589847</v>
      </c>
      <c r="AS751" s="11">
        <f>IF(('OddsRatio_working_3-way'!X751=0),IF(Q751&gt;0,-Q751^(1/3),(-Q751)^(1/3)),'OddsRatio_working_3-way'!AM751-'OddsRatio_working_3-way'!R751/3)</f>
        <v>-0.59333664674353215</v>
      </c>
      <c r="AT751" s="11">
        <f>IF(('OddsRatio_working_3-way'!X751=0),IF(Q751&gt;0,-Q751^(1/3),(-Q751)^(1/3)),'OddsRatio_working_3-way'!AN751-'OddsRatio_working_3-way'!R751/3)</f>
        <v>-0.44127456231545281</v>
      </c>
      <c r="AU751" s="11">
        <f>IF(('OddsRatio_working_3-way'!X751=0),0,'OddsRatio_working_3-way'!AO751)</f>
        <v>0</v>
      </c>
      <c r="AV751" s="11">
        <f>IF(('OddsRatio_working_3-way'!X751=0),0,'OddsRatio_working_3-way'!AP751)</f>
        <v>0</v>
      </c>
      <c r="AW751" s="11">
        <f>IF(('OddsRatio_working_3-way'!X751=0),0,'OddsRatio_working_3-way'!AQ751)</f>
        <v>0</v>
      </c>
    </row>
    <row r="752" spans="1:49" x14ac:dyDescent="0.2">
      <c r="A752" s="4">
        <f>IF('True_Odds_Calculator_3-way'!A753="","",'True_Odds_Calculator_3-way'!A753)</f>
        <v>3.92</v>
      </c>
      <c r="B752" s="4">
        <f>IF('True_Odds_Calculator_3-way'!B753="","",'True_Odds_Calculator_3-way'!B753)</f>
        <v>3.89</v>
      </c>
      <c r="C752" s="4">
        <f>IF('True_Odds_Calculator_3-way'!C753="","",'True_Odds_Calculator_3-way'!C753)</f>
        <v>1.95</v>
      </c>
      <c r="D752" s="9">
        <f t="shared" si="156"/>
        <v>0.24760457110350961</v>
      </c>
      <c r="E752" s="9">
        <f t="shared" si="157"/>
        <v>0.24953348742503559</v>
      </c>
      <c r="F752" s="9">
        <f t="shared" si="158"/>
        <v>0.50286194147145502</v>
      </c>
      <c r="G752" s="9">
        <f t="shared" si="159"/>
        <v>1.0406498809046125</v>
      </c>
      <c r="H752" s="9">
        <f t="shared" si="160"/>
        <v>4.0386976522414688</v>
      </c>
      <c r="I752" s="9">
        <f t="shared" si="161"/>
        <v>4.0074781558143302</v>
      </c>
      <c r="J752" s="9">
        <f t="shared" si="162"/>
        <v>1.9886173868593813</v>
      </c>
      <c r="K752" s="11">
        <f t="shared" si="163"/>
        <v>0.25510204081632654</v>
      </c>
      <c r="L752" s="11">
        <f t="shared" si="164"/>
        <v>0.25706940874035988</v>
      </c>
      <c r="M752" s="11">
        <f t="shared" si="165"/>
        <v>0.51282051282051289</v>
      </c>
      <c r="N752" s="11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-0.26960877291395102</v>
      </c>
      <c r="O752" s="11">
        <f>0</f>
        <v>0</v>
      </c>
      <c r="P752" s="11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0.2273402934438557</v>
      </c>
      <c r="Q752" s="11">
        <f>2*'OddsRatio_working_3-way'!K752*'OddsRatio_working_3-way'!L752*'OddsRatio_working_3-way'!M752</f>
        <v>6.7260441847294586E-2</v>
      </c>
      <c r="R752" s="11">
        <f t="shared" si="166"/>
        <v>0</v>
      </c>
      <c r="S752" s="11">
        <f t="shared" si="167"/>
        <v>-0.84322290772197594</v>
      </c>
      <c r="T752" s="11">
        <f t="shared" si="168"/>
        <v>-0.24947423305383903</v>
      </c>
      <c r="U752" s="11">
        <f>'OddsRatio_working_3-way'!S752-'OddsRatio_working_3-way'!R752^2/3</f>
        <v>-0.84322290772197594</v>
      </c>
      <c r="V752" s="11">
        <f>'OddsRatio_working_3-way'!S752*'OddsRatio_working_3-way'!R752/3-2*'OddsRatio_working_3-way'!R752^3/27-'OddsRatio_working_3-way'!T752</f>
        <v>0.24947423305383903</v>
      </c>
      <c r="W752" s="11">
        <f>'OddsRatio_working_3-way'!V752^2+4*'OddsRatio_working_3-way'!U752^3/27</f>
        <v>-2.6585193726761526E-2</v>
      </c>
      <c r="X752" s="11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0.14901559204036563</v>
      </c>
      <c r="Y752" s="11">
        <f>IF('OddsRatio_working_3-way'!W752&gt;=0,IF('OddsRatio_working_3-way'!V752+SQRT('OddsRatio_working_3-way'!W752)&gt;0,0,PI()),ACOS('OddsRatio_working_3-way'!V752/(2*'OddsRatio_working_3-way'!X752)))</f>
        <v>0.57888301844350454</v>
      </c>
      <c r="Z752" s="11">
        <f>'OddsRatio_working_3-way'!X752^(1/3)*COS('OddsRatio_working_3-way'!Y752/3)</f>
        <v>0.52032494045230637</v>
      </c>
      <c r="AA752" s="11">
        <f>'OddsRatio_working_3-way'!X752^(1/3)*COS(('OddsRatio_working_3-way'!Y752+2*PI())/3)</f>
        <v>-0.34820901580275093</v>
      </c>
      <c r="AB752" s="11">
        <f>'OddsRatio_working_3-way'!X752^(1/3)*COS(('OddsRatio_working_3-way'!Y752+4*PI())/3)</f>
        <v>-0.17211592464955575</v>
      </c>
      <c r="AC752" s="11">
        <f>'OddsRatio_working_3-way'!X752^(1/3)*SIN('OddsRatio_working_3-way'!Y752/3)</f>
        <v>0.10166739357973077</v>
      </c>
      <c r="AD752" s="11">
        <f>'OddsRatio_working_3-way'!X752^(1/3)*SIN(('OddsRatio_working_3-way'!Y752+2*PI())/3)</f>
        <v>0.39978091986445724</v>
      </c>
      <c r="AE752" s="11">
        <f>'OddsRatio_working_3-way'!X752^(1/3)*SIN(('OddsRatio_working_3-way'!Y752+4*PI())/3)</f>
        <v>-0.50144831344418783</v>
      </c>
      <c r="AF752" s="11">
        <f>-'OddsRatio_working_3-way'!U752/(3*'OddsRatio_working_3-way'!X752^(1/3))*COS(('OddsRatio_working_3-way'!Y752)/3)</f>
        <v>0.52032494045230626</v>
      </c>
      <c r="AG752" s="11">
        <f>-'OddsRatio_working_3-way'!U752/(3*'OddsRatio_working_3-way'!X752^(1/3))*COS(('OddsRatio_working_3-way'!Y752+2*PI())/3)</f>
        <v>-0.34820901580275088</v>
      </c>
      <c r="AH752" s="11">
        <f>-'OddsRatio_working_3-way'!U752/(3*'OddsRatio_working_3-way'!X752^(1/3))*COS(('OddsRatio_working_3-way'!Y752+4*PI())/3)</f>
        <v>-0.17211592464955572</v>
      </c>
      <c r="AI752" s="11">
        <f>'OddsRatio_working_3-way'!U752/(3*'OddsRatio_working_3-way'!X752^(1/3))*SIN(('OddsRatio_working_3-way'!Y752)/3)</f>
        <v>-0.10166739357973074</v>
      </c>
      <c r="AJ752" s="11">
        <f>'OddsRatio_working_3-way'!U752/(3*'OddsRatio_working_3-way'!X752^(1/3))*SIN(('OddsRatio_working_3-way'!Y752+2*PI())/3)</f>
        <v>-0.39978091986445713</v>
      </c>
      <c r="AK752" s="11">
        <f>'OddsRatio_working_3-way'!U752/(3*'OddsRatio_working_3-way'!X752^(1/3))*SIN(('OddsRatio_working_3-way'!Y752+4*PI())/3)</f>
        <v>0.50144831344418772</v>
      </c>
      <c r="AL752" s="11">
        <f>'OddsRatio_working_3-way'!Z752+'OddsRatio_working_3-way'!AF752</f>
        <v>1.0406498809046125</v>
      </c>
      <c r="AM752" s="11">
        <f>'OddsRatio_working_3-way'!AA752+'OddsRatio_working_3-way'!AG752</f>
        <v>-0.69641803160550175</v>
      </c>
      <c r="AN752" s="11">
        <f>'OddsRatio_working_3-way'!AB752+'OddsRatio_working_3-way'!AH752</f>
        <v>-0.34423184929911144</v>
      </c>
      <c r="AO752" s="11">
        <f>'OddsRatio_working_3-way'!AC752+'OddsRatio_working_3-way'!AI752</f>
        <v>0</v>
      </c>
      <c r="AP752" s="11">
        <f>'OddsRatio_working_3-way'!AD752+'OddsRatio_working_3-way'!AJ752</f>
        <v>0</v>
      </c>
      <c r="AQ752" s="11">
        <f>'OddsRatio_working_3-way'!AE752+'OddsRatio_working_3-way'!AK752</f>
        <v>0</v>
      </c>
      <c r="AR752" s="10">
        <f>IF(A752="","",IF(('OddsRatio_working_3-way'!X752=0),IF(Q752&gt;0,-Q752^(1/3),(-Q752)^(1/3)),'OddsRatio_working_3-way'!AL752-'OddsRatio_working_3-way'!R752/3))</f>
        <v>1.0406498809046125</v>
      </c>
      <c r="AS752" s="11">
        <f>IF(('OddsRatio_working_3-way'!X752=0),IF(Q752&gt;0,-Q752^(1/3),(-Q752)^(1/3)),'OddsRatio_working_3-way'!AM752-'OddsRatio_working_3-way'!R752/3)</f>
        <v>-0.69641803160550175</v>
      </c>
      <c r="AT752" s="11">
        <f>IF(('OddsRatio_working_3-way'!X752=0),IF(Q752&gt;0,-Q752^(1/3),(-Q752)^(1/3)),'OddsRatio_working_3-way'!AN752-'OddsRatio_working_3-way'!R752/3)</f>
        <v>-0.34423184929911144</v>
      </c>
      <c r="AU752" s="11">
        <f>IF(('OddsRatio_working_3-way'!X752=0),0,'OddsRatio_working_3-way'!AO752)</f>
        <v>0</v>
      </c>
      <c r="AV752" s="11">
        <f>IF(('OddsRatio_working_3-way'!X752=0),0,'OddsRatio_working_3-way'!AP752)</f>
        <v>0</v>
      </c>
      <c r="AW752" s="11">
        <f>IF(('OddsRatio_working_3-way'!X752=0),0,'OddsRatio_working_3-way'!AQ752)</f>
        <v>0</v>
      </c>
    </row>
    <row r="753" spans="1:49" x14ac:dyDescent="0.2">
      <c r="A753" s="4">
        <f>IF('True_Odds_Calculator_3-way'!A754="","",'True_Odds_Calculator_3-way'!A754)</f>
        <v>3.59</v>
      </c>
      <c r="B753" s="4">
        <f>IF('True_Odds_Calculator_3-way'!B754="","",'True_Odds_Calculator_3-way'!B754)</f>
        <v>3.69</v>
      </c>
      <c r="C753" s="4">
        <f>IF('True_Odds_Calculator_3-way'!C754="","",'True_Odds_Calculator_3-way'!C754)</f>
        <v>2.11</v>
      </c>
      <c r="D753" s="9">
        <f t="shared" si="156"/>
        <v>0.27128487481310665</v>
      </c>
      <c r="E753" s="9">
        <f t="shared" si="157"/>
        <v>0.26386095703932871</v>
      </c>
      <c r="F753" s="9">
        <f t="shared" si="158"/>
        <v>0.46485416814756481</v>
      </c>
      <c r="G753" s="9">
        <f t="shared" si="159"/>
        <v>1.0371281900094251</v>
      </c>
      <c r="H753" s="9">
        <f t="shared" si="160"/>
        <v>3.6861620121244103</v>
      </c>
      <c r="I753" s="9">
        <f t="shared" si="161"/>
        <v>3.7898748311253532</v>
      </c>
      <c r="J753" s="9">
        <f t="shared" si="162"/>
        <v>2.1512122909104621</v>
      </c>
      <c r="K753" s="11">
        <f t="shared" si="163"/>
        <v>0.2785515320334262</v>
      </c>
      <c r="L753" s="11">
        <f t="shared" si="164"/>
        <v>0.2710027100271003</v>
      </c>
      <c r="M753" s="11">
        <f t="shared" si="165"/>
        <v>0.47393364928909953</v>
      </c>
      <c r="N753" s="11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-0.27667616852276466</v>
      </c>
      <c r="O753" s="11">
        <f>0</f>
        <v>0</v>
      </c>
      <c r="P753" s="11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0.22861124464655252</v>
      </c>
      <c r="Q753" s="11">
        <f>2*'OddsRatio_working_3-way'!K753*'OddsRatio_working_3-way'!L753*'OddsRatio_working_3-way'!M753</f>
        <v>7.1552815225838048E-2</v>
      </c>
      <c r="R753" s="11">
        <f t="shared" si="166"/>
        <v>0</v>
      </c>
      <c r="S753" s="11">
        <f t="shared" si="167"/>
        <v>-0.82627732582520064</v>
      </c>
      <c r="T753" s="11">
        <f t="shared" si="168"/>
        <v>-0.25861575143198773</v>
      </c>
      <c r="U753" s="11">
        <f>'OddsRatio_working_3-way'!S753-'OddsRatio_working_3-way'!R753^2/3</f>
        <v>-0.82627732582520064</v>
      </c>
      <c r="V753" s="11">
        <f>'OddsRatio_working_3-way'!S753*'OddsRatio_working_3-way'!R753/3-2*'OddsRatio_working_3-way'!R753^3/27-'OddsRatio_working_3-way'!T753</f>
        <v>0.25861575143198773</v>
      </c>
      <c r="W753" s="11">
        <f>'OddsRatio_working_3-way'!V753^2+4*'OddsRatio_working_3-way'!U753^3/27</f>
        <v>-1.6692382721267551E-2</v>
      </c>
      <c r="X753" s="11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0.14454626388288216</v>
      </c>
      <c r="Y753" s="11">
        <f>IF('OddsRatio_working_3-way'!W753&gt;=0,IF('OddsRatio_working_3-way'!V753+SQRT('OddsRatio_working_3-way'!W753)&gt;0,0,PI()),ACOS('OddsRatio_working_3-way'!V753/(2*'OddsRatio_working_3-way'!X753)))</f>
        <v>0.46331077039176893</v>
      </c>
      <c r="Z753" s="11">
        <f>'OddsRatio_working_3-way'!X753^(1/3)*COS('OddsRatio_working_3-way'!Y753/3)</f>
        <v>0.51856409500471268</v>
      </c>
      <c r="AA753" s="11">
        <f>'OddsRatio_working_3-way'!X753^(1/3)*COS(('OddsRatio_working_3-way'!Y753+2*PI())/3)</f>
        <v>-0.32919478586424361</v>
      </c>
      <c r="AB753" s="11">
        <f>'OddsRatio_working_3-way'!X753^(1/3)*COS(('OddsRatio_working_3-way'!Y753+4*PI())/3)</f>
        <v>-0.18936930914046943</v>
      </c>
      <c r="AC753" s="11">
        <f>'OddsRatio_working_3-way'!X753^(1/3)*SIN('OddsRatio_working_3-way'!Y753/3)</f>
        <v>8.0728276626038986E-2</v>
      </c>
      <c r="AD753" s="11">
        <f>'OddsRatio_working_3-way'!X753^(1/3)*SIN(('OddsRatio_working_3-way'!Y753+2*PI())/3)</f>
        <v>0.40872554145154882</v>
      </c>
      <c r="AE753" s="11">
        <f>'OddsRatio_working_3-way'!X753^(1/3)*SIN(('OddsRatio_working_3-way'!Y753+4*PI())/3)</f>
        <v>-0.4894538180775877</v>
      </c>
      <c r="AF753" s="11">
        <f>-'OddsRatio_working_3-way'!U753/(3*'OddsRatio_working_3-way'!X753^(1/3))*COS(('OddsRatio_working_3-way'!Y753)/3)</f>
        <v>0.51856409500471246</v>
      </c>
      <c r="AG753" s="11">
        <f>-'OddsRatio_working_3-way'!U753/(3*'OddsRatio_working_3-way'!X753^(1/3))*COS(('OddsRatio_working_3-way'!Y753+2*PI())/3)</f>
        <v>-0.32919478586424344</v>
      </c>
      <c r="AH753" s="11">
        <f>-'OddsRatio_working_3-way'!U753/(3*'OddsRatio_working_3-way'!X753^(1/3))*COS(('OddsRatio_working_3-way'!Y753+4*PI())/3)</f>
        <v>-0.18936930914046937</v>
      </c>
      <c r="AI753" s="11">
        <f>'OddsRatio_working_3-way'!U753/(3*'OddsRatio_working_3-way'!X753^(1/3))*SIN(('OddsRatio_working_3-way'!Y753)/3)</f>
        <v>-8.0728276626038958E-2</v>
      </c>
      <c r="AJ753" s="11">
        <f>'OddsRatio_working_3-way'!U753/(3*'OddsRatio_working_3-way'!X753^(1/3))*SIN(('OddsRatio_working_3-way'!Y753+2*PI())/3)</f>
        <v>-0.40872554145154866</v>
      </c>
      <c r="AK753" s="11">
        <f>'OddsRatio_working_3-way'!U753/(3*'OddsRatio_working_3-way'!X753^(1/3))*SIN(('OddsRatio_working_3-way'!Y753+4*PI())/3)</f>
        <v>0.48945381807758748</v>
      </c>
      <c r="AL753" s="11">
        <f>'OddsRatio_working_3-way'!Z753+'OddsRatio_working_3-way'!AF753</f>
        <v>1.0371281900094251</v>
      </c>
      <c r="AM753" s="11">
        <f>'OddsRatio_working_3-way'!AA753+'OddsRatio_working_3-way'!AG753</f>
        <v>-0.65838957172848711</v>
      </c>
      <c r="AN753" s="11">
        <f>'OddsRatio_working_3-way'!AB753+'OddsRatio_working_3-way'!AH753</f>
        <v>-0.3787386182809388</v>
      </c>
      <c r="AO753" s="11">
        <f>'OddsRatio_working_3-way'!AC753+'OddsRatio_working_3-way'!AI753</f>
        <v>0</v>
      </c>
      <c r="AP753" s="11">
        <f>'OddsRatio_working_3-way'!AD753+'OddsRatio_working_3-way'!AJ753</f>
        <v>0</v>
      </c>
      <c r="AQ753" s="11">
        <f>'OddsRatio_working_3-way'!AE753+'OddsRatio_working_3-way'!AK753</f>
        <v>0</v>
      </c>
      <c r="AR753" s="10">
        <f>IF(A753="","",IF(('OddsRatio_working_3-way'!X753=0),IF(Q753&gt;0,-Q753^(1/3),(-Q753)^(1/3)),'OddsRatio_working_3-way'!AL753-'OddsRatio_working_3-way'!R753/3))</f>
        <v>1.0371281900094251</v>
      </c>
      <c r="AS753" s="11">
        <f>IF(('OddsRatio_working_3-way'!X753=0),IF(Q753&gt;0,-Q753^(1/3),(-Q753)^(1/3)),'OddsRatio_working_3-way'!AM753-'OddsRatio_working_3-way'!R753/3)</f>
        <v>-0.65838957172848711</v>
      </c>
      <c r="AT753" s="11">
        <f>IF(('OddsRatio_working_3-way'!X753=0),IF(Q753&gt;0,-Q753^(1/3),(-Q753)^(1/3)),'OddsRatio_working_3-way'!AN753-'OddsRatio_working_3-way'!R753/3)</f>
        <v>-0.3787386182809388</v>
      </c>
      <c r="AU753" s="11">
        <f>IF(('OddsRatio_working_3-way'!X753=0),0,'OddsRatio_working_3-way'!AO753)</f>
        <v>0</v>
      </c>
      <c r="AV753" s="11">
        <f>IF(('OddsRatio_working_3-way'!X753=0),0,'OddsRatio_working_3-way'!AP753)</f>
        <v>0</v>
      </c>
      <c r="AW753" s="11">
        <f>IF(('OddsRatio_working_3-way'!X753=0),0,'OddsRatio_working_3-way'!AQ753)</f>
        <v>0</v>
      </c>
    </row>
    <row r="754" spans="1:49" x14ac:dyDescent="0.2">
      <c r="A754" s="4">
        <f>IF('True_Odds_Calculator_3-way'!A755="","",'True_Odds_Calculator_3-way'!A755)</f>
        <v>15.82</v>
      </c>
      <c r="B754" s="4">
        <f>IF('True_Odds_Calculator_3-way'!B755="","",'True_Odds_Calculator_3-way'!B755)</f>
        <v>7.25</v>
      </c>
      <c r="C754" s="4">
        <f>IF('True_Odds_Calculator_3-way'!C755="","",'True_Odds_Calculator_3-way'!C755)</f>
        <v>1.21</v>
      </c>
      <c r="D754" s="9">
        <f t="shared" si="156"/>
        <v>5.8290601396495653E-2</v>
      </c>
      <c r="E754" s="9">
        <f t="shared" si="157"/>
        <v>0.12798877771010814</v>
      </c>
      <c r="F754" s="9">
        <f t="shared" si="158"/>
        <v>0.81372062089339636</v>
      </c>
      <c r="G754" s="9">
        <f t="shared" si="159"/>
        <v>1.0901096022840111</v>
      </c>
      <c r="H754" s="9">
        <f t="shared" si="160"/>
        <v>17.155424305849049</v>
      </c>
      <c r="I754" s="9">
        <f t="shared" si="161"/>
        <v>7.8131850142750698</v>
      </c>
      <c r="J754" s="9">
        <f t="shared" si="162"/>
        <v>1.2289230164796421</v>
      </c>
      <c r="K754" s="11">
        <f t="shared" si="163"/>
        <v>6.3211125158027806E-2</v>
      </c>
      <c r="L754" s="11">
        <f t="shared" si="164"/>
        <v>0.13793103448275862</v>
      </c>
      <c r="M754" s="11">
        <f t="shared" si="165"/>
        <v>0.82644628099173556</v>
      </c>
      <c r="N754" s="11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-0.14015792513309644</v>
      </c>
      <c r="O754" s="11">
        <f>0</f>
        <v>0</v>
      </c>
      <c r="P754" s="11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0.15333516595757557</v>
      </c>
      <c r="Q754" s="11">
        <f>2*'OddsRatio_working_3-way'!K754*'OddsRatio_working_3-way'!L754*'OddsRatio_working_3-way'!M754</f>
        <v>1.4411199808042816E-2</v>
      </c>
      <c r="R754" s="11">
        <f t="shared" si="166"/>
        <v>0</v>
      </c>
      <c r="S754" s="11">
        <f t="shared" si="167"/>
        <v>-1.0940170940170939</v>
      </c>
      <c r="T754" s="11">
        <f t="shared" si="168"/>
        <v>-0.10282115545273438</v>
      </c>
      <c r="U754" s="11">
        <f>'OddsRatio_working_3-way'!S754-'OddsRatio_working_3-way'!R754^2/3</f>
        <v>-1.0940170940170939</v>
      </c>
      <c r="V754" s="11">
        <f>'OddsRatio_working_3-way'!S754*'OddsRatio_working_3-way'!R754/3-2*'OddsRatio_working_3-way'!R754^3/27-'OddsRatio_working_3-way'!T754</f>
        <v>0.10282115545273438</v>
      </c>
      <c r="W754" s="11">
        <f>'OddsRatio_working_3-way'!V754^2+4*'OddsRatio_working_3-way'!U754^3/27</f>
        <v>-0.18341298942309073</v>
      </c>
      <c r="X754" s="11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0.22021874320305146</v>
      </c>
      <c r="Y754" s="11">
        <f>IF('OddsRatio_working_3-way'!W754&gt;=0,IF('OddsRatio_working_3-way'!V754+SQRT('OddsRatio_working_3-way'!W754)&gt;0,0,PI()),ACOS('OddsRatio_working_3-way'!V754/(2*'OddsRatio_working_3-way'!X754)))</f>
        <v>1.335169718276598</v>
      </c>
      <c r="Z754" s="11">
        <f>'OddsRatio_working_3-way'!X754^(1/3)*COS('OddsRatio_working_3-way'!Y754/3)</f>
        <v>0.54505480114200566</v>
      </c>
      <c r="AA754" s="11">
        <f>'OddsRatio_working_3-way'!X754^(1/3)*COS(('OddsRatio_working_3-way'!Y754+2*PI())/3)</f>
        <v>-0.49767340057613285</v>
      </c>
      <c r="AB754" s="11">
        <f>'OddsRatio_working_3-way'!X754^(1/3)*COS(('OddsRatio_working_3-way'!Y754+4*PI())/3)</f>
        <v>-4.7381400565872978E-2</v>
      </c>
      <c r="AC754" s="11">
        <f>'OddsRatio_working_3-way'!X754^(1/3)*SIN('OddsRatio_working_3-way'!Y754/3)</f>
        <v>0.25997620741985861</v>
      </c>
      <c r="AD754" s="11">
        <f>'OddsRatio_working_3-way'!X754^(1/3)*SIN(('OddsRatio_working_3-way'!Y754+2*PI())/3)</f>
        <v>0.34204320053372311</v>
      </c>
      <c r="AE754" s="11">
        <f>'OddsRatio_working_3-way'!X754^(1/3)*SIN(('OddsRatio_working_3-way'!Y754+4*PI())/3)</f>
        <v>-0.60201940795358166</v>
      </c>
      <c r="AF754" s="11">
        <f>-'OddsRatio_working_3-way'!U754/(3*'OddsRatio_working_3-way'!X754^(1/3))*COS(('OddsRatio_working_3-way'!Y754)/3)</f>
        <v>0.54505480114200544</v>
      </c>
      <c r="AG754" s="11">
        <f>-'OddsRatio_working_3-way'!U754/(3*'OddsRatio_working_3-way'!X754^(1/3))*COS(('OddsRatio_working_3-way'!Y754+2*PI())/3)</f>
        <v>-0.49767340057613269</v>
      </c>
      <c r="AH754" s="11">
        <f>-'OddsRatio_working_3-way'!U754/(3*'OddsRatio_working_3-way'!X754^(1/3))*COS(('OddsRatio_working_3-way'!Y754+4*PI())/3)</f>
        <v>-4.7381400565872964E-2</v>
      </c>
      <c r="AI754" s="11">
        <f>'OddsRatio_working_3-way'!U754/(3*'OddsRatio_working_3-way'!X754^(1/3))*SIN(('OddsRatio_working_3-way'!Y754)/3)</f>
        <v>-0.2599762074198585</v>
      </c>
      <c r="AJ754" s="11">
        <f>'OddsRatio_working_3-way'!U754/(3*'OddsRatio_working_3-way'!X754^(1/3))*SIN(('OddsRatio_working_3-way'!Y754+2*PI())/3)</f>
        <v>-0.34204320053372295</v>
      </c>
      <c r="AK754" s="11">
        <f>'OddsRatio_working_3-way'!U754/(3*'OddsRatio_working_3-way'!X754^(1/3))*SIN(('OddsRatio_working_3-way'!Y754+4*PI())/3)</f>
        <v>0.60201940795358144</v>
      </c>
      <c r="AL754" s="11">
        <f>'OddsRatio_working_3-way'!Z754+'OddsRatio_working_3-way'!AF754</f>
        <v>1.0901096022840111</v>
      </c>
      <c r="AM754" s="11">
        <f>'OddsRatio_working_3-way'!AA754+'OddsRatio_working_3-way'!AG754</f>
        <v>-0.99534680115226548</v>
      </c>
      <c r="AN754" s="11">
        <f>'OddsRatio_working_3-way'!AB754+'OddsRatio_working_3-way'!AH754</f>
        <v>-9.4762801131745941E-2</v>
      </c>
      <c r="AO754" s="11">
        <f>'OddsRatio_working_3-way'!AC754+'OddsRatio_working_3-way'!AI754</f>
        <v>0</v>
      </c>
      <c r="AP754" s="11">
        <f>'OddsRatio_working_3-way'!AD754+'OddsRatio_working_3-way'!AJ754</f>
        <v>0</v>
      </c>
      <c r="AQ754" s="11">
        <f>'OddsRatio_working_3-way'!AE754+'OddsRatio_working_3-way'!AK754</f>
        <v>0</v>
      </c>
      <c r="AR754" s="10">
        <f>IF(A754="","",IF(('OddsRatio_working_3-way'!X754=0),IF(Q754&gt;0,-Q754^(1/3),(-Q754)^(1/3)),'OddsRatio_working_3-way'!AL754-'OddsRatio_working_3-way'!R754/3))</f>
        <v>1.0901096022840111</v>
      </c>
      <c r="AS754" s="11">
        <f>IF(('OddsRatio_working_3-way'!X754=0),IF(Q754&gt;0,-Q754^(1/3),(-Q754)^(1/3)),'OddsRatio_working_3-way'!AM754-'OddsRatio_working_3-way'!R754/3)</f>
        <v>-0.99534680115226548</v>
      </c>
      <c r="AT754" s="11">
        <f>IF(('OddsRatio_working_3-way'!X754=0),IF(Q754&gt;0,-Q754^(1/3),(-Q754)^(1/3)),'OddsRatio_working_3-way'!AN754-'OddsRatio_working_3-way'!R754/3)</f>
        <v>-9.4762801131745941E-2</v>
      </c>
      <c r="AU754" s="11">
        <f>IF(('OddsRatio_working_3-way'!X754=0),0,'OddsRatio_working_3-way'!AO754)</f>
        <v>0</v>
      </c>
      <c r="AV754" s="11">
        <f>IF(('OddsRatio_working_3-way'!X754=0),0,'OddsRatio_working_3-way'!AP754)</f>
        <v>0</v>
      </c>
      <c r="AW754" s="11">
        <f>IF(('OddsRatio_working_3-way'!X754=0),0,'OddsRatio_working_3-way'!AQ754)</f>
        <v>0</v>
      </c>
    </row>
    <row r="755" spans="1:49" x14ac:dyDescent="0.2">
      <c r="A755" s="4">
        <f>IF('True_Odds_Calculator_3-way'!A756="","",'True_Odds_Calculator_3-way'!A756)</f>
        <v>2.4900000000000002</v>
      </c>
      <c r="B755" s="4">
        <f>IF('True_Odds_Calculator_3-way'!B756="","",'True_Odds_Calculator_3-way'!B756)</f>
        <v>3.24</v>
      </c>
      <c r="C755" s="4">
        <f>IF('True_Odds_Calculator_3-way'!C756="","",'True_Odds_Calculator_3-way'!C756)</f>
        <v>3.14</v>
      </c>
      <c r="D755" s="9">
        <f t="shared" si="156"/>
        <v>0.391291678220412</v>
      </c>
      <c r="E755" s="9">
        <f t="shared" si="157"/>
        <v>0.29951977557197978</v>
      </c>
      <c r="F755" s="9">
        <f t="shared" si="158"/>
        <v>0.30918854620760838</v>
      </c>
      <c r="G755" s="9">
        <f t="shared" si="159"/>
        <v>1.0440525514824159</v>
      </c>
      <c r="H755" s="9">
        <f t="shared" si="160"/>
        <v>2.5556383017088002</v>
      </c>
      <c r="I755" s="9">
        <f t="shared" si="161"/>
        <v>3.3386777153206122</v>
      </c>
      <c r="J755" s="9">
        <f t="shared" si="162"/>
        <v>3.2342724601723698</v>
      </c>
      <c r="K755" s="11">
        <f t="shared" si="163"/>
        <v>0.40160642570281119</v>
      </c>
      <c r="L755" s="11">
        <f t="shared" si="164"/>
        <v>0.30864197530864196</v>
      </c>
      <c r="M755" s="11">
        <f t="shared" si="165"/>
        <v>0.31847133757961782</v>
      </c>
      <c r="N755" s="11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-0.28195126973254359</v>
      </c>
      <c r="O755" s="11">
        <f>0</f>
        <v>0</v>
      </c>
      <c r="P755" s="11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0.23172030735192076</v>
      </c>
      <c r="Q755" s="11">
        <f>2*'OddsRatio_working_3-way'!K755*'OddsRatio_working_3-way'!L755*'OddsRatio_working_3-way'!M755</f>
        <v>7.8950700971693627E-2</v>
      </c>
      <c r="R755" s="11">
        <f t="shared" si="166"/>
        <v>0</v>
      </c>
      <c r="S755" s="11">
        <f t="shared" si="167"/>
        <v>-0.82184523436169854</v>
      </c>
      <c r="T755" s="11">
        <f t="shared" si="168"/>
        <v>-0.28001541204827896</v>
      </c>
      <c r="U755" s="11">
        <f>'OddsRatio_working_3-way'!S755-'OddsRatio_working_3-way'!R755^2/3</f>
        <v>-0.82184523436169854</v>
      </c>
      <c r="V755" s="11">
        <f>'OddsRatio_working_3-way'!S755*'OddsRatio_working_3-way'!R755/3-2*'OddsRatio_working_3-way'!R755^3/27-'OddsRatio_working_3-way'!T755</f>
        <v>0.28001541204827896</v>
      </c>
      <c r="W755" s="11">
        <f>'OddsRatio_working_3-way'!V755^2+4*'OddsRatio_working_3-way'!U755^3/27</f>
        <v>-3.8281970252500436E-3</v>
      </c>
      <c r="X755" s="11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0.14338482138097594</v>
      </c>
      <c r="Y755" s="11">
        <f>IF('OddsRatio_working_3-way'!W755&gt;=0,IF('OddsRatio_working_3-way'!V755+SQRT('OddsRatio_working_3-way'!W755)&gt;0,0,PI()),ACOS('OddsRatio_working_3-way'!V755/(2*'OddsRatio_working_3-way'!X755)))</f>
        <v>0.21746655028189221</v>
      </c>
      <c r="Z755" s="11">
        <f>'OddsRatio_working_3-way'!X755^(1/3)*COS('OddsRatio_working_3-way'!Y755/3)</f>
        <v>0.52202627574120808</v>
      </c>
      <c r="AA755" s="11">
        <f>'OddsRatio_working_3-way'!X755^(1/3)*COS(('OddsRatio_working_3-way'!Y755+2*PI())/3)</f>
        <v>-0.29384199967310731</v>
      </c>
      <c r="AB755" s="11">
        <f>'OddsRatio_working_3-way'!X755^(1/3)*COS(('OddsRatio_working_3-way'!Y755+4*PI())/3)</f>
        <v>-0.22818427606810043</v>
      </c>
      <c r="AC755" s="11">
        <f>'OddsRatio_working_3-way'!X755^(1/3)*SIN('OddsRatio_working_3-way'!Y755/3)</f>
        <v>3.7907504397728733E-2</v>
      </c>
      <c r="AD755" s="11">
        <f>'OddsRatio_working_3-way'!X755^(1/3)*SIN(('OddsRatio_working_3-way'!Y755+2*PI())/3)</f>
        <v>0.43313426403600208</v>
      </c>
      <c r="AE755" s="11">
        <f>'OddsRatio_working_3-way'!X755^(1/3)*SIN(('OddsRatio_working_3-way'!Y755+4*PI())/3)</f>
        <v>-0.4710417684337308</v>
      </c>
      <c r="AF755" s="11">
        <f>-'OddsRatio_working_3-way'!U755/(3*'OddsRatio_working_3-way'!X755^(1/3))*COS(('OddsRatio_working_3-way'!Y755)/3)</f>
        <v>0.52202627574120797</v>
      </c>
      <c r="AG755" s="11">
        <f>-'OddsRatio_working_3-way'!U755/(3*'OddsRatio_working_3-way'!X755^(1/3))*COS(('OddsRatio_working_3-way'!Y755+2*PI())/3)</f>
        <v>-0.29384199967310726</v>
      </c>
      <c r="AH755" s="11">
        <f>-'OddsRatio_working_3-way'!U755/(3*'OddsRatio_working_3-way'!X755^(1/3))*COS(('OddsRatio_working_3-way'!Y755+4*PI())/3)</f>
        <v>-0.22818427606810041</v>
      </c>
      <c r="AI755" s="11">
        <f>'OddsRatio_working_3-way'!U755/(3*'OddsRatio_working_3-way'!X755^(1/3))*SIN(('OddsRatio_working_3-way'!Y755)/3)</f>
        <v>-3.7907504397728727E-2</v>
      </c>
      <c r="AJ755" s="11">
        <f>'OddsRatio_working_3-way'!U755/(3*'OddsRatio_working_3-way'!X755^(1/3))*SIN(('OddsRatio_working_3-way'!Y755+2*PI())/3)</f>
        <v>-0.43313426403600203</v>
      </c>
      <c r="AK755" s="11">
        <f>'OddsRatio_working_3-way'!U755/(3*'OddsRatio_working_3-way'!X755^(1/3))*SIN(('OddsRatio_working_3-way'!Y755+4*PI())/3)</f>
        <v>0.47104176843373069</v>
      </c>
      <c r="AL755" s="11">
        <f>'OddsRatio_working_3-way'!Z755+'OddsRatio_working_3-way'!AF755</f>
        <v>1.0440525514824159</v>
      </c>
      <c r="AM755" s="11">
        <f>'OddsRatio_working_3-way'!AA755+'OddsRatio_working_3-way'!AG755</f>
        <v>-0.58768399934621462</v>
      </c>
      <c r="AN755" s="11">
        <f>'OddsRatio_working_3-way'!AB755+'OddsRatio_working_3-way'!AH755</f>
        <v>-0.45636855213620087</v>
      </c>
      <c r="AO755" s="11">
        <f>'OddsRatio_working_3-way'!AC755+'OddsRatio_working_3-way'!AI755</f>
        <v>0</v>
      </c>
      <c r="AP755" s="11">
        <f>'OddsRatio_working_3-way'!AD755+'OddsRatio_working_3-way'!AJ755</f>
        <v>0</v>
      </c>
      <c r="AQ755" s="11">
        <f>'OddsRatio_working_3-way'!AE755+'OddsRatio_working_3-way'!AK755</f>
        <v>0</v>
      </c>
      <c r="AR755" s="10">
        <f>IF(A755="","",IF(('OddsRatio_working_3-way'!X755=0),IF(Q755&gt;0,-Q755^(1/3),(-Q755)^(1/3)),'OddsRatio_working_3-way'!AL755-'OddsRatio_working_3-way'!R755/3))</f>
        <v>1.0440525514824159</v>
      </c>
      <c r="AS755" s="11">
        <f>IF(('OddsRatio_working_3-way'!X755=0),IF(Q755&gt;0,-Q755^(1/3),(-Q755)^(1/3)),'OddsRatio_working_3-way'!AM755-'OddsRatio_working_3-way'!R755/3)</f>
        <v>-0.58768399934621462</v>
      </c>
      <c r="AT755" s="11">
        <f>IF(('OddsRatio_working_3-way'!X755=0),IF(Q755&gt;0,-Q755^(1/3),(-Q755)^(1/3)),'OddsRatio_working_3-way'!AN755-'OddsRatio_working_3-way'!R755/3)</f>
        <v>-0.45636855213620087</v>
      </c>
      <c r="AU755" s="11">
        <f>IF(('OddsRatio_working_3-way'!X755=0),0,'OddsRatio_working_3-way'!AO755)</f>
        <v>0</v>
      </c>
      <c r="AV755" s="11">
        <f>IF(('OddsRatio_working_3-way'!X755=0),0,'OddsRatio_working_3-way'!AP755)</f>
        <v>0</v>
      </c>
      <c r="AW755" s="11">
        <f>IF(('OddsRatio_working_3-way'!X755=0),0,'OddsRatio_working_3-way'!AQ755)</f>
        <v>0</v>
      </c>
    </row>
    <row r="756" spans="1:49" x14ac:dyDescent="0.2">
      <c r="A756" s="4">
        <f>IF('True_Odds_Calculator_3-way'!A757="","",'True_Odds_Calculator_3-way'!A757)</f>
        <v>3.42</v>
      </c>
      <c r="B756" s="4">
        <f>IF('True_Odds_Calculator_3-way'!B757="","",'True_Odds_Calculator_3-way'!B757)</f>
        <v>3.05</v>
      </c>
      <c r="C756" s="4">
        <f>IF('True_Odds_Calculator_3-way'!C757="","",'True_Odds_Calculator_3-way'!C757)</f>
        <v>2.4500000000000002</v>
      </c>
      <c r="D756" s="9">
        <f t="shared" si="156"/>
        <v>0.28362306246990099</v>
      </c>
      <c r="E756" s="9">
        <f t="shared" si="157"/>
        <v>0.31850893360169308</v>
      </c>
      <c r="F756" s="9">
        <f t="shared" si="158"/>
        <v>0.39786800392840571</v>
      </c>
      <c r="G756" s="9">
        <f t="shared" si="159"/>
        <v>1.0437216400073759</v>
      </c>
      <c r="H756" s="9">
        <f t="shared" si="160"/>
        <v>3.5258063688178507</v>
      </c>
      <c r="I756" s="9">
        <f t="shared" si="161"/>
        <v>3.1396293620151203</v>
      </c>
      <c r="J756" s="9">
        <f t="shared" si="162"/>
        <v>2.5133963780106954</v>
      </c>
      <c r="K756" s="11">
        <f t="shared" si="163"/>
        <v>0.29239766081871343</v>
      </c>
      <c r="L756" s="11">
        <f t="shared" si="164"/>
        <v>0.32786885245901642</v>
      </c>
      <c r="M756" s="11">
        <f t="shared" si="165"/>
        <v>0.4081632653061224</v>
      </c>
      <c r="N756" s="11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-0.2814784815277851</v>
      </c>
      <c r="O756" s="11">
        <f>0</f>
        <v>0</v>
      </c>
      <c r="P756" s="11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0.23164859846728456</v>
      </c>
      <c r="Q756" s="11">
        <f>2*'OddsRatio_working_3-way'!K756*'OddsRatio_working_3-way'!L756*'OddsRatio_working_3-way'!M756</f>
        <v>7.8259661644352871E-2</v>
      </c>
      <c r="R756" s="11">
        <f t="shared" si="166"/>
        <v>0</v>
      </c>
      <c r="S756" s="11">
        <f t="shared" si="167"/>
        <v>-0.8229708971355888</v>
      </c>
      <c r="T756" s="11">
        <f t="shared" si="168"/>
        <v>-0.27803070849175288</v>
      </c>
      <c r="U756" s="11">
        <f>'OddsRatio_working_3-way'!S756-'OddsRatio_working_3-way'!R756^2/3</f>
        <v>-0.8229708971355888</v>
      </c>
      <c r="V756" s="11">
        <f>'OddsRatio_working_3-way'!S756*'OddsRatio_working_3-way'!R756/3-2*'OddsRatio_working_3-way'!R756^3/27-'OddsRatio_working_3-way'!T756</f>
        <v>0.27803070849175288</v>
      </c>
      <c r="W756" s="11">
        <f>'OddsRatio_working_3-way'!V756^2+4*'OddsRatio_working_3-way'!U756^3/27</f>
        <v>-5.27412994283534E-3</v>
      </c>
      <c r="X756" s="11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0.14367950863576667</v>
      </c>
      <c r="Y756" s="11">
        <f>IF('OddsRatio_working_3-way'!W756&gt;=0,IF('OddsRatio_working_3-way'!V756+SQRT('OddsRatio_working_3-way'!W756)&gt;0,0,PI()),ACOS('OddsRatio_working_3-way'!V756/(2*'OddsRatio_working_3-way'!X756)))</f>
        <v>0.25549708020365114</v>
      </c>
      <c r="Z756" s="11">
        <f>'OddsRatio_working_3-way'!X756^(1/3)*COS('OddsRatio_working_3-way'!Y756/3)</f>
        <v>0.52186082000368794</v>
      </c>
      <c r="AA756" s="11">
        <f>'OddsRatio_working_3-way'!X756^(1/3)*COS(('OddsRatio_working_3-way'!Y756+2*PI())/3)</f>
        <v>-0.2995139258176176</v>
      </c>
      <c r="AB756" s="11">
        <f>'OddsRatio_working_3-way'!X756^(1/3)*COS(('OddsRatio_working_3-way'!Y756+4*PI())/3)</f>
        <v>-0.22234689418607037</v>
      </c>
      <c r="AC756" s="11">
        <f>'OddsRatio_working_3-way'!X756^(1/3)*SIN('OddsRatio_working_3-way'!Y756/3)</f>
        <v>4.4552406485038221E-2</v>
      </c>
      <c r="AD756" s="11">
        <f>'OddsRatio_working_3-way'!X756^(1/3)*SIN(('OddsRatio_working_3-way'!Y756+2*PI())/3)</f>
        <v>0.42966852412045292</v>
      </c>
      <c r="AE756" s="11">
        <f>'OddsRatio_working_3-way'!X756^(1/3)*SIN(('OddsRatio_working_3-way'!Y756+4*PI())/3)</f>
        <v>-0.47422093060549114</v>
      </c>
      <c r="AF756" s="11">
        <f>-'OddsRatio_working_3-way'!U756/(3*'OddsRatio_working_3-way'!X756^(1/3))*COS(('OddsRatio_working_3-way'!Y756)/3)</f>
        <v>0.52186082000368794</v>
      </c>
      <c r="AG756" s="11">
        <f>-'OddsRatio_working_3-way'!U756/(3*'OddsRatio_working_3-way'!X756^(1/3))*COS(('OddsRatio_working_3-way'!Y756+2*PI())/3)</f>
        <v>-0.2995139258176176</v>
      </c>
      <c r="AH756" s="11">
        <f>-'OddsRatio_working_3-way'!U756/(3*'OddsRatio_working_3-way'!X756^(1/3))*COS(('OddsRatio_working_3-way'!Y756+4*PI())/3)</f>
        <v>-0.22234689418607037</v>
      </c>
      <c r="AI756" s="11">
        <f>'OddsRatio_working_3-way'!U756/(3*'OddsRatio_working_3-way'!X756^(1/3))*SIN(('OddsRatio_working_3-way'!Y756)/3)</f>
        <v>-4.4552406485038221E-2</v>
      </c>
      <c r="AJ756" s="11">
        <f>'OddsRatio_working_3-way'!U756/(3*'OddsRatio_working_3-way'!X756^(1/3))*SIN(('OddsRatio_working_3-way'!Y756+2*PI())/3)</f>
        <v>-0.42966852412045292</v>
      </c>
      <c r="AK756" s="11">
        <f>'OddsRatio_working_3-way'!U756/(3*'OddsRatio_working_3-way'!X756^(1/3))*SIN(('OddsRatio_working_3-way'!Y756+4*PI())/3)</f>
        <v>0.47422093060549114</v>
      </c>
      <c r="AL756" s="11">
        <f>'OddsRatio_working_3-way'!Z756+'OddsRatio_working_3-way'!AF756</f>
        <v>1.0437216400073759</v>
      </c>
      <c r="AM756" s="11">
        <f>'OddsRatio_working_3-way'!AA756+'OddsRatio_working_3-way'!AG756</f>
        <v>-0.5990278516352352</v>
      </c>
      <c r="AN756" s="11">
        <f>'OddsRatio_working_3-way'!AB756+'OddsRatio_working_3-way'!AH756</f>
        <v>-0.44469378837214074</v>
      </c>
      <c r="AO756" s="11">
        <f>'OddsRatio_working_3-way'!AC756+'OddsRatio_working_3-way'!AI756</f>
        <v>0</v>
      </c>
      <c r="AP756" s="11">
        <f>'OddsRatio_working_3-way'!AD756+'OddsRatio_working_3-way'!AJ756</f>
        <v>0</v>
      </c>
      <c r="AQ756" s="11">
        <f>'OddsRatio_working_3-way'!AE756+'OddsRatio_working_3-way'!AK756</f>
        <v>0</v>
      </c>
      <c r="AR756" s="10">
        <f>IF(A756="","",IF(('OddsRatio_working_3-way'!X756=0),IF(Q756&gt;0,-Q756^(1/3),(-Q756)^(1/3)),'OddsRatio_working_3-way'!AL756-'OddsRatio_working_3-way'!R756/3))</f>
        <v>1.0437216400073759</v>
      </c>
      <c r="AS756" s="11">
        <f>IF(('OddsRatio_working_3-way'!X756=0),IF(Q756&gt;0,-Q756^(1/3),(-Q756)^(1/3)),'OddsRatio_working_3-way'!AM756-'OddsRatio_working_3-way'!R756/3)</f>
        <v>-0.5990278516352352</v>
      </c>
      <c r="AT756" s="11">
        <f>IF(('OddsRatio_working_3-way'!X756=0),IF(Q756&gt;0,-Q756^(1/3),(-Q756)^(1/3)),'OddsRatio_working_3-way'!AN756-'OddsRatio_working_3-way'!R756/3)</f>
        <v>-0.44469378837214074</v>
      </c>
      <c r="AU756" s="11">
        <f>IF(('OddsRatio_working_3-way'!X756=0),0,'OddsRatio_working_3-way'!AO756)</f>
        <v>0</v>
      </c>
      <c r="AV756" s="11">
        <f>IF(('OddsRatio_working_3-way'!X756=0),0,'OddsRatio_working_3-way'!AP756)</f>
        <v>0</v>
      </c>
      <c r="AW756" s="11">
        <f>IF(('OddsRatio_working_3-way'!X756=0),0,'OddsRatio_working_3-way'!AQ756)</f>
        <v>0</v>
      </c>
    </row>
    <row r="757" spans="1:49" x14ac:dyDescent="0.2">
      <c r="A757" s="4">
        <f>IF('True_Odds_Calculator_3-way'!A758="","",'True_Odds_Calculator_3-way'!A758)</f>
        <v>3.95</v>
      </c>
      <c r="B757" s="4">
        <f>IF('True_Odds_Calculator_3-way'!B758="","",'True_Odds_Calculator_3-way'!B758)</f>
        <v>3.73</v>
      </c>
      <c r="C757" s="4">
        <f>IF('True_Odds_Calculator_3-way'!C758="","",'True_Odds_Calculator_3-way'!C758)</f>
        <v>1.97</v>
      </c>
      <c r="D757" s="9">
        <f t="shared" si="156"/>
        <v>0.24461105402206945</v>
      </c>
      <c r="E757" s="9">
        <f t="shared" si="157"/>
        <v>0.25921361750988731</v>
      </c>
      <c r="F757" s="9">
        <f t="shared" si="158"/>
        <v>0.4961753284680433</v>
      </c>
      <c r="G757" s="9">
        <f t="shared" si="159"/>
        <v>1.0468212506084922</v>
      </c>
      <c r="H757" s="9">
        <f t="shared" si="160"/>
        <v>4.0881226892950524</v>
      </c>
      <c r="I757" s="9">
        <f t="shared" si="161"/>
        <v>3.8578220141611834</v>
      </c>
      <c r="J757" s="9">
        <f t="shared" si="162"/>
        <v>2.0154166130902378</v>
      </c>
      <c r="K757" s="11">
        <f t="shared" si="163"/>
        <v>0.25316455696202528</v>
      </c>
      <c r="L757" s="11">
        <f t="shared" si="164"/>
        <v>0.26809651474530832</v>
      </c>
      <c r="M757" s="11">
        <f t="shared" si="165"/>
        <v>0.50761421319796951</v>
      </c>
      <c r="N757" s="11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-0.2691437156147658</v>
      </c>
      <c r="O757" s="11">
        <f>0</f>
        <v>0</v>
      </c>
      <c r="P757" s="11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0.2291128732321917</v>
      </c>
      <c r="Q757" s="11">
        <f>2*'OddsRatio_working_3-way'!K757*'OddsRatio_working_3-way'!L757*'OddsRatio_working_3-way'!M757</f>
        <v>6.8906127287877206E-2</v>
      </c>
      <c r="R757" s="11">
        <f t="shared" si="166"/>
        <v>0</v>
      </c>
      <c r="S757" s="11">
        <f t="shared" si="167"/>
        <v>-0.85126592203300211</v>
      </c>
      <c r="T757" s="11">
        <f t="shared" si="168"/>
        <v>-0.25601982617533897</v>
      </c>
      <c r="U757" s="11">
        <f>'OddsRatio_working_3-way'!S757-'OddsRatio_working_3-way'!R757^2/3</f>
        <v>-0.85126592203300211</v>
      </c>
      <c r="V757" s="11">
        <f>'OddsRatio_working_3-way'!S757*'OddsRatio_working_3-way'!R757/3-2*'OddsRatio_working_3-way'!R757^3/27-'OddsRatio_working_3-way'!T757</f>
        <v>0.25601982617533897</v>
      </c>
      <c r="W757" s="11">
        <f>'OddsRatio_working_3-way'!V757^2+4*'OddsRatio_working_3-way'!U757^3/27</f>
        <v>-2.5842437428802573E-2</v>
      </c>
      <c r="X757" s="11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0.15115272807962593</v>
      </c>
      <c r="Y757" s="11">
        <f>IF('OddsRatio_working_3-way'!W757&gt;=0,IF('OddsRatio_working_3-way'!V757+SQRT('OddsRatio_working_3-way'!W757)&gt;0,0,PI()),ACOS('OddsRatio_working_3-way'!V757/(2*'OddsRatio_working_3-way'!X757)))</f>
        <v>0.5606847445029548</v>
      </c>
      <c r="Z757" s="11">
        <f>'OddsRatio_working_3-way'!X757^(1/3)*COS('OddsRatio_working_3-way'!Y757/3)</f>
        <v>0.52341062530424609</v>
      </c>
      <c r="AA757" s="11">
        <f>'OddsRatio_working_3-way'!X757^(1/3)*COS(('OddsRatio_working_3-way'!Y757+2*PI())/3)</f>
        <v>-0.34742268835398421</v>
      </c>
      <c r="AB757" s="11">
        <f>'OddsRatio_working_3-way'!X757^(1/3)*COS(('OddsRatio_working_3-way'!Y757+4*PI())/3)</f>
        <v>-0.17598793695026163</v>
      </c>
      <c r="AC757" s="11">
        <f>'OddsRatio_working_3-way'!X757^(1/3)*SIN('OddsRatio_working_3-way'!Y757/3)</f>
        <v>9.8977899871395797E-2</v>
      </c>
      <c r="AD757" s="11">
        <f>'OddsRatio_working_3-way'!X757^(1/3)*SIN(('OddsRatio_working_3-way'!Y757+2*PI())/3)</f>
        <v>0.40379794818847747</v>
      </c>
      <c r="AE757" s="11">
        <f>'OddsRatio_working_3-way'!X757^(1/3)*SIN(('OddsRatio_working_3-way'!Y757+4*PI())/3)</f>
        <v>-0.50277584805987319</v>
      </c>
      <c r="AF757" s="11">
        <f>-'OddsRatio_working_3-way'!U757/(3*'OddsRatio_working_3-way'!X757^(1/3))*COS(('OddsRatio_working_3-way'!Y757)/3)</f>
        <v>0.52341062530424609</v>
      </c>
      <c r="AG757" s="11">
        <f>-'OddsRatio_working_3-way'!U757/(3*'OddsRatio_working_3-way'!X757^(1/3))*COS(('OddsRatio_working_3-way'!Y757+2*PI())/3)</f>
        <v>-0.34742268835398421</v>
      </c>
      <c r="AH757" s="11">
        <f>-'OddsRatio_working_3-way'!U757/(3*'OddsRatio_working_3-way'!X757^(1/3))*COS(('OddsRatio_working_3-way'!Y757+4*PI())/3)</f>
        <v>-0.17598793695026163</v>
      </c>
      <c r="AI757" s="11">
        <f>'OddsRatio_working_3-way'!U757/(3*'OddsRatio_working_3-way'!X757^(1/3))*SIN(('OddsRatio_working_3-way'!Y757)/3)</f>
        <v>-9.8977899871395797E-2</v>
      </c>
      <c r="AJ757" s="11">
        <f>'OddsRatio_working_3-way'!U757/(3*'OddsRatio_working_3-way'!X757^(1/3))*SIN(('OddsRatio_working_3-way'!Y757+2*PI())/3)</f>
        <v>-0.40379794818847747</v>
      </c>
      <c r="AK757" s="11">
        <f>'OddsRatio_working_3-way'!U757/(3*'OddsRatio_working_3-way'!X757^(1/3))*SIN(('OddsRatio_working_3-way'!Y757+4*PI())/3)</f>
        <v>0.50277584805987319</v>
      </c>
      <c r="AL757" s="11">
        <f>'OddsRatio_working_3-way'!Z757+'OddsRatio_working_3-way'!AF757</f>
        <v>1.0468212506084922</v>
      </c>
      <c r="AM757" s="11">
        <f>'OddsRatio_working_3-way'!AA757+'OddsRatio_working_3-way'!AG757</f>
        <v>-0.69484537670796842</v>
      </c>
      <c r="AN757" s="11">
        <f>'OddsRatio_working_3-way'!AB757+'OddsRatio_working_3-way'!AH757</f>
        <v>-0.35197587390052326</v>
      </c>
      <c r="AO757" s="11">
        <f>'OddsRatio_working_3-way'!AC757+'OddsRatio_working_3-way'!AI757</f>
        <v>0</v>
      </c>
      <c r="AP757" s="11">
        <f>'OddsRatio_working_3-way'!AD757+'OddsRatio_working_3-way'!AJ757</f>
        <v>0</v>
      </c>
      <c r="AQ757" s="11">
        <f>'OddsRatio_working_3-way'!AE757+'OddsRatio_working_3-way'!AK757</f>
        <v>0</v>
      </c>
      <c r="AR757" s="10">
        <f>IF(A757="","",IF(('OddsRatio_working_3-way'!X757=0),IF(Q757&gt;0,-Q757^(1/3),(-Q757)^(1/3)),'OddsRatio_working_3-way'!AL757-'OddsRatio_working_3-way'!R757/3))</f>
        <v>1.0468212506084922</v>
      </c>
      <c r="AS757" s="11">
        <f>IF(('OddsRatio_working_3-way'!X757=0),IF(Q757&gt;0,-Q757^(1/3),(-Q757)^(1/3)),'OddsRatio_working_3-way'!AM757-'OddsRatio_working_3-way'!R757/3)</f>
        <v>-0.69484537670796842</v>
      </c>
      <c r="AT757" s="11">
        <f>IF(('OddsRatio_working_3-way'!X757=0),IF(Q757&gt;0,-Q757^(1/3),(-Q757)^(1/3)),'OddsRatio_working_3-way'!AN757-'OddsRatio_working_3-way'!R757/3)</f>
        <v>-0.35197587390052326</v>
      </c>
      <c r="AU757" s="11">
        <f>IF(('OddsRatio_working_3-way'!X757=0),0,'OddsRatio_working_3-way'!AO757)</f>
        <v>0</v>
      </c>
      <c r="AV757" s="11">
        <f>IF(('OddsRatio_working_3-way'!X757=0),0,'OddsRatio_working_3-way'!AP757)</f>
        <v>0</v>
      </c>
      <c r="AW757" s="11">
        <f>IF(('OddsRatio_working_3-way'!X757=0),0,'OddsRatio_working_3-way'!AQ757)</f>
        <v>0</v>
      </c>
    </row>
    <row r="758" spans="1:49" x14ac:dyDescent="0.2">
      <c r="A758" s="4">
        <f>IF('True_Odds_Calculator_3-way'!A759="","",'True_Odds_Calculator_3-way'!A759)</f>
        <v>3.44</v>
      </c>
      <c r="B758" s="4">
        <f>IF('True_Odds_Calculator_3-way'!B759="","",'True_Odds_Calculator_3-way'!B759)</f>
        <v>3.51</v>
      </c>
      <c r="C758" s="4">
        <f>IF('True_Odds_Calculator_3-way'!C759="","",'True_Odds_Calculator_3-way'!C759)</f>
        <v>2.21</v>
      </c>
      <c r="D758" s="9">
        <f t="shared" si="156"/>
        <v>0.28191421019112339</v>
      </c>
      <c r="E758" s="9">
        <f t="shared" si="157"/>
        <v>0.2762237734467124</v>
      </c>
      <c r="F758" s="9">
        <f t="shared" si="158"/>
        <v>0.44186201636216443</v>
      </c>
      <c r="G758" s="9">
        <f t="shared" si="159"/>
        <v>1.0439255780692465</v>
      </c>
      <c r="H758" s="9">
        <f t="shared" si="160"/>
        <v>3.5471784104889612</v>
      </c>
      <c r="I758" s="9">
        <f t="shared" si="161"/>
        <v>3.6202532009538078</v>
      </c>
      <c r="J758" s="9">
        <f t="shared" si="162"/>
        <v>2.2631499494637883</v>
      </c>
      <c r="K758" s="11">
        <f t="shared" si="163"/>
        <v>0.29069767441860467</v>
      </c>
      <c r="L758" s="11">
        <f t="shared" si="164"/>
        <v>0.28490028490028491</v>
      </c>
      <c r="M758" s="11">
        <f t="shared" si="165"/>
        <v>0.45248868778280543</v>
      </c>
      <c r="N758" s="11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-0.27770972309539088</v>
      </c>
      <c r="O758" s="11">
        <f>0</f>
        <v>0</v>
      </c>
      <c r="P758" s="11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0.23084627946250591</v>
      </c>
      <c r="Q758" s="11">
        <f>2*'OddsRatio_working_3-way'!K758*'OddsRatio_working_3-way'!L758*'OddsRatio_working_3-way'!M758</f>
        <v>7.4950090734579852E-2</v>
      </c>
      <c r="R758" s="11">
        <f t="shared" si="166"/>
        <v>0</v>
      </c>
      <c r="S758" s="11">
        <f t="shared" si="167"/>
        <v>-0.83125025976570588</v>
      </c>
      <c r="T758" s="11">
        <f t="shared" si="168"/>
        <v>-0.26988644797587857</v>
      </c>
      <c r="U758" s="11">
        <f>'OddsRatio_working_3-way'!S758-'OddsRatio_working_3-way'!R758^2/3</f>
        <v>-0.83125025976570588</v>
      </c>
      <c r="V758" s="11">
        <f>'OddsRatio_working_3-way'!S758*'OddsRatio_working_3-way'!R758/3-2*'OddsRatio_working_3-way'!R758^3/27-'OddsRatio_working_3-way'!T758</f>
        <v>0.26988644797587857</v>
      </c>
      <c r="W758" s="11">
        <f>'OddsRatio_working_3-way'!V758^2+4*'OddsRatio_working_3-way'!U758^3/27</f>
        <v>-1.2253869058865136E-2</v>
      </c>
      <c r="X758" s="11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0.14585314862893922</v>
      </c>
      <c r="Y758" s="11">
        <f>IF('OddsRatio_working_3-way'!W758&gt;=0,IF('OddsRatio_working_3-way'!V758+SQRT('OddsRatio_working_3-way'!W758)&gt;0,0,PI()),ACOS('OddsRatio_working_3-way'!V758/(2*'OddsRatio_working_3-way'!X758)))</f>
        <v>0.38923600532176517</v>
      </c>
      <c r="Z758" s="11">
        <f>'OddsRatio_working_3-way'!X758^(1/3)*COS('OddsRatio_working_3-way'!Y758/3)</f>
        <v>0.52196278903462334</v>
      </c>
      <c r="AA758" s="11">
        <f>'OddsRatio_working_3-way'!X758^(1/3)*COS(('OddsRatio_working_3-way'!Y758+2*PI())/3)</f>
        <v>-0.31996190052416507</v>
      </c>
      <c r="AB758" s="11">
        <f>'OddsRatio_working_3-way'!X758^(1/3)*COS(('OddsRatio_working_3-way'!Y758+4*PI())/3)</f>
        <v>-0.20200088851045819</v>
      </c>
      <c r="AC758" s="11">
        <f>'OddsRatio_working_3-way'!X758^(1/3)*SIN('OddsRatio_working_3-way'!Y758/3)</f>
        <v>6.8104822039994392E-2</v>
      </c>
      <c r="AD758" s="11">
        <f>'OddsRatio_working_3-way'!X758^(1/3)*SIN(('OddsRatio_working_3-way'!Y758+2*PI())/3)</f>
        <v>0.41798062411416431</v>
      </c>
      <c r="AE758" s="11">
        <f>'OddsRatio_working_3-way'!X758^(1/3)*SIN(('OddsRatio_working_3-way'!Y758+4*PI())/3)</f>
        <v>-0.48608544615415861</v>
      </c>
      <c r="AF758" s="11">
        <f>-'OddsRatio_working_3-way'!U758/(3*'OddsRatio_working_3-way'!X758^(1/3))*COS(('OddsRatio_working_3-way'!Y758)/3)</f>
        <v>0.52196278903462323</v>
      </c>
      <c r="AG758" s="11">
        <f>-'OddsRatio_working_3-way'!U758/(3*'OddsRatio_working_3-way'!X758^(1/3))*COS(('OddsRatio_working_3-way'!Y758+2*PI())/3)</f>
        <v>-0.31996190052416495</v>
      </c>
      <c r="AH758" s="11">
        <f>-'OddsRatio_working_3-way'!U758/(3*'OddsRatio_working_3-way'!X758^(1/3))*COS(('OddsRatio_working_3-way'!Y758+4*PI())/3)</f>
        <v>-0.20200088851045814</v>
      </c>
      <c r="AI758" s="11">
        <f>'OddsRatio_working_3-way'!U758/(3*'OddsRatio_working_3-way'!X758^(1/3))*SIN(('OddsRatio_working_3-way'!Y758)/3)</f>
        <v>-6.8104822039994378E-2</v>
      </c>
      <c r="AJ758" s="11">
        <f>'OddsRatio_working_3-way'!U758/(3*'OddsRatio_working_3-way'!X758^(1/3))*SIN(('OddsRatio_working_3-way'!Y758+2*PI())/3)</f>
        <v>-0.41798062411416426</v>
      </c>
      <c r="AK758" s="11">
        <f>'OddsRatio_working_3-way'!U758/(3*'OddsRatio_working_3-way'!X758^(1/3))*SIN(('OddsRatio_working_3-way'!Y758+4*PI())/3)</f>
        <v>0.4860854461541585</v>
      </c>
      <c r="AL758" s="11">
        <f>'OddsRatio_working_3-way'!Z758+'OddsRatio_working_3-way'!AF758</f>
        <v>1.0439255780692465</v>
      </c>
      <c r="AM758" s="11">
        <f>'OddsRatio_working_3-way'!AA758+'OddsRatio_working_3-way'!AG758</f>
        <v>-0.63992380104833002</v>
      </c>
      <c r="AN758" s="11">
        <f>'OddsRatio_working_3-way'!AB758+'OddsRatio_working_3-way'!AH758</f>
        <v>-0.40400177702091633</v>
      </c>
      <c r="AO758" s="11">
        <f>'OddsRatio_working_3-way'!AC758+'OddsRatio_working_3-way'!AI758</f>
        <v>0</v>
      </c>
      <c r="AP758" s="11">
        <f>'OddsRatio_working_3-way'!AD758+'OddsRatio_working_3-way'!AJ758</f>
        <v>0</v>
      </c>
      <c r="AQ758" s="11">
        <f>'OddsRatio_working_3-way'!AE758+'OddsRatio_working_3-way'!AK758</f>
        <v>0</v>
      </c>
      <c r="AR758" s="10">
        <f>IF(A758="","",IF(('OddsRatio_working_3-way'!X758=0),IF(Q758&gt;0,-Q758^(1/3),(-Q758)^(1/3)),'OddsRatio_working_3-way'!AL758-'OddsRatio_working_3-way'!R758/3))</f>
        <v>1.0439255780692465</v>
      </c>
      <c r="AS758" s="11">
        <f>IF(('OddsRatio_working_3-way'!X758=0),IF(Q758&gt;0,-Q758^(1/3),(-Q758)^(1/3)),'OddsRatio_working_3-way'!AM758-'OddsRatio_working_3-way'!R758/3)</f>
        <v>-0.63992380104833002</v>
      </c>
      <c r="AT758" s="11">
        <f>IF(('OddsRatio_working_3-way'!X758=0),IF(Q758&gt;0,-Q758^(1/3),(-Q758)^(1/3)),'OddsRatio_working_3-way'!AN758-'OddsRatio_working_3-way'!R758/3)</f>
        <v>-0.40400177702091633</v>
      </c>
      <c r="AU758" s="11">
        <f>IF(('OddsRatio_working_3-way'!X758=0),0,'OddsRatio_working_3-way'!AO758)</f>
        <v>0</v>
      </c>
      <c r="AV758" s="11">
        <f>IF(('OddsRatio_working_3-way'!X758=0),0,'OddsRatio_working_3-way'!AP758)</f>
        <v>0</v>
      </c>
      <c r="AW758" s="11">
        <f>IF(('OddsRatio_working_3-way'!X758=0),0,'OddsRatio_working_3-way'!AQ758)</f>
        <v>0</v>
      </c>
    </row>
    <row r="759" spans="1:49" x14ac:dyDescent="0.2">
      <c r="A759" s="4">
        <f>IF('True_Odds_Calculator_3-way'!A760="","",'True_Odds_Calculator_3-way'!A760)</f>
        <v>1.88</v>
      </c>
      <c r="B759" s="4">
        <f>IF('True_Odds_Calculator_3-way'!B760="","",'True_Odds_Calculator_3-way'!B760)</f>
        <v>3.46</v>
      </c>
      <c r="C759" s="4">
        <f>IF('True_Odds_Calculator_3-way'!C760="","",'True_Odds_Calculator_3-way'!C760)</f>
        <v>4.75</v>
      </c>
      <c r="D759" s="9">
        <f t="shared" si="156"/>
        <v>0.51918862379210762</v>
      </c>
      <c r="E759" s="9">
        <f t="shared" si="157"/>
        <v>0.27864305155997116</v>
      </c>
      <c r="F759" s="9">
        <f t="shared" si="158"/>
        <v>0.20216832464792139</v>
      </c>
      <c r="G759" s="9">
        <f t="shared" si="159"/>
        <v>1.0523662091860166</v>
      </c>
      <c r="H759" s="9">
        <f t="shared" si="160"/>
        <v>1.9260822640836943</v>
      </c>
      <c r="I759" s="9">
        <f t="shared" si="161"/>
        <v>3.5888208745976007</v>
      </c>
      <c r="J759" s="9">
        <f t="shared" si="162"/>
        <v>4.9463732844475619</v>
      </c>
      <c r="K759" s="11">
        <f t="shared" si="163"/>
        <v>0.53191489361702127</v>
      </c>
      <c r="L759" s="11">
        <f t="shared" si="164"/>
        <v>0.28901734104046245</v>
      </c>
      <c r="M759" s="11">
        <f t="shared" si="165"/>
        <v>0.21052631578947367</v>
      </c>
      <c r="N759" s="11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-0.26273715280699594</v>
      </c>
      <c r="O759" s="11">
        <f>0</f>
        <v>0</v>
      </c>
      <c r="P759" s="11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0.22946617558531679</v>
      </c>
      <c r="Q759" s="11">
        <f>2*'OddsRatio_working_3-way'!K759*'OddsRatio_working_3-way'!L759*'OddsRatio_working_3-way'!M759</f>
        <v>6.4729527668636613E-2</v>
      </c>
      <c r="R759" s="11">
        <f t="shared" si="166"/>
        <v>0</v>
      </c>
      <c r="S759" s="11">
        <f t="shared" si="167"/>
        <v>-0.87336782458733697</v>
      </c>
      <c r="T759" s="11">
        <f t="shared" si="168"/>
        <v>-0.24636610002463669</v>
      </c>
      <c r="U759" s="11">
        <f>'OddsRatio_working_3-way'!S759-'OddsRatio_working_3-way'!R759^2/3</f>
        <v>-0.87336782458733697</v>
      </c>
      <c r="V759" s="11">
        <f>'OddsRatio_working_3-way'!S759*'OddsRatio_working_3-way'!R759/3-2*'OddsRatio_working_3-way'!R759^3/27-'OddsRatio_working_3-way'!T759</f>
        <v>0.24636610002463669</v>
      </c>
      <c r="W759" s="11">
        <f>'OddsRatio_working_3-way'!V759^2+4*'OddsRatio_working_3-way'!U759^3/27</f>
        <v>-3.7997072275976103E-2</v>
      </c>
      <c r="X759" s="11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0.15707747094771848</v>
      </c>
      <c r="Y759" s="11">
        <f>IF('OddsRatio_working_3-way'!W759&gt;=0,IF('OddsRatio_working_3-way'!V759+SQRT('OddsRatio_working_3-way'!W759)&gt;0,0,PI()),ACOS('OddsRatio_working_3-way'!V759/(2*'OddsRatio_working_3-way'!X759)))</f>
        <v>0.66936079188329101</v>
      </c>
      <c r="Z759" s="11">
        <f>'OddsRatio_working_3-way'!X759^(1/3)*COS('OddsRatio_working_3-way'!Y759/3)</f>
        <v>0.52618310459300832</v>
      </c>
      <c r="AA759" s="11">
        <f>'OddsRatio_working_3-way'!X759^(1/3)*COS(('OddsRatio_working_3-way'!Y759+2*PI())/3)</f>
        <v>-0.36648624015560849</v>
      </c>
      <c r="AB759" s="11">
        <f>'OddsRatio_working_3-way'!X759^(1/3)*COS(('OddsRatio_working_3-way'!Y759+4*PI())/3)</f>
        <v>-0.15969686443739994</v>
      </c>
      <c r="AC759" s="11">
        <f>'OddsRatio_working_3-way'!X759^(1/3)*SIN('OddsRatio_working_3-way'!Y759/3)</f>
        <v>0.11938990173646247</v>
      </c>
      <c r="AD759" s="11">
        <f>'OddsRatio_working_3-way'!X759^(1/3)*SIN(('OddsRatio_working_3-way'!Y759+2*PI())/3)</f>
        <v>0.39599298475147837</v>
      </c>
      <c r="AE759" s="11">
        <f>'OddsRatio_working_3-way'!X759^(1/3)*SIN(('OddsRatio_working_3-way'!Y759+4*PI())/3)</f>
        <v>-0.51538288648794084</v>
      </c>
      <c r="AF759" s="11">
        <f>-'OddsRatio_working_3-way'!U759/(3*'OddsRatio_working_3-way'!X759^(1/3))*COS(('OddsRatio_working_3-way'!Y759)/3)</f>
        <v>0.52618310459300843</v>
      </c>
      <c r="AG759" s="11">
        <f>-'OddsRatio_working_3-way'!U759/(3*'OddsRatio_working_3-way'!X759^(1/3))*COS(('OddsRatio_working_3-way'!Y759+2*PI())/3)</f>
        <v>-0.3664862401556086</v>
      </c>
      <c r="AH759" s="11">
        <f>-'OddsRatio_working_3-way'!U759/(3*'OddsRatio_working_3-way'!X759^(1/3))*COS(('OddsRatio_working_3-way'!Y759+4*PI())/3)</f>
        <v>-0.1596968644374</v>
      </c>
      <c r="AI759" s="11">
        <f>'OddsRatio_working_3-way'!U759/(3*'OddsRatio_working_3-way'!X759^(1/3))*SIN(('OddsRatio_working_3-way'!Y759)/3)</f>
        <v>-0.11938990173646249</v>
      </c>
      <c r="AJ759" s="11">
        <f>'OddsRatio_working_3-way'!U759/(3*'OddsRatio_working_3-way'!X759^(1/3))*SIN(('OddsRatio_working_3-way'!Y759+2*PI())/3)</f>
        <v>-0.39599298475147848</v>
      </c>
      <c r="AK759" s="11">
        <f>'OddsRatio_working_3-way'!U759/(3*'OddsRatio_working_3-way'!X759^(1/3))*SIN(('OddsRatio_working_3-way'!Y759+4*PI())/3)</f>
        <v>0.51538288648794095</v>
      </c>
      <c r="AL759" s="11">
        <f>'OddsRatio_working_3-way'!Z759+'OddsRatio_working_3-way'!AF759</f>
        <v>1.0523662091860166</v>
      </c>
      <c r="AM759" s="11">
        <f>'OddsRatio_working_3-way'!AA759+'OddsRatio_working_3-way'!AG759</f>
        <v>-0.73297248031121709</v>
      </c>
      <c r="AN759" s="11">
        <f>'OddsRatio_working_3-way'!AB759+'OddsRatio_working_3-way'!AH759</f>
        <v>-0.31939372887479994</v>
      </c>
      <c r="AO759" s="11">
        <f>'OddsRatio_working_3-way'!AC759+'OddsRatio_working_3-way'!AI759</f>
        <v>0</v>
      </c>
      <c r="AP759" s="11">
        <f>'OddsRatio_working_3-way'!AD759+'OddsRatio_working_3-way'!AJ759</f>
        <v>0</v>
      </c>
      <c r="AQ759" s="11">
        <f>'OddsRatio_working_3-way'!AE759+'OddsRatio_working_3-way'!AK759</f>
        <v>0</v>
      </c>
      <c r="AR759" s="10">
        <f>IF(A759="","",IF(('OddsRatio_working_3-way'!X759=0),IF(Q759&gt;0,-Q759^(1/3),(-Q759)^(1/3)),'OddsRatio_working_3-way'!AL759-'OddsRatio_working_3-way'!R759/3))</f>
        <v>1.0523662091860166</v>
      </c>
      <c r="AS759" s="11">
        <f>IF(('OddsRatio_working_3-way'!X759=0),IF(Q759&gt;0,-Q759^(1/3),(-Q759)^(1/3)),'OddsRatio_working_3-way'!AM759-'OddsRatio_working_3-way'!R759/3)</f>
        <v>-0.73297248031121709</v>
      </c>
      <c r="AT759" s="11">
        <f>IF(('OddsRatio_working_3-way'!X759=0),IF(Q759&gt;0,-Q759^(1/3),(-Q759)^(1/3)),'OddsRatio_working_3-way'!AN759-'OddsRatio_working_3-way'!R759/3)</f>
        <v>-0.31939372887479994</v>
      </c>
      <c r="AU759" s="11">
        <f>IF(('OddsRatio_working_3-way'!X759=0),0,'OddsRatio_working_3-way'!AO759)</f>
        <v>0</v>
      </c>
      <c r="AV759" s="11">
        <f>IF(('OddsRatio_working_3-way'!X759=0),0,'OddsRatio_working_3-way'!AP759)</f>
        <v>0</v>
      </c>
      <c r="AW759" s="11">
        <f>IF(('OddsRatio_working_3-way'!X759=0),0,'OddsRatio_working_3-way'!AQ759)</f>
        <v>0</v>
      </c>
    </row>
    <row r="760" spans="1:49" x14ac:dyDescent="0.2">
      <c r="A760" s="4">
        <f>IF('True_Odds_Calculator_3-way'!A761="","",'True_Odds_Calculator_3-way'!A761)</f>
        <v>2.5099999999999998</v>
      </c>
      <c r="B760" s="4">
        <f>IF('True_Odds_Calculator_3-way'!B761="","",'True_Odds_Calculator_3-way'!B761)</f>
        <v>3.44</v>
      </c>
      <c r="C760" s="4">
        <f>IF('True_Odds_Calculator_3-way'!C761="","",'True_Odds_Calculator_3-way'!C761)</f>
        <v>2.96</v>
      </c>
      <c r="D760" s="9">
        <f t="shared" si="156"/>
        <v>0.38874160868667706</v>
      </c>
      <c r="E760" s="9">
        <f t="shared" si="157"/>
        <v>0.28241915605404921</v>
      </c>
      <c r="F760" s="9">
        <f t="shared" si="158"/>
        <v>0.32883923525927367</v>
      </c>
      <c r="G760" s="9">
        <f t="shared" si="159"/>
        <v>1.0413263530807781</v>
      </c>
      <c r="H760" s="9">
        <f t="shared" si="160"/>
        <v>2.5724027931519746</v>
      </c>
      <c r="I760" s="9">
        <f t="shared" si="161"/>
        <v>3.5408363015170989</v>
      </c>
      <c r="J760" s="9">
        <f t="shared" si="162"/>
        <v>3.0409996520383245</v>
      </c>
      <c r="K760" s="11">
        <f t="shared" si="163"/>
        <v>0.39840637450199207</v>
      </c>
      <c r="L760" s="11">
        <f t="shared" si="164"/>
        <v>0.29069767441860467</v>
      </c>
      <c r="M760" s="11">
        <f t="shared" si="165"/>
        <v>0.33783783783783783</v>
      </c>
      <c r="N760" s="11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-0.28255238004612593</v>
      </c>
      <c r="O760" s="11">
        <f>0</f>
        <v>0</v>
      </c>
      <c r="P760" s="11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0.23124034346586003</v>
      </c>
      <c r="Q760" s="11">
        <f>2*'OddsRatio_working_3-way'!K760*'OddsRatio_working_3-way'!L760*'OddsRatio_working_3-way'!M760</f>
        <v>7.8253923338700515E-2</v>
      </c>
      <c r="R760" s="11">
        <f t="shared" si="166"/>
        <v>0</v>
      </c>
      <c r="S760" s="11">
        <f t="shared" si="167"/>
        <v>-0.81839814418873646</v>
      </c>
      <c r="T760" s="11">
        <f t="shared" si="168"/>
        <v>-0.2769536866966959</v>
      </c>
      <c r="U760" s="11">
        <f>'OddsRatio_working_3-way'!S760-'OddsRatio_working_3-way'!R760^2/3</f>
        <v>-0.81839814418873646</v>
      </c>
      <c r="V760" s="11">
        <f>'OddsRatio_working_3-way'!S760*'OddsRatio_working_3-way'!R760/3-2*'OddsRatio_working_3-way'!R760^3/27-'OddsRatio_working_3-way'!T760</f>
        <v>0.2769536866966959</v>
      </c>
      <c r="W760" s="11">
        <f>'OddsRatio_working_3-way'!V760^2+4*'OddsRatio_working_3-way'!U760^3/27</f>
        <v>-4.5030323976519154E-3</v>
      </c>
      <c r="X760" s="11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0.14248366307452892</v>
      </c>
      <c r="Y760" s="11">
        <f>IF('OddsRatio_working_3-way'!W760&gt;=0,IF('OddsRatio_working_3-way'!V760+SQRT('OddsRatio_working_3-way'!W760)&gt;0,0,PI()),ACOS('OddsRatio_working_3-way'!V760/(2*'OddsRatio_working_3-way'!X760)))</f>
        <v>0.23771434697851079</v>
      </c>
      <c r="Z760" s="11">
        <f>'OddsRatio_working_3-way'!X760^(1/3)*COS('OddsRatio_working_3-way'!Y760/3)</f>
        <v>0.52066317654038907</v>
      </c>
      <c r="AA760" s="11">
        <f>'OddsRatio_working_3-way'!X760^(1/3)*COS(('OddsRatio_working_3-way'!Y760+2*PI())/3)</f>
        <v>-0.29613561728004023</v>
      </c>
      <c r="AB760" s="11">
        <f>'OddsRatio_working_3-way'!X760^(1/3)*COS(('OddsRatio_working_3-way'!Y760+4*PI())/3)</f>
        <v>-0.22452755926034895</v>
      </c>
      <c r="AC760" s="11">
        <f>'OddsRatio_working_3-way'!X760^(1/3)*SIN('OddsRatio_working_3-way'!Y760/3)</f>
        <v>4.134293157381537E-2</v>
      </c>
      <c r="AD760" s="11">
        <f>'OddsRatio_working_3-way'!X760^(1/3)*SIN(('OddsRatio_working_3-way'!Y760+2*PI())/3)</f>
        <v>0.43023607191217134</v>
      </c>
      <c r="AE760" s="11">
        <f>'OddsRatio_working_3-way'!X760^(1/3)*SIN(('OddsRatio_working_3-way'!Y760+4*PI())/3)</f>
        <v>-0.47157900348598641</v>
      </c>
      <c r="AF760" s="11">
        <f>-'OddsRatio_working_3-way'!U760/(3*'OddsRatio_working_3-way'!X760^(1/3))*COS(('OddsRatio_working_3-way'!Y760)/3)</f>
        <v>0.52066317654038907</v>
      </c>
      <c r="AG760" s="11">
        <f>-'OddsRatio_working_3-way'!U760/(3*'OddsRatio_working_3-way'!X760^(1/3))*COS(('OddsRatio_working_3-way'!Y760+2*PI())/3)</f>
        <v>-0.29613561728004023</v>
      </c>
      <c r="AH760" s="11">
        <f>-'OddsRatio_working_3-way'!U760/(3*'OddsRatio_working_3-way'!X760^(1/3))*COS(('OddsRatio_working_3-way'!Y760+4*PI())/3)</f>
        <v>-0.22452755926034895</v>
      </c>
      <c r="AI760" s="11">
        <f>'OddsRatio_working_3-way'!U760/(3*'OddsRatio_working_3-way'!X760^(1/3))*SIN(('OddsRatio_working_3-way'!Y760)/3)</f>
        <v>-4.134293157381537E-2</v>
      </c>
      <c r="AJ760" s="11">
        <f>'OddsRatio_working_3-way'!U760/(3*'OddsRatio_working_3-way'!X760^(1/3))*SIN(('OddsRatio_working_3-way'!Y760+2*PI())/3)</f>
        <v>-0.43023607191217134</v>
      </c>
      <c r="AK760" s="11">
        <f>'OddsRatio_working_3-way'!U760/(3*'OddsRatio_working_3-way'!X760^(1/3))*SIN(('OddsRatio_working_3-way'!Y760+4*PI())/3)</f>
        <v>0.47157900348598641</v>
      </c>
      <c r="AL760" s="11">
        <f>'OddsRatio_working_3-way'!Z760+'OddsRatio_working_3-way'!AF760</f>
        <v>1.0413263530807781</v>
      </c>
      <c r="AM760" s="11">
        <f>'OddsRatio_working_3-way'!AA760+'OddsRatio_working_3-way'!AG760</f>
        <v>-0.59227123456008046</v>
      </c>
      <c r="AN760" s="11">
        <f>'OddsRatio_working_3-way'!AB760+'OddsRatio_working_3-way'!AH760</f>
        <v>-0.4490551185206979</v>
      </c>
      <c r="AO760" s="11">
        <f>'OddsRatio_working_3-way'!AC760+'OddsRatio_working_3-way'!AI760</f>
        <v>0</v>
      </c>
      <c r="AP760" s="11">
        <f>'OddsRatio_working_3-way'!AD760+'OddsRatio_working_3-way'!AJ760</f>
        <v>0</v>
      </c>
      <c r="AQ760" s="11">
        <f>'OddsRatio_working_3-way'!AE760+'OddsRatio_working_3-way'!AK760</f>
        <v>0</v>
      </c>
      <c r="AR760" s="10">
        <f>IF(A760="","",IF(('OddsRatio_working_3-way'!X760=0),IF(Q760&gt;0,-Q760^(1/3),(-Q760)^(1/3)),'OddsRatio_working_3-way'!AL760-'OddsRatio_working_3-way'!R760/3))</f>
        <v>1.0413263530807781</v>
      </c>
      <c r="AS760" s="11">
        <f>IF(('OddsRatio_working_3-way'!X760=0),IF(Q760&gt;0,-Q760^(1/3),(-Q760)^(1/3)),'OddsRatio_working_3-way'!AM760-'OddsRatio_working_3-way'!R760/3)</f>
        <v>-0.59227123456008046</v>
      </c>
      <c r="AT760" s="11">
        <f>IF(('OddsRatio_working_3-way'!X760=0),IF(Q760&gt;0,-Q760^(1/3),(-Q760)^(1/3)),'OddsRatio_working_3-way'!AN760-'OddsRatio_working_3-way'!R760/3)</f>
        <v>-0.4490551185206979</v>
      </c>
      <c r="AU760" s="11">
        <f>IF(('OddsRatio_working_3-way'!X760=0),0,'OddsRatio_working_3-way'!AO760)</f>
        <v>0</v>
      </c>
      <c r="AV760" s="11">
        <f>IF(('OddsRatio_working_3-way'!X760=0),0,'OddsRatio_working_3-way'!AP760)</f>
        <v>0</v>
      </c>
      <c r="AW760" s="11">
        <f>IF(('OddsRatio_working_3-way'!X760=0),0,'OddsRatio_working_3-way'!AQ760)</f>
        <v>0</v>
      </c>
    </row>
    <row r="761" spans="1:49" x14ac:dyDescent="0.2">
      <c r="A761" s="4">
        <f>IF('True_Odds_Calculator_3-way'!A762="","",'True_Odds_Calculator_3-way'!A762)</f>
        <v>1.52</v>
      </c>
      <c r="B761" s="4">
        <f>IF('True_Odds_Calculator_3-way'!B762="","",'True_Odds_Calculator_3-way'!B762)</f>
        <v>4.51</v>
      </c>
      <c r="C761" s="4">
        <f>IF('True_Odds_Calculator_3-way'!C762="","",'True_Odds_Calculator_3-way'!C762)</f>
        <v>6.64</v>
      </c>
      <c r="D761" s="9">
        <f t="shared" si="156"/>
        <v>0.64475093891832636</v>
      </c>
      <c r="E761" s="9">
        <f t="shared" si="157"/>
        <v>0.21190216968768624</v>
      </c>
      <c r="F761" s="9">
        <f t="shared" si="158"/>
        <v>0.14334689139398743</v>
      </c>
      <c r="G761" s="9">
        <f t="shared" si="159"/>
        <v>1.0595894167398048</v>
      </c>
      <c r="H761" s="9">
        <f t="shared" si="160"/>
        <v>1.5509864967046985</v>
      </c>
      <c r="I761" s="9">
        <f t="shared" si="161"/>
        <v>4.7191588527567143</v>
      </c>
      <c r="J761" s="9">
        <f t="shared" si="162"/>
        <v>6.9760843104124977</v>
      </c>
      <c r="K761" s="11">
        <f t="shared" si="163"/>
        <v>0.65789473684210531</v>
      </c>
      <c r="L761" s="11">
        <f t="shared" si="164"/>
        <v>0.22172949002217296</v>
      </c>
      <c r="M761" s="11">
        <f t="shared" si="165"/>
        <v>0.15060240963855423</v>
      </c>
      <c r="N761" s="11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-0.22615248015050038</v>
      </c>
      <c r="O761" s="11">
        <f>0</f>
        <v>0</v>
      </c>
      <c r="P761" s="11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0.21244096469903423</v>
      </c>
      <c r="Q761" s="11">
        <f>2*'OddsRatio_working_3-way'!K761*'OddsRatio_working_3-way'!L761*'OddsRatio_working_3-way'!M761</f>
        <v>4.3938151954298704E-2</v>
      </c>
      <c r="R761" s="11">
        <f t="shared" si="166"/>
        <v>0</v>
      </c>
      <c r="S761" s="11">
        <f t="shared" si="167"/>
        <v>-0.93937048383311395</v>
      </c>
      <c r="T761" s="11">
        <f t="shared" si="168"/>
        <v>-0.19428551888999254</v>
      </c>
      <c r="U761" s="11">
        <f>'OddsRatio_working_3-way'!S761-'OddsRatio_working_3-way'!R761^2/3</f>
        <v>-0.93937048383311395</v>
      </c>
      <c r="V761" s="11">
        <f>'OddsRatio_working_3-way'!S761*'OddsRatio_working_3-way'!R761/3-2*'OddsRatio_working_3-way'!R761^3/27-'OddsRatio_working_3-way'!T761</f>
        <v>0.19428551888999254</v>
      </c>
      <c r="W761" s="11">
        <f>'OddsRatio_working_3-way'!V761^2+4*'OddsRatio_working_3-way'!U761^3/27</f>
        <v>-8.5055566162216933E-2</v>
      </c>
      <c r="X761" s="11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0.17521588755915557</v>
      </c>
      <c r="Y761" s="11">
        <f>IF('OddsRatio_working_3-way'!W761&gt;=0,IF('OddsRatio_working_3-way'!V761+SQRT('OddsRatio_working_3-way'!W761)&gt;0,0,PI()),ACOS('OddsRatio_working_3-way'!V761/(2*'OddsRatio_working_3-way'!X761)))</f>
        <v>0.9831334083595612</v>
      </c>
      <c r="Z761" s="11">
        <f>'OddsRatio_working_3-way'!X761^(1/3)*COS('OddsRatio_working_3-way'!Y761/3)</f>
        <v>0.5297947083699025</v>
      </c>
      <c r="AA761" s="11">
        <f>'OddsRatio_working_3-way'!X761^(1/3)*COS(('OddsRatio_working_3-way'!Y761+2*PI())/3)</f>
        <v>-0.42088067443335458</v>
      </c>
      <c r="AB761" s="11">
        <f>'OddsRatio_working_3-way'!X761^(1/3)*COS(('OddsRatio_working_3-way'!Y761+4*PI())/3)</f>
        <v>-0.10891403393654803</v>
      </c>
      <c r="AC761" s="11">
        <f>'OddsRatio_working_3-way'!X761^(1/3)*SIN('OddsRatio_working_3-way'!Y761/3)</f>
        <v>0.18011402386901459</v>
      </c>
      <c r="AD761" s="11">
        <f>'OddsRatio_working_3-way'!X761^(1/3)*SIN(('OddsRatio_working_3-way'!Y761+2*PI())/3)</f>
        <v>0.36875866430439647</v>
      </c>
      <c r="AE761" s="11">
        <f>'OddsRatio_working_3-way'!X761^(1/3)*SIN(('OddsRatio_working_3-way'!Y761+4*PI())/3)</f>
        <v>-0.54887268817341106</v>
      </c>
      <c r="AF761" s="11">
        <f>-'OddsRatio_working_3-way'!U761/(3*'OddsRatio_working_3-way'!X761^(1/3))*COS(('OddsRatio_working_3-way'!Y761)/3)</f>
        <v>0.52979470836990239</v>
      </c>
      <c r="AG761" s="11">
        <f>-'OddsRatio_working_3-way'!U761/(3*'OddsRatio_working_3-way'!X761^(1/3))*COS(('OddsRatio_working_3-way'!Y761+2*PI())/3)</f>
        <v>-0.42088067443335453</v>
      </c>
      <c r="AH761" s="11">
        <f>-'OddsRatio_working_3-way'!U761/(3*'OddsRatio_working_3-way'!X761^(1/3))*COS(('OddsRatio_working_3-way'!Y761+4*PI())/3)</f>
        <v>-0.108914033936548</v>
      </c>
      <c r="AI761" s="11">
        <f>'OddsRatio_working_3-way'!U761/(3*'OddsRatio_working_3-way'!X761^(1/3))*SIN(('OddsRatio_working_3-way'!Y761)/3)</f>
        <v>-0.18011402386901457</v>
      </c>
      <c r="AJ761" s="11">
        <f>'OddsRatio_working_3-way'!U761/(3*'OddsRatio_working_3-way'!X761^(1/3))*SIN(('OddsRatio_working_3-way'!Y761+2*PI())/3)</f>
        <v>-0.36875866430439641</v>
      </c>
      <c r="AK761" s="11">
        <f>'OddsRatio_working_3-way'!U761/(3*'OddsRatio_working_3-way'!X761^(1/3))*SIN(('OddsRatio_working_3-way'!Y761+4*PI())/3)</f>
        <v>0.54887268817341095</v>
      </c>
      <c r="AL761" s="11">
        <f>'OddsRatio_working_3-way'!Z761+'OddsRatio_working_3-way'!AF761</f>
        <v>1.0595894167398048</v>
      </c>
      <c r="AM761" s="11">
        <f>'OddsRatio_working_3-way'!AA761+'OddsRatio_working_3-way'!AG761</f>
        <v>-0.84176134886670906</v>
      </c>
      <c r="AN761" s="11">
        <f>'OddsRatio_working_3-way'!AB761+'OddsRatio_working_3-way'!AH761</f>
        <v>-0.21782806787309603</v>
      </c>
      <c r="AO761" s="11">
        <f>'OddsRatio_working_3-way'!AC761+'OddsRatio_working_3-way'!AI761</f>
        <v>0</v>
      </c>
      <c r="AP761" s="11">
        <f>'OddsRatio_working_3-way'!AD761+'OddsRatio_working_3-way'!AJ761</f>
        <v>0</v>
      </c>
      <c r="AQ761" s="11">
        <f>'OddsRatio_working_3-way'!AE761+'OddsRatio_working_3-way'!AK761</f>
        <v>0</v>
      </c>
      <c r="AR761" s="10">
        <f>IF(A761="","",IF(('OddsRatio_working_3-way'!X761=0),IF(Q761&gt;0,-Q761^(1/3),(-Q761)^(1/3)),'OddsRatio_working_3-way'!AL761-'OddsRatio_working_3-way'!R761/3))</f>
        <v>1.0595894167398048</v>
      </c>
      <c r="AS761" s="11">
        <f>IF(('OddsRatio_working_3-way'!X761=0),IF(Q761&gt;0,-Q761^(1/3),(-Q761)^(1/3)),'OddsRatio_working_3-way'!AM761-'OddsRatio_working_3-way'!R761/3)</f>
        <v>-0.84176134886670906</v>
      </c>
      <c r="AT761" s="11">
        <f>IF(('OddsRatio_working_3-way'!X761=0),IF(Q761&gt;0,-Q761^(1/3),(-Q761)^(1/3)),'OddsRatio_working_3-way'!AN761-'OddsRatio_working_3-way'!R761/3)</f>
        <v>-0.21782806787309603</v>
      </c>
      <c r="AU761" s="11">
        <f>IF(('OddsRatio_working_3-way'!X761=0),0,'OddsRatio_working_3-way'!AO761)</f>
        <v>0</v>
      </c>
      <c r="AV761" s="11">
        <f>IF(('OddsRatio_working_3-way'!X761=0),0,'OddsRatio_working_3-way'!AP761)</f>
        <v>0</v>
      </c>
      <c r="AW761" s="11">
        <f>IF(('OddsRatio_working_3-way'!X761=0),0,'OddsRatio_working_3-way'!AQ761)</f>
        <v>0</v>
      </c>
    </row>
    <row r="762" spans="1:49" x14ac:dyDescent="0.2">
      <c r="A762" s="4">
        <f>IF('True_Odds_Calculator_3-way'!A763="","",'True_Odds_Calculator_3-way'!A763)</f>
        <v>2.2400000000000002</v>
      </c>
      <c r="B762" s="4">
        <f>IF('True_Odds_Calculator_3-way'!B763="","",'True_Odds_Calculator_3-way'!B763)</f>
        <v>3.33</v>
      </c>
      <c r="C762" s="4">
        <f>IF('True_Odds_Calculator_3-way'!C763="","",'True_Odds_Calculator_3-way'!C763)</f>
        <v>3.55</v>
      </c>
      <c r="D762" s="9">
        <f t="shared" si="156"/>
        <v>0.43573615592092685</v>
      </c>
      <c r="E762" s="9">
        <f t="shared" si="157"/>
        <v>0.29126629216477173</v>
      </c>
      <c r="F762" s="9">
        <f t="shared" si="158"/>
        <v>0.27299755191430142</v>
      </c>
      <c r="G762" s="9">
        <f t="shared" si="159"/>
        <v>1.0443280434206639</v>
      </c>
      <c r="H762" s="9">
        <f t="shared" si="160"/>
        <v>2.2949667738416233</v>
      </c>
      <c r="I762" s="9">
        <f t="shared" si="161"/>
        <v>3.4332843411701472</v>
      </c>
      <c r="J762" s="9">
        <f t="shared" si="162"/>
        <v>3.6630365107226934</v>
      </c>
      <c r="K762" s="11">
        <f t="shared" si="163"/>
        <v>0.4464285714285714</v>
      </c>
      <c r="L762" s="11">
        <f t="shared" si="164"/>
        <v>0.3003003003003003</v>
      </c>
      <c r="M762" s="11">
        <f t="shared" si="165"/>
        <v>0.28169014084507044</v>
      </c>
      <c r="N762" s="11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-0.27822566026791384</v>
      </c>
      <c r="O762" s="11">
        <f>0</f>
        <v>0</v>
      </c>
      <c r="P762" s="11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0.23111642829952689</v>
      </c>
      <c r="Q762" s="11">
        <f>2*'OddsRatio_working_3-way'!K762*'OddsRatio_working_3-way'!L762*'OddsRatio_working_3-way'!M762</f>
        <v>7.5528244542329051E-2</v>
      </c>
      <c r="R762" s="11">
        <f t="shared" si="166"/>
        <v>0</v>
      </c>
      <c r="S762" s="11">
        <f t="shared" si="167"/>
        <v>-0.83067977294752859</v>
      </c>
      <c r="T762" s="11">
        <f t="shared" si="168"/>
        <v>-0.27146397808742762</v>
      </c>
      <c r="U762" s="11">
        <f>'OddsRatio_working_3-way'!S762-'OddsRatio_working_3-way'!R762^2/3</f>
        <v>-0.83067977294752859</v>
      </c>
      <c r="V762" s="11">
        <f>'OddsRatio_working_3-way'!S762*'OddsRatio_working_3-way'!R762/3-2*'OddsRatio_working_3-way'!R762^3/27-'OddsRatio_working_3-way'!T762</f>
        <v>0.27146397808742762</v>
      </c>
      <c r="W762" s="11">
        <f>'OddsRatio_working_3-way'!V762^2+4*'OddsRatio_working_3-way'!U762^3/27</f>
        <v>-1.122479566346897E-2</v>
      </c>
      <c r="X762" s="11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0.14570302593161916</v>
      </c>
      <c r="Y762" s="11">
        <f>IF('OddsRatio_working_3-way'!W762&gt;=0,IF('OddsRatio_working_3-way'!V762+SQRT('OddsRatio_working_3-way'!W762)&gt;0,0,PI()),ACOS('OddsRatio_working_3-way'!V762/(2*'OddsRatio_working_3-way'!X762)))</f>
        <v>0.37209964408866902</v>
      </c>
      <c r="Z762" s="11">
        <f>'OddsRatio_working_3-way'!X762^(1/3)*COS('OddsRatio_working_3-way'!Y762/3)</f>
        <v>0.52216402171033194</v>
      </c>
      <c r="AA762" s="11">
        <f>'OddsRatio_working_3-way'!X762^(1/3)*COS(('OddsRatio_working_3-way'!Y762+2*PI())/3)</f>
        <v>-0.3174601454496267</v>
      </c>
      <c r="AB762" s="11">
        <f>'OddsRatio_working_3-way'!X762^(1/3)*COS(('OddsRatio_working_3-way'!Y762+4*PI())/3)</f>
        <v>-0.20470387626070544</v>
      </c>
      <c r="AC762" s="11">
        <f>'OddsRatio_working_3-way'!X762^(1/3)*SIN('OddsRatio_working_3-way'!Y762/3)</f>
        <v>6.5099862369041611E-2</v>
      </c>
      <c r="AD762" s="11">
        <f>'OddsRatio_working_3-way'!X762^(1/3)*SIN(('OddsRatio_working_3-way'!Y762+2*PI())/3)</f>
        <v>0.41965737655887581</v>
      </c>
      <c r="AE762" s="11">
        <f>'OddsRatio_working_3-way'!X762^(1/3)*SIN(('OddsRatio_working_3-way'!Y762+4*PI())/3)</f>
        <v>-0.48475723892791739</v>
      </c>
      <c r="AF762" s="11">
        <f>-'OddsRatio_working_3-way'!U762/(3*'OddsRatio_working_3-way'!X762^(1/3))*COS(('OddsRatio_working_3-way'!Y762)/3)</f>
        <v>0.52216402171033194</v>
      </c>
      <c r="AG762" s="11">
        <f>-'OddsRatio_working_3-way'!U762/(3*'OddsRatio_working_3-way'!X762^(1/3))*COS(('OddsRatio_working_3-way'!Y762+2*PI())/3)</f>
        <v>-0.3174601454496267</v>
      </c>
      <c r="AH762" s="11">
        <f>-'OddsRatio_working_3-way'!U762/(3*'OddsRatio_working_3-way'!X762^(1/3))*COS(('OddsRatio_working_3-way'!Y762+4*PI())/3)</f>
        <v>-0.20470387626070544</v>
      </c>
      <c r="AI762" s="11">
        <f>'OddsRatio_working_3-way'!U762/(3*'OddsRatio_working_3-way'!X762^(1/3))*SIN(('OddsRatio_working_3-way'!Y762)/3)</f>
        <v>-6.5099862369041611E-2</v>
      </c>
      <c r="AJ762" s="11">
        <f>'OddsRatio_working_3-way'!U762/(3*'OddsRatio_working_3-way'!X762^(1/3))*SIN(('OddsRatio_working_3-way'!Y762+2*PI())/3)</f>
        <v>-0.41965737655887581</v>
      </c>
      <c r="AK762" s="11">
        <f>'OddsRatio_working_3-way'!U762/(3*'OddsRatio_working_3-way'!X762^(1/3))*SIN(('OddsRatio_working_3-way'!Y762+4*PI())/3)</f>
        <v>0.48475723892791739</v>
      </c>
      <c r="AL762" s="11">
        <f>'OddsRatio_working_3-way'!Z762+'OddsRatio_working_3-way'!AF762</f>
        <v>1.0443280434206639</v>
      </c>
      <c r="AM762" s="11">
        <f>'OddsRatio_working_3-way'!AA762+'OddsRatio_working_3-way'!AG762</f>
        <v>-0.63492029089925339</v>
      </c>
      <c r="AN762" s="11">
        <f>'OddsRatio_working_3-way'!AB762+'OddsRatio_working_3-way'!AH762</f>
        <v>-0.40940775252141087</v>
      </c>
      <c r="AO762" s="11">
        <f>'OddsRatio_working_3-way'!AC762+'OddsRatio_working_3-way'!AI762</f>
        <v>0</v>
      </c>
      <c r="AP762" s="11">
        <f>'OddsRatio_working_3-way'!AD762+'OddsRatio_working_3-way'!AJ762</f>
        <v>0</v>
      </c>
      <c r="AQ762" s="11">
        <f>'OddsRatio_working_3-way'!AE762+'OddsRatio_working_3-way'!AK762</f>
        <v>0</v>
      </c>
      <c r="AR762" s="10">
        <f>IF(A762="","",IF(('OddsRatio_working_3-way'!X762=0),IF(Q762&gt;0,-Q762^(1/3),(-Q762)^(1/3)),'OddsRatio_working_3-way'!AL762-'OddsRatio_working_3-way'!R762/3))</f>
        <v>1.0443280434206639</v>
      </c>
      <c r="AS762" s="11">
        <f>IF(('OddsRatio_working_3-way'!X762=0),IF(Q762&gt;0,-Q762^(1/3),(-Q762)^(1/3)),'OddsRatio_working_3-way'!AM762-'OddsRatio_working_3-way'!R762/3)</f>
        <v>-0.63492029089925339</v>
      </c>
      <c r="AT762" s="11">
        <f>IF(('OddsRatio_working_3-way'!X762=0),IF(Q762&gt;0,-Q762^(1/3),(-Q762)^(1/3)),'OddsRatio_working_3-way'!AN762-'OddsRatio_working_3-way'!R762/3)</f>
        <v>-0.40940775252141087</v>
      </c>
      <c r="AU762" s="11">
        <f>IF(('OddsRatio_working_3-way'!X762=0),0,'OddsRatio_working_3-way'!AO762)</f>
        <v>0</v>
      </c>
      <c r="AV762" s="11">
        <f>IF(('OddsRatio_working_3-way'!X762=0),0,'OddsRatio_working_3-way'!AP762)</f>
        <v>0</v>
      </c>
      <c r="AW762" s="11">
        <f>IF(('OddsRatio_working_3-way'!X762=0),0,'OddsRatio_working_3-way'!AQ762)</f>
        <v>0</v>
      </c>
    </row>
    <row r="763" spans="1:49" x14ac:dyDescent="0.2">
      <c r="A763" s="4">
        <f>IF('True_Odds_Calculator_3-way'!A764="","",'True_Odds_Calculator_3-way'!A764)</f>
        <v>4.2300000000000004</v>
      </c>
      <c r="B763" s="4">
        <f>IF('True_Odds_Calculator_3-way'!B764="","",'True_Odds_Calculator_3-way'!B764)</f>
        <v>3.95</v>
      </c>
      <c r="C763" s="4">
        <f>IF('True_Odds_Calculator_3-way'!C764="","",'True_Odds_Calculator_3-way'!C764)</f>
        <v>1.85</v>
      </c>
      <c r="D763" s="9">
        <f t="shared" si="156"/>
        <v>0.22766489062067838</v>
      </c>
      <c r="E763" s="9">
        <f t="shared" si="157"/>
        <v>0.24400117175680627</v>
      </c>
      <c r="F763" s="9">
        <f t="shared" si="158"/>
        <v>0.52833393762251535</v>
      </c>
      <c r="G763" s="9">
        <f t="shared" si="159"/>
        <v>1.0502850760503872</v>
      </c>
      <c r="H763" s="9">
        <f t="shared" si="160"/>
        <v>4.3924207956427512</v>
      </c>
      <c r="I763" s="9">
        <f t="shared" si="161"/>
        <v>4.098340974348643</v>
      </c>
      <c r="J763" s="9">
        <f t="shared" si="162"/>
        <v>1.8927423146428295</v>
      </c>
      <c r="K763" s="11">
        <f t="shared" si="163"/>
        <v>0.23640661938534277</v>
      </c>
      <c r="L763" s="11">
        <f t="shared" si="164"/>
        <v>0.25316455696202528</v>
      </c>
      <c r="M763" s="11">
        <f t="shared" si="165"/>
        <v>0.54054054054054046</v>
      </c>
      <c r="N763" s="11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-0.26201989762453015</v>
      </c>
      <c r="O763" s="11">
        <f>0</f>
        <v>0</v>
      </c>
      <c r="P763" s="11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0.22742915282640569</v>
      </c>
      <c r="Q763" s="11">
        <f>2*'OddsRatio_working_3-way'!K763*'OddsRatio_working_3-way'!L763*'OddsRatio_working_3-way'!M763</f>
        <v>6.47024616860329E-2</v>
      </c>
      <c r="R763" s="11">
        <f t="shared" si="166"/>
        <v>0</v>
      </c>
      <c r="S763" s="11">
        <f t="shared" si="167"/>
        <v>-0.86798428244677672</v>
      </c>
      <c r="T763" s="11">
        <f t="shared" si="168"/>
        <v>-0.24693720695498619</v>
      </c>
      <c r="U763" s="11">
        <f>'OddsRatio_working_3-way'!S763-'OddsRatio_working_3-way'!R763^2/3</f>
        <v>-0.86798428244677672</v>
      </c>
      <c r="V763" s="11">
        <f>'OddsRatio_working_3-way'!S763*'OddsRatio_working_3-way'!R763/3-2*'OddsRatio_working_3-way'!R763^3/27-'OddsRatio_working_3-way'!T763</f>
        <v>0.24693720695498619</v>
      </c>
      <c r="W763" s="11">
        <f>'OddsRatio_working_3-way'!V763^2+4*'OddsRatio_working_3-way'!U763^3/27</f>
        <v>-3.5901498295023357E-2</v>
      </c>
      <c r="X763" s="11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0.15562734534277151</v>
      </c>
      <c r="Y763" s="11">
        <f>IF('OddsRatio_working_3-way'!W763&gt;=0,IF('OddsRatio_working_3-way'!V763+SQRT('OddsRatio_working_3-way'!W763)&gt;0,0,PI()),ACOS('OddsRatio_working_3-way'!V763/(2*'OddsRatio_working_3-way'!X763)))</f>
        <v>0.65448655036329229</v>
      </c>
      <c r="Z763" s="11">
        <f>'OddsRatio_working_3-way'!X763^(1/3)*COS('OddsRatio_working_3-way'!Y763/3)</f>
        <v>0.52514253802519362</v>
      </c>
      <c r="AA763" s="11">
        <f>'OddsRatio_working_3-way'!X763^(1/3)*COS(('OddsRatio_working_3-way'!Y763+2*PI())/3)</f>
        <v>-0.36339317476247718</v>
      </c>
      <c r="AB763" s="11">
        <f>'OddsRatio_working_3-way'!X763^(1/3)*COS(('OddsRatio_working_3-way'!Y763+4*PI())/3)</f>
        <v>-0.16174936326271613</v>
      </c>
      <c r="AC763" s="11">
        <f>'OddsRatio_working_3-way'!X763^(1/3)*SIN('OddsRatio_working_3-way'!Y763/3)</f>
        <v>0.11641910884980911</v>
      </c>
      <c r="AD763" s="11">
        <f>'OddsRatio_working_3-way'!X763^(1/3)*SIN(('OddsRatio_working_3-way'!Y763+2*PI())/3)</f>
        <v>0.39657722411274876</v>
      </c>
      <c r="AE763" s="11">
        <f>'OddsRatio_working_3-way'!X763^(1/3)*SIN(('OddsRatio_working_3-way'!Y763+4*PI())/3)</f>
        <v>-0.51299633296255787</v>
      </c>
      <c r="AF763" s="11">
        <f>-'OddsRatio_working_3-way'!U763/(3*'OddsRatio_working_3-way'!X763^(1/3))*COS(('OddsRatio_working_3-way'!Y763)/3)</f>
        <v>0.52514253802519362</v>
      </c>
      <c r="AG763" s="11">
        <f>-'OddsRatio_working_3-way'!U763/(3*'OddsRatio_working_3-way'!X763^(1/3))*COS(('OddsRatio_working_3-way'!Y763+2*PI())/3)</f>
        <v>-0.36339317476247718</v>
      </c>
      <c r="AH763" s="11">
        <f>-'OddsRatio_working_3-way'!U763/(3*'OddsRatio_working_3-way'!X763^(1/3))*COS(('OddsRatio_working_3-way'!Y763+4*PI())/3)</f>
        <v>-0.16174936326271613</v>
      </c>
      <c r="AI763" s="11">
        <f>'OddsRatio_working_3-way'!U763/(3*'OddsRatio_working_3-way'!X763^(1/3))*SIN(('OddsRatio_working_3-way'!Y763)/3)</f>
        <v>-0.11641910884980911</v>
      </c>
      <c r="AJ763" s="11">
        <f>'OddsRatio_working_3-way'!U763/(3*'OddsRatio_working_3-way'!X763^(1/3))*SIN(('OddsRatio_working_3-way'!Y763+2*PI())/3)</f>
        <v>-0.39657722411274876</v>
      </c>
      <c r="AK763" s="11">
        <f>'OddsRatio_working_3-way'!U763/(3*'OddsRatio_working_3-way'!X763^(1/3))*SIN(('OddsRatio_working_3-way'!Y763+4*PI())/3)</f>
        <v>0.51299633296255787</v>
      </c>
      <c r="AL763" s="11">
        <f>'OddsRatio_working_3-way'!Z763+'OddsRatio_working_3-way'!AF763</f>
        <v>1.0502850760503872</v>
      </c>
      <c r="AM763" s="11">
        <f>'OddsRatio_working_3-way'!AA763+'OddsRatio_working_3-way'!AG763</f>
        <v>-0.72678634952495436</v>
      </c>
      <c r="AN763" s="11">
        <f>'OddsRatio_working_3-way'!AB763+'OddsRatio_working_3-way'!AH763</f>
        <v>-0.32349872652543227</v>
      </c>
      <c r="AO763" s="11">
        <f>'OddsRatio_working_3-way'!AC763+'OddsRatio_working_3-way'!AI763</f>
        <v>0</v>
      </c>
      <c r="AP763" s="11">
        <f>'OddsRatio_working_3-way'!AD763+'OddsRatio_working_3-way'!AJ763</f>
        <v>0</v>
      </c>
      <c r="AQ763" s="11">
        <f>'OddsRatio_working_3-way'!AE763+'OddsRatio_working_3-way'!AK763</f>
        <v>0</v>
      </c>
      <c r="AR763" s="10">
        <f>IF(A763="","",IF(('OddsRatio_working_3-way'!X763=0),IF(Q763&gt;0,-Q763^(1/3),(-Q763)^(1/3)),'OddsRatio_working_3-way'!AL763-'OddsRatio_working_3-way'!R763/3))</f>
        <v>1.0502850760503872</v>
      </c>
      <c r="AS763" s="11">
        <f>IF(('OddsRatio_working_3-way'!X763=0),IF(Q763&gt;0,-Q763^(1/3),(-Q763)^(1/3)),'OddsRatio_working_3-way'!AM763-'OddsRatio_working_3-way'!R763/3)</f>
        <v>-0.72678634952495436</v>
      </c>
      <c r="AT763" s="11">
        <f>IF(('OddsRatio_working_3-way'!X763=0),IF(Q763&gt;0,-Q763^(1/3),(-Q763)^(1/3)),'OddsRatio_working_3-way'!AN763-'OddsRatio_working_3-way'!R763/3)</f>
        <v>-0.32349872652543227</v>
      </c>
      <c r="AU763" s="11">
        <f>IF(('OddsRatio_working_3-way'!X763=0),0,'OddsRatio_working_3-way'!AO763)</f>
        <v>0</v>
      </c>
      <c r="AV763" s="11">
        <f>IF(('OddsRatio_working_3-way'!X763=0),0,'OddsRatio_working_3-way'!AP763)</f>
        <v>0</v>
      </c>
      <c r="AW763" s="11">
        <f>IF(('OddsRatio_working_3-way'!X763=0),0,'OddsRatio_working_3-way'!AQ763)</f>
        <v>0</v>
      </c>
    </row>
    <row r="764" spans="1:49" x14ac:dyDescent="0.2">
      <c r="A764" s="4">
        <f>IF('True_Odds_Calculator_3-way'!A765="","",'True_Odds_Calculator_3-way'!A765)</f>
        <v>2.72</v>
      </c>
      <c r="B764" s="4">
        <f>IF('True_Odds_Calculator_3-way'!B765="","",'True_Odds_Calculator_3-way'!B765)</f>
        <v>3.73</v>
      </c>
      <c r="C764" s="4">
        <f>IF('True_Odds_Calculator_3-way'!C765="","",'True_Odds_Calculator_3-way'!C765)</f>
        <v>2.5499999999999998</v>
      </c>
      <c r="D764" s="9">
        <f t="shared" si="156"/>
        <v>0.35791512875183562</v>
      </c>
      <c r="E764" s="9">
        <f t="shared" si="157"/>
        <v>0.25991662855827347</v>
      </c>
      <c r="F764" s="9">
        <f t="shared" si="158"/>
        <v>0.38216824268989086</v>
      </c>
      <c r="G764" s="9">
        <f t="shared" si="159"/>
        <v>1.0429991015027933</v>
      </c>
      <c r="H764" s="9">
        <f t="shared" si="160"/>
        <v>2.7939584545848044</v>
      </c>
      <c r="I764" s="9">
        <f t="shared" si="161"/>
        <v>3.8473875471026258</v>
      </c>
      <c r="J764" s="9">
        <f t="shared" si="162"/>
        <v>2.6166486073293291</v>
      </c>
      <c r="K764" s="11">
        <f t="shared" si="163"/>
        <v>0.36764705882352938</v>
      </c>
      <c r="L764" s="11">
        <f t="shared" si="164"/>
        <v>0.26809651474530832</v>
      </c>
      <c r="M764" s="11">
        <f t="shared" si="165"/>
        <v>0.39215686274509809</v>
      </c>
      <c r="N764" s="11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-0.28132276408434365</v>
      </c>
      <c r="O764" s="11">
        <f>0</f>
        <v>0</v>
      </c>
      <c r="P764" s="11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0.23191740029870961</v>
      </c>
      <c r="Q764" s="11">
        <f>2*'OddsRatio_working_3-way'!K764*'OddsRatio_working_3-way'!L764*'OddsRatio_working_3-way'!M764</f>
        <v>7.7305800099569888E-2</v>
      </c>
      <c r="R764" s="11">
        <f t="shared" si="166"/>
        <v>0</v>
      </c>
      <c r="S764" s="11">
        <f t="shared" si="167"/>
        <v>-0.82438191965573837</v>
      </c>
      <c r="T764" s="11">
        <f t="shared" si="168"/>
        <v>-0.27479397321857951</v>
      </c>
      <c r="U764" s="11">
        <f>'OddsRatio_working_3-way'!S764-'OddsRatio_working_3-way'!R764^2/3</f>
        <v>-0.82438191965573837</v>
      </c>
      <c r="V764" s="11">
        <f>'OddsRatio_working_3-way'!S764*'OddsRatio_working_3-way'!R764/3-2*'OddsRatio_working_3-way'!R764^3/27-'OddsRatio_working_3-way'!T764</f>
        <v>0.27479397321857951</v>
      </c>
      <c r="W764" s="11">
        <f>'OddsRatio_working_3-way'!V764^2+4*'OddsRatio_working_3-way'!U764^3/27</f>
        <v>-7.4889430188409406E-3</v>
      </c>
      <c r="X764" s="11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0.14404918494744628</v>
      </c>
      <c r="Y764" s="11">
        <f>IF('OddsRatio_working_3-way'!W764&gt;=0,IF('OddsRatio_working_3-way'!V764+SQRT('OddsRatio_working_3-way'!W764)&gt;0,0,PI()),ACOS('OddsRatio_working_3-way'!V764/(2*'OddsRatio_working_3-way'!X764)))</f>
        <v>0.30508990264207947</v>
      </c>
      <c r="Z764" s="11">
        <f>'OddsRatio_working_3-way'!X764^(1/3)*COS('OddsRatio_working_3-way'!Y764/3)</f>
        <v>0.52149955075139676</v>
      </c>
      <c r="AA764" s="11">
        <f>'OddsRatio_working_3-way'!X764^(1/3)*COS(('OddsRatio_working_3-way'!Y764+2*PI())/3)</f>
        <v>-0.30683821035133185</v>
      </c>
      <c r="AB764" s="11">
        <f>'OddsRatio_working_3-way'!X764^(1/3)*COS(('OddsRatio_working_3-way'!Y764+4*PI())/3)</f>
        <v>-0.21466134040006496</v>
      </c>
      <c r="AC764" s="11">
        <f>'OddsRatio_working_3-way'!X764^(1/3)*SIN('OddsRatio_working_3-way'!Y764/3)</f>
        <v>5.3218340679421175E-2</v>
      </c>
      <c r="AD764" s="11">
        <f>'OddsRatio_working_3-way'!X764^(1/3)*SIN(('OddsRatio_working_3-way'!Y764+2*PI())/3)</f>
        <v>0.42502268867317111</v>
      </c>
      <c r="AE764" s="11">
        <f>'OddsRatio_working_3-way'!X764^(1/3)*SIN(('OddsRatio_working_3-way'!Y764+4*PI())/3)</f>
        <v>-0.47824102935259222</v>
      </c>
      <c r="AF764" s="11">
        <f>-'OddsRatio_working_3-way'!U764/(3*'OddsRatio_working_3-way'!X764^(1/3))*COS(('OddsRatio_working_3-way'!Y764)/3)</f>
        <v>0.52149955075139665</v>
      </c>
      <c r="AG764" s="11">
        <f>-'OddsRatio_working_3-way'!U764/(3*'OddsRatio_working_3-way'!X764^(1/3))*COS(('OddsRatio_working_3-way'!Y764+2*PI())/3)</f>
        <v>-0.3068382103513318</v>
      </c>
      <c r="AH764" s="11">
        <f>-'OddsRatio_working_3-way'!U764/(3*'OddsRatio_working_3-way'!X764^(1/3))*COS(('OddsRatio_working_3-way'!Y764+4*PI())/3)</f>
        <v>-0.2146613404000649</v>
      </c>
      <c r="AI764" s="11">
        <f>'OddsRatio_working_3-way'!U764/(3*'OddsRatio_working_3-way'!X764^(1/3))*SIN(('OddsRatio_working_3-way'!Y764)/3)</f>
        <v>-5.3218340679421168E-2</v>
      </c>
      <c r="AJ764" s="11">
        <f>'OddsRatio_working_3-way'!U764/(3*'OddsRatio_working_3-way'!X764^(1/3))*SIN(('OddsRatio_working_3-way'!Y764+2*PI())/3)</f>
        <v>-0.42502268867317106</v>
      </c>
      <c r="AK764" s="11">
        <f>'OddsRatio_working_3-way'!U764/(3*'OddsRatio_working_3-way'!X764^(1/3))*SIN(('OddsRatio_working_3-way'!Y764+4*PI())/3)</f>
        <v>0.47824102935259211</v>
      </c>
      <c r="AL764" s="11">
        <f>'OddsRatio_working_3-way'!Z764+'OddsRatio_working_3-way'!AF764</f>
        <v>1.0429991015027933</v>
      </c>
      <c r="AM764" s="11">
        <f>'OddsRatio_working_3-way'!AA764+'OddsRatio_working_3-way'!AG764</f>
        <v>-0.61367642070266371</v>
      </c>
      <c r="AN764" s="11">
        <f>'OddsRatio_working_3-way'!AB764+'OddsRatio_working_3-way'!AH764</f>
        <v>-0.42932268080012986</v>
      </c>
      <c r="AO764" s="11">
        <f>'OddsRatio_working_3-way'!AC764+'OddsRatio_working_3-way'!AI764</f>
        <v>0</v>
      </c>
      <c r="AP764" s="11">
        <f>'OddsRatio_working_3-way'!AD764+'OddsRatio_working_3-way'!AJ764</f>
        <v>0</v>
      </c>
      <c r="AQ764" s="11">
        <f>'OddsRatio_working_3-way'!AE764+'OddsRatio_working_3-way'!AK764</f>
        <v>0</v>
      </c>
      <c r="AR764" s="10">
        <f>IF(A764="","",IF(('OddsRatio_working_3-way'!X764=0),IF(Q764&gt;0,-Q764^(1/3),(-Q764)^(1/3)),'OddsRatio_working_3-way'!AL764-'OddsRatio_working_3-way'!R764/3))</f>
        <v>1.0429991015027933</v>
      </c>
      <c r="AS764" s="11">
        <f>IF(('OddsRatio_working_3-way'!X764=0),IF(Q764&gt;0,-Q764^(1/3),(-Q764)^(1/3)),'OddsRatio_working_3-way'!AM764-'OddsRatio_working_3-way'!R764/3)</f>
        <v>-0.61367642070266371</v>
      </c>
      <c r="AT764" s="11">
        <f>IF(('OddsRatio_working_3-way'!X764=0),IF(Q764&gt;0,-Q764^(1/3),(-Q764)^(1/3)),'OddsRatio_working_3-way'!AN764-'OddsRatio_working_3-way'!R764/3)</f>
        <v>-0.42932268080012986</v>
      </c>
      <c r="AU764" s="11">
        <f>IF(('OddsRatio_working_3-way'!X764=0),0,'OddsRatio_working_3-way'!AO764)</f>
        <v>0</v>
      </c>
      <c r="AV764" s="11">
        <f>IF(('OddsRatio_working_3-way'!X764=0),0,'OddsRatio_working_3-way'!AP764)</f>
        <v>0</v>
      </c>
      <c r="AW764" s="11">
        <f>IF(('OddsRatio_working_3-way'!X764=0),0,'OddsRatio_working_3-way'!AQ764)</f>
        <v>0</v>
      </c>
    </row>
    <row r="765" spans="1:49" x14ac:dyDescent="0.2">
      <c r="A765" s="4">
        <f>IF('True_Odds_Calculator_3-way'!A766="","",'True_Odds_Calculator_3-way'!A766)</f>
        <v>4</v>
      </c>
      <c r="B765" s="4">
        <f>IF('True_Odds_Calculator_3-way'!B766="","",'True_Odds_Calculator_3-way'!B766)</f>
        <v>3.61</v>
      </c>
      <c r="C765" s="4">
        <f>IF('True_Odds_Calculator_3-way'!C766="","",'True_Odds_Calculator_3-way'!C766)</f>
        <v>1.99</v>
      </c>
      <c r="D765" s="9">
        <f t="shared" si="156"/>
        <v>0.24136425335283446</v>
      </c>
      <c r="E765" s="9">
        <f t="shared" si="157"/>
        <v>0.26777270647713641</v>
      </c>
      <c r="F765" s="9">
        <f t="shared" si="158"/>
        <v>0.49086304017002924</v>
      </c>
      <c r="G765" s="9">
        <f t="shared" si="159"/>
        <v>1.0477051953756189</v>
      </c>
      <c r="H765" s="9">
        <f t="shared" si="160"/>
        <v>4.1431155861268572</v>
      </c>
      <c r="I765" s="9">
        <f t="shared" si="161"/>
        <v>3.734510559930365</v>
      </c>
      <c r="J765" s="9">
        <f t="shared" si="162"/>
        <v>2.0372281434218631</v>
      </c>
      <c r="K765" s="11">
        <f t="shared" si="163"/>
        <v>0.25</v>
      </c>
      <c r="L765" s="11">
        <f t="shared" si="164"/>
        <v>0.2770083102493075</v>
      </c>
      <c r="M765" s="11">
        <f t="shared" si="165"/>
        <v>0.50251256281407031</v>
      </c>
      <c r="N765" s="11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-0.26975946213059765</v>
      </c>
      <c r="O765" s="11">
        <f>0</f>
        <v>0</v>
      </c>
      <c r="P765" s="11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0.22968025724188812</v>
      </c>
      <c r="Q765" s="11">
        <f>2*'OddsRatio_working_3-way'!K765*'OddsRatio_working_3-way'!L765*'OddsRatio_working_3-way'!M765</f>
        <v>6.9600077952087308E-2</v>
      </c>
      <c r="R765" s="11">
        <f t="shared" si="166"/>
        <v>0</v>
      </c>
      <c r="S765" s="11">
        <f t="shared" si="167"/>
        <v>-0.85142613878246043</v>
      </c>
      <c r="T765" s="11">
        <f t="shared" si="168"/>
        <v>-0.25800792084316981</v>
      </c>
      <c r="U765" s="11">
        <f>'OddsRatio_working_3-way'!S765-'OddsRatio_working_3-way'!R765^2/3</f>
        <v>-0.85142613878246043</v>
      </c>
      <c r="V765" s="11">
        <f>'OddsRatio_working_3-way'!S765*'OddsRatio_working_3-way'!R765/3-2*'OddsRatio_working_3-way'!R765^3/27-'OddsRatio_working_3-way'!T765</f>
        <v>0.25800792084316981</v>
      </c>
      <c r="W765" s="11">
        <f>'OddsRatio_working_3-way'!V765^2+4*'OddsRatio_working_3-way'!U765^3/27</f>
        <v>-2.4872112053995726E-2</v>
      </c>
      <c r="X765" s="11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0.15119540276725604</v>
      </c>
      <c r="Y765" s="11">
        <f>IF('OddsRatio_working_3-way'!W765&gt;=0,IF('OddsRatio_working_3-way'!V765+SQRT('OddsRatio_working_3-way'!W765)&gt;0,0,PI()),ACOS('OddsRatio_working_3-way'!V765/(2*'OddsRatio_working_3-way'!X765)))</f>
        <v>0.54865505037352125</v>
      </c>
      <c r="Z765" s="11">
        <f>'OddsRatio_working_3-way'!X765^(1/3)*COS('OddsRatio_working_3-way'!Y765/3)</f>
        <v>0.52385259768780956</v>
      </c>
      <c r="AA765" s="11">
        <f>'OddsRatio_working_3-way'!X765^(1/3)*COS(('OddsRatio_working_3-way'!Y765+2*PI())/3)</f>
        <v>-0.34583325098385315</v>
      </c>
      <c r="AB765" s="11">
        <f>'OddsRatio_working_3-way'!X765^(1/3)*COS(('OddsRatio_working_3-way'!Y765+4*PI())/3)</f>
        <v>-0.1780193467039568</v>
      </c>
      <c r="AC765" s="11">
        <f>'OddsRatio_working_3-way'!X765^(1/3)*SIN('OddsRatio_working_3-way'!Y765/3)</f>
        <v>9.6887402809760423E-2</v>
      </c>
      <c r="AD765" s="11">
        <f>'OddsRatio_working_3-way'!X765^(1/3)*SIN(('OddsRatio_working_3-way'!Y765+2*PI())/3)</f>
        <v>0.40522595603123224</v>
      </c>
      <c r="AE765" s="11">
        <f>'OddsRatio_working_3-way'!X765^(1/3)*SIN(('OddsRatio_working_3-way'!Y765+4*PI())/3)</f>
        <v>-0.50211335884099251</v>
      </c>
      <c r="AF765" s="11">
        <f>-'OddsRatio_working_3-way'!U765/(3*'OddsRatio_working_3-way'!X765^(1/3))*COS(('OddsRatio_working_3-way'!Y765)/3)</f>
        <v>0.52385259768780945</v>
      </c>
      <c r="AG765" s="11">
        <f>-'OddsRatio_working_3-way'!U765/(3*'OddsRatio_working_3-way'!X765^(1/3))*COS(('OddsRatio_working_3-way'!Y765+2*PI())/3)</f>
        <v>-0.34583325098385304</v>
      </c>
      <c r="AH765" s="11">
        <f>-'OddsRatio_working_3-way'!U765/(3*'OddsRatio_working_3-way'!X765^(1/3))*COS(('OddsRatio_working_3-way'!Y765+4*PI())/3)</f>
        <v>-0.17801934670395678</v>
      </c>
      <c r="AI765" s="11">
        <f>'OddsRatio_working_3-way'!U765/(3*'OddsRatio_working_3-way'!X765^(1/3))*SIN(('OddsRatio_working_3-way'!Y765)/3)</f>
        <v>-9.6887402809760395E-2</v>
      </c>
      <c r="AJ765" s="11">
        <f>'OddsRatio_working_3-way'!U765/(3*'OddsRatio_working_3-way'!X765^(1/3))*SIN(('OddsRatio_working_3-way'!Y765+2*PI())/3)</f>
        <v>-0.40522595603123213</v>
      </c>
      <c r="AK765" s="11">
        <f>'OddsRatio_working_3-way'!U765/(3*'OddsRatio_working_3-way'!X765^(1/3))*SIN(('OddsRatio_working_3-way'!Y765+4*PI())/3)</f>
        <v>0.5021133588409924</v>
      </c>
      <c r="AL765" s="11">
        <f>'OddsRatio_working_3-way'!Z765+'OddsRatio_working_3-way'!AF765</f>
        <v>1.0477051953756189</v>
      </c>
      <c r="AM765" s="11">
        <f>'OddsRatio_working_3-way'!AA765+'OddsRatio_working_3-way'!AG765</f>
        <v>-0.69166650196770618</v>
      </c>
      <c r="AN765" s="11">
        <f>'OddsRatio_working_3-way'!AB765+'OddsRatio_working_3-way'!AH765</f>
        <v>-0.35603869340791361</v>
      </c>
      <c r="AO765" s="11">
        <f>'OddsRatio_working_3-way'!AC765+'OddsRatio_working_3-way'!AI765</f>
        <v>0</v>
      </c>
      <c r="AP765" s="11">
        <f>'OddsRatio_working_3-way'!AD765+'OddsRatio_working_3-way'!AJ765</f>
        <v>0</v>
      </c>
      <c r="AQ765" s="11">
        <f>'OddsRatio_working_3-way'!AE765+'OddsRatio_working_3-way'!AK765</f>
        <v>0</v>
      </c>
      <c r="AR765" s="10">
        <f>IF(A765="","",IF(('OddsRatio_working_3-way'!X765=0),IF(Q765&gt;0,-Q765^(1/3),(-Q765)^(1/3)),'OddsRatio_working_3-way'!AL765-'OddsRatio_working_3-way'!R765/3))</f>
        <v>1.0477051953756189</v>
      </c>
      <c r="AS765" s="11">
        <f>IF(('OddsRatio_working_3-way'!X765=0),IF(Q765&gt;0,-Q765^(1/3),(-Q765)^(1/3)),'OddsRatio_working_3-way'!AM765-'OddsRatio_working_3-way'!R765/3)</f>
        <v>-0.69166650196770618</v>
      </c>
      <c r="AT765" s="11">
        <f>IF(('OddsRatio_working_3-way'!X765=0),IF(Q765&gt;0,-Q765^(1/3),(-Q765)^(1/3)),'OddsRatio_working_3-way'!AN765-'OddsRatio_working_3-way'!R765/3)</f>
        <v>-0.35603869340791361</v>
      </c>
      <c r="AU765" s="11">
        <f>IF(('OddsRatio_working_3-way'!X765=0),0,'OddsRatio_working_3-way'!AO765)</f>
        <v>0</v>
      </c>
      <c r="AV765" s="11">
        <f>IF(('OddsRatio_working_3-way'!X765=0),0,'OddsRatio_working_3-way'!AP765)</f>
        <v>0</v>
      </c>
      <c r="AW765" s="11">
        <f>IF(('OddsRatio_working_3-way'!X765=0),0,'OddsRatio_working_3-way'!AQ765)</f>
        <v>0</v>
      </c>
    </row>
    <row r="766" spans="1:49" x14ac:dyDescent="0.2">
      <c r="A766" s="4">
        <f>IF('True_Odds_Calculator_3-way'!A767="","",'True_Odds_Calculator_3-way'!A767)</f>
        <v>1.79</v>
      </c>
      <c r="B766" s="4">
        <f>IF('True_Odds_Calculator_3-way'!B767="","",'True_Odds_Calculator_3-way'!B767)</f>
        <v>3.57</v>
      </c>
      <c r="C766" s="4">
        <f>IF('True_Odds_Calculator_3-way'!C767="","",'True_Odds_Calculator_3-way'!C767)</f>
        <v>5.23</v>
      </c>
      <c r="D766" s="9">
        <f t="shared" si="156"/>
        <v>0.54628495283314404</v>
      </c>
      <c r="E766" s="9">
        <f t="shared" si="157"/>
        <v>0.27013123397102129</v>
      </c>
      <c r="F766" s="9">
        <f t="shared" si="158"/>
        <v>0.18358381319583458</v>
      </c>
      <c r="G766" s="9">
        <f t="shared" si="159"/>
        <v>1.0513246640539027</v>
      </c>
      <c r="H766" s="9">
        <f t="shared" si="160"/>
        <v>1.8305464846025836</v>
      </c>
      <c r="I766" s="9">
        <f t="shared" si="161"/>
        <v>3.7019043866185295</v>
      </c>
      <c r="J766" s="9">
        <f t="shared" si="162"/>
        <v>5.4471033289480095</v>
      </c>
      <c r="K766" s="11">
        <f t="shared" si="163"/>
        <v>0.55865921787709494</v>
      </c>
      <c r="L766" s="11">
        <f t="shared" si="164"/>
        <v>0.28011204481792717</v>
      </c>
      <c r="M766" s="11">
        <f t="shared" si="165"/>
        <v>0.19120458891013384</v>
      </c>
      <c r="N766" s="11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-0.25696717261095026</v>
      </c>
      <c r="O766" s="11">
        <f>0</f>
        <v>0</v>
      </c>
      <c r="P766" s="11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0.22710089194997357</v>
      </c>
      <c r="Q766" s="11">
        <f>2*'OddsRatio_working_3-way'!K766*'OddsRatio_working_3-way'!L766*'OddsRatio_working_3-way'!M766</f>
        <v>5.9842132266132685E-2</v>
      </c>
      <c r="R766" s="11">
        <f t="shared" si="166"/>
        <v>0</v>
      </c>
      <c r="S766" s="11">
        <f t="shared" si="167"/>
        <v>-0.8837739452961394</v>
      </c>
      <c r="T766" s="11">
        <f t="shared" si="168"/>
        <v>-0.232878509959457</v>
      </c>
      <c r="U766" s="11">
        <f>'OddsRatio_working_3-way'!S766-'OddsRatio_working_3-way'!R766^2/3</f>
        <v>-0.8837739452961394</v>
      </c>
      <c r="V766" s="11">
        <f>'OddsRatio_working_3-way'!S766*'OddsRatio_working_3-way'!R766/3-2*'OddsRatio_working_3-way'!R766^3/27-'OddsRatio_working_3-way'!T766</f>
        <v>0.232878509959457</v>
      </c>
      <c r="W766" s="11">
        <f>'OddsRatio_working_3-way'!V766^2+4*'OddsRatio_working_3-way'!U766^3/27</f>
        <v>-4.8030900946263375E-2</v>
      </c>
      <c r="X766" s="11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0.15989316851197888</v>
      </c>
      <c r="Y766" s="11">
        <f>IF('OddsRatio_working_3-way'!W766&gt;=0,IF('OddsRatio_working_3-way'!V766+SQRT('OddsRatio_working_3-way'!W766)&gt;0,0,PI()),ACOS('OddsRatio_working_3-way'!V766/(2*'OddsRatio_working_3-way'!X766)))</f>
        <v>0.75505831181272876</v>
      </c>
      <c r="Z766" s="11">
        <f>'OddsRatio_working_3-way'!X766^(1/3)*COS('OddsRatio_working_3-way'!Y766/3)</f>
        <v>0.52566233202695134</v>
      </c>
      <c r="AA766" s="11">
        <f>'OddsRatio_working_3-way'!X766^(1/3)*COS(('OddsRatio_working_3-way'!Y766+2*PI())/3)</f>
        <v>-0.37989021453184174</v>
      </c>
      <c r="AB766" s="11">
        <f>'OddsRatio_working_3-way'!X766^(1/3)*COS(('OddsRatio_working_3-way'!Y766+4*PI())/3)</f>
        <v>-0.14577211749510982</v>
      </c>
      <c r="AC766" s="11">
        <f>'OddsRatio_working_3-way'!X766^(1/3)*SIN('OddsRatio_working_3-way'!Y766/3)</f>
        <v>0.13516814634632032</v>
      </c>
      <c r="AD766" s="11">
        <f>'OddsRatio_working_3-way'!X766^(1/3)*SIN(('OddsRatio_working_3-way'!Y766+2*PI())/3)</f>
        <v>0.38765286017475015</v>
      </c>
      <c r="AE766" s="11">
        <f>'OddsRatio_working_3-way'!X766^(1/3)*SIN(('OddsRatio_working_3-way'!Y766+4*PI())/3)</f>
        <v>-0.52282100652107033</v>
      </c>
      <c r="AF766" s="11">
        <f>-'OddsRatio_working_3-way'!U766/(3*'OddsRatio_working_3-way'!X766^(1/3))*COS(('OddsRatio_working_3-way'!Y766)/3)</f>
        <v>0.52566233202695134</v>
      </c>
      <c r="AG766" s="11">
        <f>-'OddsRatio_working_3-way'!U766/(3*'OddsRatio_working_3-way'!X766^(1/3))*COS(('OddsRatio_working_3-way'!Y766+2*PI())/3)</f>
        <v>-0.37989021453184174</v>
      </c>
      <c r="AH766" s="11">
        <f>-'OddsRatio_working_3-way'!U766/(3*'OddsRatio_working_3-way'!X766^(1/3))*COS(('OddsRatio_working_3-way'!Y766+4*PI())/3)</f>
        <v>-0.14577211749510982</v>
      </c>
      <c r="AI766" s="11">
        <f>'OddsRatio_working_3-way'!U766/(3*'OddsRatio_working_3-way'!X766^(1/3))*SIN(('OddsRatio_working_3-way'!Y766)/3)</f>
        <v>-0.13516814634632032</v>
      </c>
      <c r="AJ766" s="11">
        <f>'OddsRatio_working_3-way'!U766/(3*'OddsRatio_working_3-way'!X766^(1/3))*SIN(('OddsRatio_working_3-way'!Y766+2*PI())/3)</f>
        <v>-0.38765286017475015</v>
      </c>
      <c r="AK766" s="11">
        <f>'OddsRatio_working_3-way'!U766/(3*'OddsRatio_working_3-way'!X766^(1/3))*SIN(('OddsRatio_working_3-way'!Y766+4*PI())/3)</f>
        <v>0.52282100652107033</v>
      </c>
      <c r="AL766" s="11">
        <f>'OddsRatio_working_3-way'!Z766+'OddsRatio_working_3-way'!AF766</f>
        <v>1.0513246640539027</v>
      </c>
      <c r="AM766" s="11">
        <f>'OddsRatio_working_3-way'!AA766+'OddsRatio_working_3-way'!AG766</f>
        <v>-0.75978042906368348</v>
      </c>
      <c r="AN766" s="11">
        <f>'OddsRatio_working_3-way'!AB766+'OddsRatio_working_3-way'!AH766</f>
        <v>-0.29154423499021964</v>
      </c>
      <c r="AO766" s="11">
        <f>'OddsRatio_working_3-way'!AC766+'OddsRatio_working_3-way'!AI766</f>
        <v>0</v>
      </c>
      <c r="AP766" s="11">
        <f>'OddsRatio_working_3-way'!AD766+'OddsRatio_working_3-way'!AJ766</f>
        <v>0</v>
      </c>
      <c r="AQ766" s="11">
        <f>'OddsRatio_working_3-way'!AE766+'OddsRatio_working_3-way'!AK766</f>
        <v>0</v>
      </c>
      <c r="AR766" s="10">
        <f>IF(A766="","",IF(('OddsRatio_working_3-way'!X766=0),IF(Q766&gt;0,-Q766^(1/3),(-Q766)^(1/3)),'OddsRatio_working_3-way'!AL766-'OddsRatio_working_3-way'!R766/3))</f>
        <v>1.0513246640539027</v>
      </c>
      <c r="AS766" s="11">
        <f>IF(('OddsRatio_working_3-way'!X766=0),IF(Q766&gt;0,-Q766^(1/3),(-Q766)^(1/3)),'OddsRatio_working_3-way'!AM766-'OddsRatio_working_3-way'!R766/3)</f>
        <v>-0.75978042906368348</v>
      </c>
      <c r="AT766" s="11">
        <f>IF(('OddsRatio_working_3-way'!X766=0),IF(Q766&gt;0,-Q766^(1/3),(-Q766)^(1/3)),'OddsRatio_working_3-way'!AN766-'OddsRatio_working_3-way'!R766/3)</f>
        <v>-0.29154423499021964</v>
      </c>
      <c r="AU766" s="11">
        <f>IF(('OddsRatio_working_3-way'!X766=0),0,'OddsRatio_working_3-way'!AO766)</f>
        <v>0</v>
      </c>
      <c r="AV766" s="11">
        <f>IF(('OddsRatio_working_3-way'!X766=0),0,'OddsRatio_working_3-way'!AP766)</f>
        <v>0</v>
      </c>
      <c r="AW766" s="11">
        <f>IF(('OddsRatio_working_3-way'!X766=0),0,'OddsRatio_working_3-way'!AQ766)</f>
        <v>0</v>
      </c>
    </row>
    <row r="767" spans="1:49" x14ac:dyDescent="0.2">
      <c r="A767" s="4">
        <f>IF('True_Odds_Calculator_3-way'!A768="","",'True_Odds_Calculator_3-way'!A768)</f>
        <v>3.9</v>
      </c>
      <c r="B767" s="4">
        <f>IF('True_Odds_Calculator_3-way'!B768="","",'True_Odds_Calculator_3-way'!B768)</f>
        <v>3.21</v>
      </c>
      <c r="C767" s="4">
        <f>IF('True_Odds_Calculator_3-way'!C768="","",'True_Odds_Calculator_3-way'!C768)</f>
        <v>2.17</v>
      </c>
      <c r="D767" s="9">
        <f t="shared" si="156"/>
        <v>0.24805420508067094</v>
      </c>
      <c r="E767" s="9">
        <f t="shared" si="157"/>
        <v>0.30210400802529003</v>
      </c>
      <c r="F767" s="9">
        <f t="shared" si="158"/>
        <v>0.44984178689403903</v>
      </c>
      <c r="G767" s="9">
        <f t="shared" si="159"/>
        <v>1.045302390000334</v>
      </c>
      <c r="H767" s="9">
        <f t="shared" si="160"/>
        <v>4.0313769310009686</v>
      </c>
      <c r="I767" s="9">
        <f t="shared" si="161"/>
        <v>3.3101182819007389</v>
      </c>
      <c r="J767" s="9">
        <f t="shared" si="162"/>
        <v>2.2230037963003904</v>
      </c>
      <c r="K767" s="11">
        <f t="shared" si="163"/>
        <v>0.25641025641025644</v>
      </c>
      <c r="L767" s="11">
        <f t="shared" si="164"/>
        <v>0.3115264797507788</v>
      </c>
      <c r="M767" s="11">
        <f t="shared" si="165"/>
        <v>0.46082949308755761</v>
      </c>
      <c r="N767" s="11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-0.27602394590636981</v>
      </c>
      <c r="O767" s="11">
        <f>0</f>
        <v>0</v>
      </c>
      <c r="P767" s="11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0.23116935990014076</v>
      </c>
      <c r="Q767" s="11">
        <f>2*'OddsRatio_working_3-way'!K767*'OddsRatio_working_3-way'!L767*'OddsRatio_working_3-way'!M767</f>
        <v>7.3620815254821892E-2</v>
      </c>
      <c r="R767" s="11">
        <f t="shared" si="166"/>
        <v>0</v>
      </c>
      <c r="S767" s="11">
        <f t="shared" si="167"/>
        <v>-0.83749748283997005</v>
      </c>
      <c r="T767" s="11">
        <f t="shared" si="168"/>
        <v>-0.26671894357960829</v>
      </c>
      <c r="U767" s="11">
        <f>'OddsRatio_working_3-way'!S767-'OddsRatio_working_3-way'!R767^2/3</f>
        <v>-0.83749748283997005</v>
      </c>
      <c r="V767" s="11">
        <f>'OddsRatio_working_3-way'!S767*'OddsRatio_working_3-way'!R767/3-2*'OddsRatio_working_3-way'!R767^3/27-'OddsRatio_working_3-way'!T767</f>
        <v>0.26671894357960829</v>
      </c>
      <c r="W767" s="11">
        <f>'OddsRatio_working_3-way'!V767^2+4*'OddsRatio_working_3-way'!U767^3/27</f>
        <v>-1.5886551466975901E-2</v>
      </c>
      <c r="X767" s="11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0.14750046299181419</v>
      </c>
      <c r="Y767" s="11">
        <f>IF('OddsRatio_working_3-way'!W767&gt;=0,IF('OddsRatio_working_3-way'!V767+SQRT('OddsRatio_working_3-way'!W767)&gt;0,0,PI()),ACOS('OddsRatio_working_3-way'!V767/(2*'OddsRatio_working_3-way'!X767)))</f>
        <v>0.44145918878228185</v>
      </c>
      <c r="Z767" s="11">
        <f>'OddsRatio_working_3-way'!X767^(1/3)*COS('OddsRatio_working_3-way'!Y767/3)</f>
        <v>0.52265119500016699</v>
      </c>
      <c r="AA767" s="11">
        <f>'OddsRatio_working_3-way'!X767^(1/3)*COS(('OddsRatio_working_3-way'!Y767+2*PI())/3)</f>
        <v>-0.32841633444390889</v>
      </c>
      <c r="AB767" s="11">
        <f>'OddsRatio_working_3-way'!X767^(1/3)*COS(('OddsRatio_working_3-way'!Y767+4*PI())/3)</f>
        <v>-0.19423486055625797</v>
      </c>
      <c r="AC767" s="11">
        <f>'OddsRatio_working_3-way'!X767^(1/3)*SIN('OddsRatio_working_3-way'!Y767/3)</f>
        <v>7.7469710069295913E-2</v>
      </c>
      <c r="AD767" s="11">
        <f>'OddsRatio_working_3-way'!X767^(1/3)*SIN(('OddsRatio_working_3-way'!Y767+2*PI())/3)</f>
        <v>0.41389435715379103</v>
      </c>
      <c r="AE767" s="11">
        <f>'OddsRatio_working_3-way'!X767^(1/3)*SIN(('OddsRatio_working_3-way'!Y767+4*PI())/3)</f>
        <v>-0.49136406722308701</v>
      </c>
      <c r="AF767" s="11">
        <f>-'OddsRatio_working_3-way'!U767/(3*'OddsRatio_working_3-way'!X767^(1/3))*COS(('OddsRatio_working_3-way'!Y767)/3)</f>
        <v>0.52265119500016699</v>
      </c>
      <c r="AG767" s="11">
        <f>-'OddsRatio_working_3-way'!U767/(3*'OddsRatio_working_3-way'!X767^(1/3))*COS(('OddsRatio_working_3-way'!Y767+2*PI())/3)</f>
        <v>-0.32841633444390889</v>
      </c>
      <c r="AH767" s="11">
        <f>-'OddsRatio_working_3-way'!U767/(3*'OddsRatio_working_3-way'!X767^(1/3))*COS(('OddsRatio_working_3-way'!Y767+4*PI())/3)</f>
        <v>-0.19423486055625797</v>
      </c>
      <c r="AI767" s="11">
        <f>'OddsRatio_working_3-way'!U767/(3*'OddsRatio_working_3-way'!X767^(1/3))*SIN(('OddsRatio_working_3-way'!Y767)/3)</f>
        <v>-7.7469710069295913E-2</v>
      </c>
      <c r="AJ767" s="11">
        <f>'OddsRatio_working_3-way'!U767/(3*'OddsRatio_working_3-way'!X767^(1/3))*SIN(('OddsRatio_working_3-way'!Y767+2*PI())/3)</f>
        <v>-0.41389435715379103</v>
      </c>
      <c r="AK767" s="11">
        <f>'OddsRatio_working_3-way'!U767/(3*'OddsRatio_working_3-way'!X767^(1/3))*SIN(('OddsRatio_working_3-way'!Y767+4*PI())/3)</f>
        <v>0.49136406722308701</v>
      </c>
      <c r="AL767" s="11">
        <f>'OddsRatio_working_3-way'!Z767+'OddsRatio_working_3-way'!AF767</f>
        <v>1.045302390000334</v>
      </c>
      <c r="AM767" s="11">
        <f>'OddsRatio_working_3-way'!AA767+'OddsRatio_working_3-way'!AG767</f>
        <v>-0.65683266888781777</v>
      </c>
      <c r="AN767" s="11">
        <f>'OddsRatio_working_3-way'!AB767+'OddsRatio_working_3-way'!AH767</f>
        <v>-0.38846972111251593</v>
      </c>
      <c r="AO767" s="11">
        <f>'OddsRatio_working_3-way'!AC767+'OddsRatio_working_3-way'!AI767</f>
        <v>0</v>
      </c>
      <c r="AP767" s="11">
        <f>'OddsRatio_working_3-way'!AD767+'OddsRatio_working_3-way'!AJ767</f>
        <v>0</v>
      </c>
      <c r="AQ767" s="11">
        <f>'OddsRatio_working_3-way'!AE767+'OddsRatio_working_3-way'!AK767</f>
        <v>0</v>
      </c>
      <c r="AR767" s="10">
        <f>IF(A767="","",IF(('OddsRatio_working_3-way'!X767=0),IF(Q767&gt;0,-Q767^(1/3),(-Q767)^(1/3)),'OddsRatio_working_3-way'!AL767-'OddsRatio_working_3-way'!R767/3))</f>
        <v>1.045302390000334</v>
      </c>
      <c r="AS767" s="11">
        <f>IF(('OddsRatio_working_3-way'!X767=0),IF(Q767&gt;0,-Q767^(1/3),(-Q767)^(1/3)),'OddsRatio_working_3-way'!AM767-'OddsRatio_working_3-way'!R767/3)</f>
        <v>-0.65683266888781777</v>
      </c>
      <c r="AT767" s="11">
        <f>IF(('OddsRatio_working_3-way'!X767=0),IF(Q767&gt;0,-Q767^(1/3),(-Q767)^(1/3)),'OddsRatio_working_3-way'!AN767-'OddsRatio_working_3-way'!R767/3)</f>
        <v>-0.38846972111251593</v>
      </c>
      <c r="AU767" s="11">
        <f>IF(('OddsRatio_working_3-way'!X767=0),0,'OddsRatio_working_3-way'!AO767)</f>
        <v>0</v>
      </c>
      <c r="AV767" s="11">
        <f>IF(('OddsRatio_working_3-way'!X767=0),0,'OddsRatio_working_3-way'!AP767)</f>
        <v>0</v>
      </c>
      <c r="AW767" s="11">
        <f>IF(('OddsRatio_working_3-way'!X767=0),0,'OddsRatio_working_3-way'!AQ767)</f>
        <v>0</v>
      </c>
    </row>
    <row r="768" spans="1:49" x14ac:dyDescent="0.2">
      <c r="A768" s="4">
        <f>IF('True_Odds_Calculator_3-way'!A769="","",'True_Odds_Calculator_3-way'!A769)</f>
        <v>1.99</v>
      </c>
      <c r="B768" s="4">
        <f>IF('True_Odds_Calculator_3-way'!B769="","",'True_Odds_Calculator_3-way'!B769)</f>
        <v>3.6</v>
      </c>
      <c r="C768" s="4">
        <f>IF('True_Odds_Calculator_3-way'!C769="","",'True_Odds_Calculator_3-way'!C769)</f>
        <v>4.03</v>
      </c>
      <c r="D768" s="9">
        <f t="shared" si="156"/>
        <v>0.49128600559372343</v>
      </c>
      <c r="E768" s="9">
        <f t="shared" si="157"/>
        <v>0.26885859915758953</v>
      </c>
      <c r="F768" s="9">
        <f t="shared" si="158"/>
        <v>0.2398553952486871</v>
      </c>
      <c r="G768" s="9">
        <f t="shared" si="159"/>
        <v>1.0459335575441524</v>
      </c>
      <c r="H768" s="9">
        <f t="shared" si="160"/>
        <v>2.0354742219687112</v>
      </c>
      <c r="I768" s="9">
        <f t="shared" si="161"/>
        <v>3.7194272496147955</v>
      </c>
      <c r="J768" s="9">
        <f t="shared" si="162"/>
        <v>4.1691786793587822</v>
      </c>
      <c r="K768" s="11">
        <f t="shared" si="163"/>
        <v>0.50251256281407031</v>
      </c>
      <c r="L768" s="11">
        <f t="shared" si="164"/>
        <v>0.27777777777777779</v>
      </c>
      <c r="M768" s="11">
        <f t="shared" si="165"/>
        <v>0.24813895781637715</v>
      </c>
      <c r="N768" s="11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-0.27014102771924131</v>
      </c>
      <c r="O768" s="11">
        <f>0</f>
        <v>0</v>
      </c>
      <c r="P768" s="11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0.22929646855728875</v>
      </c>
      <c r="Q768" s="11">
        <f>2*'OddsRatio_working_3-way'!K768*'OddsRatio_working_3-way'!L768*'OddsRatio_working_3-way'!M768</f>
        <v>6.9273857570177871E-2</v>
      </c>
      <c r="R768" s="11">
        <f t="shared" si="166"/>
        <v>0</v>
      </c>
      <c r="S768" s="11">
        <f t="shared" si="167"/>
        <v>-0.8488028290008488</v>
      </c>
      <c r="T768" s="11">
        <f t="shared" si="168"/>
        <v>-0.25643590000025646</v>
      </c>
      <c r="U768" s="11">
        <f>'OddsRatio_working_3-way'!S768-'OddsRatio_working_3-way'!R768^2/3</f>
        <v>-0.8488028290008488</v>
      </c>
      <c r="V768" s="11">
        <f>'OddsRatio_working_3-way'!S768*'OddsRatio_working_3-way'!R768/3-2*'OddsRatio_working_3-way'!R768^3/27-'OddsRatio_working_3-way'!T768</f>
        <v>0.25643590000025646</v>
      </c>
      <c r="W768" s="11">
        <f>'OddsRatio_working_3-way'!V768^2+4*'OddsRatio_working_3-way'!U768^3/27</f>
        <v>-2.4838226946681488E-2</v>
      </c>
      <c r="X768" s="11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0.1504971741891048</v>
      </c>
      <c r="Y768" s="11">
        <f>IF('OddsRatio_working_3-way'!W768&gt;=0,IF('OddsRatio_working_3-way'!V768+SQRT('OddsRatio_working_3-way'!W768)&gt;0,0,PI()),ACOS('OddsRatio_working_3-way'!V768/(2*'OddsRatio_working_3-way'!X768)))</f>
        <v>0.5510742983061474</v>
      </c>
      <c r="Z768" s="11">
        <f>'OddsRatio_working_3-way'!X768^(1/3)*COS('OddsRatio_working_3-way'!Y768/3)</f>
        <v>0.5229667787720762</v>
      </c>
      <c r="AA768" s="11">
        <f>'OddsRatio_working_3-way'!X768^(1/3)*COS(('OddsRatio_working_3-way'!Y768+2*PI())/3)</f>
        <v>-0.34562623504614692</v>
      </c>
      <c r="AB768" s="11">
        <f>'OddsRatio_working_3-way'!X768^(1/3)*COS(('OddsRatio_working_3-way'!Y768+4*PI())/3)</f>
        <v>-0.17734054372592922</v>
      </c>
      <c r="AC768" s="11">
        <f>'OddsRatio_working_3-way'!X768^(1/3)*SIN('OddsRatio_working_3-way'!Y768/3)</f>
        <v>9.7159789184489878E-2</v>
      </c>
      <c r="AD768" s="11">
        <f>'OddsRatio_working_3-way'!X768^(1/3)*SIN(('OddsRatio_working_3-way'!Y768+2*PI())/3)</f>
        <v>0.40432262115968959</v>
      </c>
      <c r="AE768" s="11">
        <f>'OddsRatio_working_3-way'!X768^(1/3)*SIN(('OddsRatio_working_3-way'!Y768+4*PI())/3)</f>
        <v>-0.50148241034417951</v>
      </c>
      <c r="AF768" s="11">
        <f>-'OddsRatio_working_3-way'!U768/(3*'OddsRatio_working_3-way'!X768^(1/3))*COS(('OddsRatio_working_3-way'!Y768)/3)</f>
        <v>0.5229667787720762</v>
      </c>
      <c r="AG768" s="11">
        <f>-'OddsRatio_working_3-way'!U768/(3*'OddsRatio_working_3-way'!X768^(1/3))*COS(('OddsRatio_working_3-way'!Y768+2*PI())/3)</f>
        <v>-0.34562623504614692</v>
      </c>
      <c r="AH768" s="11">
        <f>-'OddsRatio_working_3-way'!U768/(3*'OddsRatio_working_3-way'!X768^(1/3))*COS(('OddsRatio_working_3-way'!Y768+4*PI())/3)</f>
        <v>-0.17734054372592922</v>
      </c>
      <c r="AI768" s="11">
        <f>'OddsRatio_working_3-way'!U768/(3*'OddsRatio_working_3-way'!X768^(1/3))*SIN(('OddsRatio_working_3-way'!Y768)/3)</f>
        <v>-9.7159789184489878E-2</v>
      </c>
      <c r="AJ768" s="11">
        <f>'OddsRatio_working_3-way'!U768/(3*'OddsRatio_working_3-way'!X768^(1/3))*SIN(('OddsRatio_working_3-way'!Y768+2*PI())/3)</f>
        <v>-0.40432262115968959</v>
      </c>
      <c r="AK768" s="11">
        <f>'OddsRatio_working_3-way'!U768/(3*'OddsRatio_working_3-way'!X768^(1/3))*SIN(('OddsRatio_working_3-way'!Y768+4*PI())/3)</f>
        <v>0.50148241034417951</v>
      </c>
      <c r="AL768" s="11">
        <f>'OddsRatio_working_3-way'!Z768+'OddsRatio_working_3-way'!AF768</f>
        <v>1.0459335575441524</v>
      </c>
      <c r="AM768" s="11">
        <f>'OddsRatio_working_3-way'!AA768+'OddsRatio_working_3-way'!AG768</f>
        <v>-0.69125247009229385</v>
      </c>
      <c r="AN768" s="11">
        <f>'OddsRatio_working_3-way'!AB768+'OddsRatio_working_3-way'!AH768</f>
        <v>-0.35468108745185845</v>
      </c>
      <c r="AO768" s="11">
        <f>'OddsRatio_working_3-way'!AC768+'OddsRatio_working_3-way'!AI768</f>
        <v>0</v>
      </c>
      <c r="AP768" s="11">
        <f>'OddsRatio_working_3-way'!AD768+'OddsRatio_working_3-way'!AJ768</f>
        <v>0</v>
      </c>
      <c r="AQ768" s="11">
        <f>'OddsRatio_working_3-way'!AE768+'OddsRatio_working_3-way'!AK768</f>
        <v>0</v>
      </c>
      <c r="AR768" s="10">
        <f>IF(A768="","",IF(('OddsRatio_working_3-way'!X768=0),IF(Q768&gt;0,-Q768^(1/3),(-Q768)^(1/3)),'OddsRatio_working_3-way'!AL768-'OddsRatio_working_3-way'!R768/3))</f>
        <v>1.0459335575441524</v>
      </c>
      <c r="AS768" s="11">
        <f>IF(('OddsRatio_working_3-way'!X768=0),IF(Q768&gt;0,-Q768^(1/3),(-Q768)^(1/3)),'OddsRatio_working_3-way'!AM768-'OddsRatio_working_3-way'!R768/3)</f>
        <v>-0.69125247009229385</v>
      </c>
      <c r="AT768" s="11">
        <f>IF(('OddsRatio_working_3-way'!X768=0),IF(Q768&gt;0,-Q768^(1/3),(-Q768)^(1/3)),'OddsRatio_working_3-way'!AN768-'OddsRatio_working_3-way'!R768/3)</f>
        <v>-0.35468108745185845</v>
      </c>
      <c r="AU768" s="11">
        <f>IF(('OddsRatio_working_3-way'!X768=0),0,'OddsRatio_working_3-way'!AO768)</f>
        <v>0</v>
      </c>
      <c r="AV768" s="11">
        <f>IF(('OddsRatio_working_3-way'!X768=0),0,'OddsRatio_working_3-way'!AP768)</f>
        <v>0</v>
      </c>
      <c r="AW768" s="11">
        <f>IF(('OddsRatio_working_3-way'!X768=0),0,'OddsRatio_working_3-way'!AQ768)</f>
        <v>0</v>
      </c>
    </row>
    <row r="769" spans="1:49" x14ac:dyDescent="0.2">
      <c r="A769" s="4">
        <f>IF('True_Odds_Calculator_3-way'!A770="","",'True_Odds_Calculator_3-way'!A770)</f>
        <v>1.84</v>
      </c>
      <c r="B769" s="4">
        <f>IF('True_Odds_Calculator_3-way'!B770="","",'True_Odds_Calculator_3-way'!B770)</f>
        <v>3.64</v>
      </c>
      <c r="C769" s="4">
        <f>IF('True_Odds_Calculator_3-way'!C770="","",'True_Odds_Calculator_3-way'!C770)</f>
        <v>4.74</v>
      </c>
      <c r="D769" s="9">
        <f t="shared" si="156"/>
        <v>0.53158633157562307</v>
      </c>
      <c r="E769" s="9">
        <f t="shared" si="157"/>
        <v>0.26529658692673064</v>
      </c>
      <c r="F769" s="9">
        <f t="shared" si="158"/>
        <v>0.20311708149764643</v>
      </c>
      <c r="G769" s="9">
        <f t="shared" si="159"/>
        <v>1.0490023659938681</v>
      </c>
      <c r="H769" s="9">
        <f t="shared" si="160"/>
        <v>1.8811619874348495</v>
      </c>
      <c r="I769" s="9">
        <f t="shared" si="161"/>
        <v>3.7693662462238122</v>
      </c>
      <c r="J769" s="9">
        <f t="shared" si="162"/>
        <v>4.9232688488170666</v>
      </c>
      <c r="K769" s="11">
        <f t="shared" si="163"/>
        <v>0.54347826086956519</v>
      </c>
      <c r="L769" s="11">
        <f t="shared" si="164"/>
        <v>0.27472527472527469</v>
      </c>
      <c r="M769" s="11">
        <f t="shared" si="165"/>
        <v>0.21097046413502107</v>
      </c>
      <c r="N769" s="11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-0.26125058210914043</v>
      </c>
      <c r="O769" s="11">
        <f>0</f>
        <v>0</v>
      </c>
      <c r="P769" s="11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0.22742575714507468</v>
      </c>
      <c r="Q769" s="11">
        <f>2*'OddsRatio_working_3-way'!K769*'OddsRatio_working_3-way'!L769*'OddsRatio_working_3-way'!M769</f>
        <v>6.2998824693926495E-2</v>
      </c>
      <c r="R769" s="11">
        <f t="shared" si="166"/>
        <v>0</v>
      </c>
      <c r="S769" s="11">
        <f t="shared" si="167"/>
        <v>-0.87052727427058885</v>
      </c>
      <c r="T769" s="11">
        <f t="shared" si="168"/>
        <v>-0.24114328927163123</v>
      </c>
      <c r="U769" s="11">
        <f>'OddsRatio_working_3-way'!S769-'OddsRatio_working_3-way'!R769^2/3</f>
        <v>-0.87052727427058885</v>
      </c>
      <c r="V769" s="11">
        <f>'OddsRatio_working_3-way'!S769*'OddsRatio_working_3-way'!R769/3-2*'OddsRatio_working_3-way'!R769^3/27-'OddsRatio_working_3-way'!T769</f>
        <v>0.24114328927163123</v>
      </c>
      <c r="W769" s="11">
        <f>'OddsRatio_working_3-way'!V769^2+4*'OddsRatio_working_3-way'!U769^3/27</f>
        <v>-3.95833966259556E-2</v>
      </c>
      <c r="X769" s="11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0.15631177385812722</v>
      </c>
      <c r="Y769" s="11">
        <f>IF('OddsRatio_working_3-way'!W769&gt;=0,IF('OddsRatio_working_3-way'!V769+SQRT('OddsRatio_working_3-way'!W769)&gt;0,0,PI()),ACOS('OddsRatio_working_3-way'!V769/(2*'OddsRatio_working_3-way'!X769)))</f>
        <v>0.68983101541054181</v>
      </c>
      <c r="Z769" s="11">
        <f>'OddsRatio_working_3-way'!X769^(1/3)*COS('OddsRatio_working_3-way'!Y769/3)</f>
        <v>0.52450118299693405</v>
      </c>
      <c r="AA769" s="11">
        <f>'OddsRatio_working_3-way'!X769^(1/3)*COS(('OddsRatio_working_3-way'!Y769+2*PI())/3)</f>
        <v>-0.36857885840694138</v>
      </c>
      <c r="AB769" s="11">
        <f>'OddsRatio_working_3-way'!X769^(1/3)*COS(('OddsRatio_working_3-way'!Y769+4*PI())/3)</f>
        <v>-0.15592232458999253</v>
      </c>
      <c r="AC769" s="11">
        <f>'OddsRatio_working_3-way'!X769^(1/3)*SIN('OddsRatio_working_3-way'!Y769/3)</f>
        <v>0.1227773070441481</v>
      </c>
      <c r="AD769" s="11">
        <f>'OddsRatio_working_3-way'!X769^(1/3)*SIN(('OddsRatio_working_3-way'!Y769+2*PI())/3)</f>
        <v>0.39284269526826149</v>
      </c>
      <c r="AE769" s="11">
        <f>'OddsRatio_working_3-way'!X769^(1/3)*SIN(('OddsRatio_working_3-way'!Y769+4*PI())/3)</f>
        <v>-0.51562000231240956</v>
      </c>
      <c r="AF769" s="11">
        <f>-'OddsRatio_working_3-way'!U769/(3*'OddsRatio_working_3-way'!X769^(1/3))*COS(('OddsRatio_working_3-way'!Y769)/3)</f>
        <v>0.52450118299693405</v>
      </c>
      <c r="AG769" s="11">
        <f>-'OddsRatio_working_3-way'!U769/(3*'OddsRatio_working_3-way'!X769^(1/3))*COS(('OddsRatio_working_3-way'!Y769+2*PI())/3)</f>
        <v>-0.36857885840694138</v>
      </c>
      <c r="AH769" s="11">
        <f>-'OddsRatio_working_3-way'!U769/(3*'OddsRatio_working_3-way'!X769^(1/3))*COS(('OddsRatio_working_3-way'!Y769+4*PI())/3)</f>
        <v>-0.15592232458999253</v>
      </c>
      <c r="AI769" s="11">
        <f>'OddsRatio_working_3-way'!U769/(3*'OddsRatio_working_3-way'!X769^(1/3))*SIN(('OddsRatio_working_3-way'!Y769)/3)</f>
        <v>-0.1227773070441481</v>
      </c>
      <c r="AJ769" s="11">
        <f>'OddsRatio_working_3-way'!U769/(3*'OddsRatio_working_3-way'!X769^(1/3))*SIN(('OddsRatio_working_3-way'!Y769+2*PI())/3)</f>
        <v>-0.39284269526826149</v>
      </c>
      <c r="AK769" s="11">
        <f>'OddsRatio_working_3-way'!U769/(3*'OddsRatio_working_3-way'!X769^(1/3))*SIN(('OddsRatio_working_3-way'!Y769+4*PI())/3)</f>
        <v>0.51562000231240956</v>
      </c>
      <c r="AL769" s="11">
        <f>'OddsRatio_working_3-way'!Z769+'OddsRatio_working_3-way'!AF769</f>
        <v>1.0490023659938681</v>
      </c>
      <c r="AM769" s="11">
        <f>'OddsRatio_working_3-way'!AA769+'OddsRatio_working_3-way'!AG769</f>
        <v>-0.73715771681388276</v>
      </c>
      <c r="AN769" s="11">
        <f>'OddsRatio_working_3-way'!AB769+'OddsRatio_working_3-way'!AH769</f>
        <v>-0.31184464917998506</v>
      </c>
      <c r="AO769" s="11">
        <f>'OddsRatio_working_3-way'!AC769+'OddsRatio_working_3-way'!AI769</f>
        <v>0</v>
      </c>
      <c r="AP769" s="11">
        <f>'OddsRatio_working_3-way'!AD769+'OddsRatio_working_3-way'!AJ769</f>
        <v>0</v>
      </c>
      <c r="AQ769" s="11">
        <f>'OddsRatio_working_3-way'!AE769+'OddsRatio_working_3-way'!AK769</f>
        <v>0</v>
      </c>
      <c r="AR769" s="10">
        <f>IF(A769="","",IF(('OddsRatio_working_3-way'!X769=0),IF(Q769&gt;0,-Q769^(1/3),(-Q769)^(1/3)),'OddsRatio_working_3-way'!AL769-'OddsRatio_working_3-way'!R769/3))</f>
        <v>1.0490023659938681</v>
      </c>
      <c r="AS769" s="11">
        <f>IF(('OddsRatio_working_3-way'!X769=0),IF(Q769&gt;0,-Q769^(1/3),(-Q769)^(1/3)),'OddsRatio_working_3-way'!AM769-'OddsRatio_working_3-way'!R769/3)</f>
        <v>-0.73715771681388276</v>
      </c>
      <c r="AT769" s="11">
        <f>IF(('OddsRatio_working_3-way'!X769=0),IF(Q769&gt;0,-Q769^(1/3),(-Q769)^(1/3)),'OddsRatio_working_3-way'!AN769-'OddsRatio_working_3-way'!R769/3)</f>
        <v>-0.31184464917998506</v>
      </c>
      <c r="AU769" s="11">
        <f>IF(('OddsRatio_working_3-way'!X769=0),0,'OddsRatio_working_3-way'!AO769)</f>
        <v>0</v>
      </c>
      <c r="AV769" s="11">
        <f>IF(('OddsRatio_working_3-way'!X769=0),0,'OddsRatio_working_3-way'!AP769)</f>
        <v>0</v>
      </c>
      <c r="AW769" s="11">
        <f>IF(('OddsRatio_working_3-way'!X769=0),0,'OddsRatio_working_3-way'!AQ769)</f>
        <v>0</v>
      </c>
    </row>
    <row r="770" spans="1:49" x14ac:dyDescent="0.2">
      <c r="A770" s="4">
        <f>IF('True_Odds_Calculator_3-way'!A771="","",'True_Odds_Calculator_3-way'!A771)</f>
        <v>1.95</v>
      </c>
      <c r="B770" s="4">
        <f>IF('True_Odds_Calculator_3-way'!B771="","",'True_Odds_Calculator_3-way'!B771)</f>
        <v>3.41</v>
      </c>
      <c r="C770" s="4">
        <f>IF('True_Odds_Calculator_3-way'!C771="","",'True_Odds_Calculator_3-way'!C771)</f>
        <v>4.47</v>
      </c>
      <c r="D770" s="9">
        <f t="shared" si="156"/>
        <v>0.50093658791886508</v>
      </c>
      <c r="E770" s="9">
        <f t="shared" si="157"/>
        <v>0.28349846400480416</v>
      </c>
      <c r="F770" s="9">
        <f t="shared" si="158"/>
        <v>0.21556494807633092</v>
      </c>
      <c r="G770" s="9">
        <f t="shared" si="159"/>
        <v>1.0486954239783186</v>
      </c>
      <c r="H770" s="9">
        <f t="shared" si="160"/>
        <v>1.9962606527794022</v>
      </c>
      <c r="I770" s="9">
        <f t="shared" si="161"/>
        <v>3.5273559717877485</v>
      </c>
      <c r="J770" s="9">
        <f t="shared" si="162"/>
        <v>4.6389731212047653</v>
      </c>
      <c r="K770" s="11">
        <f t="shared" si="163"/>
        <v>0.51282051282051289</v>
      </c>
      <c r="L770" s="11">
        <f t="shared" si="164"/>
        <v>0.29325513196480935</v>
      </c>
      <c r="M770" s="11">
        <f t="shared" si="165"/>
        <v>0.2237136465324385</v>
      </c>
      <c r="N770" s="11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-0.26728439826513006</v>
      </c>
      <c r="O770" s="11">
        <f>0</f>
        <v>0</v>
      </c>
      <c r="P770" s="11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0.2297863306739687</v>
      </c>
      <c r="Q770" s="11">
        <f>2*'OddsRatio_working_3-way'!K770*'OddsRatio_working_3-way'!L770*'OddsRatio_working_3-way'!M770</f>
        <v>6.7287358908922013E-2</v>
      </c>
      <c r="R770" s="11">
        <f t="shared" si="166"/>
        <v>0</v>
      </c>
      <c r="S770" s="11">
        <f t="shared" si="167"/>
        <v>-0.85970723381330494</v>
      </c>
      <c r="T770" s="11">
        <f t="shared" si="168"/>
        <v>-0.25174443157051385</v>
      </c>
      <c r="U770" s="11">
        <f>'OddsRatio_working_3-way'!S770-'OddsRatio_working_3-way'!R770^2/3</f>
        <v>-0.85970723381330494</v>
      </c>
      <c r="V770" s="11">
        <f>'OddsRatio_working_3-way'!S770*'OddsRatio_working_3-way'!R770/3-2*'OddsRatio_working_3-way'!R770^3/27-'OddsRatio_working_3-way'!T770</f>
        <v>0.25174443157051385</v>
      </c>
      <c r="W770" s="11">
        <f>'OddsRatio_working_3-way'!V770^2+4*'OddsRatio_working_3-way'!U770^3/27</f>
        <v>-3.0759056950561955E-2</v>
      </c>
      <c r="X770" s="11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0.1534065805118241</v>
      </c>
      <c r="Y770" s="11">
        <f>IF('OddsRatio_working_3-way'!W770&gt;=0,IF('OddsRatio_working_3-way'!V770+SQRT('OddsRatio_working_3-way'!W770)&gt;0,0,PI()),ACOS('OddsRatio_working_3-way'!V770/(2*'OddsRatio_working_3-way'!X770)))</f>
        <v>0.60848705478478626</v>
      </c>
      <c r="Z770" s="11">
        <f>'OddsRatio_working_3-way'!X770^(1/3)*COS('OddsRatio_working_3-way'!Y770/3)</f>
        <v>0.52434771198915942</v>
      </c>
      <c r="AA770" s="11">
        <f>'OddsRatio_working_3-way'!X770^(1/3)*COS(('OddsRatio_working_3-way'!Y770+2*PI())/3)</f>
        <v>-0.35556237858770384</v>
      </c>
      <c r="AB770" s="11">
        <f>'OddsRatio_working_3-way'!X770^(1/3)*COS(('OddsRatio_working_3-way'!Y770+4*PI())/3)</f>
        <v>-0.16878533340145541</v>
      </c>
      <c r="AC770" s="11">
        <f>'OddsRatio_working_3-way'!X770^(1/3)*SIN('OddsRatio_working_3-way'!Y770/3)</f>
        <v>0.10783577731672334</v>
      </c>
      <c r="AD770" s="11">
        <f>'OddsRatio_working_3-way'!X770^(1/3)*SIN(('OddsRatio_working_3-way'!Y770+2*PI())/3)</f>
        <v>0.4001805503404966</v>
      </c>
      <c r="AE770" s="11">
        <f>'OddsRatio_working_3-way'!X770^(1/3)*SIN(('OddsRatio_working_3-way'!Y770+4*PI())/3)</f>
        <v>-0.50801632765722005</v>
      </c>
      <c r="AF770" s="11">
        <f>-'OddsRatio_working_3-way'!U770/(3*'OddsRatio_working_3-way'!X770^(1/3))*COS(('OddsRatio_working_3-way'!Y770)/3)</f>
        <v>0.5243477119891593</v>
      </c>
      <c r="AG770" s="11">
        <f>-'OddsRatio_working_3-way'!U770/(3*'OddsRatio_working_3-way'!X770^(1/3))*COS(('OddsRatio_working_3-way'!Y770+2*PI())/3)</f>
        <v>-0.35556237858770379</v>
      </c>
      <c r="AH770" s="11">
        <f>-'OddsRatio_working_3-way'!U770/(3*'OddsRatio_working_3-way'!X770^(1/3))*COS(('OddsRatio_working_3-way'!Y770+4*PI())/3)</f>
        <v>-0.16878533340145538</v>
      </c>
      <c r="AI770" s="11">
        <f>'OddsRatio_working_3-way'!U770/(3*'OddsRatio_working_3-way'!X770^(1/3))*SIN(('OddsRatio_working_3-way'!Y770)/3)</f>
        <v>-0.10783577731672331</v>
      </c>
      <c r="AJ770" s="11">
        <f>'OddsRatio_working_3-way'!U770/(3*'OddsRatio_working_3-way'!X770^(1/3))*SIN(('OddsRatio_working_3-way'!Y770+2*PI())/3)</f>
        <v>-0.40018055034049649</v>
      </c>
      <c r="AK770" s="11">
        <f>'OddsRatio_working_3-way'!U770/(3*'OddsRatio_working_3-way'!X770^(1/3))*SIN(('OddsRatio_working_3-way'!Y770+4*PI())/3)</f>
        <v>0.50801632765721993</v>
      </c>
      <c r="AL770" s="11">
        <f>'OddsRatio_working_3-way'!Z770+'OddsRatio_working_3-way'!AF770</f>
        <v>1.0486954239783186</v>
      </c>
      <c r="AM770" s="11">
        <f>'OddsRatio_working_3-way'!AA770+'OddsRatio_working_3-way'!AG770</f>
        <v>-0.71112475717540757</v>
      </c>
      <c r="AN770" s="11">
        <f>'OddsRatio_working_3-way'!AB770+'OddsRatio_working_3-way'!AH770</f>
        <v>-0.33757066680291081</v>
      </c>
      <c r="AO770" s="11">
        <f>'OddsRatio_working_3-way'!AC770+'OddsRatio_working_3-way'!AI770</f>
        <v>0</v>
      </c>
      <c r="AP770" s="11">
        <f>'OddsRatio_working_3-way'!AD770+'OddsRatio_working_3-way'!AJ770</f>
        <v>0</v>
      </c>
      <c r="AQ770" s="11">
        <f>'OddsRatio_working_3-way'!AE770+'OddsRatio_working_3-way'!AK770</f>
        <v>0</v>
      </c>
      <c r="AR770" s="10">
        <f>IF(A770="","",IF(('OddsRatio_working_3-way'!X770=0),IF(Q770&gt;0,-Q770^(1/3),(-Q770)^(1/3)),'OddsRatio_working_3-way'!AL770-'OddsRatio_working_3-way'!R770/3))</f>
        <v>1.0486954239783186</v>
      </c>
      <c r="AS770" s="11">
        <f>IF(('OddsRatio_working_3-way'!X770=0),IF(Q770&gt;0,-Q770^(1/3),(-Q770)^(1/3)),'OddsRatio_working_3-way'!AM770-'OddsRatio_working_3-way'!R770/3)</f>
        <v>-0.71112475717540757</v>
      </c>
      <c r="AT770" s="11">
        <f>IF(('OddsRatio_working_3-way'!X770=0),IF(Q770&gt;0,-Q770^(1/3),(-Q770)^(1/3)),'OddsRatio_working_3-way'!AN770-'OddsRatio_working_3-way'!R770/3)</f>
        <v>-0.33757066680291081</v>
      </c>
      <c r="AU770" s="11">
        <f>IF(('OddsRatio_working_3-way'!X770=0),0,'OddsRatio_working_3-way'!AO770)</f>
        <v>0</v>
      </c>
      <c r="AV770" s="11">
        <f>IF(('OddsRatio_working_3-way'!X770=0),0,'OddsRatio_working_3-way'!AP770)</f>
        <v>0</v>
      </c>
      <c r="AW770" s="11">
        <f>IF(('OddsRatio_working_3-way'!X770=0),0,'OddsRatio_working_3-way'!AQ770)</f>
        <v>0</v>
      </c>
    </row>
    <row r="771" spans="1:49" x14ac:dyDescent="0.2">
      <c r="A771" s="4">
        <f>IF('True_Odds_Calculator_3-way'!A772="","",'True_Odds_Calculator_3-way'!A772)</f>
        <v>2.15</v>
      </c>
      <c r="B771" s="4">
        <f>IF('True_Odds_Calculator_3-way'!B772="","",'True_Odds_Calculator_3-way'!B772)</f>
        <v>3.35</v>
      </c>
      <c r="C771" s="4">
        <f>IF('True_Odds_Calculator_3-way'!C772="","",'True_Odds_Calculator_3-way'!C772)</f>
        <v>3.78</v>
      </c>
      <c r="D771" s="9">
        <f t="shared" si="156"/>
        <v>0.45432567932381079</v>
      </c>
      <c r="E771" s="9">
        <f t="shared" si="157"/>
        <v>0.2894901774765582</v>
      </c>
      <c r="F771" s="9">
        <f t="shared" si="158"/>
        <v>0.25618414319963118</v>
      </c>
      <c r="G771" s="9">
        <f t="shared" si="159"/>
        <v>1.044403675332324</v>
      </c>
      <c r="H771" s="9">
        <f t="shared" si="160"/>
        <v>2.2010642266321723</v>
      </c>
      <c r="I771" s="9">
        <f t="shared" si="161"/>
        <v>3.4543486370309617</v>
      </c>
      <c r="J771" s="9">
        <f t="shared" si="162"/>
        <v>3.9034422174238599</v>
      </c>
      <c r="K771" s="11">
        <f t="shared" si="163"/>
        <v>0.46511627906976744</v>
      </c>
      <c r="L771" s="11">
        <f t="shared" si="164"/>
        <v>0.29850746268656714</v>
      </c>
      <c r="M771" s="11">
        <f t="shared" si="165"/>
        <v>0.26455026455026459</v>
      </c>
      <c r="N771" s="11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-0.27595319820241737</v>
      </c>
      <c r="O771" s="11">
        <f>0</f>
        <v>0</v>
      </c>
      <c r="P771" s="11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0.23066652709137958</v>
      </c>
      <c r="Q771" s="11">
        <f>2*'OddsRatio_working_3-way'!K771*'OddsRatio_working_3-way'!L771*'OddsRatio_working_3-way'!M771</f>
        <v>7.3460677417636816E-2</v>
      </c>
      <c r="R771" s="11">
        <f t="shared" si="166"/>
        <v>0</v>
      </c>
      <c r="S771" s="11">
        <f t="shared" si="167"/>
        <v>-0.83589002988173711</v>
      </c>
      <c r="T771" s="11">
        <f t="shared" si="168"/>
        <v>-0.26620701588590356</v>
      </c>
      <c r="U771" s="11">
        <f>'OddsRatio_working_3-way'!S771-'OddsRatio_working_3-way'!R771^2/3</f>
        <v>-0.83589002988173711</v>
      </c>
      <c r="V771" s="11">
        <f>'OddsRatio_working_3-way'!S771*'OddsRatio_working_3-way'!R771/3-2*'OddsRatio_working_3-way'!R771^3/27-'OddsRatio_working_3-way'!T771</f>
        <v>0.26620701588590356</v>
      </c>
      <c r="W771" s="11">
        <f>'OddsRatio_working_3-way'!V771^2+4*'OddsRatio_working_3-way'!U771^3/27</f>
        <v>-1.5659234071146638E-2</v>
      </c>
      <c r="X771" s="11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0.14707600873190055</v>
      </c>
      <c r="Y771" s="11">
        <f>IF('OddsRatio_working_3-way'!W771&gt;=0,IF('OddsRatio_working_3-way'!V771+SQRT('OddsRatio_working_3-way'!W771)&gt;0,0,PI()),ACOS('OddsRatio_working_3-way'!V771/(2*'OddsRatio_working_3-way'!X771)))</f>
        <v>0.43942107992922397</v>
      </c>
      <c r="Z771" s="11">
        <f>'OddsRatio_working_3-way'!X771^(1/3)*COS('OddsRatio_working_3-way'!Y771/3)</f>
        <v>0.52220183766616202</v>
      </c>
      <c r="AA771" s="11">
        <f>'OddsRatio_working_3-way'!X771^(1/3)*COS(('OddsRatio_working_3-way'!Y771+2*PI())/3)</f>
        <v>-0.32782001672863731</v>
      </c>
      <c r="AB771" s="11">
        <f>'OddsRatio_working_3-way'!X771^(1/3)*COS(('OddsRatio_working_3-way'!Y771+4*PI())/3)</f>
        <v>-0.19438182093752476</v>
      </c>
      <c r="AC771" s="11">
        <f>'OddsRatio_working_3-way'!X771^(1/3)*SIN('OddsRatio_working_3-way'!Y771/3)</f>
        <v>7.704057826017692E-2</v>
      </c>
      <c r="AD771" s="11">
        <f>'OddsRatio_working_3-way'!X771^(1/3)*SIN(('OddsRatio_working_3-way'!Y771+2*PI())/3)</f>
        <v>0.4137197681917254</v>
      </c>
      <c r="AE771" s="11">
        <f>'OddsRatio_working_3-way'!X771^(1/3)*SIN(('OddsRatio_working_3-way'!Y771+4*PI())/3)</f>
        <v>-0.4907603464519022</v>
      </c>
      <c r="AF771" s="11">
        <f>-'OddsRatio_working_3-way'!U771/(3*'OddsRatio_working_3-way'!X771^(1/3))*COS(('OddsRatio_working_3-way'!Y771)/3)</f>
        <v>0.52220183766616202</v>
      </c>
      <c r="AG771" s="11">
        <f>-'OddsRatio_working_3-way'!U771/(3*'OddsRatio_working_3-way'!X771^(1/3))*COS(('OddsRatio_working_3-way'!Y771+2*PI())/3)</f>
        <v>-0.32782001672863731</v>
      </c>
      <c r="AH771" s="11">
        <f>-'OddsRatio_working_3-way'!U771/(3*'OddsRatio_working_3-way'!X771^(1/3))*COS(('OddsRatio_working_3-way'!Y771+4*PI())/3)</f>
        <v>-0.19438182093752476</v>
      </c>
      <c r="AI771" s="11">
        <f>'OddsRatio_working_3-way'!U771/(3*'OddsRatio_working_3-way'!X771^(1/3))*SIN(('OddsRatio_working_3-way'!Y771)/3)</f>
        <v>-7.704057826017692E-2</v>
      </c>
      <c r="AJ771" s="11">
        <f>'OddsRatio_working_3-way'!U771/(3*'OddsRatio_working_3-way'!X771^(1/3))*SIN(('OddsRatio_working_3-way'!Y771+2*PI())/3)</f>
        <v>-0.4137197681917254</v>
      </c>
      <c r="AK771" s="11">
        <f>'OddsRatio_working_3-way'!U771/(3*'OddsRatio_working_3-way'!X771^(1/3))*SIN(('OddsRatio_working_3-way'!Y771+4*PI())/3)</f>
        <v>0.4907603464519022</v>
      </c>
      <c r="AL771" s="11">
        <f>'OddsRatio_working_3-way'!Z771+'OddsRatio_working_3-way'!AF771</f>
        <v>1.044403675332324</v>
      </c>
      <c r="AM771" s="11">
        <f>'OddsRatio_working_3-way'!AA771+'OddsRatio_working_3-way'!AG771</f>
        <v>-0.65564003345727462</v>
      </c>
      <c r="AN771" s="11">
        <f>'OddsRatio_working_3-way'!AB771+'OddsRatio_working_3-way'!AH771</f>
        <v>-0.38876364187504953</v>
      </c>
      <c r="AO771" s="11">
        <f>'OddsRatio_working_3-way'!AC771+'OddsRatio_working_3-way'!AI771</f>
        <v>0</v>
      </c>
      <c r="AP771" s="11">
        <f>'OddsRatio_working_3-way'!AD771+'OddsRatio_working_3-way'!AJ771</f>
        <v>0</v>
      </c>
      <c r="AQ771" s="11">
        <f>'OddsRatio_working_3-way'!AE771+'OddsRatio_working_3-way'!AK771</f>
        <v>0</v>
      </c>
      <c r="AR771" s="10">
        <f>IF(A771="","",IF(('OddsRatio_working_3-way'!X771=0),IF(Q771&gt;0,-Q771^(1/3),(-Q771)^(1/3)),'OddsRatio_working_3-way'!AL771-'OddsRatio_working_3-way'!R771/3))</f>
        <v>1.044403675332324</v>
      </c>
      <c r="AS771" s="11">
        <f>IF(('OddsRatio_working_3-way'!X771=0),IF(Q771&gt;0,-Q771^(1/3),(-Q771)^(1/3)),'OddsRatio_working_3-way'!AM771-'OddsRatio_working_3-way'!R771/3)</f>
        <v>-0.65564003345727462</v>
      </c>
      <c r="AT771" s="11">
        <f>IF(('OddsRatio_working_3-way'!X771=0),IF(Q771&gt;0,-Q771^(1/3),(-Q771)^(1/3)),'OddsRatio_working_3-way'!AN771-'OddsRatio_working_3-way'!R771/3)</f>
        <v>-0.38876364187504953</v>
      </c>
      <c r="AU771" s="11">
        <f>IF(('OddsRatio_working_3-way'!X771=0),0,'OddsRatio_working_3-way'!AO771)</f>
        <v>0</v>
      </c>
      <c r="AV771" s="11">
        <f>IF(('OddsRatio_working_3-way'!X771=0),0,'OddsRatio_working_3-way'!AP771)</f>
        <v>0</v>
      </c>
      <c r="AW771" s="11">
        <f>IF(('OddsRatio_working_3-way'!X771=0),0,'OddsRatio_working_3-way'!AQ771)</f>
        <v>0</v>
      </c>
    </row>
    <row r="772" spans="1:49" x14ac:dyDescent="0.2">
      <c r="A772" s="4">
        <f>IF('True_Odds_Calculator_3-way'!A773="","",'True_Odds_Calculator_3-way'!A773)</f>
        <v>3.48</v>
      </c>
      <c r="B772" s="4">
        <f>IF('True_Odds_Calculator_3-way'!B773="","",'True_Odds_Calculator_3-way'!B773)</f>
        <v>3.4</v>
      </c>
      <c r="C772" s="4">
        <f>IF('True_Odds_Calculator_3-way'!C773="","",'True_Odds_Calculator_3-way'!C773)</f>
        <v>2.2400000000000002</v>
      </c>
      <c r="D772" s="9">
        <f t="shared" ref="D772:D835" si="169">(K772/(AR772+K772-(AR772*K772)))</f>
        <v>0.27871523629553879</v>
      </c>
      <c r="E772" s="9">
        <f t="shared" ref="E772:E835" si="170">(L772/(AR772+L772-(AR772*L772)))</f>
        <v>0.28535465450676067</v>
      </c>
      <c r="F772" s="9">
        <f t="shared" ref="F772:F835" si="171">(M772/(AR772+M772-(AR772*M772)))</f>
        <v>0.43593010919770053</v>
      </c>
      <c r="G772" s="9">
        <f t="shared" ref="G772:G835" si="172">AR772</f>
        <v>1.0435045977091697</v>
      </c>
      <c r="H772" s="9">
        <f t="shared" ref="H772:H835" si="173">IF(A772="","",1/D772)</f>
        <v>3.5878914023187414</v>
      </c>
      <c r="I772" s="9">
        <f t="shared" ref="I772:I835" si="174">IF(B772="","",1/E772)</f>
        <v>3.5044110345020072</v>
      </c>
      <c r="J772" s="9">
        <f t="shared" ref="J772:J835" si="175">IF(C772="","",1/F772)</f>
        <v>2.2939457011593705</v>
      </c>
      <c r="K772" s="11">
        <f t="shared" ref="K772:K835" si="176">1/A772</f>
        <v>0.28735632183908044</v>
      </c>
      <c r="L772" s="11">
        <f t="shared" ref="L772:L835" si="177">1/B772</f>
        <v>0.29411764705882354</v>
      </c>
      <c r="M772" s="11">
        <f t="shared" ref="M772:M835" si="178">1/C772</f>
        <v>0.4464285714285714</v>
      </c>
      <c r="N772" s="11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-0.27847000869313243</v>
      </c>
      <c r="O772" s="11">
        <f>0</f>
        <v>0</v>
      </c>
      <c r="P772" s="11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0.23091133004926112</v>
      </c>
      <c r="Q772" s="11">
        <f>2*'OddsRatio_working_3-way'!K772*'OddsRatio_working_3-way'!L772*'OddsRatio_working_3-way'!M772</f>
        <v>7.5461218970346758E-2</v>
      </c>
      <c r="R772" s="11">
        <f t="shared" ref="R772:R835" si="179">O772/N772</f>
        <v>0</v>
      </c>
      <c r="S772" s="11">
        <f t="shared" ref="S772:S835" si="180">P772/N772</f>
        <v>-0.82921436004162341</v>
      </c>
      <c r="T772" s="11">
        <f t="shared" ref="T772:T835" si="181">Q772/N772</f>
        <v>-0.27098508498092266</v>
      </c>
      <c r="U772" s="11">
        <f>'OddsRatio_working_3-way'!S772-'OddsRatio_working_3-way'!R772^2/3</f>
        <v>-0.82921436004162341</v>
      </c>
      <c r="V772" s="11">
        <f>'OddsRatio_working_3-way'!S772*'OddsRatio_working_3-way'!R772/3-2*'OddsRatio_working_3-way'!R772^3/27-'OddsRatio_working_3-way'!T772</f>
        <v>0.27098508498092266</v>
      </c>
      <c r="W772" s="11">
        <f>'OddsRatio_working_3-way'!V772^2+4*'OddsRatio_working_3-way'!U772^3/27</f>
        <v>-1.1035951023980126E-2</v>
      </c>
      <c r="X772" s="11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0.14531764114010556</v>
      </c>
      <c r="Y772" s="11">
        <f>IF('OddsRatio_working_3-way'!W772&gt;=0,IF('OddsRatio_working_3-way'!V772+SQRT('OddsRatio_working_3-way'!W772)&gt;0,0,PI()),ACOS('OddsRatio_working_3-way'!V772/(2*'OddsRatio_working_3-way'!X772)))</f>
        <v>0.36982999110745873</v>
      </c>
      <c r="Z772" s="11">
        <f>'OddsRatio_working_3-way'!X772^(1/3)*COS('OddsRatio_working_3-way'!Y772/3)</f>
        <v>0.52175229885458485</v>
      </c>
      <c r="AA772" s="11">
        <f>'OddsRatio_working_3-way'!X772^(1/3)*COS(('OddsRatio_working_3-way'!Y772+2*PI())/3)</f>
        <v>-0.31686270129801247</v>
      </c>
      <c r="AB772" s="11">
        <f>'OddsRatio_working_3-way'!X772^(1/3)*COS(('OddsRatio_working_3-way'!Y772+4*PI())/3)</f>
        <v>-0.20488959755657249</v>
      </c>
      <c r="AC772" s="11">
        <f>'OddsRatio_working_3-way'!X772^(1/3)*SIN('OddsRatio_working_3-way'!Y772/3)</f>
        <v>6.4647701587118342E-2</v>
      </c>
      <c r="AD772" s="11">
        <f>'OddsRatio_working_3-way'!X772^(1/3)*SIN(('OddsRatio_working_3-way'!Y772+2*PI())/3)</f>
        <v>0.41952689449744174</v>
      </c>
      <c r="AE772" s="11">
        <f>'OddsRatio_working_3-way'!X772^(1/3)*SIN(('OddsRatio_working_3-way'!Y772+4*PI())/3)</f>
        <v>-0.48417459608456009</v>
      </c>
      <c r="AF772" s="11">
        <f>-'OddsRatio_working_3-way'!U772/(3*'OddsRatio_working_3-way'!X772^(1/3))*COS(('OddsRatio_working_3-way'!Y772)/3)</f>
        <v>0.52175229885458485</v>
      </c>
      <c r="AG772" s="11">
        <f>-'OddsRatio_working_3-way'!U772/(3*'OddsRatio_working_3-way'!X772^(1/3))*COS(('OddsRatio_working_3-way'!Y772+2*PI())/3)</f>
        <v>-0.31686270129801247</v>
      </c>
      <c r="AH772" s="11">
        <f>-'OddsRatio_working_3-way'!U772/(3*'OddsRatio_working_3-way'!X772^(1/3))*COS(('OddsRatio_working_3-way'!Y772+4*PI())/3)</f>
        <v>-0.20488959755657249</v>
      </c>
      <c r="AI772" s="11">
        <f>'OddsRatio_working_3-way'!U772/(3*'OddsRatio_working_3-way'!X772^(1/3))*SIN(('OddsRatio_working_3-way'!Y772)/3)</f>
        <v>-6.4647701587118342E-2</v>
      </c>
      <c r="AJ772" s="11">
        <f>'OddsRatio_working_3-way'!U772/(3*'OddsRatio_working_3-way'!X772^(1/3))*SIN(('OddsRatio_working_3-way'!Y772+2*PI())/3)</f>
        <v>-0.41952689449744174</v>
      </c>
      <c r="AK772" s="11">
        <f>'OddsRatio_working_3-way'!U772/(3*'OddsRatio_working_3-way'!X772^(1/3))*SIN(('OddsRatio_working_3-way'!Y772+4*PI())/3)</f>
        <v>0.48417459608456009</v>
      </c>
      <c r="AL772" s="11">
        <f>'OddsRatio_working_3-way'!Z772+'OddsRatio_working_3-way'!AF772</f>
        <v>1.0435045977091697</v>
      </c>
      <c r="AM772" s="11">
        <f>'OddsRatio_working_3-way'!AA772+'OddsRatio_working_3-way'!AG772</f>
        <v>-0.63372540259602494</v>
      </c>
      <c r="AN772" s="11">
        <f>'OddsRatio_working_3-way'!AB772+'OddsRatio_working_3-way'!AH772</f>
        <v>-0.40977919511314498</v>
      </c>
      <c r="AO772" s="11">
        <f>'OddsRatio_working_3-way'!AC772+'OddsRatio_working_3-way'!AI772</f>
        <v>0</v>
      </c>
      <c r="AP772" s="11">
        <f>'OddsRatio_working_3-way'!AD772+'OddsRatio_working_3-way'!AJ772</f>
        <v>0</v>
      </c>
      <c r="AQ772" s="11">
        <f>'OddsRatio_working_3-way'!AE772+'OddsRatio_working_3-way'!AK772</f>
        <v>0</v>
      </c>
      <c r="AR772" s="10">
        <f>IF(A772="","",IF(('OddsRatio_working_3-way'!X772=0),IF(Q772&gt;0,-Q772^(1/3),(-Q772)^(1/3)),'OddsRatio_working_3-way'!AL772-'OddsRatio_working_3-way'!R772/3))</f>
        <v>1.0435045977091697</v>
      </c>
      <c r="AS772" s="11">
        <f>IF(('OddsRatio_working_3-way'!X772=0),IF(Q772&gt;0,-Q772^(1/3),(-Q772)^(1/3)),'OddsRatio_working_3-way'!AM772-'OddsRatio_working_3-way'!R772/3)</f>
        <v>-0.63372540259602494</v>
      </c>
      <c r="AT772" s="11">
        <f>IF(('OddsRatio_working_3-way'!X772=0),IF(Q772&gt;0,-Q772^(1/3),(-Q772)^(1/3)),'OddsRatio_working_3-way'!AN772-'OddsRatio_working_3-way'!R772/3)</f>
        <v>-0.40977919511314498</v>
      </c>
      <c r="AU772" s="11">
        <f>IF(('OddsRatio_working_3-way'!X772=0),0,'OddsRatio_working_3-way'!AO772)</f>
        <v>0</v>
      </c>
      <c r="AV772" s="11">
        <f>IF(('OddsRatio_working_3-way'!X772=0),0,'OddsRatio_working_3-way'!AP772)</f>
        <v>0</v>
      </c>
      <c r="AW772" s="11">
        <f>IF(('OddsRatio_working_3-way'!X772=0),0,'OddsRatio_working_3-way'!AQ772)</f>
        <v>0</v>
      </c>
    </row>
    <row r="773" spans="1:49" x14ac:dyDescent="0.2">
      <c r="A773" s="4">
        <f>IF('True_Odds_Calculator_3-way'!A774="","",'True_Odds_Calculator_3-way'!A774)</f>
        <v>2.0499999999999998</v>
      </c>
      <c r="B773" s="4">
        <f>IF('True_Odds_Calculator_3-way'!B774="","",'True_Odds_Calculator_3-way'!B774)</f>
        <v>3.43</v>
      </c>
      <c r="C773" s="4">
        <f>IF('True_Odds_Calculator_3-way'!C774="","",'True_Odds_Calculator_3-way'!C774)</f>
        <v>4.0199999999999996</v>
      </c>
      <c r="D773" s="9">
        <f t="shared" si="169"/>
        <v>0.47682493632554823</v>
      </c>
      <c r="E773" s="9">
        <f t="shared" si="170"/>
        <v>0.28254592856319583</v>
      </c>
      <c r="F773" s="9">
        <f t="shared" si="171"/>
        <v>0.24062913511125614</v>
      </c>
      <c r="G773" s="9">
        <f t="shared" si="172"/>
        <v>1.0449578607274344</v>
      </c>
      <c r="H773" s="9">
        <f t="shared" si="173"/>
        <v>2.0972057537638058</v>
      </c>
      <c r="I773" s="9">
        <f t="shared" si="174"/>
        <v>3.5392476015676664</v>
      </c>
      <c r="J773" s="9">
        <f t="shared" si="175"/>
        <v>4.1557727393968511</v>
      </c>
      <c r="K773" s="11">
        <f t="shared" si="176"/>
        <v>0.48780487804878053</v>
      </c>
      <c r="L773" s="11">
        <f t="shared" si="177"/>
        <v>0.29154518950437314</v>
      </c>
      <c r="M773" s="11">
        <f t="shared" si="178"/>
        <v>0.24875621890547267</v>
      </c>
      <c r="N773" s="11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-0.27260165078044329</v>
      </c>
      <c r="O773" s="11">
        <f>0</f>
        <v>0</v>
      </c>
      <c r="P773" s="11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0.22995312847693555</v>
      </c>
      <c r="Q773" s="11">
        <f>2*'OddsRatio_working_3-way'!K773*'OddsRatio_working_3-way'!L773*'OddsRatio_working_3-way'!M773</f>
        <v>7.0754808762134011E-2</v>
      </c>
      <c r="R773" s="11">
        <f t="shared" si="179"/>
        <v>0</v>
      </c>
      <c r="S773" s="11">
        <f t="shared" si="180"/>
        <v>-0.84355002186741201</v>
      </c>
      <c r="T773" s="11">
        <f t="shared" si="181"/>
        <v>-0.25955385288228061</v>
      </c>
      <c r="U773" s="11">
        <f>'OddsRatio_working_3-way'!S773-'OddsRatio_working_3-way'!R773^2/3</f>
        <v>-0.84355002186741201</v>
      </c>
      <c r="V773" s="11">
        <f>'OddsRatio_working_3-way'!S773*'OddsRatio_working_3-way'!R773/3-2*'OddsRatio_working_3-way'!R773^3/27-'OddsRatio_working_3-way'!T773</f>
        <v>0.25955385288228061</v>
      </c>
      <c r="W773" s="11">
        <f>'OddsRatio_working_3-way'!V773^2+4*'OddsRatio_working_3-way'!U773^3/27</f>
        <v>-2.1557795930984544E-2</v>
      </c>
      <c r="X773" s="11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0.14910231258855536</v>
      </c>
      <c r="Y773" s="11">
        <f>IF('OddsRatio_working_3-way'!W773&gt;=0,IF('OddsRatio_working_3-way'!V773+SQRT('OddsRatio_working_3-way'!W773)&gt;0,0,PI()),ACOS('OddsRatio_working_3-way'!V773/(2*'OddsRatio_working_3-way'!X773)))</f>
        <v>0.5148056680286146</v>
      </c>
      <c r="Z773" s="11">
        <f>'OddsRatio_working_3-way'!X773^(1/3)*COS('OddsRatio_working_3-way'!Y773/3)</f>
        <v>0.52247893036371729</v>
      </c>
      <c r="AA773" s="11">
        <f>'OddsRatio_working_3-way'!X773^(1/3)*COS(('OddsRatio_working_3-way'!Y773+2*PI())/3)</f>
        <v>-0.3396571351379496</v>
      </c>
      <c r="AB773" s="11">
        <f>'OddsRatio_working_3-way'!X773^(1/3)*COS(('OddsRatio_working_3-way'!Y773+4*PI())/3)</f>
        <v>-0.18282179522576758</v>
      </c>
      <c r="AC773" s="11">
        <f>'OddsRatio_working_3-way'!X773^(1/3)*SIN('OddsRatio_working_3-way'!Y773/3)</f>
        <v>9.0548925716744749E-2</v>
      </c>
      <c r="AD773" s="11">
        <f>'OddsRatio_working_3-way'!X773^(1/3)*SIN(('OddsRatio_working_3-way'!Y773+2*PI())/3)</f>
        <v>0.40720556377872758</v>
      </c>
      <c r="AE773" s="11">
        <f>'OddsRatio_working_3-way'!X773^(1/3)*SIN(('OddsRatio_working_3-way'!Y773+4*PI())/3)</f>
        <v>-0.4977544894954723</v>
      </c>
      <c r="AF773" s="11">
        <f>-'OddsRatio_working_3-way'!U773/(3*'OddsRatio_working_3-way'!X773^(1/3))*COS(('OddsRatio_working_3-way'!Y773)/3)</f>
        <v>0.52247893036371718</v>
      </c>
      <c r="AG773" s="11">
        <f>-'OddsRatio_working_3-way'!U773/(3*'OddsRatio_working_3-way'!X773^(1/3))*COS(('OddsRatio_working_3-way'!Y773+2*PI())/3)</f>
        <v>-0.33965713513794954</v>
      </c>
      <c r="AH773" s="11">
        <f>-'OddsRatio_working_3-way'!U773/(3*'OddsRatio_working_3-way'!X773^(1/3))*COS(('OddsRatio_working_3-way'!Y773+4*PI())/3)</f>
        <v>-0.18282179522576755</v>
      </c>
      <c r="AI773" s="11">
        <f>'OddsRatio_working_3-way'!U773/(3*'OddsRatio_working_3-way'!X773^(1/3))*SIN(('OddsRatio_working_3-way'!Y773)/3)</f>
        <v>-9.0548925716744735E-2</v>
      </c>
      <c r="AJ773" s="11">
        <f>'OddsRatio_working_3-way'!U773/(3*'OddsRatio_working_3-way'!X773^(1/3))*SIN(('OddsRatio_working_3-way'!Y773+2*PI())/3)</f>
        <v>-0.40720556377872746</v>
      </c>
      <c r="AK773" s="11">
        <f>'OddsRatio_working_3-way'!U773/(3*'OddsRatio_working_3-way'!X773^(1/3))*SIN(('OddsRatio_working_3-way'!Y773+4*PI())/3)</f>
        <v>0.49775448949547219</v>
      </c>
      <c r="AL773" s="11">
        <f>'OddsRatio_working_3-way'!Z773+'OddsRatio_working_3-way'!AF773</f>
        <v>1.0449578607274344</v>
      </c>
      <c r="AM773" s="11">
        <f>'OddsRatio_working_3-way'!AA773+'OddsRatio_working_3-way'!AG773</f>
        <v>-0.67931427027589919</v>
      </c>
      <c r="AN773" s="11">
        <f>'OddsRatio_working_3-way'!AB773+'OddsRatio_working_3-way'!AH773</f>
        <v>-0.36564359045153516</v>
      </c>
      <c r="AO773" s="11">
        <f>'OddsRatio_working_3-way'!AC773+'OddsRatio_working_3-way'!AI773</f>
        <v>0</v>
      </c>
      <c r="AP773" s="11">
        <f>'OddsRatio_working_3-way'!AD773+'OddsRatio_working_3-way'!AJ773</f>
        <v>0</v>
      </c>
      <c r="AQ773" s="11">
        <f>'OddsRatio_working_3-way'!AE773+'OddsRatio_working_3-way'!AK773</f>
        <v>0</v>
      </c>
      <c r="AR773" s="10">
        <f>IF(A773="","",IF(('OddsRatio_working_3-way'!X773=0),IF(Q773&gt;0,-Q773^(1/3),(-Q773)^(1/3)),'OddsRatio_working_3-way'!AL773-'OddsRatio_working_3-way'!R773/3))</f>
        <v>1.0449578607274344</v>
      </c>
      <c r="AS773" s="11">
        <f>IF(('OddsRatio_working_3-way'!X773=0),IF(Q773&gt;0,-Q773^(1/3),(-Q773)^(1/3)),'OddsRatio_working_3-way'!AM773-'OddsRatio_working_3-way'!R773/3)</f>
        <v>-0.67931427027589919</v>
      </c>
      <c r="AT773" s="11">
        <f>IF(('OddsRatio_working_3-way'!X773=0),IF(Q773&gt;0,-Q773^(1/3),(-Q773)^(1/3)),'OddsRatio_working_3-way'!AN773-'OddsRatio_working_3-way'!R773/3)</f>
        <v>-0.36564359045153516</v>
      </c>
      <c r="AU773" s="11">
        <f>IF(('OddsRatio_working_3-way'!X773=0),0,'OddsRatio_working_3-way'!AO773)</f>
        <v>0</v>
      </c>
      <c r="AV773" s="11">
        <f>IF(('OddsRatio_working_3-way'!X773=0),0,'OddsRatio_working_3-way'!AP773)</f>
        <v>0</v>
      </c>
      <c r="AW773" s="11">
        <f>IF(('OddsRatio_working_3-way'!X773=0),0,'OddsRatio_working_3-way'!AQ773)</f>
        <v>0</v>
      </c>
    </row>
    <row r="774" spans="1:49" x14ac:dyDescent="0.2">
      <c r="A774" s="4">
        <f>IF('True_Odds_Calculator_3-way'!A775="","",'True_Odds_Calculator_3-way'!A775)</f>
        <v>2.84</v>
      </c>
      <c r="B774" s="4">
        <f>IF('True_Odds_Calculator_3-way'!B775="","",'True_Odds_Calculator_3-way'!B775)</f>
        <v>3.07</v>
      </c>
      <c r="C774" s="4">
        <f>IF('True_Odds_Calculator_3-way'!C775="","",'True_Odds_Calculator_3-way'!C775)</f>
        <v>2.86</v>
      </c>
      <c r="D774" s="9">
        <f t="shared" si="169"/>
        <v>0.34281847271663435</v>
      </c>
      <c r="E774" s="9">
        <f t="shared" si="170"/>
        <v>0.31679453331200846</v>
      </c>
      <c r="F774" s="9">
        <f t="shared" si="171"/>
        <v>0.34038699397135735</v>
      </c>
      <c r="G774" s="9">
        <f t="shared" si="172"/>
        <v>1.0418454720168815</v>
      </c>
      <c r="H774" s="9">
        <f t="shared" si="173"/>
        <v>2.9169956685110616</v>
      </c>
      <c r="I774" s="9">
        <f t="shared" si="174"/>
        <v>3.156620127074945</v>
      </c>
      <c r="J774" s="9">
        <f t="shared" si="175"/>
        <v>2.937832577951399</v>
      </c>
      <c r="K774" s="11">
        <f t="shared" si="176"/>
        <v>0.35211267605633806</v>
      </c>
      <c r="L774" s="11">
        <f t="shared" si="177"/>
        <v>0.32573289902280134</v>
      </c>
      <c r="M774" s="11">
        <f t="shared" si="178"/>
        <v>0.34965034965034969</v>
      </c>
      <c r="N774" s="11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-0.28410466443223248</v>
      </c>
      <c r="O774" s="11">
        <f>0</f>
        <v>0</v>
      </c>
      <c r="P774" s="11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0.23139451730542249</v>
      </c>
      <c r="Q774" s="11">
        <f>2*'OddsRatio_working_3-way'!K774*'OddsRatio_working_3-way'!L774*'OddsRatio_working_3-way'!M774</f>
        <v>8.0206071856298966E-2</v>
      </c>
      <c r="R774" s="11">
        <f t="shared" si="179"/>
        <v>0</v>
      </c>
      <c r="S774" s="11">
        <f t="shared" si="180"/>
        <v>-0.81446926528943719</v>
      </c>
      <c r="T774" s="11">
        <f t="shared" si="181"/>
        <v>-0.2823117037398396</v>
      </c>
      <c r="U774" s="11">
        <f>'OddsRatio_working_3-way'!S774-'OddsRatio_working_3-way'!R774^2/3</f>
        <v>-0.81446926528943719</v>
      </c>
      <c r="V774" s="11">
        <f>'OddsRatio_working_3-way'!S774*'OddsRatio_working_3-way'!R774/3-2*'OddsRatio_working_3-way'!R774^3/27-'OddsRatio_working_3-way'!T774</f>
        <v>0.2823117037398396</v>
      </c>
      <c r="W774" s="11">
        <f>'OddsRatio_working_3-way'!V774^2+4*'OddsRatio_working_3-way'!U774^3/27</f>
        <v>-3.4254367478332715E-4</v>
      </c>
      <c r="X774" s="11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0.14145886481878248</v>
      </c>
      <c r="Y774" s="11">
        <f>IF('OddsRatio_working_3-way'!W774&gt;=0,IF('OddsRatio_working_3-way'!V774+SQRT('OddsRatio_working_3-way'!W774)&gt;0,0,PI()),ACOS('OddsRatio_working_3-way'!V774/(2*'OddsRatio_working_3-way'!X774)))</f>
        <v>6.5464832581828336E-2</v>
      </c>
      <c r="Z774" s="11">
        <f>'OddsRatio_working_3-way'!X774^(1/3)*COS('OddsRatio_working_3-way'!Y774/3)</f>
        <v>0.52092273600844075</v>
      </c>
      <c r="AA774" s="11">
        <f>'OddsRatio_working_3-way'!X774^(1/3)*COS(('OddsRatio_working_3-way'!Y774+2*PI())/3)</f>
        <v>-0.27030736487957696</v>
      </c>
      <c r="AB774" s="11">
        <f>'OddsRatio_working_3-way'!X774^(1/3)*COS(('OddsRatio_working_3-way'!Y774+4*PI())/3)</f>
        <v>-0.25061537112886395</v>
      </c>
      <c r="AC774" s="11">
        <f>'OddsRatio_working_3-way'!X774^(1/3)*SIN('OddsRatio_working_3-way'!Y774/3)</f>
        <v>1.1369177892854817E-2</v>
      </c>
      <c r="AD774" s="11">
        <f>'OddsRatio_working_3-way'!X774^(1/3)*SIN(('OddsRatio_working_3-way'!Y774+2*PI())/3)</f>
        <v>0.44544773384577718</v>
      </c>
      <c r="AE774" s="11">
        <f>'OddsRatio_working_3-way'!X774^(1/3)*SIN(('OddsRatio_working_3-way'!Y774+4*PI())/3)</f>
        <v>-0.45681691173863176</v>
      </c>
      <c r="AF774" s="11">
        <f>-'OddsRatio_working_3-way'!U774/(3*'OddsRatio_working_3-way'!X774^(1/3))*COS(('OddsRatio_working_3-way'!Y774)/3)</f>
        <v>0.52092273600844063</v>
      </c>
      <c r="AG774" s="11">
        <f>-'OddsRatio_working_3-way'!U774/(3*'OddsRatio_working_3-way'!X774^(1/3))*COS(('OddsRatio_working_3-way'!Y774+2*PI())/3)</f>
        <v>-0.27030736487957691</v>
      </c>
      <c r="AH774" s="11">
        <f>-'OddsRatio_working_3-way'!U774/(3*'OddsRatio_working_3-way'!X774^(1/3))*COS(('OddsRatio_working_3-way'!Y774+4*PI())/3)</f>
        <v>-0.2506153711288639</v>
      </c>
      <c r="AI774" s="11">
        <f>'OddsRatio_working_3-way'!U774/(3*'OddsRatio_working_3-way'!X774^(1/3))*SIN(('OddsRatio_working_3-way'!Y774)/3)</f>
        <v>-1.1369177892854816E-2</v>
      </c>
      <c r="AJ774" s="11">
        <f>'OddsRatio_working_3-way'!U774/(3*'OddsRatio_working_3-way'!X774^(1/3))*SIN(('OddsRatio_working_3-way'!Y774+2*PI())/3)</f>
        <v>-0.44544773384577707</v>
      </c>
      <c r="AK774" s="11">
        <f>'OddsRatio_working_3-way'!U774/(3*'OddsRatio_working_3-way'!X774^(1/3))*SIN(('OddsRatio_working_3-way'!Y774+4*PI())/3)</f>
        <v>0.45681691173863165</v>
      </c>
      <c r="AL774" s="11">
        <f>'OddsRatio_working_3-way'!Z774+'OddsRatio_working_3-way'!AF774</f>
        <v>1.0418454720168815</v>
      </c>
      <c r="AM774" s="11">
        <f>'OddsRatio_working_3-way'!AA774+'OddsRatio_working_3-way'!AG774</f>
        <v>-0.54061472975915392</v>
      </c>
      <c r="AN774" s="11">
        <f>'OddsRatio_working_3-way'!AB774+'OddsRatio_working_3-way'!AH774</f>
        <v>-0.50123074225772779</v>
      </c>
      <c r="AO774" s="11">
        <f>'OddsRatio_working_3-way'!AC774+'OddsRatio_working_3-way'!AI774</f>
        <v>0</v>
      </c>
      <c r="AP774" s="11">
        <f>'OddsRatio_working_3-way'!AD774+'OddsRatio_working_3-way'!AJ774</f>
        <v>0</v>
      </c>
      <c r="AQ774" s="11">
        <f>'OddsRatio_working_3-way'!AE774+'OddsRatio_working_3-way'!AK774</f>
        <v>0</v>
      </c>
      <c r="AR774" s="10">
        <f>IF(A774="","",IF(('OddsRatio_working_3-way'!X774=0),IF(Q774&gt;0,-Q774^(1/3),(-Q774)^(1/3)),'OddsRatio_working_3-way'!AL774-'OddsRatio_working_3-way'!R774/3))</f>
        <v>1.0418454720168815</v>
      </c>
      <c r="AS774" s="11">
        <f>IF(('OddsRatio_working_3-way'!X774=0),IF(Q774&gt;0,-Q774^(1/3),(-Q774)^(1/3)),'OddsRatio_working_3-way'!AM774-'OddsRatio_working_3-way'!R774/3)</f>
        <v>-0.54061472975915392</v>
      </c>
      <c r="AT774" s="11">
        <f>IF(('OddsRatio_working_3-way'!X774=0),IF(Q774&gt;0,-Q774^(1/3),(-Q774)^(1/3)),'OddsRatio_working_3-way'!AN774-'OddsRatio_working_3-way'!R774/3)</f>
        <v>-0.50123074225772779</v>
      </c>
      <c r="AU774" s="11">
        <f>IF(('OddsRatio_working_3-way'!X774=0),0,'OddsRatio_working_3-way'!AO774)</f>
        <v>0</v>
      </c>
      <c r="AV774" s="11">
        <f>IF(('OddsRatio_working_3-way'!X774=0),0,'OddsRatio_working_3-way'!AP774)</f>
        <v>0</v>
      </c>
      <c r="AW774" s="11">
        <f>IF(('OddsRatio_working_3-way'!X774=0),0,'OddsRatio_working_3-way'!AQ774)</f>
        <v>0</v>
      </c>
    </row>
    <row r="775" spans="1:49" x14ac:dyDescent="0.2">
      <c r="A775" s="4">
        <f>IF('True_Odds_Calculator_3-way'!A776="","",'True_Odds_Calculator_3-way'!A776)</f>
        <v>3.53</v>
      </c>
      <c r="B775" s="4">
        <f>IF('True_Odds_Calculator_3-way'!B776="","",'True_Odds_Calculator_3-way'!B776)</f>
        <v>3.28</v>
      </c>
      <c r="C775" s="4">
        <f>IF('True_Odds_Calculator_3-way'!C776="","",'True_Odds_Calculator_3-way'!C776)</f>
        <v>2.2799999999999998</v>
      </c>
      <c r="D775" s="9">
        <f t="shared" si="169"/>
        <v>0.27509015701145889</v>
      </c>
      <c r="E775" s="9">
        <f t="shared" si="170"/>
        <v>0.29631566514328322</v>
      </c>
      <c r="F775" s="9">
        <f t="shared" si="171"/>
        <v>0.42859417784525755</v>
      </c>
      <c r="G775" s="9">
        <f t="shared" si="172"/>
        <v>1.0415699083984467</v>
      </c>
      <c r="H775" s="9">
        <f t="shared" si="173"/>
        <v>3.63517186824807</v>
      </c>
      <c r="I775" s="9">
        <f t="shared" si="174"/>
        <v>3.3747793911484592</v>
      </c>
      <c r="J775" s="9">
        <f t="shared" si="175"/>
        <v>2.3332094827500121</v>
      </c>
      <c r="K775" s="11">
        <f t="shared" si="176"/>
        <v>0.28328611898016998</v>
      </c>
      <c r="L775" s="11">
        <f t="shared" si="177"/>
        <v>0.3048780487804878</v>
      </c>
      <c r="M775" s="11">
        <f t="shared" si="178"/>
        <v>0.43859649122807021</v>
      </c>
      <c r="N775" s="11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-0.279693221861397</v>
      </c>
      <c r="O775" s="11">
        <f>0</f>
        <v>0</v>
      </c>
      <c r="P775" s="11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0.23069272365602739</v>
      </c>
      <c r="Q775" s="11">
        <f>2*'OddsRatio_working_3-way'!K775*'OddsRatio_working_3-way'!L775*'OddsRatio_working_3-way'!M775</f>
        <v>7.5761157194097664E-2</v>
      </c>
      <c r="R775" s="11">
        <f t="shared" si="179"/>
        <v>0</v>
      </c>
      <c r="S775" s="11">
        <f t="shared" si="180"/>
        <v>-0.82480627210318314</v>
      </c>
      <c r="T775" s="11">
        <f t="shared" si="181"/>
        <v>-0.27087233895014223</v>
      </c>
      <c r="U775" s="11">
        <f>'OddsRatio_working_3-way'!S775-'OddsRatio_working_3-way'!R775^2/3</f>
        <v>-0.82480627210318314</v>
      </c>
      <c r="V775" s="11">
        <f>'OddsRatio_working_3-way'!S775*'OddsRatio_working_3-way'!R775/3-2*'OddsRatio_working_3-way'!R775^3/27-'OddsRatio_working_3-way'!T775</f>
        <v>0.27087233895014223</v>
      </c>
      <c r="W775" s="11">
        <f>'OddsRatio_working_3-way'!V775^2+4*'OddsRatio_working_3-way'!U775^3/27</f>
        <v>-9.7570870629976325E-3</v>
      </c>
      <c r="X775" s="11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0.14416042372242666</v>
      </c>
      <c r="Y775" s="11">
        <f>IF('OddsRatio_working_3-way'!W775&gt;=0,IF('OddsRatio_working_3-way'!V775+SQRT('OddsRatio_working_3-way'!W775)&gt;0,0,PI()),ACOS('OddsRatio_working_3-way'!V775/(2*'OddsRatio_working_3-way'!X775)))</f>
        <v>0.349680207380896</v>
      </c>
      <c r="Z775" s="11">
        <f>'OddsRatio_working_3-way'!X775^(1/3)*COS('OddsRatio_working_3-way'!Y775/3)</f>
        <v>0.52078495419922333</v>
      </c>
      <c r="AA775" s="11">
        <f>'OddsRatio_working_3-way'!X775^(1/3)*COS(('OddsRatio_working_3-way'!Y775+2*PI())/3)</f>
        <v>-0.31320196143320939</v>
      </c>
      <c r="AB775" s="11">
        <f>'OddsRatio_working_3-way'!X775^(1/3)*COS(('OddsRatio_working_3-way'!Y775+4*PI())/3)</f>
        <v>-0.20758299276601402</v>
      </c>
      <c r="AC775" s="11">
        <f>'OddsRatio_working_3-way'!X775^(1/3)*SIN('OddsRatio_working_3-way'!Y775/3)</f>
        <v>6.0979139991536084E-2</v>
      </c>
      <c r="AD775" s="11">
        <f>'OddsRatio_working_3-way'!X775^(1/3)*SIN(('OddsRatio_working_3-way'!Y775+2*PI())/3)</f>
        <v>0.42052343024947475</v>
      </c>
      <c r="AE775" s="11">
        <f>'OddsRatio_working_3-way'!X775^(1/3)*SIN(('OddsRatio_working_3-way'!Y775+4*PI())/3)</f>
        <v>-0.48150257024101062</v>
      </c>
      <c r="AF775" s="11">
        <f>-'OddsRatio_working_3-way'!U775/(3*'OddsRatio_working_3-way'!X775^(1/3))*COS(('OddsRatio_working_3-way'!Y775)/3)</f>
        <v>0.52078495419922322</v>
      </c>
      <c r="AG775" s="11">
        <f>-'OddsRatio_working_3-way'!U775/(3*'OddsRatio_working_3-way'!X775^(1/3))*COS(('OddsRatio_working_3-way'!Y775+2*PI())/3)</f>
        <v>-0.31320196143320927</v>
      </c>
      <c r="AH775" s="11">
        <f>-'OddsRatio_working_3-way'!U775/(3*'OddsRatio_working_3-way'!X775^(1/3))*COS(('OddsRatio_working_3-way'!Y775+4*PI())/3)</f>
        <v>-0.207582992766014</v>
      </c>
      <c r="AI775" s="11">
        <f>'OddsRatio_working_3-way'!U775/(3*'OddsRatio_working_3-way'!X775^(1/3))*SIN(('OddsRatio_working_3-way'!Y775)/3)</f>
        <v>-6.097913999153607E-2</v>
      </c>
      <c r="AJ775" s="11">
        <f>'OddsRatio_working_3-way'!U775/(3*'OddsRatio_working_3-way'!X775^(1/3))*SIN(('OddsRatio_working_3-way'!Y775+2*PI())/3)</f>
        <v>-0.42052343024947464</v>
      </c>
      <c r="AK775" s="11">
        <f>'OddsRatio_working_3-way'!U775/(3*'OddsRatio_working_3-way'!X775^(1/3))*SIN(('OddsRatio_working_3-way'!Y775+4*PI())/3)</f>
        <v>0.48150257024101051</v>
      </c>
      <c r="AL775" s="11">
        <f>'OddsRatio_working_3-way'!Z775+'OddsRatio_working_3-way'!AF775</f>
        <v>1.0415699083984467</v>
      </c>
      <c r="AM775" s="11">
        <f>'OddsRatio_working_3-way'!AA775+'OddsRatio_working_3-way'!AG775</f>
        <v>-0.62640392286641866</v>
      </c>
      <c r="AN775" s="11">
        <f>'OddsRatio_working_3-way'!AB775+'OddsRatio_working_3-way'!AH775</f>
        <v>-0.41516598553202799</v>
      </c>
      <c r="AO775" s="11">
        <f>'OddsRatio_working_3-way'!AC775+'OddsRatio_working_3-way'!AI775</f>
        <v>0</v>
      </c>
      <c r="AP775" s="11">
        <f>'OddsRatio_working_3-way'!AD775+'OddsRatio_working_3-way'!AJ775</f>
        <v>0</v>
      </c>
      <c r="AQ775" s="11">
        <f>'OddsRatio_working_3-way'!AE775+'OddsRatio_working_3-way'!AK775</f>
        <v>0</v>
      </c>
      <c r="AR775" s="10">
        <f>IF(A775="","",IF(('OddsRatio_working_3-way'!X775=0),IF(Q775&gt;0,-Q775^(1/3),(-Q775)^(1/3)),'OddsRatio_working_3-way'!AL775-'OddsRatio_working_3-way'!R775/3))</f>
        <v>1.0415699083984467</v>
      </c>
      <c r="AS775" s="11">
        <f>IF(('OddsRatio_working_3-way'!X775=0),IF(Q775&gt;0,-Q775^(1/3),(-Q775)^(1/3)),'OddsRatio_working_3-way'!AM775-'OddsRatio_working_3-way'!R775/3)</f>
        <v>-0.62640392286641866</v>
      </c>
      <c r="AT775" s="11">
        <f>IF(('OddsRatio_working_3-way'!X775=0),IF(Q775&gt;0,-Q775^(1/3),(-Q775)^(1/3)),'OddsRatio_working_3-way'!AN775-'OddsRatio_working_3-way'!R775/3)</f>
        <v>-0.41516598553202799</v>
      </c>
      <c r="AU775" s="11">
        <f>IF(('OddsRatio_working_3-way'!X775=0),0,'OddsRatio_working_3-way'!AO775)</f>
        <v>0</v>
      </c>
      <c r="AV775" s="11">
        <f>IF(('OddsRatio_working_3-way'!X775=0),0,'OddsRatio_working_3-way'!AP775)</f>
        <v>0</v>
      </c>
      <c r="AW775" s="11">
        <f>IF(('OddsRatio_working_3-way'!X775=0),0,'OddsRatio_working_3-way'!AQ775)</f>
        <v>0</v>
      </c>
    </row>
    <row r="776" spans="1:49" x14ac:dyDescent="0.2">
      <c r="A776" s="4">
        <f>IF('True_Odds_Calculator_3-way'!A777="","",'True_Odds_Calculator_3-way'!A777)</f>
        <v>2.17</v>
      </c>
      <c r="B776" s="4">
        <f>IF('True_Odds_Calculator_3-way'!B777="","",'True_Odds_Calculator_3-way'!B777)</f>
        <v>3.32</v>
      </c>
      <c r="C776" s="4">
        <f>IF('True_Odds_Calculator_3-way'!C777="","",'True_Odds_Calculator_3-way'!C777)</f>
        <v>3.76</v>
      </c>
      <c r="D776" s="9">
        <f t="shared" si="169"/>
        <v>0.45014780921420083</v>
      </c>
      <c r="E776" s="9">
        <f t="shared" si="170"/>
        <v>0.29221781311442263</v>
      </c>
      <c r="F776" s="9">
        <f t="shared" si="171"/>
        <v>0.25763437767137654</v>
      </c>
      <c r="G776" s="9">
        <f t="shared" si="172"/>
        <v>1.0440107178220921</v>
      </c>
      <c r="H776" s="9">
        <f t="shared" si="173"/>
        <v>2.2214925398518477</v>
      </c>
      <c r="I776" s="9">
        <f t="shared" si="174"/>
        <v>3.422104865347253</v>
      </c>
      <c r="J776" s="9">
        <f t="shared" si="175"/>
        <v>3.8814695811889748</v>
      </c>
      <c r="K776" s="11">
        <f t="shared" si="176"/>
        <v>0.46082949308755761</v>
      </c>
      <c r="L776" s="11">
        <f t="shared" si="177"/>
        <v>0.30120481927710846</v>
      </c>
      <c r="M776" s="11">
        <f t="shared" si="178"/>
        <v>0.26595744680851063</v>
      </c>
      <c r="N776" s="11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-0.27656503059005322</v>
      </c>
      <c r="O776" s="11">
        <f>0</f>
        <v>0</v>
      </c>
      <c r="P776" s="11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0.23072484072971958</v>
      </c>
      <c r="Q776" s="11">
        <f>2*'OddsRatio_working_3-way'!K776*'OddsRatio_working_3-way'!L776*'OddsRatio_working_3-way'!M776</f>
        <v>7.3831949033510258E-2</v>
      </c>
      <c r="R776" s="11">
        <f t="shared" si="179"/>
        <v>0</v>
      </c>
      <c r="S776" s="11">
        <f t="shared" si="180"/>
        <v>-0.83425167758001328</v>
      </c>
      <c r="T776" s="11">
        <f t="shared" si="181"/>
        <v>-0.26696053682560422</v>
      </c>
      <c r="U776" s="11">
        <f>'OddsRatio_working_3-way'!S776-'OddsRatio_working_3-way'!R776^2/3</f>
        <v>-0.83425167758001328</v>
      </c>
      <c r="V776" s="11">
        <f>'OddsRatio_working_3-way'!S776*'OddsRatio_working_3-way'!R776/3-2*'OddsRatio_working_3-way'!R776^3/27-'OddsRatio_working_3-way'!T776</f>
        <v>0.26696053682560422</v>
      </c>
      <c r="W776" s="11">
        <f>'OddsRatio_working_3-way'!V776^2+4*'OddsRatio_working_3-way'!U776^3/27</f>
        <v>-1.4749705859143245E-2</v>
      </c>
      <c r="X776" s="11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0.14664381514519972</v>
      </c>
      <c r="Y776" s="11">
        <f>IF('OddsRatio_working_3-way'!W776&gt;=0,IF('OddsRatio_working_3-way'!V776+SQRT('OddsRatio_working_3-way'!W776)&gt;0,0,PI()),ACOS('OddsRatio_working_3-way'!V776/(2*'OddsRatio_working_3-way'!X776)))</f>
        <v>0.42694617672032553</v>
      </c>
      <c r="Z776" s="11">
        <f>'OddsRatio_working_3-way'!X776^(1/3)*COS('OddsRatio_working_3-way'!Y776/3)</f>
        <v>0.52200535891104605</v>
      </c>
      <c r="AA776" s="11">
        <f>'OddsRatio_working_3-way'!X776^(1/3)*COS(('OddsRatio_working_3-way'!Y776+2*PI())/3)</f>
        <v>-0.32577708293495206</v>
      </c>
      <c r="AB776" s="11">
        <f>'OddsRatio_working_3-way'!X776^(1/3)*COS(('OddsRatio_working_3-way'!Y776+4*PI())/3)</f>
        <v>-0.19622827597609405</v>
      </c>
      <c r="AC776" s="11">
        <f>'OddsRatio_working_3-way'!X776^(1/3)*SIN('OddsRatio_working_3-way'!Y776/3)</f>
        <v>7.4795038570891578E-2</v>
      </c>
      <c r="AD776" s="11">
        <f>'OddsRatio_working_3-way'!X776^(1/3)*SIN(('OddsRatio_working_3-way'!Y776+2*PI())/3)</f>
        <v>0.41467238244313365</v>
      </c>
      <c r="AE776" s="11">
        <f>'OddsRatio_working_3-way'!X776^(1/3)*SIN(('OddsRatio_working_3-way'!Y776+4*PI())/3)</f>
        <v>-0.48946742101402518</v>
      </c>
      <c r="AF776" s="11">
        <f>-'OddsRatio_working_3-way'!U776/(3*'OddsRatio_working_3-way'!X776^(1/3))*COS(('OddsRatio_working_3-way'!Y776)/3)</f>
        <v>0.52200535891104605</v>
      </c>
      <c r="AG776" s="11">
        <f>-'OddsRatio_working_3-way'!U776/(3*'OddsRatio_working_3-way'!X776^(1/3))*COS(('OddsRatio_working_3-way'!Y776+2*PI())/3)</f>
        <v>-0.32577708293495206</v>
      </c>
      <c r="AH776" s="11">
        <f>-'OddsRatio_working_3-way'!U776/(3*'OddsRatio_working_3-way'!X776^(1/3))*COS(('OddsRatio_working_3-way'!Y776+4*PI())/3)</f>
        <v>-0.19622827597609405</v>
      </c>
      <c r="AI776" s="11">
        <f>'OddsRatio_working_3-way'!U776/(3*'OddsRatio_working_3-way'!X776^(1/3))*SIN(('OddsRatio_working_3-way'!Y776)/3)</f>
        <v>-7.4795038570891578E-2</v>
      </c>
      <c r="AJ776" s="11">
        <f>'OddsRatio_working_3-way'!U776/(3*'OddsRatio_working_3-way'!X776^(1/3))*SIN(('OddsRatio_working_3-way'!Y776+2*PI())/3)</f>
        <v>-0.41467238244313365</v>
      </c>
      <c r="AK776" s="11">
        <f>'OddsRatio_working_3-way'!U776/(3*'OddsRatio_working_3-way'!X776^(1/3))*SIN(('OddsRatio_working_3-way'!Y776+4*PI())/3)</f>
        <v>0.48946742101402518</v>
      </c>
      <c r="AL776" s="11">
        <f>'OddsRatio_working_3-way'!Z776+'OddsRatio_working_3-way'!AF776</f>
        <v>1.0440107178220921</v>
      </c>
      <c r="AM776" s="11">
        <f>'OddsRatio_working_3-way'!AA776+'OddsRatio_working_3-way'!AG776</f>
        <v>-0.65155416586990411</v>
      </c>
      <c r="AN776" s="11">
        <f>'OddsRatio_working_3-way'!AB776+'OddsRatio_working_3-way'!AH776</f>
        <v>-0.39245655195218809</v>
      </c>
      <c r="AO776" s="11">
        <f>'OddsRatio_working_3-way'!AC776+'OddsRatio_working_3-way'!AI776</f>
        <v>0</v>
      </c>
      <c r="AP776" s="11">
        <f>'OddsRatio_working_3-way'!AD776+'OddsRatio_working_3-way'!AJ776</f>
        <v>0</v>
      </c>
      <c r="AQ776" s="11">
        <f>'OddsRatio_working_3-way'!AE776+'OddsRatio_working_3-way'!AK776</f>
        <v>0</v>
      </c>
      <c r="AR776" s="10">
        <f>IF(A776="","",IF(('OddsRatio_working_3-way'!X776=0),IF(Q776&gt;0,-Q776^(1/3),(-Q776)^(1/3)),'OddsRatio_working_3-way'!AL776-'OddsRatio_working_3-way'!R776/3))</f>
        <v>1.0440107178220921</v>
      </c>
      <c r="AS776" s="11">
        <f>IF(('OddsRatio_working_3-way'!X776=0),IF(Q776&gt;0,-Q776^(1/3),(-Q776)^(1/3)),'OddsRatio_working_3-way'!AM776-'OddsRatio_working_3-way'!R776/3)</f>
        <v>-0.65155416586990411</v>
      </c>
      <c r="AT776" s="11">
        <f>IF(('OddsRatio_working_3-way'!X776=0),IF(Q776&gt;0,-Q776^(1/3),(-Q776)^(1/3)),'OddsRatio_working_3-way'!AN776-'OddsRatio_working_3-way'!R776/3)</f>
        <v>-0.39245655195218809</v>
      </c>
      <c r="AU776" s="11">
        <f>IF(('OddsRatio_working_3-way'!X776=0),0,'OddsRatio_working_3-way'!AO776)</f>
        <v>0</v>
      </c>
      <c r="AV776" s="11">
        <f>IF(('OddsRatio_working_3-way'!X776=0),0,'OddsRatio_working_3-way'!AP776)</f>
        <v>0</v>
      </c>
      <c r="AW776" s="11">
        <f>IF(('OddsRatio_working_3-way'!X776=0),0,'OddsRatio_working_3-way'!AQ776)</f>
        <v>0</v>
      </c>
    </row>
    <row r="777" spans="1:49" x14ac:dyDescent="0.2">
      <c r="A777" s="4">
        <f>IF('True_Odds_Calculator_3-way'!A778="","",'True_Odds_Calculator_3-way'!A778)</f>
        <v>2.4900000000000002</v>
      </c>
      <c r="B777" s="4">
        <f>IF('True_Odds_Calculator_3-way'!B778="","",'True_Odds_Calculator_3-way'!B778)</f>
        <v>3.35</v>
      </c>
      <c r="C777" s="4">
        <f>IF('True_Odds_Calculator_3-way'!C778="","",'True_Odds_Calculator_3-way'!C778)</f>
        <v>3.05</v>
      </c>
      <c r="D777" s="9">
        <f t="shared" si="169"/>
        <v>0.3915471126113903</v>
      </c>
      <c r="E777" s="9">
        <f t="shared" si="170"/>
        <v>0.28977998359014828</v>
      </c>
      <c r="F777" s="9">
        <f t="shared" si="171"/>
        <v>0.3186729037984613</v>
      </c>
      <c r="G777" s="9">
        <f t="shared" si="172"/>
        <v>1.0429336071952728</v>
      </c>
      <c r="H777" s="9">
        <f t="shared" si="173"/>
        <v>2.5539710747209567</v>
      </c>
      <c r="I777" s="9">
        <f t="shared" si="174"/>
        <v>3.4508939769088909</v>
      </c>
      <c r="J777" s="9">
        <f t="shared" si="175"/>
        <v>3.1380138947503089</v>
      </c>
      <c r="K777" s="11">
        <f t="shared" si="176"/>
        <v>0.40160642570281119</v>
      </c>
      <c r="L777" s="11">
        <f t="shared" si="177"/>
        <v>0.29850746268656714</v>
      </c>
      <c r="M777" s="11">
        <f t="shared" si="178"/>
        <v>0.32786885245901642</v>
      </c>
      <c r="N777" s="11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-0.28213956879634994</v>
      </c>
      <c r="O777" s="11">
        <f>0</f>
        <v>0</v>
      </c>
      <c r="P777" s="11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0.23151082431020878</v>
      </c>
      <c r="Q777" s="11">
        <f>2*'OddsRatio_working_3-way'!K777*'OddsRatio_working_3-way'!L777*'OddsRatio_working_3-way'!M777</f>
        <v>7.8611485334536074E-2</v>
      </c>
      <c r="R777" s="11">
        <f t="shared" si="179"/>
        <v>0</v>
      </c>
      <c r="S777" s="11">
        <f t="shared" si="180"/>
        <v>-0.82055425723470465</v>
      </c>
      <c r="T777" s="11">
        <f t="shared" si="181"/>
        <v>-0.27862623335643616</v>
      </c>
      <c r="U777" s="11">
        <f>'OddsRatio_working_3-way'!S777-'OddsRatio_working_3-way'!R777^2/3</f>
        <v>-0.82055425723470465</v>
      </c>
      <c r="V777" s="11">
        <f>'OddsRatio_working_3-way'!S777*'OddsRatio_working_3-way'!R777/3-2*'OddsRatio_working_3-way'!R777^3/27-'OddsRatio_working_3-way'!T777</f>
        <v>0.27862623335643616</v>
      </c>
      <c r="W777" s="11">
        <f>'OddsRatio_working_3-way'!V777^2+4*'OddsRatio_working_3-way'!U777^3/27</f>
        <v>-4.2173189120902482E-3</v>
      </c>
      <c r="X777" s="11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0.14304710485228761</v>
      </c>
      <c r="Y777" s="11">
        <f>IF('OddsRatio_working_3-way'!W777&gt;=0,IF('OddsRatio_working_3-way'!V777+SQRT('OddsRatio_working_3-way'!W777)&gt;0,0,PI()),ACOS('OddsRatio_working_3-way'!V777/(2*'OddsRatio_working_3-way'!X777)))</f>
        <v>0.2289871917333508</v>
      </c>
      <c r="Z777" s="11">
        <f>'OddsRatio_working_3-way'!X777^(1/3)*COS('OddsRatio_working_3-way'!Y777/3)</f>
        <v>0.52146680359763653</v>
      </c>
      <c r="AA777" s="11">
        <f>'OddsRatio_working_3-way'!X777^(1/3)*COS(('OddsRatio_working_3-way'!Y777+2*PI())/3)</f>
        <v>-0.29527097362898946</v>
      </c>
      <c r="AB777" s="11">
        <f>'OddsRatio_working_3-way'!X777^(1/3)*COS(('OddsRatio_working_3-way'!Y777+4*PI())/3)</f>
        <v>-0.22619582996864693</v>
      </c>
      <c r="AC777" s="11">
        <f>'OddsRatio_working_3-way'!X777^(1/3)*SIN('OddsRatio_working_3-way'!Y777/3)</f>
        <v>3.9880552786610769E-2</v>
      </c>
      <c r="AD777" s="11">
        <f>'OddsRatio_working_3-way'!X777^(1/3)*SIN(('OddsRatio_working_3-way'!Y777+2*PI())/3)</f>
        <v>0.43166322275251828</v>
      </c>
      <c r="AE777" s="11">
        <f>'OddsRatio_working_3-way'!X777^(1/3)*SIN(('OddsRatio_working_3-way'!Y777+4*PI())/3)</f>
        <v>-0.47154377553912913</v>
      </c>
      <c r="AF777" s="11">
        <f>-'OddsRatio_working_3-way'!U777/(3*'OddsRatio_working_3-way'!X777^(1/3))*COS(('OddsRatio_working_3-way'!Y777)/3)</f>
        <v>0.52146680359763631</v>
      </c>
      <c r="AG777" s="11">
        <f>-'OddsRatio_working_3-way'!U777/(3*'OddsRatio_working_3-way'!X777^(1/3))*COS(('OddsRatio_working_3-way'!Y777+2*PI())/3)</f>
        <v>-0.2952709736289893</v>
      </c>
      <c r="AH777" s="11">
        <f>-'OddsRatio_working_3-way'!U777/(3*'OddsRatio_working_3-way'!X777^(1/3))*COS(('OddsRatio_working_3-way'!Y777+4*PI())/3)</f>
        <v>-0.22619582996864684</v>
      </c>
      <c r="AI777" s="11">
        <f>'OddsRatio_working_3-way'!U777/(3*'OddsRatio_working_3-way'!X777^(1/3))*SIN(('OddsRatio_working_3-way'!Y777)/3)</f>
        <v>-3.9880552786610755E-2</v>
      </c>
      <c r="AJ777" s="11">
        <f>'OddsRatio_working_3-way'!U777/(3*'OddsRatio_working_3-way'!X777^(1/3))*SIN(('OddsRatio_working_3-way'!Y777+2*PI())/3)</f>
        <v>-0.43166322275251812</v>
      </c>
      <c r="AK777" s="11">
        <f>'OddsRatio_working_3-way'!U777/(3*'OddsRatio_working_3-way'!X777^(1/3))*SIN(('OddsRatio_working_3-way'!Y777+4*PI())/3)</f>
        <v>0.47154377553912896</v>
      </c>
      <c r="AL777" s="11">
        <f>'OddsRatio_working_3-way'!Z777+'OddsRatio_working_3-way'!AF777</f>
        <v>1.0429336071952728</v>
      </c>
      <c r="AM777" s="11">
        <f>'OddsRatio_working_3-way'!AA777+'OddsRatio_working_3-way'!AG777</f>
        <v>-0.59054194725797871</v>
      </c>
      <c r="AN777" s="11">
        <f>'OddsRatio_working_3-way'!AB777+'OddsRatio_working_3-way'!AH777</f>
        <v>-0.4523916599372938</v>
      </c>
      <c r="AO777" s="11">
        <f>'OddsRatio_working_3-way'!AC777+'OddsRatio_working_3-way'!AI777</f>
        <v>0</v>
      </c>
      <c r="AP777" s="11">
        <f>'OddsRatio_working_3-way'!AD777+'OddsRatio_working_3-way'!AJ777</f>
        <v>0</v>
      </c>
      <c r="AQ777" s="11">
        <f>'OddsRatio_working_3-way'!AE777+'OddsRatio_working_3-way'!AK777</f>
        <v>0</v>
      </c>
      <c r="AR777" s="10">
        <f>IF(A777="","",IF(('OddsRatio_working_3-way'!X777=0),IF(Q777&gt;0,-Q777^(1/3),(-Q777)^(1/3)),'OddsRatio_working_3-way'!AL777-'OddsRatio_working_3-way'!R777/3))</f>
        <v>1.0429336071952728</v>
      </c>
      <c r="AS777" s="11">
        <f>IF(('OddsRatio_working_3-way'!X777=0),IF(Q777&gt;0,-Q777^(1/3),(-Q777)^(1/3)),'OddsRatio_working_3-way'!AM777-'OddsRatio_working_3-way'!R777/3)</f>
        <v>-0.59054194725797871</v>
      </c>
      <c r="AT777" s="11">
        <f>IF(('OddsRatio_working_3-way'!X777=0),IF(Q777&gt;0,-Q777^(1/3),(-Q777)^(1/3)),'OddsRatio_working_3-way'!AN777-'OddsRatio_working_3-way'!R777/3)</f>
        <v>-0.4523916599372938</v>
      </c>
      <c r="AU777" s="11">
        <f>IF(('OddsRatio_working_3-way'!X777=0),0,'OddsRatio_working_3-way'!AO777)</f>
        <v>0</v>
      </c>
      <c r="AV777" s="11">
        <f>IF(('OddsRatio_working_3-way'!X777=0),0,'OddsRatio_working_3-way'!AP777)</f>
        <v>0</v>
      </c>
      <c r="AW777" s="11">
        <f>IF(('OddsRatio_working_3-way'!X777=0),0,'OddsRatio_working_3-way'!AQ777)</f>
        <v>0</v>
      </c>
    </row>
    <row r="778" spans="1:49" x14ac:dyDescent="0.2">
      <c r="A778" s="4">
        <f>IF('True_Odds_Calculator_3-way'!A779="","",'True_Odds_Calculator_3-way'!A779)</f>
        <v>4.59</v>
      </c>
      <c r="B778" s="4">
        <f>IF('True_Odds_Calculator_3-way'!B779="","",'True_Odds_Calculator_3-way'!B779)</f>
        <v>3.7</v>
      </c>
      <c r="C778" s="4">
        <f>IF('True_Odds_Calculator_3-way'!C779="","",'True_Odds_Calculator_3-way'!C779)</f>
        <v>1.77</v>
      </c>
      <c r="D778" s="9">
        <f t="shared" si="169"/>
        <v>0.2033113111162741</v>
      </c>
      <c r="E778" s="9">
        <f t="shared" si="170"/>
        <v>0.25334988459002106</v>
      </c>
      <c r="F778" s="9">
        <f t="shared" si="171"/>
        <v>0.54333880429370496</v>
      </c>
      <c r="G778" s="9">
        <f t="shared" si="172"/>
        <v>1.0915224225539903</v>
      </c>
      <c r="H778" s="9">
        <f t="shared" si="173"/>
        <v>4.9185654969688244</v>
      </c>
      <c r="I778" s="9">
        <f t="shared" si="174"/>
        <v>3.9471105408957743</v>
      </c>
      <c r="J778" s="9">
        <f t="shared" si="175"/>
        <v>1.8404722653665726</v>
      </c>
      <c r="K778" s="11">
        <f t="shared" si="176"/>
        <v>0.2178649237472767</v>
      </c>
      <c r="L778" s="11">
        <f t="shared" si="177"/>
        <v>0.27027027027027023</v>
      </c>
      <c r="M778" s="11">
        <f t="shared" si="178"/>
        <v>0.56497175141242939</v>
      </c>
      <c r="N778" s="11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-0.24829116254839101</v>
      </c>
      <c r="O778" s="11">
        <f>0</f>
        <v>0</v>
      </c>
      <c r="P778" s="11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0.23486430930764596</v>
      </c>
      <c r="Q778" s="11">
        <f>2*'OddsRatio_working_3-way'!K778*'OddsRatio_working_3-way'!L778*'OddsRatio_working_3-way'!M778</f>
        <v>6.6533798670721234E-2</v>
      </c>
      <c r="R778" s="11">
        <f t="shared" si="179"/>
        <v>0</v>
      </c>
      <c r="S778" s="11">
        <f t="shared" si="180"/>
        <v>-0.94592295149398153</v>
      </c>
      <c r="T778" s="11">
        <f t="shared" si="181"/>
        <v>-0.26796684178299762</v>
      </c>
      <c r="U778" s="11">
        <f>'OddsRatio_working_3-way'!S778-'OddsRatio_working_3-way'!R778^2/3</f>
        <v>-0.94592295149398153</v>
      </c>
      <c r="V778" s="11">
        <f>'OddsRatio_working_3-way'!S778*'OddsRatio_working_3-way'!R778/3-2*'OddsRatio_working_3-way'!R778^3/27-'OddsRatio_working_3-way'!T778</f>
        <v>0.26796684178299762</v>
      </c>
      <c r="W778" s="11">
        <f>'OddsRatio_working_3-way'!V778^2+4*'OddsRatio_working_3-way'!U778^3/27</f>
        <v>-5.3583949041855525E-2</v>
      </c>
      <c r="X778" s="11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0.17705237737531909</v>
      </c>
      <c r="Y778" s="11">
        <f>IF('OddsRatio_working_3-way'!W778&gt;=0,IF('OddsRatio_working_3-way'!V778+SQRT('OddsRatio_working_3-way'!W778)&gt;0,0,PI()),ACOS('OddsRatio_working_3-way'!V778/(2*'OddsRatio_working_3-way'!X778)))</f>
        <v>0.71247763202689129</v>
      </c>
      <c r="Z778" s="11">
        <f>'OddsRatio_working_3-way'!X778^(1/3)*COS('OddsRatio_working_3-way'!Y778/3)</f>
        <v>0.54576121127699517</v>
      </c>
      <c r="AA778" s="11">
        <f>'OddsRatio_working_3-way'!X778^(1/3)*COS(('OddsRatio_working_3-way'!Y778+2*PI())/3)</f>
        <v>-0.38728892296112793</v>
      </c>
      <c r="AB778" s="11">
        <f>'OddsRatio_working_3-way'!X778^(1/3)*COS(('OddsRatio_working_3-way'!Y778+4*PI())/3)</f>
        <v>-0.1584722883158674</v>
      </c>
      <c r="AC778" s="11">
        <f>'OddsRatio_working_3-way'!X778^(1/3)*SIN('OddsRatio_working_3-way'!Y778/3)</f>
        <v>0.13210734560750567</v>
      </c>
      <c r="AD778" s="11">
        <f>'OddsRatio_working_3-way'!X778^(1/3)*SIN(('OddsRatio_working_3-way'!Y778+2*PI())/3)</f>
        <v>0.40658940056229137</v>
      </c>
      <c r="AE778" s="11">
        <f>'OddsRatio_working_3-way'!X778^(1/3)*SIN(('OddsRatio_working_3-way'!Y778+4*PI())/3)</f>
        <v>-0.53869674616979679</v>
      </c>
      <c r="AF778" s="11">
        <f>-'OddsRatio_working_3-way'!U778/(3*'OddsRatio_working_3-way'!X778^(1/3))*COS(('OddsRatio_working_3-way'!Y778)/3)</f>
        <v>0.54576121127699506</v>
      </c>
      <c r="AG778" s="11">
        <f>-'OddsRatio_working_3-way'!U778/(3*'OddsRatio_working_3-way'!X778^(1/3))*COS(('OddsRatio_working_3-way'!Y778+2*PI())/3)</f>
        <v>-0.38728892296112788</v>
      </c>
      <c r="AH778" s="11">
        <f>-'OddsRatio_working_3-way'!U778/(3*'OddsRatio_working_3-way'!X778^(1/3))*COS(('OddsRatio_working_3-way'!Y778+4*PI())/3)</f>
        <v>-0.15847228831586735</v>
      </c>
      <c r="AI778" s="11">
        <f>'OddsRatio_working_3-way'!U778/(3*'OddsRatio_working_3-way'!X778^(1/3))*SIN(('OddsRatio_working_3-way'!Y778)/3)</f>
        <v>-0.13210734560750564</v>
      </c>
      <c r="AJ778" s="11">
        <f>'OddsRatio_working_3-way'!U778/(3*'OddsRatio_working_3-way'!X778^(1/3))*SIN(('OddsRatio_working_3-way'!Y778+2*PI())/3)</f>
        <v>-0.40658940056229131</v>
      </c>
      <c r="AK778" s="11">
        <f>'OddsRatio_working_3-way'!U778/(3*'OddsRatio_working_3-way'!X778^(1/3))*SIN(('OddsRatio_working_3-way'!Y778+4*PI())/3)</f>
        <v>0.53869674616979668</v>
      </c>
      <c r="AL778" s="11">
        <f>'OddsRatio_working_3-way'!Z778+'OddsRatio_working_3-way'!AF778</f>
        <v>1.0915224225539903</v>
      </c>
      <c r="AM778" s="11">
        <f>'OddsRatio_working_3-way'!AA778+'OddsRatio_working_3-way'!AG778</f>
        <v>-0.77457784592225587</v>
      </c>
      <c r="AN778" s="11">
        <f>'OddsRatio_working_3-way'!AB778+'OddsRatio_working_3-way'!AH778</f>
        <v>-0.31694457663173475</v>
      </c>
      <c r="AO778" s="11">
        <f>'OddsRatio_working_3-way'!AC778+'OddsRatio_working_3-way'!AI778</f>
        <v>0</v>
      </c>
      <c r="AP778" s="11">
        <f>'OddsRatio_working_3-way'!AD778+'OddsRatio_working_3-way'!AJ778</f>
        <v>0</v>
      </c>
      <c r="AQ778" s="11">
        <f>'OddsRatio_working_3-way'!AE778+'OddsRatio_working_3-way'!AK778</f>
        <v>0</v>
      </c>
      <c r="AR778" s="10">
        <f>IF(A778="","",IF(('OddsRatio_working_3-way'!X778=0),IF(Q778&gt;0,-Q778^(1/3),(-Q778)^(1/3)),'OddsRatio_working_3-way'!AL778-'OddsRatio_working_3-way'!R778/3))</f>
        <v>1.0915224225539903</v>
      </c>
      <c r="AS778" s="11">
        <f>IF(('OddsRatio_working_3-way'!X778=0),IF(Q778&gt;0,-Q778^(1/3),(-Q778)^(1/3)),'OddsRatio_working_3-way'!AM778-'OddsRatio_working_3-way'!R778/3)</f>
        <v>-0.77457784592225587</v>
      </c>
      <c r="AT778" s="11">
        <f>IF(('OddsRatio_working_3-way'!X778=0),IF(Q778&gt;0,-Q778^(1/3),(-Q778)^(1/3)),'OddsRatio_working_3-way'!AN778-'OddsRatio_working_3-way'!R778/3)</f>
        <v>-0.31694457663173475</v>
      </c>
      <c r="AU778" s="11">
        <f>IF(('OddsRatio_working_3-way'!X778=0),0,'OddsRatio_working_3-way'!AO778)</f>
        <v>0</v>
      </c>
      <c r="AV778" s="11">
        <f>IF(('OddsRatio_working_3-way'!X778=0),0,'OddsRatio_working_3-way'!AP778)</f>
        <v>0</v>
      </c>
      <c r="AW778" s="11">
        <f>IF(('OddsRatio_working_3-way'!X778=0),0,'OddsRatio_working_3-way'!AQ778)</f>
        <v>0</v>
      </c>
    </row>
    <row r="779" spans="1:49" x14ac:dyDescent="0.2">
      <c r="A779" s="4">
        <f>IF('True_Odds_Calculator_3-way'!A780="","",'True_Odds_Calculator_3-way'!A780)</f>
        <v>2.21</v>
      </c>
      <c r="B779" s="4">
        <f>IF('True_Odds_Calculator_3-way'!B780="","",'True_Odds_Calculator_3-way'!B780)</f>
        <v>3.32</v>
      </c>
      <c r="C779" s="4">
        <f>IF('True_Odds_Calculator_3-way'!C780="","",'True_Odds_Calculator_3-way'!C780)</f>
        <v>3.37</v>
      </c>
      <c r="D779" s="9">
        <f t="shared" si="169"/>
        <v>0.43361808131393009</v>
      </c>
      <c r="E779" s="9">
        <f t="shared" si="170"/>
        <v>0.28535512270649421</v>
      </c>
      <c r="F779" s="9">
        <f t="shared" si="171"/>
        <v>0.28102679597957581</v>
      </c>
      <c r="G779" s="9">
        <f t="shared" si="172"/>
        <v>1.0794850364650346</v>
      </c>
      <c r="H779" s="9">
        <f t="shared" si="173"/>
        <v>2.3061768941226917</v>
      </c>
      <c r="I779" s="9">
        <f t="shared" si="174"/>
        <v>3.5044052845988793</v>
      </c>
      <c r="J779" s="9">
        <f t="shared" si="175"/>
        <v>3.558379536422132</v>
      </c>
      <c r="K779" s="11">
        <f t="shared" si="176"/>
        <v>0.45248868778280543</v>
      </c>
      <c r="L779" s="11">
        <f t="shared" si="177"/>
        <v>0.30120481927710846</v>
      </c>
      <c r="M779" s="11">
        <f t="shared" si="178"/>
        <v>0.29673590504451036</v>
      </c>
      <c r="N779" s="11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-0.26906762352928237</v>
      </c>
      <c r="O779" s="11">
        <f>0</f>
        <v>0</v>
      </c>
      <c r="P779" s="11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0.23861171015681881</v>
      </c>
      <c r="Q779" s="11">
        <f>2*'OddsRatio_working_3-way'!K779*'OddsRatio_working_3-way'!L779*'OddsRatio_working_3-way'!M779</f>
        <v>8.0885325476887746E-2</v>
      </c>
      <c r="R779" s="11">
        <f t="shared" si="179"/>
        <v>0</v>
      </c>
      <c r="S779" s="11">
        <f t="shared" si="180"/>
        <v>-0.88680944599360512</v>
      </c>
      <c r="T779" s="11">
        <f t="shared" si="181"/>
        <v>-0.30061337152325601</v>
      </c>
      <c r="U779" s="11">
        <f>'OddsRatio_working_3-way'!S779-'OddsRatio_working_3-way'!R779^2/3</f>
        <v>-0.88680944599360512</v>
      </c>
      <c r="V779" s="11">
        <f>'OddsRatio_working_3-way'!S779*'OddsRatio_working_3-way'!R779/3-2*'OddsRatio_working_3-way'!R779^3/27-'OddsRatio_working_3-way'!T779</f>
        <v>0.30061337152325601</v>
      </c>
      <c r="W779" s="11">
        <f>'OddsRatio_working_3-way'!V779^2+4*'OddsRatio_working_3-way'!U779^3/27</f>
        <v>-1.2952257700091341E-2</v>
      </c>
      <c r="X779" s="11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0.16071765369637409</v>
      </c>
      <c r="Y779" s="11">
        <f>IF('OddsRatio_working_3-way'!W779&gt;=0,IF('OddsRatio_working_3-way'!V779+SQRT('OddsRatio_working_3-way'!W779)&gt;0,0,PI()),ACOS('OddsRatio_working_3-way'!V779/(2*'OddsRatio_working_3-way'!X779)))</f>
        <v>0.3619107674048172</v>
      </c>
      <c r="Z779" s="11">
        <f>'OddsRatio_working_3-way'!X779^(1/3)*COS('OddsRatio_working_3-way'!Y779/3)</f>
        <v>0.53974251823251729</v>
      </c>
      <c r="AA779" s="11">
        <f>'OddsRatio_working_3-way'!X779^(1/3)*COS(('OddsRatio_working_3-way'!Y779+2*PI())/3)</f>
        <v>-0.32653581600517195</v>
      </c>
      <c r="AB779" s="11">
        <f>'OddsRatio_working_3-way'!X779^(1/3)*COS(('OddsRatio_working_3-way'!Y779+4*PI())/3)</f>
        <v>-0.21320670222734545</v>
      </c>
      <c r="AC779" s="11">
        <f>'OddsRatio_working_3-way'!X779^(1/3)*SIN('OddsRatio_working_3-way'!Y779/3)</f>
        <v>6.543059434664994E-2</v>
      </c>
      <c r="AD779" s="11">
        <f>'OddsRatio_working_3-way'!X779^(1/3)*SIN(('OddsRatio_working_3-way'!Y779+2*PI())/3)</f>
        <v>0.43471543511862054</v>
      </c>
      <c r="AE779" s="11">
        <f>'OddsRatio_working_3-way'!X779^(1/3)*SIN(('OddsRatio_working_3-way'!Y779+4*PI())/3)</f>
        <v>-0.50014602946527043</v>
      </c>
      <c r="AF779" s="11">
        <f>-'OddsRatio_working_3-way'!U779/(3*'OddsRatio_working_3-way'!X779^(1/3))*COS(('OddsRatio_working_3-way'!Y779)/3)</f>
        <v>0.53974251823251718</v>
      </c>
      <c r="AG779" s="11">
        <f>-'OddsRatio_working_3-way'!U779/(3*'OddsRatio_working_3-way'!X779^(1/3))*COS(('OddsRatio_working_3-way'!Y779+2*PI())/3)</f>
        <v>-0.3265358160051719</v>
      </c>
      <c r="AH779" s="11">
        <f>-'OddsRatio_working_3-way'!U779/(3*'OddsRatio_working_3-way'!X779^(1/3))*COS(('OddsRatio_working_3-way'!Y779+4*PI())/3)</f>
        <v>-0.21320670222734539</v>
      </c>
      <c r="AI779" s="11">
        <f>'OddsRatio_working_3-way'!U779/(3*'OddsRatio_working_3-way'!X779^(1/3))*SIN(('OddsRatio_working_3-way'!Y779)/3)</f>
        <v>-6.5430594346649926E-2</v>
      </c>
      <c r="AJ779" s="11">
        <f>'OddsRatio_working_3-way'!U779/(3*'OddsRatio_working_3-way'!X779^(1/3))*SIN(('OddsRatio_working_3-way'!Y779+2*PI())/3)</f>
        <v>-0.43471543511862049</v>
      </c>
      <c r="AK779" s="11">
        <f>'OddsRatio_working_3-way'!U779/(3*'OddsRatio_working_3-way'!X779^(1/3))*SIN(('OddsRatio_working_3-way'!Y779+4*PI())/3)</f>
        <v>0.50014602946527031</v>
      </c>
      <c r="AL779" s="11">
        <f>'OddsRatio_working_3-way'!Z779+'OddsRatio_working_3-way'!AF779</f>
        <v>1.0794850364650346</v>
      </c>
      <c r="AM779" s="11">
        <f>'OddsRatio_working_3-way'!AA779+'OddsRatio_working_3-way'!AG779</f>
        <v>-0.65307163201034379</v>
      </c>
      <c r="AN779" s="11">
        <f>'OddsRatio_working_3-way'!AB779+'OddsRatio_working_3-way'!AH779</f>
        <v>-0.42641340445469084</v>
      </c>
      <c r="AO779" s="11">
        <f>'OddsRatio_working_3-way'!AC779+'OddsRatio_working_3-way'!AI779</f>
        <v>0</v>
      </c>
      <c r="AP779" s="11">
        <f>'OddsRatio_working_3-way'!AD779+'OddsRatio_working_3-way'!AJ779</f>
        <v>0</v>
      </c>
      <c r="AQ779" s="11">
        <f>'OddsRatio_working_3-way'!AE779+'OddsRatio_working_3-way'!AK779</f>
        <v>0</v>
      </c>
      <c r="AR779" s="10">
        <f>IF(A779="","",IF(('OddsRatio_working_3-way'!X779=0),IF(Q779&gt;0,-Q779^(1/3),(-Q779)^(1/3)),'OddsRatio_working_3-way'!AL779-'OddsRatio_working_3-way'!R779/3))</f>
        <v>1.0794850364650346</v>
      </c>
      <c r="AS779" s="11">
        <f>IF(('OddsRatio_working_3-way'!X779=0),IF(Q779&gt;0,-Q779^(1/3),(-Q779)^(1/3)),'OddsRatio_working_3-way'!AM779-'OddsRatio_working_3-way'!R779/3)</f>
        <v>-0.65307163201034379</v>
      </c>
      <c r="AT779" s="11">
        <f>IF(('OddsRatio_working_3-way'!X779=0),IF(Q779&gt;0,-Q779^(1/3),(-Q779)^(1/3)),'OddsRatio_working_3-way'!AN779-'OddsRatio_working_3-way'!R779/3)</f>
        <v>-0.42641340445469084</v>
      </c>
      <c r="AU779" s="11">
        <f>IF(('OddsRatio_working_3-way'!X779=0),0,'OddsRatio_working_3-way'!AO779)</f>
        <v>0</v>
      </c>
      <c r="AV779" s="11">
        <f>IF(('OddsRatio_working_3-way'!X779=0),0,'OddsRatio_working_3-way'!AP779)</f>
        <v>0</v>
      </c>
      <c r="AW779" s="11">
        <f>IF(('OddsRatio_working_3-way'!X779=0),0,'OddsRatio_working_3-way'!AQ779)</f>
        <v>0</v>
      </c>
    </row>
    <row r="780" spans="1:49" x14ac:dyDescent="0.2">
      <c r="A780" s="4">
        <f>IF('True_Odds_Calculator_3-way'!A781="","",'True_Odds_Calculator_3-way'!A781)</f>
        <v>2.82</v>
      </c>
      <c r="B780" s="4">
        <f>IF('True_Odds_Calculator_3-way'!B781="","",'True_Odds_Calculator_3-way'!B781)</f>
        <v>3.28</v>
      </c>
      <c r="C780" s="4">
        <f>IF('True_Odds_Calculator_3-way'!C781="","",'True_Odds_Calculator_3-way'!C781)</f>
        <v>2.6</v>
      </c>
      <c r="D780" s="9">
        <f t="shared" si="169"/>
        <v>0.33970627432043482</v>
      </c>
      <c r="E780" s="9">
        <f t="shared" si="170"/>
        <v>0.29112172004975739</v>
      </c>
      <c r="F780" s="9">
        <f t="shared" si="171"/>
        <v>0.36917200562980773</v>
      </c>
      <c r="G780" s="9">
        <f t="shared" si="172"/>
        <v>1.0679777731487237</v>
      </c>
      <c r="H780" s="9">
        <f t="shared" si="173"/>
        <v>2.9437195471306774</v>
      </c>
      <c r="I780" s="9">
        <f t="shared" si="174"/>
        <v>3.43498932277909</v>
      </c>
      <c r="J780" s="9">
        <f t="shared" si="175"/>
        <v>2.7087644370379582</v>
      </c>
      <c r="K780" s="11">
        <f t="shared" si="176"/>
        <v>0.3546099290780142</v>
      </c>
      <c r="L780" s="11">
        <f t="shared" si="177"/>
        <v>0.3048780487804878</v>
      </c>
      <c r="M780" s="11">
        <f t="shared" si="178"/>
        <v>0.38461538461538458</v>
      </c>
      <c r="N780" s="11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-0.27607680332122464</v>
      </c>
      <c r="O780" s="11">
        <f>0</f>
        <v>0</v>
      </c>
      <c r="P780" s="11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0.23701648636780964</v>
      </c>
      <c r="Q780" s="11">
        <f>2*'OddsRatio_working_3-way'!K780*'OddsRatio_working_3-way'!L780*'OddsRatio_working_3-way'!M780</f>
        <v>8.3163679427301629E-2</v>
      </c>
      <c r="R780" s="11">
        <f t="shared" si="179"/>
        <v>0</v>
      </c>
      <c r="S780" s="11">
        <f t="shared" si="180"/>
        <v>-0.85851648351648358</v>
      </c>
      <c r="T780" s="11">
        <f t="shared" si="181"/>
        <v>-0.30123385386543283</v>
      </c>
      <c r="U780" s="11">
        <f>'OddsRatio_working_3-way'!S780-'OddsRatio_working_3-way'!R780^2/3</f>
        <v>-0.85851648351648358</v>
      </c>
      <c r="V780" s="11">
        <f>'OddsRatio_working_3-way'!S780*'OddsRatio_working_3-way'!R780/3-2*'OddsRatio_working_3-way'!R780^3/27-'OddsRatio_working_3-way'!T780</f>
        <v>0.30123385386543283</v>
      </c>
      <c r="W780" s="11">
        <f>'OddsRatio_working_3-way'!V780^2+4*'OddsRatio_working_3-way'!U780^3/27</f>
        <v>-3.0018761713055675E-3</v>
      </c>
      <c r="X780" s="11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0.15308797379768807</v>
      </c>
      <c r="Y780" s="11">
        <f>IF('OddsRatio_working_3-way'!W780&gt;=0,IF('OddsRatio_working_3-way'!V780+SQRT('OddsRatio_working_3-way'!W780)&gt;0,0,PI()),ACOS('OddsRatio_working_3-way'!V780/(2*'OddsRatio_working_3-way'!X780)))</f>
        <v>0.17991644569097875</v>
      </c>
      <c r="Z780" s="11">
        <f>'OddsRatio_working_3-way'!X780^(1/3)*COS('OddsRatio_working_3-way'!Y780/3)</f>
        <v>0.53398888657436183</v>
      </c>
      <c r="AA780" s="11">
        <f>'OddsRatio_working_3-way'!X780^(1/3)*COS(('OddsRatio_working_3-way'!Y780+2*PI())/3)</f>
        <v>-0.29476173772552838</v>
      </c>
      <c r="AB780" s="11">
        <f>'OddsRatio_working_3-way'!X780^(1/3)*COS(('OddsRatio_working_3-way'!Y780+4*PI())/3)</f>
        <v>-0.23922714884883386</v>
      </c>
      <c r="AC780" s="11">
        <f>'OddsRatio_working_3-way'!X780^(1/3)*SIN('OddsRatio_working_3-way'!Y780/3)</f>
        <v>3.2062909837295005E-2</v>
      </c>
      <c r="AD780" s="11">
        <f>'OddsRatio_working_3-way'!X780^(1/3)*SIN(('OddsRatio_working_3-way'!Y780+2*PI())/3)</f>
        <v>0.44641648619331709</v>
      </c>
      <c r="AE780" s="11">
        <f>'OddsRatio_working_3-way'!X780^(1/3)*SIN(('OddsRatio_working_3-way'!Y780+4*PI())/3)</f>
        <v>-0.4784793960306119</v>
      </c>
      <c r="AF780" s="11">
        <f>-'OddsRatio_working_3-way'!U780/(3*'OddsRatio_working_3-way'!X780^(1/3))*COS(('OddsRatio_working_3-way'!Y780)/3)</f>
        <v>0.53398888657436172</v>
      </c>
      <c r="AG780" s="11">
        <f>-'OddsRatio_working_3-way'!U780/(3*'OddsRatio_working_3-way'!X780^(1/3))*COS(('OddsRatio_working_3-way'!Y780+2*PI())/3)</f>
        <v>-0.29476173772552833</v>
      </c>
      <c r="AH780" s="11">
        <f>-'OddsRatio_working_3-way'!U780/(3*'OddsRatio_working_3-way'!X780^(1/3))*COS(('OddsRatio_working_3-way'!Y780+4*PI())/3)</f>
        <v>-0.23922714884883381</v>
      </c>
      <c r="AI780" s="11">
        <f>'OddsRatio_working_3-way'!U780/(3*'OddsRatio_working_3-way'!X780^(1/3))*SIN(('OddsRatio_working_3-way'!Y780)/3)</f>
        <v>-3.2062909837294998E-2</v>
      </c>
      <c r="AJ780" s="11">
        <f>'OddsRatio_working_3-way'!U780/(3*'OddsRatio_working_3-way'!X780^(1/3))*SIN(('OddsRatio_working_3-way'!Y780+2*PI())/3)</f>
        <v>-0.44641648619331703</v>
      </c>
      <c r="AK780" s="11">
        <f>'OddsRatio_working_3-way'!U780/(3*'OddsRatio_working_3-way'!X780^(1/3))*SIN(('OddsRatio_working_3-way'!Y780+4*PI())/3)</f>
        <v>0.47847939603061179</v>
      </c>
      <c r="AL780" s="11">
        <f>'OddsRatio_working_3-way'!Z780+'OddsRatio_working_3-way'!AF780</f>
        <v>1.0679777731487237</v>
      </c>
      <c r="AM780" s="11">
        <f>'OddsRatio_working_3-way'!AA780+'OddsRatio_working_3-way'!AG780</f>
        <v>-0.58952347545105677</v>
      </c>
      <c r="AN780" s="11">
        <f>'OddsRatio_working_3-way'!AB780+'OddsRatio_working_3-way'!AH780</f>
        <v>-0.47845429769766767</v>
      </c>
      <c r="AO780" s="11">
        <f>'OddsRatio_working_3-way'!AC780+'OddsRatio_working_3-way'!AI780</f>
        <v>0</v>
      </c>
      <c r="AP780" s="11">
        <f>'OddsRatio_working_3-way'!AD780+'OddsRatio_working_3-way'!AJ780</f>
        <v>0</v>
      </c>
      <c r="AQ780" s="11">
        <f>'OddsRatio_working_3-way'!AE780+'OddsRatio_working_3-way'!AK780</f>
        <v>0</v>
      </c>
      <c r="AR780" s="10">
        <f>IF(A780="","",IF(('OddsRatio_working_3-way'!X780=0),IF(Q780&gt;0,-Q780^(1/3),(-Q780)^(1/3)),'OddsRatio_working_3-way'!AL780-'OddsRatio_working_3-way'!R780/3))</f>
        <v>1.0679777731487237</v>
      </c>
      <c r="AS780" s="11">
        <f>IF(('OddsRatio_working_3-way'!X780=0),IF(Q780&gt;0,-Q780^(1/3),(-Q780)^(1/3)),'OddsRatio_working_3-way'!AM780-'OddsRatio_working_3-way'!R780/3)</f>
        <v>-0.58952347545105677</v>
      </c>
      <c r="AT780" s="11">
        <f>IF(('OddsRatio_working_3-way'!X780=0),IF(Q780&gt;0,-Q780^(1/3),(-Q780)^(1/3)),'OddsRatio_working_3-way'!AN780-'OddsRatio_working_3-way'!R780/3)</f>
        <v>-0.47845429769766767</v>
      </c>
      <c r="AU780" s="11">
        <f>IF(('OddsRatio_working_3-way'!X780=0),0,'OddsRatio_working_3-way'!AO780)</f>
        <v>0</v>
      </c>
      <c r="AV780" s="11">
        <f>IF(('OddsRatio_working_3-way'!X780=0),0,'OddsRatio_working_3-way'!AP780)</f>
        <v>0</v>
      </c>
      <c r="AW780" s="11">
        <f>IF(('OddsRatio_working_3-way'!X780=0),0,'OddsRatio_working_3-way'!AQ780)</f>
        <v>0</v>
      </c>
    </row>
    <row r="781" spans="1:49" x14ac:dyDescent="0.2">
      <c r="A781" s="4">
        <f>IF('True_Odds_Calculator_3-way'!A782="","",'True_Odds_Calculator_3-way'!A782)</f>
        <v>1.47</v>
      </c>
      <c r="B781" s="4">
        <f>IF('True_Odds_Calculator_3-way'!B782="","",'True_Odds_Calculator_3-way'!B782)</f>
        <v>4.63</v>
      </c>
      <c r="C781" s="4">
        <f>IF('True_Odds_Calculator_3-way'!C782="","",'True_Odds_Calculator_3-way'!C782)</f>
        <v>6.3</v>
      </c>
      <c r="D781" s="9">
        <f t="shared" si="169"/>
        <v>0.65659252286225234</v>
      </c>
      <c r="E781" s="9">
        <f t="shared" si="170"/>
        <v>0.19843422679180089</v>
      </c>
      <c r="F781" s="9">
        <f t="shared" si="171"/>
        <v>0.14497325034594657</v>
      </c>
      <c r="G781" s="9">
        <f t="shared" si="172"/>
        <v>1.1127970259103053</v>
      </c>
      <c r="H781" s="9">
        <f t="shared" si="173"/>
        <v>1.5230146021778437</v>
      </c>
      <c r="I781" s="9">
        <f t="shared" si="174"/>
        <v>5.039453204054408</v>
      </c>
      <c r="J781" s="9">
        <f t="shared" si="175"/>
        <v>6.8978242373246195</v>
      </c>
      <c r="K781" s="11">
        <f t="shared" si="176"/>
        <v>0.68027210884353739</v>
      </c>
      <c r="L781" s="11">
        <f t="shared" si="177"/>
        <v>0.21598272138228941</v>
      </c>
      <c r="M781" s="11">
        <f t="shared" si="178"/>
        <v>0.15873015873015872</v>
      </c>
      <c r="N781" s="11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-0.21088295443653127</v>
      </c>
      <c r="O781" s="11">
        <f>0</f>
        <v>0</v>
      </c>
      <c r="P781" s="11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0.21922444455172446</v>
      </c>
      <c r="Q781" s="11">
        <f>2*'OddsRatio_working_3-way'!K781*'OddsRatio_working_3-way'!L781*'OddsRatio_working_3-way'!M781</f>
        <v>4.6643498840792441E-2</v>
      </c>
      <c r="R781" s="11">
        <f t="shared" si="179"/>
        <v>0</v>
      </c>
      <c r="S781" s="11">
        <f t="shared" si="180"/>
        <v>-1.0395550704298564</v>
      </c>
      <c r="T781" s="11">
        <f t="shared" si="181"/>
        <v>-0.22118192987869287</v>
      </c>
      <c r="U781" s="11">
        <f>'OddsRatio_working_3-way'!S781-'OddsRatio_working_3-way'!R781^2/3</f>
        <v>-1.0395550704298564</v>
      </c>
      <c r="V781" s="11">
        <f>'OddsRatio_working_3-way'!S781*'OddsRatio_working_3-way'!R781/3-2*'OddsRatio_working_3-way'!R781^3/27-'OddsRatio_working_3-way'!T781</f>
        <v>0.22118192987869287</v>
      </c>
      <c r="W781" s="11">
        <f>'OddsRatio_working_3-way'!V781^2+4*'OddsRatio_working_3-way'!U781^3/27</f>
        <v>-0.11751128131516136</v>
      </c>
      <c r="X781" s="11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0.2039808369798646</v>
      </c>
      <c r="Y781" s="11">
        <f>IF('OddsRatio_working_3-way'!W781&gt;=0,IF('OddsRatio_working_3-way'!V781+SQRT('OddsRatio_working_3-way'!W781)&gt;0,0,PI()),ACOS('OddsRatio_working_3-way'!V781/(2*'OddsRatio_working_3-way'!X781)))</f>
        <v>0.99778658882780136</v>
      </c>
      <c r="Z781" s="11">
        <f>'OddsRatio_working_3-way'!X781^(1/3)*COS('OddsRatio_working_3-way'!Y781/3)</f>
        <v>0.55639851295515264</v>
      </c>
      <c r="AA781" s="11">
        <f>'OddsRatio_working_3-way'!X781^(1/3)*COS(('OddsRatio_working_3-way'!Y781+2*PI())/3)</f>
        <v>-0.44464530988057893</v>
      </c>
      <c r="AB781" s="11">
        <f>'OddsRatio_working_3-way'!X781^(1/3)*COS(('OddsRatio_working_3-way'!Y781+4*PI())/3)</f>
        <v>-0.11175320307457338</v>
      </c>
      <c r="AC781" s="11">
        <f>'OddsRatio_working_3-way'!X781^(1/3)*SIN('OddsRatio_working_3-way'!Y781/3)</f>
        <v>0.19219534747554887</v>
      </c>
      <c r="AD781" s="11">
        <f>'OddsRatio_working_3-way'!X781^(1/3)*SIN(('OddsRatio_working_3-way'!Y781+2*PI())/3)</f>
        <v>0.38575757310927294</v>
      </c>
      <c r="AE781" s="11">
        <f>'OddsRatio_working_3-way'!X781^(1/3)*SIN(('OddsRatio_working_3-way'!Y781+4*PI())/3)</f>
        <v>-0.57795292058482173</v>
      </c>
      <c r="AF781" s="11">
        <f>-'OddsRatio_working_3-way'!U781/(3*'OddsRatio_working_3-way'!X781^(1/3))*COS(('OddsRatio_working_3-way'!Y781)/3)</f>
        <v>0.55639851295515264</v>
      </c>
      <c r="AG781" s="11">
        <f>-'OddsRatio_working_3-way'!U781/(3*'OddsRatio_working_3-way'!X781^(1/3))*COS(('OddsRatio_working_3-way'!Y781+2*PI())/3)</f>
        <v>-0.44464530988057893</v>
      </c>
      <c r="AH781" s="11">
        <f>-'OddsRatio_working_3-way'!U781/(3*'OddsRatio_working_3-way'!X781^(1/3))*COS(('OddsRatio_working_3-way'!Y781+4*PI())/3)</f>
        <v>-0.11175320307457338</v>
      </c>
      <c r="AI781" s="11">
        <f>'OddsRatio_working_3-way'!U781/(3*'OddsRatio_working_3-way'!X781^(1/3))*SIN(('OddsRatio_working_3-way'!Y781)/3)</f>
        <v>-0.19219534747554887</v>
      </c>
      <c r="AJ781" s="11">
        <f>'OddsRatio_working_3-way'!U781/(3*'OddsRatio_working_3-way'!X781^(1/3))*SIN(('OddsRatio_working_3-way'!Y781+2*PI())/3)</f>
        <v>-0.38575757310927294</v>
      </c>
      <c r="AK781" s="11">
        <f>'OddsRatio_working_3-way'!U781/(3*'OddsRatio_working_3-way'!X781^(1/3))*SIN(('OddsRatio_working_3-way'!Y781+4*PI())/3)</f>
        <v>0.57795292058482173</v>
      </c>
      <c r="AL781" s="11">
        <f>'OddsRatio_working_3-way'!Z781+'OddsRatio_working_3-way'!AF781</f>
        <v>1.1127970259103053</v>
      </c>
      <c r="AM781" s="11">
        <f>'OddsRatio_working_3-way'!AA781+'OddsRatio_working_3-way'!AG781</f>
        <v>-0.88929061976115786</v>
      </c>
      <c r="AN781" s="11">
        <f>'OddsRatio_working_3-way'!AB781+'OddsRatio_working_3-way'!AH781</f>
        <v>-0.22350640614914677</v>
      </c>
      <c r="AO781" s="11">
        <f>'OddsRatio_working_3-way'!AC781+'OddsRatio_working_3-way'!AI781</f>
        <v>0</v>
      </c>
      <c r="AP781" s="11">
        <f>'OddsRatio_working_3-way'!AD781+'OddsRatio_working_3-way'!AJ781</f>
        <v>0</v>
      </c>
      <c r="AQ781" s="11">
        <f>'OddsRatio_working_3-way'!AE781+'OddsRatio_working_3-way'!AK781</f>
        <v>0</v>
      </c>
      <c r="AR781" s="10">
        <f>IF(A781="","",IF(('OddsRatio_working_3-way'!X781=0),IF(Q781&gt;0,-Q781^(1/3),(-Q781)^(1/3)),'OddsRatio_working_3-way'!AL781-'OddsRatio_working_3-way'!R781/3))</f>
        <v>1.1127970259103053</v>
      </c>
      <c r="AS781" s="11">
        <f>IF(('OddsRatio_working_3-way'!X781=0),IF(Q781&gt;0,-Q781^(1/3),(-Q781)^(1/3)),'OddsRatio_working_3-way'!AM781-'OddsRatio_working_3-way'!R781/3)</f>
        <v>-0.88929061976115786</v>
      </c>
      <c r="AT781" s="11">
        <f>IF(('OddsRatio_working_3-way'!X781=0),IF(Q781&gt;0,-Q781^(1/3),(-Q781)^(1/3)),'OddsRatio_working_3-way'!AN781-'OddsRatio_working_3-way'!R781/3)</f>
        <v>-0.22350640614914677</v>
      </c>
      <c r="AU781" s="11">
        <f>IF(('OddsRatio_working_3-way'!X781=0),0,'OddsRatio_working_3-way'!AO781)</f>
        <v>0</v>
      </c>
      <c r="AV781" s="11">
        <f>IF(('OddsRatio_working_3-way'!X781=0),0,'OddsRatio_working_3-way'!AP781)</f>
        <v>0</v>
      </c>
      <c r="AW781" s="11">
        <f>IF(('OddsRatio_working_3-way'!X781=0),0,'OddsRatio_working_3-way'!AQ781)</f>
        <v>0</v>
      </c>
    </row>
    <row r="782" spans="1:49" x14ac:dyDescent="0.2">
      <c r="A782" s="4">
        <f>IF('True_Odds_Calculator_3-way'!A783="","",'True_Odds_Calculator_3-way'!A783)</f>
        <v>1.74</v>
      </c>
      <c r="B782" s="4">
        <f>IF('True_Odds_Calculator_3-way'!B783="","",'True_Odds_Calculator_3-way'!B783)</f>
        <v>4.04</v>
      </c>
      <c r="C782" s="4">
        <f>IF('True_Odds_Calculator_3-way'!C783="","",'True_Odds_Calculator_3-way'!C783)</f>
        <v>4.3</v>
      </c>
      <c r="D782" s="9">
        <f t="shared" si="169"/>
        <v>0.55232780691975836</v>
      </c>
      <c r="E782" s="9">
        <f t="shared" si="170"/>
        <v>0.23096289706456802</v>
      </c>
      <c r="F782" s="9">
        <f t="shared" si="171"/>
        <v>0.21670929601567379</v>
      </c>
      <c r="G782" s="9">
        <f t="shared" si="172"/>
        <v>1.0952959736993577</v>
      </c>
      <c r="H782" s="9">
        <f t="shared" si="173"/>
        <v>1.8105190205375248</v>
      </c>
      <c r="I782" s="9">
        <f t="shared" si="174"/>
        <v>4.3296997600460472</v>
      </c>
      <c r="J782" s="9">
        <f t="shared" si="175"/>
        <v>4.6144767132078801</v>
      </c>
      <c r="K782" s="11">
        <f t="shared" si="176"/>
        <v>0.57471264367816088</v>
      </c>
      <c r="L782" s="11">
        <f t="shared" si="177"/>
        <v>0.24752475247524752</v>
      </c>
      <c r="M782" s="11">
        <f t="shared" si="178"/>
        <v>0.23255813953488372</v>
      </c>
      <c r="N782" s="11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-0.24559536948081351</v>
      </c>
      <c r="O782" s="11">
        <f>0</f>
        <v>0</v>
      </c>
      <c r="P782" s="11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0.23422550755476518</v>
      </c>
      <c r="Q782" s="11">
        <f>2*'OddsRatio_working_3-way'!K782*'OddsRatio_working_3-way'!L782*'OddsRatio_working_3-way'!M782</f>
        <v>6.6165397614340427E-2</v>
      </c>
      <c r="R782" s="11">
        <f t="shared" si="179"/>
        <v>0</v>
      </c>
      <c r="S782" s="11">
        <f t="shared" si="180"/>
        <v>-0.95370490107332184</v>
      </c>
      <c r="T782" s="11">
        <f t="shared" si="181"/>
        <v>-0.26940816414500612</v>
      </c>
      <c r="U782" s="11">
        <f>'OddsRatio_working_3-way'!S782-'OddsRatio_working_3-way'!R782^2/3</f>
        <v>-0.95370490107332184</v>
      </c>
      <c r="V782" s="11">
        <f>'OddsRatio_working_3-way'!S782*'OddsRatio_working_3-way'!R782/3-2*'OddsRatio_working_3-way'!R782^3/27-'OddsRatio_working_3-way'!T782</f>
        <v>0.26940816414500612</v>
      </c>
      <c r="W782" s="11">
        <f>'OddsRatio_working_3-way'!V782^2+4*'OddsRatio_working_3-way'!U782^3/27</f>
        <v>-5.5929639676116347E-2</v>
      </c>
      <c r="X782" s="11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0.17924173522376066</v>
      </c>
      <c r="Y782" s="11">
        <f>IF('OddsRatio_working_3-way'!W782&gt;=0,IF('OddsRatio_working_3-way'!V782+SQRT('OddsRatio_working_3-way'!W782)&gt;0,0,PI()),ACOS('OddsRatio_working_3-way'!V782/(2*'OddsRatio_working_3-way'!X782)))</f>
        <v>0.72043040199381381</v>
      </c>
      <c r="Z782" s="11">
        <f>'OddsRatio_working_3-way'!X782^(1/3)*COS('OddsRatio_working_3-way'!Y782/3)</f>
        <v>0.54764798684967897</v>
      </c>
      <c r="AA782" s="11">
        <f>'OddsRatio_working_3-way'!X782^(1/3)*COS(('OddsRatio_working_3-way'!Y782+2*PI())/3)</f>
        <v>-0.38995963456463284</v>
      </c>
      <c r="AB782" s="11">
        <f>'OddsRatio_working_3-way'!X782^(1/3)*COS(('OddsRatio_working_3-way'!Y782+4*PI())/3)</f>
        <v>-0.1576883522850458</v>
      </c>
      <c r="AC782" s="11">
        <f>'OddsRatio_working_3-way'!X782^(1/3)*SIN('OddsRatio_working_3-way'!Y782/3)</f>
        <v>0.13410188734913905</v>
      </c>
      <c r="AD782" s="11">
        <f>'OddsRatio_working_3-way'!X782^(1/3)*SIN(('OddsRatio_working_3-way'!Y782+2*PI())/3)</f>
        <v>0.40722612526865876</v>
      </c>
      <c r="AE782" s="11">
        <f>'OddsRatio_working_3-way'!X782^(1/3)*SIN(('OddsRatio_working_3-way'!Y782+4*PI())/3)</f>
        <v>-0.54132801261779773</v>
      </c>
      <c r="AF782" s="11">
        <f>-'OddsRatio_working_3-way'!U782/(3*'OddsRatio_working_3-way'!X782^(1/3))*COS(('OddsRatio_working_3-way'!Y782)/3)</f>
        <v>0.54764798684967886</v>
      </c>
      <c r="AG782" s="11">
        <f>-'OddsRatio_working_3-way'!U782/(3*'OddsRatio_working_3-way'!X782^(1/3))*COS(('OddsRatio_working_3-way'!Y782+2*PI())/3)</f>
        <v>-0.38995963456463278</v>
      </c>
      <c r="AH782" s="11">
        <f>-'OddsRatio_working_3-way'!U782/(3*'OddsRatio_working_3-way'!X782^(1/3))*COS(('OddsRatio_working_3-way'!Y782+4*PI())/3)</f>
        <v>-0.15768835228504577</v>
      </c>
      <c r="AI782" s="11">
        <f>'OddsRatio_working_3-way'!U782/(3*'OddsRatio_working_3-way'!X782^(1/3))*SIN(('OddsRatio_working_3-way'!Y782)/3)</f>
        <v>-0.13410188734913905</v>
      </c>
      <c r="AJ782" s="11">
        <f>'OddsRatio_working_3-way'!U782/(3*'OddsRatio_working_3-way'!X782^(1/3))*SIN(('OddsRatio_working_3-way'!Y782+2*PI())/3)</f>
        <v>-0.40722612526865865</v>
      </c>
      <c r="AK782" s="11">
        <f>'OddsRatio_working_3-way'!U782/(3*'OddsRatio_working_3-way'!X782^(1/3))*SIN(('OddsRatio_working_3-way'!Y782+4*PI())/3)</f>
        <v>0.54132801261779762</v>
      </c>
      <c r="AL782" s="11">
        <f>'OddsRatio_working_3-way'!Z782+'OddsRatio_working_3-way'!AF782</f>
        <v>1.0952959736993577</v>
      </c>
      <c r="AM782" s="11">
        <f>'OddsRatio_working_3-way'!AA782+'OddsRatio_working_3-way'!AG782</f>
        <v>-0.77991926912926557</v>
      </c>
      <c r="AN782" s="11">
        <f>'OddsRatio_working_3-way'!AB782+'OddsRatio_working_3-way'!AH782</f>
        <v>-0.31537670457009159</v>
      </c>
      <c r="AO782" s="11">
        <f>'OddsRatio_working_3-way'!AC782+'OddsRatio_working_3-way'!AI782</f>
        <v>0</v>
      </c>
      <c r="AP782" s="11">
        <f>'OddsRatio_working_3-way'!AD782+'OddsRatio_working_3-way'!AJ782</f>
        <v>0</v>
      </c>
      <c r="AQ782" s="11">
        <f>'OddsRatio_working_3-way'!AE782+'OddsRatio_working_3-way'!AK782</f>
        <v>0</v>
      </c>
      <c r="AR782" s="10">
        <f>IF(A782="","",IF(('OddsRatio_working_3-way'!X782=0),IF(Q782&gt;0,-Q782^(1/3),(-Q782)^(1/3)),'OddsRatio_working_3-way'!AL782-'OddsRatio_working_3-way'!R782/3))</f>
        <v>1.0952959736993577</v>
      </c>
      <c r="AS782" s="11">
        <f>IF(('OddsRatio_working_3-way'!X782=0),IF(Q782&gt;0,-Q782^(1/3),(-Q782)^(1/3)),'OddsRatio_working_3-way'!AM782-'OddsRatio_working_3-way'!R782/3)</f>
        <v>-0.77991926912926557</v>
      </c>
      <c r="AT782" s="11">
        <f>IF(('OddsRatio_working_3-way'!X782=0),IF(Q782&gt;0,-Q782^(1/3),(-Q782)^(1/3)),'OddsRatio_working_3-way'!AN782-'OddsRatio_working_3-way'!R782/3)</f>
        <v>-0.31537670457009159</v>
      </c>
      <c r="AU782" s="11">
        <f>IF(('OddsRatio_working_3-way'!X782=0),0,'OddsRatio_working_3-way'!AO782)</f>
        <v>0</v>
      </c>
      <c r="AV782" s="11">
        <f>IF(('OddsRatio_working_3-way'!X782=0),0,'OddsRatio_working_3-way'!AP782)</f>
        <v>0</v>
      </c>
      <c r="AW782" s="11">
        <f>IF(('OddsRatio_working_3-way'!X782=0),0,'OddsRatio_working_3-way'!AQ782)</f>
        <v>0</v>
      </c>
    </row>
    <row r="783" spans="1:49" x14ac:dyDescent="0.2">
      <c r="A783" s="4">
        <f>IF('True_Odds_Calculator_3-way'!A784="","",'True_Odds_Calculator_3-way'!A784)</f>
        <v>2.4500000000000002</v>
      </c>
      <c r="B783" s="4">
        <f>IF('True_Odds_Calculator_3-way'!B784="","",'True_Odds_Calculator_3-way'!B784)</f>
        <v>3.3</v>
      </c>
      <c r="C783" s="4">
        <f>IF('True_Odds_Calculator_3-way'!C784="","",'True_Odds_Calculator_3-way'!C784)</f>
        <v>2.95</v>
      </c>
      <c r="D783" s="9">
        <f t="shared" si="169"/>
        <v>0.39018108824426084</v>
      </c>
      <c r="E783" s="9">
        <f t="shared" si="170"/>
        <v>0.28743043976977939</v>
      </c>
      <c r="F783" s="9">
        <f t="shared" si="171"/>
        <v>0.32238847198595971</v>
      </c>
      <c r="G783" s="9">
        <f t="shared" si="172"/>
        <v>1.0778707102913563</v>
      </c>
      <c r="H783" s="9">
        <f t="shared" si="173"/>
        <v>2.5629125299224671</v>
      </c>
      <c r="I783" s="9">
        <f t="shared" si="174"/>
        <v>3.4791026336701192</v>
      </c>
      <c r="J783" s="9">
        <f t="shared" si="175"/>
        <v>3.1018478850681448</v>
      </c>
      <c r="K783" s="11">
        <f t="shared" si="176"/>
        <v>0.4081632653061224</v>
      </c>
      <c r="L783" s="11">
        <f t="shared" si="177"/>
        <v>0.30303030303030304</v>
      </c>
      <c r="M783" s="11">
        <f t="shared" si="178"/>
        <v>0.33898305084745761</v>
      </c>
      <c r="N783" s="11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-0.27266438162321938</v>
      </c>
      <c r="O783" s="11">
        <f>0</f>
        <v>0</v>
      </c>
      <c r="P783" s="11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0.23898619540266031</v>
      </c>
      <c r="Q783" s="11">
        <f>2*'OddsRatio_working_3-way'!K783*'OddsRatio_working_3-way'!L783*'OddsRatio_working_3-way'!M783</f>
        <v>8.3854805404442193E-2</v>
      </c>
      <c r="R783" s="11">
        <f t="shared" si="179"/>
        <v>0</v>
      </c>
      <c r="S783" s="11">
        <f t="shared" si="180"/>
        <v>-0.87648483450582415</v>
      </c>
      <c r="T783" s="11">
        <f t="shared" si="181"/>
        <v>-0.30753853842309609</v>
      </c>
      <c r="U783" s="11">
        <f>'OddsRatio_working_3-way'!S783-'OddsRatio_working_3-way'!R783^2/3</f>
        <v>-0.87648483450582415</v>
      </c>
      <c r="V783" s="11">
        <f>'OddsRatio_working_3-way'!S783*'OddsRatio_working_3-way'!R783/3-2*'OddsRatio_working_3-way'!R783^3/27-'OddsRatio_working_3-way'!T783</f>
        <v>0.30753853842309609</v>
      </c>
      <c r="W783" s="11">
        <f>'OddsRatio_working_3-way'!V783^2+4*'OddsRatio_working_3-way'!U783^3/27</f>
        <v>-5.1738466371328423E-3</v>
      </c>
      <c r="X783" s="11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0.15791912427928653</v>
      </c>
      <c r="Y783" s="11">
        <f>IF('OddsRatio_working_3-way'!W783&gt;=0,IF('OddsRatio_working_3-way'!V783+SQRT('OddsRatio_working_3-way'!W783)&gt;0,0,PI()),ACOS('OddsRatio_working_3-way'!V783/(2*'OddsRatio_working_3-way'!X783)))</f>
        <v>0.22975753320979186</v>
      </c>
      <c r="Z783" s="11">
        <f>'OddsRatio_working_3-way'!X783^(1/3)*COS('OddsRatio_working_3-way'!Y783/3)</f>
        <v>0.53893535514567825</v>
      </c>
      <c r="AA783" s="11">
        <f>'OddsRatio_working_3-way'!X783^(1/3)*COS(('OddsRatio_working_3-way'!Y783+2*PI())/3)</f>
        <v>-0.30528277015902883</v>
      </c>
      <c r="AB783" s="11">
        <f>'OddsRatio_working_3-way'!X783^(1/3)*COS(('OddsRatio_working_3-way'!Y783+4*PI())/3)</f>
        <v>-0.23365258498664951</v>
      </c>
      <c r="AC783" s="11">
        <f>'OddsRatio_working_3-way'!X783^(1/3)*SIN('OddsRatio_working_3-way'!Y783/3)</f>
        <v>4.1355706691375935E-2</v>
      </c>
      <c r="AD783" s="11">
        <f>'OddsRatio_working_3-way'!X783^(1/3)*SIN(('OddsRatio_working_3-way'!Y783+2*PI())/3)</f>
        <v>0.44605385520805785</v>
      </c>
      <c r="AE783" s="11">
        <f>'OddsRatio_working_3-way'!X783^(1/3)*SIN(('OddsRatio_working_3-way'!Y783+4*PI())/3)</f>
        <v>-0.4874095618994338</v>
      </c>
      <c r="AF783" s="11">
        <f>-'OddsRatio_working_3-way'!U783/(3*'OddsRatio_working_3-way'!X783^(1/3))*COS(('OddsRatio_working_3-way'!Y783)/3)</f>
        <v>0.53893535514567814</v>
      </c>
      <c r="AG783" s="11">
        <f>-'OddsRatio_working_3-way'!U783/(3*'OddsRatio_working_3-way'!X783^(1/3))*COS(('OddsRatio_working_3-way'!Y783+2*PI())/3)</f>
        <v>-0.30528277015902877</v>
      </c>
      <c r="AH783" s="11">
        <f>-'OddsRatio_working_3-way'!U783/(3*'OddsRatio_working_3-way'!X783^(1/3))*COS(('OddsRatio_working_3-way'!Y783+4*PI())/3)</f>
        <v>-0.23365258498664945</v>
      </c>
      <c r="AI783" s="11">
        <f>'OddsRatio_working_3-way'!U783/(3*'OddsRatio_working_3-way'!X783^(1/3))*SIN(('OddsRatio_working_3-way'!Y783)/3)</f>
        <v>-4.1355706691375928E-2</v>
      </c>
      <c r="AJ783" s="11">
        <f>'OddsRatio_working_3-way'!U783/(3*'OddsRatio_working_3-way'!X783^(1/3))*SIN(('OddsRatio_working_3-way'!Y783+2*PI())/3)</f>
        <v>-0.44605385520805774</v>
      </c>
      <c r="AK783" s="11">
        <f>'OddsRatio_working_3-way'!U783/(3*'OddsRatio_working_3-way'!X783^(1/3))*SIN(('OddsRatio_working_3-way'!Y783+4*PI())/3)</f>
        <v>0.48740956189943369</v>
      </c>
      <c r="AL783" s="11">
        <f>'OddsRatio_working_3-way'!Z783+'OddsRatio_working_3-way'!AF783</f>
        <v>1.0778707102913563</v>
      </c>
      <c r="AM783" s="11">
        <f>'OddsRatio_working_3-way'!AA783+'OddsRatio_working_3-way'!AG783</f>
        <v>-0.61056554031805765</v>
      </c>
      <c r="AN783" s="11">
        <f>'OddsRatio_working_3-way'!AB783+'OddsRatio_working_3-way'!AH783</f>
        <v>-0.46730516997329896</v>
      </c>
      <c r="AO783" s="11">
        <f>'OddsRatio_working_3-way'!AC783+'OddsRatio_working_3-way'!AI783</f>
        <v>0</v>
      </c>
      <c r="AP783" s="11">
        <f>'OddsRatio_working_3-way'!AD783+'OddsRatio_working_3-way'!AJ783</f>
        <v>0</v>
      </c>
      <c r="AQ783" s="11">
        <f>'OddsRatio_working_3-way'!AE783+'OddsRatio_working_3-way'!AK783</f>
        <v>0</v>
      </c>
      <c r="AR783" s="10">
        <f>IF(A783="","",IF(('OddsRatio_working_3-way'!X783=0),IF(Q783&gt;0,-Q783^(1/3),(-Q783)^(1/3)),'OddsRatio_working_3-way'!AL783-'OddsRatio_working_3-way'!R783/3))</f>
        <v>1.0778707102913563</v>
      </c>
      <c r="AS783" s="11">
        <f>IF(('OddsRatio_working_3-way'!X783=0),IF(Q783&gt;0,-Q783^(1/3),(-Q783)^(1/3)),'OddsRatio_working_3-way'!AM783-'OddsRatio_working_3-way'!R783/3)</f>
        <v>-0.61056554031805765</v>
      </c>
      <c r="AT783" s="11">
        <f>IF(('OddsRatio_working_3-way'!X783=0),IF(Q783&gt;0,-Q783^(1/3),(-Q783)^(1/3)),'OddsRatio_working_3-way'!AN783-'OddsRatio_working_3-way'!R783/3)</f>
        <v>-0.46730516997329896</v>
      </c>
      <c r="AU783" s="11">
        <f>IF(('OddsRatio_working_3-way'!X783=0),0,'OddsRatio_working_3-way'!AO783)</f>
        <v>0</v>
      </c>
      <c r="AV783" s="11">
        <f>IF(('OddsRatio_working_3-way'!X783=0),0,'OddsRatio_working_3-way'!AP783)</f>
        <v>0</v>
      </c>
      <c r="AW783" s="11">
        <f>IF(('OddsRatio_working_3-way'!X783=0),0,'OddsRatio_working_3-way'!AQ783)</f>
        <v>0</v>
      </c>
    </row>
    <row r="784" spans="1:49" x14ac:dyDescent="0.2">
      <c r="A784" s="4">
        <f>IF('True_Odds_Calculator_3-way'!A785="","",'True_Odds_Calculator_3-way'!A785)</f>
        <v>2.34</v>
      </c>
      <c r="B784" s="4">
        <f>IF('True_Odds_Calculator_3-way'!B785="","",'True_Odds_Calculator_3-way'!B785)</f>
        <v>3.43</v>
      </c>
      <c r="C784" s="4">
        <f>IF('True_Odds_Calculator_3-way'!C785="","",'True_Odds_Calculator_3-way'!C785)</f>
        <v>3.02</v>
      </c>
      <c r="D784" s="9">
        <f t="shared" si="169"/>
        <v>0.40905496911511724</v>
      </c>
      <c r="E784" s="9">
        <f t="shared" si="170"/>
        <v>0.27625893237902016</v>
      </c>
      <c r="F784" s="9">
        <f t="shared" si="171"/>
        <v>0.31468609850586254</v>
      </c>
      <c r="G784" s="9">
        <f t="shared" si="172"/>
        <v>1.0781038923587682</v>
      </c>
      <c r="H784" s="9">
        <f t="shared" si="173"/>
        <v>2.4446592157607494</v>
      </c>
      <c r="I784" s="9">
        <f t="shared" si="174"/>
        <v>3.619792458431808</v>
      </c>
      <c r="J784" s="9">
        <f t="shared" si="175"/>
        <v>3.1777698625647113</v>
      </c>
      <c r="K784" s="11">
        <f t="shared" si="176"/>
        <v>0.42735042735042739</v>
      </c>
      <c r="L784" s="11">
        <f t="shared" si="177"/>
        <v>0.29154518950437314</v>
      </c>
      <c r="M784" s="11">
        <f t="shared" si="178"/>
        <v>0.33112582781456956</v>
      </c>
      <c r="N784" s="11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-0.27135980656726699</v>
      </c>
      <c r="O784" s="11">
        <f>0</f>
        <v>0</v>
      </c>
      <c r="P784" s="11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0.23887001856997803</v>
      </c>
      <c r="Q784" s="11">
        <f>2*'OddsRatio_working_3-way'!K784*'OddsRatio_working_3-way'!L784*'OddsRatio_working_3-way'!M784</f>
        <v>8.2511232666659079E-2</v>
      </c>
      <c r="R784" s="11">
        <f t="shared" si="179"/>
        <v>0</v>
      </c>
      <c r="S784" s="11">
        <f t="shared" si="180"/>
        <v>-0.88027044827202472</v>
      </c>
      <c r="T784" s="11">
        <f t="shared" si="181"/>
        <v>-0.30406578524076849</v>
      </c>
      <c r="U784" s="11">
        <f>'OddsRatio_working_3-way'!S784-'OddsRatio_working_3-way'!R784^2/3</f>
        <v>-0.88027044827202472</v>
      </c>
      <c r="V784" s="11">
        <f>'OddsRatio_working_3-way'!S784*'OddsRatio_working_3-way'!R784/3-2*'OddsRatio_working_3-way'!R784^3/27-'OddsRatio_working_3-way'!T784</f>
        <v>0.30406578524076849</v>
      </c>
      <c r="W784" s="11">
        <f>'OddsRatio_working_3-way'!V784^2+4*'OddsRatio_working_3-way'!U784^3/27</f>
        <v>-8.5959239556831629E-3</v>
      </c>
      <c r="X784" s="11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0.15894332772231137</v>
      </c>
      <c r="Y784" s="11">
        <f>IF('OddsRatio_working_3-way'!W784&gt;=0,IF('OddsRatio_working_3-way'!V784+SQRT('OddsRatio_working_3-way'!W784)&gt;0,0,PI()),ACOS('OddsRatio_working_3-way'!V784/(2*'OddsRatio_working_3-way'!X784)))</f>
        <v>0.29595980733567862</v>
      </c>
      <c r="Z784" s="11">
        <f>'OddsRatio_working_3-way'!X784^(1/3)*COS('OddsRatio_working_3-way'!Y784/3)</f>
        <v>0.53905194617938412</v>
      </c>
      <c r="AA784" s="11">
        <f>'OddsRatio_working_3-way'!X784^(1/3)*COS(('OddsRatio_working_3-way'!Y784+2*PI())/3)</f>
        <v>-0.31573053518230326</v>
      </c>
      <c r="AB784" s="11">
        <f>'OddsRatio_working_3-way'!X784^(1/3)*COS(('OddsRatio_working_3-way'!Y784+4*PI())/3)</f>
        <v>-0.22332141099708103</v>
      </c>
      <c r="AC784" s="11">
        <f>'OddsRatio_working_3-way'!X784^(1/3)*SIN('OddsRatio_working_3-way'!Y784/3)</f>
        <v>5.3352432723915551E-2</v>
      </c>
      <c r="AD784" s="11">
        <f>'OddsRatio_working_3-way'!X784^(1/3)*SIN(('OddsRatio_working_3-way'!Y784+2*PI())/3)</f>
        <v>0.44015646298883082</v>
      </c>
      <c r="AE784" s="11">
        <f>'OddsRatio_working_3-way'!X784^(1/3)*SIN(('OddsRatio_working_3-way'!Y784+4*PI())/3)</f>
        <v>-0.49350889571274648</v>
      </c>
      <c r="AF784" s="11">
        <f>-'OddsRatio_working_3-way'!U784/(3*'OddsRatio_working_3-way'!X784^(1/3))*COS(('OddsRatio_working_3-way'!Y784)/3)</f>
        <v>0.53905194617938401</v>
      </c>
      <c r="AG784" s="11">
        <f>-'OddsRatio_working_3-way'!U784/(3*'OddsRatio_working_3-way'!X784^(1/3))*COS(('OddsRatio_working_3-way'!Y784+2*PI())/3)</f>
        <v>-0.31573053518230321</v>
      </c>
      <c r="AH784" s="11">
        <f>-'OddsRatio_working_3-way'!U784/(3*'OddsRatio_working_3-way'!X784^(1/3))*COS(('OddsRatio_working_3-way'!Y784+4*PI())/3)</f>
        <v>-0.22332141099708097</v>
      </c>
      <c r="AI784" s="11">
        <f>'OddsRatio_working_3-way'!U784/(3*'OddsRatio_working_3-way'!X784^(1/3))*SIN(('OddsRatio_working_3-way'!Y784)/3)</f>
        <v>-5.3352432723915544E-2</v>
      </c>
      <c r="AJ784" s="11">
        <f>'OddsRatio_working_3-way'!U784/(3*'OddsRatio_working_3-way'!X784^(1/3))*SIN(('OddsRatio_working_3-way'!Y784+2*PI())/3)</f>
        <v>-0.44015646298883071</v>
      </c>
      <c r="AK784" s="11">
        <f>'OddsRatio_working_3-way'!U784/(3*'OddsRatio_working_3-way'!X784^(1/3))*SIN(('OddsRatio_working_3-way'!Y784+4*PI())/3)</f>
        <v>0.49350889571274636</v>
      </c>
      <c r="AL784" s="11">
        <f>'OddsRatio_working_3-way'!Z784+'OddsRatio_working_3-way'!AF784</f>
        <v>1.0781038923587682</v>
      </c>
      <c r="AM784" s="11">
        <f>'OddsRatio_working_3-way'!AA784+'OddsRatio_working_3-way'!AG784</f>
        <v>-0.63146107036460641</v>
      </c>
      <c r="AN784" s="11">
        <f>'OddsRatio_working_3-way'!AB784+'OddsRatio_working_3-way'!AH784</f>
        <v>-0.446642821994162</v>
      </c>
      <c r="AO784" s="11">
        <f>'OddsRatio_working_3-way'!AC784+'OddsRatio_working_3-way'!AI784</f>
        <v>0</v>
      </c>
      <c r="AP784" s="11">
        <f>'OddsRatio_working_3-way'!AD784+'OddsRatio_working_3-way'!AJ784</f>
        <v>0</v>
      </c>
      <c r="AQ784" s="11">
        <f>'OddsRatio_working_3-way'!AE784+'OddsRatio_working_3-way'!AK784</f>
        <v>0</v>
      </c>
      <c r="AR784" s="10">
        <f>IF(A784="","",IF(('OddsRatio_working_3-way'!X784=0),IF(Q784&gt;0,-Q784^(1/3),(-Q784)^(1/3)),'OddsRatio_working_3-way'!AL784-'OddsRatio_working_3-way'!R784/3))</f>
        <v>1.0781038923587682</v>
      </c>
      <c r="AS784" s="11">
        <f>IF(('OddsRatio_working_3-way'!X784=0),IF(Q784&gt;0,-Q784^(1/3),(-Q784)^(1/3)),'OddsRatio_working_3-way'!AM784-'OddsRatio_working_3-way'!R784/3)</f>
        <v>-0.63146107036460641</v>
      </c>
      <c r="AT784" s="11">
        <f>IF(('OddsRatio_working_3-way'!X784=0),IF(Q784&gt;0,-Q784^(1/3),(-Q784)^(1/3)),'OddsRatio_working_3-way'!AN784-'OddsRatio_working_3-way'!R784/3)</f>
        <v>-0.446642821994162</v>
      </c>
      <c r="AU784" s="11">
        <f>IF(('OddsRatio_working_3-way'!X784=0),0,'OddsRatio_working_3-way'!AO784)</f>
        <v>0</v>
      </c>
      <c r="AV784" s="11">
        <f>IF(('OddsRatio_working_3-way'!X784=0),0,'OddsRatio_working_3-way'!AP784)</f>
        <v>0</v>
      </c>
      <c r="AW784" s="11">
        <f>IF(('OddsRatio_working_3-way'!X784=0),0,'OddsRatio_working_3-way'!AQ784)</f>
        <v>0</v>
      </c>
    </row>
    <row r="785" spans="1:49" x14ac:dyDescent="0.2">
      <c r="A785" s="4">
        <f>IF('True_Odds_Calculator_3-way'!A786="","",'True_Odds_Calculator_3-way'!A786)</f>
        <v>2.42</v>
      </c>
      <c r="B785" s="4">
        <f>IF('True_Odds_Calculator_3-way'!B786="","",'True_Odds_Calculator_3-way'!B786)</f>
        <v>3.67</v>
      </c>
      <c r="C785" s="4">
        <f>IF('True_Odds_Calculator_3-way'!C786="","",'True_Odds_Calculator_3-way'!C786)</f>
        <v>2.75</v>
      </c>
      <c r="D785" s="9">
        <f t="shared" si="169"/>
        <v>0.39534703768097584</v>
      </c>
      <c r="E785" s="9">
        <f t="shared" si="170"/>
        <v>0.25801480509201902</v>
      </c>
      <c r="F785" s="9">
        <f t="shared" si="171"/>
        <v>0.34663815722700508</v>
      </c>
      <c r="G785" s="9">
        <f t="shared" si="172"/>
        <v>1.077058646481361</v>
      </c>
      <c r="H785" s="9">
        <f t="shared" si="173"/>
        <v>2.5294232780035326</v>
      </c>
      <c r="I785" s="9">
        <f t="shared" si="174"/>
        <v>3.8757465861052336</v>
      </c>
      <c r="J785" s="9">
        <f t="shared" si="175"/>
        <v>2.8848526313423823</v>
      </c>
      <c r="K785" s="11">
        <f t="shared" si="176"/>
        <v>0.41322314049586778</v>
      </c>
      <c r="L785" s="11">
        <f t="shared" si="177"/>
        <v>0.27247956403269757</v>
      </c>
      <c r="M785" s="11">
        <f t="shared" si="178"/>
        <v>0.36363636363636365</v>
      </c>
      <c r="N785" s="11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-0.27165864513579963</v>
      </c>
      <c r="O785" s="11">
        <f>0</f>
        <v>0</v>
      </c>
      <c r="P785" s="11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0.23911054154033873</v>
      </c>
      <c r="Q785" s="11">
        <f>2*'OddsRatio_working_3-way'!K785*'OddsRatio_working_3-way'!L785*'OddsRatio_working_3-way'!M785</f>
        <v>8.1887171760389954E-2</v>
      </c>
      <c r="R785" s="11">
        <f t="shared" si="179"/>
        <v>0</v>
      </c>
      <c r="S785" s="11">
        <f t="shared" si="180"/>
        <v>-0.88018749199315782</v>
      </c>
      <c r="T785" s="11">
        <f t="shared" si="181"/>
        <v>-0.30143407260039645</v>
      </c>
      <c r="U785" s="11">
        <f>'OddsRatio_working_3-way'!S785-'OddsRatio_working_3-way'!R785^2/3</f>
        <v>-0.88018749199315782</v>
      </c>
      <c r="V785" s="11">
        <f>'OddsRatio_working_3-way'!S785*'OddsRatio_working_3-way'!R785/3-2*'OddsRatio_working_3-way'!R785^3/27-'OddsRatio_working_3-way'!T785</f>
        <v>0.30143407260039645</v>
      </c>
      <c r="W785" s="11">
        <f>'OddsRatio_working_3-way'!V785^2+4*'OddsRatio_working_3-way'!U785^3/27</f>
        <v>-1.0160859017712048E-2</v>
      </c>
      <c r="X785" s="11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0.15892086013341131</v>
      </c>
      <c r="Y785" s="11">
        <f>IF('OddsRatio_working_3-way'!W785&gt;=0,IF('OddsRatio_working_3-way'!V785+SQRT('OddsRatio_working_3-way'!W785)&gt;0,0,PI()),ACOS('OddsRatio_working_3-way'!V785/(2*'OddsRatio_working_3-way'!X785)))</f>
        <v>0.32271481973111582</v>
      </c>
      <c r="Z785" s="11">
        <f>'OddsRatio_working_3-way'!X785^(1/3)*COS('OddsRatio_working_3-way'!Y785/3)</f>
        <v>0.53852932324068059</v>
      </c>
      <c r="AA785" s="11">
        <f>'OddsRatio_working_3-way'!X785^(1/3)*COS(('OddsRatio_working_3-way'!Y785+2*PI())/3)</f>
        <v>-0.3196283291371167</v>
      </c>
      <c r="AB785" s="11">
        <f>'OddsRatio_working_3-way'!X785^(1/3)*COS(('OddsRatio_working_3-way'!Y785+4*PI())/3)</f>
        <v>-0.21890099410356381</v>
      </c>
      <c r="AC785" s="11">
        <f>'OddsRatio_working_3-way'!X785^(1/3)*SIN('OddsRatio_working_3-way'!Y785/3)</f>
        <v>5.8154953996375262E-2</v>
      </c>
      <c r="AD785" s="11">
        <f>'OddsRatio_working_3-way'!X785^(1/3)*SIN(('OddsRatio_working_3-way'!Y785+2*PI())/3)</f>
        <v>0.43730259761108325</v>
      </c>
      <c r="AE785" s="11">
        <f>'OddsRatio_working_3-way'!X785^(1/3)*SIN(('OddsRatio_working_3-way'!Y785+4*PI())/3)</f>
        <v>-0.49545755160745863</v>
      </c>
      <c r="AF785" s="11">
        <f>-'OddsRatio_working_3-way'!U785/(3*'OddsRatio_working_3-way'!X785^(1/3))*COS(('OddsRatio_working_3-way'!Y785)/3)</f>
        <v>0.53852932324068048</v>
      </c>
      <c r="AG785" s="11">
        <f>-'OddsRatio_working_3-way'!U785/(3*'OddsRatio_working_3-way'!X785^(1/3))*COS(('OddsRatio_working_3-way'!Y785+2*PI())/3)</f>
        <v>-0.31962832913711664</v>
      </c>
      <c r="AH785" s="11">
        <f>-'OddsRatio_working_3-way'!U785/(3*'OddsRatio_working_3-way'!X785^(1/3))*COS(('OddsRatio_working_3-way'!Y785+4*PI())/3)</f>
        <v>-0.21890099410356378</v>
      </c>
      <c r="AI785" s="11">
        <f>'OddsRatio_working_3-way'!U785/(3*'OddsRatio_working_3-way'!X785^(1/3))*SIN(('OddsRatio_working_3-way'!Y785)/3)</f>
        <v>-5.8154953996375248E-2</v>
      </c>
      <c r="AJ785" s="11">
        <f>'OddsRatio_working_3-way'!U785/(3*'OddsRatio_working_3-way'!X785^(1/3))*SIN(('OddsRatio_working_3-way'!Y785+2*PI())/3)</f>
        <v>-0.4373025976110832</v>
      </c>
      <c r="AK785" s="11">
        <f>'OddsRatio_working_3-way'!U785/(3*'OddsRatio_working_3-way'!X785^(1/3))*SIN(('OddsRatio_working_3-way'!Y785+4*PI())/3)</f>
        <v>0.49545755160745852</v>
      </c>
      <c r="AL785" s="11">
        <f>'OddsRatio_working_3-way'!Z785+'OddsRatio_working_3-way'!AF785</f>
        <v>1.077058646481361</v>
      </c>
      <c r="AM785" s="11">
        <f>'OddsRatio_working_3-way'!AA785+'OddsRatio_working_3-way'!AG785</f>
        <v>-0.63925665827423339</v>
      </c>
      <c r="AN785" s="11">
        <f>'OddsRatio_working_3-way'!AB785+'OddsRatio_working_3-way'!AH785</f>
        <v>-0.43780198820712757</v>
      </c>
      <c r="AO785" s="11">
        <f>'OddsRatio_working_3-way'!AC785+'OddsRatio_working_3-way'!AI785</f>
        <v>0</v>
      </c>
      <c r="AP785" s="11">
        <f>'OddsRatio_working_3-way'!AD785+'OddsRatio_working_3-way'!AJ785</f>
        <v>0</v>
      </c>
      <c r="AQ785" s="11">
        <f>'OddsRatio_working_3-way'!AE785+'OddsRatio_working_3-way'!AK785</f>
        <v>0</v>
      </c>
      <c r="AR785" s="10">
        <f>IF(A785="","",IF(('OddsRatio_working_3-way'!X785=0),IF(Q785&gt;0,-Q785^(1/3),(-Q785)^(1/3)),'OddsRatio_working_3-way'!AL785-'OddsRatio_working_3-way'!R785/3))</f>
        <v>1.077058646481361</v>
      </c>
      <c r="AS785" s="11">
        <f>IF(('OddsRatio_working_3-way'!X785=0),IF(Q785&gt;0,-Q785^(1/3),(-Q785)^(1/3)),'OddsRatio_working_3-way'!AM785-'OddsRatio_working_3-way'!R785/3)</f>
        <v>-0.63925665827423339</v>
      </c>
      <c r="AT785" s="11">
        <f>IF(('OddsRatio_working_3-way'!X785=0),IF(Q785&gt;0,-Q785^(1/3),(-Q785)^(1/3)),'OddsRatio_working_3-way'!AN785-'OddsRatio_working_3-way'!R785/3)</f>
        <v>-0.43780198820712757</v>
      </c>
      <c r="AU785" s="11">
        <f>IF(('OddsRatio_working_3-way'!X785=0),0,'OddsRatio_working_3-way'!AO785)</f>
        <v>0</v>
      </c>
      <c r="AV785" s="11">
        <f>IF(('OddsRatio_working_3-way'!X785=0),0,'OddsRatio_working_3-way'!AP785)</f>
        <v>0</v>
      </c>
      <c r="AW785" s="11">
        <f>IF(('OddsRatio_working_3-way'!X785=0),0,'OddsRatio_working_3-way'!AQ785)</f>
        <v>0</v>
      </c>
    </row>
    <row r="786" spans="1:49" x14ac:dyDescent="0.2">
      <c r="A786" s="4">
        <f>IF('True_Odds_Calculator_3-way'!A787="","",'True_Odds_Calculator_3-way'!A787)</f>
        <v>2.65</v>
      </c>
      <c r="B786" s="4">
        <f>IF('True_Odds_Calculator_3-way'!B787="","",'True_Odds_Calculator_3-way'!B787)</f>
        <v>3.46</v>
      </c>
      <c r="C786" s="4">
        <f>IF('True_Odds_Calculator_3-way'!C787="","",'True_Odds_Calculator_3-way'!C787)</f>
        <v>2.61</v>
      </c>
      <c r="D786" s="9">
        <f t="shared" si="169"/>
        <v>0.36013652087809289</v>
      </c>
      <c r="E786" s="9">
        <f t="shared" si="170"/>
        <v>0.27405255704869774</v>
      </c>
      <c r="F786" s="9">
        <f t="shared" si="171"/>
        <v>0.36581092207320937</v>
      </c>
      <c r="G786" s="9">
        <f t="shared" si="172"/>
        <v>1.0768028941000987</v>
      </c>
      <c r="H786" s="9">
        <f t="shared" si="173"/>
        <v>2.7767247752651625</v>
      </c>
      <c r="I786" s="9">
        <f t="shared" si="174"/>
        <v>3.6489351194862416</v>
      </c>
      <c r="J786" s="9">
        <f t="shared" si="175"/>
        <v>2.7336526595011588</v>
      </c>
      <c r="K786" s="11">
        <f t="shared" si="176"/>
        <v>0.37735849056603776</v>
      </c>
      <c r="L786" s="11">
        <f t="shared" si="177"/>
        <v>0.28901734104046245</v>
      </c>
      <c r="M786" s="11">
        <f t="shared" si="178"/>
        <v>0.38314176245210729</v>
      </c>
      <c r="N786" s="11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-0.27307531750538727</v>
      </c>
      <c r="O786" s="11">
        <f>0</f>
        <v>0</v>
      </c>
      <c r="P786" s="11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0.23901961841270078</v>
      </c>
      <c r="Q786" s="11">
        <f>2*'OddsRatio_working_3-way'!K786*'OddsRatio_working_3-way'!L786*'OddsRatio_working_3-way'!M786</f>
        <v>8.3573293151293998E-2</v>
      </c>
      <c r="R786" s="11">
        <f t="shared" si="179"/>
        <v>0</v>
      </c>
      <c r="S786" s="11">
        <f t="shared" si="180"/>
        <v>-0.87528825598815008</v>
      </c>
      <c r="T786" s="11">
        <f t="shared" si="181"/>
        <v>-0.3060448447511015</v>
      </c>
      <c r="U786" s="11">
        <f>'OddsRatio_working_3-way'!S786-'OddsRatio_working_3-way'!R786^2/3</f>
        <v>-0.87528825598815008</v>
      </c>
      <c r="V786" s="11">
        <f>'OddsRatio_working_3-way'!S786*'OddsRatio_working_3-way'!R786/3-2*'OddsRatio_working_3-way'!R786^3/27-'OddsRatio_working_3-way'!T786</f>
        <v>0.3060448447511015</v>
      </c>
      <c r="W786" s="11">
        <f>'OddsRatio_working_3-way'!V786^2+4*'OddsRatio_working_3-way'!U786^3/27</f>
        <v>-5.6823576104534229E-3</v>
      </c>
      <c r="X786" s="11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0.15759584750968159</v>
      </c>
      <c r="Y786" s="11">
        <f>IF('OddsRatio_working_3-way'!W786&gt;=0,IF('OddsRatio_working_3-way'!V786+SQRT('OddsRatio_working_3-way'!W786)&gt;0,0,PI()),ACOS('OddsRatio_working_3-way'!V786/(2*'OddsRatio_working_3-way'!X786)))</f>
        <v>0.24150120392598606</v>
      </c>
      <c r="Z786" s="11">
        <f>'OddsRatio_working_3-way'!X786^(1/3)*COS('OddsRatio_working_3-way'!Y786/3)</f>
        <v>0.53840144705004933</v>
      </c>
      <c r="AA786" s="11">
        <f>'OddsRatio_working_3-way'!X786^(1/3)*COS(('OddsRatio_working_3-way'!Y786+2*PI())/3)</f>
        <v>-0.30681688172661703</v>
      </c>
      <c r="AB786" s="11">
        <f>'OddsRatio_working_3-way'!X786^(1/3)*COS(('OddsRatio_working_3-way'!Y786+4*PI())/3)</f>
        <v>-0.23158456532343222</v>
      </c>
      <c r="AC786" s="11">
        <f>'OddsRatio_working_3-way'!X786^(1/3)*SIN('OddsRatio_working_3-way'!Y786/3)</f>
        <v>4.3435398127137849E-2</v>
      </c>
      <c r="AD786" s="11">
        <f>'OddsRatio_working_3-way'!X786^(1/3)*SIN(('OddsRatio_working_3-way'!Y786+2*PI())/3)</f>
        <v>0.44455163151607618</v>
      </c>
      <c r="AE786" s="11">
        <f>'OddsRatio_working_3-way'!X786^(1/3)*SIN(('OddsRatio_working_3-way'!Y786+4*PI())/3)</f>
        <v>-0.48798702964321394</v>
      </c>
      <c r="AF786" s="11">
        <f>-'OddsRatio_working_3-way'!U786/(3*'OddsRatio_working_3-way'!X786^(1/3))*COS(('OddsRatio_working_3-way'!Y786)/3)</f>
        <v>0.53840144705004933</v>
      </c>
      <c r="AG786" s="11">
        <f>-'OddsRatio_working_3-way'!U786/(3*'OddsRatio_working_3-way'!X786^(1/3))*COS(('OddsRatio_working_3-way'!Y786+2*PI())/3)</f>
        <v>-0.30681688172661703</v>
      </c>
      <c r="AH786" s="11">
        <f>-'OddsRatio_working_3-way'!U786/(3*'OddsRatio_working_3-way'!X786^(1/3))*COS(('OddsRatio_working_3-way'!Y786+4*PI())/3)</f>
        <v>-0.23158456532343222</v>
      </c>
      <c r="AI786" s="11">
        <f>'OddsRatio_working_3-way'!U786/(3*'OddsRatio_working_3-way'!X786^(1/3))*SIN(('OddsRatio_working_3-way'!Y786)/3)</f>
        <v>-4.3435398127137849E-2</v>
      </c>
      <c r="AJ786" s="11">
        <f>'OddsRatio_working_3-way'!U786/(3*'OddsRatio_working_3-way'!X786^(1/3))*SIN(('OddsRatio_working_3-way'!Y786+2*PI())/3)</f>
        <v>-0.44455163151607618</v>
      </c>
      <c r="AK786" s="11">
        <f>'OddsRatio_working_3-way'!U786/(3*'OddsRatio_working_3-way'!X786^(1/3))*SIN(('OddsRatio_working_3-way'!Y786+4*PI())/3)</f>
        <v>0.48798702964321394</v>
      </c>
      <c r="AL786" s="11">
        <f>'OddsRatio_working_3-way'!Z786+'OddsRatio_working_3-way'!AF786</f>
        <v>1.0768028941000987</v>
      </c>
      <c r="AM786" s="11">
        <f>'OddsRatio_working_3-way'!AA786+'OddsRatio_working_3-way'!AG786</f>
        <v>-0.61363376345323406</v>
      </c>
      <c r="AN786" s="11">
        <f>'OddsRatio_working_3-way'!AB786+'OddsRatio_working_3-way'!AH786</f>
        <v>-0.46316913064686444</v>
      </c>
      <c r="AO786" s="11">
        <f>'OddsRatio_working_3-way'!AC786+'OddsRatio_working_3-way'!AI786</f>
        <v>0</v>
      </c>
      <c r="AP786" s="11">
        <f>'OddsRatio_working_3-way'!AD786+'OddsRatio_working_3-way'!AJ786</f>
        <v>0</v>
      </c>
      <c r="AQ786" s="11">
        <f>'OddsRatio_working_3-way'!AE786+'OddsRatio_working_3-way'!AK786</f>
        <v>0</v>
      </c>
      <c r="AR786" s="10">
        <f>IF(A786="","",IF(('OddsRatio_working_3-way'!X786=0),IF(Q786&gt;0,-Q786^(1/3),(-Q786)^(1/3)),'OddsRatio_working_3-way'!AL786-'OddsRatio_working_3-way'!R786/3))</f>
        <v>1.0768028941000987</v>
      </c>
      <c r="AS786" s="11">
        <f>IF(('OddsRatio_working_3-way'!X786=0),IF(Q786&gt;0,-Q786^(1/3),(-Q786)^(1/3)),'OddsRatio_working_3-way'!AM786-'OddsRatio_working_3-way'!R786/3)</f>
        <v>-0.61363376345323406</v>
      </c>
      <c r="AT786" s="11">
        <f>IF(('OddsRatio_working_3-way'!X786=0),IF(Q786&gt;0,-Q786^(1/3),(-Q786)^(1/3)),'OddsRatio_working_3-way'!AN786-'OddsRatio_working_3-way'!R786/3)</f>
        <v>-0.46316913064686444</v>
      </c>
      <c r="AU786" s="11">
        <f>IF(('OddsRatio_working_3-way'!X786=0),0,'OddsRatio_working_3-way'!AO786)</f>
        <v>0</v>
      </c>
      <c r="AV786" s="11">
        <f>IF(('OddsRatio_working_3-way'!X786=0),0,'OddsRatio_working_3-way'!AP786)</f>
        <v>0</v>
      </c>
      <c r="AW786" s="11">
        <f>IF(('OddsRatio_working_3-way'!X786=0),0,'OddsRatio_working_3-way'!AQ786)</f>
        <v>0</v>
      </c>
    </row>
    <row r="787" spans="1:49" x14ac:dyDescent="0.2">
      <c r="A787" s="4">
        <f>IF('True_Odds_Calculator_3-way'!A788="","",'True_Odds_Calculator_3-way'!A788)</f>
        <v>3.27</v>
      </c>
      <c r="B787" s="4">
        <f>IF('True_Odds_Calculator_3-way'!B788="","",'True_Odds_Calculator_3-way'!B788)</f>
        <v>3.3</v>
      </c>
      <c r="C787" s="4">
        <f>IF('True_Odds_Calculator_3-way'!C788="","",'True_Odds_Calculator_3-way'!C788)</f>
        <v>2.36</v>
      </c>
      <c r="D787" s="9">
        <f t="shared" si="169"/>
        <v>0.29547616170535779</v>
      </c>
      <c r="E787" s="9">
        <f t="shared" si="170"/>
        <v>0.29275039563843103</v>
      </c>
      <c r="F787" s="9">
        <f t="shared" si="171"/>
        <v>0.41177344265621102</v>
      </c>
      <c r="G787" s="9">
        <f t="shared" si="172"/>
        <v>1.0503822798008327</v>
      </c>
      <c r="H787" s="9">
        <f t="shared" si="173"/>
        <v>3.3843677751478904</v>
      </c>
      <c r="I787" s="9">
        <f t="shared" si="174"/>
        <v>3.4158792435419145</v>
      </c>
      <c r="J787" s="9">
        <f t="shared" si="175"/>
        <v>2.4285199005291322</v>
      </c>
      <c r="K787" s="11">
        <f t="shared" si="176"/>
        <v>0.3058103975535168</v>
      </c>
      <c r="L787" s="11">
        <f t="shared" si="177"/>
        <v>0.30303030303030304</v>
      </c>
      <c r="M787" s="11">
        <f t="shared" si="178"/>
        <v>0.42372881355932207</v>
      </c>
      <c r="N787" s="11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-0.27881677920552117</v>
      </c>
      <c r="O787" s="11">
        <f>0</f>
        <v>0</v>
      </c>
      <c r="P787" s="11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0.23285254975505326</v>
      </c>
      <c r="Q787" s="11">
        <f>2*'OddsRatio_working_3-way'!K787*'OddsRatio_working_3-way'!L787*'OddsRatio_working_3-way'!M787</f>
        <v>7.8533743593609873E-2</v>
      </c>
      <c r="R787" s="11">
        <f t="shared" si="179"/>
        <v>0</v>
      </c>
      <c r="S787" s="11">
        <f t="shared" si="180"/>
        <v>-0.83514539698277346</v>
      </c>
      <c r="T787" s="11">
        <f t="shared" si="181"/>
        <v>-0.28166792478339747</v>
      </c>
      <c r="U787" s="11">
        <f>'OddsRatio_working_3-way'!S787-'OddsRatio_working_3-way'!R787^2/3</f>
        <v>-0.83514539698277346</v>
      </c>
      <c r="V787" s="11">
        <f>'OddsRatio_working_3-way'!S787*'OddsRatio_working_3-way'!R787/3-2*'OddsRatio_working_3-way'!R787^3/27-'OddsRatio_working_3-way'!T787</f>
        <v>0.28166792478339747</v>
      </c>
      <c r="W787" s="11">
        <f>'OddsRatio_working_3-way'!V787^2+4*'OddsRatio_working_3-way'!U787^3/27</f>
        <v>-6.957558102795719E-3</v>
      </c>
      <c r="X787" s="11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0.1468795237214682</v>
      </c>
      <c r="Y787" s="11">
        <f>IF('OddsRatio_working_3-way'!W787&gt;=0,IF('OddsRatio_working_3-way'!V787+SQRT('OddsRatio_working_3-way'!W787)&gt;0,0,PI()),ACOS('OddsRatio_working_3-way'!V787/(2*'OddsRatio_working_3-way'!X787)))</f>
        <v>0.28790796893895809</v>
      </c>
      <c r="Z787" s="11">
        <f>'OddsRatio_working_3-way'!X787^(1/3)*COS('OddsRatio_working_3-way'!Y787/3)</f>
        <v>0.52519113990041622</v>
      </c>
      <c r="AA787" s="11">
        <f>'OddsRatio_working_3-way'!X787^(1/3)*COS(('OddsRatio_working_3-way'!Y787+2*PI())/3)</f>
        <v>-0.30637969005407012</v>
      </c>
      <c r="AB787" s="11">
        <f>'OddsRatio_working_3-way'!X787^(1/3)*COS(('OddsRatio_working_3-way'!Y787+4*PI())/3)</f>
        <v>-0.21881144984634623</v>
      </c>
      <c r="AC787" s="11">
        <f>'OddsRatio_working_3-way'!X787^(1/3)*SIN('OddsRatio_working_3-way'!Y787/3)</f>
        <v>5.0557547056391219E-2</v>
      </c>
      <c r="AD787" s="11">
        <f>'OddsRatio_working_3-way'!X787^(1/3)*SIN(('OddsRatio_working_3-way'!Y787+2*PI())/3)</f>
        <v>0.42955009546807194</v>
      </c>
      <c r="AE787" s="11">
        <f>'OddsRatio_working_3-way'!X787^(1/3)*SIN(('OddsRatio_working_3-way'!Y787+4*PI())/3)</f>
        <v>-0.48010764252446314</v>
      </c>
      <c r="AF787" s="11">
        <f>-'OddsRatio_working_3-way'!U787/(3*'OddsRatio_working_3-way'!X787^(1/3))*COS(('OddsRatio_working_3-way'!Y787)/3)</f>
        <v>0.52519113990041633</v>
      </c>
      <c r="AG787" s="11">
        <f>-'OddsRatio_working_3-way'!U787/(3*'OddsRatio_working_3-way'!X787^(1/3))*COS(('OddsRatio_working_3-way'!Y787+2*PI())/3)</f>
        <v>-0.30637969005407018</v>
      </c>
      <c r="AH787" s="11">
        <f>-'OddsRatio_working_3-way'!U787/(3*'OddsRatio_working_3-way'!X787^(1/3))*COS(('OddsRatio_working_3-way'!Y787+4*PI())/3)</f>
        <v>-0.21881144984634626</v>
      </c>
      <c r="AI787" s="11">
        <f>'OddsRatio_working_3-way'!U787/(3*'OddsRatio_working_3-way'!X787^(1/3))*SIN(('OddsRatio_working_3-way'!Y787)/3)</f>
        <v>-5.0557547056391226E-2</v>
      </c>
      <c r="AJ787" s="11">
        <f>'OddsRatio_working_3-way'!U787/(3*'OddsRatio_working_3-way'!X787^(1/3))*SIN(('OddsRatio_working_3-way'!Y787+2*PI())/3)</f>
        <v>-0.42955009546807199</v>
      </c>
      <c r="AK787" s="11">
        <f>'OddsRatio_working_3-way'!U787/(3*'OddsRatio_working_3-way'!X787^(1/3))*SIN(('OddsRatio_working_3-way'!Y787+4*PI())/3)</f>
        <v>0.4801076425244632</v>
      </c>
      <c r="AL787" s="11">
        <f>'OddsRatio_working_3-way'!Z787+'OddsRatio_working_3-way'!AF787</f>
        <v>1.0503822798008327</v>
      </c>
      <c r="AM787" s="11">
        <f>'OddsRatio_working_3-way'!AA787+'OddsRatio_working_3-way'!AG787</f>
        <v>-0.61275938010814035</v>
      </c>
      <c r="AN787" s="11">
        <f>'OddsRatio_working_3-way'!AB787+'OddsRatio_working_3-way'!AH787</f>
        <v>-0.43762289969269252</v>
      </c>
      <c r="AO787" s="11">
        <f>'OddsRatio_working_3-way'!AC787+'OddsRatio_working_3-way'!AI787</f>
        <v>0</v>
      </c>
      <c r="AP787" s="11">
        <f>'OddsRatio_working_3-way'!AD787+'OddsRatio_working_3-way'!AJ787</f>
        <v>0</v>
      </c>
      <c r="AQ787" s="11">
        <f>'OddsRatio_working_3-way'!AE787+'OddsRatio_working_3-way'!AK787</f>
        <v>0</v>
      </c>
      <c r="AR787" s="10">
        <f>IF(A787="","",IF(('OddsRatio_working_3-way'!X787=0),IF(Q787&gt;0,-Q787^(1/3),(-Q787)^(1/3)),'OddsRatio_working_3-way'!AL787-'OddsRatio_working_3-way'!R787/3))</f>
        <v>1.0503822798008327</v>
      </c>
      <c r="AS787" s="11">
        <f>IF(('OddsRatio_working_3-way'!X787=0),IF(Q787&gt;0,-Q787^(1/3),(-Q787)^(1/3)),'OddsRatio_working_3-way'!AM787-'OddsRatio_working_3-way'!R787/3)</f>
        <v>-0.61275938010814035</v>
      </c>
      <c r="AT787" s="11">
        <f>IF(('OddsRatio_working_3-way'!X787=0),IF(Q787&gt;0,-Q787^(1/3),(-Q787)^(1/3)),'OddsRatio_working_3-way'!AN787-'OddsRatio_working_3-way'!R787/3)</f>
        <v>-0.43762289969269252</v>
      </c>
      <c r="AU787" s="11">
        <f>IF(('OddsRatio_working_3-way'!X787=0),0,'OddsRatio_working_3-way'!AO787)</f>
        <v>0</v>
      </c>
      <c r="AV787" s="11">
        <f>IF(('OddsRatio_working_3-way'!X787=0),0,'OddsRatio_working_3-way'!AP787)</f>
        <v>0</v>
      </c>
      <c r="AW787" s="11">
        <f>IF(('OddsRatio_working_3-way'!X787=0),0,'OddsRatio_working_3-way'!AQ787)</f>
        <v>0</v>
      </c>
    </row>
    <row r="788" spans="1:49" x14ac:dyDescent="0.2">
      <c r="A788" s="4">
        <f>IF('True_Odds_Calculator_3-way'!A789="","",'True_Odds_Calculator_3-way'!A789)</f>
        <v>2.12</v>
      </c>
      <c r="B788" s="4">
        <f>IF('True_Odds_Calculator_3-way'!B789="","",'True_Odds_Calculator_3-way'!B789)</f>
        <v>3.16</v>
      </c>
      <c r="C788" s="4">
        <f>IF('True_Odds_Calculator_3-way'!C789="","",'True_Odds_Calculator_3-way'!C789)</f>
        <v>3.9</v>
      </c>
      <c r="D788" s="9">
        <f t="shared" si="169"/>
        <v>0.4546427030190428</v>
      </c>
      <c r="E788" s="9">
        <f t="shared" si="170"/>
        <v>0.30180678168326003</v>
      </c>
      <c r="F788" s="9">
        <f t="shared" si="171"/>
        <v>0.24355051529769725</v>
      </c>
      <c r="G788" s="9">
        <f t="shared" si="172"/>
        <v>1.0710084089886225</v>
      </c>
      <c r="H788" s="9">
        <f t="shared" si="173"/>
        <v>2.1995294180672569</v>
      </c>
      <c r="I788" s="9">
        <f t="shared" si="174"/>
        <v>3.313378163415424</v>
      </c>
      <c r="J788" s="9">
        <f t="shared" si="175"/>
        <v>4.1059243860670041</v>
      </c>
      <c r="K788" s="11">
        <f t="shared" si="176"/>
        <v>0.47169811320754712</v>
      </c>
      <c r="L788" s="11">
        <f t="shared" si="177"/>
        <v>0.31645569620253161</v>
      </c>
      <c r="M788" s="11">
        <f t="shared" si="178"/>
        <v>0.25641025641025644</v>
      </c>
      <c r="N788" s="11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-0.26852345170950376</v>
      </c>
      <c r="O788" s="11">
        <f>0</f>
        <v>0</v>
      </c>
      <c r="P788" s="11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0.23653800224136981</v>
      </c>
      <c r="Q788" s="11">
        <f>2*'OddsRatio_working_3-way'!K788*'OddsRatio_working_3-way'!L788*'OddsRatio_working_3-way'!M788</f>
        <v>7.6549515288469178E-2</v>
      </c>
      <c r="R788" s="11">
        <f t="shared" si="179"/>
        <v>0</v>
      </c>
      <c r="S788" s="11">
        <f t="shared" si="180"/>
        <v>-0.88088396278051462</v>
      </c>
      <c r="T788" s="11">
        <f t="shared" si="181"/>
        <v>-0.28507571611019883</v>
      </c>
      <c r="U788" s="11">
        <f>'OddsRatio_working_3-way'!S788-'OddsRatio_working_3-way'!R788^2/3</f>
        <v>-0.88088396278051462</v>
      </c>
      <c r="V788" s="11">
        <f>'OddsRatio_working_3-way'!S788*'OddsRatio_working_3-way'!R788/3-2*'OddsRatio_working_3-way'!R788^3/27-'OddsRatio_working_3-way'!T788</f>
        <v>0.28507571611019883</v>
      </c>
      <c r="W788" s="11">
        <f>'OddsRatio_working_3-way'!V788^2+4*'OddsRatio_working_3-way'!U788^3/27</f>
        <v>-1.9995196957225084E-2</v>
      </c>
      <c r="X788" s="11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0.1591095227138902</v>
      </c>
      <c r="Y788" s="11">
        <f>IF('OddsRatio_working_3-way'!W788&gt;=0,IF('OddsRatio_working_3-way'!V788+SQRT('OddsRatio_working_3-way'!W788)&gt;0,0,PI()),ACOS('OddsRatio_working_3-way'!V788/(2*'OddsRatio_working_3-way'!X788)))</f>
        <v>0.4604616879155381</v>
      </c>
      <c r="Z788" s="11">
        <f>'OddsRatio_working_3-way'!X788^(1/3)*COS('OddsRatio_working_3-way'!Y788/3)</f>
        <v>0.53550420449431135</v>
      </c>
      <c r="AA788" s="11">
        <f>'OddsRatio_working_3-way'!X788^(1/3)*COS(('OddsRatio_working_3-way'!Y788+2*PI())/3)</f>
        <v>-0.33949766602509834</v>
      </c>
      <c r="AB788" s="11">
        <f>'OddsRatio_working_3-way'!X788^(1/3)*COS(('OddsRatio_working_3-way'!Y788+4*PI())/3)</f>
        <v>-0.19600653846921312</v>
      </c>
      <c r="AC788" s="11">
        <f>'OddsRatio_working_3-way'!X788^(1/3)*SIN('OddsRatio_working_3-way'!Y788/3)</f>
        <v>8.2844641120713394E-2</v>
      </c>
      <c r="AD788" s="11">
        <f>'OddsRatio_working_3-way'!X788^(1/3)*SIN(('OddsRatio_working_3-way'!Y788+2*PI())/3)</f>
        <v>0.42233792436509393</v>
      </c>
      <c r="AE788" s="11">
        <f>'OddsRatio_working_3-way'!X788^(1/3)*SIN(('OddsRatio_working_3-way'!Y788+4*PI())/3)</f>
        <v>-0.5051825654858072</v>
      </c>
      <c r="AF788" s="11">
        <f>-'OddsRatio_working_3-way'!U788/(3*'OddsRatio_working_3-way'!X788^(1/3))*COS(('OddsRatio_working_3-way'!Y788)/3)</f>
        <v>0.53550420449431124</v>
      </c>
      <c r="AG788" s="11">
        <f>-'OddsRatio_working_3-way'!U788/(3*'OddsRatio_working_3-way'!X788^(1/3))*COS(('OddsRatio_working_3-way'!Y788+2*PI())/3)</f>
        <v>-0.33949766602509823</v>
      </c>
      <c r="AH788" s="11">
        <f>-'OddsRatio_working_3-way'!U788/(3*'OddsRatio_working_3-way'!X788^(1/3))*COS(('OddsRatio_working_3-way'!Y788+4*PI())/3)</f>
        <v>-0.19600653846921307</v>
      </c>
      <c r="AI788" s="11">
        <f>'OddsRatio_working_3-way'!U788/(3*'OddsRatio_working_3-way'!X788^(1/3))*SIN(('OddsRatio_working_3-way'!Y788)/3)</f>
        <v>-8.284464112071338E-2</v>
      </c>
      <c r="AJ788" s="11">
        <f>'OddsRatio_working_3-way'!U788/(3*'OddsRatio_working_3-way'!X788^(1/3))*SIN(('OddsRatio_working_3-way'!Y788+2*PI())/3)</f>
        <v>-0.42233792436509382</v>
      </c>
      <c r="AK788" s="11">
        <f>'OddsRatio_working_3-way'!U788/(3*'OddsRatio_working_3-way'!X788^(1/3))*SIN(('OddsRatio_working_3-way'!Y788+4*PI())/3)</f>
        <v>0.50518256548580709</v>
      </c>
      <c r="AL788" s="11">
        <f>'OddsRatio_working_3-way'!Z788+'OddsRatio_working_3-way'!AF788</f>
        <v>1.0710084089886225</v>
      </c>
      <c r="AM788" s="11">
        <f>'OddsRatio_working_3-way'!AA788+'OddsRatio_working_3-way'!AG788</f>
        <v>-0.67899533205019658</v>
      </c>
      <c r="AN788" s="11">
        <f>'OddsRatio_working_3-way'!AB788+'OddsRatio_working_3-way'!AH788</f>
        <v>-0.39201307693842619</v>
      </c>
      <c r="AO788" s="11">
        <f>'OddsRatio_working_3-way'!AC788+'OddsRatio_working_3-way'!AI788</f>
        <v>0</v>
      </c>
      <c r="AP788" s="11">
        <f>'OddsRatio_working_3-way'!AD788+'OddsRatio_working_3-way'!AJ788</f>
        <v>0</v>
      </c>
      <c r="AQ788" s="11">
        <f>'OddsRatio_working_3-way'!AE788+'OddsRatio_working_3-way'!AK788</f>
        <v>0</v>
      </c>
      <c r="AR788" s="10">
        <f>IF(A788="","",IF(('OddsRatio_working_3-way'!X788=0),IF(Q788&gt;0,-Q788^(1/3),(-Q788)^(1/3)),'OddsRatio_working_3-way'!AL788-'OddsRatio_working_3-way'!R788/3))</f>
        <v>1.0710084089886225</v>
      </c>
      <c r="AS788" s="11">
        <f>IF(('OddsRatio_working_3-way'!X788=0),IF(Q788&gt;0,-Q788^(1/3),(-Q788)^(1/3)),'OddsRatio_working_3-way'!AM788-'OddsRatio_working_3-way'!R788/3)</f>
        <v>-0.67899533205019658</v>
      </c>
      <c r="AT788" s="11">
        <f>IF(('OddsRatio_working_3-way'!X788=0),IF(Q788&gt;0,-Q788^(1/3),(-Q788)^(1/3)),'OddsRatio_working_3-way'!AN788-'OddsRatio_working_3-way'!R788/3)</f>
        <v>-0.39201307693842619</v>
      </c>
      <c r="AU788" s="11">
        <f>IF(('OddsRatio_working_3-way'!X788=0),0,'OddsRatio_working_3-way'!AO788)</f>
        <v>0</v>
      </c>
      <c r="AV788" s="11">
        <f>IF(('OddsRatio_working_3-way'!X788=0),0,'OddsRatio_working_3-way'!AP788)</f>
        <v>0</v>
      </c>
      <c r="AW788" s="11">
        <f>IF(('OddsRatio_working_3-way'!X788=0),0,'OddsRatio_working_3-way'!AQ788)</f>
        <v>0</v>
      </c>
    </row>
    <row r="789" spans="1:49" x14ac:dyDescent="0.2">
      <c r="A789" s="4">
        <f>IF('True_Odds_Calculator_3-way'!A790="","",'True_Odds_Calculator_3-way'!A790)</f>
        <v>1.4</v>
      </c>
      <c r="B789" s="4">
        <f>IF('True_Odds_Calculator_3-way'!B790="","",'True_Odds_Calculator_3-way'!B790)</f>
        <v>4.37</v>
      </c>
      <c r="C789" s="4">
        <f>IF('True_Odds_Calculator_3-way'!C790="","",'True_Odds_Calculator_3-way'!C790)</f>
        <v>9.14</v>
      </c>
      <c r="D789" s="9">
        <f t="shared" si="169"/>
        <v>0.69110761602556903</v>
      </c>
      <c r="E789" s="9">
        <f t="shared" si="170"/>
        <v>0.20983821785694481</v>
      </c>
      <c r="F789" s="9">
        <f t="shared" si="171"/>
        <v>9.9054166117486186E-2</v>
      </c>
      <c r="G789" s="9">
        <f t="shared" si="172"/>
        <v>1.1173816378656531</v>
      </c>
      <c r="H789" s="9">
        <f t="shared" si="173"/>
        <v>1.4469526551462615</v>
      </c>
      <c r="I789" s="9">
        <f t="shared" si="174"/>
        <v>4.7655761196072506</v>
      </c>
      <c r="J789" s="9">
        <f t="shared" si="175"/>
        <v>10.095486532226417</v>
      </c>
      <c r="K789" s="11">
        <f t="shared" si="176"/>
        <v>0.7142857142857143</v>
      </c>
      <c r="L789" s="11">
        <f t="shared" si="177"/>
        <v>0.22883295194508008</v>
      </c>
      <c r="M789" s="11">
        <f t="shared" si="178"/>
        <v>0.10940919037199125</v>
      </c>
      <c r="N789" s="11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-0.1962269387673351</v>
      </c>
      <c r="O789" s="11">
        <f>0</f>
        <v>0</v>
      </c>
      <c r="P789" s="11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0.21298846965191492</v>
      </c>
      <c r="Q789" s="11">
        <f>2*'OddsRatio_working_3-way'!K789*'OddsRatio_working_3-way'!L789*'OddsRatio_working_3-way'!M789</f>
        <v>3.5766325718205698E-2</v>
      </c>
      <c r="R789" s="11">
        <f t="shared" si="179"/>
        <v>0</v>
      </c>
      <c r="S789" s="11">
        <f t="shared" si="180"/>
        <v>-1.0854191121253431</v>
      </c>
      <c r="T789" s="11">
        <f t="shared" si="181"/>
        <v>-0.18227021194380236</v>
      </c>
      <c r="U789" s="11">
        <f>'OddsRatio_working_3-way'!S789-'OddsRatio_working_3-way'!R789^2/3</f>
        <v>-1.0854191121253431</v>
      </c>
      <c r="V789" s="11">
        <f>'OddsRatio_working_3-way'!S789*'OddsRatio_working_3-way'!R789/3-2*'OddsRatio_working_3-way'!R789^3/27-'OddsRatio_working_3-way'!T789</f>
        <v>0.18227021194380236</v>
      </c>
      <c r="W789" s="11">
        <f>'OddsRatio_working_3-way'!V789^2+4*'OddsRatio_working_3-way'!U789^3/27</f>
        <v>-0.15622495719289906</v>
      </c>
      <c r="X789" s="11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0.21762777129478311</v>
      </c>
      <c r="Y789" s="11">
        <f>IF('OddsRatio_working_3-way'!W789&gt;=0,IF('OddsRatio_working_3-way'!V789+SQRT('OddsRatio_working_3-way'!W789)&gt;0,0,PI()),ACOS('OddsRatio_working_3-way'!V789/(2*'OddsRatio_working_3-way'!X789)))</f>
        <v>1.138710349905464</v>
      </c>
      <c r="Z789" s="11">
        <f>'OddsRatio_working_3-way'!X789^(1/3)*COS('OddsRatio_working_3-way'!Y789/3)</f>
        <v>0.55869081893282657</v>
      </c>
      <c r="AA789" s="11">
        <f>'OddsRatio_working_3-way'!X789^(1/3)*COS(('OddsRatio_working_3-way'!Y789+2*PI())/3)</f>
        <v>-0.47235630206437407</v>
      </c>
      <c r="AB789" s="11">
        <f>'OddsRatio_working_3-way'!X789^(1/3)*COS(('OddsRatio_working_3-way'!Y789+4*PI())/3)</f>
        <v>-8.6334516868452671E-2</v>
      </c>
      <c r="AC789" s="11">
        <f>'OddsRatio_working_3-way'!X789^(1/3)*SIN('OddsRatio_working_3-way'!Y789/3)</f>
        <v>0.22286978159592508</v>
      </c>
      <c r="AD789" s="11">
        <f>'OddsRatio_working_3-way'!X789^(1/3)*SIN(('OddsRatio_working_3-way'!Y789+2*PI())/3)</f>
        <v>0.37240555125899721</v>
      </c>
      <c r="AE789" s="11">
        <f>'OddsRatio_working_3-way'!X789^(1/3)*SIN(('OddsRatio_working_3-way'!Y789+4*PI())/3)</f>
        <v>-0.5952753328549224</v>
      </c>
      <c r="AF789" s="11">
        <f>-'OddsRatio_working_3-way'!U789/(3*'OddsRatio_working_3-way'!X789^(1/3))*COS(('OddsRatio_working_3-way'!Y789)/3)</f>
        <v>0.55869081893282657</v>
      </c>
      <c r="AG789" s="11">
        <f>-'OddsRatio_working_3-way'!U789/(3*'OddsRatio_working_3-way'!X789^(1/3))*COS(('OddsRatio_working_3-way'!Y789+2*PI())/3)</f>
        <v>-0.47235630206437407</v>
      </c>
      <c r="AH789" s="11">
        <f>-'OddsRatio_working_3-way'!U789/(3*'OddsRatio_working_3-way'!X789^(1/3))*COS(('OddsRatio_working_3-way'!Y789+4*PI())/3)</f>
        <v>-8.6334516868452671E-2</v>
      </c>
      <c r="AI789" s="11">
        <f>'OddsRatio_working_3-way'!U789/(3*'OddsRatio_working_3-way'!X789^(1/3))*SIN(('OddsRatio_working_3-way'!Y789)/3)</f>
        <v>-0.22286978159592508</v>
      </c>
      <c r="AJ789" s="11">
        <f>'OddsRatio_working_3-way'!U789/(3*'OddsRatio_working_3-way'!X789^(1/3))*SIN(('OddsRatio_working_3-way'!Y789+2*PI())/3)</f>
        <v>-0.37240555125899721</v>
      </c>
      <c r="AK789" s="11">
        <f>'OddsRatio_working_3-way'!U789/(3*'OddsRatio_working_3-way'!X789^(1/3))*SIN(('OddsRatio_working_3-way'!Y789+4*PI())/3)</f>
        <v>0.5952753328549224</v>
      </c>
      <c r="AL789" s="11">
        <f>'OddsRatio_working_3-way'!Z789+'OddsRatio_working_3-way'!AF789</f>
        <v>1.1173816378656531</v>
      </c>
      <c r="AM789" s="11">
        <f>'OddsRatio_working_3-way'!AA789+'OddsRatio_working_3-way'!AG789</f>
        <v>-0.94471260412874813</v>
      </c>
      <c r="AN789" s="11">
        <f>'OddsRatio_working_3-way'!AB789+'OddsRatio_working_3-way'!AH789</f>
        <v>-0.17266903373690534</v>
      </c>
      <c r="AO789" s="11">
        <f>'OddsRatio_working_3-way'!AC789+'OddsRatio_working_3-way'!AI789</f>
        <v>0</v>
      </c>
      <c r="AP789" s="11">
        <f>'OddsRatio_working_3-way'!AD789+'OddsRatio_working_3-way'!AJ789</f>
        <v>0</v>
      </c>
      <c r="AQ789" s="11">
        <f>'OddsRatio_working_3-way'!AE789+'OddsRatio_working_3-way'!AK789</f>
        <v>0</v>
      </c>
      <c r="AR789" s="10">
        <f>IF(A789="","",IF(('OddsRatio_working_3-way'!X789=0),IF(Q789&gt;0,-Q789^(1/3),(-Q789)^(1/3)),'OddsRatio_working_3-way'!AL789-'OddsRatio_working_3-way'!R789/3))</f>
        <v>1.1173816378656531</v>
      </c>
      <c r="AS789" s="11">
        <f>IF(('OddsRatio_working_3-way'!X789=0),IF(Q789&gt;0,-Q789^(1/3),(-Q789)^(1/3)),'OddsRatio_working_3-way'!AM789-'OddsRatio_working_3-way'!R789/3)</f>
        <v>-0.94471260412874813</v>
      </c>
      <c r="AT789" s="11">
        <f>IF(('OddsRatio_working_3-way'!X789=0),IF(Q789&gt;0,-Q789^(1/3),(-Q789)^(1/3)),'OddsRatio_working_3-way'!AN789-'OddsRatio_working_3-way'!R789/3)</f>
        <v>-0.17266903373690534</v>
      </c>
      <c r="AU789" s="11">
        <f>IF(('OddsRatio_working_3-way'!X789=0),0,'OddsRatio_working_3-way'!AO789)</f>
        <v>0</v>
      </c>
      <c r="AV789" s="11">
        <f>IF(('OddsRatio_working_3-way'!X789=0),0,'OddsRatio_working_3-way'!AP789)</f>
        <v>0</v>
      </c>
      <c r="AW789" s="11">
        <f>IF(('OddsRatio_working_3-way'!X789=0),0,'OddsRatio_working_3-way'!AQ789)</f>
        <v>0</v>
      </c>
    </row>
    <row r="790" spans="1:49" x14ac:dyDescent="0.2">
      <c r="A790" s="4">
        <f>IF('True_Odds_Calculator_3-way'!A791="","",'True_Odds_Calculator_3-way'!A791)</f>
        <v>2.66</v>
      </c>
      <c r="B790" s="4">
        <f>IF('True_Odds_Calculator_3-way'!B791="","",'True_Odds_Calculator_3-way'!B791)</f>
        <v>3.42</v>
      </c>
      <c r="C790" s="4">
        <f>IF('True_Odds_Calculator_3-way'!C791="","",'True_Odds_Calculator_3-way'!C791)</f>
        <v>2.79</v>
      </c>
      <c r="D790" s="9">
        <f t="shared" si="169"/>
        <v>0.36657797373803541</v>
      </c>
      <c r="E790" s="9">
        <f t="shared" si="170"/>
        <v>0.28416887369561822</v>
      </c>
      <c r="F790" s="9">
        <f t="shared" si="171"/>
        <v>0.34925315256634626</v>
      </c>
      <c r="G790" s="9">
        <f t="shared" si="172"/>
        <v>1.0409232447922108</v>
      </c>
      <c r="H790" s="9">
        <f t="shared" si="173"/>
        <v>2.7279325863550703</v>
      </c>
      <c r="I790" s="9">
        <f t="shared" si="174"/>
        <v>3.5190342523971498</v>
      </c>
      <c r="J790" s="9">
        <f t="shared" si="175"/>
        <v>2.8632526081780578</v>
      </c>
      <c r="K790" s="11">
        <f t="shared" si="176"/>
        <v>0.37593984962406013</v>
      </c>
      <c r="L790" s="11">
        <f t="shared" si="177"/>
        <v>0.29239766081871343</v>
      </c>
      <c r="M790" s="11">
        <f t="shared" si="178"/>
        <v>0.35842293906810035</v>
      </c>
      <c r="N790" s="11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-0.2833117188998403</v>
      </c>
      <c r="O790" s="11">
        <f>0</f>
        <v>0</v>
      </c>
      <c r="P790" s="11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0.23127365039020242</v>
      </c>
      <c r="Q790" s="11">
        <f>2*'OddsRatio_working_3-way'!K790*'OddsRatio_working_3-way'!L790*'OddsRatio_working_3-way'!M790</f>
        <v>7.8798518020511868E-2</v>
      </c>
      <c r="R790" s="11">
        <f t="shared" si="179"/>
        <v>0</v>
      </c>
      <c r="S790" s="11">
        <f t="shared" si="180"/>
        <v>-0.81632221670281491</v>
      </c>
      <c r="T790" s="11">
        <f t="shared" si="181"/>
        <v>-0.27813363431101007</v>
      </c>
      <c r="U790" s="11">
        <f>'OddsRatio_working_3-way'!S790-'OddsRatio_working_3-way'!R790^2/3</f>
        <v>-0.81632221670281491</v>
      </c>
      <c r="V790" s="11">
        <f>'OddsRatio_working_3-way'!S790*'OddsRatio_working_3-way'!R790/3-2*'OddsRatio_working_3-way'!R790^3/27-'OddsRatio_working_3-way'!T790</f>
        <v>0.27813363431101007</v>
      </c>
      <c r="W790" s="11">
        <f>'OddsRatio_working_3-way'!V790^2+4*'OddsRatio_working_3-way'!U790^3/27</f>
        <v>-3.2316666454298842E-3</v>
      </c>
      <c r="X790" s="11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0.14194187646751799</v>
      </c>
      <c r="Y790" s="11">
        <f>IF('OddsRatio_working_3-way'!W790&gt;=0,IF('OddsRatio_working_3-way'!V790+SQRT('OddsRatio_working_3-way'!W790)&gt;0,0,PI()),ACOS('OddsRatio_working_3-way'!V790/(2*'OddsRatio_working_3-way'!X790)))</f>
        <v>0.20161318390244087</v>
      </c>
      <c r="Z790" s="11">
        <f>'OddsRatio_working_3-way'!X790^(1/3)*COS('OddsRatio_working_3-way'!Y790/3)</f>
        <v>0.52046162239610538</v>
      </c>
      <c r="AA790" s="11">
        <f>'OddsRatio_working_3-way'!X790^(1/3)*COS(('OddsRatio_working_3-way'!Y790+2*PI())/3)</f>
        <v>-0.29056773400367147</v>
      </c>
      <c r="AB790" s="11">
        <f>'OddsRatio_working_3-way'!X790^(1/3)*COS(('OddsRatio_working_3-way'!Y790+4*PI())/3)</f>
        <v>-0.2298938883924336</v>
      </c>
      <c r="AC790" s="11">
        <f>'OddsRatio_working_3-way'!X790^(1/3)*SIN('OddsRatio_working_3-way'!Y790/3)</f>
        <v>3.5030061096417923E-2</v>
      </c>
      <c r="AD790" s="11">
        <f>'OddsRatio_working_3-way'!X790^(1/3)*SIN(('OddsRatio_working_3-way'!Y790+2*PI())/3)</f>
        <v>0.43321795614168229</v>
      </c>
      <c r="AE790" s="11">
        <f>'OddsRatio_working_3-way'!X790^(1/3)*SIN(('OddsRatio_working_3-way'!Y790+4*PI())/3)</f>
        <v>-0.46824801723810022</v>
      </c>
      <c r="AF790" s="11">
        <f>-'OddsRatio_working_3-way'!U790/(3*'OddsRatio_working_3-way'!X790^(1/3))*COS(('OddsRatio_working_3-way'!Y790)/3)</f>
        <v>0.52046162239610549</v>
      </c>
      <c r="AG790" s="11">
        <f>-'OddsRatio_working_3-way'!U790/(3*'OddsRatio_working_3-way'!X790^(1/3))*COS(('OddsRatio_working_3-way'!Y790+2*PI())/3)</f>
        <v>-0.29056773400367153</v>
      </c>
      <c r="AH790" s="11">
        <f>-'OddsRatio_working_3-way'!U790/(3*'OddsRatio_working_3-way'!X790^(1/3))*COS(('OddsRatio_working_3-way'!Y790+4*PI())/3)</f>
        <v>-0.22989388839243363</v>
      </c>
      <c r="AI790" s="11">
        <f>'OddsRatio_working_3-way'!U790/(3*'OddsRatio_working_3-way'!X790^(1/3))*SIN(('OddsRatio_working_3-way'!Y790)/3)</f>
        <v>-3.503006109641793E-2</v>
      </c>
      <c r="AJ790" s="11">
        <f>'OddsRatio_working_3-way'!U790/(3*'OddsRatio_working_3-way'!X790^(1/3))*SIN(('OddsRatio_working_3-way'!Y790+2*PI())/3)</f>
        <v>-0.4332179561416824</v>
      </c>
      <c r="AK790" s="11">
        <f>'OddsRatio_working_3-way'!U790/(3*'OddsRatio_working_3-way'!X790^(1/3))*SIN(('OddsRatio_working_3-way'!Y790+4*PI())/3)</f>
        <v>0.46824801723810033</v>
      </c>
      <c r="AL790" s="11">
        <f>'OddsRatio_working_3-way'!Z790+'OddsRatio_working_3-way'!AF790</f>
        <v>1.0409232447922108</v>
      </c>
      <c r="AM790" s="11">
        <f>'OddsRatio_working_3-way'!AA790+'OddsRatio_working_3-way'!AG790</f>
        <v>-0.58113546800734306</v>
      </c>
      <c r="AN790" s="11">
        <f>'OddsRatio_working_3-way'!AB790+'OddsRatio_working_3-way'!AH790</f>
        <v>-0.45978777678486726</v>
      </c>
      <c r="AO790" s="11">
        <f>'OddsRatio_working_3-way'!AC790+'OddsRatio_working_3-way'!AI790</f>
        <v>0</v>
      </c>
      <c r="AP790" s="11">
        <f>'OddsRatio_working_3-way'!AD790+'OddsRatio_working_3-way'!AJ790</f>
        <v>0</v>
      </c>
      <c r="AQ790" s="11">
        <f>'OddsRatio_working_3-way'!AE790+'OddsRatio_working_3-way'!AK790</f>
        <v>0</v>
      </c>
      <c r="AR790" s="10">
        <f>IF(A790="","",IF(('OddsRatio_working_3-way'!X790=0),IF(Q790&gt;0,-Q790^(1/3),(-Q790)^(1/3)),'OddsRatio_working_3-way'!AL790-'OddsRatio_working_3-way'!R790/3))</f>
        <v>1.0409232447922108</v>
      </c>
      <c r="AS790" s="11">
        <f>IF(('OddsRatio_working_3-way'!X790=0),IF(Q790&gt;0,-Q790^(1/3),(-Q790)^(1/3)),'OddsRatio_working_3-way'!AM790-'OddsRatio_working_3-way'!R790/3)</f>
        <v>-0.58113546800734306</v>
      </c>
      <c r="AT790" s="11">
        <f>IF(('OddsRatio_working_3-way'!X790=0),IF(Q790&gt;0,-Q790^(1/3),(-Q790)^(1/3)),'OddsRatio_working_3-way'!AN790-'OddsRatio_working_3-way'!R790/3)</f>
        <v>-0.45978777678486726</v>
      </c>
      <c r="AU790" s="11">
        <f>IF(('OddsRatio_working_3-way'!X790=0),0,'OddsRatio_working_3-way'!AO790)</f>
        <v>0</v>
      </c>
      <c r="AV790" s="11">
        <f>IF(('OddsRatio_working_3-way'!X790=0),0,'OddsRatio_working_3-way'!AP790)</f>
        <v>0</v>
      </c>
      <c r="AW790" s="11">
        <f>IF(('OddsRatio_working_3-way'!X790=0),0,'OddsRatio_working_3-way'!AQ790)</f>
        <v>0</v>
      </c>
    </row>
    <row r="791" spans="1:49" x14ac:dyDescent="0.2">
      <c r="A791" s="4">
        <f>IF('True_Odds_Calculator_3-way'!A792="","",'True_Odds_Calculator_3-way'!A792)</f>
        <v>7.45</v>
      </c>
      <c r="B791" s="4">
        <f>IF('True_Odds_Calculator_3-way'!B792="","",'True_Odds_Calculator_3-way'!B792)</f>
        <v>5.05</v>
      </c>
      <c r="C791" s="4">
        <f>IF('True_Odds_Calculator_3-way'!C792="","",'True_Odds_Calculator_3-way'!C792)</f>
        <v>1.43</v>
      </c>
      <c r="D791" s="9">
        <f t="shared" si="169"/>
        <v>0.12680386754431483</v>
      </c>
      <c r="E791" s="9">
        <f t="shared" si="170"/>
        <v>0.18783258974507056</v>
      </c>
      <c r="F791" s="9">
        <f t="shared" si="171"/>
        <v>0.68536354271061473</v>
      </c>
      <c r="G791" s="9">
        <f t="shared" si="172"/>
        <v>1.0676270997385389</v>
      </c>
      <c r="H791" s="9">
        <f t="shared" si="173"/>
        <v>7.8861947933135763</v>
      </c>
      <c r="I791" s="9">
        <f t="shared" si="174"/>
        <v>5.3238897539410823</v>
      </c>
      <c r="J791" s="9">
        <f t="shared" si="175"/>
        <v>1.4590796528875716</v>
      </c>
      <c r="K791" s="11">
        <f t="shared" si="176"/>
        <v>0.13422818791946309</v>
      </c>
      <c r="L791" s="11">
        <f t="shared" si="177"/>
        <v>0.19801980198019803</v>
      </c>
      <c r="M791" s="11">
        <f t="shared" si="178"/>
        <v>0.69930069930069938</v>
      </c>
      <c r="N791" s="11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-0.20878510153545038</v>
      </c>
      <c r="O791" s="11">
        <f>0</f>
        <v>0</v>
      </c>
      <c r="P791" s="11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0.20315919046731726</v>
      </c>
      <c r="Q791" s="11">
        <f>2*'OddsRatio_working_3-way'!K791*'OddsRatio_working_3-way'!L791*'OddsRatio_working_3-way'!M791</f>
        <v>3.7174600268493556E-2</v>
      </c>
      <c r="R791" s="11">
        <f t="shared" si="179"/>
        <v>0</v>
      </c>
      <c r="S791" s="11">
        <f t="shared" si="180"/>
        <v>-0.97305405880611706</v>
      </c>
      <c r="T791" s="11">
        <f t="shared" si="181"/>
        <v>-0.1780519778236262</v>
      </c>
      <c r="U791" s="11">
        <f>'OddsRatio_working_3-way'!S791-'OddsRatio_working_3-way'!R791^2/3</f>
        <v>-0.97305405880611706</v>
      </c>
      <c r="V791" s="11">
        <f>'OddsRatio_working_3-way'!S791*'OddsRatio_working_3-way'!R791/3-2*'OddsRatio_working_3-way'!R791^3/27-'OddsRatio_working_3-way'!T791</f>
        <v>0.1780519778236262</v>
      </c>
      <c r="W791" s="11">
        <f>'OddsRatio_working_3-way'!V791^2+4*'OddsRatio_working_3-way'!U791^3/27</f>
        <v>-0.10478947284478086</v>
      </c>
      <c r="X791" s="11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0.1847241048507787</v>
      </c>
      <c r="Y791" s="11">
        <f>IF('OddsRatio_working_3-way'!W791&gt;=0,IF('OddsRatio_working_3-way'!V791+SQRT('OddsRatio_working_3-way'!W791)&gt;0,0,PI()),ACOS('OddsRatio_working_3-way'!V791/(2*'OddsRatio_working_3-way'!X791)))</f>
        <v>1.0679285309138853</v>
      </c>
      <c r="Z791" s="11">
        <f>'OddsRatio_working_3-way'!X791^(1/3)*COS('OddsRatio_working_3-way'!Y791/3)</f>
        <v>0.53381354986926943</v>
      </c>
      <c r="AA791" s="11">
        <f>'OddsRatio_working_3-way'!X791^(1/3)*COS(('OddsRatio_working_3-way'!Y791+2*PI())/3)</f>
        <v>-0.43879579489666132</v>
      </c>
      <c r="AB791" s="11">
        <f>'OddsRatio_working_3-way'!X791^(1/3)*COS(('OddsRatio_working_3-way'!Y791+4*PI())/3)</f>
        <v>-9.5017754972608198E-2</v>
      </c>
      <c r="AC791" s="11">
        <f>'OddsRatio_working_3-way'!X791^(1/3)*SIN('OddsRatio_working_3-way'!Y791/3)</f>
        <v>0.19848034389163402</v>
      </c>
      <c r="AD791" s="11">
        <f>'OddsRatio_working_3-way'!X791^(1/3)*SIN(('OddsRatio_working_3-way'!Y791+2*PI())/3)</f>
        <v>0.36305592312532159</v>
      </c>
      <c r="AE791" s="11">
        <f>'OddsRatio_working_3-way'!X791^(1/3)*SIN(('OddsRatio_working_3-way'!Y791+4*PI())/3)</f>
        <v>-0.56153626701695569</v>
      </c>
      <c r="AF791" s="11">
        <f>-'OddsRatio_working_3-way'!U791/(3*'OddsRatio_working_3-way'!X791^(1/3))*COS(('OddsRatio_working_3-way'!Y791)/3)</f>
        <v>0.53381354986926943</v>
      </c>
      <c r="AG791" s="11">
        <f>-'OddsRatio_working_3-way'!U791/(3*'OddsRatio_working_3-way'!X791^(1/3))*COS(('OddsRatio_working_3-way'!Y791+2*PI())/3)</f>
        <v>-0.43879579489666132</v>
      </c>
      <c r="AH791" s="11">
        <f>-'OddsRatio_working_3-way'!U791/(3*'OddsRatio_working_3-way'!X791^(1/3))*COS(('OddsRatio_working_3-way'!Y791+4*PI())/3)</f>
        <v>-9.5017754972608198E-2</v>
      </c>
      <c r="AI791" s="11">
        <f>'OddsRatio_working_3-way'!U791/(3*'OddsRatio_working_3-way'!X791^(1/3))*SIN(('OddsRatio_working_3-way'!Y791)/3)</f>
        <v>-0.19848034389163402</v>
      </c>
      <c r="AJ791" s="11">
        <f>'OddsRatio_working_3-way'!U791/(3*'OddsRatio_working_3-way'!X791^(1/3))*SIN(('OddsRatio_working_3-way'!Y791+2*PI())/3)</f>
        <v>-0.36305592312532159</v>
      </c>
      <c r="AK791" s="11">
        <f>'OddsRatio_working_3-way'!U791/(3*'OddsRatio_working_3-way'!X791^(1/3))*SIN(('OddsRatio_working_3-way'!Y791+4*PI())/3)</f>
        <v>0.56153626701695569</v>
      </c>
      <c r="AL791" s="11">
        <f>'OddsRatio_working_3-way'!Z791+'OddsRatio_working_3-way'!AF791</f>
        <v>1.0676270997385389</v>
      </c>
      <c r="AM791" s="11">
        <f>'OddsRatio_working_3-way'!AA791+'OddsRatio_working_3-way'!AG791</f>
        <v>-0.87759158979332264</v>
      </c>
      <c r="AN791" s="11">
        <f>'OddsRatio_working_3-way'!AB791+'OddsRatio_working_3-way'!AH791</f>
        <v>-0.1900355099452164</v>
      </c>
      <c r="AO791" s="11">
        <f>'OddsRatio_working_3-way'!AC791+'OddsRatio_working_3-way'!AI791</f>
        <v>0</v>
      </c>
      <c r="AP791" s="11">
        <f>'OddsRatio_working_3-way'!AD791+'OddsRatio_working_3-way'!AJ791</f>
        <v>0</v>
      </c>
      <c r="AQ791" s="11">
        <f>'OddsRatio_working_3-way'!AE791+'OddsRatio_working_3-way'!AK791</f>
        <v>0</v>
      </c>
      <c r="AR791" s="10">
        <f>IF(A791="","",IF(('OddsRatio_working_3-way'!X791=0),IF(Q791&gt;0,-Q791^(1/3),(-Q791)^(1/3)),'OddsRatio_working_3-way'!AL791-'OddsRatio_working_3-way'!R791/3))</f>
        <v>1.0676270997385389</v>
      </c>
      <c r="AS791" s="11">
        <f>IF(('OddsRatio_working_3-way'!X791=0),IF(Q791&gt;0,-Q791^(1/3),(-Q791)^(1/3)),'OddsRatio_working_3-way'!AM791-'OddsRatio_working_3-way'!R791/3)</f>
        <v>-0.87759158979332264</v>
      </c>
      <c r="AT791" s="11">
        <f>IF(('OddsRatio_working_3-way'!X791=0),IF(Q791&gt;0,-Q791^(1/3),(-Q791)^(1/3)),'OddsRatio_working_3-way'!AN791-'OddsRatio_working_3-way'!R791/3)</f>
        <v>-0.1900355099452164</v>
      </c>
      <c r="AU791" s="11">
        <f>IF(('OddsRatio_working_3-way'!X791=0),0,'OddsRatio_working_3-way'!AO791)</f>
        <v>0</v>
      </c>
      <c r="AV791" s="11">
        <f>IF(('OddsRatio_working_3-way'!X791=0),0,'OddsRatio_working_3-way'!AP791)</f>
        <v>0</v>
      </c>
      <c r="AW791" s="11">
        <f>IF(('OddsRatio_working_3-way'!X791=0),0,'OddsRatio_working_3-way'!AQ791)</f>
        <v>0</v>
      </c>
    </row>
    <row r="792" spans="1:49" x14ac:dyDescent="0.2">
      <c r="A792" s="4">
        <f>IF('True_Odds_Calculator_3-way'!A793="","",'True_Odds_Calculator_3-way'!A793)</f>
        <v>1.44</v>
      </c>
      <c r="B792" s="4">
        <f>IF('True_Odds_Calculator_3-way'!B793="","",'True_Odds_Calculator_3-way'!B793)</f>
        <v>4.79</v>
      </c>
      <c r="C792" s="4">
        <f>IF('True_Odds_Calculator_3-way'!C793="","",'True_Odds_Calculator_3-way'!C793)</f>
        <v>7.71</v>
      </c>
      <c r="D792" s="9">
        <f t="shared" si="169"/>
        <v>0.67991642046083578</v>
      </c>
      <c r="E792" s="9">
        <f t="shared" si="170"/>
        <v>0.19782264309051548</v>
      </c>
      <c r="F792" s="9">
        <f t="shared" si="171"/>
        <v>0.12226093644864891</v>
      </c>
      <c r="G792" s="9">
        <f t="shared" si="172"/>
        <v>1.069929566163097</v>
      </c>
      <c r="H792" s="9">
        <f t="shared" si="173"/>
        <v>1.4707690091117627</v>
      </c>
      <c r="I792" s="9">
        <f t="shared" si="174"/>
        <v>5.0550330557581384</v>
      </c>
      <c r="J792" s="9">
        <f t="shared" si="175"/>
        <v>8.1792273889543807</v>
      </c>
      <c r="K792" s="11">
        <f t="shared" si="176"/>
        <v>0.69444444444444442</v>
      </c>
      <c r="L792" s="11">
        <f t="shared" si="177"/>
        <v>0.20876826722338204</v>
      </c>
      <c r="M792" s="11">
        <f t="shared" si="178"/>
        <v>0.1297016861219196</v>
      </c>
      <c r="N792" s="11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-0.21040789089293199</v>
      </c>
      <c r="O792" s="11">
        <f>0</f>
        <v>0</v>
      </c>
      <c r="P792" s="11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0.20571451608875554</v>
      </c>
      <c r="Q792" s="11">
        <f>2*'OddsRatio_working_3-way'!K792*'OddsRatio_working_3-way'!L792*'OddsRatio_working_3-way'!M792</f>
        <v>3.7607772593922402E-2</v>
      </c>
      <c r="R792" s="11">
        <f t="shared" si="179"/>
        <v>0</v>
      </c>
      <c r="S792" s="11">
        <f t="shared" si="180"/>
        <v>-0.97769392210406825</v>
      </c>
      <c r="T792" s="11">
        <f t="shared" si="181"/>
        <v>-0.17873746290750792</v>
      </c>
      <c r="U792" s="11">
        <f>'OddsRatio_working_3-way'!S792-'OddsRatio_working_3-way'!R792^2/3</f>
        <v>-0.97769392210406825</v>
      </c>
      <c r="V792" s="11">
        <f>'OddsRatio_working_3-way'!S792*'OddsRatio_working_3-way'!R792/3-2*'OddsRatio_working_3-way'!R792^3/27-'OddsRatio_working_3-way'!T792</f>
        <v>0.17873746290750792</v>
      </c>
      <c r="W792" s="11">
        <f>'OddsRatio_working_3-way'!V792^2+4*'OddsRatio_working_3-way'!U792^3/27</f>
        <v>-0.1065067491324392</v>
      </c>
      <c r="X792" s="11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0.18604692269629991</v>
      </c>
      <c r="Y792" s="11">
        <f>IF('OddsRatio_working_3-way'!W792&gt;=0,IF('OddsRatio_working_3-way'!V792+SQRT('OddsRatio_working_3-way'!W792)&gt;0,0,PI()),ACOS('OddsRatio_working_3-way'!V792/(2*'OddsRatio_working_3-way'!X792)))</f>
        <v>1.0697359122153842</v>
      </c>
      <c r="Z792" s="11">
        <f>'OddsRatio_working_3-way'!X792^(1/3)*COS('OddsRatio_working_3-way'!Y792/3)</f>
        <v>0.5349647830815486</v>
      </c>
      <c r="AA792" s="11">
        <f>'OddsRatio_working_3-way'!X792^(1/3)*COS(('OddsRatio_working_3-way'!Y792+2*PI())/3)</f>
        <v>-0.44005988478048053</v>
      </c>
      <c r="AB792" s="11">
        <f>'OddsRatio_working_3-way'!X792^(1/3)*COS(('OddsRatio_working_3-way'!Y792+4*PI())/3)</f>
        <v>-9.4904898301068033E-2</v>
      </c>
      <c r="AC792" s="11">
        <f>'OddsRatio_working_3-way'!X792^(1/3)*SIN('OddsRatio_working_3-way'!Y792/3)</f>
        <v>0.19927532435603051</v>
      </c>
      <c r="AD792" s="11">
        <f>'OddsRatio_working_3-way'!X792^(1/3)*SIN(('OddsRatio_working_3-way'!Y792+2*PI())/3)</f>
        <v>0.36365543010063761</v>
      </c>
      <c r="AE792" s="11">
        <f>'OddsRatio_working_3-way'!X792^(1/3)*SIN(('OddsRatio_working_3-way'!Y792+4*PI())/3)</f>
        <v>-0.56293075445666807</v>
      </c>
      <c r="AF792" s="11">
        <f>-'OddsRatio_working_3-way'!U792/(3*'OddsRatio_working_3-way'!X792^(1/3))*COS(('OddsRatio_working_3-way'!Y792)/3)</f>
        <v>0.53496478308154838</v>
      </c>
      <c r="AG792" s="11">
        <f>-'OddsRatio_working_3-way'!U792/(3*'OddsRatio_working_3-way'!X792^(1/3))*COS(('OddsRatio_working_3-way'!Y792+2*PI())/3)</f>
        <v>-0.44005988478048036</v>
      </c>
      <c r="AH792" s="11">
        <f>-'OddsRatio_working_3-way'!U792/(3*'OddsRatio_working_3-way'!X792^(1/3))*COS(('OddsRatio_working_3-way'!Y792+4*PI())/3)</f>
        <v>-9.4904898301067991E-2</v>
      </c>
      <c r="AI792" s="11">
        <f>'OddsRatio_working_3-way'!U792/(3*'OddsRatio_working_3-way'!X792^(1/3))*SIN(('OddsRatio_working_3-way'!Y792)/3)</f>
        <v>-0.19927532435603043</v>
      </c>
      <c r="AJ792" s="11">
        <f>'OddsRatio_working_3-way'!U792/(3*'OddsRatio_working_3-way'!X792^(1/3))*SIN(('OddsRatio_working_3-way'!Y792+2*PI())/3)</f>
        <v>-0.3636554301006375</v>
      </c>
      <c r="AK792" s="11">
        <f>'OddsRatio_working_3-way'!U792/(3*'OddsRatio_working_3-way'!X792^(1/3))*SIN(('OddsRatio_working_3-way'!Y792+4*PI())/3)</f>
        <v>0.56293075445666785</v>
      </c>
      <c r="AL792" s="11">
        <f>'OddsRatio_working_3-way'!Z792+'OddsRatio_working_3-way'!AF792</f>
        <v>1.069929566163097</v>
      </c>
      <c r="AM792" s="11">
        <f>'OddsRatio_working_3-way'!AA792+'OddsRatio_working_3-way'!AG792</f>
        <v>-0.88011976956096083</v>
      </c>
      <c r="AN792" s="11">
        <f>'OddsRatio_working_3-way'!AB792+'OddsRatio_working_3-way'!AH792</f>
        <v>-0.18980979660213604</v>
      </c>
      <c r="AO792" s="11">
        <f>'OddsRatio_working_3-way'!AC792+'OddsRatio_working_3-way'!AI792</f>
        <v>0</v>
      </c>
      <c r="AP792" s="11">
        <f>'OddsRatio_working_3-way'!AD792+'OddsRatio_working_3-way'!AJ792</f>
        <v>0</v>
      </c>
      <c r="AQ792" s="11">
        <f>'OddsRatio_working_3-way'!AE792+'OddsRatio_working_3-way'!AK792</f>
        <v>0</v>
      </c>
      <c r="AR792" s="10">
        <f>IF(A792="","",IF(('OddsRatio_working_3-way'!X792=0),IF(Q792&gt;0,-Q792^(1/3),(-Q792)^(1/3)),'OddsRatio_working_3-way'!AL792-'OddsRatio_working_3-way'!R792/3))</f>
        <v>1.069929566163097</v>
      </c>
      <c r="AS792" s="11">
        <f>IF(('OddsRatio_working_3-way'!X792=0),IF(Q792&gt;0,-Q792^(1/3),(-Q792)^(1/3)),'OddsRatio_working_3-way'!AM792-'OddsRatio_working_3-way'!R792/3)</f>
        <v>-0.88011976956096083</v>
      </c>
      <c r="AT792" s="11">
        <f>IF(('OddsRatio_working_3-way'!X792=0),IF(Q792&gt;0,-Q792^(1/3),(-Q792)^(1/3)),'OddsRatio_working_3-way'!AN792-'OddsRatio_working_3-way'!R792/3)</f>
        <v>-0.18980979660213604</v>
      </c>
      <c r="AU792" s="11">
        <f>IF(('OddsRatio_working_3-way'!X792=0),0,'OddsRatio_working_3-way'!AO792)</f>
        <v>0</v>
      </c>
      <c r="AV792" s="11">
        <f>IF(('OddsRatio_working_3-way'!X792=0),0,'OddsRatio_working_3-way'!AP792)</f>
        <v>0</v>
      </c>
      <c r="AW792" s="11">
        <f>IF(('OddsRatio_working_3-way'!X792=0),0,'OddsRatio_working_3-way'!AQ792)</f>
        <v>0</v>
      </c>
    </row>
    <row r="793" spans="1:49" x14ac:dyDescent="0.2">
      <c r="A793" s="4">
        <f>IF('True_Odds_Calculator_3-way'!A794="","",'True_Odds_Calculator_3-way'!A794)</f>
        <v>1.43</v>
      </c>
      <c r="B793" s="4">
        <f>IF('True_Odds_Calculator_3-way'!B794="","",'True_Odds_Calculator_3-way'!B794)</f>
        <v>4.57</v>
      </c>
      <c r="C793" s="4">
        <f>IF('True_Odds_Calculator_3-way'!C794="","",'True_Odds_Calculator_3-way'!C794)</f>
        <v>8.6199999999999992</v>
      </c>
      <c r="D793" s="9">
        <f t="shared" si="169"/>
        <v>0.6841577653810349</v>
      </c>
      <c r="E793" s="9">
        <f t="shared" si="170"/>
        <v>0.20692031160697993</v>
      </c>
      <c r="F793" s="9">
        <f t="shared" si="171"/>
        <v>0.10892192301198531</v>
      </c>
      <c r="G793" s="9">
        <f t="shared" si="172"/>
        <v>1.0736073780967552</v>
      </c>
      <c r="H793" s="9">
        <f t="shared" si="173"/>
        <v>1.4616511725816046</v>
      </c>
      <c r="I793" s="9">
        <f t="shared" si="174"/>
        <v>4.8327783398054169</v>
      </c>
      <c r="J793" s="9">
        <f t="shared" si="175"/>
        <v>9.1808882210972733</v>
      </c>
      <c r="K793" s="11">
        <f t="shared" si="176"/>
        <v>0.69930069930069938</v>
      </c>
      <c r="L793" s="11">
        <f t="shared" si="177"/>
        <v>0.21881838074398249</v>
      </c>
      <c r="M793" s="11">
        <f t="shared" si="178"/>
        <v>0.11600928074245941</v>
      </c>
      <c r="N793" s="11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-0.20765009764689912</v>
      </c>
      <c r="O793" s="11">
        <f>0</f>
        <v>0</v>
      </c>
      <c r="P793" s="11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0.20627501373006965</v>
      </c>
      <c r="Q793" s="11">
        <f>2*'OddsRatio_working_3-way'!K793*'OddsRatio_working_3-way'!L793*'OddsRatio_working_3-way'!M793</f>
        <v>3.5503444703970682E-2</v>
      </c>
      <c r="R793" s="11">
        <f t="shared" si="179"/>
        <v>0</v>
      </c>
      <c r="S793" s="11">
        <f t="shared" si="180"/>
        <v>-0.99337787974861558</v>
      </c>
      <c r="T793" s="11">
        <f t="shared" si="181"/>
        <v>-0.17097725985346227</v>
      </c>
      <c r="U793" s="11">
        <f>'OddsRatio_working_3-way'!S793-'OddsRatio_working_3-way'!R793^2/3</f>
        <v>-0.99337787974861558</v>
      </c>
      <c r="V793" s="11">
        <f>'OddsRatio_working_3-way'!S793*'OddsRatio_working_3-way'!R793/3-2*'OddsRatio_working_3-way'!R793^3/27-'OddsRatio_working_3-way'!T793</f>
        <v>0.17097725985346227</v>
      </c>
      <c r="W793" s="11">
        <f>'OddsRatio_working_3-way'!V793^2+4*'OddsRatio_working_3-way'!U793^3/27</f>
        <v>-0.11599120717290454</v>
      </c>
      <c r="X793" s="11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0.19054161655653004</v>
      </c>
      <c r="Y793" s="11">
        <f>IF('OddsRatio_working_3-way'!W793&gt;=0,IF('OddsRatio_working_3-way'!V793+SQRT('OddsRatio_working_3-way'!W793)&gt;0,0,PI()),ACOS('OddsRatio_working_3-way'!V793/(2*'OddsRatio_working_3-way'!X793)))</f>
        <v>1.1055295930530944</v>
      </c>
      <c r="Z793" s="11">
        <f>'OddsRatio_working_3-way'!X793^(1/3)*COS('OddsRatio_working_3-way'!Y793/3)</f>
        <v>0.53680368904837772</v>
      </c>
      <c r="AA793" s="11">
        <f>'OddsRatio_working_3-way'!X793^(1/3)*COS(('OddsRatio_working_3-way'!Y793+2*PI())/3)</f>
        <v>-0.447917357795865</v>
      </c>
      <c r="AB793" s="11">
        <f>'OddsRatio_working_3-way'!X793^(1/3)*COS(('OddsRatio_working_3-way'!Y793+4*PI())/3)</f>
        <v>-8.8886331252512635E-2</v>
      </c>
      <c r="AC793" s="11">
        <f>'OddsRatio_working_3-way'!X793^(1/3)*SIN('OddsRatio_working_3-way'!Y793/3)</f>
        <v>0.20728665982223213</v>
      </c>
      <c r="AD793" s="11">
        <f>'OddsRatio_working_3-way'!X793^(1/3)*SIN(('OddsRatio_working_3-way'!Y793+2*PI())/3)</f>
        <v>0.36124230164998156</v>
      </c>
      <c r="AE793" s="11">
        <f>'OddsRatio_working_3-way'!X793^(1/3)*SIN(('OddsRatio_working_3-way'!Y793+4*PI())/3)</f>
        <v>-0.56852896147221366</v>
      </c>
      <c r="AF793" s="11">
        <f>-'OddsRatio_working_3-way'!U793/(3*'OddsRatio_working_3-way'!X793^(1/3))*COS(('OddsRatio_working_3-way'!Y793)/3)</f>
        <v>0.53680368904837761</v>
      </c>
      <c r="AG793" s="11">
        <f>-'OddsRatio_working_3-way'!U793/(3*'OddsRatio_working_3-way'!X793^(1/3))*COS(('OddsRatio_working_3-way'!Y793+2*PI())/3)</f>
        <v>-0.44791735779586495</v>
      </c>
      <c r="AH793" s="11">
        <f>-'OddsRatio_working_3-way'!U793/(3*'OddsRatio_working_3-way'!X793^(1/3))*COS(('OddsRatio_working_3-way'!Y793+4*PI())/3)</f>
        <v>-8.8886331252512621E-2</v>
      </c>
      <c r="AI793" s="11">
        <f>'OddsRatio_working_3-way'!U793/(3*'OddsRatio_working_3-way'!X793^(1/3))*SIN(('OddsRatio_working_3-way'!Y793)/3)</f>
        <v>-0.20728665982223207</v>
      </c>
      <c r="AJ793" s="11">
        <f>'OddsRatio_working_3-way'!U793/(3*'OddsRatio_working_3-way'!X793^(1/3))*SIN(('OddsRatio_working_3-way'!Y793+2*PI())/3)</f>
        <v>-0.3612423016499815</v>
      </c>
      <c r="AK793" s="11">
        <f>'OddsRatio_working_3-way'!U793/(3*'OddsRatio_working_3-way'!X793^(1/3))*SIN(('OddsRatio_working_3-way'!Y793+4*PI())/3)</f>
        <v>0.56852896147221355</v>
      </c>
      <c r="AL793" s="11">
        <f>'OddsRatio_working_3-way'!Z793+'OddsRatio_working_3-way'!AF793</f>
        <v>1.0736073780967552</v>
      </c>
      <c r="AM793" s="11">
        <f>'OddsRatio_working_3-way'!AA793+'OddsRatio_working_3-way'!AG793</f>
        <v>-0.89583471559172989</v>
      </c>
      <c r="AN793" s="11">
        <f>'OddsRatio_working_3-way'!AB793+'OddsRatio_working_3-way'!AH793</f>
        <v>-0.17777266250502527</v>
      </c>
      <c r="AO793" s="11">
        <f>'OddsRatio_working_3-way'!AC793+'OddsRatio_working_3-way'!AI793</f>
        <v>0</v>
      </c>
      <c r="AP793" s="11">
        <f>'OddsRatio_working_3-way'!AD793+'OddsRatio_working_3-way'!AJ793</f>
        <v>0</v>
      </c>
      <c r="AQ793" s="11">
        <f>'OddsRatio_working_3-way'!AE793+'OddsRatio_working_3-way'!AK793</f>
        <v>0</v>
      </c>
      <c r="AR793" s="10">
        <f>IF(A793="","",IF(('OddsRatio_working_3-way'!X793=0),IF(Q793&gt;0,-Q793^(1/3),(-Q793)^(1/3)),'OddsRatio_working_3-way'!AL793-'OddsRatio_working_3-way'!R793/3))</f>
        <v>1.0736073780967552</v>
      </c>
      <c r="AS793" s="11">
        <f>IF(('OddsRatio_working_3-way'!X793=0),IF(Q793&gt;0,-Q793^(1/3),(-Q793)^(1/3)),'OddsRatio_working_3-way'!AM793-'OddsRatio_working_3-way'!R793/3)</f>
        <v>-0.89583471559172989</v>
      </c>
      <c r="AT793" s="11">
        <f>IF(('OddsRatio_working_3-way'!X793=0),IF(Q793&gt;0,-Q793^(1/3),(-Q793)^(1/3)),'OddsRatio_working_3-way'!AN793-'OddsRatio_working_3-way'!R793/3)</f>
        <v>-0.17777266250502527</v>
      </c>
      <c r="AU793" s="11">
        <f>IF(('OddsRatio_working_3-way'!X793=0),0,'OddsRatio_working_3-way'!AO793)</f>
        <v>0</v>
      </c>
      <c r="AV793" s="11">
        <f>IF(('OddsRatio_working_3-way'!X793=0),0,'OddsRatio_working_3-way'!AP793)</f>
        <v>0</v>
      </c>
      <c r="AW793" s="11">
        <f>IF(('OddsRatio_working_3-way'!X793=0),0,'OddsRatio_working_3-way'!AQ793)</f>
        <v>0</v>
      </c>
    </row>
    <row r="794" spans="1:49" x14ac:dyDescent="0.2">
      <c r="A794" s="4">
        <f>IF('True_Odds_Calculator_3-way'!A795="","",'True_Odds_Calculator_3-way'!A795)</f>
        <v>6.65</v>
      </c>
      <c r="B794" s="4">
        <f>IF('True_Odds_Calculator_3-way'!B795="","",'True_Odds_Calculator_3-way'!B795)</f>
        <v>4.25</v>
      </c>
      <c r="C794" s="4">
        <f>IF('True_Odds_Calculator_3-way'!C795="","",'True_Odds_Calculator_3-way'!C795)</f>
        <v>1.55</v>
      </c>
      <c r="D794" s="9">
        <f t="shared" si="169"/>
        <v>0.14313620918021852</v>
      </c>
      <c r="E794" s="9">
        <f t="shared" si="170"/>
        <v>0.22504898499878132</v>
      </c>
      <c r="F794" s="9">
        <f t="shared" si="171"/>
        <v>0.63181480582100025</v>
      </c>
      <c r="G794" s="9">
        <f t="shared" si="172"/>
        <v>1.0595314000439164</v>
      </c>
      <c r="H794" s="9">
        <f t="shared" si="173"/>
        <v>6.9863524102481289</v>
      </c>
      <c r="I794" s="9">
        <f t="shared" si="174"/>
        <v>4.4434770501427288</v>
      </c>
      <c r="J794" s="9">
        <f t="shared" si="175"/>
        <v>1.582742270024154</v>
      </c>
      <c r="K794" s="11">
        <f t="shared" si="176"/>
        <v>0.15037593984962405</v>
      </c>
      <c r="L794" s="11">
        <f t="shared" si="177"/>
        <v>0.23529411764705882</v>
      </c>
      <c r="M794" s="11">
        <f t="shared" si="178"/>
        <v>0.64516129032258063</v>
      </c>
      <c r="N794" s="11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-0.23054315104649681</v>
      </c>
      <c r="O794" s="11">
        <f>0</f>
        <v>0</v>
      </c>
      <c r="P794" s="11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0.21571956456606411</v>
      </c>
      <c r="Q794" s="11">
        <f>2*'OddsRatio_working_3-way'!K794*'OddsRatio_working_3-way'!L794*'OddsRatio_working_3-way'!M794</f>
        <v>4.5654934299696102E-2</v>
      </c>
      <c r="R794" s="11">
        <f t="shared" si="179"/>
        <v>0</v>
      </c>
      <c r="S794" s="11">
        <f t="shared" si="180"/>
        <v>-0.93570146667491749</v>
      </c>
      <c r="T794" s="11">
        <f t="shared" si="181"/>
        <v>-0.19803205643913596</v>
      </c>
      <c r="U794" s="11">
        <f>'OddsRatio_working_3-way'!S794-'OddsRatio_working_3-way'!R794^2/3</f>
        <v>-0.93570146667491749</v>
      </c>
      <c r="V794" s="11">
        <f>'OddsRatio_working_3-way'!S794*'OddsRatio_working_3-way'!R794/3-2*'OddsRatio_working_3-way'!R794^3/27-'OddsRatio_working_3-way'!T794</f>
        <v>0.19803205643913596</v>
      </c>
      <c r="W794" s="11">
        <f>'OddsRatio_working_3-way'!V794^2+4*'OddsRatio_working_3-way'!U794^3/27</f>
        <v>-8.2152411981370743E-2</v>
      </c>
      <c r="X794" s="11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0.17419034657443266</v>
      </c>
      <c r="Y794" s="11">
        <f>IF('OddsRatio_working_3-way'!W794&gt;=0,IF('OddsRatio_working_3-way'!V794+SQRT('OddsRatio_working_3-way'!W794)&gt;0,0,PI()),ACOS('OddsRatio_working_3-way'!V794/(2*'OddsRatio_working_3-way'!X794)))</f>
        <v>0.9661929653582404</v>
      </c>
      <c r="Z794" s="11">
        <f>'OddsRatio_working_3-way'!X794^(1/3)*COS('OddsRatio_working_3-way'!Y794/3)</f>
        <v>0.52976570002195822</v>
      </c>
      <c r="AA794" s="11">
        <f>'OddsRatio_working_3-way'!X794^(1/3)*COS(('OddsRatio_working_3-way'!Y794+2*PI())/3)</f>
        <v>-0.41797299985385067</v>
      </c>
      <c r="AB794" s="11">
        <f>'OddsRatio_working_3-way'!X794^(1/3)*COS(('OddsRatio_working_3-way'!Y794+4*PI())/3)</f>
        <v>-0.11179270016810768</v>
      </c>
      <c r="AC794" s="11">
        <f>'OddsRatio_working_3-way'!X794^(1/3)*SIN('OddsRatio_working_3-way'!Y794/3)</f>
        <v>0.17677327844412397</v>
      </c>
      <c r="AD794" s="11">
        <f>'OddsRatio_working_3-way'!X794^(1/3)*SIN(('OddsRatio_working_3-way'!Y794+2*PI())/3)</f>
        <v>0.37040391505060011</v>
      </c>
      <c r="AE794" s="11">
        <f>'OddsRatio_working_3-way'!X794^(1/3)*SIN(('OddsRatio_working_3-way'!Y794+4*PI())/3)</f>
        <v>-0.54717719349472416</v>
      </c>
      <c r="AF794" s="11">
        <f>-'OddsRatio_working_3-way'!U794/(3*'OddsRatio_working_3-way'!X794^(1/3))*COS(('OddsRatio_working_3-way'!Y794)/3)</f>
        <v>0.52976570002195811</v>
      </c>
      <c r="AG794" s="11">
        <f>-'OddsRatio_working_3-way'!U794/(3*'OddsRatio_working_3-way'!X794^(1/3))*COS(('OddsRatio_working_3-way'!Y794+2*PI())/3)</f>
        <v>-0.41797299985385056</v>
      </c>
      <c r="AH794" s="11">
        <f>-'OddsRatio_working_3-way'!U794/(3*'OddsRatio_working_3-way'!X794^(1/3))*COS(('OddsRatio_working_3-way'!Y794+4*PI())/3)</f>
        <v>-0.11179270016810765</v>
      </c>
      <c r="AI794" s="11">
        <f>'OddsRatio_working_3-way'!U794/(3*'OddsRatio_working_3-way'!X794^(1/3))*SIN(('OddsRatio_working_3-way'!Y794)/3)</f>
        <v>-0.17677327844412391</v>
      </c>
      <c r="AJ794" s="11">
        <f>'OddsRatio_working_3-way'!U794/(3*'OddsRatio_working_3-way'!X794^(1/3))*SIN(('OddsRatio_working_3-way'!Y794+2*PI())/3)</f>
        <v>-0.3704039150506</v>
      </c>
      <c r="AK794" s="11">
        <f>'OddsRatio_working_3-way'!U794/(3*'OddsRatio_working_3-way'!X794^(1/3))*SIN(('OddsRatio_working_3-way'!Y794+4*PI())/3)</f>
        <v>0.54717719349472405</v>
      </c>
      <c r="AL794" s="11">
        <f>'OddsRatio_working_3-way'!Z794+'OddsRatio_working_3-way'!AF794</f>
        <v>1.0595314000439164</v>
      </c>
      <c r="AM794" s="11">
        <f>'OddsRatio_working_3-way'!AA794+'OddsRatio_working_3-way'!AG794</f>
        <v>-0.83594599970770123</v>
      </c>
      <c r="AN794" s="11">
        <f>'OddsRatio_working_3-way'!AB794+'OddsRatio_working_3-way'!AH794</f>
        <v>-0.22358540033621532</v>
      </c>
      <c r="AO794" s="11">
        <f>'OddsRatio_working_3-way'!AC794+'OddsRatio_working_3-way'!AI794</f>
        <v>0</v>
      </c>
      <c r="AP794" s="11">
        <f>'OddsRatio_working_3-way'!AD794+'OddsRatio_working_3-way'!AJ794</f>
        <v>0</v>
      </c>
      <c r="AQ794" s="11">
        <f>'OddsRatio_working_3-way'!AE794+'OddsRatio_working_3-way'!AK794</f>
        <v>0</v>
      </c>
      <c r="AR794" s="10">
        <f>IF(A794="","",IF(('OddsRatio_working_3-way'!X794=0),IF(Q794&gt;0,-Q794^(1/3),(-Q794)^(1/3)),'OddsRatio_working_3-way'!AL794-'OddsRatio_working_3-way'!R794/3))</f>
        <v>1.0595314000439164</v>
      </c>
      <c r="AS794" s="11">
        <f>IF(('OddsRatio_working_3-way'!X794=0),IF(Q794&gt;0,-Q794^(1/3),(-Q794)^(1/3)),'OddsRatio_working_3-way'!AM794-'OddsRatio_working_3-way'!R794/3)</f>
        <v>-0.83594599970770123</v>
      </c>
      <c r="AT794" s="11">
        <f>IF(('OddsRatio_working_3-way'!X794=0),IF(Q794&gt;0,-Q794^(1/3),(-Q794)^(1/3)),'OddsRatio_working_3-way'!AN794-'OddsRatio_working_3-way'!R794/3)</f>
        <v>-0.22358540033621532</v>
      </c>
      <c r="AU794" s="11">
        <f>IF(('OddsRatio_working_3-way'!X794=0),0,'OddsRatio_working_3-way'!AO794)</f>
        <v>0</v>
      </c>
      <c r="AV794" s="11">
        <f>IF(('OddsRatio_working_3-way'!X794=0),0,'OddsRatio_working_3-way'!AP794)</f>
        <v>0</v>
      </c>
      <c r="AW794" s="11">
        <f>IF(('OddsRatio_working_3-way'!X794=0),0,'OddsRatio_working_3-way'!AQ794)</f>
        <v>0</v>
      </c>
    </row>
    <row r="795" spans="1:49" x14ac:dyDescent="0.2">
      <c r="A795" s="4">
        <f>IF('True_Odds_Calculator_3-way'!A796="","",'True_Odds_Calculator_3-way'!A796)</f>
        <v>1.77</v>
      </c>
      <c r="B795" s="4">
        <f>IF('True_Odds_Calculator_3-way'!B796="","",'True_Odds_Calculator_3-way'!B796)</f>
        <v>3.85</v>
      </c>
      <c r="C795" s="4">
        <f>IF('True_Odds_Calculator_3-way'!C796="","",'True_Odds_Calculator_3-way'!C796)</f>
        <v>4.75</v>
      </c>
      <c r="D795" s="9">
        <f t="shared" si="169"/>
        <v>0.55047555300523865</v>
      </c>
      <c r="E795" s="9">
        <f t="shared" si="170"/>
        <v>0.24860028068232332</v>
      </c>
      <c r="F795" s="9">
        <f t="shared" si="171"/>
        <v>0.20092416631243787</v>
      </c>
      <c r="G795" s="9">
        <f t="shared" si="172"/>
        <v>1.0605338964154214</v>
      </c>
      <c r="H795" s="9">
        <f t="shared" si="173"/>
        <v>1.8166111002398746</v>
      </c>
      <c r="I795" s="9">
        <f t="shared" si="174"/>
        <v>4.022521604783952</v>
      </c>
      <c r="J795" s="9">
        <f t="shared" si="175"/>
        <v>4.9770021115578302</v>
      </c>
      <c r="K795" s="11">
        <f t="shared" si="176"/>
        <v>0.56497175141242939</v>
      </c>
      <c r="L795" s="11">
        <f t="shared" si="177"/>
        <v>0.25974025974025972</v>
      </c>
      <c r="M795" s="11">
        <f t="shared" si="178"/>
        <v>0.21052631578947367</v>
      </c>
      <c r="N795" s="11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-0.25423728813559321</v>
      </c>
      <c r="O795" s="11">
        <f>0</f>
        <v>0</v>
      </c>
      <c r="P795" s="11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0.22768786372711436</v>
      </c>
      <c r="Q795" s="11">
        <f>2*'OddsRatio_working_3-way'!K795*'OddsRatio_working_3-way'!L795*'OddsRatio_working_3-way'!M795</f>
        <v>6.1787751350641622E-2</v>
      </c>
      <c r="R795" s="11">
        <f t="shared" si="179"/>
        <v>0</v>
      </c>
      <c r="S795" s="11">
        <f t="shared" si="180"/>
        <v>-0.89557226399331646</v>
      </c>
      <c r="T795" s="11">
        <f t="shared" si="181"/>
        <v>-0.24303182197919038</v>
      </c>
      <c r="U795" s="11">
        <f>'OddsRatio_working_3-way'!S795-'OddsRatio_working_3-way'!R795^2/3</f>
        <v>-0.89557226399331646</v>
      </c>
      <c r="V795" s="11">
        <f>'OddsRatio_working_3-way'!S795*'OddsRatio_working_3-way'!R795/3-2*'OddsRatio_working_3-way'!R795^3/27-'OddsRatio_working_3-way'!T795</f>
        <v>0.24303182197919038</v>
      </c>
      <c r="W795" s="11">
        <f>'OddsRatio_working_3-way'!V795^2+4*'OddsRatio_working_3-way'!U795^3/27</f>
        <v>-4.7349377621514664E-2</v>
      </c>
      <c r="X795" s="11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0.16310567442308649</v>
      </c>
      <c r="Y795" s="11">
        <f>IF('OddsRatio_working_3-way'!W795&gt;=0,IF('OddsRatio_working_3-way'!V795+SQRT('OddsRatio_working_3-way'!W795)&gt;0,0,PI()),ACOS('OddsRatio_working_3-way'!V795/(2*'OddsRatio_working_3-way'!X795)))</f>
        <v>0.73024141649897822</v>
      </c>
      <c r="Z795" s="11">
        <f>'OddsRatio_working_3-way'!X795^(1/3)*COS('OddsRatio_working_3-way'!Y795/3)</f>
        <v>0.5302669482077107</v>
      </c>
      <c r="AA795" s="11">
        <f>'OddsRatio_working_3-way'!X795^(1/3)*COS(('OddsRatio_working_3-way'!Y795+2*PI())/3)</f>
        <v>-0.37917639903648742</v>
      </c>
      <c r="AB795" s="11">
        <f>'OddsRatio_working_3-way'!X795^(1/3)*COS(('OddsRatio_working_3-way'!Y795+4*PI())/3)</f>
        <v>-0.15109054917122292</v>
      </c>
      <c r="AC795" s="11">
        <f>'OddsRatio_working_3-way'!X795^(1/3)*SIN('OddsRatio_working_3-way'!Y795/3)</f>
        <v>0.13168542681805503</v>
      </c>
      <c r="AD795" s="11">
        <f>'OddsRatio_working_3-way'!X795^(1/3)*SIN(('OddsRatio_working_3-way'!Y795+2*PI())/3)</f>
        <v>0.39338193452609727</v>
      </c>
      <c r="AE795" s="11">
        <f>'OddsRatio_working_3-way'!X795^(1/3)*SIN(('OddsRatio_working_3-way'!Y795+4*PI())/3)</f>
        <v>-0.52506736134415222</v>
      </c>
      <c r="AF795" s="11">
        <f>-'OddsRatio_working_3-way'!U795/(3*'OddsRatio_working_3-way'!X795^(1/3))*COS(('OddsRatio_working_3-way'!Y795)/3)</f>
        <v>0.53026694820771059</v>
      </c>
      <c r="AG795" s="11">
        <f>-'OddsRatio_working_3-way'!U795/(3*'OddsRatio_working_3-way'!X795^(1/3))*COS(('OddsRatio_working_3-way'!Y795+2*PI())/3)</f>
        <v>-0.37917639903648737</v>
      </c>
      <c r="AH795" s="11">
        <f>-'OddsRatio_working_3-way'!U795/(3*'OddsRatio_working_3-way'!X795^(1/3))*COS(('OddsRatio_working_3-way'!Y795+4*PI())/3)</f>
        <v>-0.15109054917122289</v>
      </c>
      <c r="AI795" s="11">
        <f>'OddsRatio_working_3-way'!U795/(3*'OddsRatio_working_3-way'!X795^(1/3))*SIN(('OddsRatio_working_3-way'!Y795)/3)</f>
        <v>-0.13168542681805501</v>
      </c>
      <c r="AJ795" s="11">
        <f>'OddsRatio_working_3-way'!U795/(3*'OddsRatio_working_3-way'!X795^(1/3))*SIN(('OddsRatio_working_3-way'!Y795+2*PI())/3)</f>
        <v>-0.39338193452609721</v>
      </c>
      <c r="AK795" s="11">
        <f>'OddsRatio_working_3-way'!U795/(3*'OddsRatio_working_3-way'!X795^(1/3))*SIN(('OddsRatio_working_3-way'!Y795+4*PI())/3)</f>
        <v>0.52506736134415211</v>
      </c>
      <c r="AL795" s="11">
        <f>'OddsRatio_working_3-way'!Z795+'OddsRatio_working_3-way'!AF795</f>
        <v>1.0605338964154214</v>
      </c>
      <c r="AM795" s="11">
        <f>'OddsRatio_working_3-way'!AA795+'OddsRatio_working_3-way'!AG795</f>
        <v>-0.75835279807297473</v>
      </c>
      <c r="AN795" s="11">
        <f>'OddsRatio_working_3-way'!AB795+'OddsRatio_working_3-way'!AH795</f>
        <v>-0.30218109834244578</v>
      </c>
      <c r="AO795" s="11">
        <f>'OddsRatio_working_3-way'!AC795+'OddsRatio_working_3-way'!AI795</f>
        <v>0</v>
      </c>
      <c r="AP795" s="11">
        <f>'OddsRatio_working_3-way'!AD795+'OddsRatio_working_3-way'!AJ795</f>
        <v>0</v>
      </c>
      <c r="AQ795" s="11">
        <f>'OddsRatio_working_3-way'!AE795+'OddsRatio_working_3-way'!AK795</f>
        <v>0</v>
      </c>
      <c r="AR795" s="10">
        <f>IF(A795="","",IF(('OddsRatio_working_3-way'!X795=0),IF(Q795&gt;0,-Q795^(1/3),(-Q795)^(1/3)),'OddsRatio_working_3-way'!AL795-'OddsRatio_working_3-way'!R795/3))</f>
        <v>1.0605338964154214</v>
      </c>
      <c r="AS795" s="11">
        <f>IF(('OddsRatio_working_3-way'!X795=0),IF(Q795&gt;0,-Q795^(1/3),(-Q795)^(1/3)),'OddsRatio_working_3-way'!AM795-'OddsRatio_working_3-way'!R795/3)</f>
        <v>-0.75835279807297473</v>
      </c>
      <c r="AT795" s="11">
        <f>IF(('OddsRatio_working_3-way'!X795=0),IF(Q795&gt;0,-Q795^(1/3),(-Q795)^(1/3)),'OddsRatio_working_3-way'!AN795-'OddsRatio_working_3-way'!R795/3)</f>
        <v>-0.30218109834244578</v>
      </c>
      <c r="AU795" s="11">
        <f>IF(('OddsRatio_working_3-way'!X795=0),0,'OddsRatio_working_3-way'!AO795)</f>
        <v>0</v>
      </c>
      <c r="AV795" s="11">
        <f>IF(('OddsRatio_working_3-way'!X795=0),0,'OddsRatio_working_3-way'!AP795)</f>
        <v>0</v>
      </c>
      <c r="AW795" s="11">
        <f>IF(('OddsRatio_working_3-way'!X795=0),0,'OddsRatio_working_3-way'!AQ795)</f>
        <v>0</v>
      </c>
    </row>
    <row r="796" spans="1:49" x14ac:dyDescent="0.2">
      <c r="A796" s="4">
        <f>IF('True_Odds_Calculator_3-way'!A797="","",'True_Odds_Calculator_3-way'!A797)</f>
        <v>5.07</v>
      </c>
      <c r="B796" s="4">
        <f>IF('True_Odds_Calculator_3-way'!B797="","",'True_Odds_Calculator_3-way'!B797)</f>
        <v>3.88</v>
      </c>
      <c r="C796" s="4">
        <f>IF('True_Odds_Calculator_3-way'!C797="","",'True_Odds_Calculator_3-way'!C797)</f>
        <v>1.72</v>
      </c>
      <c r="D796" s="9">
        <f t="shared" si="169"/>
        <v>0.18763438636301294</v>
      </c>
      <c r="E796" s="9">
        <f t="shared" si="170"/>
        <v>0.24608502675080629</v>
      </c>
      <c r="F796" s="9">
        <f t="shared" si="171"/>
        <v>0.56628058688618066</v>
      </c>
      <c r="G796" s="9">
        <f t="shared" si="172"/>
        <v>1.0637625370164243</v>
      </c>
      <c r="H796" s="9">
        <f t="shared" si="173"/>
        <v>5.3295135256568464</v>
      </c>
      <c r="I796" s="9">
        <f t="shared" si="174"/>
        <v>4.0636361066073015</v>
      </c>
      <c r="J796" s="9">
        <f t="shared" si="175"/>
        <v>1.7659090266518258</v>
      </c>
      <c r="K796" s="11">
        <f t="shared" si="176"/>
        <v>0.1972386587771203</v>
      </c>
      <c r="L796" s="11">
        <f t="shared" si="177"/>
        <v>0.25773195876288663</v>
      </c>
      <c r="M796" s="11">
        <f t="shared" si="178"/>
        <v>0.58139534883720934</v>
      </c>
      <c r="N796" s="11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-0.24943147883597505</v>
      </c>
      <c r="O796" s="11">
        <f>0</f>
        <v>0</v>
      </c>
      <c r="P796" s="11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0.22668732210808451</v>
      </c>
      <c r="Q796" s="11">
        <f>2*'OddsRatio_working_3-way'!K796*'OddsRatio_working_3-way'!L796*'OddsRatio_working_3-way'!M796</f>
        <v>5.9110123105106792E-2</v>
      </c>
      <c r="R796" s="11">
        <f t="shared" si="179"/>
        <v>0</v>
      </c>
      <c r="S796" s="11">
        <f t="shared" si="180"/>
        <v>-0.90881601298267978</v>
      </c>
      <c r="T796" s="11">
        <f t="shared" si="181"/>
        <v>-0.23697940364607037</v>
      </c>
      <c r="U796" s="11">
        <f>'OddsRatio_working_3-way'!S796-'OddsRatio_working_3-way'!R796^2/3</f>
        <v>-0.90881601298267978</v>
      </c>
      <c r="V796" s="11">
        <f>'OddsRatio_working_3-way'!S796*'OddsRatio_working_3-way'!R796/3-2*'OddsRatio_working_3-way'!R796^3/27-'OddsRatio_working_3-way'!T796</f>
        <v>0.23697940364607037</v>
      </c>
      <c r="W796" s="11">
        <f>'OddsRatio_working_3-way'!V796^2+4*'OddsRatio_working_3-way'!U796^3/27</f>
        <v>-5.5045717266231448E-2</v>
      </c>
      <c r="X796" s="11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0.16673703474234405</v>
      </c>
      <c r="Y796" s="11">
        <f>IF('OddsRatio_working_3-way'!W796&gt;=0,IF('OddsRatio_working_3-way'!V796+SQRT('OddsRatio_working_3-way'!W796)&gt;0,0,PI()),ACOS('OddsRatio_working_3-way'!V796/(2*'OddsRatio_working_3-way'!X796)))</f>
        <v>0.78039146610292753</v>
      </c>
      <c r="Z796" s="11">
        <f>'OddsRatio_working_3-way'!X796^(1/3)*COS('OddsRatio_working_3-way'!Y796/3)</f>
        <v>0.53188126850821216</v>
      </c>
      <c r="AA796" s="11">
        <f>'OddsRatio_working_3-way'!X796^(1/3)*COS(('OddsRatio_working_3-way'!Y796+2*PI())/3)</f>
        <v>-0.3885405543325518</v>
      </c>
      <c r="AB796" s="11">
        <f>'OddsRatio_working_3-way'!X796^(1/3)*COS(('OddsRatio_working_3-way'!Y796+4*PI())/3)</f>
        <v>-0.14334071417566047</v>
      </c>
      <c r="AC796" s="11">
        <f>'OddsRatio_working_3-way'!X796^(1/3)*SIN('OddsRatio_working_3-way'!Y796/3)</f>
        <v>0.14156619371983459</v>
      </c>
      <c r="AD796" s="11">
        <f>'OddsRatio_working_3-way'!X796^(1/3)*SIN(('OddsRatio_working_3-way'!Y796+2*PI())/3)</f>
        <v>0.38983959346528663</v>
      </c>
      <c r="AE796" s="11">
        <f>'OddsRatio_working_3-way'!X796^(1/3)*SIN(('OddsRatio_working_3-way'!Y796+4*PI())/3)</f>
        <v>-0.5314057871851211</v>
      </c>
      <c r="AF796" s="11">
        <f>-'OddsRatio_working_3-way'!U796/(3*'OddsRatio_working_3-way'!X796^(1/3))*COS(('OddsRatio_working_3-way'!Y796)/3)</f>
        <v>0.53188126850821216</v>
      </c>
      <c r="AG796" s="11">
        <f>-'OddsRatio_working_3-way'!U796/(3*'OddsRatio_working_3-way'!X796^(1/3))*COS(('OddsRatio_working_3-way'!Y796+2*PI())/3)</f>
        <v>-0.3885405543325518</v>
      </c>
      <c r="AH796" s="11">
        <f>-'OddsRatio_working_3-way'!U796/(3*'OddsRatio_working_3-way'!X796^(1/3))*COS(('OddsRatio_working_3-way'!Y796+4*PI())/3)</f>
        <v>-0.14334071417566047</v>
      </c>
      <c r="AI796" s="11">
        <f>'OddsRatio_working_3-way'!U796/(3*'OddsRatio_working_3-way'!X796^(1/3))*SIN(('OddsRatio_working_3-way'!Y796)/3)</f>
        <v>-0.14156619371983459</v>
      </c>
      <c r="AJ796" s="11">
        <f>'OddsRatio_working_3-way'!U796/(3*'OddsRatio_working_3-way'!X796^(1/3))*SIN(('OddsRatio_working_3-way'!Y796+2*PI())/3)</f>
        <v>-0.38983959346528663</v>
      </c>
      <c r="AK796" s="11">
        <f>'OddsRatio_working_3-way'!U796/(3*'OddsRatio_working_3-way'!X796^(1/3))*SIN(('OddsRatio_working_3-way'!Y796+4*PI())/3)</f>
        <v>0.5314057871851211</v>
      </c>
      <c r="AL796" s="11">
        <f>'OddsRatio_working_3-way'!Z796+'OddsRatio_working_3-way'!AF796</f>
        <v>1.0637625370164243</v>
      </c>
      <c r="AM796" s="11">
        <f>'OddsRatio_working_3-way'!AA796+'OddsRatio_working_3-way'!AG796</f>
        <v>-0.7770811086651036</v>
      </c>
      <c r="AN796" s="11">
        <f>'OddsRatio_working_3-way'!AB796+'OddsRatio_working_3-way'!AH796</f>
        <v>-0.28668142835132093</v>
      </c>
      <c r="AO796" s="11">
        <f>'OddsRatio_working_3-way'!AC796+'OddsRatio_working_3-way'!AI796</f>
        <v>0</v>
      </c>
      <c r="AP796" s="11">
        <f>'OddsRatio_working_3-way'!AD796+'OddsRatio_working_3-way'!AJ796</f>
        <v>0</v>
      </c>
      <c r="AQ796" s="11">
        <f>'OddsRatio_working_3-way'!AE796+'OddsRatio_working_3-way'!AK796</f>
        <v>0</v>
      </c>
      <c r="AR796" s="10">
        <f>IF(A796="","",IF(('OddsRatio_working_3-way'!X796=0),IF(Q796&gt;0,-Q796^(1/3),(-Q796)^(1/3)),'OddsRatio_working_3-way'!AL796-'OddsRatio_working_3-way'!R796/3))</f>
        <v>1.0637625370164243</v>
      </c>
      <c r="AS796" s="11">
        <f>IF(('OddsRatio_working_3-way'!X796=0),IF(Q796&gt;0,-Q796^(1/3),(-Q796)^(1/3)),'OddsRatio_working_3-way'!AM796-'OddsRatio_working_3-way'!R796/3)</f>
        <v>-0.7770811086651036</v>
      </c>
      <c r="AT796" s="11">
        <f>IF(('OddsRatio_working_3-way'!X796=0),IF(Q796&gt;0,-Q796^(1/3),(-Q796)^(1/3)),'OddsRatio_working_3-way'!AN796-'OddsRatio_working_3-way'!R796/3)</f>
        <v>-0.28668142835132093</v>
      </c>
      <c r="AU796" s="11">
        <f>IF(('OddsRatio_working_3-way'!X796=0),0,'OddsRatio_working_3-way'!AO796)</f>
        <v>0</v>
      </c>
      <c r="AV796" s="11">
        <f>IF(('OddsRatio_working_3-way'!X796=0),0,'OddsRatio_working_3-way'!AP796)</f>
        <v>0</v>
      </c>
      <c r="AW796" s="11">
        <f>IF(('OddsRatio_working_3-way'!X796=0),0,'OddsRatio_working_3-way'!AQ796)</f>
        <v>0</v>
      </c>
    </row>
    <row r="797" spans="1:49" x14ac:dyDescent="0.2">
      <c r="A797" s="4">
        <f>IF('True_Odds_Calculator_3-way'!A798="","",'True_Odds_Calculator_3-way'!A798)</f>
        <v>2.09</v>
      </c>
      <c r="B797" s="4">
        <f>IF('True_Odds_Calculator_3-way'!B798="","",'True_Odds_Calculator_3-way'!B798)</f>
        <v>3.04</v>
      </c>
      <c r="C797" s="4">
        <f>IF('True_Odds_Calculator_3-way'!C798="","",'True_Odds_Calculator_3-way'!C798)</f>
        <v>4.5199999999999996</v>
      </c>
      <c r="D797" s="9">
        <f t="shared" si="169"/>
        <v>0.46728110236113379</v>
      </c>
      <c r="E797" s="9">
        <f t="shared" si="170"/>
        <v>0.31911649748144749</v>
      </c>
      <c r="F797" s="9">
        <f t="shared" si="171"/>
        <v>0.21360240015741894</v>
      </c>
      <c r="G797" s="9">
        <f t="shared" si="172"/>
        <v>1.0459077654630387</v>
      </c>
      <c r="H797" s="9">
        <f t="shared" si="173"/>
        <v>2.1400394643547118</v>
      </c>
      <c r="I797" s="9">
        <f t="shared" si="174"/>
        <v>3.133651841544598</v>
      </c>
      <c r="J797" s="9">
        <f t="shared" si="175"/>
        <v>4.6815953344298951</v>
      </c>
      <c r="K797" s="11">
        <f t="shared" si="176"/>
        <v>0.47846889952153115</v>
      </c>
      <c r="L797" s="11">
        <f t="shared" si="177"/>
        <v>0.32894736842105265</v>
      </c>
      <c r="M797" s="11">
        <f t="shared" si="178"/>
        <v>0.22123893805309736</v>
      </c>
      <c r="N797" s="11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-0.27254676047361071</v>
      </c>
      <c r="O797" s="11">
        <f>0</f>
        <v>0</v>
      </c>
      <c r="P797" s="11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0.23155989329720117</v>
      </c>
      <c r="Q797" s="11">
        <f>2*'OddsRatio_working_3-way'!K797*'OddsRatio_working_3-way'!L797*'OddsRatio_working_3-way'!M797</f>
        <v>6.9642073172090591E-2</v>
      </c>
      <c r="R797" s="11">
        <f t="shared" si="179"/>
        <v>0</v>
      </c>
      <c r="S797" s="11">
        <f t="shared" si="180"/>
        <v>-0.84961528397847863</v>
      </c>
      <c r="T797" s="11">
        <f t="shared" si="181"/>
        <v>-0.25552339367773802</v>
      </c>
      <c r="U797" s="11">
        <f>'OddsRatio_working_3-way'!S797-'OddsRatio_working_3-way'!R797^2/3</f>
        <v>-0.84961528397847863</v>
      </c>
      <c r="V797" s="11">
        <f>'OddsRatio_working_3-way'!S797*'OddsRatio_working_3-way'!R797/3-2*'OddsRatio_working_3-way'!R797^3/27-'OddsRatio_working_3-way'!T797</f>
        <v>0.25552339367773802</v>
      </c>
      <c r="W797" s="11">
        <f>'OddsRatio_working_3-way'!V797^2+4*'OddsRatio_working_3-way'!U797^3/27</f>
        <v>-2.5565796080860001E-2</v>
      </c>
      <c r="X797" s="11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0.15071330465278129</v>
      </c>
      <c r="Y797" s="11">
        <f>IF('OddsRatio_working_3-way'!W797&gt;=0,IF('OddsRatio_working_3-way'!V797+SQRT('OddsRatio_working_3-way'!W797)&gt;0,0,PI()),ACOS('OddsRatio_working_3-way'!V797/(2*'OddsRatio_working_3-way'!X797)))</f>
        <v>0.55913652854180995</v>
      </c>
      <c r="Z797" s="11">
        <f>'OddsRatio_working_3-way'!X797^(1/3)*COS('OddsRatio_working_3-way'!Y797/3)</f>
        <v>0.52295388273151933</v>
      </c>
      <c r="AA797" s="11">
        <f>'OddsRatio_working_3-way'!X797^(1/3)*COS(('OddsRatio_working_3-way'!Y797+2*PI())/3)</f>
        <v>-0.34687745890892746</v>
      </c>
      <c r="AB797" s="11">
        <f>'OddsRatio_working_3-way'!X797^(1/3)*COS(('OddsRatio_working_3-way'!Y797+4*PI())/3)</f>
        <v>-0.17607642382259178</v>
      </c>
      <c r="AC797" s="11">
        <f>'OddsRatio_working_3-way'!X797^(1/3)*SIN('OddsRatio_working_3-way'!Y797/3)</f>
        <v>9.8612023584962613E-2</v>
      </c>
      <c r="AD797" s="11">
        <f>'OddsRatio_working_3-way'!X797^(1/3)*SIN(('OddsRatio_working_3-way'!Y797+2*PI())/3)</f>
        <v>0.40358533566072274</v>
      </c>
      <c r="AE797" s="11">
        <f>'OddsRatio_working_3-way'!X797^(1/3)*SIN(('OddsRatio_working_3-way'!Y797+4*PI())/3)</f>
        <v>-0.50219735924568532</v>
      </c>
      <c r="AF797" s="11">
        <f>-'OddsRatio_working_3-way'!U797/(3*'OddsRatio_working_3-way'!X797^(1/3))*COS(('OddsRatio_working_3-way'!Y797)/3)</f>
        <v>0.52295388273151933</v>
      </c>
      <c r="AG797" s="11">
        <f>-'OddsRatio_working_3-way'!U797/(3*'OddsRatio_working_3-way'!X797^(1/3))*COS(('OddsRatio_working_3-way'!Y797+2*PI())/3)</f>
        <v>-0.34687745890892746</v>
      </c>
      <c r="AH797" s="11">
        <f>-'OddsRatio_working_3-way'!U797/(3*'OddsRatio_working_3-way'!X797^(1/3))*COS(('OddsRatio_working_3-way'!Y797+4*PI())/3)</f>
        <v>-0.17607642382259178</v>
      </c>
      <c r="AI797" s="11">
        <f>'OddsRatio_working_3-way'!U797/(3*'OddsRatio_working_3-way'!X797^(1/3))*SIN(('OddsRatio_working_3-way'!Y797)/3)</f>
        <v>-9.8612023584962613E-2</v>
      </c>
      <c r="AJ797" s="11">
        <f>'OddsRatio_working_3-way'!U797/(3*'OddsRatio_working_3-way'!X797^(1/3))*SIN(('OddsRatio_working_3-way'!Y797+2*PI())/3)</f>
        <v>-0.40358533566072274</v>
      </c>
      <c r="AK797" s="11">
        <f>'OddsRatio_working_3-way'!U797/(3*'OddsRatio_working_3-way'!X797^(1/3))*SIN(('OddsRatio_working_3-way'!Y797+4*PI())/3)</f>
        <v>0.50219735924568532</v>
      </c>
      <c r="AL797" s="11">
        <f>'OddsRatio_working_3-way'!Z797+'OddsRatio_working_3-way'!AF797</f>
        <v>1.0459077654630387</v>
      </c>
      <c r="AM797" s="11">
        <f>'OddsRatio_working_3-way'!AA797+'OddsRatio_working_3-way'!AG797</f>
        <v>-0.69375491781785492</v>
      </c>
      <c r="AN797" s="11">
        <f>'OddsRatio_working_3-way'!AB797+'OddsRatio_working_3-way'!AH797</f>
        <v>-0.35215284764518356</v>
      </c>
      <c r="AO797" s="11">
        <f>'OddsRatio_working_3-way'!AC797+'OddsRatio_working_3-way'!AI797</f>
        <v>0</v>
      </c>
      <c r="AP797" s="11">
        <f>'OddsRatio_working_3-way'!AD797+'OddsRatio_working_3-way'!AJ797</f>
        <v>0</v>
      </c>
      <c r="AQ797" s="11">
        <f>'OddsRatio_working_3-way'!AE797+'OddsRatio_working_3-way'!AK797</f>
        <v>0</v>
      </c>
      <c r="AR797" s="10">
        <f>IF(A797="","",IF(('OddsRatio_working_3-way'!X797=0),IF(Q797&gt;0,-Q797^(1/3),(-Q797)^(1/3)),'OddsRatio_working_3-way'!AL797-'OddsRatio_working_3-way'!R797/3))</f>
        <v>1.0459077654630387</v>
      </c>
      <c r="AS797" s="11">
        <f>IF(('OddsRatio_working_3-way'!X797=0),IF(Q797&gt;0,-Q797^(1/3),(-Q797)^(1/3)),'OddsRatio_working_3-way'!AM797-'OddsRatio_working_3-way'!R797/3)</f>
        <v>-0.69375491781785492</v>
      </c>
      <c r="AT797" s="11">
        <f>IF(('OddsRatio_working_3-way'!X797=0),IF(Q797&gt;0,-Q797^(1/3),(-Q797)^(1/3)),'OddsRatio_working_3-way'!AN797-'OddsRatio_working_3-way'!R797/3)</f>
        <v>-0.35215284764518356</v>
      </c>
      <c r="AU797" s="11">
        <f>IF(('OddsRatio_working_3-way'!X797=0),0,'OddsRatio_working_3-way'!AO797)</f>
        <v>0</v>
      </c>
      <c r="AV797" s="11">
        <f>IF(('OddsRatio_working_3-way'!X797=0),0,'OddsRatio_working_3-way'!AP797)</f>
        <v>0</v>
      </c>
      <c r="AW797" s="11">
        <f>IF(('OddsRatio_working_3-way'!X797=0),0,'OddsRatio_working_3-way'!AQ797)</f>
        <v>0</v>
      </c>
    </row>
    <row r="798" spans="1:49" x14ac:dyDescent="0.2">
      <c r="A798" s="4">
        <f>IF('True_Odds_Calculator_3-way'!A799="","",'True_Odds_Calculator_3-way'!A799)</f>
        <v>2.38</v>
      </c>
      <c r="B798" s="4">
        <f>IF('True_Odds_Calculator_3-way'!B799="","",'True_Odds_Calculator_3-way'!B799)</f>
        <v>3.96</v>
      </c>
      <c r="C798" s="4">
        <f>IF('True_Odds_Calculator_3-way'!C799="","",'True_Odds_Calculator_3-way'!C799)</f>
        <v>2.74</v>
      </c>
      <c r="D798" s="9">
        <f t="shared" si="169"/>
        <v>0.4063021641150536</v>
      </c>
      <c r="E798" s="9">
        <f t="shared" si="170"/>
        <v>0.2418838166078412</v>
      </c>
      <c r="F798" s="9">
        <f t="shared" si="171"/>
        <v>0.35181401927710515</v>
      </c>
      <c r="G798" s="9">
        <f t="shared" si="172"/>
        <v>1.0588568339084907</v>
      </c>
      <c r="H798" s="9">
        <f t="shared" si="173"/>
        <v>2.4612224307937169</v>
      </c>
      <c r="I798" s="9">
        <f t="shared" si="174"/>
        <v>4.1342162283691319</v>
      </c>
      <c r="J798" s="9">
        <f t="shared" si="175"/>
        <v>2.8424108910007742</v>
      </c>
      <c r="K798" s="11">
        <f t="shared" si="176"/>
        <v>0.42016806722689076</v>
      </c>
      <c r="L798" s="11">
        <f t="shared" si="177"/>
        <v>0.25252525252525254</v>
      </c>
      <c r="M798" s="11">
        <f t="shared" si="178"/>
        <v>0.36496350364963503</v>
      </c>
      <c r="N798" s="11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-0.27523099485315028</v>
      </c>
      <c r="O798" s="11">
        <f>0</f>
        <v>0</v>
      </c>
      <c r="P798" s="11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0.2354403384888572</v>
      </c>
      <c r="Q798" s="11">
        <f>2*'OddsRatio_working_3-way'!K798*'OddsRatio_working_3-way'!L798*'OddsRatio_working_3-way'!M798</f>
        <v>7.7447479766071442E-2</v>
      </c>
      <c r="R798" s="11">
        <f t="shared" si="179"/>
        <v>0</v>
      </c>
      <c r="S798" s="11">
        <f t="shared" si="180"/>
        <v>-0.85542814178496351</v>
      </c>
      <c r="T798" s="11">
        <f t="shared" si="181"/>
        <v>-0.28139083611347482</v>
      </c>
      <c r="U798" s="11">
        <f>'OddsRatio_working_3-way'!S798-'OddsRatio_working_3-way'!R798^2/3</f>
        <v>-0.85542814178496351</v>
      </c>
      <c r="V798" s="11">
        <f>'OddsRatio_working_3-way'!S798*'OddsRatio_working_3-way'!R798/3-2*'OddsRatio_working_3-way'!R798^3/27-'OddsRatio_working_3-way'!T798</f>
        <v>0.28139083611347482</v>
      </c>
      <c r="W798" s="11">
        <f>'OddsRatio_working_3-way'!V798^2+4*'OddsRatio_working_3-way'!U798^3/27</f>
        <v>-1.3554870284968421E-2</v>
      </c>
      <c r="X798" s="11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0.15226266198054669</v>
      </c>
      <c r="Y798" s="11">
        <f>IF('OddsRatio_working_3-way'!W798&gt;=0,IF('OddsRatio_working_3-way'!V798+SQRT('OddsRatio_working_3-way'!W798)&gt;0,0,PI()),ACOS('OddsRatio_working_3-way'!V798/(2*'OddsRatio_working_3-way'!X798)))</f>
        <v>0.39230311894118319</v>
      </c>
      <c r="Z798" s="11">
        <f>'OddsRatio_working_3-way'!X798^(1/3)*COS('OddsRatio_working_3-way'!Y798/3)</f>
        <v>0.52942841695424536</v>
      </c>
      <c r="AA798" s="11">
        <f>'OddsRatio_working_3-way'!X798^(1/3)*COS(('OddsRatio_working_3-way'!Y798+2*PI())/3)</f>
        <v>-0.32501511176415637</v>
      </c>
      <c r="AB798" s="11">
        <f>'OddsRatio_working_3-way'!X798^(1/3)*COS(('OddsRatio_working_3-way'!Y798+4*PI())/3)</f>
        <v>-0.20441330519008907</v>
      </c>
      <c r="AC798" s="11">
        <f>'OddsRatio_working_3-way'!X798^(1/3)*SIN('OddsRatio_working_3-way'!Y798/3)</f>
        <v>6.9629485490292936E-2</v>
      </c>
      <c r="AD798" s="11">
        <f>'OddsRatio_working_3-way'!X798^(1/3)*SIN(('OddsRatio_working_3-way'!Y798+2*PI())/3)</f>
        <v>0.42368371582261</v>
      </c>
      <c r="AE798" s="11">
        <f>'OddsRatio_working_3-way'!X798^(1/3)*SIN(('OddsRatio_working_3-way'!Y798+4*PI())/3)</f>
        <v>-0.49331320131290285</v>
      </c>
      <c r="AF798" s="11">
        <f>-'OddsRatio_working_3-way'!U798/(3*'OddsRatio_working_3-way'!X798^(1/3))*COS(('OddsRatio_working_3-way'!Y798)/3)</f>
        <v>0.52942841695424547</v>
      </c>
      <c r="AG798" s="11">
        <f>-'OddsRatio_working_3-way'!U798/(3*'OddsRatio_working_3-way'!X798^(1/3))*COS(('OddsRatio_working_3-way'!Y798+2*PI())/3)</f>
        <v>-0.32501511176415643</v>
      </c>
      <c r="AH798" s="11">
        <f>-'OddsRatio_working_3-way'!U798/(3*'OddsRatio_working_3-way'!X798^(1/3))*COS(('OddsRatio_working_3-way'!Y798+4*PI())/3)</f>
        <v>-0.20441330519008913</v>
      </c>
      <c r="AI798" s="11">
        <f>'OddsRatio_working_3-way'!U798/(3*'OddsRatio_working_3-way'!X798^(1/3))*SIN(('OddsRatio_working_3-way'!Y798)/3)</f>
        <v>-6.962948549029295E-2</v>
      </c>
      <c r="AJ798" s="11">
        <f>'OddsRatio_working_3-way'!U798/(3*'OddsRatio_working_3-way'!X798^(1/3))*SIN(('OddsRatio_working_3-way'!Y798+2*PI())/3)</f>
        <v>-0.42368371582261005</v>
      </c>
      <c r="AK798" s="11">
        <f>'OddsRatio_working_3-way'!U798/(3*'OddsRatio_working_3-way'!X798^(1/3))*SIN(('OddsRatio_working_3-way'!Y798+4*PI())/3)</f>
        <v>0.49331320131290296</v>
      </c>
      <c r="AL798" s="11">
        <f>'OddsRatio_working_3-way'!Z798+'OddsRatio_working_3-way'!AF798</f>
        <v>1.0588568339084907</v>
      </c>
      <c r="AM798" s="11">
        <f>'OddsRatio_working_3-way'!AA798+'OddsRatio_working_3-way'!AG798</f>
        <v>-0.65003022352831286</v>
      </c>
      <c r="AN798" s="11">
        <f>'OddsRatio_working_3-way'!AB798+'OddsRatio_working_3-way'!AH798</f>
        <v>-0.4088266103801782</v>
      </c>
      <c r="AO798" s="11">
        <f>'OddsRatio_working_3-way'!AC798+'OddsRatio_working_3-way'!AI798</f>
        <v>0</v>
      </c>
      <c r="AP798" s="11">
        <f>'OddsRatio_working_3-way'!AD798+'OddsRatio_working_3-way'!AJ798</f>
        <v>0</v>
      </c>
      <c r="AQ798" s="11">
        <f>'OddsRatio_working_3-way'!AE798+'OddsRatio_working_3-way'!AK798</f>
        <v>0</v>
      </c>
      <c r="AR798" s="10">
        <f>IF(A798="","",IF(('OddsRatio_working_3-way'!X798=0),IF(Q798&gt;0,-Q798^(1/3),(-Q798)^(1/3)),'OddsRatio_working_3-way'!AL798-'OddsRatio_working_3-way'!R798/3))</f>
        <v>1.0588568339084907</v>
      </c>
      <c r="AS798" s="11">
        <f>IF(('OddsRatio_working_3-way'!X798=0),IF(Q798&gt;0,-Q798^(1/3),(-Q798)^(1/3)),'OddsRatio_working_3-way'!AM798-'OddsRatio_working_3-way'!R798/3)</f>
        <v>-0.65003022352831286</v>
      </c>
      <c r="AT798" s="11">
        <f>IF(('OddsRatio_working_3-way'!X798=0),IF(Q798&gt;0,-Q798^(1/3),(-Q798)^(1/3)),'OddsRatio_working_3-way'!AN798-'OddsRatio_working_3-way'!R798/3)</f>
        <v>-0.4088266103801782</v>
      </c>
      <c r="AU798" s="11">
        <f>IF(('OddsRatio_working_3-way'!X798=0),0,'OddsRatio_working_3-way'!AO798)</f>
        <v>0</v>
      </c>
      <c r="AV798" s="11">
        <f>IF(('OddsRatio_working_3-way'!X798=0),0,'OddsRatio_working_3-way'!AP798)</f>
        <v>0</v>
      </c>
      <c r="AW798" s="11">
        <f>IF(('OddsRatio_working_3-way'!X798=0),0,'OddsRatio_working_3-way'!AQ798)</f>
        <v>0</v>
      </c>
    </row>
    <row r="799" spans="1:49" x14ac:dyDescent="0.2">
      <c r="A799" s="4">
        <f>IF('True_Odds_Calculator_3-way'!A800="","",'True_Odds_Calculator_3-way'!A800)</f>
        <v>1.5</v>
      </c>
      <c r="B799" s="4">
        <f>IF('True_Odds_Calculator_3-way'!B800="","",'True_Odds_Calculator_3-way'!B800)</f>
        <v>4.41</v>
      </c>
      <c r="C799" s="4">
        <f>IF('True_Odds_Calculator_3-way'!C800="","",'True_Odds_Calculator_3-way'!C800)</f>
        <v>6.71</v>
      </c>
      <c r="D799" s="9">
        <f t="shared" si="169"/>
        <v>0.64827625943269362</v>
      </c>
      <c r="E799" s="9">
        <f t="shared" si="170"/>
        <v>0.21275661799496248</v>
      </c>
      <c r="F799" s="9">
        <f t="shared" si="171"/>
        <v>0.13896712257234387</v>
      </c>
      <c r="G799" s="9">
        <f t="shared" si="172"/>
        <v>1.0851044919494648</v>
      </c>
      <c r="H799" s="9">
        <f t="shared" si="173"/>
        <v>1.5425522459747327</v>
      </c>
      <c r="I799" s="9">
        <f t="shared" si="174"/>
        <v>4.7002063175476749</v>
      </c>
      <c r="J799" s="9">
        <f t="shared" si="175"/>
        <v>7.1959466490314457</v>
      </c>
      <c r="K799" s="11">
        <f t="shared" si="176"/>
        <v>0.66666666666666663</v>
      </c>
      <c r="L799" s="11">
        <f t="shared" si="177"/>
        <v>0.22675736961451246</v>
      </c>
      <c r="M799" s="11">
        <f t="shared" si="178"/>
        <v>0.14903129657228018</v>
      </c>
      <c r="N799" s="11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-0.21933509287139275</v>
      </c>
      <c r="O799" s="11">
        <f>0</f>
        <v>0</v>
      </c>
      <c r="P799" s="11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0.21673183265689117</v>
      </c>
      <c r="Q799" s="11">
        <f>2*'OddsRatio_working_3-way'!K799*'OddsRatio_working_3-way'!L799*'OddsRatio_working_3-way'!M799</f>
        <v>4.5058593067960742E-2</v>
      </c>
      <c r="R799" s="11">
        <f t="shared" si="179"/>
        <v>0</v>
      </c>
      <c r="S799" s="11">
        <f t="shared" si="180"/>
        <v>-0.98813112767126599</v>
      </c>
      <c r="T799" s="11">
        <f t="shared" si="181"/>
        <v>-0.20543266687552308</v>
      </c>
      <c r="U799" s="11">
        <f>'OddsRatio_working_3-way'!S799-'OddsRatio_working_3-way'!R799^2/3</f>
        <v>-0.98813112767126599</v>
      </c>
      <c r="V799" s="11">
        <f>'OddsRatio_working_3-way'!S799*'OddsRatio_working_3-way'!R799/3-2*'OddsRatio_working_3-way'!R799^3/27-'OddsRatio_working_3-way'!T799</f>
        <v>0.20543266687552308</v>
      </c>
      <c r="W799" s="11">
        <f>'OddsRatio_working_3-way'!V799^2+4*'OddsRatio_working_3-way'!U799^3/27</f>
        <v>-0.10073287440785825</v>
      </c>
      <c r="X799" s="11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0.18903402803956215</v>
      </c>
      <c r="Y799" s="11">
        <f>IF('OddsRatio_working_3-way'!W799&gt;=0,IF('OddsRatio_working_3-way'!V799+SQRT('OddsRatio_working_3-way'!W799)&gt;0,0,PI()),ACOS('OddsRatio_working_3-way'!V799/(2*'OddsRatio_working_3-way'!X799)))</f>
        <v>0.99634432507824433</v>
      </c>
      <c r="Z799" s="11">
        <f>'OddsRatio_working_3-way'!X799^(1/3)*COS('OddsRatio_working_3-way'!Y799/3)</f>
        <v>0.54255224597473239</v>
      </c>
      <c r="AA799" s="11">
        <f>'OddsRatio_working_3-way'!X799^(1/3)*COS(('OddsRatio_working_3-way'!Y799+2*PI())/3)</f>
        <v>-0.43332727913457358</v>
      </c>
      <c r="AB799" s="11">
        <f>'OddsRatio_working_3-way'!X799^(1/3)*COS(('OddsRatio_working_3-way'!Y799+4*PI())/3)</f>
        <v>-0.10922496684015894</v>
      </c>
      <c r="AC799" s="11">
        <f>'OddsRatio_working_3-way'!X799^(1/3)*SIN('OddsRatio_working_3-way'!Y799/3)</f>
        <v>0.18712055724816073</v>
      </c>
      <c r="AD799" s="11">
        <f>'OddsRatio_working_3-way'!X799^(1/3)*SIN(('OddsRatio_working_3-way'!Y799+2*PI())/3)</f>
        <v>0.37630374927034144</v>
      </c>
      <c r="AE799" s="11">
        <f>'OddsRatio_working_3-way'!X799^(1/3)*SIN(('OddsRatio_working_3-way'!Y799+4*PI())/3)</f>
        <v>-0.56342430651850195</v>
      </c>
      <c r="AF799" s="11">
        <f>-'OddsRatio_working_3-way'!U799/(3*'OddsRatio_working_3-way'!X799^(1/3))*COS(('OddsRatio_working_3-way'!Y799)/3)</f>
        <v>0.54255224597473239</v>
      </c>
      <c r="AG799" s="11">
        <f>-'OddsRatio_working_3-way'!U799/(3*'OddsRatio_working_3-way'!X799^(1/3))*COS(('OddsRatio_working_3-way'!Y799+2*PI())/3)</f>
        <v>-0.43332727913457358</v>
      </c>
      <c r="AH799" s="11">
        <f>-'OddsRatio_working_3-way'!U799/(3*'OddsRatio_working_3-way'!X799^(1/3))*COS(('OddsRatio_working_3-way'!Y799+4*PI())/3)</f>
        <v>-0.10922496684015894</v>
      </c>
      <c r="AI799" s="11">
        <f>'OddsRatio_working_3-way'!U799/(3*'OddsRatio_working_3-way'!X799^(1/3))*SIN(('OddsRatio_working_3-way'!Y799)/3)</f>
        <v>-0.18712055724816073</v>
      </c>
      <c r="AJ799" s="11">
        <f>'OddsRatio_working_3-way'!U799/(3*'OddsRatio_working_3-way'!X799^(1/3))*SIN(('OddsRatio_working_3-way'!Y799+2*PI())/3)</f>
        <v>-0.37630374927034144</v>
      </c>
      <c r="AK799" s="11">
        <f>'OddsRatio_working_3-way'!U799/(3*'OddsRatio_working_3-way'!X799^(1/3))*SIN(('OddsRatio_working_3-way'!Y799+4*PI())/3)</f>
        <v>0.56342430651850195</v>
      </c>
      <c r="AL799" s="11">
        <f>'OddsRatio_working_3-way'!Z799+'OddsRatio_working_3-way'!AF799</f>
        <v>1.0851044919494648</v>
      </c>
      <c r="AM799" s="11">
        <f>'OddsRatio_working_3-way'!AA799+'OddsRatio_working_3-way'!AG799</f>
        <v>-0.86665455826914717</v>
      </c>
      <c r="AN799" s="11">
        <f>'OddsRatio_working_3-way'!AB799+'OddsRatio_working_3-way'!AH799</f>
        <v>-0.21844993368031787</v>
      </c>
      <c r="AO799" s="11">
        <f>'OddsRatio_working_3-way'!AC799+'OddsRatio_working_3-way'!AI799</f>
        <v>0</v>
      </c>
      <c r="AP799" s="11">
        <f>'OddsRatio_working_3-way'!AD799+'OddsRatio_working_3-way'!AJ799</f>
        <v>0</v>
      </c>
      <c r="AQ799" s="11">
        <f>'OddsRatio_working_3-way'!AE799+'OddsRatio_working_3-way'!AK799</f>
        <v>0</v>
      </c>
      <c r="AR799" s="10">
        <f>IF(A799="","",IF(('OddsRatio_working_3-way'!X799=0),IF(Q799&gt;0,-Q799^(1/3),(-Q799)^(1/3)),'OddsRatio_working_3-way'!AL799-'OddsRatio_working_3-way'!R799/3))</f>
        <v>1.0851044919494648</v>
      </c>
      <c r="AS799" s="11">
        <f>IF(('OddsRatio_working_3-way'!X799=0),IF(Q799&gt;0,-Q799^(1/3),(-Q799)^(1/3)),'OddsRatio_working_3-way'!AM799-'OddsRatio_working_3-way'!R799/3)</f>
        <v>-0.86665455826914717</v>
      </c>
      <c r="AT799" s="11">
        <f>IF(('OddsRatio_working_3-way'!X799=0),IF(Q799&gt;0,-Q799^(1/3),(-Q799)^(1/3)),'OddsRatio_working_3-way'!AN799-'OddsRatio_working_3-way'!R799/3)</f>
        <v>-0.21844993368031787</v>
      </c>
      <c r="AU799" s="11">
        <f>IF(('OddsRatio_working_3-way'!X799=0),0,'OddsRatio_working_3-way'!AO799)</f>
        <v>0</v>
      </c>
      <c r="AV799" s="11">
        <f>IF(('OddsRatio_working_3-way'!X799=0),0,'OddsRatio_working_3-way'!AP799)</f>
        <v>0</v>
      </c>
      <c r="AW799" s="11">
        <f>IF(('OddsRatio_working_3-way'!X799=0),0,'OddsRatio_working_3-way'!AQ799)</f>
        <v>0</v>
      </c>
    </row>
    <row r="800" spans="1:49" x14ac:dyDescent="0.2">
      <c r="A800" s="4">
        <f>IF('True_Odds_Calculator_3-way'!A801="","",'True_Odds_Calculator_3-way'!A801)</f>
        <v>1.88</v>
      </c>
      <c r="B800" s="4">
        <f>IF('True_Odds_Calculator_3-way'!B801="","",'True_Odds_Calculator_3-way'!B801)</f>
        <v>3.82</v>
      </c>
      <c r="C800" s="4">
        <f>IF('True_Odds_Calculator_3-way'!C801="","",'True_Odds_Calculator_3-way'!C801)</f>
        <v>4.04</v>
      </c>
      <c r="D800" s="9">
        <f t="shared" si="169"/>
        <v>0.51540544217574613</v>
      </c>
      <c r="E800" s="9">
        <f t="shared" si="170"/>
        <v>0.24919149466401133</v>
      </c>
      <c r="F800" s="9">
        <f t="shared" si="171"/>
        <v>0.23540306316024254</v>
      </c>
      <c r="G800" s="9">
        <f t="shared" si="172"/>
        <v>1.0684319349957982</v>
      </c>
      <c r="H800" s="9">
        <f t="shared" si="173"/>
        <v>1.9402201027963026</v>
      </c>
      <c r="I800" s="9">
        <f t="shared" si="174"/>
        <v>4.0129780566881514</v>
      </c>
      <c r="J800" s="9">
        <f t="shared" si="175"/>
        <v>4.2480330823872263</v>
      </c>
      <c r="K800" s="11">
        <f t="shared" si="176"/>
        <v>0.53191489361702127</v>
      </c>
      <c r="L800" s="11">
        <f t="shared" si="177"/>
        <v>0.26178010471204188</v>
      </c>
      <c r="M800" s="11">
        <f t="shared" si="178"/>
        <v>0.24752475247524752</v>
      </c>
      <c r="N800" s="11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-0.26001762479912915</v>
      </c>
      <c r="O800" s="11">
        <f>0</f>
        <v>0</v>
      </c>
      <c r="P800" s="11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0.23230433770791584</v>
      </c>
      <c r="Q800" s="11">
        <f>2*'OddsRatio_working_3-way'!K800*'OddsRatio_working_3-way'!L800*'OddsRatio_working_3-way'!M800</f>
        <v>6.8933037895523977E-2</v>
      </c>
      <c r="R800" s="11">
        <f t="shared" si="179"/>
        <v>0</v>
      </c>
      <c r="S800" s="11">
        <f t="shared" si="180"/>
        <v>-0.89341765923512839</v>
      </c>
      <c r="T800" s="11">
        <f t="shared" si="181"/>
        <v>-0.26510909769588376</v>
      </c>
      <c r="U800" s="11">
        <f>'OddsRatio_working_3-way'!S800-'OddsRatio_working_3-way'!R800^2/3</f>
        <v>-0.89341765923512839</v>
      </c>
      <c r="V800" s="11">
        <f>'OddsRatio_working_3-way'!S800*'OddsRatio_working_3-way'!R800/3-2*'OddsRatio_working_3-way'!R800^3/27-'OddsRatio_working_3-way'!T800</f>
        <v>0.26510909769588376</v>
      </c>
      <c r="W800" s="11">
        <f>'OddsRatio_working_3-way'!V800^2+4*'OddsRatio_working_3-way'!U800^3/27</f>
        <v>-3.53648122764674E-2</v>
      </c>
      <c r="X800" s="11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0.16251741903377084</v>
      </c>
      <c r="Y800" s="11">
        <f>IF('OddsRatio_working_3-way'!W800&gt;=0,IF('OddsRatio_working_3-way'!V800+SQRT('OddsRatio_working_3-way'!W800)&gt;0,0,PI()),ACOS('OddsRatio_working_3-way'!V800/(2*'OddsRatio_working_3-way'!X800)))</f>
        <v>0.61697412195313805</v>
      </c>
      <c r="Z800" s="11">
        <f>'OddsRatio_working_3-way'!X800^(1/3)*COS('OddsRatio_working_3-way'!Y800/3)</f>
        <v>0.53421596749789912</v>
      </c>
      <c r="AA800" s="11">
        <f>'OddsRatio_working_3-way'!X800^(1/3)*COS(('OddsRatio_working_3-way'!Y800+2*PI())/3)</f>
        <v>-0.36361907047733932</v>
      </c>
      <c r="AB800" s="11">
        <f>'OddsRatio_working_3-way'!X800^(1/3)*COS(('OddsRatio_working_3-way'!Y800+4*PI())/3)</f>
        <v>-0.17059689702055969</v>
      </c>
      <c r="AC800" s="11">
        <f>'OddsRatio_working_3-way'!X800^(1/3)*SIN('OddsRatio_working_3-way'!Y800/3)</f>
        <v>0.11144140380483833</v>
      </c>
      <c r="AD800" s="11">
        <f>'OddsRatio_working_3-way'!X800^(1/3)*SIN(('OddsRatio_working_3-way'!Y800+2*PI())/3)</f>
        <v>0.40692389705804349</v>
      </c>
      <c r="AE800" s="11">
        <f>'OddsRatio_working_3-way'!X800^(1/3)*SIN(('OddsRatio_working_3-way'!Y800+4*PI())/3)</f>
        <v>-0.51836530086288191</v>
      </c>
      <c r="AF800" s="11">
        <f>-'OddsRatio_working_3-way'!U800/(3*'OddsRatio_working_3-way'!X800^(1/3))*COS(('OddsRatio_working_3-way'!Y800)/3)</f>
        <v>0.53421596749789912</v>
      </c>
      <c r="AG800" s="11">
        <f>-'OddsRatio_working_3-way'!U800/(3*'OddsRatio_working_3-way'!X800^(1/3))*COS(('OddsRatio_working_3-way'!Y800+2*PI())/3)</f>
        <v>-0.36361907047733932</v>
      </c>
      <c r="AH800" s="11">
        <f>-'OddsRatio_working_3-way'!U800/(3*'OddsRatio_working_3-way'!X800^(1/3))*COS(('OddsRatio_working_3-way'!Y800+4*PI())/3)</f>
        <v>-0.17059689702055969</v>
      </c>
      <c r="AI800" s="11">
        <f>'OddsRatio_working_3-way'!U800/(3*'OddsRatio_working_3-way'!X800^(1/3))*SIN(('OddsRatio_working_3-way'!Y800)/3)</f>
        <v>-0.11144140380483833</v>
      </c>
      <c r="AJ800" s="11">
        <f>'OddsRatio_working_3-way'!U800/(3*'OddsRatio_working_3-way'!X800^(1/3))*SIN(('OddsRatio_working_3-way'!Y800+2*PI())/3)</f>
        <v>-0.40692389705804349</v>
      </c>
      <c r="AK800" s="11">
        <f>'OddsRatio_working_3-way'!U800/(3*'OddsRatio_working_3-way'!X800^(1/3))*SIN(('OddsRatio_working_3-way'!Y800+4*PI())/3)</f>
        <v>0.51836530086288191</v>
      </c>
      <c r="AL800" s="11">
        <f>'OddsRatio_working_3-way'!Z800+'OddsRatio_working_3-way'!AF800</f>
        <v>1.0684319349957982</v>
      </c>
      <c r="AM800" s="11">
        <f>'OddsRatio_working_3-way'!AA800+'OddsRatio_working_3-way'!AG800</f>
        <v>-0.72723814095467865</v>
      </c>
      <c r="AN800" s="11">
        <f>'OddsRatio_working_3-way'!AB800+'OddsRatio_working_3-way'!AH800</f>
        <v>-0.34119379404111938</v>
      </c>
      <c r="AO800" s="11">
        <f>'OddsRatio_working_3-way'!AC800+'OddsRatio_working_3-way'!AI800</f>
        <v>0</v>
      </c>
      <c r="AP800" s="11">
        <f>'OddsRatio_working_3-way'!AD800+'OddsRatio_working_3-way'!AJ800</f>
        <v>0</v>
      </c>
      <c r="AQ800" s="11">
        <f>'OddsRatio_working_3-way'!AE800+'OddsRatio_working_3-way'!AK800</f>
        <v>0</v>
      </c>
      <c r="AR800" s="10">
        <f>IF(A800="","",IF(('OddsRatio_working_3-way'!X800=0),IF(Q800&gt;0,-Q800^(1/3),(-Q800)^(1/3)),'OddsRatio_working_3-way'!AL800-'OddsRatio_working_3-way'!R800/3))</f>
        <v>1.0684319349957982</v>
      </c>
      <c r="AS800" s="11">
        <f>IF(('OddsRatio_working_3-way'!X800=0),IF(Q800&gt;0,-Q800^(1/3),(-Q800)^(1/3)),'OddsRatio_working_3-way'!AM800-'OddsRatio_working_3-way'!R800/3)</f>
        <v>-0.72723814095467865</v>
      </c>
      <c r="AT800" s="11">
        <f>IF(('OddsRatio_working_3-way'!X800=0),IF(Q800&gt;0,-Q800^(1/3),(-Q800)^(1/3)),'OddsRatio_working_3-way'!AN800-'OddsRatio_working_3-way'!R800/3)</f>
        <v>-0.34119379404111938</v>
      </c>
      <c r="AU800" s="11">
        <f>IF(('OddsRatio_working_3-way'!X800=0),0,'OddsRatio_working_3-way'!AO800)</f>
        <v>0</v>
      </c>
      <c r="AV800" s="11">
        <f>IF(('OddsRatio_working_3-way'!X800=0),0,'OddsRatio_working_3-way'!AP800)</f>
        <v>0</v>
      </c>
      <c r="AW800" s="11">
        <f>IF(('OddsRatio_working_3-way'!X800=0),0,'OddsRatio_working_3-way'!AQ800)</f>
        <v>0</v>
      </c>
    </row>
    <row r="801" spans="1:49" x14ac:dyDescent="0.2">
      <c r="A801" s="4">
        <f>IF('True_Odds_Calculator_3-way'!A802="","",'True_Odds_Calculator_3-way'!A802)</f>
        <v>1.57</v>
      </c>
      <c r="B801" s="4">
        <f>IF('True_Odds_Calculator_3-way'!B802="","",'True_Odds_Calculator_3-way'!B802)</f>
        <v>4.32</v>
      </c>
      <c r="C801" s="4">
        <f>IF('True_Odds_Calculator_3-way'!C802="","",'True_Odds_Calculator_3-way'!C802)</f>
        <v>5.71</v>
      </c>
      <c r="D801" s="9">
        <f t="shared" si="169"/>
        <v>0.61838821653748599</v>
      </c>
      <c r="E801" s="9">
        <f t="shared" si="170"/>
        <v>0.21765729921306967</v>
      </c>
      <c r="F801" s="9">
        <f t="shared" si="171"/>
        <v>0.16395448424944448</v>
      </c>
      <c r="G801" s="9">
        <f t="shared" si="172"/>
        <v>1.0826441045407518</v>
      </c>
      <c r="H801" s="9">
        <f t="shared" si="173"/>
        <v>1.6171071395882284</v>
      </c>
      <c r="I801" s="9">
        <f t="shared" si="174"/>
        <v>4.5943784270752959</v>
      </c>
      <c r="J801" s="9">
        <f t="shared" si="175"/>
        <v>6.0992537323869405</v>
      </c>
      <c r="K801" s="11">
        <f t="shared" si="176"/>
        <v>0.63694267515923564</v>
      </c>
      <c r="L801" s="11">
        <f t="shared" si="177"/>
        <v>0.23148148148148145</v>
      </c>
      <c r="M801" s="11">
        <f t="shared" si="178"/>
        <v>0.17513134851138354</v>
      </c>
      <c r="N801" s="11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-0.23015178050204321</v>
      </c>
      <c r="O801" s="11">
        <f>0</f>
        <v>0</v>
      </c>
      <c r="P801" s="11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0.22206440156845636</v>
      </c>
      <c r="Q801" s="11">
        <f>2*'OddsRatio_working_3-way'!K801*'OddsRatio_working_3-way'!L801*'OddsRatio_working_3-way'!M801</f>
        <v>5.164288408568752E-2</v>
      </c>
      <c r="R801" s="11">
        <f t="shared" si="179"/>
        <v>0</v>
      </c>
      <c r="S801" s="11">
        <f t="shared" si="180"/>
        <v>-0.96486067187511915</v>
      </c>
      <c r="T801" s="11">
        <f t="shared" si="181"/>
        <v>-0.22438620276165558</v>
      </c>
      <c r="U801" s="11">
        <f>'OddsRatio_working_3-way'!S801-'OddsRatio_working_3-way'!R801^2/3</f>
        <v>-0.96486067187511915</v>
      </c>
      <c r="V801" s="11">
        <f>'OddsRatio_working_3-way'!S801*'OddsRatio_working_3-way'!R801/3-2*'OddsRatio_working_3-way'!R801^3/27-'OddsRatio_working_3-way'!T801</f>
        <v>0.22438620276165558</v>
      </c>
      <c r="W801" s="11">
        <f>'OddsRatio_working_3-way'!V801^2+4*'OddsRatio_working_3-way'!U801^3/27</f>
        <v>-8.2723860706013147E-2</v>
      </c>
      <c r="X801" s="11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0.18239588036453014</v>
      </c>
      <c r="Y801" s="11">
        <f>IF('OddsRatio_working_3-way'!W801&gt;=0,IF('OddsRatio_working_3-way'!V801+SQRT('OddsRatio_working_3-way'!W801)&gt;0,0,PI()),ACOS('OddsRatio_working_3-way'!V801/(2*'OddsRatio_working_3-way'!X801)))</f>
        <v>0.90827383239068027</v>
      </c>
      <c r="Z801" s="11">
        <f>'OddsRatio_working_3-way'!X801^(1/3)*COS('OddsRatio_working_3-way'!Y801/3)</f>
        <v>0.541322052270376</v>
      </c>
      <c r="AA801" s="11">
        <f>'OddsRatio_working_3-way'!X801^(1/3)*COS(('OddsRatio_working_3-way'!Y801+2*PI())/3)</f>
        <v>-0.41709529385665095</v>
      </c>
      <c r="AB801" s="11">
        <f>'OddsRatio_working_3-way'!X801^(1/3)*COS(('OddsRatio_working_3-way'!Y801+4*PI())/3)</f>
        <v>-0.12422675841372519</v>
      </c>
      <c r="AC801" s="11">
        <f>'OddsRatio_working_3-way'!X801^(1/3)*SIN('OddsRatio_working_3-way'!Y801/3)</f>
        <v>0.16908772777514469</v>
      </c>
      <c r="AD801" s="11">
        <f>'OddsRatio_working_3-way'!X801^(1/3)*SIN(('OddsRatio_working_3-way'!Y801+2*PI())/3)</f>
        <v>0.38425478500730104</v>
      </c>
      <c r="AE801" s="11">
        <f>'OddsRatio_working_3-way'!X801^(1/3)*SIN(('OddsRatio_working_3-way'!Y801+4*PI())/3)</f>
        <v>-0.55334251278244573</v>
      </c>
      <c r="AF801" s="11">
        <f>-'OddsRatio_working_3-way'!U801/(3*'OddsRatio_working_3-way'!X801^(1/3))*COS(('OddsRatio_working_3-way'!Y801)/3)</f>
        <v>0.54132205227037589</v>
      </c>
      <c r="AG801" s="11">
        <f>-'OddsRatio_working_3-way'!U801/(3*'OddsRatio_working_3-way'!X801^(1/3))*COS(('OddsRatio_working_3-way'!Y801+2*PI())/3)</f>
        <v>-0.41709529385665084</v>
      </c>
      <c r="AH801" s="11">
        <f>-'OddsRatio_working_3-way'!U801/(3*'OddsRatio_working_3-way'!X801^(1/3))*COS(('OddsRatio_working_3-way'!Y801+4*PI())/3)</f>
        <v>-0.12422675841372517</v>
      </c>
      <c r="AI801" s="11">
        <f>'OddsRatio_working_3-way'!U801/(3*'OddsRatio_working_3-way'!X801^(1/3))*SIN(('OddsRatio_working_3-way'!Y801)/3)</f>
        <v>-0.16908772777514466</v>
      </c>
      <c r="AJ801" s="11">
        <f>'OddsRatio_working_3-way'!U801/(3*'OddsRatio_working_3-way'!X801^(1/3))*SIN(('OddsRatio_working_3-way'!Y801+2*PI())/3)</f>
        <v>-0.38425478500730093</v>
      </c>
      <c r="AK801" s="11">
        <f>'OddsRatio_working_3-way'!U801/(3*'OddsRatio_working_3-way'!X801^(1/3))*SIN(('OddsRatio_working_3-way'!Y801+4*PI())/3)</f>
        <v>0.55334251278244562</v>
      </c>
      <c r="AL801" s="11">
        <f>'OddsRatio_working_3-way'!Z801+'OddsRatio_working_3-way'!AF801</f>
        <v>1.0826441045407518</v>
      </c>
      <c r="AM801" s="11">
        <f>'OddsRatio_working_3-way'!AA801+'OddsRatio_working_3-way'!AG801</f>
        <v>-0.83419058771330179</v>
      </c>
      <c r="AN801" s="11">
        <f>'OddsRatio_working_3-way'!AB801+'OddsRatio_working_3-way'!AH801</f>
        <v>-0.24845351682745037</v>
      </c>
      <c r="AO801" s="11">
        <f>'OddsRatio_working_3-way'!AC801+'OddsRatio_working_3-way'!AI801</f>
        <v>0</v>
      </c>
      <c r="AP801" s="11">
        <f>'OddsRatio_working_3-way'!AD801+'OddsRatio_working_3-way'!AJ801</f>
        <v>0</v>
      </c>
      <c r="AQ801" s="11">
        <f>'OddsRatio_working_3-way'!AE801+'OddsRatio_working_3-way'!AK801</f>
        <v>0</v>
      </c>
      <c r="AR801" s="10">
        <f>IF(A801="","",IF(('OddsRatio_working_3-way'!X801=0),IF(Q801&gt;0,-Q801^(1/3),(-Q801)^(1/3)),'OddsRatio_working_3-way'!AL801-'OddsRatio_working_3-way'!R801/3))</f>
        <v>1.0826441045407518</v>
      </c>
      <c r="AS801" s="11">
        <f>IF(('OddsRatio_working_3-way'!X801=0),IF(Q801&gt;0,-Q801^(1/3),(-Q801)^(1/3)),'OddsRatio_working_3-way'!AM801-'OddsRatio_working_3-way'!R801/3)</f>
        <v>-0.83419058771330179</v>
      </c>
      <c r="AT801" s="11">
        <f>IF(('OddsRatio_working_3-way'!X801=0),IF(Q801&gt;0,-Q801^(1/3),(-Q801)^(1/3)),'OddsRatio_working_3-way'!AN801-'OddsRatio_working_3-way'!R801/3)</f>
        <v>-0.24845351682745037</v>
      </c>
      <c r="AU801" s="11">
        <f>IF(('OddsRatio_working_3-way'!X801=0),0,'OddsRatio_working_3-way'!AO801)</f>
        <v>0</v>
      </c>
      <c r="AV801" s="11">
        <f>IF(('OddsRatio_working_3-way'!X801=0),0,'OddsRatio_working_3-way'!AP801)</f>
        <v>0</v>
      </c>
      <c r="AW801" s="11">
        <f>IF(('OddsRatio_working_3-way'!X801=0),0,'OddsRatio_working_3-way'!AQ801)</f>
        <v>0</v>
      </c>
    </row>
    <row r="802" spans="1:49" x14ac:dyDescent="0.2">
      <c r="A802" s="4">
        <f>IF('True_Odds_Calculator_3-way'!A803="","",'True_Odds_Calculator_3-way'!A803)</f>
        <v>2.0099999999999998</v>
      </c>
      <c r="B802" s="4">
        <f>IF('True_Odds_Calculator_3-way'!B803="","",'True_Odds_Calculator_3-way'!B803)</f>
        <v>3.6</v>
      </c>
      <c r="C802" s="4">
        <f>IF('True_Odds_Calculator_3-way'!C803="","",'True_Odds_Calculator_3-way'!C803)</f>
        <v>3.92</v>
      </c>
      <c r="D802" s="9">
        <f t="shared" si="169"/>
        <v>0.48557318571441943</v>
      </c>
      <c r="E802" s="9">
        <f t="shared" si="170"/>
        <v>0.26829616063576261</v>
      </c>
      <c r="F802" s="9">
        <f t="shared" si="171"/>
        <v>0.24613065364981787</v>
      </c>
      <c r="G802" s="9">
        <f t="shared" si="172"/>
        <v>1.0489324667738731</v>
      </c>
      <c r="H802" s="9">
        <f t="shared" si="173"/>
        <v>2.0594217914416117</v>
      </c>
      <c r="I802" s="9">
        <f t="shared" si="174"/>
        <v>3.72722441361207</v>
      </c>
      <c r="J802" s="9">
        <f t="shared" si="175"/>
        <v>4.0628828029797095</v>
      </c>
      <c r="K802" s="11">
        <f t="shared" si="176"/>
        <v>0.49751243781094534</v>
      </c>
      <c r="L802" s="11">
        <f t="shared" si="177"/>
        <v>0.27777777777777779</v>
      </c>
      <c r="M802" s="11">
        <f t="shared" si="178"/>
        <v>0.25510204081632654</v>
      </c>
      <c r="N802" s="11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-0.27032919303708214</v>
      </c>
      <c r="O802" s="11">
        <f>0</f>
        <v>0</v>
      </c>
      <c r="P802" s="11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0.2302123170993107</v>
      </c>
      <c r="Q802" s="11">
        <f>2*'OddsRatio_working_3-way'!K802*'OddsRatio_working_3-way'!L802*'OddsRatio_working_3-way'!M802</f>
        <v>7.0509132342821065E-2</v>
      </c>
      <c r="R802" s="11">
        <f t="shared" si="179"/>
        <v>0</v>
      </c>
      <c r="S802" s="11">
        <f t="shared" si="180"/>
        <v>-0.85159991236215304</v>
      </c>
      <c r="T802" s="11">
        <f t="shared" si="181"/>
        <v>-0.26082692568519245</v>
      </c>
      <c r="U802" s="11">
        <f>'OddsRatio_working_3-way'!S802-'OddsRatio_working_3-way'!R802^2/3</f>
        <v>-0.85159991236215304</v>
      </c>
      <c r="V802" s="11">
        <f>'OddsRatio_working_3-way'!S802*'OddsRatio_working_3-way'!R802/3-2*'OddsRatio_working_3-way'!R802^3/27-'OddsRatio_working_3-way'!T802</f>
        <v>0.26082692568519245</v>
      </c>
      <c r="W802" s="11">
        <f>'OddsRatio_working_3-way'!V802^2+4*'OddsRatio_working_3-way'!U802^3/27</f>
        <v>-2.3465513567268642E-2</v>
      </c>
      <c r="X802" s="11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0.15124169293688294</v>
      </c>
      <c r="Y802" s="11">
        <f>IF('OddsRatio_working_3-way'!W802&gt;=0,IF('OddsRatio_working_3-way'!V802+SQRT('OddsRatio_working_3-way'!W802)&gt;0,0,PI()),ACOS('OddsRatio_working_3-way'!V802/(2*'OddsRatio_working_3-way'!X802)))</f>
        <v>0.53103154747240611</v>
      </c>
      <c r="Z802" s="11">
        <f>'OddsRatio_working_3-way'!X802^(1/3)*COS('OddsRatio_working_3-way'!Y802/3)</f>
        <v>0.52446623338693654</v>
      </c>
      <c r="AA802" s="11">
        <f>'OddsRatio_working_3-way'!X802^(1/3)*COS(('OddsRatio_working_3-way'!Y802+2*PI())/3)</f>
        <v>-0.34348184356489619</v>
      </c>
      <c r="AB802" s="11">
        <f>'OddsRatio_working_3-way'!X802^(1/3)*COS(('OddsRatio_working_3-way'!Y802+4*PI())/3)</f>
        <v>-0.1809843898220404</v>
      </c>
      <c r="AC802" s="11">
        <f>'OddsRatio_working_3-way'!X802^(1/3)*SIN('OddsRatio_working_3-way'!Y802/3)</f>
        <v>9.3817948661066672E-2</v>
      </c>
      <c r="AD802" s="11">
        <f>'OddsRatio_working_3-way'!X802^(1/3)*SIN(('OddsRatio_working_3-way'!Y802+2*PI())/3)</f>
        <v>0.407292107209692</v>
      </c>
      <c r="AE802" s="11">
        <f>'OddsRatio_working_3-way'!X802^(1/3)*SIN(('OddsRatio_working_3-way'!Y802+4*PI())/3)</f>
        <v>-0.50111005587075852</v>
      </c>
      <c r="AF802" s="11">
        <f>-'OddsRatio_working_3-way'!U802/(3*'OddsRatio_working_3-way'!X802^(1/3))*COS(('OddsRatio_working_3-way'!Y802)/3)</f>
        <v>0.52446623338693643</v>
      </c>
      <c r="AG802" s="11">
        <f>-'OddsRatio_working_3-way'!U802/(3*'OddsRatio_working_3-way'!X802^(1/3))*COS(('OddsRatio_working_3-way'!Y802+2*PI())/3)</f>
        <v>-0.34348184356489608</v>
      </c>
      <c r="AH802" s="11">
        <f>-'OddsRatio_working_3-way'!U802/(3*'OddsRatio_working_3-way'!X802^(1/3))*COS(('OddsRatio_working_3-way'!Y802+4*PI())/3)</f>
        <v>-0.18098438982204035</v>
      </c>
      <c r="AI802" s="11">
        <f>'OddsRatio_working_3-way'!U802/(3*'OddsRatio_working_3-way'!X802^(1/3))*SIN(('OddsRatio_working_3-way'!Y802)/3)</f>
        <v>-9.3817948661066644E-2</v>
      </c>
      <c r="AJ802" s="11">
        <f>'OddsRatio_working_3-way'!U802/(3*'OddsRatio_working_3-way'!X802^(1/3))*SIN(('OddsRatio_working_3-way'!Y802+2*PI())/3)</f>
        <v>-0.40729210720969189</v>
      </c>
      <c r="AK802" s="11">
        <f>'OddsRatio_working_3-way'!U802/(3*'OddsRatio_working_3-way'!X802^(1/3))*SIN(('OddsRatio_working_3-way'!Y802+4*PI())/3)</f>
        <v>0.50111005587075841</v>
      </c>
      <c r="AL802" s="11">
        <f>'OddsRatio_working_3-way'!Z802+'OddsRatio_working_3-way'!AF802</f>
        <v>1.0489324667738731</v>
      </c>
      <c r="AM802" s="11">
        <f>'OddsRatio_working_3-way'!AA802+'OddsRatio_working_3-way'!AG802</f>
        <v>-0.68696368712979228</v>
      </c>
      <c r="AN802" s="11">
        <f>'OddsRatio_working_3-way'!AB802+'OddsRatio_working_3-way'!AH802</f>
        <v>-0.36196877964408075</v>
      </c>
      <c r="AO802" s="11">
        <f>'OddsRatio_working_3-way'!AC802+'OddsRatio_working_3-way'!AI802</f>
        <v>0</v>
      </c>
      <c r="AP802" s="11">
        <f>'OddsRatio_working_3-way'!AD802+'OddsRatio_working_3-way'!AJ802</f>
        <v>0</v>
      </c>
      <c r="AQ802" s="11">
        <f>'OddsRatio_working_3-way'!AE802+'OddsRatio_working_3-way'!AK802</f>
        <v>0</v>
      </c>
      <c r="AR802" s="10">
        <f>IF(A802="","",IF(('OddsRatio_working_3-way'!X802=0),IF(Q802&gt;0,-Q802^(1/3),(-Q802)^(1/3)),'OddsRatio_working_3-way'!AL802-'OddsRatio_working_3-way'!R802/3))</f>
        <v>1.0489324667738731</v>
      </c>
      <c r="AS802" s="11">
        <f>IF(('OddsRatio_working_3-way'!X802=0),IF(Q802&gt;0,-Q802^(1/3),(-Q802)^(1/3)),'OddsRatio_working_3-way'!AM802-'OddsRatio_working_3-way'!R802/3)</f>
        <v>-0.68696368712979228</v>
      </c>
      <c r="AT802" s="11">
        <f>IF(('OddsRatio_working_3-way'!X802=0),IF(Q802&gt;0,-Q802^(1/3),(-Q802)^(1/3)),'OddsRatio_working_3-way'!AN802-'OddsRatio_working_3-way'!R802/3)</f>
        <v>-0.36196877964408075</v>
      </c>
      <c r="AU802" s="11">
        <f>IF(('OddsRatio_working_3-way'!X802=0),0,'OddsRatio_working_3-way'!AO802)</f>
        <v>0</v>
      </c>
      <c r="AV802" s="11">
        <f>IF(('OddsRatio_working_3-way'!X802=0),0,'OddsRatio_working_3-way'!AP802)</f>
        <v>0</v>
      </c>
      <c r="AW802" s="11">
        <f>IF(('OddsRatio_working_3-way'!X802=0),0,'OddsRatio_working_3-way'!AQ802)</f>
        <v>0</v>
      </c>
    </row>
    <row r="803" spans="1:49" x14ac:dyDescent="0.2">
      <c r="A803" s="4">
        <f>IF('True_Odds_Calculator_3-way'!A804="","",'True_Odds_Calculator_3-way'!A804)</f>
        <v>2.64</v>
      </c>
      <c r="B803" s="4">
        <f>IF('True_Odds_Calculator_3-way'!B804="","",'True_Odds_Calculator_3-way'!B804)</f>
        <v>3.43</v>
      </c>
      <c r="C803" s="4">
        <f>IF('True_Odds_Calculator_3-way'!C804="","",'True_Odds_Calculator_3-way'!C804)</f>
        <v>2.81</v>
      </c>
      <c r="D803" s="9">
        <f t="shared" si="169"/>
        <v>0.36958694498464106</v>
      </c>
      <c r="E803" s="9">
        <f t="shared" si="170"/>
        <v>0.2834963189921218</v>
      </c>
      <c r="F803" s="9">
        <f t="shared" si="171"/>
        <v>0.3469167360232373</v>
      </c>
      <c r="G803" s="9">
        <f t="shared" si="172"/>
        <v>1.040075169033994</v>
      </c>
      <c r="H803" s="9">
        <f t="shared" si="173"/>
        <v>2.7057232772157498</v>
      </c>
      <c r="I803" s="9">
        <f t="shared" si="174"/>
        <v>3.5273826607526053</v>
      </c>
      <c r="J803" s="9">
        <f t="shared" si="175"/>
        <v>2.8825360559515283</v>
      </c>
      <c r="K803" s="11">
        <f t="shared" si="176"/>
        <v>0.37878787878787878</v>
      </c>
      <c r="L803" s="11">
        <f t="shared" si="177"/>
        <v>0.29154518950437314</v>
      </c>
      <c r="M803" s="11">
        <f t="shared" si="178"/>
        <v>0.35587188612099646</v>
      </c>
      <c r="N803" s="11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-0.28348124386326146</v>
      </c>
      <c r="O803" s="11">
        <f>0</f>
        <v>0</v>
      </c>
      <c r="P803" s="11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0.23108564033830936</v>
      </c>
      <c r="Q803" s="11">
        <f>2*'OddsRatio_working_3-way'!K803*'OddsRatio_working_3-way'!L803*'OddsRatio_working_3-way'!M803</f>
        <v>7.8600557938200463E-2</v>
      </c>
      <c r="R803" s="11">
        <f t="shared" si="179"/>
        <v>0</v>
      </c>
      <c r="S803" s="11">
        <f t="shared" si="180"/>
        <v>-0.81517082819692521</v>
      </c>
      <c r="T803" s="11">
        <f t="shared" si="181"/>
        <v>-0.2772689891826276</v>
      </c>
      <c r="U803" s="11">
        <f>'OddsRatio_working_3-way'!S803-'OddsRatio_working_3-way'!R803^2/3</f>
        <v>-0.81517082819692521</v>
      </c>
      <c r="V803" s="11">
        <f>'OddsRatio_working_3-way'!S803*'OddsRatio_working_3-way'!R803/3-2*'OddsRatio_working_3-way'!R803^3/27-'OddsRatio_working_3-way'!T803</f>
        <v>0.2772689891826276</v>
      </c>
      <c r="W803" s="11">
        <f>'OddsRatio_working_3-way'!V803^2+4*'OddsRatio_working_3-way'!U803^3/27</f>
        <v>-3.3713671091921138E-3</v>
      </c>
      <c r="X803" s="11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0.14164167772194397</v>
      </c>
      <c r="Y803" s="11">
        <f>IF('OddsRatio_working_3-way'!W803&gt;=0,IF('OddsRatio_working_3-way'!V803+SQRT('OddsRatio_working_3-way'!W803)&gt;0,0,PI()),ACOS('OddsRatio_working_3-way'!V803/(2*'OddsRatio_working_3-way'!X803)))</f>
        <v>0.20642903669740975</v>
      </c>
      <c r="Z803" s="11">
        <f>'OddsRatio_working_3-way'!X803^(1/3)*COS('OddsRatio_working_3-way'!Y803/3)</f>
        <v>0.520037584516997</v>
      </c>
      <c r="AA803" s="11">
        <f>'OddsRatio_working_3-way'!X803^(1/3)*COS(('OddsRatio_working_3-way'!Y803+2*PI())/3)</f>
        <v>-0.29105731777964239</v>
      </c>
      <c r="AB803" s="11">
        <f>'OddsRatio_working_3-way'!X803^(1/3)*COS(('OddsRatio_working_3-way'!Y803+4*PI())/3)</f>
        <v>-0.22898026673735469</v>
      </c>
      <c r="AC803" s="11">
        <f>'OddsRatio_working_3-way'!X803^(1/3)*SIN('OddsRatio_working_3-way'!Y803/3)</f>
        <v>3.5840202129762987E-2</v>
      </c>
      <c r="AD803" s="11">
        <f>'OddsRatio_working_3-way'!X803^(1/3)*SIN(('OddsRatio_working_3-way'!Y803+2*PI())/3)</f>
        <v>0.43244565804953494</v>
      </c>
      <c r="AE803" s="11">
        <f>'OddsRatio_working_3-way'!X803^(1/3)*SIN(('OddsRatio_working_3-way'!Y803+4*PI())/3)</f>
        <v>-0.46828586017929791</v>
      </c>
      <c r="AF803" s="11">
        <f>-'OddsRatio_working_3-way'!U803/(3*'OddsRatio_working_3-way'!X803^(1/3))*COS(('OddsRatio_working_3-way'!Y803)/3)</f>
        <v>0.520037584516997</v>
      </c>
      <c r="AG803" s="11">
        <f>-'OddsRatio_working_3-way'!U803/(3*'OddsRatio_working_3-way'!X803^(1/3))*COS(('OddsRatio_working_3-way'!Y803+2*PI())/3)</f>
        <v>-0.29105731777964239</v>
      </c>
      <c r="AH803" s="11">
        <f>-'OddsRatio_working_3-way'!U803/(3*'OddsRatio_working_3-way'!X803^(1/3))*COS(('OddsRatio_working_3-way'!Y803+4*PI())/3)</f>
        <v>-0.22898026673735469</v>
      </c>
      <c r="AI803" s="11">
        <f>'OddsRatio_working_3-way'!U803/(3*'OddsRatio_working_3-way'!X803^(1/3))*SIN(('OddsRatio_working_3-way'!Y803)/3)</f>
        <v>-3.5840202129762987E-2</v>
      </c>
      <c r="AJ803" s="11">
        <f>'OddsRatio_working_3-way'!U803/(3*'OddsRatio_working_3-way'!X803^(1/3))*SIN(('OddsRatio_working_3-way'!Y803+2*PI())/3)</f>
        <v>-0.43244565804953494</v>
      </c>
      <c r="AK803" s="11">
        <f>'OddsRatio_working_3-way'!U803/(3*'OddsRatio_working_3-way'!X803^(1/3))*SIN(('OddsRatio_working_3-way'!Y803+4*PI())/3)</f>
        <v>0.46828586017929791</v>
      </c>
      <c r="AL803" s="11">
        <f>'OddsRatio_working_3-way'!Z803+'OddsRatio_working_3-way'!AF803</f>
        <v>1.040075169033994</v>
      </c>
      <c r="AM803" s="11">
        <f>'OddsRatio_working_3-way'!AA803+'OddsRatio_working_3-way'!AG803</f>
        <v>-0.58211463555928478</v>
      </c>
      <c r="AN803" s="11">
        <f>'OddsRatio_working_3-way'!AB803+'OddsRatio_working_3-way'!AH803</f>
        <v>-0.45796053347470939</v>
      </c>
      <c r="AO803" s="11">
        <f>'OddsRatio_working_3-way'!AC803+'OddsRatio_working_3-way'!AI803</f>
        <v>0</v>
      </c>
      <c r="AP803" s="11">
        <f>'OddsRatio_working_3-way'!AD803+'OddsRatio_working_3-way'!AJ803</f>
        <v>0</v>
      </c>
      <c r="AQ803" s="11">
        <f>'OddsRatio_working_3-way'!AE803+'OddsRatio_working_3-way'!AK803</f>
        <v>0</v>
      </c>
      <c r="AR803" s="10">
        <f>IF(A803="","",IF(('OddsRatio_working_3-way'!X803=0),IF(Q803&gt;0,-Q803^(1/3),(-Q803)^(1/3)),'OddsRatio_working_3-way'!AL803-'OddsRatio_working_3-way'!R803/3))</f>
        <v>1.040075169033994</v>
      </c>
      <c r="AS803" s="11">
        <f>IF(('OddsRatio_working_3-way'!X803=0),IF(Q803&gt;0,-Q803^(1/3),(-Q803)^(1/3)),'OddsRatio_working_3-way'!AM803-'OddsRatio_working_3-way'!R803/3)</f>
        <v>-0.58211463555928478</v>
      </c>
      <c r="AT803" s="11">
        <f>IF(('OddsRatio_working_3-way'!X803=0),IF(Q803&gt;0,-Q803^(1/3),(-Q803)^(1/3)),'OddsRatio_working_3-way'!AN803-'OddsRatio_working_3-way'!R803/3)</f>
        <v>-0.45796053347470939</v>
      </c>
      <c r="AU803" s="11">
        <f>IF(('OddsRatio_working_3-way'!X803=0),0,'OddsRatio_working_3-way'!AO803)</f>
        <v>0</v>
      </c>
      <c r="AV803" s="11">
        <f>IF(('OddsRatio_working_3-way'!X803=0),0,'OddsRatio_working_3-way'!AP803)</f>
        <v>0</v>
      </c>
      <c r="AW803" s="11">
        <f>IF(('OddsRatio_working_3-way'!X803=0),0,'OddsRatio_working_3-way'!AQ803)</f>
        <v>0</v>
      </c>
    </row>
    <row r="804" spans="1:49" x14ac:dyDescent="0.2">
      <c r="A804" s="4">
        <f>IF('True_Odds_Calculator_3-way'!A805="","",'True_Odds_Calculator_3-way'!A805)</f>
        <v>2.0499999999999998</v>
      </c>
      <c r="B804" s="4">
        <f>IF('True_Odds_Calculator_3-way'!B805="","",'True_Odds_Calculator_3-way'!B805)</f>
        <v>3.56</v>
      </c>
      <c r="C804" s="4">
        <f>IF('True_Odds_Calculator_3-way'!C805="","",'True_Odds_Calculator_3-way'!C805)</f>
        <v>3.84</v>
      </c>
      <c r="D804" s="9">
        <f t="shared" si="169"/>
        <v>0.4764470065657132</v>
      </c>
      <c r="E804" s="9">
        <f t="shared" si="170"/>
        <v>0.27180205612659392</v>
      </c>
      <c r="F804" s="9">
        <f t="shared" si="171"/>
        <v>0.25175093730769305</v>
      </c>
      <c r="G804" s="9">
        <f t="shared" si="172"/>
        <v>1.0465422001556288</v>
      </c>
      <c r="H804" s="9">
        <f t="shared" si="173"/>
        <v>2.0988693101634097</v>
      </c>
      <c r="I804" s="9">
        <f t="shared" si="174"/>
        <v>3.6791480323984094</v>
      </c>
      <c r="J804" s="9">
        <f t="shared" si="175"/>
        <v>3.9721798484419857</v>
      </c>
      <c r="K804" s="11">
        <f t="shared" si="176"/>
        <v>0.48780487804878053</v>
      </c>
      <c r="L804" s="11">
        <f t="shared" si="177"/>
        <v>0.2808988764044944</v>
      </c>
      <c r="M804" s="11">
        <f t="shared" si="178"/>
        <v>0.26041666666666669</v>
      </c>
      <c r="N804" s="11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-0.27240339819128523</v>
      </c>
      <c r="O804" s="11">
        <f>0</f>
        <v>0</v>
      </c>
      <c r="P804" s="11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0.23015723485886541</v>
      </c>
      <c r="Q804" s="11">
        <f>2*'OddsRatio_working_3-way'!K804*'OddsRatio_working_3-way'!L804*'OddsRatio_working_3-way'!M804</f>
        <v>7.1366584452361395E-2</v>
      </c>
      <c r="R804" s="11">
        <f t="shared" si="179"/>
        <v>0</v>
      </c>
      <c r="S804" s="11">
        <f t="shared" si="180"/>
        <v>-0.84491322937625757</v>
      </c>
      <c r="T804" s="11">
        <f t="shared" si="181"/>
        <v>-0.26198859825620402</v>
      </c>
      <c r="U804" s="11">
        <f>'OddsRatio_working_3-way'!S804-'OddsRatio_working_3-way'!R804^2/3</f>
        <v>-0.84491322937625757</v>
      </c>
      <c r="V804" s="11">
        <f>'OddsRatio_working_3-way'!S804*'OddsRatio_working_3-way'!R804/3-2*'OddsRatio_working_3-way'!R804^3/27-'OddsRatio_working_3-way'!T804</f>
        <v>0.26198859825620402</v>
      </c>
      <c r="W804" s="11">
        <f>'OddsRatio_working_3-way'!V804^2+4*'OddsRatio_working_3-way'!U804^3/27</f>
        <v>-2.0719792887729543E-2</v>
      </c>
      <c r="X804" s="11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0.14946389070941199</v>
      </c>
      <c r="Y804" s="11">
        <f>IF('OddsRatio_working_3-way'!W804&gt;=0,IF('OddsRatio_working_3-way'!V804+SQRT('OddsRatio_working_3-way'!W804)&gt;0,0,PI()),ACOS('OddsRatio_working_3-way'!V804/(2*'OddsRatio_working_3-way'!X804)))</f>
        <v>0.50240348832217885</v>
      </c>
      <c r="Z804" s="11">
        <f>'OddsRatio_working_3-way'!X804^(1/3)*COS('OddsRatio_working_3-way'!Y804/3)</f>
        <v>0.52327110007781441</v>
      </c>
      <c r="AA804" s="11">
        <f>'OddsRatio_working_3-way'!X804^(1/3)*COS(('OddsRatio_working_3-way'!Y804+2*PI())/3)</f>
        <v>-0.33824380162827455</v>
      </c>
      <c r="AB804" s="11">
        <f>'OddsRatio_working_3-way'!X804^(1/3)*COS(('OddsRatio_working_3-way'!Y804+4*PI())/3)</f>
        <v>-0.18502729844954002</v>
      </c>
      <c r="AC804" s="11">
        <f>'OddsRatio_working_3-way'!X804^(1/3)*SIN('OddsRatio_working_3-way'!Y804/3)</f>
        <v>8.8459589354535795E-2</v>
      </c>
      <c r="AD804" s="11">
        <f>'OddsRatio_working_3-way'!X804^(1/3)*SIN(('OddsRatio_working_3-way'!Y804+2*PI())/3)</f>
        <v>0.40893627105634883</v>
      </c>
      <c r="AE804" s="11">
        <f>'OddsRatio_working_3-way'!X804^(1/3)*SIN(('OddsRatio_working_3-way'!Y804+4*PI())/3)</f>
        <v>-0.49739586041088441</v>
      </c>
      <c r="AF804" s="11">
        <f>-'OddsRatio_working_3-way'!U804/(3*'OddsRatio_working_3-way'!X804^(1/3))*COS(('OddsRatio_working_3-way'!Y804)/3)</f>
        <v>0.52327110007781441</v>
      </c>
      <c r="AG804" s="11">
        <f>-'OddsRatio_working_3-way'!U804/(3*'OddsRatio_working_3-way'!X804^(1/3))*COS(('OddsRatio_working_3-way'!Y804+2*PI())/3)</f>
        <v>-0.33824380162827455</v>
      </c>
      <c r="AH804" s="11">
        <f>-'OddsRatio_working_3-way'!U804/(3*'OddsRatio_working_3-way'!X804^(1/3))*COS(('OddsRatio_working_3-way'!Y804+4*PI())/3)</f>
        <v>-0.18502729844954002</v>
      </c>
      <c r="AI804" s="11">
        <f>'OddsRatio_working_3-way'!U804/(3*'OddsRatio_working_3-way'!X804^(1/3))*SIN(('OddsRatio_working_3-way'!Y804)/3)</f>
        <v>-8.8459589354535795E-2</v>
      </c>
      <c r="AJ804" s="11">
        <f>'OddsRatio_working_3-way'!U804/(3*'OddsRatio_working_3-way'!X804^(1/3))*SIN(('OddsRatio_working_3-way'!Y804+2*PI())/3)</f>
        <v>-0.40893627105634883</v>
      </c>
      <c r="AK804" s="11">
        <f>'OddsRatio_working_3-way'!U804/(3*'OddsRatio_working_3-way'!X804^(1/3))*SIN(('OddsRatio_working_3-way'!Y804+4*PI())/3)</f>
        <v>0.49739586041088441</v>
      </c>
      <c r="AL804" s="11">
        <f>'OddsRatio_working_3-way'!Z804+'OddsRatio_working_3-way'!AF804</f>
        <v>1.0465422001556288</v>
      </c>
      <c r="AM804" s="11">
        <f>'OddsRatio_working_3-way'!AA804+'OddsRatio_working_3-way'!AG804</f>
        <v>-0.67648760325654911</v>
      </c>
      <c r="AN804" s="11">
        <f>'OddsRatio_working_3-way'!AB804+'OddsRatio_working_3-way'!AH804</f>
        <v>-0.37005459689908005</v>
      </c>
      <c r="AO804" s="11">
        <f>'OddsRatio_working_3-way'!AC804+'OddsRatio_working_3-way'!AI804</f>
        <v>0</v>
      </c>
      <c r="AP804" s="11">
        <f>'OddsRatio_working_3-way'!AD804+'OddsRatio_working_3-way'!AJ804</f>
        <v>0</v>
      </c>
      <c r="AQ804" s="11">
        <f>'OddsRatio_working_3-way'!AE804+'OddsRatio_working_3-way'!AK804</f>
        <v>0</v>
      </c>
      <c r="AR804" s="10">
        <f>IF(A804="","",IF(('OddsRatio_working_3-way'!X804=0),IF(Q804&gt;0,-Q804^(1/3),(-Q804)^(1/3)),'OddsRatio_working_3-way'!AL804-'OddsRatio_working_3-way'!R804/3))</f>
        <v>1.0465422001556288</v>
      </c>
      <c r="AS804" s="11">
        <f>IF(('OddsRatio_working_3-way'!X804=0),IF(Q804&gt;0,-Q804^(1/3),(-Q804)^(1/3)),'OddsRatio_working_3-way'!AM804-'OddsRatio_working_3-way'!R804/3)</f>
        <v>-0.67648760325654911</v>
      </c>
      <c r="AT804" s="11">
        <f>IF(('OddsRatio_working_3-way'!X804=0),IF(Q804&gt;0,-Q804^(1/3),(-Q804)^(1/3)),'OddsRatio_working_3-way'!AN804-'OddsRatio_working_3-way'!R804/3)</f>
        <v>-0.37005459689908005</v>
      </c>
      <c r="AU804" s="11">
        <f>IF(('OddsRatio_working_3-way'!X804=0),0,'OddsRatio_working_3-way'!AO804)</f>
        <v>0</v>
      </c>
      <c r="AV804" s="11">
        <f>IF(('OddsRatio_working_3-way'!X804=0),0,'OddsRatio_working_3-way'!AP804)</f>
        <v>0</v>
      </c>
      <c r="AW804" s="11">
        <f>IF(('OddsRatio_working_3-way'!X804=0),0,'OddsRatio_working_3-way'!AQ804)</f>
        <v>0</v>
      </c>
    </row>
    <row r="805" spans="1:49" x14ac:dyDescent="0.2">
      <c r="A805" s="4">
        <f>IF('True_Odds_Calculator_3-way'!A806="","",'True_Odds_Calculator_3-way'!A806)</f>
        <v>2.4900000000000002</v>
      </c>
      <c r="B805" s="4">
        <f>IF('True_Odds_Calculator_3-way'!B806="","",'True_Odds_Calculator_3-way'!B806)</f>
        <v>3.56</v>
      </c>
      <c r="C805" s="4">
        <f>IF('True_Odds_Calculator_3-way'!C806="","",'True_Odds_Calculator_3-way'!C806)</f>
        <v>2.9</v>
      </c>
      <c r="D805" s="9">
        <f t="shared" si="169"/>
        <v>0.39175424239677475</v>
      </c>
      <c r="E805" s="9">
        <f t="shared" si="170"/>
        <v>0.27265861395560392</v>
      </c>
      <c r="F805" s="9">
        <f t="shared" si="171"/>
        <v>0.33558714364762143</v>
      </c>
      <c r="G805" s="9">
        <f t="shared" si="172"/>
        <v>1.0420273352150693</v>
      </c>
      <c r="H805" s="9">
        <f t="shared" si="173"/>
        <v>2.5526207294704535</v>
      </c>
      <c r="I805" s="9">
        <f t="shared" si="174"/>
        <v>3.667589978150577</v>
      </c>
      <c r="J805" s="9">
        <f t="shared" si="175"/>
        <v>2.979851936908632</v>
      </c>
      <c r="K805" s="11">
        <f t="shared" si="176"/>
        <v>0.40160642570281119</v>
      </c>
      <c r="L805" s="11">
        <f t="shared" si="177"/>
        <v>0.2808988764044944</v>
      </c>
      <c r="M805" s="11">
        <f t="shared" si="178"/>
        <v>0.34482758620689657</v>
      </c>
      <c r="N805" s="11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-0.28192428761928778</v>
      </c>
      <c r="O805" s="11">
        <f>0</f>
        <v>0</v>
      </c>
      <c r="P805" s="11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0.2314566285288383</v>
      </c>
      <c r="Q805" s="11">
        <f>2*'OddsRatio_working_3-way'!K805*'OddsRatio_working_3-way'!L805*'OddsRatio_working_3-way'!M805</f>
        <v>7.7800547404651546E-2</v>
      </c>
      <c r="R805" s="11">
        <f t="shared" si="179"/>
        <v>0</v>
      </c>
      <c r="S805" s="11">
        <f t="shared" si="180"/>
        <v>-0.82098860826563014</v>
      </c>
      <c r="T805" s="11">
        <f t="shared" si="181"/>
        <v>-0.27596255740021186</v>
      </c>
      <c r="U805" s="11">
        <f>'OddsRatio_working_3-way'!S805-'OddsRatio_working_3-way'!R805^2/3</f>
        <v>-0.82098860826563014</v>
      </c>
      <c r="V805" s="11">
        <f>'OddsRatio_working_3-way'!S805*'OddsRatio_working_3-way'!R805/3-2*'OddsRatio_working_3-way'!R805^3/27-'OddsRatio_working_3-way'!T805</f>
        <v>0.27596255740021186</v>
      </c>
      <c r="W805" s="11">
        <f>'OddsRatio_working_3-way'!V805^2+4*'OddsRatio_working_3-way'!U805^3/27</f>
        <v>-5.8246114807713467E-3</v>
      </c>
      <c r="X805" s="11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0.1431607004100956</v>
      </c>
      <c r="Y805" s="11">
        <f>IF('OddsRatio_working_3-way'!W805&gt;=0,IF('OddsRatio_working_3-way'!V805+SQRT('OddsRatio_working_3-way'!W805)&gt;0,0,PI()),ACOS('OddsRatio_working_3-way'!V805/(2*'OddsRatio_working_3-way'!X805)))</f>
        <v>0.26981237438935901</v>
      </c>
      <c r="Z805" s="11">
        <f>'OddsRatio_working_3-way'!X805^(1/3)*COS('OddsRatio_working_3-way'!Y805/3)</f>
        <v>0.52101366760753465</v>
      </c>
      <c r="AA805" s="11">
        <f>'OddsRatio_working_3-way'!X805^(1/3)*COS(('OddsRatio_working_3-way'!Y805+2*PI())/3)</f>
        <v>-0.30119738173589256</v>
      </c>
      <c r="AB805" s="11">
        <f>'OddsRatio_working_3-way'!X805^(1/3)*COS(('OddsRatio_working_3-way'!Y805+4*PI())/3)</f>
        <v>-0.2198162858716422</v>
      </c>
      <c r="AC805" s="11">
        <f>'OddsRatio_working_3-way'!X805^(1/3)*SIN('OddsRatio_working_3-way'!Y805/3)</f>
        <v>4.6985397604171794E-2</v>
      </c>
      <c r="AD805" s="11">
        <f>'OddsRatio_working_3-way'!X805^(1/3)*SIN(('OddsRatio_working_3-way'!Y805+2*PI())/3)</f>
        <v>0.42771837306494065</v>
      </c>
      <c r="AE805" s="11">
        <f>'OddsRatio_working_3-way'!X805^(1/3)*SIN(('OddsRatio_working_3-way'!Y805+4*PI())/3)</f>
        <v>-0.47470377066911235</v>
      </c>
      <c r="AF805" s="11">
        <f>-'OddsRatio_working_3-way'!U805/(3*'OddsRatio_working_3-way'!X805^(1/3))*COS(('OddsRatio_working_3-way'!Y805)/3)</f>
        <v>0.52101366760753465</v>
      </c>
      <c r="AG805" s="11">
        <f>-'OddsRatio_working_3-way'!U805/(3*'OddsRatio_working_3-way'!X805^(1/3))*COS(('OddsRatio_working_3-way'!Y805+2*PI())/3)</f>
        <v>-0.30119738173589256</v>
      </c>
      <c r="AH805" s="11">
        <f>-'OddsRatio_working_3-way'!U805/(3*'OddsRatio_working_3-way'!X805^(1/3))*COS(('OddsRatio_working_3-way'!Y805+4*PI())/3)</f>
        <v>-0.2198162858716422</v>
      </c>
      <c r="AI805" s="11">
        <f>'OddsRatio_working_3-way'!U805/(3*'OddsRatio_working_3-way'!X805^(1/3))*SIN(('OddsRatio_working_3-way'!Y805)/3)</f>
        <v>-4.6985397604171794E-2</v>
      </c>
      <c r="AJ805" s="11">
        <f>'OddsRatio_working_3-way'!U805/(3*'OddsRatio_working_3-way'!X805^(1/3))*SIN(('OddsRatio_working_3-way'!Y805+2*PI())/3)</f>
        <v>-0.42771837306494065</v>
      </c>
      <c r="AK805" s="11">
        <f>'OddsRatio_working_3-way'!U805/(3*'OddsRatio_working_3-way'!X805^(1/3))*SIN(('OddsRatio_working_3-way'!Y805+4*PI())/3)</f>
        <v>0.47470377066911235</v>
      </c>
      <c r="AL805" s="11">
        <f>'OddsRatio_working_3-way'!Z805+'OddsRatio_working_3-way'!AF805</f>
        <v>1.0420273352150693</v>
      </c>
      <c r="AM805" s="11">
        <f>'OddsRatio_working_3-way'!AA805+'OddsRatio_working_3-way'!AG805</f>
        <v>-0.60239476347178511</v>
      </c>
      <c r="AN805" s="11">
        <f>'OddsRatio_working_3-way'!AB805+'OddsRatio_working_3-way'!AH805</f>
        <v>-0.43963257174328441</v>
      </c>
      <c r="AO805" s="11">
        <f>'OddsRatio_working_3-way'!AC805+'OddsRatio_working_3-way'!AI805</f>
        <v>0</v>
      </c>
      <c r="AP805" s="11">
        <f>'OddsRatio_working_3-way'!AD805+'OddsRatio_working_3-way'!AJ805</f>
        <v>0</v>
      </c>
      <c r="AQ805" s="11">
        <f>'OddsRatio_working_3-way'!AE805+'OddsRatio_working_3-way'!AK805</f>
        <v>0</v>
      </c>
      <c r="AR805" s="10">
        <f>IF(A805="","",IF(('OddsRatio_working_3-way'!X805=0),IF(Q805&gt;0,-Q805^(1/3),(-Q805)^(1/3)),'OddsRatio_working_3-way'!AL805-'OddsRatio_working_3-way'!R805/3))</f>
        <v>1.0420273352150693</v>
      </c>
      <c r="AS805" s="11">
        <f>IF(('OddsRatio_working_3-way'!X805=0),IF(Q805&gt;0,-Q805^(1/3),(-Q805)^(1/3)),'OddsRatio_working_3-way'!AM805-'OddsRatio_working_3-way'!R805/3)</f>
        <v>-0.60239476347178511</v>
      </c>
      <c r="AT805" s="11">
        <f>IF(('OddsRatio_working_3-way'!X805=0),IF(Q805&gt;0,-Q805^(1/3),(-Q805)^(1/3)),'OddsRatio_working_3-way'!AN805-'OddsRatio_working_3-way'!R805/3)</f>
        <v>-0.43963257174328441</v>
      </c>
      <c r="AU805" s="11">
        <f>IF(('OddsRatio_working_3-way'!X805=0),0,'OddsRatio_working_3-way'!AO805)</f>
        <v>0</v>
      </c>
      <c r="AV805" s="11">
        <f>IF(('OddsRatio_working_3-way'!X805=0),0,'OddsRatio_working_3-way'!AP805)</f>
        <v>0</v>
      </c>
      <c r="AW805" s="11">
        <f>IF(('OddsRatio_working_3-way'!X805=0),0,'OddsRatio_working_3-way'!AQ805)</f>
        <v>0</v>
      </c>
    </row>
    <row r="806" spans="1:49" x14ac:dyDescent="0.2">
      <c r="A806" s="4">
        <f>IF('True_Odds_Calculator_3-way'!A807="","",'True_Odds_Calculator_3-way'!A807)</f>
        <v>4.01</v>
      </c>
      <c r="B806" s="4">
        <f>IF('True_Odds_Calculator_3-way'!B807="","",'True_Odds_Calculator_3-way'!B807)</f>
        <v>3.65</v>
      </c>
      <c r="C806" s="4">
        <f>IF('True_Odds_Calculator_3-way'!C807="","",'True_Odds_Calculator_3-way'!C807)</f>
        <v>2</v>
      </c>
      <c r="D806" s="9">
        <f t="shared" si="169"/>
        <v>0.24253229902322337</v>
      </c>
      <c r="E806" s="9">
        <f t="shared" si="170"/>
        <v>0.26669313522299559</v>
      </c>
      <c r="F806" s="9">
        <f t="shared" si="171"/>
        <v>0.4907745657537812</v>
      </c>
      <c r="G806" s="9">
        <f t="shared" si="172"/>
        <v>1.0375954048557894</v>
      </c>
      <c r="H806" s="9">
        <f t="shared" si="173"/>
        <v>4.1231621686159263</v>
      </c>
      <c r="I806" s="9">
        <f t="shared" si="174"/>
        <v>3.7496278228678421</v>
      </c>
      <c r="J806" s="9">
        <f t="shared" si="175"/>
        <v>2.0375954048557894</v>
      </c>
      <c r="K806" s="11">
        <f t="shared" si="176"/>
        <v>0.24937655860349128</v>
      </c>
      <c r="L806" s="11">
        <f t="shared" si="177"/>
        <v>0.27397260273972601</v>
      </c>
      <c r="M806" s="11">
        <f t="shared" si="178"/>
        <v>0.5</v>
      </c>
      <c r="N806" s="11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-0.27248659173982859</v>
      </c>
      <c r="O806" s="11">
        <f>0</f>
        <v>0</v>
      </c>
      <c r="P806" s="11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0.22751340826017147</v>
      </c>
      <c r="Q806" s="11">
        <f>2*'OddsRatio_working_3-way'!K806*'OddsRatio_working_3-way'!L806*'OddsRatio_working_3-way'!M806</f>
        <v>6.8322344822874317E-2</v>
      </c>
      <c r="R806" s="11">
        <f t="shared" si="179"/>
        <v>0</v>
      </c>
      <c r="S806" s="11">
        <f t="shared" si="180"/>
        <v>-0.83495267347834234</v>
      </c>
      <c r="T806" s="11">
        <f t="shared" si="181"/>
        <v>-0.25073653858208478</v>
      </c>
      <c r="U806" s="11">
        <f>'OddsRatio_working_3-way'!S806-'OddsRatio_working_3-way'!R806^2/3</f>
        <v>-0.83495267347834234</v>
      </c>
      <c r="V806" s="11">
        <f>'OddsRatio_working_3-way'!S806*'OddsRatio_working_3-way'!R806/3-2*'OddsRatio_working_3-way'!R806^3/27-'OddsRatio_working_3-way'!T806</f>
        <v>0.25073653858208478</v>
      </c>
      <c r="W806" s="11">
        <f>'OddsRatio_working_3-way'!V806^2+4*'OddsRatio_working_3-way'!U806^3/27</f>
        <v>-2.336583842852713E-2</v>
      </c>
      <c r="X806" s="11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0.14682868436434043</v>
      </c>
      <c r="Y806" s="11">
        <f>IF('OddsRatio_working_3-way'!W806&gt;=0,IF('OddsRatio_working_3-way'!V806+SQRT('OddsRatio_working_3-way'!W806)&gt;0,0,PI()),ACOS('OddsRatio_working_3-way'!V806/(2*'OddsRatio_working_3-way'!X806)))</f>
        <v>0.54747719501327996</v>
      </c>
      <c r="Z806" s="11">
        <f>'OddsRatio_working_3-way'!X806^(1/3)*COS('OddsRatio_working_3-way'!Y806/3)</f>
        <v>0.5187977024278948</v>
      </c>
      <c r="AA806" s="11">
        <f>'OddsRatio_working_3-way'!X806^(1/3)*COS(('OddsRatio_working_3-way'!Y806+2*PI())/3)</f>
        <v>-0.34231372524894033</v>
      </c>
      <c r="AB806" s="11">
        <f>'OddsRatio_working_3-way'!X806^(1/3)*COS(('OddsRatio_working_3-way'!Y806+4*PI())/3)</f>
        <v>-0.17648397717895464</v>
      </c>
      <c r="AC806" s="11">
        <f>'OddsRatio_working_3-way'!X806^(1/3)*SIN('OddsRatio_working_3-way'!Y806/3)</f>
        <v>9.5741849687854236E-2</v>
      </c>
      <c r="AD806" s="11">
        <f>'OddsRatio_working_3-way'!X806^(1/3)*SIN(('OddsRatio_working_3-way'!Y806+2*PI())/3)</f>
        <v>0.40142106488362966</v>
      </c>
      <c r="AE806" s="11">
        <f>'OddsRatio_working_3-way'!X806^(1/3)*SIN(('OddsRatio_working_3-way'!Y806+4*PI())/3)</f>
        <v>-0.49716291457148371</v>
      </c>
      <c r="AF806" s="11">
        <f>-'OddsRatio_working_3-way'!U806/(3*'OddsRatio_working_3-way'!X806^(1/3))*COS(('OddsRatio_working_3-way'!Y806)/3)</f>
        <v>0.51879770242789469</v>
      </c>
      <c r="AG806" s="11">
        <f>-'OddsRatio_working_3-way'!U806/(3*'OddsRatio_working_3-way'!X806^(1/3))*COS(('OddsRatio_working_3-way'!Y806+2*PI())/3)</f>
        <v>-0.34231372524894027</v>
      </c>
      <c r="AH806" s="11">
        <f>-'OddsRatio_working_3-way'!U806/(3*'OddsRatio_working_3-way'!X806^(1/3))*COS(('OddsRatio_working_3-way'!Y806+4*PI())/3)</f>
        <v>-0.17648397717895462</v>
      </c>
      <c r="AI806" s="11">
        <f>'OddsRatio_working_3-way'!U806/(3*'OddsRatio_working_3-way'!X806^(1/3))*SIN(('OddsRatio_working_3-way'!Y806)/3)</f>
        <v>-9.5741849687854222E-2</v>
      </c>
      <c r="AJ806" s="11">
        <f>'OddsRatio_working_3-way'!U806/(3*'OddsRatio_working_3-way'!X806^(1/3))*SIN(('OddsRatio_working_3-way'!Y806+2*PI())/3)</f>
        <v>-0.40142106488362955</v>
      </c>
      <c r="AK806" s="11">
        <f>'OddsRatio_working_3-way'!U806/(3*'OddsRatio_working_3-way'!X806^(1/3))*SIN(('OddsRatio_working_3-way'!Y806+4*PI())/3)</f>
        <v>0.49716291457148359</v>
      </c>
      <c r="AL806" s="11">
        <f>'OddsRatio_working_3-way'!Z806+'OddsRatio_working_3-way'!AF806</f>
        <v>1.0375954048557894</v>
      </c>
      <c r="AM806" s="11">
        <f>'OddsRatio_working_3-way'!AA806+'OddsRatio_working_3-way'!AG806</f>
        <v>-0.68462745049788065</v>
      </c>
      <c r="AN806" s="11">
        <f>'OddsRatio_working_3-way'!AB806+'OddsRatio_working_3-way'!AH806</f>
        <v>-0.35296795435790929</v>
      </c>
      <c r="AO806" s="11">
        <f>'OddsRatio_working_3-way'!AC806+'OddsRatio_working_3-way'!AI806</f>
        <v>0</v>
      </c>
      <c r="AP806" s="11">
        <f>'OddsRatio_working_3-way'!AD806+'OddsRatio_working_3-way'!AJ806</f>
        <v>0</v>
      </c>
      <c r="AQ806" s="11">
        <f>'OddsRatio_working_3-way'!AE806+'OddsRatio_working_3-way'!AK806</f>
        <v>0</v>
      </c>
      <c r="AR806" s="10">
        <f>IF(A806="","",IF(('OddsRatio_working_3-way'!X806=0),IF(Q806&gt;0,-Q806^(1/3),(-Q806)^(1/3)),'OddsRatio_working_3-way'!AL806-'OddsRatio_working_3-way'!R806/3))</f>
        <v>1.0375954048557894</v>
      </c>
      <c r="AS806" s="11">
        <f>IF(('OddsRatio_working_3-way'!X806=0),IF(Q806&gt;0,-Q806^(1/3),(-Q806)^(1/3)),'OddsRatio_working_3-way'!AM806-'OddsRatio_working_3-way'!R806/3)</f>
        <v>-0.68462745049788065</v>
      </c>
      <c r="AT806" s="11">
        <f>IF(('OddsRatio_working_3-way'!X806=0),IF(Q806&gt;0,-Q806^(1/3),(-Q806)^(1/3)),'OddsRatio_working_3-way'!AN806-'OddsRatio_working_3-way'!R806/3)</f>
        <v>-0.35296795435790929</v>
      </c>
      <c r="AU806" s="11">
        <f>IF(('OddsRatio_working_3-way'!X806=0),0,'OddsRatio_working_3-way'!AO806)</f>
        <v>0</v>
      </c>
      <c r="AV806" s="11">
        <f>IF(('OddsRatio_working_3-way'!X806=0),0,'OddsRatio_working_3-way'!AP806)</f>
        <v>0</v>
      </c>
      <c r="AW806" s="11">
        <f>IF(('OddsRatio_working_3-way'!X806=0),0,'OddsRatio_working_3-way'!AQ806)</f>
        <v>0</v>
      </c>
    </row>
    <row r="807" spans="1:49" x14ac:dyDescent="0.2">
      <c r="A807" s="4">
        <f>IF('True_Odds_Calculator_3-way'!A808="","",'True_Odds_Calculator_3-way'!A808)</f>
        <v>1.63</v>
      </c>
      <c r="B807" s="4">
        <f>IF('True_Odds_Calculator_3-way'!B808="","",'True_Odds_Calculator_3-way'!B808)</f>
        <v>4.26</v>
      </c>
      <c r="C807" s="4">
        <f>IF('True_Odds_Calculator_3-way'!C808="","",'True_Odds_Calculator_3-way'!C808)</f>
        <v>5.68</v>
      </c>
      <c r="D807" s="9">
        <f t="shared" si="169"/>
        <v>0.6031390012907758</v>
      </c>
      <c r="E807" s="9">
        <f t="shared" si="170"/>
        <v>0.22702245622043446</v>
      </c>
      <c r="F807" s="9">
        <f t="shared" si="171"/>
        <v>0.16983854248878968</v>
      </c>
      <c r="G807" s="9">
        <f t="shared" si="172"/>
        <v>1.0444326960138812</v>
      </c>
      <c r="H807" s="9">
        <f t="shared" si="173"/>
        <v>1.6579925984887451</v>
      </c>
      <c r="I807" s="9">
        <f t="shared" si="174"/>
        <v>4.4048505890052532</v>
      </c>
      <c r="J807" s="9">
        <f t="shared" si="175"/>
        <v>5.887945017344963</v>
      </c>
      <c r="K807" s="11">
        <f t="shared" si="176"/>
        <v>0.61349693251533743</v>
      </c>
      <c r="L807" s="11">
        <f t="shared" si="177"/>
        <v>0.23474178403755869</v>
      </c>
      <c r="M807" s="11">
        <f t="shared" si="178"/>
        <v>0.17605633802816903</v>
      </c>
      <c r="N807" s="11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-0.24370164649871051</v>
      </c>
      <c r="O807" s="11">
        <f>0</f>
        <v>0</v>
      </c>
      <c r="P807" s="11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0.21728776993885318</v>
      </c>
      <c r="Q807" s="11">
        <f>2*'OddsRatio_working_3-way'!K807*'OddsRatio_working_3-way'!L807*'OddsRatio_working_3-way'!M807</f>
        <v>5.0708931140922564E-2</v>
      </c>
      <c r="R807" s="11">
        <f t="shared" si="179"/>
        <v>0</v>
      </c>
      <c r="S807" s="11">
        <f t="shared" si="180"/>
        <v>-0.89161387729894925</v>
      </c>
      <c r="T807" s="11">
        <f t="shared" si="181"/>
        <v>-0.20807791768936973</v>
      </c>
      <c r="U807" s="11">
        <f>'OddsRatio_working_3-way'!S807-'OddsRatio_working_3-way'!R807^2/3</f>
        <v>-0.89161387729894925</v>
      </c>
      <c r="V807" s="11">
        <f>'OddsRatio_working_3-way'!S807*'OddsRatio_working_3-way'!R807/3-2*'OddsRatio_working_3-way'!R807^3/27-'OddsRatio_working_3-way'!T807</f>
        <v>0.20807791768936973</v>
      </c>
      <c r="W807" s="11">
        <f>'OddsRatio_working_3-way'!V807^2+4*'OddsRatio_working_3-way'!U807^3/27</f>
        <v>-6.1712619445733967E-2</v>
      </c>
      <c r="X807" s="11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0.16202549126270077</v>
      </c>
      <c r="Y807" s="11">
        <f>IF('OddsRatio_working_3-way'!W807&gt;=0,IF('OddsRatio_working_3-way'!V807+SQRT('OddsRatio_working_3-way'!W807)&gt;0,0,PI()),ACOS('OddsRatio_working_3-way'!V807/(2*'OddsRatio_working_3-way'!X807)))</f>
        <v>0.87354265031763667</v>
      </c>
      <c r="Z807" s="11">
        <f>'OddsRatio_working_3-way'!X807^(1/3)*COS('OddsRatio_working_3-way'!Y807/3)</f>
        <v>0.52221634800694061</v>
      </c>
      <c r="AA807" s="11">
        <f>'OddsRatio_working_3-way'!X807^(1/3)*COS(('OddsRatio_working_3-way'!Y807+2*PI())/3)</f>
        <v>-0.39664796052557488</v>
      </c>
      <c r="AB807" s="11">
        <f>'OddsRatio_working_3-way'!X807^(1/3)*COS(('OddsRatio_working_3-way'!Y807+4*PI())/3)</f>
        <v>-0.1255683874813659</v>
      </c>
      <c r="AC807" s="11">
        <f>'OddsRatio_working_3-way'!X807^(1/3)*SIN('OddsRatio_working_3-way'!Y807/3)</f>
        <v>0.15650786446888307</v>
      </c>
      <c r="AD807" s="11">
        <f>'OddsRatio_working_3-way'!X807^(1/3)*SIN(('OddsRatio_working_3-way'!Y807+2*PI())/3)</f>
        <v>0.37399869141110426</v>
      </c>
      <c r="AE807" s="11">
        <f>'OddsRatio_working_3-way'!X807^(1/3)*SIN(('OddsRatio_working_3-way'!Y807+4*PI())/3)</f>
        <v>-0.53050655587998718</v>
      </c>
      <c r="AF807" s="11">
        <f>-'OddsRatio_working_3-way'!U807/(3*'OddsRatio_working_3-way'!X807^(1/3))*COS(('OddsRatio_working_3-way'!Y807)/3)</f>
        <v>0.52221634800694072</v>
      </c>
      <c r="AG807" s="11">
        <f>-'OddsRatio_working_3-way'!U807/(3*'OddsRatio_working_3-way'!X807^(1/3))*COS(('OddsRatio_working_3-way'!Y807+2*PI())/3)</f>
        <v>-0.39664796052557494</v>
      </c>
      <c r="AH807" s="11">
        <f>-'OddsRatio_working_3-way'!U807/(3*'OddsRatio_working_3-way'!X807^(1/3))*COS(('OddsRatio_working_3-way'!Y807+4*PI())/3)</f>
        <v>-0.12556838748136592</v>
      </c>
      <c r="AI807" s="11">
        <f>'OddsRatio_working_3-way'!U807/(3*'OddsRatio_working_3-way'!X807^(1/3))*SIN(('OddsRatio_working_3-way'!Y807)/3)</f>
        <v>-0.1565078644688831</v>
      </c>
      <c r="AJ807" s="11">
        <f>'OddsRatio_working_3-way'!U807/(3*'OddsRatio_working_3-way'!X807^(1/3))*SIN(('OddsRatio_working_3-way'!Y807+2*PI())/3)</f>
        <v>-0.37399869141110431</v>
      </c>
      <c r="AK807" s="11">
        <f>'OddsRatio_working_3-way'!U807/(3*'OddsRatio_working_3-way'!X807^(1/3))*SIN(('OddsRatio_working_3-way'!Y807+4*PI())/3)</f>
        <v>0.5305065558799873</v>
      </c>
      <c r="AL807" s="11">
        <f>'OddsRatio_working_3-way'!Z807+'OddsRatio_working_3-way'!AF807</f>
        <v>1.0444326960138812</v>
      </c>
      <c r="AM807" s="11">
        <f>'OddsRatio_working_3-way'!AA807+'OddsRatio_working_3-way'!AG807</f>
        <v>-0.79329592105114988</v>
      </c>
      <c r="AN807" s="11">
        <f>'OddsRatio_working_3-way'!AB807+'OddsRatio_working_3-way'!AH807</f>
        <v>-0.25113677496273179</v>
      </c>
      <c r="AO807" s="11">
        <f>'OddsRatio_working_3-way'!AC807+'OddsRatio_working_3-way'!AI807</f>
        <v>0</v>
      </c>
      <c r="AP807" s="11">
        <f>'OddsRatio_working_3-way'!AD807+'OddsRatio_working_3-way'!AJ807</f>
        <v>0</v>
      </c>
      <c r="AQ807" s="11">
        <f>'OddsRatio_working_3-way'!AE807+'OddsRatio_working_3-way'!AK807</f>
        <v>0</v>
      </c>
      <c r="AR807" s="10">
        <f>IF(A807="","",IF(('OddsRatio_working_3-way'!X807=0),IF(Q807&gt;0,-Q807^(1/3),(-Q807)^(1/3)),'OddsRatio_working_3-way'!AL807-'OddsRatio_working_3-way'!R807/3))</f>
        <v>1.0444326960138812</v>
      </c>
      <c r="AS807" s="11">
        <f>IF(('OddsRatio_working_3-way'!X807=0),IF(Q807&gt;0,-Q807^(1/3),(-Q807)^(1/3)),'OddsRatio_working_3-way'!AM807-'OddsRatio_working_3-way'!R807/3)</f>
        <v>-0.79329592105114988</v>
      </c>
      <c r="AT807" s="11">
        <f>IF(('OddsRatio_working_3-way'!X807=0),IF(Q807&gt;0,-Q807^(1/3),(-Q807)^(1/3)),'OddsRatio_working_3-way'!AN807-'OddsRatio_working_3-way'!R807/3)</f>
        <v>-0.25113677496273179</v>
      </c>
      <c r="AU807" s="11">
        <f>IF(('OddsRatio_working_3-way'!X807=0),0,'OddsRatio_working_3-way'!AO807)</f>
        <v>0</v>
      </c>
      <c r="AV807" s="11">
        <f>IF(('OddsRatio_working_3-way'!X807=0),0,'OddsRatio_working_3-way'!AP807)</f>
        <v>0</v>
      </c>
      <c r="AW807" s="11">
        <f>IF(('OddsRatio_working_3-way'!X807=0),0,'OddsRatio_working_3-way'!AQ807)</f>
        <v>0</v>
      </c>
    </row>
    <row r="808" spans="1:49" x14ac:dyDescent="0.2">
      <c r="A808" s="4">
        <f>IF('True_Odds_Calculator_3-way'!A809="","",'True_Odds_Calculator_3-way'!A809)</f>
        <v>2.0699999999999998</v>
      </c>
      <c r="B808" s="4">
        <f>IF('True_Odds_Calculator_3-way'!B809="","",'True_Odds_Calculator_3-way'!B809)</f>
        <v>3.47</v>
      </c>
      <c r="C808" s="4">
        <f>IF('True_Odds_Calculator_3-way'!C809="","",'True_Odds_Calculator_3-way'!C809)</f>
        <v>3.96</v>
      </c>
      <c r="D808" s="9">
        <f t="shared" si="169"/>
        <v>0.47381259410391058</v>
      </c>
      <c r="E808" s="9">
        <f t="shared" si="170"/>
        <v>0.28061661359614937</v>
      </c>
      <c r="F808" s="9">
        <f t="shared" si="171"/>
        <v>0.24557079229993983</v>
      </c>
      <c r="G808" s="9">
        <f t="shared" si="172"/>
        <v>1.0378869976515683</v>
      </c>
      <c r="H808" s="9">
        <f t="shared" si="173"/>
        <v>2.1105390874871777</v>
      </c>
      <c r="I808" s="9">
        <f t="shared" si="174"/>
        <v>3.5635808841993737</v>
      </c>
      <c r="J808" s="9">
        <f t="shared" si="175"/>
        <v>4.0721455130486417</v>
      </c>
      <c r="K808" s="11">
        <f t="shared" si="176"/>
        <v>0.48309178743961356</v>
      </c>
      <c r="L808" s="11">
        <f t="shared" si="177"/>
        <v>0.28818443804034583</v>
      </c>
      <c r="M808" s="11">
        <f t="shared" si="178"/>
        <v>0.25252525252525254</v>
      </c>
      <c r="N808" s="11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-0.27502833258168824</v>
      </c>
      <c r="O808" s="11">
        <f>0</f>
        <v>0</v>
      </c>
      <c r="P808" s="11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0.22851691397821788</v>
      </c>
      <c r="Q808" s="11">
        <f>2*'OddsRatio_working_3-way'!K808*'OddsRatio_working_3-way'!L808*'OddsRatio_working_3-way'!M808</f>
        <v>7.0312896608682451E-2</v>
      </c>
      <c r="R808" s="11">
        <f t="shared" si="179"/>
        <v>0</v>
      </c>
      <c r="S808" s="11">
        <f t="shared" si="180"/>
        <v>-0.83088499222291712</v>
      </c>
      <c r="T808" s="11">
        <f t="shared" si="181"/>
        <v>-0.25565692068397455</v>
      </c>
      <c r="U808" s="11">
        <f>'OddsRatio_working_3-way'!S808-'OddsRatio_working_3-way'!R808^2/3</f>
        <v>-0.83088499222291712</v>
      </c>
      <c r="V808" s="11">
        <f>'OddsRatio_working_3-way'!S808*'OddsRatio_working_3-way'!R808/3-2*'OddsRatio_working_3-way'!R808^3/27-'OddsRatio_working_3-way'!T808</f>
        <v>0.25565692068397455</v>
      </c>
      <c r="W808" s="11">
        <f>'OddsRatio_working_3-way'!V808^2+4*'OddsRatio_working_3-way'!U808^3/27</f>
        <v>-1.9619978064345414E-2</v>
      </c>
      <c r="X808" s="11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0.14575702312235034</v>
      </c>
      <c r="Y808" s="11">
        <f>IF('OddsRatio_working_3-way'!W808&gt;=0,IF('OddsRatio_working_3-way'!V808+SQRT('OddsRatio_working_3-way'!W808)&gt;0,0,PI()),ACOS('OddsRatio_working_3-way'!V808/(2*'OddsRatio_working_3-way'!X808)))</f>
        <v>0.50122018691862391</v>
      </c>
      <c r="Z808" s="11">
        <f>'OddsRatio_working_3-way'!X808^(1/3)*COS('OddsRatio_working_3-way'!Y808/3)</f>
        <v>0.51894349882578417</v>
      </c>
      <c r="AA808" s="11">
        <f>'OddsRatio_working_3-way'!X808^(1/3)*COS(('OddsRatio_working_3-way'!Y808+2*PI())/3)</f>
        <v>-0.33526410935483691</v>
      </c>
      <c r="AB808" s="11">
        <f>'OddsRatio_working_3-way'!X808^(1/3)*COS(('OddsRatio_working_3-way'!Y808+4*PI())/3)</f>
        <v>-0.18367938947094714</v>
      </c>
      <c r="AC808" s="11">
        <f>'OddsRatio_working_3-way'!X808^(1/3)*SIN('OddsRatio_working_3-way'!Y808/3)</f>
        <v>8.7517478829997775E-2</v>
      </c>
      <c r="AD808" s="11">
        <f>'OddsRatio_working_3-way'!X808^(1/3)*SIN(('OddsRatio_working_3-way'!Y808+2*PI())/3)</f>
        <v>0.40565951369691022</v>
      </c>
      <c r="AE808" s="11">
        <f>'OddsRatio_working_3-way'!X808^(1/3)*SIN(('OddsRatio_working_3-way'!Y808+4*PI())/3)</f>
        <v>-0.493176992526908</v>
      </c>
      <c r="AF808" s="11">
        <f>-'OddsRatio_working_3-way'!U808/(3*'OddsRatio_working_3-way'!X808^(1/3))*COS(('OddsRatio_working_3-way'!Y808)/3)</f>
        <v>0.51894349882578417</v>
      </c>
      <c r="AG808" s="11">
        <f>-'OddsRatio_working_3-way'!U808/(3*'OddsRatio_working_3-way'!X808^(1/3))*COS(('OddsRatio_working_3-way'!Y808+2*PI())/3)</f>
        <v>-0.33526410935483691</v>
      </c>
      <c r="AH808" s="11">
        <f>-'OddsRatio_working_3-way'!U808/(3*'OddsRatio_working_3-way'!X808^(1/3))*COS(('OddsRatio_working_3-way'!Y808+4*PI())/3)</f>
        <v>-0.18367938947094714</v>
      </c>
      <c r="AI808" s="11">
        <f>'OddsRatio_working_3-way'!U808/(3*'OddsRatio_working_3-way'!X808^(1/3))*SIN(('OddsRatio_working_3-way'!Y808)/3)</f>
        <v>-8.7517478829997775E-2</v>
      </c>
      <c r="AJ808" s="11">
        <f>'OddsRatio_working_3-way'!U808/(3*'OddsRatio_working_3-way'!X808^(1/3))*SIN(('OddsRatio_working_3-way'!Y808+2*PI())/3)</f>
        <v>-0.40565951369691022</v>
      </c>
      <c r="AK808" s="11">
        <f>'OddsRatio_working_3-way'!U808/(3*'OddsRatio_working_3-way'!X808^(1/3))*SIN(('OddsRatio_working_3-way'!Y808+4*PI())/3)</f>
        <v>0.493176992526908</v>
      </c>
      <c r="AL808" s="11">
        <f>'OddsRatio_working_3-way'!Z808+'OddsRatio_working_3-way'!AF808</f>
        <v>1.0378869976515683</v>
      </c>
      <c r="AM808" s="11">
        <f>'OddsRatio_working_3-way'!AA808+'OddsRatio_working_3-way'!AG808</f>
        <v>-0.67052821870967383</v>
      </c>
      <c r="AN808" s="11">
        <f>'OddsRatio_working_3-way'!AB808+'OddsRatio_working_3-way'!AH808</f>
        <v>-0.36735877894189428</v>
      </c>
      <c r="AO808" s="11">
        <f>'OddsRatio_working_3-way'!AC808+'OddsRatio_working_3-way'!AI808</f>
        <v>0</v>
      </c>
      <c r="AP808" s="11">
        <f>'OddsRatio_working_3-way'!AD808+'OddsRatio_working_3-way'!AJ808</f>
        <v>0</v>
      </c>
      <c r="AQ808" s="11">
        <f>'OddsRatio_working_3-way'!AE808+'OddsRatio_working_3-way'!AK808</f>
        <v>0</v>
      </c>
      <c r="AR808" s="10">
        <f>IF(A808="","",IF(('OddsRatio_working_3-way'!X808=0),IF(Q808&gt;0,-Q808^(1/3),(-Q808)^(1/3)),'OddsRatio_working_3-way'!AL808-'OddsRatio_working_3-way'!R808/3))</f>
        <v>1.0378869976515683</v>
      </c>
      <c r="AS808" s="11">
        <f>IF(('OddsRatio_working_3-way'!X808=0),IF(Q808&gt;0,-Q808^(1/3),(-Q808)^(1/3)),'OddsRatio_working_3-way'!AM808-'OddsRatio_working_3-way'!R808/3)</f>
        <v>-0.67052821870967383</v>
      </c>
      <c r="AT808" s="11">
        <f>IF(('OddsRatio_working_3-way'!X808=0),IF(Q808&gt;0,-Q808^(1/3),(-Q808)^(1/3)),'OddsRatio_working_3-way'!AN808-'OddsRatio_working_3-way'!R808/3)</f>
        <v>-0.36735877894189428</v>
      </c>
      <c r="AU808" s="11">
        <f>IF(('OddsRatio_working_3-way'!X808=0),0,'OddsRatio_working_3-way'!AO808)</f>
        <v>0</v>
      </c>
      <c r="AV808" s="11">
        <f>IF(('OddsRatio_working_3-way'!X808=0),0,'OddsRatio_working_3-way'!AP808)</f>
        <v>0</v>
      </c>
      <c r="AW808" s="11">
        <f>IF(('OddsRatio_working_3-way'!X808=0),0,'OddsRatio_working_3-way'!AQ808)</f>
        <v>0</v>
      </c>
    </row>
    <row r="809" spans="1:49" x14ac:dyDescent="0.2">
      <c r="A809" s="4">
        <f>IF('True_Odds_Calculator_3-way'!A810="","",'True_Odds_Calculator_3-way'!A810)</f>
        <v>2.92</v>
      </c>
      <c r="B809" s="4">
        <f>IF('True_Odds_Calculator_3-way'!B810="","",'True_Odds_Calculator_3-way'!B810)</f>
        <v>3.26</v>
      </c>
      <c r="C809" s="4">
        <f>IF('True_Odds_Calculator_3-way'!C810="","",'True_Odds_Calculator_3-way'!C810)</f>
        <v>2.68</v>
      </c>
      <c r="D809" s="9">
        <f t="shared" si="169"/>
        <v>0.33497386814134711</v>
      </c>
      <c r="E809" s="9">
        <f t="shared" si="170"/>
        <v>0.29968182480254274</v>
      </c>
      <c r="F809" s="9">
        <f t="shared" si="171"/>
        <v>0.36534430705611021</v>
      </c>
      <c r="G809" s="9">
        <f t="shared" si="172"/>
        <v>1.0340143215695863</v>
      </c>
      <c r="H809" s="9">
        <f t="shared" si="173"/>
        <v>2.9853074974136056</v>
      </c>
      <c r="I809" s="9">
        <f t="shared" si="174"/>
        <v>3.3368723667472651</v>
      </c>
      <c r="J809" s="9">
        <f t="shared" si="175"/>
        <v>2.737144060236905</v>
      </c>
      <c r="K809" s="11">
        <f t="shared" si="176"/>
        <v>0.34246575342465752</v>
      </c>
      <c r="L809" s="11">
        <f t="shared" si="177"/>
        <v>0.30674846625766872</v>
      </c>
      <c r="M809" s="11">
        <f t="shared" si="178"/>
        <v>0.37313432835820892</v>
      </c>
      <c r="N809" s="11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-0.28574833204345529</v>
      </c>
      <c r="O809" s="11">
        <f>0</f>
        <v>0</v>
      </c>
      <c r="P809" s="11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0.22970072739086311</v>
      </c>
      <c r="Q809" s="11">
        <f>2*'OddsRatio_working_3-way'!K809*'OddsRatio_working_3-way'!L809*'OddsRatio_working_3-way'!M809</f>
        <v>7.8396152693127344E-2</v>
      </c>
      <c r="R809" s="11">
        <f t="shared" si="179"/>
        <v>0</v>
      </c>
      <c r="S809" s="11">
        <f t="shared" si="180"/>
        <v>-0.80385675656693345</v>
      </c>
      <c r="T809" s="11">
        <f t="shared" si="181"/>
        <v>-0.2743538418317179</v>
      </c>
      <c r="U809" s="11">
        <f>'OddsRatio_working_3-way'!S809-'OddsRatio_working_3-way'!R809^2/3</f>
        <v>-0.80385675656693345</v>
      </c>
      <c r="V809" s="11">
        <f>'OddsRatio_working_3-way'!S809*'OddsRatio_working_3-way'!R809/3-2*'OddsRatio_working_3-way'!R809^3/27-'OddsRatio_working_3-way'!T809</f>
        <v>0.2743538418317179</v>
      </c>
      <c r="W809" s="11">
        <f>'OddsRatio_working_3-way'!V809^2+4*'OddsRatio_working_3-way'!U809^3/27</f>
        <v>-1.6841515384037054E-3</v>
      </c>
      <c r="X809" s="11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0.13870308401963075</v>
      </c>
      <c r="Y809" s="11">
        <f>IF('OddsRatio_working_3-way'!W809&gt;=0,IF('OddsRatio_working_3-way'!V809+SQRT('OddsRatio_working_3-way'!W809)&gt;0,0,PI()),ACOS('OddsRatio_working_3-way'!V809/(2*'OddsRatio_working_3-way'!X809)))</f>
        <v>0.14848118844982672</v>
      </c>
      <c r="Z809" s="11">
        <f>'OddsRatio_working_3-way'!X809^(1/3)*COS('OddsRatio_working_3-way'!Y809/3)</f>
        <v>0.51700716078479314</v>
      </c>
      <c r="AA809" s="11">
        <f>'OddsRatio_working_3-way'!X809^(1/3)*COS(('OddsRatio_working_3-way'!Y809+2*PI())/3)</f>
        <v>-0.28068208157414132</v>
      </c>
      <c r="AB809" s="11">
        <f>'OddsRatio_working_3-way'!X809^(1/3)*COS(('OddsRatio_working_3-way'!Y809+4*PI())/3)</f>
        <v>-0.23632507921065193</v>
      </c>
      <c r="AC809" s="11">
        <f>'OddsRatio_working_3-way'!X809^(1/3)*SIN('OddsRatio_working_3-way'!Y809/3)</f>
        <v>2.5609527255005631E-2</v>
      </c>
      <c r="AD809" s="11">
        <f>'OddsRatio_working_3-way'!X809^(1/3)*SIN(('OddsRatio_working_3-way'!Y809+2*PI())/3)</f>
        <v>0.4349365715505939</v>
      </c>
      <c r="AE809" s="11">
        <f>'OddsRatio_working_3-way'!X809^(1/3)*SIN(('OddsRatio_working_3-way'!Y809+4*PI())/3)</f>
        <v>-0.46054609880559932</v>
      </c>
      <c r="AF809" s="11">
        <f>-'OddsRatio_working_3-way'!U809/(3*'OddsRatio_working_3-way'!X809^(1/3))*COS(('OddsRatio_working_3-way'!Y809)/3)</f>
        <v>0.51700716078479314</v>
      </c>
      <c r="AG809" s="11">
        <f>-'OddsRatio_working_3-way'!U809/(3*'OddsRatio_working_3-way'!X809^(1/3))*COS(('OddsRatio_working_3-way'!Y809+2*PI())/3)</f>
        <v>-0.28068208157414132</v>
      </c>
      <c r="AH809" s="11">
        <f>-'OddsRatio_working_3-way'!U809/(3*'OddsRatio_working_3-way'!X809^(1/3))*COS(('OddsRatio_working_3-way'!Y809+4*PI())/3)</f>
        <v>-0.23632507921065193</v>
      </c>
      <c r="AI809" s="11">
        <f>'OddsRatio_working_3-way'!U809/(3*'OddsRatio_working_3-way'!X809^(1/3))*SIN(('OddsRatio_working_3-way'!Y809)/3)</f>
        <v>-2.5609527255005631E-2</v>
      </c>
      <c r="AJ809" s="11">
        <f>'OddsRatio_working_3-way'!U809/(3*'OddsRatio_working_3-way'!X809^(1/3))*SIN(('OddsRatio_working_3-way'!Y809+2*PI())/3)</f>
        <v>-0.4349365715505939</v>
      </c>
      <c r="AK809" s="11">
        <f>'OddsRatio_working_3-way'!U809/(3*'OddsRatio_working_3-way'!X809^(1/3))*SIN(('OddsRatio_working_3-way'!Y809+4*PI())/3)</f>
        <v>0.46054609880559932</v>
      </c>
      <c r="AL809" s="11">
        <f>'OddsRatio_working_3-way'!Z809+'OddsRatio_working_3-way'!AF809</f>
        <v>1.0340143215695863</v>
      </c>
      <c r="AM809" s="11">
        <f>'OddsRatio_working_3-way'!AA809+'OddsRatio_working_3-way'!AG809</f>
        <v>-0.56136416314828264</v>
      </c>
      <c r="AN809" s="11">
        <f>'OddsRatio_working_3-way'!AB809+'OddsRatio_working_3-way'!AH809</f>
        <v>-0.47265015842130387</v>
      </c>
      <c r="AO809" s="11">
        <f>'OddsRatio_working_3-way'!AC809+'OddsRatio_working_3-way'!AI809</f>
        <v>0</v>
      </c>
      <c r="AP809" s="11">
        <f>'OddsRatio_working_3-way'!AD809+'OddsRatio_working_3-way'!AJ809</f>
        <v>0</v>
      </c>
      <c r="AQ809" s="11">
        <f>'OddsRatio_working_3-way'!AE809+'OddsRatio_working_3-way'!AK809</f>
        <v>0</v>
      </c>
      <c r="AR809" s="10">
        <f>IF(A809="","",IF(('OddsRatio_working_3-way'!X809=0),IF(Q809&gt;0,-Q809^(1/3),(-Q809)^(1/3)),'OddsRatio_working_3-way'!AL809-'OddsRatio_working_3-way'!R809/3))</f>
        <v>1.0340143215695863</v>
      </c>
      <c r="AS809" s="11">
        <f>IF(('OddsRatio_working_3-way'!X809=0),IF(Q809&gt;0,-Q809^(1/3),(-Q809)^(1/3)),'OddsRatio_working_3-way'!AM809-'OddsRatio_working_3-way'!R809/3)</f>
        <v>-0.56136416314828264</v>
      </c>
      <c r="AT809" s="11">
        <f>IF(('OddsRatio_working_3-way'!X809=0),IF(Q809&gt;0,-Q809^(1/3),(-Q809)^(1/3)),'OddsRatio_working_3-way'!AN809-'OddsRatio_working_3-way'!R809/3)</f>
        <v>-0.47265015842130387</v>
      </c>
      <c r="AU809" s="11">
        <f>IF(('OddsRatio_working_3-way'!X809=0),0,'OddsRatio_working_3-way'!AO809)</f>
        <v>0</v>
      </c>
      <c r="AV809" s="11">
        <f>IF(('OddsRatio_working_3-way'!X809=0),0,'OddsRatio_working_3-way'!AP809)</f>
        <v>0</v>
      </c>
      <c r="AW809" s="11">
        <f>IF(('OddsRatio_working_3-way'!X809=0),0,'OddsRatio_working_3-way'!AQ809)</f>
        <v>0</v>
      </c>
    </row>
    <row r="810" spans="1:49" x14ac:dyDescent="0.2">
      <c r="A810" s="4">
        <f>IF('True_Odds_Calculator_3-way'!A811="","",'True_Odds_Calculator_3-way'!A811)</f>
        <v>1.29</v>
      </c>
      <c r="B810" s="4">
        <f>IF('True_Odds_Calculator_3-way'!B811="","",'True_Odds_Calculator_3-way'!B811)</f>
        <v>6.21</v>
      </c>
      <c r="C810" s="4">
        <f>IF('True_Odds_Calculator_3-way'!C811="","",'True_Odds_Calculator_3-way'!C811)</f>
        <v>11.4</v>
      </c>
      <c r="D810" s="9">
        <f t="shared" si="169"/>
        <v>0.76424371866617602</v>
      </c>
      <c r="E810" s="9">
        <f t="shared" si="170"/>
        <v>0.15285708191180419</v>
      </c>
      <c r="F810" s="9">
        <f t="shared" si="171"/>
        <v>8.2899199422019537E-2</v>
      </c>
      <c r="G810" s="9">
        <f t="shared" si="172"/>
        <v>1.0637348720031343</v>
      </c>
      <c r="H810" s="9">
        <f t="shared" si="173"/>
        <v>1.3084831128809093</v>
      </c>
      <c r="I810" s="9">
        <f t="shared" si="174"/>
        <v>6.5420586831363305</v>
      </c>
      <c r="J810" s="9">
        <f t="shared" si="175"/>
        <v>12.0628426688326</v>
      </c>
      <c r="K810" s="11">
        <f t="shared" si="176"/>
        <v>0.77519379844961234</v>
      </c>
      <c r="L810" s="11">
        <f t="shared" si="177"/>
        <v>0.1610305958132045</v>
      </c>
      <c r="M810" s="11">
        <f t="shared" si="178"/>
        <v>8.771929824561403E-2</v>
      </c>
      <c r="N810" s="11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-0.17206118067641618</v>
      </c>
      <c r="O810" s="11">
        <f>0</f>
        <v>0</v>
      </c>
      <c r="P810" s="11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0.17410488735413787</v>
      </c>
      <c r="Q810" s="11">
        <f>2*'OddsRatio_working_3-way'!K810*'OddsRatio_working_3-way'!L810*'OddsRatio_working_3-way'!M810</f>
        <v>2.1899985830709161E-2</v>
      </c>
      <c r="R810" s="11">
        <f t="shared" si="179"/>
        <v>0</v>
      </c>
      <c r="S810" s="11">
        <f t="shared" si="180"/>
        <v>-1.0118777906189378</v>
      </c>
      <c r="T810" s="11">
        <f t="shared" si="181"/>
        <v>-0.12728022523508647</v>
      </c>
      <c r="U810" s="11">
        <f>'OddsRatio_working_3-way'!S810-'OddsRatio_working_3-way'!R810^2/3</f>
        <v>-1.0118777906189378</v>
      </c>
      <c r="V810" s="11">
        <f>'OddsRatio_working_3-way'!S810*'OddsRatio_working_3-way'!R810/3-2*'OddsRatio_working_3-way'!R810^3/27-'OddsRatio_working_3-way'!T810</f>
        <v>0.12728022523508647</v>
      </c>
      <c r="W810" s="11">
        <f>'OddsRatio_working_3-way'!V810^2+4*'OddsRatio_working_3-way'!U810^3/27</f>
        <v>-0.13728986179420377</v>
      </c>
      <c r="X810" s="11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0.1958890741785374</v>
      </c>
      <c r="Y810" s="11">
        <f>IF('OddsRatio_working_3-way'!W810&gt;=0,IF('OddsRatio_working_3-way'!V810+SQRT('OddsRatio_working_3-way'!W810)&gt;0,0,PI()),ACOS('OddsRatio_working_3-way'!V810/(2*'OddsRatio_working_3-way'!X810)))</f>
        <v>1.2399132643720485</v>
      </c>
      <c r="Z810" s="11">
        <f>'OddsRatio_working_3-way'!X810^(1/3)*COS('OddsRatio_working_3-way'!Y810/3)</f>
        <v>0.53186743600156716</v>
      </c>
      <c r="AA810" s="11">
        <f>'OddsRatio_working_3-way'!X810^(1/3)*COS(('OddsRatio_working_3-way'!Y810+2*PI())/3)</f>
        <v>-0.46794168949095416</v>
      </c>
      <c r="AB810" s="11">
        <f>'OddsRatio_working_3-way'!X810^(1/3)*COS(('OddsRatio_working_3-way'!Y810+4*PI())/3)</f>
        <v>-6.3925746510612877E-2</v>
      </c>
      <c r="AC810" s="11">
        <f>'OddsRatio_working_3-way'!X810^(1/3)*SIN('OddsRatio_working_3-way'!Y810/3)</f>
        <v>0.23325871343660057</v>
      </c>
      <c r="AD810" s="11">
        <f>'OddsRatio_working_3-way'!X810^(1/3)*SIN(('OddsRatio_working_3-way'!Y810+2*PI())/3)</f>
        <v>0.34398135430475107</v>
      </c>
      <c r="AE810" s="11">
        <f>'OddsRatio_working_3-way'!X810^(1/3)*SIN(('OddsRatio_working_3-way'!Y810+4*PI())/3)</f>
        <v>-0.57724006774135161</v>
      </c>
      <c r="AF810" s="11">
        <f>-'OddsRatio_working_3-way'!U810/(3*'OddsRatio_working_3-way'!X810^(1/3))*COS(('OddsRatio_working_3-way'!Y810)/3)</f>
        <v>0.53186743600156716</v>
      </c>
      <c r="AG810" s="11">
        <f>-'OddsRatio_working_3-way'!U810/(3*'OddsRatio_working_3-way'!X810^(1/3))*COS(('OddsRatio_working_3-way'!Y810+2*PI())/3)</f>
        <v>-0.46794168949095416</v>
      </c>
      <c r="AH810" s="11">
        <f>-'OddsRatio_working_3-way'!U810/(3*'OddsRatio_working_3-way'!X810^(1/3))*COS(('OddsRatio_working_3-way'!Y810+4*PI())/3)</f>
        <v>-6.3925746510612877E-2</v>
      </c>
      <c r="AI810" s="11">
        <f>'OddsRatio_working_3-way'!U810/(3*'OddsRatio_working_3-way'!X810^(1/3))*SIN(('OddsRatio_working_3-way'!Y810)/3)</f>
        <v>-0.23325871343660057</v>
      </c>
      <c r="AJ810" s="11">
        <f>'OddsRatio_working_3-way'!U810/(3*'OddsRatio_working_3-way'!X810^(1/3))*SIN(('OddsRatio_working_3-way'!Y810+2*PI())/3)</f>
        <v>-0.34398135430475107</v>
      </c>
      <c r="AK810" s="11">
        <f>'OddsRatio_working_3-way'!U810/(3*'OddsRatio_working_3-way'!X810^(1/3))*SIN(('OddsRatio_working_3-way'!Y810+4*PI())/3)</f>
        <v>0.57724006774135161</v>
      </c>
      <c r="AL810" s="11">
        <f>'OddsRatio_working_3-way'!Z810+'OddsRatio_working_3-way'!AF810</f>
        <v>1.0637348720031343</v>
      </c>
      <c r="AM810" s="11">
        <f>'OddsRatio_working_3-way'!AA810+'OddsRatio_working_3-way'!AG810</f>
        <v>-0.93588337898190832</v>
      </c>
      <c r="AN810" s="11">
        <f>'OddsRatio_working_3-way'!AB810+'OddsRatio_working_3-way'!AH810</f>
        <v>-0.12785149302122575</v>
      </c>
      <c r="AO810" s="11">
        <f>'OddsRatio_working_3-way'!AC810+'OddsRatio_working_3-way'!AI810</f>
        <v>0</v>
      </c>
      <c r="AP810" s="11">
        <f>'OddsRatio_working_3-way'!AD810+'OddsRatio_working_3-way'!AJ810</f>
        <v>0</v>
      </c>
      <c r="AQ810" s="11">
        <f>'OddsRatio_working_3-way'!AE810+'OddsRatio_working_3-way'!AK810</f>
        <v>0</v>
      </c>
      <c r="AR810" s="10">
        <f>IF(A810="","",IF(('OddsRatio_working_3-way'!X810=0),IF(Q810&gt;0,-Q810^(1/3),(-Q810)^(1/3)),'OddsRatio_working_3-way'!AL810-'OddsRatio_working_3-way'!R810/3))</f>
        <v>1.0637348720031343</v>
      </c>
      <c r="AS810" s="11">
        <f>IF(('OddsRatio_working_3-way'!X810=0),IF(Q810&gt;0,-Q810^(1/3),(-Q810)^(1/3)),'OddsRatio_working_3-way'!AM810-'OddsRatio_working_3-way'!R810/3)</f>
        <v>-0.93588337898190832</v>
      </c>
      <c r="AT810" s="11">
        <f>IF(('OddsRatio_working_3-way'!X810=0),IF(Q810&gt;0,-Q810^(1/3),(-Q810)^(1/3)),'OddsRatio_working_3-way'!AN810-'OddsRatio_working_3-way'!R810/3)</f>
        <v>-0.12785149302122575</v>
      </c>
      <c r="AU810" s="11">
        <f>IF(('OddsRatio_working_3-way'!X810=0),0,'OddsRatio_working_3-way'!AO810)</f>
        <v>0</v>
      </c>
      <c r="AV810" s="11">
        <f>IF(('OddsRatio_working_3-way'!X810=0),0,'OddsRatio_working_3-way'!AP810)</f>
        <v>0</v>
      </c>
      <c r="AW810" s="11">
        <f>IF(('OddsRatio_working_3-way'!X810=0),0,'OddsRatio_working_3-way'!AQ810)</f>
        <v>0</v>
      </c>
    </row>
    <row r="811" spans="1:49" x14ac:dyDescent="0.2">
      <c r="A811" s="4">
        <f>IF('True_Odds_Calculator_3-way'!A812="","",'True_Odds_Calculator_3-way'!A812)</f>
        <v>2.5499999999999998</v>
      </c>
      <c r="B811" s="4">
        <f>IF('True_Odds_Calculator_3-way'!B812="","",'True_Odds_Calculator_3-way'!B812)</f>
        <v>3.12</v>
      </c>
      <c r="C811" s="4">
        <f>IF('True_Odds_Calculator_3-way'!C812="","",'True_Odds_Calculator_3-way'!C812)</f>
        <v>3.19</v>
      </c>
      <c r="D811" s="9">
        <f t="shared" si="169"/>
        <v>0.3828549362625156</v>
      </c>
      <c r="E811" s="9">
        <f t="shared" si="170"/>
        <v>0.31203789783728775</v>
      </c>
      <c r="F811" s="9">
        <f t="shared" si="171"/>
        <v>0.30510716590019704</v>
      </c>
      <c r="G811" s="9">
        <f t="shared" si="172"/>
        <v>1.0399711951580484</v>
      </c>
      <c r="H811" s="9">
        <f t="shared" si="173"/>
        <v>2.6119553524949746</v>
      </c>
      <c r="I811" s="9">
        <f t="shared" si="174"/>
        <v>3.2047389337350629</v>
      </c>
      <c r="J811" s="9">
        <f t="shared" si="175"/>
        <v>3.2775369173961253</v>
      </c>
      <c r="K811" s="11">
        <f t="shared" si="176"/>
        <v>0.39215686274509809</v>
      </c>
      <c r="L811" s="11">
        <f t="shared" si="177"/>
        <v>0.32051282051282048</v>
      </c>
      <c r="M811" s="11">
        <f t="shared" si="178"/>
        <v>0.31347962382445144</v>
      </c>
      <c r="N811" s="11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-0.28354775717858893</v>
      </c>
      <c r="O811" s="11">
        <f>0</f>
        <v>0</v>
      </c>
      <c r="P811" s="11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0.23089374002152901</v>
      </c>
      <c r="Q811" s="11">
        <f>2*'OddsRatio_working_3-way'!K811*'OddsRatio_working_3-way'!L811*'OddsRatio_working_3-way'!M811</f>
        <v>7.880332423942972E-2</v>
      </c>
      <c r="R811" s="11">
        <f t="shared" si="179"/>
        <v>0</v>
      </c>
      <c r="S811" s="11">
        <f t="shared" si="180"/>
        <v>-0.81430282615885241</v>
      </c>
      <c r="T811" s="11">
        <f t="shared" si="181"/>
        <v>-0.27791905329653677</v>
      </c>
      <c r="U811" s="11">
        <f>'OddsRatio_working_3-way'!S811-'OddsRatio_working_3-way'!R811^2/3</f>
        <v>-0.81430282615885241</v>
      </c>
      <c r="V811" s="11">
        <f>'OddsRatio_working_3-way'!S811*'OddsRatio_working_3-way'!R811/3-2*'OddsRatio_working_3-way'!R811^3/27-'OddsRatio_working_3-way'!T811</f>
        <v>0.27791905329653677</v>
      </c>
      <c r="W811" s="11">
        <f>'OddsRatio_working_3-way'!V811^2+4*'OddsRatio_working_3-way'!U811^3/27</f>
        <v>-2.7543808773961426E-3</v>
      </c>
      <c r="X811" s="11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0.14141550574692949</v>
      </c>
      <c r="Y811" s="11">
        <f>IF('OddsRatio_working_3-way'!W811&gt;=0,IF('OddsRatio_working_3-way'!V811+SQRT('OddsRatio_working_3-way'!W811)&gt;0,0,PI()),ACOS('OddsRatio_working_3-way'!V811/(2*'OddsRatio_working_3-way'!X811)))</f>
        <v>0.1866419929646479</v>
      </c>
      <c r="Z811" s="11">
        <f>'OddsRatio_working_3-way'!X811^(1/3)*COS('OddsRatio_working_3-way'!Y811/3)</f>
        <v>0.51998559757902429</v>
      </c>
      <c r="AA811" s="11">
        <f>'OddsRatio_working_3-way'!X811^(1/3)*COS(('OddsRatio_working_3-way'!Y811+2*PI())/3)</f>
        <v>-0.28804525451983753</v>
      </c>
      <c r="AB811" s="11">
        <f>'OddsRatio_working_3-way'!X811^(1/3)*COS(('OddsRatio_working_3-way'!Y811+4*PI())/3)</f>
        <v>-0.23194034305918693</v>
      </c>
      <c r="AC811" s="11">
        <f>'OddsRatio_working_3-way'!X811^(1/3)*SIN('OddsRatio_working_3-way'!Y811/3)</f>
        <v>3.2392185734666727E-2</v>
      </c>
      <c r="AD811" s="11">
        <f>'OddsRatio_working_3-way'!X811^(1/3)*SIN(('OddsRatio_working_3-way'!Y811+2*PI())/3)</f>
        <v>0.43412464423813379</v>
      </c>
      <c r="AE811" s="11">
        <f>'OddsRatio_working_3-way'!X811^(1/3)*SIN(('OddsRatio_working_3-way'!Y811+4*PI())/3)</f>
        <v>-0.46651682997280047</v>
      </c>
      <c r="AF811" s="11">
        <f>-'OddsRatio_working_3-way'!U811/(3*'OddsRatio_working_3-way'!X811^(1/3))*COS(('OddsRatio_working_3-way'!Y811)/3)</f>
        <v>0.51998559757902418</v>
      </c>
      <c r="AG811" s="11">
        <f>-'OddsRatio_working_3-way'!U811/(3*'OddsRatio_working_3-way'!X811^(1/3))*COS(('OddsRatio_working_3-way'!Y811+2*PI())/3)</f>
        <v>-0.28804525451983748</v>
      </c>
      <c r="AH811" s="11">
        <f>-'OddsRatio_working_3-way'!U811/(3*'OddsRatio_working_3-way'!X811^(1/3))*COS(('OddsRatio_working_3-way'!Y811+4*PI())/3)</f>
        <v>-0.23194034305918687</v>
      </c>
      <c r="AI811" s="11">
        <f>'OddsRatio_working_3-way'!U811/(3*'OddsRatio_working_3-way'!X811^(1/3))*SIN(('OddsRatio_working_3-way'!Y811)/3)</f>
        <v>-3.239218573466672E-2</v>
      </c>
      <c r="AJ811" s="11">
        <f>'OddsRatio_working_3-way'!U811/(3*'OddsRatio_working_3-way'!X811^(1/3))*SIN(('OddsRatio_working_3-way'!Y811+2*PI())/3)</f>
        <v>-0.43412464423813368</v>
      </c>
      <c r="AK811" s="11">
        <f>'OddsRatio_working_3-way'!U811/(3*'OddsRatio_working_3-way'!X811^(1/3))*SIN(('OddsRatio_working_3-way'!Y811+4*PI())/3)</f>
        <v>0.46651682997280042</v>
      </c>
      <c r="AL811" s="11">
        <f>'OddsRatio_working_3-way'!Z811+'OddsRatio_working_3-way'!AF811</f>
        <v>1.0399711951580484</v>
      </c>
      <c r="AM811" s="11">
        <f>'OddsRatio_working_3-way'!AA811+'OddsRatio_working_3-way'!AG811</f>
        <v>-0.57609050903967507</v>
      </c>
      <c r="AN811" s="11">
        <f>'OddsRatio_working_3-way'!AB811+'OddsRatio_working_3-way'!AH811</f>
        <v>-0.4638806861183738</v>
      </c>
      <c r="AO811" s="11">
        <f>'OddsRatio_working_3-way'!AC811+'OddsRatio_working_3-way'!AI811</f>
        <v>0</v>
      </c>
      <c r="AP811" s="11">
        <f>'OddsRatio_working_3-way'!AD811+'OddsRatio_working_3-way'!AJ811</f>
        <v>0</v>
      </c>
      <c r="AQ811" s="11">
        <f>'OddsRatio_working_3-way'!AE811+'OddsRatio_working_3-way'!AK811</f>
        <v>0</v>
      </c>
      <c r="AR811" s="10">
        <f>IF(A811="","",IF(('OddsRatio_working_3-way'!X811=0),IF(Q811&gt;0,-Q811^(1/3),(-Q811)^(1/3)),'OddsRatio_working_3-way'!AL811-'OddsRatio_working_3-way'!R811/3))</f>
        <v>1.0399711951580484</v>
      </c>
      <c r="AS811" s="11">
        <f>IF(('OddsRatio_working_3-way'!X811=0),IF(Q811&gt;0,-Q811^(1/3),(-Q811)^(1/3)),'OddsRatio_working_3-way'!AM811-'OddsRatio_working_3-way'!R811/3)</f>
        <v>-0.57609050903967507</v>
      </c>
      <c r="AT811" s="11">
        <f>IF(('OddsRatio_working_3-way'!X811=0),IF(Q811&gt;0,-Q811^(1/3),(-Q811)^(1/3)),'OddsRatio_working_3-way'!AN811-'OddsRatio_working_3-way'!R811/3)</f>
        <v>-0.4638806861183738</v>
      </c>
      <c r="AU811" s="11">
        <f>IF(('OddsRatio_working_3-way'!X811=0),0,'OddsRatio_working_3-way'!AO811)</f>
        <v>0</v>
      </c>
      <c r="AV811" s="11">
        <f>IF(('OddsRatio_working_3-way'!X811=0),0,'OddsRatio_working_3-way'!AP811)</f>
        <v>0</v>
      </c>
      <c r="AW811" s="11">
        <f>IF(('OddsRatio_working_3-way'!X811=0),0,'OddsRatio_working_3-way'!AQ811)</f>
        <v>0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>
        <f>IF('True_Odds_Calculator_3-way'!A813="","",'True_Odds_Calculator_3-way'!A813)</f>
        <v>1.87</v>
      </c>
      <c r="B813" s="4">
        <f>IF('True_Odds_Calculator_3-way'!B813="","",'True_Odds_Calculator_3-way'!B813)</f>
        <v>3.56</v>
      </c>
      <c r="C813" s="4">
        <f>IF('True_Odds_Calculator_3-way'!C813="","",'True_Odds_Calculator_3-way'!C813)</f>
        <v>4.66</v>
      </c>
      <c r="D813" s="9">
        <f t="shared" si="169"/>
        <v>0.52250625686917374</v>
      </c>
      <c r="E813" s="9">
        <f t="shared" si="170"/>
        <v>0.27107339694139831</v>
      </c>
      <c r="F813" s="9">
        <f t="shared" si="171"/>
        <v>0.20642034618942795</v>
      </c>
      <c r="G813" s="9">
        <f t="shared" si="172"/>
        <v>1.0504053792535082</v>
      </c>
      <c r="H813" s="9">
        <f t="shared" si="173"/>
        <v>1.9138526799505526</v>
      </c>
      <c r="I813" s="9">
        <f t="shared" si="174"/>
        <v>3.689037770888981</v>
      </c>
      <c r="J813" s="9">
        <f t="shared" si="175"/>
        <v>4.8444836880678386</v>
      </c>
      <c r="K813" s="11">
        <f t="shared" si="176"/>
        <v>0.53475935828876997</v>
      </c>
      <c r="L813" s="11">
        <f t="shared" si="177"/>
        <v>0.2808988764044944</v>
      </c>
      <c r="M813" s="11">
        <f t="shared" si="178"/>
        <v>0.21459227467811159</v>
      </c>
      <c r="N813" s="11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-0.26276213510738911</v>
      </c>
      <c r="O813" s="11">
        <f>0</f>
        <v>0</v>
      </c>
      <c r="P813" s="11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0.22854341577056586</v>
      </c>
      <c r="Q813" s="11">
        <f>2*'OddsRatio_working_3-way'!K813*'OddsRatio_working_3-way'!L813*'OddsRatio_working_3-way'!M813</f>
        <v>6.4469228708199114E-2</v>
      </c>
      <c r="R813" s="11">
        <f t="shared" si="179"/>
        <v>0</v>
      </c>
      <c r="S813" s="11">
        <f t="shared" si="180"/>
        <v>-0.86977301991080913</v>
      </c>
      <c r="T813" s="11">
        <f t="shared" si="181"/>
        <v>-0.24535205075058086</v>
      </c>
      <c r="U813" s="11">
        <f>'OddsRatio_working_3-way'!S813-'OddsRatio_working_3-way'!R813^2/3</f>
        <v>-0.86977301991080913</v>
      </c>
      <c r="V813" s="11">
        <f>'OddsRatio_working_3-way'!S813*'OddsRatio_working_3-way'!R813/3-2*'OddsRatio_working_3-way'!R813^3/27-'OddsRatio_working_3-way'!T813</f>
        <v>0.24535205075058086</v>
      </c>
      <c r="W813" s="11">
        <f>'OddsRatio_working_3-way'!V813^2+4*'OddsRatio_working_3-way'!U813^3/27</f>
        <v>-3.7282035009799687E-2</v>
      </c>
      <c r="X813" s="11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0.15610866713391933</v>
      </c>
      <c r="Y813" s="11">
        <f>IF('OddsRatio_working_3-way'!W813&gt;=0,IF('OddsRatio_working_3-way'!V813+SQRT('OddsRatio_working_3-way'!W813)&gt;0,0,PI()),ACOS('OddsRatio_working_3-way'!V813/(2*'OddsRatio_working_3-way'!X813)))</f>
        <v>0.66674733371511463</v>
      </c>
      <c r="Z813" s="11">
        <f>'OddsRatio_working_3-way'!X813^(1/3)*COS('OddsRatio_working_3-way'!Y813/3)</f>
        <v>0.52520268962675409</v>
      </c>
      <c r="AA813" s="11">
        <f>'OddsRatio_working_3-way'!X813^(1/3)*COS(('OddsRatio_working_3-way'!Y813+2*PI())/3)</f>
        <v>-0.36538683058019089</v>
      </c>
      <c r="AB813" s="11">
        <f>'OddsRatio_working_3-way'!X813^(1/3)*COS(('OddsRatio_working_3-way'!Y813+4*PI())/3)</f>
        <v>-0.15981585904656329</v>
      </c>
      <c r="AC813" s="11">
        <f>'OddsRatio_working_3-way'!X813^(1/3)*SIN('OddsRatio_working_3-way'!Y813/3)</f>
        <v>0.11868645575251273</v>
      </c>
      <c r="AD813" s="11">
        <f>'OddsRatio_working_3-way'!X813^(1/3)*SIN(('OddsRatio_working_3-way'!Y813+2*PI())/3)</f>
        <v>0.39549564347642646</v>
      </c>
      <c r="AE813" s="11">
        <f>'OddsRatio_working_3-way'!X813^(1/3)*SIN(('OddsRatio_working_3-way'!Y813+4*PI())/3)</f>
        <v>-0.5141820992289392</v>
      </c>
      <c r="AF813" s="11">
        <f>-'OddsRatio_working_3-way'!U813/(3*'OddsRatio_working_3-way'!X813^(1/3))*COS(('OddsRatio_working_3-way'!Y813)/3)</f>
        <v>0.5252026896267542</v>
      </c>
      <c r="AG813" s="11">
        <f>-'OddsRatio_working_3-way'!U813/(3*'OddsRatio_working_3-way'!X813^(1/3))*COS(('OddsRatio_working_3-way'!Y813+2*PI())/3)</f>
        <v>-0.36538683058019095</v>
      </c>
      <c r="AH813" s="11">
        <f>-'OddsRatio_working_3-way'!U813/(3*'OddsRatio_working_3-way'!X813^(1/3))*COS(('OddsRatio_working_3-way'!Y813+4*PI())/3)</f>
        <v>-0.15981585904656331</v>
      </c>
      <c r="AI813" s="11">
        <f>'OddsRatio_working_3-way'!U813/(3*'OddsRatio_working_3-way'!X813^(1/3))*SIN(('OddsRatio_working_3-way'!Y813)/3)</f>
        <v>-0.11868645575251276</v>
      </c>
      <c r="AJ813" s="11">
        <f>'OddsRatio_working_3-way'!U813/(3*'OddsRatio_working_3-way'!X813^(1/3))*SIN(('OddsRatio_working_3-way'!Y813+2*PI())/3)</f>
        <v>-0.39549564347642652</v>
      </c>
      <c r="AK813" s="11">
        <f>'OddsRatio_working_3-way'!U813/(3*'OddsRatio_working_3-way'!X813^(1/3))*SIN(('OddsRatio_working_3-way'!Y813+4*PI())/3)</f>
        <v>0.51418209922893932</v>
      </c>
      <c r="AL813" s="11">
        <f>'OddsRatio_working_3-way'!Z813+'OddsRatio_working_3-way'!AF813</f>
        <v>1.0504053792535082</v>
      </c>
      <c r="AM813" s="11">
        <f>'OddsRatio_working_3-way'!AA813+'OddsRatio_working_3-way'!AG813</f>
        <v>-0.73077366116038189</v>
      </c>
      <c r="AN813" s="11">
        <f>'OddsRatio_working_3-way'!AB813+'OddsRatio_working_3-way'!AH813</f>
        <v>-0.31963171809312663</v>
      </c>
      <c r="AO813" s="11">
        <f>'OddsRatio_working_3-way'!AC813+'OddsRatio_working_3-way'!AI813</f>
        <v>0</v>
      </c>
      <c r="AP813" s="11">
        <f>'OddsRatio_working_3-way'!AD813+'OddsRatio_working_3-way'!AJ813</f>
        <v>0</v>
      </c>
      <c r="AQ813" s="11">
        <f>'OddsRatio_working_3-way'!AE813+'OddsRatio_working_3-way'!AK813</f>
        <v>0</v>
      </c>
      <c r="AR813" s="10">
        <f>IF(A813="","",IF(('OddsRatio_working_3-way'!X813=0),IF(Q813&gt;0,-Q813^(1/3),(-Q813)^(1/3)),'OddsRatio_working_3-way'!AL813-'OddsRatio_working_3-way'!R813/3))</f>
        <v>1.0504053792535082</v>
      </c>
      <c r="AS813" s="11">
        <f>IF(('OddsRatio_working_3-way'!X813=0),IF(Q813&gt;0,-Q813^(1/3),(-Q813)^(1/3)),'OddsRatio_working_3-way'!AM813-'OddsRatio_working_3-way'!R813/3)</f>
        <v>-0.73077366116038189</v>
      </c>
      <c r="AT813" s="11">
        <f>IF(('OddsRatio_working_3-way'!X813=0),IF(Q813&gt;0,-Q813^(1/3),(-Q813)^(1/3)),'OddsRatio_working_3-way'!AN813-'OddsRatio_working_3-way'!R813/3)</f>
        <v>-0.31963171809312663</v>
      </c>
      <c r="AU813" s="11">
        <f>IF(('OddsRatio_working_3-way'!X813=0),0,'OddsRatio_working_3-way'!AO813)</f>
        <v>0</v>
      </c>
      <c r="AV813" s="11">
        <f>IF(('OddsRatio_working_3-way'!X813=0),0,'OddsRatio_working_3-way'!AP813)</f>
        <v>0</v>
      </c>
      <c r="AW813" s="11">
        <f>IF(('OddsRatio_working_3-way'!X813=0),0,'OddsRatio_working_3-way'!AQ813)</f>
        <v>0</v>
      </c>
    </row>
    <row r="814" spans="1:49" x14ac:dyDescent="0.2">
      <c r="A814" s="4">
        <f>IF('True_Odds_Calculator_3-way'!A814="","",'True_Odds_Calculator_3-way'!A814)</f>
        <v>2.96</v>
      </c>
      <c r="B814" s="4">
        <f>IF('True_Odds_Calculator_3-way'!B814="","",'True_Odds_Calculator_3-way'!B814)</f>
        <v>3.27</v>
      </c>
      <c r="C814" s="4">
        <f>IF('True_Odds_Calculator_3-way'!C814="","",'True_Odds_Calculator_3-way'!C814)</f>
        <v>2.6</v>
      </c>
      <c r="D814" s="9">
        <f t="shared" si="169"/>
        <v>0.32844114380580897</v>
      </c>
      <c r="E814" s="9">
        <f t="shared" si="170"/>
        <v>0.29690509011134164</v>
      </c>
      <c r="F814" s="9">
        <f t="shared" si="171"/>
        <v>0.37465376608284973</v>
      </c>
      <c r="G814" s="9">
        <f t="shared" si="172"/>
        <v>1.0432069061646358</v>
      </c>
      <c r="H814" s="9">
        <f t="shared" si="173"/>
        <v>3.0446855360826861</v>
      </c>
      <c r="I814" s="9">
        <f t="shared" si="174"/>
        <v>3.3680796769937236</v>
      </c>
      <c r="J814" s="9">
        <f t="shared" si="175"/>
        <v>2.6691310498634175</v>
      </c>
      <c r="K814" s="11">
        <f t="shared" si="176"/>
        <v>0.33783783783783783</v>
      </c>
      <c r="L814" s="11">
        <f t="shared" si="177"/>
        <v>0.3058103975535168</v>
      </c>
      <c r="M814" s="11">
        <f t="shared" si="178"/>
        <v>0.38461538461538458</v>
      </c>
      <c r="N814" s="11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-0.28287143883474175</v>
      </c>
      <c r="O814" s="11">
        <f>0</f>
        <v>0</v>
      </c>
      <c r="P814" s="11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0.23166250230470409</v>
      </c>
      <c r="Q814" s="11">
        <f>2*'OddsRatio_working_3-way'!K814*'OddsRatio_working_3-way'!L814*'OddsRatio_working_3-way'!M814</f>
        <v>7.9472556536776706E-2</v>
      </c>
      <c r="R814" s="11">
        <f t="shared" si="179"/>
        <v>0</v>
      </c>
      <c r="S814" s="11">
        <f t="shared" si="180"/>
        <v>-0.81896745482333833</v>
      </c>
      <c r="T814" s="11">
        <f t="shared" si="181"/>
        <v>-0.28094938415894971</v>
      </c>
      <c r="U814" s="11">
        <f>'OddsRatio_working_3-way'!S814-'OddsRatio_working_3-way'!R814^2/3</f>
        <v>-0.81896745482333833</v>
      </c>
      <c r="V814" s="11">
        <f>'OddsRatio_working_3-way'!S814*'OddsRatio_working_3-way'!R814/3-2*'OddsRatio_working_3-way'!R814^3/27-'OddsRatio_working_3-way'!T814</f>
        <v>0.28094938415894971</v>
      </c>
      <c r="W814" s="11">
        <f>'OddsRatio_working_3-way'!V814^2+4*'OddsRatio_working_3-way'!U814^3/27</f>
        <v>-2.4434096883607509E-3</v>
      </c>
      <c r="X814" s="11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0.14263236496992351</v>
      </c>
      <c r="Y814" s="11">
        <f>IF('OddsRatio_working_3-way'!W814&gt;=0,IF('OddsRatio_working_3-way'!V814+SQRT('OddsRatio_working_3-way'!W814)&gt;0,0,PI()),ACOS('OddsRatio_working_3-way'!V814/(2*'OddsRatio_working_3-way'!X814)))</f>
        <v>0.1741597394812755</v>
      </c>
      <c r="Z814" s="11">
        <f>'OddsRatio_working_3-way'!X814^(1/3)*COS('OddsRatio_working_3-way'!Y814/3)</f>
        <v>0.52160345308231804</v>
      </c>
      <c r="AA814" s="11">
        <f>'OddsRatio_working_3-way'!X814^(1/3)*COS(('OddsRatio_working_3-way'!Y814+2*PI())/3)</f>
        <v>-0.28705514546681771</v>
      </c>
      <c r="AB814" s="11">
        <f>'OddsRatio_working_3-way'!X814^(1/3)*COS(('OddsRatio_working_3-way'!Y814+4*PI())/3)</f>
        <v>-0.23454830761550047</v>
      </c>
      <c r="AC814" s="11">
        <f>'OddsRatio_working_3-way'!X814^(1/3)*SIN('OddsRatio_working_3-way'!Y814/3)</f>
        <v>3.0314836967754014E-2</v>
      </c>
      <c r="AD814" s="11">
        <f>'OddsRatio_working_3-way'!X814^(1/3)*SIN(('OddsRatio_working_3-way'!Y814+2*PI())/3)</f>
        <v>0.43656442258709494</v>
      </c>
      <c r="AE814" s="11">
        <f>'OddsRatio_working_3-way'!X814^(1/3)*SIN(('OddsRatio_working_3-way'!Y814+4*PI())/3)</f>
        <v>-0.46687925955484899</v>
      </c>
      <c r="AF814" s="11">
        <f>-'OddsRatio_working_3-way'!U814/(3*'OddsRatio_working_3-way'!X814^(1/3))*COS(('OddsRatio_working_3-way'!Y814)/3)</f>
        <v>0.52160345308231792</v>
      </c>
      <c r="AG814" s="11">
        <f>-'OddsRatio_working_3-way'!U814/(3*'OddsRatio_working_3-way'!X814^(1/3))*COS(('OddsRatio_working_3-way'!Y814+2*PI())/3)</f>
        <v>-0.28705514546681765</v>
      </c>
      <c r="AH814" s="11">
        <f>-'OddsRatio_working_3-way'!U814/(3*'OddsRatio_working_3-way'!X814^(1/3))*COS(('OddsRatio_working_3-way'!Y814+4*PI())/3)</f>
        <v>-0.23454830761550041</v>
      </c>
      <c r="AI814" s="11">
        <f>'OddsRatio_working_3-way'!U814/(3*'OddsRatio_working_3-way'!X814^(1/3))*SIN(('OddsRatio_working_3-way'!Y814)/3)</f>
        <v>-3.0314836967754007E-2</v>
      </c>
      <c r="AJ814" s="11">
        <f>'OddsRatio_working_3-way'!U814/(3*'OddsRatio_working_3-way'!X814^(1/3))*SIN(('OddsRatio_working_3-way'!Y814+2*PI())/3)</f>
        <v>-0.43656442258709482</v>
      </c>
      <c r="AK814" s="11">
        <f>'OddsRatio_working_3-way'!U814/(3*'OddsRatio_working_3-way'!X814^(1/3))*SIN(('OddsRatio_working_3-way'!Y814+4*PI())/3)</f>
        <v>0.46687925955484894</v>
      </c>
      <c r="AL814" s="11">
        <f>'OddsRatio_working_3-way'!Z814+'OddsRatio_working_3-way'!AF814</f>
        <v>1.0432069061646358</v>
      </c>
      <c r="AM814" s="11">
        <f>'OddsRatio_working_3-way'!AA814+'OddsRatio_working_3-way'!AG814</f>
        <v>-0.5741102909336353</v>
      </c>
      <c r="AN814" s="11">
        <f>'OddsRatio_working_3-way'!AB814+'OddsRatio_working_3-way'!AH814</f>
        <v>-0.46909661523100088</v>
      </c>
      <c r="AO814" s="11">
        <f>'OddsRatio_working_3-way'!AC814+'OddsRatio_working_3-way'!AI814</f>
        <v>0</v>
      </c>
      <c r="AP814" s="11">
        <f>'OddsRatio_working_3-way'!AD814+'OddsRatio_working_3-way'!AJ814</f>
        <v>0</v>
      </c>
      <c r="AQ814" s="11">
        <f>'OddsRatio_working_3-way'!AE814+'OddsRatio_working_3-way'!AK814</f>
        <v>0</v>
      </c>
      <c r="AR814" s="10">
        <f>IF(A814="","",IF(('OddsRatio_working_3-way'!X814=0),IF(Q814&gt;0,-Q814^(1/3),(-Q814)^(1/3)),'OddsRatio_working_3-way'!AL814-'OddsRatio_working_3-way'!R814/3))</f>
        <v>1.0432069061646358</v>
      </c>
      <c r="AS814" s="11">
        <f>IF(('OddsRatio_working_3-way'!X814=0),IF(Q814&gt;0,-Q814^(1/3),(-Q814)^(1/3)),'OddsRatio_working_3-way'!AM814-'OddsRatio_working_3-way'!R814/3)</f>
        <v>-0.5741102909336353</v>
      </c>
      <c r="AT814" s="11">
        <f>IF(('OddsRatio_working_3-way'!X814=0),IF(Q814&gt;0,-Q814^(1/3),(-Q814)^(1/3)),'OddsRatio_working_3-way'!AN814-'OddsRatio_working_3-way'!R814/3)</f>
        <v>-0.46909661523100088</v>
      </c>
      <c r="AU814" s="11">
        <f>IF(('OddsRatio_working_3-way'!X814=0),0,'OddsRatio_working_3-way'!AO814)</f>
        <v>0</v>
      </c>
      <c r="AV814" s="11">
        <f>IF(('OddsRatio_working_3-way'!X814=0),0,'OddsRatio_working_3-way'!AP814)</f>
        <v>0</v>
      </c>
      <c r="AW814" s="11">
        <f>IF(('OddsRatio_working_3-way'!X814=0),0,'OddsRatio_working_3-way'!AQ814)</f>
        <v>0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>
        <f>IF('True_Odds_Calculator_3-way'!A815="","",'True_Odds_Calculator_3-way'!A815)</f>
        <v>2.2000000000000002</v>
      </c>
      <c r="B817" s="4">
        <f>IF('True_Odds_Calculator_3-way'!B815="","",'True_Odds_Calculator_3-way'!B815)</f>
        <v>3.5</v>
      </c>
      <c r="C817" s="4">
        <f>IF('True_Odds_Calculator_3-way'!C815="","",'True_Odds_Calculator_3-way'!C815)</f>
        <v>3.46</v>
      </c>
      <c r="D817" s="9">
        <f t="shared" si="169"/>
        <v>0.44345423070088408</v>
      </c>
      <c r="E817" s="9">
        <f t="shared" si="170"/>
        <v>0.2766532095716086</v>
      </c>
      <c r="F817" s="9">
        <f t="shared" si="171"/>
        <v>0.27989255972750748</v>
      </c>
      <c r="G817" s="9">
        <f t="shared" si="172"/>
        <v>1.0458534589907384</v>
      </c>
      <c r="H817" s="9">
        <f t="shared" si="173"/>
        <v>2.2550241507888864</v>
      </c>
      <c r="I817" s="9">
        <f t="shared" si="174"/>
        <v>3.6146336474768463</v>
      </c>
      <c r="J817" s="9">
        <f t="shared" si="175"/>
        <v>3.5727995091172167</v>
      </c>
      <c r="K817" s="11">
        <f t="shared" si="176"/>
        <v>0.45454545454545453</v>
      </c>
      <c r="L817" s="11">
        <f t="shared" si="177"/>
        <v>0.2857142857142857</v>
      </c>
      <c r="M817" s="11">
        <f t="shared" si="178"/>
        <v>0.28901734104046245</v>
      </c>
      <c r="N817" s="11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-0.27700623076345643</v>
      </c>
      <c r="O817" s="11">
        <f>0</f>
        <v>0</v>
      </c>
      <c r="P817" s="11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0.23121387283236994</v>
      </c>
      <c r="Q817" s="11">
        <f>2*'OddsRatio_working_3-way'!K817*'OddsRatio_working_3-way'!L817*'OddsRatio_working_3-way'!M817</f>
        <v>7.5069439231288934E-2</v>
      </c>
      <c r="R817" s="11">
        <f t="shared" si="179"/>
        <v>0</v>
      </c>
      <c r="S817" s="11">
        <f t="shared" si="180"/>
        <v>-0.83468834688346816</v>
      </c>
      <c r="T817" s="11">
        <f t="shared" si="181"/>
        <v>-0.27100271002710002</v>
      </c>
      <c r="U817" s="11">
        <f>'OddsRatio_working_3-way'!S817-'OddsRatio_working_3-way'!R817^2/3</f>
        <v>-0.83468834688346816</v>
      </c>
      <c r="V817" s="11">
        <f>'OddsRatio_working_3-way'!S817*'OddsRatio_working_3-way'!R817/3-2*'OddsRatio_working_3-way'!R817^3/27-'OddsRatio_working_3-way'!T817</f>
        <v>0.27100271002710002</v>
      </c>
      <c r="W817" s="11">
        <f>'OddsRatio_working_3-way'!V817^2+4*'OddsRatio_working_3-way'!U817^3/27</f>
        <v>-1.2710307638265181E-2</v>
      </c>
      <c r="X817" s="11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0.14675896606365965</v>
      </c>
      <c r="Y817" s="11">
        <f>IF('OddsRatio_working_3-way'!W817&gt;=0,IF('OddsRatio_working_3-way'!V817+SQRT('OddsRatio_working_3-way'!W817)&gt;0,0,PI()),ACOS('OddsRatio_working_3-way'!V817/(2*'OddsRatio_working_3-way'!X817)))</f>
        <v>0.3942319746693248</v>
      </c>
      <c r="Z817" s="11">
        <f>'OddsRatio_working_3-way'!X817^(1/3)*COS('OddsRatio_working_3-way'!Y817/3)</f>
        <v>0.52292672949536922</v>
      </c>
      <c r="AA817" s="11">
        <f>'OddsRatio_working_3-way'!X817^(1/3)*COS(('OddsRatio_working_3-way'!Y817+2*PI())/3)</f>
        <v>-0.32131997177919558</v>
      </c>
      <c r="AB817" s="11">
        <f>'OddsRatio_working_3-way'!X817^(1/3)*COS(('OddsRatio_working_3-way'!Y817+4*PI())/3)</f>
        <v>-0.20160675771617351</v>
      </c>
      <c r="AC817" s="11">
        <f>'OddsRatio_working_3-way'!X817^(1/3)*SIN('OddsRatio_working_3-way'!Y817/3)</f>
        <v>6.9116456364841164E-2</v>
      </c>
      <c r="AD817" s="11">
        <f>'OddsRatio_working_3-way'!X817^(1/3)*SIN(('OddsRatio_working_3-way'!Y817+2*PI())/3)</f>
        <v>0.41830960387848254</v>
      </c>
      <c r="AE817" s="11">
        <f>'OddsRatio_working_3-way'!X817^(1/3)*SIN(('OddsRatio_working_3-way'!Y817+4*PI())/3)</f>
        <v>-0.48742606024332363</v>
      </c>
      <c r="AF817" s="11">
        <f>-'OddsRatio_working_3-way'!U817/(3*'OddsRatio_working_3-way'!X817^(1/3))*COS(('OddsRatio_working_3-way'!Y817)/3)</f>
        <v>0.52292672949536922</v>
      </c>
      <c r="AG817" s="11">
        <f>-'OddsRatio_working_3-way'!U817/(3*'OddsRatio_working_3-way'!X817^(1/3))*COS(('OddsRatio_working_3-way'!Y817+2*PI())/3)</f>
        <v>-0.32131997177919558</v>
      </c>
      <c r="AH817" s="11">
        <f>-'OddsRatio_working_3-way'!U817/(3*'OddsRatio_working_3-way'!X817^(1/3))*COS(('OddsRatio_working_3-way'!Y817+4*PI())/3)</f>
        <v>-0.20160675771617351</v>
      </c>
      <c r="AI817" s="11">
        <f>'OddsRatio_working_3-way'!U817/(3*'OddsRatio_working_3-way'!X817^(1/3))*SIN(('OddsRatio_working_3-way'!Y817)/3)</f>
        <v>-6.9116456364841164E-2</v>
      </c>
      <c r="AJ817" s="11">
        <f>'OddsRatio_working_3-way'!U817/(3*'OddsRatio_working_3-way'!X817^(1/3))*SIN(('OddsRatio_working_3-way'!Y817+2*PI())/3)</f>
        <v>-0.41830960387848254</v>
      </c>
      <c r="AK817" s="11">
        <f>'OddsRatio_working_3-way'!U817/(3*'OddsRatio_working_3-way'!X817^(1/3))*SIN(('OddsRatio_working_3-way'!Y817+4*PI())/3)</f>
        <v>0.48742606024332363</v>
      </c>
      <c r="AL817" s="11">
        <f>'OddsRatio_working_3-way'!Z817+'OddsRatio_working_3-way'!AF817</f>
        <v>1.0458534589907384</v>
      </c>
      <c r="AM817" s="11">
        <f>'OddsRatio_working_3-way'!AA817+'OddsRatio_working_3-way'!AG817</f>
        <v>-0.64263994355839116</v>
      </c>
      <c r="AN817" s="11">
        <f>'OddsRatio_working_3-way'!AB817+'OddsRatio_working_3-way'!AH817</f>
        <v>-0.40321351543234701</v>
      </c>
      <c r="AO817" s="11">
        <f>'OddsRatio_working_3-way'!AC817+'OddsRatio_working_3-way'!AI817</f>
        <v>0</v>
      </c>
      <c r="AP817" s="11">
        <f>'OddsRatio_working_3-way'!AD817+'OddsRatio_working_3-way'!AJ817</f>
        <v>0</v>
      </c>
      <c r="AQ817" s="11">
        <f>'OddsRatio_working_3-way'!AE817+'OddsRatio_working_3-way'!AK817</f>
        <v>0</v>
      </c>
      <c r="AR817" s="10">
        <f>IF(A817="","",IF(('OddsRatio_working_3-way'!X817=0),IF(Q817&gt;0,-Q817^(1/3),(-Q817)^(1/3)),'OddsRatio_working_3-way'!AL817-'OddsRatio_working_3-way'!R817/3))</f>
        <v>1.0458534589907384</v>
      </c>
      <c r="AS817" s="11">
        <f>IF(('OddsRatio_working_3-way'!X817=0),IF(Q817&gt;0,-Q817^(1/3),(-Q817)^(1/3)),'OddsRatio_working_3-way'!AM817-'OddsRatio_working_3-way'!R817/3)</f>
        <v>-0.64263994355839116</v>
      </c>
      <c r="AT817" s="11">
        <f>IF(('OddsRatio_working_3-way'!X817=0),IF(Q817&gt;0,-Q817^(1/3),(-Q817)^(1/3)),'OddsRatio_working_3-way'!AN817-'OddsRatio_working_3-way'!R817/3)</f>
        <v>-0.40321351543234701</v>
      </c>
      <c r="AU817" s="11">
        <f>IF(('OddsRatio_working_3-way'!X817=0),0,'OddsRatio_working_3-way'!AO817)</f>
        <v>0</v>
      </c>
      <c r="AV817" s="11">
        <f>IF(('OddsRatio_working_3-way'!X817=0),0,'OddsRatio_working_3-way'!AP817)</f>
        <v>0</v>
      </c>
      <c r="AW817" s="11">
        <f>IF(('OddsRatio_working_3-way'!X817=0),0,'OddsRatio_working_3-way'!AQ817)</f>
        <v>0</v>
      </c>
    </row>
    <row r="818" spans="1:49" x14ac:dyDescent="0.2">
      <c r="A818" s="4">
        <f>IF('True_Odds_Calculator_3-way'!A816="","",'True_Odds_Calculator_3-way'!A816)</f>
        <v>2.52</v>
      </c>
      <c r="B818" s="4">
        <f>IF('True_Odds_Calculator_3-way'!B816="","",'True_Odds_Calculator_3-way'!B816)</f>
        <v>3.03</v>
      </c>
      <c r="C818" s="4">
        <f>IF('True_Odds_Calculator_3-way'!C816="","",'True_Odds_Calculator_3-way'!C816)</f>
        <v>3.2</v>
      </c>
      <c r="D818" s="9">
        <f t="shared" si="169"/>
        <v>0.38283567372357385</v>
      </c>
      <c r="E818" s="9">
        <f t="shared" si="170"/>
        <v>0.31715984020836979</v>
      </c>
      <c r="F818" s="9">
        <f t="shared" si="171"/>
        <v>0.30000448606805652</v>
      </c>
      <c r="G818" s="9">
        <f t="shared" si="172"/>
        <v>1.0605834040354807</v>
      </c>
      <c r="H818" s="9">
        <f t="shared" si="173"/>
        <v>2.6120867741339304</v>
      </c>
      <c r="I818" s="9">
        <f t="shared" si="174"/>
        <v>3.1529843101920259</v>
      </c>
      <c r="J818" s="9">
        <f t="shared" si="175"/>
        <v>3.3332834888780574</v>
      </c>
      <c r="K818" s="11">
        <f t="shared" si="176"/>
        <v>0.3968253968253968</v>
      </c>
      <c r="L818" s="11">
        <f t="shared" si="177"/>
        <v>0.33003300330033003</v>
      </c>
      <c r="M818" s="11">
        <f t="shared" si="178"/>
        <v>0.3125</v>
      </c>
      <c r="N818" s="11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-0.27782361569490288</v>
      </c>
      <c r="O818" s="11">
        <f>0</f>
        <v>0</v>
      </c>
      <c r="P818" s="11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0.23532859238304779</v>
      </c>
      <c r="Q818" s="11">
        <f>2*'OddsRatio_working_3-way'!K818*'OddsRatio_working_3-way'!L818*'OddsRatio_working_3-way'!M818</f>
        <v>8.1853423437581854E-2</v>
      </c>
      <c r="R818" s="11">
        <f t="shared" si="179"/>
        <v>0</v>
      </c>
      <c r="S818" s="11">
        <f t="shared" si="180"/>
        <v>-0.84704315648054274</v>
      </c>
      <c r="T818" s="11">
        <f t="shared" si="181"/>
        <v>-0.29462370660192794</v>
      </c>
      <c r="U818" s="11">
        <f>'OddsRatio_working_3-way'!S818-'OddsRatio_working_3-way'!R818^2/3</f>
        <v>-0.84704315648054274</v>
      </c>
      <c r="V818" s="11">
        <f>'OddsRatio_working_3-way'!S818*'OddsRatio_working_3-way'!R818/3-2*'OddsRatio_working_3-way'!R818^3/27-'OddsRatio_working_3-way'!T818</f>
        <v>0.29462370660192794</v>
      </c>
      <c r="W818" s="11">
        <f>'OddsRatio_working_3-way'!V818^2+4*'OddsRatio_working_3-way'!U818^3/27</f>
        <v>-3.2321767341108032E-3</v>
      </c>
      <c r="X818" s="11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0.1500294181368855</v>
      </c>
      <c r="Y818" s="11">
        <f>IF('OddsRatio_working_3-way'!W818&gt;=0,IF('OddsRatio_working_3-way'!V818+SQRT('OddsRatio_working_3-way'!W818)&gt;0,0,PI()),ACOS('OddsRatio_working_3-way'!V818/(2*'OddsRatio_working_3-way'!X818)))</f>
        <v>0.19062264069355184</v>
      </c>
      <c r="Z818" s="11">
        <f>'OddsRatio_working_3-way'!X818^(1/3)*COS('OddsRatio_working_3-way'!Y818/3)</f>
        <v>0.53029170201774034</v>
      </c>
      <c r="AA818" s="11">
        <f>'OddsRatio_working_3-way'!X818^(1/3)*COS(('OddsRatio_working_3-way'!Y818+2*PI())/3)</f>
        <v>-0.2943660871215662</v>
      </c>
      <c r="AB818" s="11">
        <f>'OddsRatio_working_3-way'!X818^(1/3)*COS(('OddsRatio_working_3-way'!Y818+4*PI())/3)</f>
        <v>-0.23592561489617453</v>
      </c>
      <c r="AC818" s="11">
        <f>'OddsRatio_working_3-way'!X818^(1/3)*SIN('OddsRatio_working_3-way'!Y818/3)</f>
        <v>3.3740622370898948E-2</v>
      </c>
      <c r="AD818" s="11">
        <f>'OddsRatio_working_3-way'!X818^(1/3)*SIN(('OddsRatio_working_3-way'!Y818+2*PI())/3)</f>
        <v>0.44237577417800139</v>
      </c>
      <c r="AE818" s="11">
        <f>'OddsRatio_working_3-way'!X818^(1/3)*SIN(('OddsRatio_working_3-way'!Y818+4*PI())/3)</f>
        <v>-0.47611639654890014</v>
      </c>
      <c r="AF818" s="11">
        <f>-'OddsRatio_working_3-way'!U818/(3*'OddsRatio_working_3-way'!X818^(1/3))*COS(('OddsRatio_working_3-way'!Y818)/3)</f>
        <v>0.53029170201774034</v>
      </c>
      <c r="AG818" s="11">
        <f>-'OddsRatio_working_3-way'!U818/(3*'OddsRatio_working_3-way'!X818^(1/3))*COS(('OddsRatio_working_3-way'!Y818+2*PI())/3)</f>
        <v>-0.2943660871215662</v>
      </c>
      <c r="AH818" s="11">
        <f>-'OddsRatio_working_3-way'!U818/(3*'OddsRatio_working_3-way'!X818^(1/3))*COS(('OddsRatio_working_3-way'!Y818+4*PI())/3)</f>
        <v>-0.23592561489617453</v>
      </c>
      <c r="AI818" s="11">
        <f>'OddsRatio_working_3-way'!U818/(3*'OddsRatio_working_3-way'!X818^(1/3))*SIN(('OddsRatio_working_3-way'!Y818)/3)</f>
        <v>-3.3740622370898948E-2</v>
      </c>
      <c r="AJ818" s="11">
        <f>'OddsRatio_working_3-way'!U818/(3*'OddsRatio_working_3-way'!X818^(1/3))*SIN(('OddsRatio_working_3-way'!Y818+2*PI())/3)</f>
        <v>-0.44237577417800139</v>
      </c>
      <c r="AK818" s="11">
        <f>'OddsRatio_working_3-way'!U818/(3*'OddsRatio_working_3-way'!X818^(1/3))*SIN(('OddsRatio_working_3-way'!Y818+4*PI())/3)</f>
        <v>0.47611639654890014</v>
      </c>
      <c r="AL818" s="11">
        <f>'OddsRatio_working_3-way'!Z818+'OddsRatio_working_3-way'!AF818</f>
        <v>1.0605834040354807</v>
      </c>
      <c r="AM818" s="11">
        <f>'OddsRatio_working_3-way'!AA818+'OddsRatio_working_3-way'!AG818</f>
        <v>-0.5887321742431324</v>
      </c>
      <c r="AN818" s="11">
        <f>'OddsRatio_working_3-way'!AB818+'OddsRatio_working_3-way'!AH818</f>
        <v>-0.47185122979234906</v>
      </c>
      <c r="AO818" s="11">
        <f>'OddsRatio_working_3-way'!AC818+'OddsRatio_working_3-way'!AI818</f>
        <v>0</v>
      </c>
      <c r="AP818" s="11">
        <f>'OddsRatio_working_3-way'!AD818+'OddsRatio_working_3-way'!AJ818</f>
        <v>0</v>
      </c>
      <c r="AQ818" s="11">
        <f>'OddsRatio_working_3-way'!AE818+'OddsRatio_working_3-way'!AK818</f>
        <v>0</v>
      </c>
      <c r="AR818" s="10">
        <f>IF(A818="","",IF(('OddsRatio_working_3-way'!X818=0),IF(Q818&gt;0,-Q818^(1/3),(-Q818)^(1/3)),'OddsRatio_working_3-way'!AL818-'OddsRatio_working_3-way'!R818/3))</f>
        <v>1.0605834040354807</v>
      </c>
      <c r="AS818" s="11">
        <f>IF(('OddsRatio_working_3-way'!X818=0),IF(Q818&gt;0,-Q818^(1/3),(-Q818)^(1/3)),'OddsRatio_working_3-way'!AM818-'OddsRatio_working_3-way'!R818/3)</f>
        <v>-0.5887321742431324</v>
      </c>
      <c r="AT818" s="11">
        <f>IF(('OddsRatio_working_3-way'!X818=0),IF(Q818&gt;0,-Q818^(1/3),(-Q818)^(1/3)),'OddsRatio_working_3-way'!AN818-'OddsRatio_working_3-way'!R818/3)</f>
        <v>-0.47185122979234906</v>
      </c>
      <c r="AU818" s="11">
        <f>IF(('OddsRatio_working_3-way'!X818=0),0,'OddsRatio_working_3-way'!AO818)</f>
        <v>0</v>
      </c>
      <c r="AV818" s="11">
        <f>IF(('OddsRatio_working_3-way'!X818=0),0,'OddsRatio_working_3-way'!AP818)</f>
        <v>0</v>
      </c>
      <c r="AW818" s="11">
        <f>IF(('OddsRatio_working_3-way'!X818=0),0,'OddsRatio_working_3-way'!AQ818)</f>
        <v>0</v>
      </c>
    </row>
    <row r="819" spans="1:49" x14ac:dyDescent="0.2">
      <c r="A819" s="4">
        <f>IF('True_Odds_Calculator_3-way'!A817="","",'True_Odds_Calculator_3-way'!A817)</f>
        <v>4.05</v>
      </c>
      <c r="B819" s="4">
        <f>IF('True_Odds_Calculator_3-way'!B817="","",'True_Odds_Calculator_3-way'!B817)</f>
        <v>2.91</v>
      </c>
      <c r="C819" s="4">
        <f>IF('True_Odds_Calculator_3-way'!C817="","",'True_Odds_Calculator_3-way'!C817)</f>
        <v>2.17</v>
      </c>
      <c r="D819" s="9">
        <f t="shared" si="169"/>
        <v>0.23256308289811722</v>
      </c>
      <c r="E819" s="9">
        <f t="shared" si="170"/>
        <v>0.32610466480498551</v>
      </c>
      <c r="F819" s="9">
        <f t="shared" si="171"/>
        <v>0.44133225229689721</v>
      </c>
      <c r="G819" s="9">
        <f t="shared" si="172"/>
        <v>1.0819372456251382</v>
      </c>
      <c r="H819" s="9">
        <f t="shared" si="173"/>
        <v>4.2999085991566712</v>
      </c>
      <c r="I819" s="9">
        <f t="shared" si="174"/>
        <v>3.0665001391440136</v>
      </c>
      <c r="J819" s="9">
        <f t="shared" si="175"/>
        <v>2.2658665773814115</v>
      </c>
      <c r="K819" s="11">
        <f t="shared" si="176"/>
        <v>0.24691358024691359</v>
      </c>
      <c r="L819" s="11">
        <f t="shared" si="177"/>
        <v>0.3436426116838488</v>
      </c>
      <c r="M819" s="11">
        <f t="shared" si="178"/>
        <v>0.46082949308755761</v>
      </c>
      <c r="N819" s="11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-0.26650865792867773</v>
      </c>
      <c r="O819" s="11">
        <f>0</f>
        <v>0</v>
      </c>
      <c r="P819" s="11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0.23969155255413244</v>
      </c>
      <c r="Q819" s="11">
        <f>2*'OddsRatio_working_3-way'!K819*'OddsRatio_working_3-way'!L819*'OddsRatio_working_3-way'!M819</f>
        <v>7.8202790392865401E-2</v>
      </c>
      <c r="R819" s="11">
        <f t="shared" si="179"/>
        <v>0</v>
      </c>
      <c r="S819" s="11">
        <f t="shared" si="180"/>
        <v>-0.8993762319657097</v>
      </c>
      <c r="T819" s="11">
        <f t="shared" si="181"/>
        <v>-0.29343433343090042</v>
      </c>
      <c r="U819" s="11">
        <f>'OddsRatio_working_3-way'!S819-'OddsRatio_working_3-way'!R819^2/3</f>
        <v>-0.8993762319657097</v>
      </c>
      <c r="V819" s="11">
        <f>'OddsRatio_working_3-way'!S819*'OddsRatio_working_3-way'!R819/3-2*'OddsRatio_working_3-way'!R819^3/27-'OddsRatio_working_3-way'!T819</f>
        <v>0.29343433343090042</v>
      </c>
      <c r="W819" s="11">
        <f>'OddsRatio_working_3-way'!V819^2+4*'OddsRatio_working_3-way'!U819^3/27</f>
        <v>-2.1671891070287372E-2</v>
      </c>
      <c r="X819" s="11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0.16414597094227154</v>
      </c>
      <c r="Y819" s="11">
        <f>IF('OddsRatio_working_3-way'!W819&gt;=0,IF('OddsRatio_working_3-way'!V819+SQRT('OddsRatio_working_3-way'!W819)&gt;0,0,PI()),ACOS('OddsRatio_working_3-way'!V819/(2*'OddsRatio_working_3-way'!X819)))</f>
        <v>0.46500057087367619</v>
      </c>
      <c r="Z819" s="11">
        <f>'OddsRatio_working_3-way'!X819^(1/3)*COS('OddsRatio_working_3-way'!Y819/3)</f>
        <v>0.54096862281256908</v>
      </c>
      <c r="AA819" s="11">
        <f>'OddsRatio_working_3-way'!X819^(1/3)*COS(('OddsRatio_working_3-way'!Y819+2*PI())/3)</f>
        <v>-0.34368793044681906</v>
      </c>
      <c r="AB819" s="11">
        <f>'OddsRatio_working_3-way'!X819^(1/3)*COS(('OddsRatio_working_3-way'!Y819+4*PI())/3)</f>
        <v>-0.1972806923657501</v>
      </c>
      <c r="AC819" s="11">
        <f>'OddsRatio_working_3-way'!X819^(1/3)*SIN('OddsRatio_working_3-way'!Y819/3)</f>
        <v>8.4528258317414812E-2</v>
      </c>
      <c r="AD819" s="11">
        <f>'OddsRatio_working_3-way'!X819^(1/3)*SIN(('OddsRatio_working_3-way'!Y819+2*PI())/3)</f>
        <v>0.42622844084725936</v>
      </c>
      <c r="AE819" s="11">
        <f>'OddsRatio_working_3-way'!X819^(1/3)*SIN(('OddsRatio_working_3-way'!Y819+4*PI())/3)</f>
        <v>-0.51075669916467414</v>
      </c>
      <c r="AF819" s="11">
        <f>-'OddsRatio_working_3-way'!U819/(3*'OddsRatio_working_3-way'!X819^(1/3))*COS(('OddsRatio_working_3-way'!Y819)/3)</f>
        <v>0.54096862281256908</v>
      </c>
      <c r="AG819" s="11">
        <f>-'OddsRatio_working_3-way'!U819/(3*'OddsRatio_working_3-way'!X819^(1/3))*COS(('OddsRatio_working_3-way'!Y819+2*PI())/3)</f>
        <v>-0.34368793044681906</v>
      </c>
      <c r="AH819" s="11">
        <f>-'OddsRatio_working_3-way'!U819/(3*'OddsRatio_working_3-way'!X819^(1/3))*COS(('OddsRatio_working_3-way'!Y819+4*PI())/3)</f>
        <v>-0.1972806923657501</v>
      </c>
      <c r="AI819" s="11">
        <f>'OddsRatio_working_3-way'!U819/(3*'OddsRatio_working_3-way'!X819^(1/3))*SIN(('OddsRatio_working_3-way'!Y819)/3)</f>
        <v>-8.4528258317414812E-2</v>
      </c>
      <c r="AJ819" s="11">
        <f>'OddsRatio_working_3-way'!U819/(3*'OddsRatio_working_3-way'!X819^(1/3))*SIN(('OddsRatio_working_3-way'!Y819+2*PI())/3)</f>
        <v>-0.42622844084725936</v>
      </c>
      <c r="AK819" s="11">
        <f>'OddsRatio_working_3-way'!U819/(3*'OddsRatio_working_3-way'!X819^(1/3))*SIN(('OddsRatio_working_3-way'!Y819+4*PI())/3)</f>
        <v>0.51075669916467414</v>
      </c>
      <c r="AL819" s="11">
        <f>'OddsRatio_working_3-way'!Z819+'OddsRatio_working_3-way'!AF819</f>
        <v>1.0819372456251382</v>
      </c>
      <c r="AM819" s="11">
        <f>'OddsRatio_working_3-way'!AA819+'OddsRatio_working_3-way'!AG819</f>
        <v>-0.68737586089363811</v>
      </c>
      <c r="AN819" s="11">
        <f>'OddsRatio_working_3-way'!AB819+'OddsRatio_working_3-way'!AH819</f>
        <v>-0.39456138473150021</v>
      </c>
      <c r="AO819" s="11">
        <f>'OddsRatio_working_3-way'!AC819+'OddsRatio_working_3-way'!AI819</f>
        <v>0</v>
      </c>
      <c r="AP819" s="11">
        <f>'OddsRatio_working_3-way'!AD819+'OddsRatio_working_3-way'!AJ819</f>
        <v>0</v>
      </c>
      <c r="AQ819" s="11">
        <f>'OddsRatio_working_3-way'!AE819+'OddsRatio_working_3-way'!AK819</f>
        <v>0</v>
      </c>
      <c r="AR819" s="10">
        <f>IF(A819="","",IF(('OddsRatio_working_3-way'!X819=0),IF(Q819&gt;0,-Q819^(1/3),(-Q819)^(1/3)),'OddsRatio_working_3-way'!AL819-'OddsRatio_working_3-way'!R819/3))</f>
        <v>1.0819372456251382</v>
      </c>
      <c r="AS819" s="11">
        <f>IF(('OddsRatio_working_3-way'!X819=0),IF(Q819&gt;0,-Q819^(1/3),(-Q819)^(1/3)),'OddsRatio_working_3-way'!AM819-'OddsRatio_working_3-way'!R819/3)</f>
        <v>-0.68737586089363811</v>
      </c>
      <c r="AT819" s="11">
        <f>IF(('OddsRatio_working_3-way'!X819=0),IF(Q819&gt;0,-Q819^(1/3),(-Q819)^(1/3)),'OddsRatio_working_3-way'!AN819-'OddsRatio_working_3-way'!R819/3)</f>
        <v>-0.39456138473150021</v>
      </c>
      <c r="AU819" s="11">
        <f>IF(('OddsRatio_working_3-way'!X819=0),0,'OddsRatio_working_3-way'!AO819)</f>
        <v>0</v>
      </c>
      <c r="AV819" s="11">
        <f>IF(('OddsRatio_working_3-way'!X819=0),0,'OddsRatio_working_3-way'!AP819)</f>
        <v>0</v>
      </c>
      <c r="AW819" s="11">
        <f>IF(('OddsRatio_working_3-way'!X819=0),0,'OddsRatio_working_3-way'!AQ819)</f>
        <v>0</v>
      </c>
    </row>
    <row r="820" spans="1:49" x14ac:dyDescent="0.2">
      <c r="A820" s="4">
        <f>IF('True_Odds_Calculator_3-way'!A818="","",'True_Odds_Calculator_3-way'!A818)</f>
        <v>1.28</v>
      </c>
      <c r="B820" s="4">
        <f>IF('True_Odds_Calculator_3-way'!B818="","",'True_Odds_Calculator_3-way'!B818)</f>
        <v>5.39</v>
      </c>
      <c r="C820" s="4">
        <f>IF('True_Odds_Calculator_3-way'!C818="","",'True_Odds_Calculator_3-way'!C818)</f>
        <v>11.12</v>
      </c>
      <c r="D820" s="9">
        <f t="shared" si="169"/>
        <v>0.7560160290815906</v>
      </c>
      <c r="E820" s="9">
        <f t="shared" si="170"/>
        <v>0.16502085968534835</v>
      </c>
      <c r="F820" s="9">
        <f t="shared" si="171"/>
        <v>7.8963111233060906E-2</v>
      </c>
      <c r="G820" s="9">
        <f t="shared" si="172"/>
        <v>1.1525831347347861</v>
      </c>
      <c r="H820" s="9">
        <f t="shared" si="173"/>
        <v>1.3227232777257401</v>
      </c>
      <c r="I820" s="9">
        <f t="shared" si="174"/>
        <v>6.059839961485709</v>
      </c>
      <c r="J820" s="9">
        <f t="shared" si="175"/>
        <v>12.664141323516038</v>
      </c>
      <c r="K820" s="11">
        <f t="shared" si="176"/>
        <v>0.78125</v>
      </c>
      <c r="L820" s="11">
        <f t="shared" si="177"/>
        <v>0.1855287569573284</v>
      </c>
      <c r="M820" s="11">
        <f t="shared" si="178"/>
        <v>8.9928057553956844E-2</v>
      </c>
      <c r="N820" s="11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-0.16214349948612528</v>
      </c>
      <c r="O820" s="11">
        <f>0</f>
        <v>0</v>
      </c>
      <c r="P820" s="11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0.19278118785120327</v>
      </c>
      <c r="Q820" s="11">
        <f>2*'OddsRatio_working_3-way'!K820*'OddsRatio_working_3-way'!L820*'OddsRatio_working_3-way'!M820</f>
        <v>2.6069126146207343E-2</v>
      </c>
      <c r="R820" s="11">
        <f t="shared" si="179"/>
        <v>0</v>
      </c>
      <c r="S820" s="11">
        <f t="shared" si="180"/>
        <v>-1.1889541576577338</v>
      </c>
      <c r="T820" s="11">
        <f t="shared" si="181"/>
        <v>-0.16077811462579228</v>
      </c>
      <c r="U820" s="11">
        <f>'OddsRatio_working_3-way'!S820-'OddsRatio_working_3-way'!R820^2/3</f>
        <v>-1.1889541576577338</v>
      </c>
      <c r="V820" s="11">
        <f>'OddsRatio_working_3-way'!S820*'OddsRatio_working_3-way'!R820/3-2*'OddsRatio_working_3-way'!R820^3/27-'OddsRatio_working_3-way'!T820</f>
        <v>0.16077811462579228</v>
      </c>
      <c r="W820" s="11">
        <f>'OddsRatio_working_3-way'!V820^2+4*'OddsRatio_working_3-way'!U820^3/27</f>
        <v>-0.22314593143517919</v>
      </c>
      <c r="X820" s="11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0.2494972612964938</v>
      </c>
      <c r="Y820" s="11">
        <f>IF('OddsRatio_working_3-way'!W820&gt;=0,IF('OddsRatio_working_3-way'!V820+SQRT('OddsRatio_working_3-way'!W820)&gt;0,0,PI()),ACOS('OddsRatio_working_3-way'!V820/(2*'OddsRatio_working_3-way'!X820)))</f>
        <v>1.2427394222175172</v>
      </c>
      <c r="Z820" s="11">
        <f>'OddsRatio_working_3-way'!X820^(1/3)*COS('OddsRatio_working_3-way'!Y820/3)</f>
        <v>0.57629156736739306</v>
      </c>
      <c r="AA820" s="11">
        <f>'OddsRatio_working_3-way'!X820^(1/3)*COS(('OddsRatio_working_3-way'!Y820+2*PI())/3)</f>
        <v>-0.50758725982336939</v>
      </c>
      <c r="AB820" s="11">
        <f>'OddsRatio_working_3-way'!X820^(1/3)*COS(('OddsRatio_working_3-way'!Y820+4*PI())/3)</f>
        <v>-6.8704307544023777E-2</v>
      </c>
      <c r="AC820" s="11">
        <f>'OddsRatio_working_3-way'!X820^(1/3)*SIN('OddsRatio_working_3-way'!Y820/3)</f>
        <v>0.2533891906412179</v>
      </c>
      <c r="AD820" s="11">
        <f>'OddsRatio_working_3-way'!X820^(1/3)*SIN(('OddsRatio_working_3-way'!Y820+2*PI())/3)</f>
        <v>0.37238854200630461</v>
      </c>
      <c r="AE820" s="11">
        <f>'OddsRatio_working_3-way'!X820^(1/3)*SIN(('OddsRatio_working_3-way'!Y820+4*PI())/3)</f>
        <v>-0.62577773264752246</v>
      </c>
      <c r="AF820" s="11">
        <f>-'OddsRatio_working_3-way'!U820/(3*'OddsRatio_working_3-way'!X820^(1/3))*COS(('OddsRatio_working_3-way'!Y820)/3)</f>
        <v>0.57629156736739306</v>
      </c>
      <c r="AG820" s="11">
        <f>-'OddsRatio_working_3-way'!U820/(3*'OddsRatio_working_3-way'!X820^(1/3))*COS(('OddsRatio_working_3-way'!Y820+2*PI())/3)</f>
        <v>-0.50758725982336939</v>
      </c>
      <c r="AH820" s="11">
        <f>-'OddsRatio_working_3-way'!U820/(3*'OddsRatio_working_3-way'!X820^(1/3))*COS(('OddsRatio_working_3-way'!Y820+4*PI())/3)</f>
        <v>-6.8704307544023777E-2</v>
      </c>
      <c r="AI820" s="11">
        <f>'OddsRatio_working_3-way'!U820/(3*'OddsRatio_working_3-way'!X820^(1/3))*SIN(('OddsRatio_working_3-way'!Y820)/3)</f>
        <v>-0.2533891906412179</v>
      </c>
      <c r="AJ820" s="11">
        <f>'OddsRatio_working_3-way'!U820/(3*'OddsRatio_working_3-way'!X820^(1/3))*SIN(('OddsRatio_working_3-way'!Y820+2*PI())/3)</f>
        <v>-0.37238854200630461</v>
      </c>
      <c r="AK820" s="11">
        <f>'OddsRatio_working_3-way'!U820/(3*'OddsRatio_working_3-way'!X820^(1/3))*SIN(('OddsRatio_working_3-way'!Y820+4*PI())/3)</f>
        <v>0.62577773264752246</v>
      </c>
      <c r="AL820" s="11">
        <f>'OddsRatio_working_3-way'!Z820+'OddsRatio_working_3-way'!AF820</f>
        <v>1.1525831347347861</v>
      </c>
      <c r="AM820" s="11">
        <f>'OddsRatio_working_3-way'!AA820+'OddsRatio_working_3-way'!AG820</f>
        <v>-1.0151745196467388</v>
      </c>
      <c r="AN820" s="11">
        <f>'OddsRatio_working_3-way'!AB820+'OddsRatio_working_3-way'!AH820</f>
        <v>-0.13740861508804755</v>
      </c>
      <c r="AO820" s="11">
        <f>'OddsRatio_working_3-way'!AC820+'OddsRatio_working_3-way'!AI820</f>
        <v>0</v>
      </c>
      <c r="AP820" s="11">
        <f>'OddsRatio_working_3-way'!AD820+'OddsRatio_working_3-way'!AJ820</f>
        <v>0</v>
      </c>
      <c r="AQ820" s="11">
        <f>'OddsRatio_working_3-way'!AE820+'OddsRatio_working_3-way'!AK820</f>
        <v>0</v>
      </c>
      <c r="AR820" s="10">
        <f>IF(A820="","",IF(('OddsRatio_working_3-way'!X820=0),IF(Q820&gt;0,-Q820^(1/3),(-Q820)^(1/3)),'OddsRatio_working_3-way'!AL820-'OddsRatio_working_3-way'!R820/3))</f>
        <v>1.1525831347347861</v>
      </c>
      <c r="AS820" s="11">
        <f>IF(('OddsRatio_working_3-way'!X820=0),IF(Q820&gt;0,-Q820^(1/3),(-Q820)^(1/3)),'OddsRatio_working_3-way'!AM820-'OddsRatio_working_3-way'!R820/3)</f>
        <v>-1.0151745196467388</v>
      </c>
      <c r="AT820" s="11">
        <f>IF(('OddsRatio_working_3-way'!X820=0),IF(Q820&gt;0,-Q820^(1/3),(-Q820)^(1/3)),'OddsRatio_working_3-way'!AN820-'OddsRatio_working_3-way'!R820/3)</f>
        <v>-0.13740861508804755</v>
      </c>
      <c r="AU820" s="11">
        <f>IF(('OddsRatio_working_3-way'!X820=0),0,'OddsRatio_working_3-way'!AO820)</f>
        <v>0</v>
      </c>
      <c r="AV820" s="11">
        <f>IF(('OddsRatio_working_3-way'!X820=0),0,'OddsRatio_working_3-way'!AP820)</f>
        <v>0</v>
      </c>
      <c r="AW820" s="11">
        <f>IF(('OddsRatio_working_3-way'!X820=0),0,'OddsRatio_working_3-way'!AQ820)</f>
        <v>0</v>
      </c>
    </row>
    <row r="821" spans="1:49" x14ac:dyDescent="0.2">
      <c r="A821" s="4">
        <f>IF('True_Odds_Calculator_3-way'!A819="","",'True_Odds_Calculator_3-way'!A819)</f>
        <v>2.34</v>
      </c>
      <c r="B821" s="4">
        <f>IF('True_Odds_Calculator_3-way'!B819="","",'True_Odds_Calculator_3-way'!B819)</f>
        <v>3.3</v>
      </c>
      <c r="C821" s="4">
        <f>IF('True_Odds_Calculator_3-way'!C819="","",'True_Odds_Calculator_3-way'!C819)</f>
        <v>3.14</v>
      </c>
      <c r="D821" s="9">
        <f t="shared" si="169"/>
        <v>0.40948987430664557</v>
      </c>
      <c r="E821" s="9">
        <f t="shared" si="170"/>
        <v>0.287754674863615</v>
      </c>
      <c r="F821" s="9">
        <f t="shared" si="171"/>
        <v>0.30275545082973954</v>
      </c>
      <c r="G821" s="9">
        <f t="shared" si="172"/>
        <v>1.0761662886653482</v>
      </c>
      <c r="H821" s="9">
        <f t="shared" si="173"/>
        <v>2.4420628268115667</v>
      </c>
      <c r="I821" s="9">
        <f t="shared" si="174"/>
        <v>3.4751824639303002</v>
      </c>
      <c r="J821" s="9">
        <f t="shared" si="175"/>
        <v>3.302995857743845</v>
      </c>
      <c r="K821" s="11">
        <f t="shared" si="176"/>
        <v>0.42735042735042739</v>
      </c>
      <c r="L821" s="11">
        <f t="shared" si="177"/>
        <v>0.30303030303030304</v>
      </c>
      <c r="M821" s="11">
        <f t="shared" si="178"/>
        <v>0.31847133757961782</v>
      </c>
      <c r="N821" s="11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-0.27201131022787073</v>
      </c>
      <c r="O821" s="11">
        <f>0</f>
        <v>0</v>
      </c>
      <c r="P821" s="11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0.23837921927093908</v>
      </c>
      <c r="Q821" s="11">
        <f>2*'OddsRatio_working_3-way'!K821*'OddsRatio_working_3-way'!L821*'OddsRatio_working_3-way'!M821</f>
        <v>8.2484158917279934E-2</v>
      </c>
      <c r="R821" s="11">
        <f t="shared" si="179"/>
        <v>0</v>
      </c>
      <c r="S821" s="11">
        <f t="shared" si="180"/>
        <v>-0.87635774803350197</v>
      </c>
      <c r="T821" s="11">
        <f t="shared" si="181"/>
        <v>-0.30323797509809747</v>
      </c>
      <c r="U821" s="11">
        <f>'OddsRatio_working_3-way'!S821-'OddsRatio_working_3-way'!R821^2/3</f>
        <v>-0.87635774803350197</v>
      </c>
      <c r="V821" s="11">
        <f>'OddsRatio_working_3-way'!S821*'OddsRatio_working_3-way'!R821/3-2*'OddsRatio_working_3-way'!R821^3/27-'OddsRatio_working_3-way'!T821</f>
        <v>0.30323797509809747</v>
      </c>
      <c r="W821" s="11">
        <f>'OddsRatio_working_3-way'!V821^2+4*'OddsRatio_working_3-way'!U821^3/27</f>
        <v>-7.7571444068059575E-3</v>
      </c>
      <c r="X821" s="11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0.15788477914954338</v>
      </c>
      <c r="Y821" s="11">
        <f>IF('OddsRatio_working_3-way'!W821&gt;=0,IF('OddsRatio_working_3-way'!V821+SQRT('OddsRatio_working_3-way'!W821)&gt;0,0,PI()),ACOS('OddsRatio_working_3-way'!V821/(2*'OddsRatio_working_3-way'!X821)))</f>
        <v>0.28266997698395024</v>
      </c>
      <c r="Z821" s="11">
        <f>'OddsRatio_working_3-way'!X821^(1/3)*COS('OddsRatio_working_3-way'!Y821/3)</f>
        <v>0.53808314433267412</v>
      </c>
      <c r="AA821" s="11">
        <f>'OddsRatio_working_3-way'!X821^(1/3)*COS(('OddsRatio_working_3-way'!Y821+2*PI())/3)</f>
        <v>-0.31307944617465389</v>
      </c>
      <c r="AB821" s="11">
        <f>'OddsRatio_working_3-way'!X821^(1/3)*COS(('OddsRatio_working_3-way'!Y821+4*PI())/3)</f>
        <v>-0.22500369815802035</v>
      </c>
      <c r="AC821" s="11">
        <f>'OddsRatio_working_3-way'!X821^(1/3)*SIN('OddsRatio_working_3-way'!Y821/3)</f>
        <v>5.0850556826481104E-2</v>
      </c>
      <c r="AD821" s="11">
        <f>'OddsRatio_working_3-way'!X821^(1/3)*SIN(('OddsRatio_working_3-way'!Y821+2*PI())/3)</f>
        <v>0.44056839392706398</v>
      </c>
      <c r="AE821" s="11">
        <f>'OddsRatio_working_3-way'!X821^(1/3)*SIN(('OddsRatio_working_3-way'!Y821+4*PI())/3)</f>
        <v>-0.49141895075354497</v>
      </c>
      <c r="AF821" s="11">
        <f>-'OddsRatio_working_3-way'!U821/(3*'OddsRatio_working_3-way'!X821^(1/3))*COS(('OddsRatio_working_3-way'!Y821)/3)</f>
        <v>0.53808314433267412</v>
      </c>
      <c r="AG821" s="11">
        <f>-'OddsRatio_working_3-way'!U821/(3*'OddsRatio_working_3-way'!X821^(1/3))*COS(('OddsRatio_working_3-way'!Y821+2*PI())/3)</f>
        <v>-0.31307944617465389</v>
      </c>
      <c r="AH821" s="11">
        <f>-'OddsRatio_working_3-way'!U821/(3*'OddsRatio_working_3-way'!X821^(1/3))*COS(('OddsRatio_working_3-way'!Y821+4*PI())/3)</f>
        <v>-0.22500369815802035</v>
      </c>
      <c r="AI821" s="11">
        <f>'OddsRatio_working_3-way'!U821/(3*'OddsRatio_working_3-way'!X821^(1/3))*SIN(('OddsRatio_working_3-way'!Y821)/3)</f>
        <v>-5.0850556826481104E-2</v>
      </c>
      <c r="AJ821" s="11">
        <f>'OddsRatio_working_3-way'!U821/(3*'OddsRatio_working_3-way'!X821^(1/3))*SIN(('OddsRatio_working_3-way'!Y821+2*PI())/3)</f>
        <v>-0.44056839392706398</v>
      </c>
      <c r="AK821" s="11">
        <f>'OddsRatio_working_3-way'!U821/(3*'OddsRatio_working_3-way'!X821^(1/3))*SIN(('OddsRatio_working_3-way'!Y821+4*PI())/3)</f>
        <v>0.49141895075354497</v>
      </c>
      <c r="AL821" s="11">
        <f>'OddsRatio_working_3-way'!Z821+'OddsRatio_working_3-way'!AF821</f>
        <v>1.0761662886653482</v>
      </c>
      <c r="AM821" s="11">
        <f>'OddsRatio_working_3-way'!AA821+'OddsRatio_working_3-way'!AG821</f>
        <v>-0.62615889234930777</v>
      </c>
      <c r="AN821" s="11">
        <f>'OddsRatio_working_3-way'!AB821+'OddsRatio_working_3-way'!AH821</f>
        <v>-0.4500073963160407</v>
      </c>
      <c r="AO821" s="11">
        <f>'OddsRatio_working_3-way'!AC821+'OddsRatio_working_3-way'!AI821</f>
        <v>0</v>
      </c>
      <c r="AP821" s="11">
        <f>'OddsRatio_working_3-way'!AD821+'OddsRatio_working_3-way'!AJ821</f>
        <v>0</v>
      </c>
      <c r="AQ821" s="11">
        <f>'OddsRatio_working_3-way'!AE821+'OddsRatio_working_3-way'!AK821</f>
        <v>0</v>
      </c>
      <c r="AR821" s="10">
        <f>IF(A821="","",IF(('OddsRatio_working_3-way'!X821=0),IF(Q821&gt;0,-Q821^(1/3),(-Q821)^(1/3)),'OddsRatio_working_3-way'!AL821-'OddsRatio_working_3-way'!R821/3))</f>
        <v>1.0761662886653482</v>
      </c>
      <c r="AS821" s="11">
        <f>IF(('OddsRatio_working_3-way'!X821=0),IF(Q821&gt;0,-Q821^(1/3),(-Q821)^(1/3)),'OddsRatio_working_3-way'!AM821-'OddsRatio_working_3-way'!R821/3)</f>
        <v>-0.62615889234930777</v>
      </c>
      <c r="AT821" s="11">
        <f>IF(('OddsRatio_working_3-way'!X821=0),IF(Q821&gt;0,-Q821^(1/3),(-Q821)^(1/3)),'OddsRatio_working_3-way'!AN821-'OddsRatio_working_3-way'!R821/3)</f>
        <v>-0.4500073963160407</v>
      </c>
      <c r="AU821" s="11">
        <f>IF(('OddsRatio_working_3-way'!X821=0),0,'OddsRatio_working_3-way'!AO821)</f>
        <v>0</v>
      </c>
      <c r="AV821" s="11">
        <f>IF(('OddsRatio_working_3-way'!X821=0),0,'OddsRatio_working_3-way'!AP821)</f>
        <v>0</v>
      </c>
      <c r="AW821" s="11">
        <f>IF(('OddsRatio_working_3-way'!X821=0),0,'OddsRatio_working_3-way'!AQ821)</f>
        <v>0</v>
      </c>
    </row>
    <row r="822" spans="1:49" x14ac:dyDescent="0.2">
      <c r="A822" s="4">
        <f>IF('True_Odds_Calculator_3-way'!A820="","",'True_Odds_Calculator_3-way'!A820)</f>
        <v>1.83</v>
      </c>
      <c r="B822" s="4">
        <f>IF('True_Odds_Calculator_3-way'!B820="","",'True_Odds_Calculator_3-way'!B820)</f>
        <v>3.81</v>
      </c>
      <c r="C822" s="4">
        <f>IF('True_Odds_Calculator_3-way'!C820="","",'True_Odds_Calculator_3-way'!C820)</f>
        <v>4.09</v>
      </c>
      <c r="D822" s="9">
        <f t="shared" si="169"/>
        <v>0.52498477638043728</v>
      </c>
      <c r="E822" s="9">
        <f t="shared" si="170"/>
        <v>0.24610558943371297</v>
      </c>
      <c r="F822" s="9">
        <f t="shared" si="171"/>
        <v>0.22890963418584967</v>
      </c>
      <c r="G822" s="9">
        <f t="shared" si="172"/>
        <v>1.0901411318679686</v>
      </c>
      <c r="H822" s="9">
        <f t="shared" si="173"/>
        <v>1.9048171394504143</v>
      </c>
      <c r="I822" s="9">
        <f t="shared" si="174"/>
        <v>4.0632965805489922</v>
      </c>
      <c r="J822" s="9">
        <f t="shared" si="175"/>
        <v>4.3685360974720222</v>
      </c>
      <c r="K822" s="11">
        <f t="shared" si="176"/>
        <v>0.54644808743169393</v>
      </c>
      <c r="L822" s="11">
        <f t="shared" si="177"/>
        <v>0.26246719160104987</v>
      </c>
      <c r="M822" s="11">
        <f t="shared" si="178"/>
        <v>0.24449877750611249</v>
      </c>
      <c r="N822" s="11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-0.25272227259620128</v>
      </c>
      <c r="O822" s="11">
        <f>0</f>
        <v>0</v>
      </c>
      <c r="P822" s="11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0.2360020040182059</v>
      </c>
      <c r="Q822" s="11">
        <f>2*'OddsRatio_working_3-way'!K822*'OddsRatio_working_3-way'!L822*'OddsRatio_working_3-way'!M822</f>
        <v>7.0134325116851678E-2</v>
      </c>
      <c r="R822" s="11">
        <f t="shared" si="179"/>
        <v>0</v>
      </c>
      <c r="S822" s="11">
        <f t="shared" si="180"/>
        <v>-0.93383935493208003</v>
      </c>
      <c r="T822" s="11">
        <f t="shared" si="181"/>
        <v>-0.27751541008382763</v>
      </c>
      <c r="U822" s="11">
        <f>'OddsRatio_working_3-way'!S822-'OddsRatio_working_3-way'!R822^2/3</f>
        <v>-0.93383935493208003</v>
      </c>
      <c r="V822" s="11">
        <f>'OddsRatio_working_3-way'!S822*'OddsRatio_working_3-way'!R822/3-2*'OddsRatio_working_3-way'!R822^3/27-'OddsRatio_working_3-way'!T822</f>
        <v>0.27751541008382763</v>
      </c>
      <c r="W822" s="11">
        <f>'OddsRatio_working_3-way'!V822^2+4*'OddsRatio_working_3-way'!U822^3/27</f>
        <v>-4.3631146386746131E-2</v>
      </c>
      <c r="X822" s="11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0.17367062879250852</v>
      </c>
      <c r="Y822" s="11">
        <f>IF('OddsRatio_working_3-way'!W822&gt;=0,IF('OddsRatio_working_3-way'!V822+SQRT('OddsRatio_working_3-way'!W822)&gt;0,0,PI()),ACOS('OddsRatio_working_3-way'!V822/(2*'OddsRatio_working_3-way'!X822)))</f>
        <v>0.64521502378199858</v>
      </c>
      <c r="Z822" s="11">
        <f>'OddsRatio_working_3-way'!X822^(1/3)*COS('OddsRatio_working_3-way'!Y822/3)</f>
        <v>0.54507056593398429</v>
      </c>
      <c r="AA822" s="11">
        <f>'OddsRatio_working_3-way'!X822^(1/3)*COS(('OddsRatio_working_3-way'!Y822+2*PI())/3)</f>
        <v>-0.37565364868001438</v>
      </c>
      <c r="AB822" s="11">
        <f>'OddsRatio_working_3-way'!X822^(1/3)*COS(('OddsRatio_working_3-way'!Y822+4*PI())/3)</f>
        <v>-0.16941691725396985</v>
      </c>
      <c r="AC822" s="11">
        <f>'OddsRatio_working_3-way'!X822^(1/3)*SIN('OddsRatio_working_3-way'!Y822/3)</f>
        <v>0.11907083240561527</v>
      </c>
      <c r="AD822" s="11">
        <f>'OddsRatio_working_3-way'!X822^(1/3)*SIN(('OddsRatio_working_3-way'!Y822+2*PI())/3)</f>
        <v>0.41250954075118362</v>
      </c>
      <c r="AE822" s="11">
        <f>'OddsRatio_working_3-way'!X822^(1/3)*SIN(('OddsRatio_working_3-way'!Y822+4*PI())/3)</f>
        <v>-0.53158037315679896</v>
      </c>
      <c r="AF822" s="11">
        <f>-'OddsRatio_working_3-way'!U822/(3*'OddsRatio_working_3-way'!X822^(1/3))*COS(('OddsRatio_working_3-way'!Y822)/3)</f>
        <v>0.54507056593398417</v>
      </c>
      <c r="AG822" s="11">
        <f>-'OddsRatio_working_3-way'!U822/(3*'OddsRatio_working_3-way'!X822^(1/3))*COS(('OddsRatio_working_3-way'!Y822+2*PI())/3)</f>
        <v>-0.37565364868001427</v>
      </c>
      <c r="AH822" s="11">
        <f>-'OddsRatio_working_3-way'!U822/(3*'OddsRatio_working_3-way'!X822^(1/3))*COS(('OddsRatio_working_3-way'!Y822+4*PI())/3)</f>
        <v>-0.16941691725396982</v>
      </c>
      <c r="AI822" s="11">
        <f>'OddsRatio_working_3-way'!U822/(3*'OddsRatio_working_3-way'!X822^(1/3))*SIN(('OddsRatio_working_3-way'!Y822)/3)</f>
        <v>-0.11907083240561525</v>
      </c>
      <c r="AJ822" s="11">
        <f>'OddsRatio_working_3-way'!U822/(3*'OddsRatio_working_3-way'!X822^(1/3))*SIN(('OddsRatio_working_3-way'!Y822+2*PI())/3)</f>
        <v>-0.41250954075118357</v>
      </c>
      <c r="AK822" s="11">
        <f>'OddsRatio_working_3-way'!U822/(3*'OddsRatio_working_3-way'!X822^(1/3))*SIN(('OddsRatio_working_3-way'!Y822+4*PI())/3)</f>
        <v>0.53158037315679885</v>
      </c>
      <c r="AL822" s="11">
        <f>'OddsRatio_working_3-way'!Z822+'OddsRatio_working_3-way'!AF822</f>
        <v>1.0901411318679686</v>
      </c>
      <c r="AM822" s="11">
        <f>'OddsRatio_working_3-way'!AA822+'OddsRatio_working_3-way'!AG822</f>
        <v>-0.75130729736002866</v>
      </c>
      <c r="AN822" s="11">
        <f>'OddsRatio_working_3-way'!AB822+'OddsRatio_working_3-way'!AH822</f>
        <v>-0.33883383450793969</v>
      </c>
      <c r="AO822" s="11">
        <f>'OddsRatio_working_3-way'!AC822+'OddsRatio_working_3-way'!AI822</f>
        <v>0</v>
      </c>
      <c r="AP822" s="11">
        <f>'OddsRatio_working_3-way'!AD822+'OddsRatio_working_3-way'!AJ822</f>
        <v>0</v>
      </c>
      <c r="AQ822" s="11">
        <f>'OddsRatio_working_3-way'!AE822+'OddsRatio_working_3-way'!AK822</f>
        <v>0</v>
      </c>
      <c r="AR822" s="10">
        <f>IF(A822="","",IF(('OddsRatio_working_3-way'!X822=0),IF(Q822&gt;0,-Q822^(1/3),(-Q822)^(1/3)),'OddsRatio_working_3-way'!AL822-'OddsRatio_working_3-way'!R822/3))</f>
        <v>1.0901411318679686</v>
      </c>
      <c r="AS822" s="11">
        <f>IF(('OddsRatio_working_3-way'!X822=0),IF(Q822&gt;0,-Q822^(1/3),(-Q822)^(1/3)),'OddsRatio_working_3-way'!AM822-'OddsRatio_working_3-way'!R822/3)</f>
        <v>-0.75130729736002866</v>
      </c>
      <c r="AT822" s="11">
        <f>IF(('OddsRatio_working_3-way'!X822=0),IF(Q822&gt;0,-Q822^(1/3),(-Q822)^(1/3)),'OddsRatio_working_3-way'!AN822-'OddsRatio_working_3-way'!R822/3)</f>
        <v>-0.33883383450793969</v>
      </c>
      <c r="AU822" s="11">
        <f>IF(('OddsRatio_working_3-way'!X822=0),0,'OddsRatio_working_3-way'!AO822)</f>
        <v>0</v>
      </c>
      <c r="AV822" s="11">
        <f>IF(('OddsRatio_working_3-way'!X822=0),0,'OddsRatio_working_3-way'!AP822)</f>
        <v>0</v>
      </c>
      <c r="AW822" s="11">
        <f>IF(('OddsRatio_working_3-way'!X822=0),0,'OddsRatio_working_3-way'!AQ822)</f>
        <v>0</v>
      </c>
    </row>
    <row r="823" spans="1:49" x14ac:dyDescent="0.2">
      <c r="A823" s="4">
        <f>IF('True_Odds_Calculator_3-way'!A821="","",'True_Odds_Calculator_3-way'!A821)</f>
        <v>2.52</v>
      </c>
      <c r="B823" s="4">
        <f>IF('True_Odds_Calculator_3-way'!B821="","",'True_Odds_Calculator_3-way'!B821)</f>
        <v>3</v>
      </c>
      <c r="C823" s="4">
        <f>IF('True_Odds_Calculator_3-way'!C821="","",'True_Odds_Calculator_3-way'!C821)</f>
        <v>3.36</v>
      </c>
      <c r="D823" s="9">
        <f t="shared" si="169"/>
        <v>0.38688969519876709</v>
      </c>
      <c r="E823" s="9">
        <f t="shared" si="170"/>
        <v>0.32413306676847858</v>
      </c>
      <c r="F823" s="9">
        <f t="shared" si="171"/>
        <v>0.28897723803275427</v>
      </c>
      <c r="G823" s="9">
        <f t="shared" si="172"/>
        <v>1.042576340590204</v>
      </c>
      <c r="H823" s="9">
        <f t="shared" si="173"/>
        <v>2.5847160376971101</v>
      </c>
      <c r="I823" s="9">
        <f t="shared" si="174"/>
        <v>3.0851526811804084</v>
      </c>
      <c r="J823" s="9">
        <f t="shared" si="175"/>
        <v>3.4604801637928815</v>
      </c>
      <c r="K823" s="11">
        <f t="shared" si="176"/>
        <v>0.3968253968253968</v>
      </c>
      <c r="L823" s="11">
        <f t="shared" si="177"/>
        <v>0.33333333333333331</v>
      </c>
      <c r="M823" s="11">
        <f t="shared" si="178"/>
        <v>0.29761904761904762</v>
      </c>
      <c r="N823" s="11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-0.28243890148652062</v>
      </c>
      <c r="O823" s="11">
        <f>0</f>
        <v>0</v>
      </c>
      <c r="P823" s="11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0.23148148148148145</v>
      </c>
      <c r="Q823" s="11">
        <f>2*'OddsRatio_working_3-way'!K823*'OddsRatio_working_3-way'!L823*'OddsRatio_working_3-way'!M823</f>
        <v>7.8735197782816832E-2</v>
      </c>
      <c r="R823" s="11">
        <f t="shared" si="179"/>
        <v>0</v>
      </c>
      <c r="S823" s="11">
        <f t="shared" si="180"/>
        <v>-0.81958073148974098</v>
      </c>
      <c r="T823" s="11">
        <f t="shared" si="181"/>
        <v>-0.27876895628902759</v>
      </c>
      <c r="U823" s="11">
        <f>'OddsRatio_working_3-way'!S823-'OddsRatio_working_3-way'!R823^2/3</f>
        <v>-0.81958073148974098</v>
      </c>
      <c r="V823" s="11">
        <f>'OddsRatio_working_3-way'!S823*'OddsRatio_working_3-way'!R823/3-2*'OddsRatio_working_3-way'!R823^3/27-'OddsRatio_working_3-way'!T823</f>
        <v>0.27876895628902759</v>
      </c>
      <c r="W823" s="11">
        <f>'OddsRatio_working_3-way'!V823^2+4*'OddsRatio_working_3-way'!U823^3/27</f>
        <v>-3.846785145995818E-3</v>
      </c>
      <c r="X823" s="11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0.1427926084715781</v>
      </c>
      <c r="Y823" s="11">
        <f>IF('OddsRatio_working_3-way'!W823&gt;=0,IF('OddsRatio_working_3-way'!V823+SQRT('OddsRatio_working_3-way'!W823)&gt;0,0,PI()),ACOS('OddsRatio_working_3-way'!V823/(2*'OddsRatio_working_3-way'!X823)))</f>
        <v>0.21892120838670937</v>
      </c>
      <c r="Z823" s="11">
        <f>'OddsRatio_working_3-way'!X823^(1/3)*COS('OddsRatio_working_3-way'!Y823/3)</f>
        <v>0.52128817029510199</v>
      </c>
      <c r="AA823" s="11">
        <f>'OddsRatio_working_3-way'!X823^(1/3)*COS(('OddsRatio_working_3-way'!Y823+2*PI())/3)</f>
        <v>-0.29364659270718724</v>
      </c>
      <c r="AB823" s="11">
        <f>'OddsRatio_working_3-way'!X823^(1/3)*COS(('OddsRatio_working_3-way'!Y823+4*PI())/3)</f>
        <v>-0.22764157758791503</v>
      </c>
      <c r="AC823" s="11">
        <f>'OddsRatio_working_3-way'!X823^(1/3)*SIN('OddsRatio_working_3-way'!Y823/3)</f>
        <v>3.8108013246977317E-2</v>
      </c>
      <c r="AD823" s="11">
        <f>'OddsRatio_working_3-way'!X823^(1/3)*SIN(('OddsRatio_working_3-way'!Y823+2*PI())/3)</f>
        <v>0.43239479154437827</v>
      </c>
      <c r="AE823" s="11">
        <f>'OddsRatio_working_3-way'!X823^(1/3)*SIN(('OddsRatio_working_3-way'!Y823+4*PI())/3)</f>
        <v>-0.47050280479135542</v>
      </c>
      <c r="AF823" s="11">
        <f>-'OddsRatio_working_3-way'!U823/(3*'OddsRatio_working_3-way'!X823^(1/3))*COS(('OddsRatio_working_3-way'!Y823)/3)</f>
        <v>0.52128817029510188</v>
      </c>
      <c r="AG823" s="11">
        <f>-'OddsRatio_working_3-way'!U823/(3*'OddsRatio_working_3-way'!X823^(1/3))*COS(('OddsRatio_working_3-way'!Y823+2*PI())/3)</f>
        <v>-0.29364659270718718</v>
      </c>
      <c r="AH823" s="11">
        <f>-'OddsRatio_working_3-way'!U823/(3*'OddsRatio_working_3-way'!X823^(1/3))*COS(('OddsRatio_working_3-way'!Y823+4*PI())/3)</f>
        <v>-0.22764157758791501</v>
      </c>
      <c r="AI823" s="11">
        <f>'OddsRatio_working_3-way'!U823/(3*'OddsRatio_working_3-way'!X823^(1/3))*SIN(('OddsRatio_working_3-way'!Y823)/3)</f>
        <v>-3.810801324697731E-2</v>
      </c>
      <c r="AJ823" s="11">
        <f>'OddsRatio_working_3-way'!U823/(3*'OddsRatio_working_3-way'!X823^(1/3))*SIN(('OddsRatio_working_3-way'!Y823+2*PI())/3)</f>
        <v>-0.43239479154437821</v>
      </c>
      <c r="AK823" s="11">
        <f>'OddsRatio_working_3-way'!U823/(3*'OddsRatio_working_3-way'!X823^(1/3))*SIN(('OddsRatio_working_3-way'!Y823+4*PI())/3)</f>
        <v>0.47050280479135531</v>
      </c>
      <c r="AL823" s="11">
        <f>'OddsRatio_working_3-way'!Z823+'OddsRatio_working_3-way'!AF823</f>
        <v>1.042576340590204</v>
      </c>
      <c r="AM823" s="11">
        <f>'OddsRatio_working_3-way'!AA823+'OddsRatio_working_3-way'!AG823</f>
        <v>-0.58729318541437436</v>
      </c>
      <c r="AN823" s="11">
        <f>'OddsRatio_working_3-way'!AB823+'OddsRatio_working_3-way'!AH823</f>
        <v>-0.45528315517583007</v>
      </c>
      <c r="AO823" s="11">
        <f>'OddsRatio_working_3-way'!AC823+'OddsRatio_working_3-way'!AI823</f>
        <v>0</v>
      </c>
      <c r="AP823" s="11">
        <f>'OddsRatio_working_3-way'!AD823+'OddsRatio_working_3-way'!AJ823</f>
        <v>0</v>
      </c>
      <c r="AQ823" s="11">
        <f>'OddsRatio_working_3-way'!AE823+'OddsRatio_working_3-way'!AK823</f>
        <v>0</v>
      </c>
      <c r="AR823" s="10">
        <f>IF(A823="","",IF(('OddsRatio_working_3-way'!X823=0),IF(Q823&gt;0,-Q823^(1/3),(-Q823)^(1/3)),'OddsRatio_working_3-way'!AL823-'OddsRatio_working_3-way'!R823/3))</f>
        <v>1.042576340590204</v>
      </c>
      <c r="AS823" s="11">
        <f>IF(('OddsRatio_working_3-way'!X823=0),IF(Q823&gt;0,-Q823^(1/3),(-Q823)^(1/3)),'OddsRatio_working_3-way'!AM823-'OddsRatio_working_3-way'!R823/3)</f>
        <v>-0.58729318541437436</v>
      </c>
      <c r="AT823" s="11">
        <f>IF(('OddsRatio_working_3-way'!X823=0),IF(Q823&gt;0,-Q823^(1/3),(-Q823)^(1/3)),'OddsRatio_working_3-way'!AN823-'OddsRatio_working_3-way'!R823/3)</f>
        <v>-0.45528315517583007</v>
      </c>
      <c r="AU823" s="11">
        <f>IF(('OddsRatio_working_3-way'!X823=0),0,'OddsRatio_working_3-way'!AO823)</f>
        <v>0</v>
      </c>
      <c r="AV823" s="11">
        <f>IF(('OddsRatio_working_3-way'!X823=0),0,'OddsRatio_working_3-way'!AP823)</f>
        <v>0</v>
      </c>
      <c r="AW823" s="11">
        <f>IF(('OddsRatio_working_3-way'!X823=0),0,'OddsRatio_working_3-way'!AQ823)</f>
        <v>0</v>
      </c>
    </row>
    <row r="824" spans="1:49" x14ac:dyDescent="0.2">
      <c r="A824" s="4">
        <f>IF('True_Odds_Calculator_3-way'!A822="","",'True_Odds_Calculator_3-way'!A822)</f>
        <v>1.89</v>
      </c>
      <c r="B824" s="4">
        <f>IF('True_Odds_Calculator_3-way'!B822="","",'True_Odds_Calculator_3-way'!B822)</f>
        <v>3.83</v>
      </c>
      <c r="C824" s="4">
        <f>IF('True_Odds_Calculator_3-way'!C822="","",'True_Odds_Calculator_3-way'!C822)</f>
        <v>4.18</v>
      </c>
      <c r="D824" s="9">
        <f t="shared" si="169"/>
        <v>0.51725747764631758</v>
      </c>
      <c r="E824" s="9">
        <f t="shared" si="170"/>
        <v>0.25204160411954329</v>
      </c>
      <c r="F824" s="9">
        <f t="shared" si="171"/>
        <v>0.23070091823413896</v>
      </c>
      <c r="G824" s="9">
        <f t="shared" si="172"/>
        <v>1.0486215316894127</v>
      </c>
      <c r="H824" s="9">
        <f t="shared" si="173"/>
        <v>1.9332731632035771</v>
      </c>
      <c r="I824" s="9">
        <f t="shared" si="174"/>
        <v>3.9675989346810385</v>
      </c>
      <c r="J824" s="9">
        <f t="shared" si="175"/>
        <v>4.3346164707723327</v>
      </c>
      <c r="K824" s="11">
        <f t="shared" si="176"/>
        <v>0.52910052910052918</v>
      </c>
      <c r="L824" s="11">
        <f t="shared" si="177"/>
        <v>0.2610966057441253</v>
      </c>
      <c r="M824" s="11">
        <f t="shared" si="178"/>
        <v>0.23923444976076558</v>
      </c>
      <c r="N824" s="11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-0.2647077778313176</v>
      </c>
      <c r="O824" s="11">
        <f>0</f>
        <v>0</v>
      </c>
      <c r="P824" s="11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0.22804062930488661</v>
      </c>
      <c r="Q824" s="11">
        <f>2*'OddsRatio_working_3-way'!K824*'OddsRatio_working_3-way'!L824*'OddsRatio_working_3-way'!M824</f>
        <v>6.6098733131851176E-2</v>
      </c>
      <c r="R824" s="11">
        <f t="shared" si="179"/>
        <v>0</v>
      </c>
      <c r="S824" s="11">
        <f t="shared" si="180"/>
        <v>-0.86148065301731791</v>
      </c>
      <c r="T824" s="11">
        <f t="shared" si="181"/>
        <v>-0.24970453710646892</v>
      </c>
      <c r="U824" s="11">
        <f>'OddsRatio_working_3-way'!S824-'OddsRatio_working_3-way'!R824^2/3</f>
        <v>-0.86148065301731791</v>
      </c>
      <c r="V824" s="11">
        <f>'OddsRatio_working_3-way'!S824*'OddsRatio_working_3-way'!R824/3-2*'OddsRatio_working_3-way'!R824^3/27-'OddsRatio_working_3-way'!T824</f>
        <v>0.24970453710646892</v>
      </c>
      <c r="W824" s="11">
        <f>'OddsRatio_working_3-way'!V824^2+4*'OddsRatio_working_3-way'!U824^3/27</f>
        <v>-3.2365708204884512E-2</v>
      </c>
      <c r="X824" s="11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0.15388149990856637</v>
      </c>
      <c r="Y824" s="11">
        <f>IF('OddsRatio_working_3-way'!W824&gt;=0,IF('OddsRatio_working_3-way'!V824+SQRT('OddsRatio_working_3-way'!W824)&gt;0,0,PI()),ACOS('OddsRatio_working_3-way'!V824/(2*'OddsRatio_working_3-way'!X824)))</f>
        <v>0.62433276275016147</v>
      </c>
      <c r="Z824" s="11">
        <f>'OddsRatio_working_3-way'!X824^(1/3)*COS('OddsRatio_working_3-way'!Y824/3)</f>
        <v>0.52431076584470648</v>
      </c>
      <c r="AA824" s="11">
        <f>'OddsRatio_working_3-way'!X824^(1/3)*COS(('OddsRatio_working_3-way'!Y824+2*PI())/3)</f>
        <v>-0.35803983874722906</v>
      </c>
      <c r="AB824" s="11">
        <f>'OddsRatio_working_3-way'!X824^(1/3)*COS(('OddsRatio_working_3-way'!Y824+4*PI())/3)</f>
        <v>-0.16627092709747776</v>
      </c>
      <c r="AC824" s="11">
        <f>'OddsRatio_working_3-way'!X824^(1/3)*SIN('OddsRatio_working_3-way'!Y824/3)</f>
        <v>0.1107178327631857</v>
      </c>
      <c r="AD824" s="11">
        <f>'OddsRatio_working_3-way'!X824^(1/3)*SIN(('OddsRatio_working_3-way'!Y824+2*PI())/3)</f>
        <v>0.39870752631759732</v>
      </c>
      <c r="AE824" s="11">
        <f>'OddsRatio_working_3-way'!X824^(1/3)*SIN(('OddsRatio_working_3-way'!Y824+4*PI())/3)</f>
        <v>-0.5094253590807829</v>
      </c>
      <c r="AF824" s="11">
        <f>-'OddsRatio_working_3-way'!U824/(3*'OddsRatio_working_3-way'!X824^(1/3))*COS(('OddsRatio_working_3-way'!Y824)/3)</f>
        <v>0.52431076584470637</v>
      </c>
      <c r="AG824" s="11">
        <f>-'OddsRatio_working_3-way'!U824/(3*'OddsRatio_working_3-way'!X824^(1/3))*COS(('OddsRatio_working_3-way'!Y824+2*PI())/3)</f>
        <v>-0.358039838747229</v>
      </c>
      <c r="AH824" s="11">
        <f>-'OddsRatio_working_3-way'!U824/(3*'OddsRatio_working_3-way'!X824^(1/3))*COS(('OddsRatio_working_3-way'!Y824+4*PI())/3)</f>
        <v>-0.16627092709747773</v>
      </c>
      <c r="AI824" s="11">
        <f>'OddsRatio_working_3-way'!U824/(3*'OddsRatio_working_3-way'!X824^(1/3))*SIN(('OddsRatio_working_3-way'!Y824)/3)</f>
        <v>-0.11071783276318567</v>
      </c>
      <c r="AJ824" s="11">
        <f>'OddsRatio_working_3-way'!U824/(3*'OddsRatio_working_3-way'!X824^(1/3))*SIN(('OddsRatio_working_3-way'!Y824+2*PI())/3)</f>
        <v>-0.39870752631759726</v>
      </c>
      <c r="AK824" s="11">
        <f>'OddsRatio_working_3-way'!U824/(3*'OddsRatio_working_3-way'!X824^(1/3))*SIN(('OddsRatio_working_3-way'!Y824+4*PI())/3)</f>
        <v>0.50942535908078279</v>
      </c>
      <c r="AL824" s="11">
        <f>'OddsRatio_working_3-way'!Z824+'OddsRatio_working_3-way'!AF824</f>
        <v>1.0486215316894127</v>
      </c>
      <c r="AM824" s="11">
        <f>'OddsRatio_working_3-way'!AA824+'OddsRatio_working_3-way'!AG824</f>
        <v>-0.716079677494458</v>
      </c>
      <c r="AN824" s="11">
        <f>'OddsRatio_working_3-way'!AB824+'OddsRatio_working_3-way'!AH824</f>
        <v>-0.33254185419495552</v>
      </c>
      <c r="AO824" s="11">
        <f>'OddsRatio_working_3-way'!AC824+'OddsRatio_working_3-way'!AI824</f>
        <v>0</v>
      </c>
      <c r="AP824" s="11">
        <f>'OddsRatio_working_3-way'!AD824+'OddsRatio_working_3-way'!AJ824</f>
        <v>0</v>
      </c>
      <c r="AQ824" s="11">
        <f>'OddsRatio_working_3-way'!AE824+'OddsRatio_working_3-way'!AK824</f>
        <v>0</v>
      </c>
      <c r="AR824" s="10">
        <f>IF(A824="","",IF(('OddsRatio_working_3-way'!X824=0),IF(Q824&gt;0,-Q824^(1/3),(-Q824)^(1/3)),'OddsRatio_working_3-way'!AL824-'OddsRatio_working_3-way'!R824/3))</f>
        <v>1.0486215316894127</v>
      </c>
      <c r="AS824" s="11">
        <f>IF(('OddsRatio_working_3-way'!X824=0),IF(Q824&gt;0,-Q824^(1/3),(-Q824)^(1/3)),'OddsRatio_working_3-way'!AM824-'OddsRatio_working_3-way'!R824/3)</f>
        <v>-0.716079677494458</v>
      </c>
      <c r="AT824" s="11">
        <f>IF(('OddsRatio_working_3-way'!X824=0),IF(Q824&gt;0,-Q824^(1/3),(-Q824)^(1/3)),'OddsRatio_working_3-way'!AN824-'OddsRatio_working_3-way'!R824/3)</f>
        <v>-0.33254185419495552</v>
      </c>
      <c r="AU824" s="11">
        <f>IF(('OddsRatio_working_3-way'!X824=0),0,'OddsRatio_working_3-way'!AO824)</f>
        <v>0</v>
      </c>
      <c r="AV824" s="11">
        <f>IF(('OddsRatio_working_3-way'!X824=0),0,'OddsRatio_working_3-way'!AP824)</f>
        <v>0</v>
      </c>
      <c r="AW824" s="11">
        <f>IF(('OddsRatio_working_3-way'!X824=0),0,'OddsRatio_working_3-way'!AQ824)</f>
        <v>0</v>
      </c>
    </row>
    <row r="825" spans="1:49" x14ac:dyDescent="0.2">
      <c r="A825" s="4">
        <f>IF('True_Odds_Calculator_3-way'!A823="","",'True_Odds_Calculator_3-way'!A823)</f>
        <v>6.4</v>
      </c>
      <c r="B825" s="4">
        <f>IF('True_Odds_Calculator_3-way'!B823="","",'True_Odds_Calculator_3-way'!B823)</f>
        <v>4.83</v>
      </c>
      <c r="C825" s="4">
        <f>IF('True_Odds_Calculator_3-way'!C823="","",'True_Odds_Calculator_3-way'!C823)</f>
        <v>1.5</v>
      </c>
      <c r="D825" s="9">
        <f t="shared" si="169"/>
        <v>0.14873286815855968</v>
      </c>
      <c r="E825" s="9">
        <f t="shared" si="170"/>
        <v>0.19765113630108458</v>
      </c>
      <c r="F825" s="9">
        <f t="shared" si="171"/>
        <v>0.65361599554035577</v>
      </c>
      <c r="G825" s="9">
        <f t="shared" si="172"/>
        <v>1.0599006353058495</v>
      </c>
      <c r="H825" s="9">
        <f t="shared" si="173"/>
        <v>6.7234634306515879</v>
      </c>
      <c r="I825" s="9">
        <f t="shared" si="174"/>
        <v>5.0594194332214046</v>
      </c>
      <c r="J825" s="9">
        <f t="shared" si="175"/>
        <v>1.5299503176529248</v>
      </c>
      <c r="K825" s="11">
        <f t="shared" si="176"/>
        <v>0.15625</v>
      </c>
      <c r="L825" s="11">
        <f t="shared" si="177"/>
        <v>0.20703933747412007</v>
      </c>
      <c r="M825" s="11">
        <f t="shared" si="178"/>
        <v>0.66666666666666663</v>
      </c>
      <c r="N825" s="11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-0.22302018633540377</v>
      </c>
      <c r="O825" s="11">
        <f>0</f>
        <v>0</v>
      </c>
      <c r="P825" s="11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0.20984299516908211</v>
      </c>
      <c r="Q825" s="11">
        <f>2*'OddsRatio_working_3-way'!K825*'OddsRatio_working_3-way'!L825*'OddsRatio_working_3-way'!M825</f>
        <v>4.3133195307108352E-2</v>
      </c>
      <c r="R825" s="11">
        <f t="shared" si="179"/>
        <v>0</v>
      </c>
      <c r="S825" s="11">
        <f t="shared" si="180"/>
        <v>-0.94091480514456993</v>
      </c>
      <c r="T825" s="11">
        <f t="shared" si="181"/>
        <v>-0.1934048931437965</v>
      </c>
      <c r="U825" s="11">
        <f>'OddsRatio_working_3-way'!S825-'OddsRatio_working_3-way'!R825^2/3</f>
        <v>-0.94091480514456993</v>
      </c>
      <c r="V825" s="11">
        <f>'OddsRatio_working_3-way'!S825*'OddsRatio_working_3-way'!R825/3-2*'OddsRatio_working_3-way'!R825^3/27-'OddsRatio_working_3-way'!T825</f>
        <v>0.1934048931437965</v>
      </c>
      <c r="W825" s="11">
        <f>'OddsRatio_working_3-way'!V825^2+4*'OddsRatio_working_3-way'!U825^3/27</f>
        <v>-8.6003632672752767E-2</v>
      </c>
      <c r="X825" s="11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0.17564814642113086</v>
      </c>
      <c r="Y825" s="11">
        <f>IF('OddsRatio_working_3-way'!W825&gt;=0,IF('OddsRatio_working_3-way'!V825+SQRT('OddsRatio_working_3-way'!W825)&gt;0,0,PI()),ACOS('OddsRatio_working_3-way'!V825/(2*'OddsRatio_working_3-way'!X825)))</f>
        <v>0.98777776091832015</v>
      </c>
      <c r="Z825" s="11">
        <f>'OddsRatio_working_3-way'!X825^(1/3)*COS('OddsRatio_working_3-way'!Y825/3)</f>
        <v>0.52995031765292477</v>
      </c>
      <c r="AA825" s="11">
        <f>'OddsRatio_working_3-way'!X825^(1/3)*COS(('OddsRatio_working_3-way'!Y825+2*PI())/3)</f>
        <v>-0.42179734125234092</v>
      </c>
      <c r="AB825" s="11">
        <f>'OddsRatio_working_3-way'!X825^(1/3)*COS(('OddsRatio_working_3-way'!Y825+4*PI())/3)</f>
        <v>-0.10815297640058383</v>
      </c>
      <c r="AC825" s="11">
        <f>'OddsRatio_working_3-way'!X825^(1/3)*SIN('OddsRatio_working_3-way'!Y825/3)</f>
        <v>0.18108265847697119</v>
      </c>
      <c r="AD825" s="11">
        <f>'OddsRatio_working_3-way'!X825^(1/3)*SIN(('OddsRatio_working_3-way'!Y825+2*PI())/3)</f>
        <v>0.36840910859258025</v>
      </c>
      <c r="AE825" s="11">
        <f>'OddsRatio_working_3-way'!X825^(1/3)*SIN(('OddsRatio_working_3-way'!Y825+4*PI())/3)</f>
        <v>-0.54949176706955138</v>
      </c>
      <c r="AF825" s="11">
        <f>-'OddsRatio_working_3-way'!U825/(3*'OddsRatio_working_3-way'!X825^(1/3))*COS(('OddsRatio_working_3-way'!Y825)/3)</f>
        <v>0.52995031765292466</v>
      </c>
      <c r="AG825" s="11">
        <f>-'OddsRatio_working_3-way'!U825/(3*'OddsRatio_working_3-way'!X825^(1/3))*COS(('OddsRatio_working_3-way'!Y825+2*PI())/3)</f>
        <v>-0.42179734125234086</v>
      </c>
      <c r="AH825" s="11">
        <f>-'OddsRatio_working_3-way'!U825/(3*'OddsRatio_working_3-way'!X825^(1/3))*COS(('OddsRatio_working_3-way'!Y825+4*PI())/3)</f>
        <v>-0.1081529764005838</v>
      </c>
      <c r="AI825" s="11">
        <f>'OddsRatio_working_3-way'!U825/(3*'OddsRatio_working_3-way'!X825^(1/3))*SIN(('OddsRatio_working_3-way'!Y825)/3)</f>
        <v>-0.18108265847697116</v>
      </c>
      <c r="AJ825" s="11">
        <f>'OddsRatio_working_3-way'!U825/(3*'OddsRatio_working_3-way'!X825^(1/3))*SIN(('OddsRatio_working_3-way'!Y825+2*PI())/3)</f>
        <v>-0.36840910859258014</v>
      </c>
      <c r="AK825" s="11">
        <f>'OddsRatio_working_3-way'!U825/(3*'OddsRatio_working_3-way'!X825^(1/3))*SIN(('OddsRatio_working_3-way'!Y825+4*PI())/3)</f>
        <v>0.54949176706955127</v>
      </c>
      <c r="AL825" s="11">
        <f>'OddsRatio_working_3-way'!Z825+'OddsRatio_working_3-way'!AF825</f>
        <v>1.0599006353058495</v>
      </c>
      <c r="AM825" s="11">
        <f>'OddsRatio_working_3-way'!AA825+'OddsRatio_working_3-way'!AG825</f>
        <v>-0.84359468250468184</v>
      </c>
      <c r="AN825" s="11">
        <f>'OddsRatio_working_3-way'!AB825+'OddsRatio_working_3-way'!AH825</f>
        <v>-0.21630595280116763</v>
      </c>
      <c r="AO825" s="11">
        <f>'OddsRatio_working_3-way'!AC825+'OddsRatio_working_3-way'!AI825</f>
        <v>0</v>
      </c>
      <c r="AP825" s="11">
        <f>'OddsRatio_working_3-way'!AD825+'OddsRatio_working_3-way'!AJ825</f>
        <v>0</v>
      </c>
      <c r="AQ825" s="11">
        <f>'OddsRatio_working_3-way'!AE825+'OddsRatio_working_3-way'!AK825</f>
        <v>0</v>
      </c>
      <c r="AR825" s="10">
        <f>IF(A825="","",IF(('OddsRatio_working_3-way'!X825=0),IF(Q825&gt;0,-Q825^(1/3),(-Q825)^(1/3)),'OddsRatio_working_3-way'!AL825-'OddsRatio_working_3-way'!R825/3))</f>
        <v>1.0599006353058495</v>
      </c>
      <c r="AS825" s="11">
        <f>IF(('OddsRatio_working_3-way'!X825=0),IF(Q825&gt;0,-Q825^(1/3),(-Q825)^(1/3)),'OddsRatio_working_3-way'!AM825-'OddsRatio_working_3-way'!R825/3)</f>
        <v>-0.84359468250468184</v>
      </c>
      <c r="AT825" s="11">
        <f>IF(('OddsRatio_working_3-way'!X825=0),IF(Q825&gt;0,-Q825^(1/3),(-Q825)^(1/3)),'OddsRatio_working_3-way'!AN825-'OddsRatio_working_3-way'!R825/3)</f>
        <v>-0.21630595280116763</v>
      </c>
      <c r="AU825" s="11">
        <f>IF(('OddsRatio_working_3-way'!X825=0),0,'OddsRatio_working_3-way'!AO825)</f>
        <v>0</v>
      </c>
      <c r="AV825" s="11">
        <f>IF(('OddsRatio_working_3-way'!X825=0),0,'OddsRatio_working_3-way'!AP825)</f>
        <v>0</v>
      </c>
      <c r="AW825" s="11">
        <f>IF(('OddsRatio_working_3-way'!X825=0),0,'OddsRatio_working_3-way'!AQ825)</f>
        <v>0</v>
      </c>
    </row>
    <row r="826" spans="1:49" x14ac:dyDescent="0.2">
      <c r="A826" s="4">
        <f>IF('True_Odds_Calculator_3-way'!A824="","",'True_Odds_Calculator_3-way'!A824)</f>
        <v>2.77</v>
      </c>
      <c r="B826" s="4">
        <f>IF('True_Odds_Calculator_3-way'!B824="","",'True_Odds_Calculator_3-way'!B824)</f>
        <v>3.66</v>
      </c>
      <c r="C826" s="4">
        <f>IF('True_Odds_Calculator_3-way'!C824="","",'True_Odds_Calculator_3-way'!C824)</f>
        <v>2.54</v>
      </c>
      <c r="D826" s="9">
        <f t="shared" si="169"/>
        <v>0.3513573164633747</v>
      </c>
      <c r="E826" s="9">
        <f t="shared" si="170"/>
        <v>0.26494464822758096</v>
      </c>
      <c r="F826" s="9">
        <f t="shared" si="171"/>
        <v>0.38369803530904439</v>
      </c>
      <c r="G826" s="9">
        <f t="shared" si="172"/>
        <v>1.042997472337382</v>
      </c>
      <c r="H826" s="9">
        <f t="shared" si="173"/>
        <v>2.8461055260371659</v>
      </c>
      <c r="I826" s="9">
        <f t="shared" si="174"/>
        <v>3.7743732764174367</v>
      </c>
      <c r="J826" s="9">
        <f t="shared" si="175"/>
        <v>2.6062161073995687</v>
      </c>
      <c r="K826" s="11">
        <f t="shared" si="176"/>
        <v>0.36101083032490977</v>
      </c>
      <c r="L826" s="11">
        <f t="shared" si="177"/>
        <v>0.27322404371584696</v>
      </c>
      <c r="M826" s="11">
        <f t="shared" si="178"/>
        <v>0.39370078740157477</v>
      </c>
      <c r="N826" s="11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-0.28156654561518868</v>
      </c>
      <c r="O826" s="11">
        <f>0</f>
        <v>0</v>
      </c>
      <c r="P826" s="11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0.23183540478461673</v>
      </c>
      <c r="Q826" s="11">
        <f>2*'OddsRatio_working_3-way'!K826*'OddsRatio_working_3-way'!L826*'OddsRatio_working_3-way'!M826</f>
        <v>7.7666802272903429E-2</v>
      </c>
      <c r="R826" s="11">
        <f t="shared" si="179"/>
        <v>0</v>
      </c>
      <c r="S826" s="11">
        <f t="shared" si="180"/>
        <v>-0.82337695438243397</v>
      </c>
      <c r="T826" s="11">
        <f t="shared" si="181"/>
        <v>-0.27583817567250724</v>
      </c>
      <c r="U826" s="11">
        <f>'OddsRatio_working_3-way'!S826-'OddsRatio_working_3-way'!R826^2/3</f>
        <v>-0.82337695438243397</v>
      </c>
      <c r="V826" s="11">
        <f>'OddsRatio_working_3-way'!S826*'OddsRatio_working_3-way'!R826/3-2*'OddsRatio_working_3-way'!R826^3/27-'OddsRatio_working_3-way'!T826</f>
        <v>0.27583817567250724</v>
      </c>
      <c r="W826" s="11">
        <f>'OddsRatio_working_3-way'!V826^2+4*'OddsRatio_working_3-way'!U826^3/27</f>
        <v>-6.6107948105290221E-3</v>
      </c>
      <c r="X826" s="11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0.14378585984795755</v>
      </c>
      <c r="Y826" s="11">
        <f>IF('OddsRatio_working_3-way'!W826&gt;=0,IF('OddsRatio_working_3-way'!V826+SQRT('OddsRatio_working_3-way'!W826)&gt;0,0,PI()),ACOS('OddsRatio_working_3-way'!V826/(2*'OddsRatio_working_3-way'!X826)))</f>
        <v>0.28664499634405405</v>
      </c>
      <c r="Z826" s="11">
        <f>'OddsRatio_working_3-way'!X826^(1/3)*COS('OddsRatio_working_3-way'!Y826/3)</f>
        <v>0.52149873616869102</v>
      </c>
      <c r="AA826" s="11">
        <f>'OddsRatio_working_3-way'!X826^(1/3)*COS(('OddsRatio_working_3-way'!Y826+2*PI())/3)</f>
        <v>-0.30403377320272457</v>
      </c>
      <c r="AB826" s="11">
        <f>'OddsRatio_working_3-way'!X826^(1/3)*COS(('OddsRatio_working_3-way'!Y826+4*PI())/3)</f>
        <v>-0.2174649629659666</v>
      </c>
      <c r="AC826" s="11">
        <f>'OddsRatio_working_3-way'!X826^(1/3)*SIN('OddsRatio_working_3-way'!Y826/3)</f>
        <v>4.9980525893617823E-2</v>
      </c>
      <c r="AD826" s="11">
        <f>'OddsRatio_working_3-way'!X826^(1/3)*SIN(('OddsRatio_working_3-way'!Y826+2*PI())/3)</f>
        <v>0.42664089061675614</v>
      </c>
      <c r="AE826" s="11">
        <f>'OddsRatio_working_3-way'!X826^(1/3)*SIN(('OddsRatio_working_3-way'!Y826+4*PI())/3)</f>
        <v>-0.47662141651037399</v>
      </c>
      <c r="AF826" s="11">
        <f>-'OddsRatio_working_3-way'!U826/(3*'OddsRatio_working_3-way'!X826^(1/3))*COS(('OddsRatio_working_3-way'!Y826)/3)</f>
        <v>0.52149873616869102</v>
      </c>
      <c r="AG826" s="11">
        <f>-'OddsRatio_working_3-way'!U826/(3*'OddsRatio_working_3-way'!X826^(1/3))*COS(('OddsRatio_working_3-way'!Y826+2*PI())/3)</f>
        <v>-0.30403377320272457</v>
      </c>
      <c r="AH826" s="11">
        <f>-'OddsRatio_working_3-way'!U826/(3*'OddsRatio_working_3-way'!X826^(1/3))*COS(('OddsRatio_working_3-way'!Y826+4*PI())/3)</f>
        <v>-0.2174649629659666</v>
      </c>
      <c r="AI826" s="11">
        <f>'OddsRatio_working_3-way'!U826/(3*'OddsRatio_working_3-way'!X826^(1/3))*SIN(('OddsRatio_working_3-way'!Y826)/3)</f>
        <v>-4.9980525893617823E-2</v>
      </c>
      <c r="AJ826" s="11">
        <f>'OddsRatio_working_3-way'!U826/(3*'OddsRatio_working_3-way'!X826^(1/3))*SIN(('OddsRatio_working_3-way'!Y826+2*PI())/3)</f>
        <v>-0.42664089061675614</v>
      </c>
      <c r="AK826" s="11">
        <f>'OddsRatio_working_3-way'!U826/(3*'OddsRatio_working_3-way'!X826^(1/3))*SIN(('OddsRatio_working_3-way'!Y826+4*PI())/3)</f>
        <v>0.47662141651037399</v>
      </c>
      <c r="AL826" s="11">
        <f>'OddsRatio_working_3-way'!Z826+'OddsRatio_working_3-way'!AF826</f>
        <v>1.042997472337382</v>
      </c>
      <c r="AM826" s="11">
        <f>'OddsRatio_working_3-way'!AA826+'OddsRatio_working_3-way'!AG826</f>
        <v>-0.60806754640544913</v>
      </c>
      <c r="AN826" s="11">
        <f>'OddsRatio_working_3-way'!AB826+'OddsRatio_working_3-way'!AH826</f>
        <v>-0.43492992593193319</v>
      </c>
      <c r="AO826" s="11">
        <f>'OddsRatio_working_3-way'!AC826+'OddsRatio_working_3-way'!AI826</f>
        <v>0</v>
      </c>
      <c r="AP826" s="11">
        <f>'OddsRatio_working_3-way'!AD826+'OddsRatio_working_3-way'!AJ826</f>
        <v>0</v>
      </c>
      <c r="AQ826" s="11">
        <f>'OddsRatio_working_3-way'!AE826+'OddsRatio_working_3-way'!AK826</f>
        <v>0</v>
      </c>
      <c r="AR826" s="10">
        <f>IF(A826="","",IF(('OddsRatio_working_3-way'!X826=0),IF(Q826&gt;0,-Q826^(1/3),(-Q826)^(1/3)),'OddsRatio_working_3-way'!AL826-'OddsRatio_working_3-way'!R826/3))</f>
        <v>1.042997472337382</v>
      </c>
      <c r="AS826" s="11">
        <f>IF(('OddsRatio_working_3-way'!X826=0),IF(Q826&gt;0,-Q826^(1/3),(-Q826)^(1/3)),'OddsRatio_working_3-way'!AM826-'OddsRatio_working_3-way'!R826/3)</f>
        <v>-0.60806754640544913</v>
      </c>
      <c r="AT826" s="11">
        <f>IF(('OddsRatio_working_3-way'!X826=0),IF(Q826&gt;0,-Q826^(1/3),(-Q826)^(1/3)),'OddsRatio_working_3-way'!AN826-'OddsRatio_working_3-way'!R826/3)</f>
        <v>-0.43492992593193319</v>
      </c>
      <c r="AU826" s="11">
        <f>IF(('OddsRatio_working_3-way'!X826=0),0,'OddsRatio_working_3-way'!AO826)</f>
        <v>0</v>
      </c>
      <c r="AV826" s="11">
        <f>IF(('OddsRatio_working_3-way'!X826=0),0,'OddsRatio_working_3-way'!AP826)</f>
        <v>0</v>
      </c>
      <c r="AW826" s="11">
        <f>IF(('OddsRatio_working_3-way'!X826=0),0,'OddsRatio_working_3-way'!AQ826)</f>
        <v>0</v>
      </c>
    </row>
    <row r="827" spans="1:49" x14ac:dyDescent="0.2">
      <c r="A827" s="4">
        <f>IF('True_Odds_Calculator_3-way'!A825="","",'True_Odds_Calculator_3-way'!A825)</f>
        <v>4.62</v>
      </c>
      <c r="B827" s="4">
        <f>IF('True_Odds_Calculator_3-way'!B825="","",'True_Odds_Calculator_3-way'!B825)</f>
        <v>4.33</v>
      </c>
      <c r="C827" s="4">
        <f>IF('True_Odds_Calculator_3-way'!C825="","",'True_Odds_Calculator_3-way'!C825)</f>
        <v>1.71</v>
      </c>
      <c r="D827" s="9">
        <f t="shared" si="169"/>
        <v>0.20727552565325572</v>
      </c>
      <c r="E827" s="9">
        <f t="shared" si="170"/>
        <v>0.22133129145012681</v>
      </c>
      <c r="F827" s="9">
        <f t="shared" si="171"/>
        <v>0.57139318289661745</v>
      </c>
      <c r="G827" s="9">
        <f t="shared" si="172"/>
        <v>1.0564906818187723</v>
      </c>
      <c r="H827" s="9">
        <f t="shared" si="173"/>
        <v>4.8244962681839558</v>
      </c>
      <c r="I827" s="9">
        <f t="shared" si="174"/>
        <v>4.5181139704565121</v>
      </c>
      <c r="J827" s="9">
        <f t="shared" si="175"/>
        <v>1.7501083840913283</v>
      </c>
      <c r="K827" s="11">
        <f t="shared" si="176"/>
        <v>0.21645021645021645</v>
      </c>
      <c r="L827" s="11">
        <f t="shared" si="177"/>
        <v>0.23094688221709006</v>
      </c>
      <c r="M827" s="11">
        <f t="shared" si="178"/>
        <v>0.58479532163742687</v>
      </c>
      <c r="N827" s="11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-0.25019877007235702</v>
      </c>
      <c r="O827" s="11">
        <f>0</f>
        <v>0</v>
      </c>
      <c r="P827" s="11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0.22392510541288951</v>
      </c>
      <c r="Q827" s="11">
        <f>2*'OddsRatio_working_3-way'!K827*'OddsRatio_working_3-way'!L827*'OddsRatio_working_3-way'!M827</f>
        <v>5.8466084964200915E-2</v>
      </c>
      <c r="R827" s="11">
        <f t="shared" si="179"/>
        <v>0</v>
      </c>
      <c r="S827" s="11">
        <f t="shared" si="180"/>
        <v>-0.8949888336706483</v>
      </c>
      <c r="T827" s="11">
        <f t="shared" si="181"/>
        <v>-0.2336785466502998</v>
      </c>
      <c r="U827" s="11">
        <f>'OddsRatio_working_3-way'!S827-'OddsRatio_working_3-way'!R827^2/3</f>
        <v>-0.8949888336706483</v>
      </c>
      <c r="V827" s="11">
        <f>'OddsRatio_working_3-way'!S827*'OddsRatio_working_3-way'!R827/3-2*'OddsRatio_working_3-way'!R827^3/27-'OddsRatio_working_3-way'!T827</f>
        <v>0.2336785466502998</v>
      </c>
      <c r="W827" s="11">
        <f>'OddsRatio_working_3-way'!V827^2+4*'OddsRatio_working_3-way'!U827^3/27</f>
        <v>-5.1600343029163075E-2</v>
      </c>
      <c r="X827" s="11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0.1629463149274627</v>
      </c>
      <c r="Y827" s="11">
        <f>IF('OddsRatio_working_3-way'!W827&gt;=0,IF('OddsRatio_working_3-way'!V827+SQRT('OddsRatio_working_3-way'!W827)&gt;0,0,PI()),ACOS('OddsRatio_working_3-way'!V827/(2*'OddsRatio_working_3-way'!X827)))</f>
        <v>0.77124773320909812</v>
      </c>
      <c r="Z827" s="11">
        <f>'OddsRatio_working_3-way'!X827^(1/3)*COS('OddsRatio_working_3-way'!Y827/3)</f>
        <v>0.52824534090938613</v>
      </c>
      <c r="AA827" s="11">
        <f>'OddsRatio_working_3-way'!X827^(1/3)*COS(('OddsRatio_working_3-way'!Y827+2*PI())/3)</f>
        <v>-0.38439258886036431</v>
      </c>
      <c r="AB827" s="11">
        <f>'OddsRatio_working_3-way'!X827^(1/3)*COS(('OddsRatio_working_3-way'!Y827+4*PI())/3)</f>
        <v>-0.14385275204902195</v>
      </c>
      <c r="AC827" s="11">
        <f>'OddsRatio_working_3-way'!X827^(1/3)*SIN('OddsRatio_working_3-way'!Y827/3)</f>
        <v>0.13887573953385746</v>
      </c>
      <c r="AD827" s="11">
        <f>'OddsRatio_working_3-way'!X827^(1/3)*SIN(('OddsRatio_working_3-way'!Y827+2*PI())/3)</f>
        <v>0.38803601489137102</v>
      </c>
      <c r="AE827" s="11">
        <f>'OddsRatio_working_3-way'!X827^(1/3)*SIN(('OddsRatio_working_3-way'!Y827+4*PI())/3)</f>
        <v>-0.5269117544252282</v>
      </c>
      <c r="AF827" s="11">
        <f>-'OddsRatio_working_3-way'!U827/(3*'OddsRatio_working_3-way'!X827^(1/3))*COS(('OddsRatio_working_3-way'!Y827)/3)</f>
        <v>0.52824534090938613</v>
      </c>
      <c r="AG827" s="11">
        <f>-'OddsRatio_working_3-way'!U827/(3*'OddsRatio_working_3-way'!X827^(1/3))*COS(('OddsRatio_working_3-way'!Y827+2*PI())/3)</f>
        <v>-0.38439258886036431</v>
      </c>
      <c r="AH827" s="11">
        <f>-'OddsRatio_working_3-way'!U827/(3*'OddsRatio_working_3-way'!X827^(1/3))*COS(('OddsRatio_working_3-way'!Y827+4*PI())/3)</f>
        <v>-0.14385275204902195</v>
      </c>
      <c r="AI827" s="11">
        <f>'OddsRatio_working_3-way'!U827/(3*'OddsRatio_working_3-way'!X827^(1/3))*SIN(('OddsRatio_working_3-way'!Y827)/3)</f>
        <v>-0.13887573953385746</v>
      </c>
      <c r="AJ827" s="11">
        <f>'OddsRatio_working_3-way'!U827/(3*'OddsRatio_working_3-way'!X827^(1/3))*SIN(('OddsRatio_working_3-way'!Y827+2*PI())/3)</f>
        <v>-0.38803601489137102</v>
      </c>
      <c r="AK827" s="11">
        <f>'OddsRatio_working_3-way'!U827/(3*'OddsRatio_working_3-way'!X827^(1/3))*SIN(('OddsRatio_working_3-way'!Y827+4*PI())/3)</f>
        <v>0.5269117544252282</v>
      </c>
      <c r="AL827" s="11">
        <f>'OddsRatio_working_3-way'!Z827+'OddsRatio_working_3-way'!AF827</f>
        <v>1.0564906818187723</v>
      </c>
      <c r="AM827" s="11">
        <f>'OddsRatio_working_3-way'!AA827+'OddsRatio_working_3-way'!AG827</f>
        <v>-0.76878517772072863</v>
      </c>
      <c r="AN827" s="11">
        <f>'OddsRatio_working_3-way'!AB827+'OddsRatio_working_3-way'!AH827</f>
        <v>-0.28770550409804391</v>
      </c>
      <c r="AO827" s="11">
        <f>'OddsRatio_working_3-way'!AC827+'OddsRatio_working_3-way'!AI827</f>
        <v>0</v>
      </c>
      <c r="AP827" s="11">
        <f>'OddsRatio_working_3-way'!AD827+'OddsRatio_working_3-way'!AJ827</f>
        <v>0</v>
      </c>
      <c r="AQ827" s="11">
        <f>'OddsRatio_working_3-way'!AE827+'OddsRatio_working_3-way'!AK827</f>
        <v>0</v>
      </c>
      <c r="AR827" s="10">
        <f>IF(A827="","",IF(('OddsRatio_working_3-way'!X827=0),IF(Q827&gt;0,-Q827^(1/3),(-Q827)^(1/3)),'OddsRatio_working_3-way'!AL827-'OddsRatio_working_3-way'!R827/3))</f>
        <v>1.0564906818187723</v>
      </c>
      <c r="AS827" s="11">
        <f>IF(('OddsRatio_working_3-way'!X827=0),IF(Q827&gt;0,-Q827^(1/3),(-Q827)^(1/3)),'OddsRatio_working_3-way'!AM827-'OddsRatio_working_3-way'!R827/3)</f>
        <v>-0.76878517772072863</v>
      </c>
      <c r="AT827" s="11">
        <f>IF(('OddsRatio_working_3-way'!X827=0),IF(Q827&gt;0,-Q827^(1/3),(-Q827)^(1/3)),'OddsRatio_working_3-way'!AN827-'OddsRatio_working_3-way'!R827/3)</f>
        <v>-0.28770550409804391</v>
      </c>
      <c r="AU827" s="11">
        <f>IF(('OddsRatio_working_3-way'!X827=0),0,'OddsRatio_working_3-way'!AO827)</f>
        <v>0</v>
      </c>
      <c r="AV827" s="11">
        <f>IF(('OddsRatio_working_3-way'!X827=0),0,'OddsRatio_working_3-way'!AP827)</f>
        <v>0</v>
      </c>
      <c r="AW827" s="11">
        <f>IF(('OddsRatio_working_3-way'!X827=0),0,'OddsRatio_working_3-way'!AQ827)</f>
        <v>0</v>
      </c>
    </row>
    <row r="828" spans="1:49" x14ac:dyDescent="0.2">
      <c r="A828" s="4">
        <f>IF('True_Odds_Calculator_3-way'!A826="","",'True_Odds_Calculator_3-way'!A826)</f>
        <v>3.05</v>
      </c>
      <c r="B828" s="4">
        <f>IF('True_Odds_Calculator_3-way'!B826="","",'True_Odds_Calculator_3-way'!B826)</f>
        <v>3.45</v>
      </c>
      <c r="C828" s="4">
        <f>IF('True_Odds_Calculator_3-way'!C826="","",'True_Odds_Calculator_3-way'!C826)</f>
        <v>2.44</v>
      </c>
      <c r="D828" s="9">
        <f t="shared" si="169"/>
        <v>0.31878477354219198</v>
      </c>
      <c r="E828" s="9">
        <f t="shared" si="170"/>
        <v>0.28138329370894627</v>
      </c>
      <c r="F828" s="9">
        <f t="shared" si="171"/>
        <v>0.39983193274886175</v>
      </c>
      <c r="G828" s="9">
        <f t="shared" si="172"/>
        <v>1.0423964318460235</v>
      </c>
      <c r="H828" s="9">
        <f t="shared" si="173"/>
        <v>3.1369126852843472</v>
      </c>
      <c r="I828" s="9">
        <f t="shared" si="174"/>
        <v>3.5538712580227578</v>
      </c>
      <c r="J828" s="9">
        <f t="shared" si="175"/>
        <v>2.5010508618582739</v>
      </c>
      <c r="K828" s="11">
        <f t="shared" si="176"/>
        <v>0.32786885245901642</v>
      </c>
      <c r="L828" s="11">
        <f t="shared" si="177"/>
        <v>0.28985507246376813</v>
      </c>
      <c r="M828" s="11">
        <f t="shared" si="178"/>
        <v>0.4098360655737705</v>
      </c>
      <c r="N828" s="11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-0.28169145741560819</v>
      </c>
      <c r="O828" s="11">
        <f>0</f>
        <v>0</v>
      </c>
      <c r="P828" s="11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0.23135435775796598</v>
      </c>
      <c r="Q828" s="11">
        <f>2*'OddsRatio_working_3-way'!K828*'OddsRatio_working_3-way'!L828*'OddsRatio_working_3-way'!M828</f>
        <v>7.7897090154197296E-2</v>
      </c>
      <c r="R828" s="11">
        <f t="shared" si="179"/>
        <v>0</v>
      </c>
      <c r="S828" s="11">
        <f t="shared" si="180"/>
        <v>-0.82130413140866121</v>
      </c>
      <c r="T828" s="11">
        <f t="shared" si="181"/>
        <v>-0.2765333775786738</v>
      </c>
      <c r="U828" s="11">
        <f>'OddsRatio_working_3-way'!S828-'OddsRatio_working_3-way'!R828^2/3</f>
        <v>-0.82130413140866121</v>
      </c>
      <c r="V828" s="11">
        <f>'OddsRatio_working_3-way'!S828*'OddsRatio_working_3-way'!R828/3-2*'OddsRatio_working_3-way'!R828^3/27-'OddsRatio_working_3-way'!T828</f>
        <v>0.2765333775786738</v>
      </c>
      <c r="W828" s="11">
        <f>'OddsRatio_working_3-way'!V828^2+4*'OddsRatio_working_3-way'!U828^3/27</f>
        <v>-5.603791820048068E-3</v>
      </c>
      <c r="X828" s="11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0.14324323782915324</v>
      </c>
      <c r="Y828" s="11">
        <f>IF('OddsRatio_working_3-way'!W828&gt;=0,IF('OddsRatio_working_3-way'!V828+SQRT('OddsRatio_working_3-way'!W828)&gt;0,0,PI()),ACOS('OddsRatio_working_3-way'!V828/(2*'OddsRatio_working_3-way'!X828)))</f>
        <v>0.26436716657650172</v>
      </c>
      <c r="Z828" s="11">
        <f>'OddsRatio_working_3-way'!X828^(1/3)*COS('OddsRatio_working_3-way'!Y828/3)</f>
        <v>0.52119821592301174</v>
      </c>
      <c r="AA828" s="11">
        <f>'OddsRatio_working_3-way'!X828^(1/3)*COS(('OddsRatio_working_3-way'!Y828+2*PI())/3)</f>
        <v>-0.30047827095632745</v>
      </c>
      <c r="AB828" s="11">
        <f>'OddsRatio_working_3-way'!X828^(1/3)*COS(('OddsRatio_working_3-way'!Y828+4*PI())/3)</f>
        <v>-0.22071994496668443</v>
      </c>
      <c r="AC828" s="11">
        <f>'OddsRatio_working_3-way'!X828^(1/3)*SIN('OddsRatio_working_3-way'!Y828/3)</f>
        <v>4.6048490980234301E-2</v>
      </c>
      <c r="AD828" s="11">
        <f>'OddsRatio_working_3-way'!X828^(1/3)*SIN(('OddsRatio_working_3-way'!Y828+2*PI())/3)</f>
        <v>0.42834664990633814</v>
      </c>
      <c r="AE828" s="11">
        <f>'OddsRatio_working_3-way'!X828^(1/3)*SIN(('OddsRatio_working_3-way'!Y828+4*PI())/3)</f>
        <v>-0.47439514088657242</v>
      </c>
      <c r="AF828" s="11">
        <f>-'OddsRatio_working_3-way'!U828/(3*'OddsRatio_working_3-way'!X828^(1/3))*COS(('OddsRatio_working_3-way'!Y828)/3)</f>
        <v>0.52119821592301163</v>
      </c>
      <c r="AG828" s="11">
        <f>-'OddsRatio_working_3-way'!U828/(3*'OddsRatio_working_3-way'!X828^(1/3))*COS(('OddsRatio_working_3-way'!Y828+2*PI())/3)</f>
        <v>-0.3004782709563274</v>
      </c>
      <c r="AH828" s="11">
        <f>-'OddsRatio_working_3-way'!U828/(3*'OddsRatio_working_3-way'!X828^(1/3))*COS(('OddsRatio_working_3-way'!Y828+4*PI())/3)</f>
        <v>-0.2207199449666844</v>
      </c>
      <c r="AI828" s="11">
        <f>'OddsRatio_working_3-way'!U828/(3*'OddsRatio_working_3-way'!X828^(1/3))*SIN(('OddsRatio_working_3-way'!Y828)/3)</f>
        <v>-4.6048490980234287E-2</v>
      </c>
      <c r="AJ828" s="11">
        <f>'OddsRatio_working_3-way'!U828/(3*'OddsRatio_working_3-way'!X828^(1/3))*SIN(('OddsRatio_working_3-way'!Y828+2*PI())/3)</f>
        <v>-0.42834664990633803</v>
      </c>
      <c r="AK828" s="11">
        <f>'OddsRatio_working_3-way'!U828/(3*'OddsRatio_working_3-way'!X828^(1/3))*SIN(('OddsRatio_working_3-way'!Y828+4*PI())/3)</f>
        <v>0.47439514088657231</v>
      </c>
      <c r="AL828" s="11">
        <f>'OddsRatio_working_3-way'!Z828+'OddsRatio_working_3-way'!AF828</f>
        <v>1.0423964318460235</v>
      </c>
      <c r="AM828" s="11">
        <f>'OddsRatio_working_3-way'!AA828+'OddsRatio_working_3-way'!AG828</f>
        <v>-0.6009565419126548</v>
      </c>
      <c r="AN828" s="11">
        <f>'OddsRatio_working_3-way'!AB828+'OddsRatio_working_3-way'!AH828</f>
        <v>-0.4414398899333688</v>
      </c>
      <c r="AO828" s="11">
        <f>'OddsRatio_working_3-way'!AC828+'OddsRatio_working_3-way'!AI828</f>
        <v>0</v>
      </c>
      <c r="AP828" s="11">
        <f>'OddsRatio_working_3-way'!AD828+'OddsRatio_working_3-way'!AJ828</f>
        <v>0</v>
      </c>
      <c r="AQ828" s="11">
        <f>'OddsRatio_working_3-way'!AE828+'OddsRatio_working_3-way'!AK828</f>
        <v>0</v>
      </c>
      <c r="AR828" s="10">
        <f>IF(A828="","",IF(('OddsRatio_working_3-way'!X828=0),IF(Q828&gt;0,-Q828^(1/3),(-Q828)^(1/3)),'OddsRatio_working_3-way'!AL828-'OddsRatio_working_3-way'!R828/3))</f>
        <v>1.0423964318460235</v>
      </c>
      <c r="AS828" s="11">
        <f>IF(('OddsRatio_working_3-way'!X828=0),IF(Q828&gt;0,-Q828^(1/3),(-Q828)^(1/3)),'OddsRatio_working_3-way'!AM828-'OddsRatio_working_3-way'!R828/3)</f>
        <v>-0.6009565419126548</v>
      </c>
      <c r="AT828" s="11">
        <f>IF(('OddsRatio_working_3-way'!X828=0),IF(Q828&gt;0,-Q828^(1/3),(-Q828)^(1/3)),'OddsRatio_working_3-way'!AN828-'OddsRatio_working_3-way'!R828/3)</f>
        <v>-0.4414398899333688</v>
      </c>
      <c r="AU828" s="11">
        <f>IF(('OddsRatio_working_3-way'!X828=0),0,'OddsRatio_working_3-way'!AO828)</f>
        <v>0</v>
      </c>
      <c r="AV828" s="11">
        <f>IF(('OddsRatio_working_3-way'!X828=0),0,'OddsRatio_working_3-way'!AP828)</f>
        <v>0</v>
      </c>
      <c r="AW828" s="11">
        <f>IF(('OddsRatio_working_3-way'!X828=0),0,'OddsRatio_working_3-way'!AQ828)</f>
        <v>0</v>
      </c>
    </row>
    <row r="829" spans="1:49" x14ac:dyDescent="0.2">
      <c r="A829" s="4">
        <f>IF('True_Odds_Calculator_3-way'!A827="","",'True_Odds_Calculator_3-way'!A827)</f>
        <v>3.48</v>
      </c>
      <c r="B829" s="4">
        <f>IF('True_Odds_Calculator_3-way'!B827="","",'True_Odds_Calculator_3-way'!B827)</f>
        <v>3.47</v>
      </c>
      <c r="C829" s="4">
        <f>IF('True_Odds_Calculator_3-way'!C827="","",'True_Odds_Calculator_3-way'!C827)</f>
        <v>2.21</v>
      </c>
      <c r="D829" s="9">
        <f t="shared" si="169"/>
        <v>0.27865175921851831</v>
      </c>
      <c r="E829" s="9">
        <f t="shared" si="170"/>
        <v>0.27946462743367939</v>
      </c>
      <c r="F829" s="9">
        <f t="shared" si="171"/>
        <v>0.44188361334780218</v>
      </c>
      <c r="G829" s="9">
        <f t="shared" si="172"/>
        <v>1.0438341639661721</v>
      </c>
      <c r="H829" s="9">
        <f t="shared" si="173"/>
        <v>3.5887087266361073</v>
      </c>
      <c r="I829" s="9">
        <f t="shared" si="174"/>
        <v>3.5782703849964448</v>
      </c>
      <c r="J829" s="9">
        <f t="shared" si="175"/>
        <v>2.2630393383990683</v>
      </c>
      <c r="K829" s="11">
        <f t="shared" si="176"/>
        <v>0.28735632183908044</v>
      </c>
      <c r="L829" s="11">
        <f t="shared" si="177"/>
        <v>0.28818443804034583</v>
      </c>
      <c r="M829" s="11">
        <f t="shared" si="178"/>
        <v>0.45248868778280543</v>
      </c>
      <c r="N829" s="11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-0.27773653434344037</v>
      </c>
      <c r="O829" s="11">
        <f>0</f>
        <v>0</v>
      </c>
      <c r="P829" s="11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0.23082333935722293</v>
      </c>
      <c r="Q829" s="11">
        <f>2*'OddsRatio_working_3-way'!K829*'OddsRatio_working_3-way'!L829*'OddsRatio_working_3-way'!M829</f>
        <v>7.4942642648449007E-2</v>
      </c>
      <c r="R829" s="11">
        <f t="shared" si="179"/>
        <v>0</v>
      </c>
      <c r="S829" s="11">
        <f t="shared" si="180"/>
        <v>-0.8310874185237509</v>
      </c>
      <c r="T829" s="11">
        <f t="shared" si="181"/>
        <v>-0.26983357744277625</v>
      </c>
      <c r="U829" s="11">
        <f>'OddsRatio_working_3-way'!S829-'OddsRatio_working_3-way'!R829^2/3</f>
        <v>-0.8310874185237509</v>
      </c>
      <c r="V829" s="11">
        <f>'OddsRatio_working_3-way'!S829*'OddsRatio_working_3-way'!R829/3-2*'OddsRatio_working_3-way'!R829^3/27-'OddsRatio_working_3-way'!T829</f>
        <v>0.26983357744277625</v>
      </c>
      <c r="W829" s="11">
        <f>'OddsRatio_working_3-way'!V829^2+4*'OddsRatio_working_3-way'!U829^3/27</f>
        <v>-1.223240545061248E-2</v>
      </c>
      <c r="X829" s="11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0.14581029196028927</v>
      </c>
      <c r="Y829" s="11">
        <f>IF('OddsRatio_working_3-way'!W829&gt;=0,IF('OddsRatio_working_3-way'!V829+SQRT('OddsRatio_working_3-way'!W829)&gt;0,0,PI()),ACOS('OddsRatio_working_3-way'!V829/(2*'OddsRatio_working_3-way'!X829)))</f>
        <v>0.38899709363358315</v>
      </c>
      <c r="Z829" s="11">
        <f>'OddsRatio_working_3-way'!X829^(1/3)*COS('OddsRatio_working_3-way'!Y829/3)</f>
        <v>0.52191708198308595</v>
      </c>
      <c r="AA829" s="11">
        <f>'OddsRatio_working_3-way'!X829^(1/3)*COS(('OddsRatio_working_3-way'!Y829+2*PI())/3)</f>
        <v>-0.31989727427987663</v>
      </c>
      <c r="AB829" s="11">
        <f>'OddsRatio_working_3-way'!X829^(1/3)*COS(('OddsRatio_working_3-way'!Y829+4*PI())/3)</f>
        <v>-0.20201980770320935</v>
      </c>
      <c r="AC829" s="11">
        <f>'OddsRatio_working_3-way'!X829^(1/3)*SIN('OddsRatio_working_3-way'!Y829/3)</f>
        <v>6.8056587059429949E-2</v>
      </c>
      <c r="AD829" s="11">
        <f>'OddsRatio_working_3-way'!X829^(1/3)*SIN(('OddsRatio_working_3-way'!Y829+2*PI())/3)</f>
        <v>0.41796515813668289</v>
      </c>
      <c r="AE829" s="11">
        <f>'OddsRatio_working_3-way'!X829^(1/3)*SIN(('OddsRatio_working_3-way'!Y829+4*PI())/3)</f>
        <v>-0.48602174519611291</v>
      </c>
      <c r="AF829" s="11">
        <f>-'OddsRatio_working_3-way'!U829/(3*'OddsRatio_working_3-way'!X829^(1/3))*COS(('OddsRatio_working_3-way'!Y829)/3)</f>
        <v>0.52191708198308606</v>
      </c>
      <c r="AG829" s="11">
        <f>-'OddsRatio_working_3-way'!U829/(3*'OddsRatio_working_3-way'!X829^(1/3))*COS(('OddsRatio_working_3-way'!Y829+2*PI())/3)</f>
        <v>-0.31989727427987669</v>
      </c>
      <c r="AH829" s="11">
        <f>-'OddsRatio_working_3-way'!U829/(3*'OddsRatio_working_3-way'!X829^(1/3))*COS(('OddsRatio_working_3-way'!Y829+4*PI())/3)</f>
        <v>-0.2020198077032094</v>
      </c>
      <c r="AI829" s="11">
        <f>'OddsRatio_working_3-way'!U829/(3*'OddsRatio_working_3-way'!X829^(1/3))*SIN(('OddsRatio_working_3-way'!Y829)/3)</f>
        <v>-6.8056587059429963E-2</v>
      </c>
      <c r="AJ829" s="11">
        <f>'OddsRatio_working_3-way'!U829/(3*'OddsRatio_working_3-way'!X829^(1/3))*SIN(('OddsRatio_working_3-way'!Y829+2*PI())/3)</f>
        <v>-0.41796515813668295</v>
      </c>
      <c r="AK829" s="11">
        <f>'OddsRatio_working_3-way'!U829/(3*'OddsRatio_working_3-way'!X829^(1/3))*SIN(('OddsRatio_working_3-way'!Y829+4*PI())/3)</f>
        <v>0.48602174519611302</v>
      </c>
      <c r="AL829" s="11">
        <f>'OddsRatio_working_3-way'!Z829+'OddsRatio_working_3-way'!AF829</f>
        <v>1.0438341639661721</v>
      </c>
      <c r="AM829" s="11">
        <f>'OddsRatio_working_3-way'!AA829+'OddsRatio_working_3-way'!AG829</f>
        <v>-0.63979454855975337</v>
      </c>
      <c r="AN829" s="11">
        <f>'OddsRatio_working_3-way'!AB829+'OddsRatio_working_3-way'!AH829</f>
        <v>-0.40403961540641875</v>
      </c>
      <c r="AO829" s="11">
        <f>'OddsRatio_working_3-way'!AC829+'OddsRatio_working_3-way'!AI829</f>
        <v>0</v>
      </c>
      <c r="AP829" s="11">
        <f>'OddsRatio_working_3-way'!AD829+'OddsRatio_working_3-way'!AJ829</f>
        <v>0</v>
      </c>
      <c r="AQ829" s="11">
        <f>'OddsRatio_working_3-way'!AE829+'OddsRatio_working_3-way'!AK829</f>
        <v>0</v>
      </c>
      <c r="AR829" s="10">
        <f>IF(A829="","",IF(('OddsRatio_working_3-way'!X829=0),IF(Q829&gt;0,-Q829^(1/3),(-Q829)^(1/3)),'OddsRatio_working_3-way'!AL829-'OddsRatio_working_3-way'!R829/3))</f>
        <v>1.0438341639661721</v>
      </c>
      <c r="AS829" s="11">
        <f>IF(('OddsRatio_working_3-way'!X829=0),IF(Q829&gt;0,-Q829^(1/3),(-Q829)^(1/3)),'OddsRatio_working_3-way'!AM829-'OddsRatio_working_3-way'!R829/3)</f>
        <v>-0.63979454855975337</v>
      </c>
      <c r="AT829" s="11">
        <f>IF(('OddsRatio_working_3-way'!X829=0),IF(Q829&gt;0,-Q829^(1/3),(-Q829)^(1/3)),'OddsRatio_working_3-way'!AN829-'OddsRatio_working_3-way'!R829/3)</f>
        <v>-0.40403961540641875</v>
      </c>
      <c r="AU829" s="11">
        <f>IF(('OddsRatio_working_3-way'!X829=0),0,'OddsRatio_working_3-way'!AO829)</f>
        <v>0</v>
      </c>
      <c r="AV829" s="11">
        <f>IF(('OddsRatio_working_3-way'!X829=0),0,'OddsRatio_working_3-way'!AP829)</f>
        <v>0</v>
      </c>
      <c r="AW829" s="11">
        <f>IF(('OddsRatio_working_3-way'!X829=0),0,'OddsRatio_working_3-way'!AQ829)</f>
        <v>0</v>
      </c>
    </row>
    <row r="830" spans="1:49" x14ac:dyDescent="0.2">
      <c r="A830" s="4">
        <f>IF('True_Odds_Calculator_3-way'!A828="","",'True_Odds_Calculator_3-way'!A828)</f>
        <v>2.8</v>
      </c>
      <c r="B830" s="4">
        <f>IF('True_Odds_Calculator_3-way'!B828="","",'True_Odds_Calculator_3-way'!B828)</f>
        <v>3.3</v>
      </c>
      <c r="C830" s="4">
        <f>IF('True_Odds_Calculator_3-way'!C828="","",'True_Odds_Calculator_3-way'!C828)</f>
        <v>2.72</v>
      </c>
      <c r="D830" s="9">
        <f t="shared" si="169"/>
        <v>0.34765076557256946</v>
      </c>
      <c r="E830" s="9">
        <f t="shared" si="170"/>
        <v>0.29431796098228225</v>
      </c>
      <c r="F830" s="9">
        <f t="shared" si="171"/>
        <v>0.35803127344514818</v>
      </c>
      <c r="G830" s="9">
        <f t="shared" si="172"/>
        <v>1.0424721509003001</v>
      </c>
      <c r="H830" s="9">
        <f t="shared" si="173"/>
        <v>2.8764498716205402</v>
      </c>
      <c r="I830" s="9">
        <f t="shared" si="174"/>
        <v>3.3976859470706899</v>
      </c>
      <c r="J830" s="9">
        <f t="shared" si="175"/>
        <v>2.793052099548516</v>
      </c>
      <c r="K830" s="11">
        <f t="shared" si="176"/>
        <v>0.35714285714285715</v>
      </c>
      <c r="L830" s="11">
        <f t="shared" si="177"/>
        <v>0.30303030303030304</v>
      </c>
      <c r="M830" s="11">
        <f t="shared" si="178"/>
        <v>0.36764705882352938</v>
      </c>
      <c r="N830" s="11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-0.28332696715049654</v>
      </c>
      <c r="O830" s="11">
        <f>0</f>
        <v>0</v>
      </c>
      <c r="P830" s="11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0.23156990068754779</v>
      </c>
      <c r="Q830" s="11">
        <f>2*'OddsRatio_working_3-way'!K830*'OddsRatio_working_3-way'!L830*'OddsRatio_working_3-way'!M830</f>
        <v>7.9577285459638394E-2</v>
      </c>
      <c r="R830" s="11">
        <f t="shared" si="179"/>
        <v>0</v>
      </c>
      <c r="S830" s="11">
        <f t="shared" si="180"/>
        <v>-0.81732389619143941</v>
      </c>
      <c r="T830" s="11">
        <f t="shared" si="181"/>
        <v>-0.28086731827884509</v>
      </c>
      <c r="U830" s="11">
        <f>'OddsRatio_working_3-way'!S830-'OddsRatio_working_3-way'!R830^2/3</f>
        <v>-0.81732389619143941</v>
      </c>
      <c r="V830" s="11">
        <f>'OddsRatio_working_3-way'!S830*'OddsRatio_working_3-way'!R830/3-2*'OddsRatio_working_3-way'!R830^3/27-'OddsRatio_working_3-way'!T830</f>
        <v>0.28086731827884509</v>
      </c>
      <c r="W830" s="11">
        <f>'OddsRatio_working_3-way'!V830^2+4*'OddsRatio_working_3-way'!U830^3/27</f>
        <v>-2.0005660561967925E-3</v>
      </c>
      <c r="X830" s="11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0.14220321421591256</v>
      </c>
      <c r="Y830" s="11">
        <f>IF('OddsRatio_working_3-way'!W830&gt;=0,IF('OddsRatio_working_3-way'!V830+SQRT('OddsRatio_working_3-way'!W830)&gt;0,0,PI()),ACOS('OddsRatio_working_3-way'!V830/(2*'OddsRatio_working_3-way'!X830)))</f>
        <v>0.15792239524360263</v>
      </c>
      <c r="Z830" s="11">
        <f>'OddsRatio_working_3-way'!X830^(1/3)*COS('OddsRatio_working_3-way'!Y830/3)</f>
        <v>0.52123607545015005</v>
      </c>
      <c r="AA830" s="11">
        <f>'OddsRatio_working_3-way'!X830^(1/3)*COS(('OddsRatio_working_3-way'!Y830+2*PI())/3)</f>
        <v>-0.28440226116949291</v>
      </c>
      <c r="AB830" s="11">
        <f>'OddsRatio_working_3-way'!X830^(1/3)*COS(('OddsRatio_working_3-way'!Y830+4*PI())/3)</f>
        <v>-0.236833814280657</v>
      </c>
      <c r="AC830" s="11">
        <f>'OddsRatio_working_3-way'!X830^(1/3)*SIN('OddsRatio_working_3-way'!Y830/3)</f>
        <v>2.7463655616201871E-2</v>
      </c>
      <c r="AD830" s="11">
        <f>'OddsRatio_working_3-way'!X830^(1/3)*SIN(('OddsRatio_working_3-way'!Y830+2*PI())/3)</f>
        <v>0.43767185490063137</v>
      </c>
      <c r="AE830" s="11">
        <f>'OddsRatio_working_3-way'!X830^(1/3)*SIN(('OddsRatio_working_3-way'!Y830+4*PI())/3)</f>
        <v>-0.46513551051683327</v>
      </c>
      <c r="AF830" s="11">
        <f>-'OddsRatio_working_3-way'!U830/(3*'OddsRatio_working_3-way'!X830^(1/3))*COS(('OddsRatio_working_3-way'!Y830)/3)</f>
        <v>0.52123607545015005</v>
      </c>
      <c r="AG830" s="11">
        <f>-'OddsRatio_working_3-way'!U830/(3*'OddsRatio_working_3-way'!X830^(1/3))*COS(('OddsRatio_working_3-way'!Y830+2*PI())/3)</f>
        <v>-0.28440226116949291</v>
      </c>
      <c r="AH830" s="11">
        <f>-'OddsRatio_working_3-way'!U830/(3*'OddsRatio_working_3-way'!X830^(1/3))*COS(('OddsRatio_working_3-way'!Y830+4*PI())/3)</f>
        <v>-0.236833814280657</v>
      </c>
      <c r="AI830" s="11">
        <f>'OddsRatio_working_3-way'!U830/(3*'OddsRatio_working_3-way'!X830^(1/3))*SIN(('OddsRatio_working_3-way'!Y830)/3)</f>
        <v>-2.7463655616201871E-2</v>
      </c>
      <c r="AJ830" s="11">
        <f>'OddsRatio_working_3-way'!U830/(3*'OddsRatio_working_3-way'!X830^(1/3))*SIN(('OddsRatio_working_3-way'!Y830+2*PI())/3)</f>
        <v>-0.43767185490063137</v>
      </c>
      <c r="AK830" s="11">
        <f>'OddsRatio_working_3-way'!U830/(3*'OddsRatio_working_3-way'!X830^(1/3))*SIN(('OddsRatio_working_3-way'!Y830+4*PI())/3)</f>
        <v>0.46513551051683327</v>
      </c>
      <c r="AL830" s="11">
        <f>'OddsRatio_working_3-way'!Z830+'OddsRatio_working_3-way'!AF830</f>
        <v>1.0424721509003001</v>
      </c>
      <c r="AM830" s="11">
        <f>'OddsRatio_working_3-way'!AA830+'OddsRatio_working_3-way'!AG830</f>
        <v>-0.56880452233898582</v>
      </c>
      <c r="AN830" s="11">
        <f>'OddsRatio_working_3-way'!AB830+'OddsRatio_working_3-way'!AH830</f>
        <v>-0.473667628561314</v>
      </c>
      <c r="AO830" s="11">
        <f>'OddsRatio_working_3-way'!AC830+'OddsRatio_working_3-way'!AI830</f>
        <v>0</v>
      </c>
      <c r="AP830" s="11">
        <f>'OddsRatio_working_3-way'!AD830+'OddsRatio_working_3-way'!AJ830</f>
        <v>0</v>
      </c>
      <c r="AQ830" s="11">
        <f>'OddsRatio_working_3-way'!AE830+'OddsRatio_working_3-way'!AK830</f>
        <v>0</v>
      </c>
      <c r="AR830" s="10">
        <f>IF(A830="","",IF(('OddsRatio_working_3-way'!X830=0),IF(Q830&gt;0,-Q830^(1/3),(-Q830)^(1/3)),'OddsRatio_working_3-way'!AL830-'OddsRatio_working_3-way'!R830/3))</f>
        <v>1.0424721509003001</v>
      </c>
      <c r="AS830" s="11">
        <f>IF(('OddsRatio_working_3-way'!X830=0),IF(Q830&gt;0,-Q830^(1/3),(-Q830)^(1/3)),'OddsRatio_working_3-way'!AM830-'OddsRatio_working_3-way'!R830/3)</f>
        <v>-0.56880452233898582</v>
      </c>
      <c r="AT830" s="11">
        <f>IF(('OddsRatio_working_3-way'!X830=0),IF(Q830&gt;0,-Q830^(1/3),(-Q830)^(1/3)),'OddsRatio_working_3-way'!AN830-'OddsRatio_working_3-way'!R830/3)</f>
        <v>-0.473667628561314</v>
      </c>
      <c r="AU830" s="11">
        <f>IF(('OddsRatio_working_3-way'!X830=0),0,'OddsRatio_working_3-way'!AO830)</f>
        <v>0</v>
      </c>
      <c r="AV830" s="11">
        <f>IF(('OddsRatio_working_3-way'!X830=0),0,'OddsRatio_working_3-way'!AP830)</f>
        <v>0</v>
      </c>
      <c r="AW830" s="11">
        <f>IF(('OddsRatio_working_3-way'!X830=0),0,'OddsRatio_working_3-way'!AQ830)</f>
        <v>0</v>
      </c>
    </row>
    <row r="831" spans="1:49" x14ac:dyDescent="0.2">
      <c r="A831" s="4">
        <f>IF('True_Odds_Calculator_3-way'!A829="","",'True_Odds_Calculator_3-way'!A829)</f>
        <v>1.1100000000000001</v>
      </c>
      <c r="B831" s="4">
        <f>IF('True_Odds_Calculator_3-way'!B829="","",'True_Odds_Calculator_3-way'!B829)</f>
        <v>10.46</v>
      </c>
      <c r="C831" s="4">
        <f>IF('True_Odds_Calculator_3-way'!C829="","",'True_Odds_Calculator_3-way'!C829)</f>
        <v>25.13</v>
      </c>
      <c r="D831" s="9">
        <f t="shared" si="169"/>
        <v>0.88450089485284467</v>
      </c>
      <c r="E831" s="9">
        <f t="shared" si="170"/>
        <v>8.1766315156230368E-2</v>
      </c>
      <c r="F831" s="9">
        <f t="shared" si="171"/>
        <v>3.3732789990924945E-2</v>
      </c>
      <c r="G831" s="9">
        <f t="shared" si="172"/>
        <v>1.1871009640400936</v>
      </c>
      <c r="H831" s="9">
        <f t="shared" si="173"/>
        <v>1.1305811060444106</v>
      </c>
      <c r="I831" s="9">
        <f t="shared" si="174"/>
        <v>12.229975119819287</v>
      </c>
      <c r="J831" s="9">
        <f t="shared" si="175"/>
        <v>29.644746262287455</v>
      </c>
      <c r="K831" s="11">
        <f t="shared" si="176"/>
        <v>0.9009009009009008</v>
      </c>
      <c r="L831" s="11">
        <f t="shared" si="177"/>
        <v>9.5602294455066919E-2</v>
      </c>
      <c r="M831" s="11">
        <f t="shared" si="178"/>
        <v>3.979307600477517E-2</v>
      </c>
      <c r="N831" s="11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-8.6058543495549977E-2</v>
      </c>
      <c r="O831" s="11">
        <f>0</f>
        <v>0</v>
      </c>
      <c r="P831" s="11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0.11550020337974978</v>
      </c>
      <c r="Q831" s="11">
        <f>2*'OddsRatio_working_3-way'!K831*'OddsRatio_working_3-way'!L831*'OddsRatio_working_3-way'!M831</f>
        <v>6.8546114765430152E-3</v>
      </c>
      <c r="R831" s="11">
        <f t="shared" si="179"/>
        <v>0</v>
      </c>
      <c r="S831" s="11">
        <f t="shared" si="180"/>
        <v>-1.3421119936305013</v>
      </c>
      <c r="T831" s="11">
        <f t="shared" si="181"/>
        <v>-7.9650563420207807E-2</v>
      </c>
      <c r="U831" s="11">
        <f>'OddsRatio_working_3-way'!S831-'OddsRatio_working_3-way'!R831^2/3</f>
        <v>-1.3421119936305013</v>
      </c>
      <c r="V831" s="11">
        <f>'OddsRatio_working_3-way'!S831*'OddsRatio_working_3-way'!R831/3-2*'OddsRatio_working_3-way'!R831^3/27-'OddsRatio_working_3-way'!T831</f>
        <v>7.9650563420207807E-2</v>
      </c>
      <c r="W831" s="11">
        <f>'OddsRatio_working_3-way'!V831^2+4*'OddsRatio_working_3-way'!U831^3/27</f>
        <v>-0.35180376226359766</v>
      </c>
      <c r="X831" s="11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0.29922732767778509</v>
      </c>
      <c r="Y831" s="11">
        <f>IF('OddsRatio_working_3-way'!W831&gt;=0,IF('OddsRatio_working_3-way'!V831+SQRT('OddsRatio_working_3-way'!W831)&gt;0,0,PI()),ACOS('OddsRatio_working_3-way'!V831/(2*'OddsRatio_working_3-way'!X831)))</f>
        <v>1.4373064935615256</v>
      </c>
      <c r="Z831" s="11">
        <f>'OddsRatio_working_3-way'!X831^(1/3)*COS('OddsRatio_working_3-way'!Y831/3)</f>
        <v>0.5935504820200469</v>
      </c>
      <c r="AA831" s="11">
        <f>'OddsRatio_working_3-way'!X831^(1/3)*COS(('OddsRatio_working_3-way'!Y831+2*PI())/3)</f>
        <v>-0.56379839988946001</v>
      </c>
      <c r="AB831" s="11">
        <f>'OddsRatio_working_3-way'!X831^(1/3)*COS(('OddsRatio_working_3-way'!Y831+4*PI())/3)</f>
        <v>-2.9752082130587033E-2</v>
      </c>
      <c r="AC831" s="11">
        <f>'OddsRatio_working_3-way'!X831^(1/3)*SIN('OddsRatio_working_3-way'!Y831/3)</f>
        <v>0.30833178531781402</v>
      </c>
      <c r="AD831" s="11">
        <f>'OddsRatio_working_3-way'!X831^(1/3)*SIN(('OddsRatio_working_3-way'!Y831+2*PI())/3)</f>
        <v>0.3598639031989524</v>
      </c>
      <c r="AE831" s="11">
        <f>'OddsRatio_working_3-way'!X831^(1/3)*SIN(('OddsRatio_working_3-way'!Y831+4*PI())/3)</f>
        <v>-0.66819568851676625</v>
      </c>
      <c r="AF831" s="11">
        <f>-'OddsRatio_working_3-way'!U831/(3*'OddsRatio_working_3-way'!X831^(1/3))*COS(('OddsRatio_working_3-way'!Y831)/3)</f>
        <v>0.59355048202004679</v>
      </c>
      <c r="AG831" s="11">
        <f>-'OddsRatio_working_3-way'!U831/(3*'OddsRatio_working_3-way'!X831^(1/3))*COS(('OddsRatio_working_3-way'!Y831+2*PI())/3)</f>
        <v>-0.56379839988946001</v>
      </c>
      <c r="AH831" s="11">
        <f>-'OddsRatio_working_3-way'!U831/(3*'OddsRatio_working_3-way'!X831^(1/3))*COS(('OddsRatio_working_3-way'!Y831+4*PI())/3)</f>
        <v>-2.975208213058703E-2</v>
      </c>
      <c r="AI831" s="11">
        <f>'OddsRatio_working_3-way'!U831/(3*'OddsRatio_working_3-way'!X831^(1/3))*SIN(('OddsRatio_working_3-way'!Y831)/3)</f>
        <v>-0.30833178531781397</v>
      </c>
      <c r="AJ831" s="11">
        <f>'OddsRatio_working_3-way'!U831/(3*'OddsRatio_working_3-way'!X831^(1/3))*SIN(('OddsRatio_working_3-way'!Y831+2*PI())/3)</f>
        <v>-0.35986390319895234</v>
      </c>
      <c r="AK831" s="11">
        <f>'OddsRatio_working_3-way'!U831/(3*'OddsRatio_working_3-way'!X831^(1/3))*SIN(('OddsRatio_working_3-way'!Y831+4*PI())/3)</f>
        <v>0.66819568851676614</v>
      </c>
      <c r="AL831" s="11">
        <f>'OddsRatio_working_3-way'!Z831+'OddsRatio_working_3-way'!AF831</f>
        <v>1.1871009640400936</v>
      </c>
      <c r="AM831" s="11">
        <f>'OddsRatio_working_3-way'!AA831+'OddsRatio_working_3-way'!AG831</f>
        <v>-1.12759679977892</v>
      </c>
      <c r="AN831" s="11">
        <f>'OddsRatio_working_3-way'!AB831+'OddsRatio_working_3-way'!AH831</f>
        <v>-5.9504164261174067E-2</v>
      </c>
      <c r="AO831" s="11">
        <f>'OddsRatio_working_3-way'!AC831+'OddsRatio_working_3-way'!AI831</f>
        <v>0</v>
      </c>
      <c r="AP831" s="11">
        <f>'OddsRatio_working_3-way'!AD831+'OddsRatio_working_3-way'!AJ831</f>
        <v>0</v>
      </c>
      <c r="AQ831" s="11">
        <f>'OddsRatio_working_3-way'!AE831+'OddsRatio_working_3-way'!AK831</f>
        <v>0</v>
      </c>
      <c r="AR831" s="10">
        <f>IF(A831="","",IF(('OddsRatio_working_3-way'!X831=0),IF(Q831&gt;0,-Q831^(1/3),(-Q831)^(1/3)),'OddsRatio_working_3-way'!AL831-'OddsRatio_working_3-way'!R831/3))</f>
        <v>1.1871009640400936</v>
      </c>
      <c r="AS831" s="11">
        <f>IF(('OddsRatio_working_3-way'!X831=0),IF(Q831&gt;0,-Q831^(1/3),(-Q831)^(1/3)),'OddsRatio_working_3-way'!AM831-'OddsRatio_working_3-way'!R831/3)</f>
        <v>-1.12759679977892</v>
      </c>
      <c r="AT831" s="11">
        <f>IF(('OddsRatio_working_3-way'!X831=0),IF(Q831&gt;0,-Q831^(1/3),(-Q831)^(1/3)),'OddsRatio_working_3-way'!AN831-'OddsRatio_working_3-way'!R831/3)</f>
        <v>-5.9504164261174067E-2</v>
      </c>
      <c r="AU831" s="11">
        <f>IF(('OddsRatio_working_3-way'!X831=0),0,'OddsRatio_working_3-way'!AO831)</f>
        <v>0</v>
      </c>
      <c r="AV831" s="11">
        <f>IF(('OddsRatio_working_3-way'!X831=0),0,'OddsRatio_working_3-way'!AP831)</f>
        <v>0</v>
      </c>
      <c r="AW831" s="11">
        <f>IF(('OddsRatio_working_3-way'!X831=0),0,'OddsRatio_working_3-way'!AQ831)</f>
        <v>0</v>
      </c>
    </row>
    <row r="832" spans="1:49" x14ac:dyDescent="0.2">
      <c r="A832" s="4">
        <f>IF('True_Odds_Calculator_3-way'!A830="","",'True_Odds_Calculator_3-way'!A830)</f>
        <v>7.66</v>
      </c>
      <c r="B832" s="4">
        <f>IF('True_Odds_Calculator_3-way'!B830="","",'True_Odds_Calculator_3-way'!B830)</f>
        <v>4.66</v>
      </c>
      <c r="C832" s="4">
        <f>IF('True_Odds_Calculator_3-way'!C830="","",'True_Odds_Calculator_3-way'!C830)</f>
        <v>1.45</v>
      </c>
      <c r="D832" s="9">
        <f t="shared" si="169"/>
        <v>0.12273714734408643</v>
      </c>
      <c r="E832" s="9">
        <f t="shared" si="170"/>
        <v>0.20292614056505864</v>
      </c>
      <c r="F832" s="9">
        <f t="shared" si="171"/>
        <v>0.67433671209085499</v>
      </c>
      <c r="G832" s="9">
        <f t="shared" si="172"/>
        <v>1.0731970874161014</v>
      </c>
      <c r="H832" s="9">
        <f t="shared" si="173"/>
        <v>8.1474926021912371</v>
      </c>
      <c r="I832" s="9">
        <f t="shared" si="174"/>
        <v>4.927901339942931</v>
      </c>
      <c r="J832" s="9">
        <f t="shared" si="175"/>
        <v>1.4829386893372456</v>
      </c>
      <c r="K832" s="11">
        <f t="shared" si="176"/>
        <v>0.13054830287206265</v>
      </c>
      <c r="L832" s="11">
        <f t="shared" si="177"/>
        <v>0.21459227467811159</v>
      </c>
      <c r="M832" s="11">
        <f t="shared" si="178"/>
        <v>0.68965517241379315</v>
      </c>
      <c r="N832" s="11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-0.21192643853333037</v>
      </c>
      <c r="O832" s="11">
        <f>0</f>
        <v>0</v>
      </c>
      <c r="P832" s="11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0.20808128191980391</v>
      </c>
      <c r="Q832" s="11">
        <f>2*'OddsRatio_working_3-way'!K832*'OddsRatio_working_3-way'!L832*'OddsRatio_working_3-way'!M832</f>
        <v>3.8640906577493757E-2</v>
      </c>
      <c r="R832" s="11">
        <f t="shared" si="179"/>
        <v>0</v>
      </c>
      <c r="S832" s="11">
        <f t="shared" si="180"/>
        <v>-0.98185617311300344</v>
      </c>
      <c r="T832" s="11">
        <f t="shared" si="181"/>
        <v>-0.18233169417140266</v>
      </c>
      <c r="U832" s="11">
        <f>'OddsRatio_working_3-way'!S832-'OddsRatio_working_3-way'!R832^2/3</f>
        <v>-0.98185617311300344</v>
      </c>
      <c r="V832" s="11">
        <f>'OddsRatio_working_3-way'!S832*'OddsRatio_working_3-way'!R832/3-2*'OddsRatio_working_3-way'!R832^3/27-'OddsRatio_working_3-way'!T832</f>
        <v>0.18233169417140266</v>
      </c>
      <c r="W832" s="11">
        <f>'OddsRatio_working_3-way'!V832^2+4*'OddsRatio_working_3-way'!U832^3/27</f>
        <v>-0.10698480393489179</v>
      </c>
      <c r="X832" s="11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0.18723624824957485</v>
      </c>
      <c r="Y832" s="11">
        <f>IF('OddsRatio_working_3-way'!W832&gt;=0,IF('OddsRatio_working_3-way'!V832+SQRT('OddsRatio_working_3-way'!W832)&gt;0,0,PI()),ACOS('OddsRatio_working_3-way'!V832/(2*'OddsRatio_working_3-way'!X832)))</f>
        <v>1.062256045722684</v>
      </c>
      <c r="Z832" s="11">
        <f>'OddsRatio_working_3-way'!X832^(1/3)*COS('OddsRatio_working_3-way'!Y832/3)</f>
        <v>0.53659854370805071</v>
      </c>
      <c r="AA832" s="11">
        <f>'OddsRatio_working_3-way'!X832^(1/3)*COS(('OddsRatio_working_3-way'!Y832+2*PI())/3)</f>
        <v>-0.44008560846450862</v>
      </c>
      <c r="AB832" s="11">
        <f>'OddsRatio_working_3-way'!X832^(1/3)*COS(('OddsRatio_working_3-way'!Y832+4*PI())/3)</f>
        <v>-9.6512935243541945E-2</v>
      </c>
      <c r="AC832" s="11">
        <f>'OddsRatio_working_3-way'!X832^(1/3)*SIN('OddsRatio_working_3-way'!Y832/3)</f>
        <v>0.1983617753703244</v>
      </c>
      <c r="AD832" s="11">
        <f>'OddsRatio_working_3-way'!X832^(1/3)*SIN(('OddsRatio_working_3-way'!Y832+2*PI())/3)</f>
        <v>0.36552708279974422</v>
      </c>
      <c r="AE832" s="11">
        <f>'OddsRatio_working_3-way'!X832^(1/3)*SIN(('OddsRatio_working_3-way'!Y832+4*PI())/3)</f>
        <v>-0.56388885817006862</v>
      </c>
      <c r="AF832" s="11">
        <f>-'OddsRatio_working_3-way'!U832/(3*'OddsRatio_working_3-way'!X832^(1/3))*COS(('OddsRatio_working_3-way'!Y832)/3)</f>
        <v>0.5365985437080506</v>
      </c>
      <c r="AG832" s="11">
        <f>-'OddsRatio_working_3-way'!U832/(3*'OddsRatio_working_3-way'!X832^(1/3))*COS(('OddsRatio_working_3-way'!Y832+2*PI())/3)</f>
        <v>-0.44008560846450856</v>
      </c>
      <c r="AH832" s="11">
        <f>-'OddsRatio_working_3-way'!U832/(3*'OddsRatio_working_3-way'!X832^(1/3))*COS(('OddsRatio_working_3-way'!Y832+4*PI())/3)</f>
        <v>-9.6512935243541931E-2</v>
      </c>
      <c r="AI832" s="11">
        <f>'OddsRatio_working_3-way'!U832/(3*'OddsRatio_working_3-way'!X832^(1/3))*SIN(('OddsRatio_working_3-way'!Y832)/3)</f>
        <v>-0.19836177537032437</v>
      </c>
      <c r="AJ832" s="11">
        <f>'OddsRatio_working_3-way'!U832/(3*'OddsRatio_working_3-way'!X832^(1/3))*SIN(('OddsRatio_working_3-way'!Y832+2*PI())/3)</f>
        <v>-0.36552708279974416</v>
      </c>
      <c r="AK832" s="11">
        <f>'OddsRatio_working_3-way'!U832/(3*'OddsRatio_working_3-way'!X832^(1/3))*SIN(('OddsRatio_working_3-way'!Y832+4*PI())/3)</f>
        <v>0.56388885817006851</v>
      </c>
      <c r="AL832" s="11">
        <f>'OddsRatio_working_3-way'!Z832+'OddsRatio_working_3-way'!AF832</f>
        <v>1.0731970874161014</v>
      </c>
      <c r="AM832" s="11">
        <f>'OddsRatio_working_3-way'!AA832+'OddsRatio_working_3-way'!AG832</f>
        <v>-0.88017121692901723</v>
      </c>
      <c r="AN832" s="11">
        <f>'OddsRatio_working_3-way'!AB832+'OddsRatio_working_3-way'!AH832</f>
        <v>-0.19302587048708386</v>
      </c>
      <c r="AO832" s="11">
        <f>'OddsRatio_working_3-way'!AC832+'OddsRatio_working_3-way'!AI832</f>
        <v>0</v>
      </c>
      <c r="AP832" s="11">
        <f>'OddsRatio_working_3-way'!AD832+'OddsRatio_working_3-way'!AJ832</f>
        <v>0</v>
      </c>
      <c r="AQ832" s="11">
        <f>'OddsRatio_working_3-way'!AE832+'OddsRatio_working_3-way'!AK832</f>
        <v>0</v>
      </c>
      <c r="AR832" s="10">
        <f>IF(A832="","",IF(('OddsRatio_working_3-way'!X832=0),IF(Q832&gt;0,-Q832^(1/3),(-Q832)^(1/3)),'OddsRatio_working_3-way'!AL832-'OddsRatio_working_3-way'!R832/3))</f>
        <v>1.0731970874161014</v>
      </c>
      <c r="AS832" s="11">
        <f>IF(('OddsRatio_working_3-way'!X832=0),IF(Q832&gt;0,-Q832^(1/3),(-Q832)^(1/3)),'OddsRatio_working_3-way'!AM832-'OddsRatio_working_3-way'!R832/3)</f>
        <v>-0.88017121692901723</v>
      </c>
      <c r="AT832" s="11">
        <f>IF(('OddsRatio_working_3-way'!X832=0),IF(Q832&gt;0,-Q832^(1/3),(-Q832)^(1/3)),'OddsRatio_working_3-way'!AN832-'OddsRatio_working_3-way'!R832/3)</f>
        <v>-0.19302587048708386</v>
      </c>
      <c r="AU832" s="11">
        <f>IF(('OddsRatio_working_3-way'!X832=0),0,'OddsRatio_working_3-way'!AO832)</f>
        <v>0</v>
      </c>
      <c r="AV832" s="11">
        <f>IF(('OddsRatio_working_3-way'!X832=0),0,'OddsRatio_working_3-way'!AP832)</f>
        <v>0</v>
      </c>
      <c r="AW832" s="11">
        <f>IF(('OddsRatio_working_3-way'!X832=0),0,'OddsRatio_working_3-way'!AQ832)</f>
        <v>0</v>
      </c>
    </row>
    <row r="833" spans="1:49" x14ac:dyDescent="0.2">
      <c r="A833" s="4">
        <f>IF('True_Odds_Calculator_3-way'!A831="","",'True_Odds_Calculator_3-way'!A831)</f>
        <v>2.1800000000000002</v>
      </c>
      <c r="B833" s="4">
        <f>IF('True_Odds_Calculator_3-way'!B831="","",'True_Odds_Calculator_3-way'!B831)</f>
        <v>3.41</v>
      </c>
      <c r="C833" s="4">
        <f>IF('True_Odds_Calculator_3-way'!C831="","",'True_Odds_Calculator_3-way'!C831)</f>
        <v>3.63</v>
      </c>
      <c r="D833" s="9">
        <f t="shared" si="169"/>
        <v>0.44826390064582161</v>
      </c>
      <c r="E833" s="9">
        <f t="shared" si="170"/>
        <v>0.28459126633139764</v>
      </c>
      <c r="F833" s="9">
        <f t="shared" si="171"/>
        <v>0.26714483302278091</v>
      </c>
      <c r="G833" s="9">
        <f t="shared" si="172"/>
        <v>1.0430752172565043</v>
      </c>
      <c r="H833" s="9">
        <f t="shared" si="173"/>
        <v>2.230828756362675</v>
      </c>
      <c r="I833" s="9">
        <f t="shared" si="174"/>
        <v>3.5138112735881757</v>
      </c>
      <c r="J833" s="9">
        <f t="shared" si="175"/>
        <v>3.7432878213846061</v>
      </c>
      <c r="K833" s="11">
        <f t="shared" si="176"/>
        <v>0.4587155963302752</v>
      </c>
      <c r="L833" s="11">
        <f t="shared" si="177"/>
        <v>0.29325513196480935</v>
      </c>
      <c r="M833" s="11">
        <f t="shared" si="178"/>
        <v>0.27548209366391185</v>
      </c>
      <c r="N833" s="11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-0.27716430655096569</v>
      </c>
      <c r="O833" s="11">
        <f>0</f>
        <v>0</v>
      </c>
      <c r="P833" s="11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0.23050103884817078</v>
      </c>
      <c r="Q833" s="11">
        <f>2*'OddsRatio_working_3-way'!K833*'OddsRatio_working_3-way'!L833*'OddsRatio_working_3-way'!M833</f>
        <v>7.4116089661791229E-2</v>
      </c>
      <c r="R833" s="11">
        <f t="shared" si="179"/>
        <v>0</v>
      </c>
      <c r="S833" s="11">
        <f t="shared" si="180"/>
        <v>-0.83164041472918027</v>
      </c>
      <c r="T833" s="11">
        <f t="shared" si="181"/>
        <v>-0.26740849348205148</v>
      </c>
      <c r="U833" s="11">
        <f>'OddsRatio_working_3-way'!S833-'OddsRatio_working_3-way'!R833^2/3</f>
        <v>-0.83164041472918027</v>
      </c>
      <c r="V833" s="11">
        <f>'OddsRatio_working_3-way'!S833*'OddsRatio_working_3-way'!R833/3-2*'OddsRatio_working_3-way'!R833^3/27-'OddsRatio_working_3-way'!T833</f>
        <v>0.26740849348205148</v>
      </c>
      <c r="W833" s="11">
        <f>'OddsRatio_working_3-way'!V833^2+4*'OddsRatio_working_3-way'!U833^3/27</f>
        <v>-1.3705134654651119E-2</v>
      </c>
      <c r="X833" s="11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0.14595584695464542</v>
      </c>
      <c r="Y833" s="11">
        <f>IF('OddsRatio_working_3-way'!W833&gt;=0,IF('OddsRatio_working_3-way'!V833+SQRT('OddsRatio_working_3-way'!W833)&gt;0,0,PI()),ACOS('OddsRatio_working_3-way'!V833/(2*'OddsRatio_working_3-way'!X833)))</f>
        <v>0.4126543491041712</v>
      </c>
      <c r="Z833" s="11">
        <f>'OddsRatio_working_3-way'!X833^(1/3)*COS('OddsRatio_working_3-way'!Y833/3)</f>
        <v>0.52153760862825216</v>
      </c>
      <c r="AA833" s="11">
        <f>'OddsRatio_working_3-way'!X833^(1/3)*COS(('OddsRatio_working_3-way'!Y833+2*PI())/3)</f>
        <v>-0.32329076663168388</v>
      </c>
      <c r="AB833" s="11">
        <f>'OddsRatio_working_3-way'!X833^(1/3)*COS(('OddsRatio_working_3-way'!Y833+4*PI())/3)</f>
        <v>-0.19824684199656822</v>
      </c>
      <c r="AC833" s="11">
        <f>'OddsRatio_working_3-way'!X833^(1/3)*SIN('OddsRatio_working_3-way'!Y833/3)</f>
        <v>7.2194143548611284E-2</v>
      </c>
      <c r="AD833" s="11">
        <f>'OddsRatio_working_3-way'!X833^(1/3)*SIN(('OddsRatio_working_3-way'!Y833+2*PI())/3)</f>
        <v>0.41556774632674703</v>
      </c>
      <c r="AE833" s="11">
        <f>'OddsRatio_working_3-way'!X833^(1/3)*SIN(('OddsRatio_working_3-way'!Y833+4*PI())/3)</f>
        <v>-0.48776188987535835</v>
      </c>
      <c r="AF833" s="11">
        <f>-'OddsRatio_working_3-way'!U833/(3*'OddsRatio_working_3-way'!X833^(1/3))*COS(('OddsRatio_working_3-way'!Y833)/3)</f>
        <v>0.52153760862825216</v>
      </c>
      <c r="AG833" s="11">
        <f>-'OddsRatio_working_3-way'!U833/(3*'OddsRatio_working_3-way'!X833^(1/3))*COS(('OddsRatio_working_3-way'!Y833+2*PI())/3)</f>
        <v>-0.32329076663168388</v>
      </c>
      <c r="AH833" s="11">
        <f>-'OddsRatio_working_3-way'!U833/(3*'OddsRatio_working_3-way'!X833^(1/3))*COS(('OddsRatio_working_3-way'!Y833+4*PI())/3)</f>
        <v>-0.19824684199656822</v>
      </c>
      <c r="AI833" s="11">
        <f>'OddsRatio_working_3-way'!U833/(3*'OddsRatio_working_3-way'!X833^(1/3))*SIN(('OddsRatio_working_3-way'!Y833)/3)</f>
        <v>-7.2194143548611284E-2</v>
      </c>
      <c r="AJ833" s="11">
        <f>'OddsRatio_working_3-way'!U833/(3*'OddsRatio_working_3-way'!X833^(1/3))*SIN(('OddsRatio_working_3-way'!Y833+2*PI())/3)</f>
        <v>-0.41556774632674703</v>
      </c>
      <c r="AK833" s="11">
        <f>'OddsRatio_working_3-way'!U833/(3*'OddsRatio_working_3-way'!X833^(1/3))*SIN(('OddsRatio_working_3-way'!Y833+4*PI())/3)</f>
        <v>0.48776188987535835</v>
      </c>
      <c r="AL833" s="11">
        <f>'OddsRatio_working_3-way'!Z833+'OddsRatio_working_3-way'!AF833</f>
        <v>1.0430752172565043</v>
      </c>
      <c r="AM833" s="11">
        <f>'OddsRatio_working_3-way'!AA833+'OddsRatio_working_3-way'!AG833</f>
        <v>-0.64658153326336776</v>
      </c>
      <c r="AN833" s="11">
        <f>'OddsRatio_working_3-way'!AB833+'OddsRatio_working_3-way'!AH833</f>
        <v>-0.39649368399313645</v>
      </c>
      <c r="AO833" s="11">
        <f>'OddsRatio_working_3-way'!AC833+'OddsRatio_working_3-way'!AI833</f>
        <v>0</v>
      </c>
      <c r="AP833" s="11">
        <f>'OddsRatio_working_3-way'!AD833+'OddsRatio_working_3-way'!AJ833</f>
        <v>0</v>
      </c>
      <c r="AQ833" s="11">
        <f>'OddsRatio_working_3-way'!AE833+'OddsRatio_working_3-way'!AK833</f>
        <v>0</v>
      </c>
      <c r="AR833" s="10">
        <f>IF(A833="","",IF(('OddsRatio_working_3-way'!X833=0),IF(Q833&gt;0,-Q833^(1/3),(-Q833)^(1/3)),'OddsRatio_working_3-way'!AL833-'OddsRatio_working_3-way'!R833/3))</f>
        <v>1.0430752172565043</v>
      </c>
      <c r="AS833" s="11">
        <f>IF(('OddsRatio_working_3-way'!X833=0),IF(Q833&gt;0,-Q833^(1/3),(-Q833)^(1/3)),'OddsRatio_working_3-way'!AM833-'OddsRatio_working_3-way'!R833/3)</f>
        <v>-0.64658153326336776</v>
      </c>
      <c r="AT833" s="11">
        <f>IF(('OddsRatio_working_3-way'!X833=0),IF(Q833&gt;0,-Q833^(1/3),(-Q833)^(1/3)),'OddsRatio_working_3-way'!AN833-'OddsRatio_working_3-way'!R833/3)</f>
        <v>-0.39649368399313645</v>
      </c>
      <c r="AU833" s="11">
        <f>IF(('OddsRatio_working_3-way'!X833=0),0,'OddsRatio_working_3-way'!AO833)</f>
        <v>0</v>
      </c>
      <c r="AV833" s="11">
        <f>IF(('OddsRatio_working_3-way'!X833=0),0,'OddsRatio_working_3-way'!AP833)</f>
        <v>0</v>
      </c>
      <c r="AW833" s="11">
        <f>IF(('OddsRatio_working_3-way'!X833=0),0,'OddsRatio_working_3-way'!AQ833)</f>
        <v>0</v>
      </c>
    </row>
    <row r="834" spans="1:49" x14ac:dyDescent="0.2">
      <c r="A834" s="4">
        <f>IF('True_Odds_Calculator_3-way'!A832="","",'True_Odds_Calculator_3-way'!A832)</f>
        <v>3.2</v>
      </c>
      <c r="B834" s="4">
        <f>IF('True_Odds_Calculator_3-way'!B832="","",'True_Odds_Calculator_3-way'!B832)</f>
        <v>3.62</v>
      </c>
      <c r="C834" s="4">
        <f>IF('True_Odds_Calculator_3-way'!C832="","",'True_Odds_Calculator_3-way'!C832)</f>
        <v>2.2200000000000002</v>
      </c>
      <c r="D834" s="9">
        <f t="shared" si="169"/>
        <v>0.29981714562235473</v>
      </c>
      <c r="E834" s="9">
        <f t="shared" si="170"/>
        <v>0.26446568152044392</v>
      </c>
      <c r="F834" s="9">
        <f t="shared" si="171"/>
        <v>0.43571717285720152</v>
      </c>
      <c r="G834" s="9">
        <f t="shared" si="172"/>
        <v>1.0615301307981313</v>
      </c>
      <c r="H834" s="9">
        <f t="shared" si="173"/>
        <v>3.3353662877558885</v>
      </c>
      <c r="I834" s="9">
        <f t="shared" si="174"/>
        <v>3.7812089426911042</v>
      </c>
      <c r="J834" s="9">
        <f t="shared" si="175"/>
        <v>2.2950667595737202</v>
      </c>
      <c r="K834" s="11">
        <f t="shared" si="176"/>
        <v>0.3125</v>
      </c>
      <c r="L834" s="11">
        <f t="shared" si="177"/>
        <v>0.27624309392265195</v>
      </c>
      <c r="M834" s="11">
        <f t="shared" si="178"/>
        <v>0.4504504504504504</v>
      </c>
      <c r="N834" s="11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-0.27344644368125037</v>
      </c>
      <c r="O834" s="11">
        <f>0</f>
        <v>0</v>
      </c>
      <c r="P834" s="11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0.2348688467472998</v>
      </c>
      <c r="Q834" s="11">
        <f>2*'OddsRatio_working_3-way'!K834*'OddsRatio_working_3-way'!L834*'OddsRatio_working_3-way'!M834</f>
        <v>7.7771141307052899E-2</v>
      </c>
      <c r="R834" s="11">
        <f t="shared" si="179"/>
        <v>0</v>
      </c>
      <c r="S834" s="11">
        <f t="shared" si="180"/>
        <v>-0.85892083138985886</v>
      </c>
      <c r="T834" s="11">
        <f t="shared" si="181"/>
        <v>-0.28441087132114529</v>
      </c>
      <c r="U834" s="11">
        <f>'OddsRatio_working_3-way'!S834-'OddsRatio_working_3-way'!R834^2/3</f>
        <v>-0.85892083138985886</v>
      </c>
      <c r="V834" s="11">
        <f>'OddsRatio_working_3-way'!S834*'OddsRatio_working_3-way'!R834/3-2*'OddsRatio_working_3-way'!R834^3/27-'OddsRatio_working_3-way'!T834</f>
        <v>0.28441087132114529</v>
      </c>
      <c r="W834" s="11">
        <f>'OddsRatio_working_3-way'!V834^2+4*'OddsRatio_working_3-way'!U834^3/27</f>
        <v>-1.2986685031625131E-2</v>
      </c>
      <c r="X834" s="11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0.15319613960318826</v>
      </c>
      <c r="Y834" s="11">
        <f>IF('OddsRatio_working_3-way'!W834&gt;=0,IF('OddsRatio_working_3-way'!V834+SQRT('OddsRatio_working_3-way'!W834)&gt;0,0,PI()),ACOS('OddsRatio_working_3-way'!V834/(2*'OddsRatio_working_3-way'!X834)))</f>
        <v>0.38109665660338221</v>
      </c>
      <c r="Z834" s="11">
        <f>'OddsRatio_working_3-way'!X834^(1/3)*COS('OddsRatio_working_3-way'!Y834/3)</f>
        <v>0.53076506539906576</v>
      </c>
      <c r="AA834" s="11">
        <f>'OddsRatio_working_3-way'!X834^(1/3)*COS(('OddsRatio_working_3-way'!Y834+2*PI())/3)</f>
        <v>-0.32408978831081858</v>
      </c>
      <c r="AB834" s="11">
        <f>'OddsRatio_working_3-way'!X834^(1/3)*COS(('OddsRatio_working_3-way'!Y834+4*PI())/3)</f>
        <v>-0.20667527708824712</v>
      </c>
      <c r="AC834" s="11">
        <f>'OddsRatio_working_3-way'!X834^(1/3)*SIN('OddsRatio_working_3-way'!Y834/3)</f>
        <v>6.7789299661119851E-2</v>
      </c>
      <c r="AD834" s="11">
        <f>'OddsRatio_working_3-way'!X834^(1/3)*SIN(('OddsRatio_working_3-way'!Y834+2*PI())/3)</f>
        <v>0.42576138024633997</v>
      </c>
      <c r="AE834" s="11">
        <f>'OddsRatio_working_3-way'!X834^(1/3)*SIN(('OddsRatio_working_3-way'!Y834+4*PI())/3)</f>
        <v>-0.49355067990745988</v>
      </c>
      <c r="AF834" s="11">
        <f>-'OddsRatio_working_3-way'!U834/(3*'OddsRatio_working_3-way'!X834^(1/3))*COS(('OddsRatio_working_3-way'!Y834)/3)</f>
        <v>0.53076506539906565</v>
      </c>
      <c r="AG834" s="11">
        <f>-'OddsRatio_working_3-way'!U834/(3*'OddsRatio_working_3-way'!X834^(1/3))*COS(('OddsRatio_working_3-way'!Y834+2*PI())/3)</f>
        <v>-0.32408978831081847</v>
      </c>
      <c r="AH834" s="11">
        <f>-'OddsRatio_working_3-way'!U834/(3*'OddsRatio_working_3-way'!X834^(1/3))*COS(('OddsRatio_working_3-way'!Y834+4*PI())/3)</f>
        <v>-0.20667527708824707</v>
      </c>
      <c r="AI834" s="11">
        <f>'OddsRatio_working_3-way'!U834/(3*'OddsRatio_working_3-way'!X834^(1/3))*SIN(('OddsRatio_working_3-way'!Y834)/3)</f>
        <v>-6.7789299661119837E-2</v>
      </c>
      <c r="AJ834" s="11">
        <f>'OddsRatio_working_3-way'!U834/(3*'OddsRatio_working_3-way'!X834^(1/3))*SIN(('OddsRatio_working_3-way'!Y834+2*PI())/3)</f>
        <v>-0.42576138024633992</v>
      </c>
      <c r="AK834" s="11">
        <f>'OddsRatio_working_3-way'!U834/(3*'OddsRatio_working_3-way'!X834^(1/3))*SIN(('OddsRatio_working_3-way'!Y834+4*PI())/3)</f>
        <v>0.49355067990745977</v>
      </c>
      <c r="AL834" s="11">
        <f>'OddsRatio_working_3-way'!Z834+'OddsRatio_working_3-way'!AF834</f>
        <v>1.0615301307981313</v>
      </c>
      <c r="AM834" s="11">
        <f>'OddsRatio_working_3-way'!AA834+'OddsRatio_working_3-way'!AG834</f>
        <v>-0.64817957662163705</v>
      </c>
      <c r="AN834" s="11">
        <f>'OddsRatio_working_3-way'!AB834+'OddsRatio_working_3-way'!AH834</f>
        <v>-0.41335055417649419</v>
      </c>
      <c r="AO834" s="11">
        <f>'OddsRatio_working_3-way'!AC834+'OddsRatio_working_3-way'!AI834</f>
        <v>0</v>
      </c>
      <c r="AP834" s="11">
        <f>'OddsRatio_working_3-way'!AD834+'OddsRatio_working_3-way'!AJ834</f>
        <v>0</v>
      </c>
      <c r="AQ834" s="11">
        <f>'OddsRatio_working_3-way'!AE834+'OddsRatio_working_3-way'!AK834</f>
        <v>0</v>
      </c>
      <c r="AR834" s="10">
        <f>IF(A834="","",IF(('OddsRatio_working_3-way'!X834=0),IF(Q834&gt;0,-Q834^(1/3),(-Q834)^(1/3)),'OddsRatio_working_3-way'!AL834-'OddsRatio_working_3-way'!R834/3))</f>
        <v>1.0615301307981313</v>
      </c>
      <c r="AS834" s="11">
        <f>IF(('OddsRatio_working_3-way'!X834=0),IF(Q834&gt;0,-Q834^(1/3),(-Q834)^(1/3)),'OddsRatio_working_3-way'!AM834-'OddsRatio_working_3-way'!R834/3)</f>
        <v>-0.64817957662163705</v>
      </c>
      <c r="AT834" s="11">
        <f>IF(('OddsRatio_working_3-way'!X834=0),IF(Q834&gt;0,-Q834^(1/3),(-Q834)^(1/3)),'OddsRatio_working_3-way'!AN834-'OddsRatio_working_3-way'!R834/3)</f>
        <v>-0.41335055417649419</v>
      </c>
      <c r="AU834" s="11">
        <f>IF(('OddsRatio_working_3-way'!X834=0),0,'OddsRatio_working_3-way'!AO834)</f>
        <v>0</v>
      </c>
      <c r="AV834" s="11">
        <f>IF(('OddsRatio_working_3-way'!X834=0),0,'OddsRatio_working_3-way'!AP834)</f>
        <v>0</v>
      </c>
      <c r="AW834" s="11">
        <f>IF(('OddsRatio_working_3-way'!X834=0),0,'OddsRatio_working_3-way'!AQ834)</f>
        <v>0</v>
      </c>
    </row>
    <row r="835" spans="1:49" x14ac:dyDescent="0.2">
      <c r="A835" s="4">
        <f>IF('True_Odds_Calculator_3-way'!A833="","",'True_Odds_Calculator_3-way'!A833)</f>
        <v>8.61</v>
      </c>
      <c r="B835" s="4">
        <f>IF('True_Odds_Calculator_3-way'!B833="","",'True_Odds_Calculator_3-way'!B833)</f>
        <v>4.5</v>
      </c>
      <c r="C835" s="4">
        <f>IF('True_Odds_Calculator_3-way'!C833="","",'True_Odds_Calculator_3-way'!C833)</f>
        <v>1.41</v>
      </c>
      <c r="D835" s="9">
        <f t="shared" si="169"/>
        <v>0.10629421820706821</v>
      </c>
      <c r="E835" s="9">
        <f t="shared" si="170"/>
        <v>0.20546758144471808</v>
      </c>
      <c r="F835" s="9">
        <f t="shared" si="171"/>
        <v>0.68823820034821381</v>
      </c>
      <c r="G835" s="9">
        <f t="shared" si="172"/>
        <v>1.1048422376327238</v>
      </c>
      <c r="H835" s="9">
        <f t="shared" si="173"/>
        <v>9.4078494283850276</v>
      </c>
      <c r="I835" s="9">
        <f t="shared" si="174"/>
        <v>4.8669478317145334</v>
      </c>
      <c r="J835" s="9">
        <f t="shared" si="175"/>
        <v>1.4529853174294167</v>
      </c>
      <c r="K835" s="11">
        <f t="shared" si="176"/>
        <v>0.11614401858304298</v>
      </c>
      <c r="L835" s="11">
        <f t="shared" si="177"/>
        <v>0.22222222222222221</v>
      </c>
      <c r="M835" s="11">
        <f t="shared" si="178"/>
        <v>0.70921985815602839</v>
      </c>
      <c r="N835" s="11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-0.1998949303913844</v>
      </c>
      <c r="O835" s="11">
        <f>0</f>
        <v>0</v>
      </c>
      <c r="P835" s="11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0.21087140962595036</v>
      </c>
      <c r="Q835" s="11">
        <f>2*'OddsRatio_working_3-way'!K835*'OddsRatio_working_3-way'!L835*'OddsRatio_working_3-way'!M835</f>
        <v>3.6609619726727494E-2</v>
      </c>
      <c r="R835" s="11">
        <f t="shared" si="179"/>
        <v>0</v>
      </c>
      <c r="S835" s="11">
        <f t="shared" si="180"/>
        <v>-1.0549112436872439</v>
      </c>
      <c r="T835" s="11">
        <f t="shared" si="181"/>
        <v>-0.18314431314014651</v>
      </c>
      <c r="U835" s="11">
        <f>'OddsRatio_working_3-way'!S835-'OddsRatio_working_3-way'!R835^2/3</f>
        <v>-1.0549112436872439</v>
      </c>
      <c r="V835" s="11">
        <f>'OddsRatio_working_3-way'!S835*'OddsRatio_working_3-way'!R835/3-2*'OddsRatio_working_3-way'!R835^3/27-'OddsRatio_working_3-way'!T835</f>
        <v>0.18314431314014651</v>
      </c>
      <c r="W835" s="11">
        <f>'OddsRatio_working_3-way'!V835^2+4*'OddsRatio_working_3-way'!U835^3/27</f>
        <v>-0.14037594366770567</v>
      </c>
      <c r="X835" s="11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0.20851725534310206</v>
      </c>
      <c r="Y835" s="11">
        <f>IF('OddsRatio_working_3-way'!W835&gt;=0,IF('OddsRatio_working_3-way'!V835+SQRT('OddsRatio_working_3-way'!W835)&gt;0,0,PI()),ACOS('OddsRatio_working_3-way'!V835/(2*'OddsRatio_working_3-way'!X835)))</f>
        <v>1.1161343551393901</v>
      </c>
      <c r="Z835" s="11">
        <f>'OddsRatio_working_3-way'!X835^(1/3)*COS('OddsRatio_working_3-way'!Y835/3)</f>
        <v>0.55242111881636191</v>
      </c>
      <c r="AA835" s="11">
        <f>'OddsRatio_working_3-way'!X835^(1/3)*COS(('OddsRatio_working_3-way'!Y835+2*PI())/3)</f>
        <v>-0.46289476210372293</v>
      </c>
      <c r="AB835" s="11">
        <f>'OddsRatio_working_3-way'!X835^(1/3)*COS(('OddsRatio_working_3-way'!Y835+4*PI())/3)</f>
        <v>-8.9526356712638838E-2</v>
      </c>
      <c r="AC835" s="11">
        <f>'OddsRatio_working_3-way'!X835^(1/3)*SIN('OddsRatio_working_3-way'!Y835/3)</f>
        <v>0.21556434935944363</v>
      </c>
      <c r="AD835" s="11">
        <f>'OddsRatio_working_3-way'!X835^(1/3)*SIN(('OddsRatio_working_3-way'!Y835+2*PI())/3)</f>
        <v>0.37062854780226934</v>
      </c>
      <c r="AE835" s="11">
        <f>'OddsRatio_working_3-way'!X835^(1/3)*SIN(('OddsRatio_working_3-way'!Y835+4*PI())/3)</f>
        <v>-0.58619289716171308</v>
      </c>
      <c r="AF835" s="11">
        <f>-'OddsRatio_working_3-way'!U835/(3*'OddsRatio_working_3-way'!X835^(1/3))*COS(('OddsRatio_working_3-way'!Y835)/3)</f>
        <v>0.5524211188163618</v>
      </c>
      <c r="AG835" s="11">
        <f>-'OddsRatio_working_3-way'!U835/(3*'OddsRatio_working_3-way'!X835^(1/3))*COS(('OddsRatio_working_3-way'!Y835+2*PI())/3)</f>
        <v>-0.46289476210372288</v>
      </c>
      <c r="AH835" s="11">
        <f>-'OddsRatio_working_3-way'!U835/(3*'OddsRatio_working_3-way'!X835^(1/3))*COS(('OddsRatio_working_3-way'!Y835+4*PI())/3)</f>
        <v>-8.9526356712638824E-2</v>
      </c>
      <c r="AI835" s="11">
        <f>'OddsRatio_working_3-way'!U835/(3*'OddsRatio_working_3-way'!X835^(1/3))*SIN(('OddsRatio_working_3-way'!Y835)/3)</f>
        <v>-0.21556434935944357</v>
      </c>
      <c r="AJ835" s="11">
        <f>'OddsRatio_working_3-way'!U835/(3*'OddsRatio_working_3-way'!X835^(1/3))*SIN(('OddsRatio_working_3-way'!Y835+2*PI())/3)</f>
        <v>-0.37062854780226928</v>
      </c>
      <c r="AK835" s="11">
        <f>'OddsRatio_working_3-way'!U835/(3*'OddsRatio_working_3-way'!X835^(1/3))*SIN(('OddsRatio_working_3-way'!Y835+4*PI())/3)</f>
        <v>0.58619289716171297</v>
      </c>
      <c r="AL835" s="11">
        <f>'OddsRatio_working_3-way'!Z835+'OddsRatio_working_3-way'!AF835</f>
        <v>1.1048422376327238</v>
      </c>
      <c r="AM835" s="11">
        <f>'OddsRatio_working_3-way'!AA835+'OddsRatio_working_3-way'!AG835</f>
        <v>-0.92578952420744587</v>
      </c>
      <c r="AN835" s="11">
        <f>'OddsRatio_working_3-way'!AB835+'OddsRatio_working_3-way'!AH835</f>
        <v>-0.17905271342527768</v>
      </c>
      <c r="AO835" s="11">
        <f>'OddsRatio_working_3-way'!AC835+'OddsRatio_working_3-way'!AI835</f>
        <v>0</v>
      </c>
      <c r="AP835" s="11">
        <f>'OddsRatio_working_3-way'!AD835+'OddsRatio_working_3-way'!AJ835</f>
        <v>0</v>
      </c>
      <c r="AQ835" s="11">
        <f>'OddsRatio_working_3-way'!AE835+'OddsRatio_working_3-way'!AK835</f>
        <v>0</v>
      </c>
      <c r="AR835" s="10">
        <f>IF(A835="","",IF(('OddsRatio_working_3-way'!X835=0),IF(Q835&gt;0,-Q835^(1/3),(-Q835)^(1/3)),'OddsRatio_working_3-way'!AL835-'OddsRatio_working_3-way'!R835/3))</f>
        <v>1.1048422376327238</v>
      </c>
      <c r="AS835" s="11">
        <f>IF(('OddsRatio_working_3-way'!X835=0),IF(Q835&gt;0,-Q835^(1/3),(-Q835)^(1/3)),'OddsRatio_working_3-way'!AM835-'OddsRatio_working_3-way'!R835/3)</f>
        <v>-0.92578952420744587</v>
      </c>
      <c r="AT835" s="11">
        <f>IF(('OddsRatio_working_3-way'!X835=0),IF(Q835&gt;0,-Q835^(1/3),(-Q835)^(1/3)),'OddsRatio_working_3-way'!AN835-'OddsRatio_working_3-way'!R835/3)</f>
        <v>-0.17905271342527768</v>
      </c>
      <c r="AU835" s="11">
        <f>IF(('OddsRatio_working_3-way'!X835=0),0,'OddsRatio_working_3-way'!AO835)</f>
        <v>0</v>
      </c>
      <c r="AV835" s="11">
        <f>IF(('OddsRatio_working_3-way'!X835=0),0,'OddsRatio_working_3-way'!AP835)</f>
        <v>0</v>
      </c>
      <c r="AW835" s="11">
        <f>IF(('OddsRatio_working_3-way'!X835=0),0,'OddsRatio_working_3-way'!AQ835)</f>
        <v>0</v>
      </c>
    </row>
    <row r="836" spans="1:49" x14ac:dyDescent="0.2">
      <c r="A836" s="4">
        <f>IF('True_Odds_Calculator_3-way'!A834="","",'True_Odds_Calculator_3-way'!A834)</f>
        <v>2.71</v>
      </c>
      <c r="B836" s="4">
        <f>IF('True_Odds_Calculator_3-way'!B834="","",'True_Odds_Calculator_3-way'!B834)</f>
        <v>3.3</v>
      </c>
      <c r="C836" s="4">
        <f>IF('True_Odds_Calculator_3-way'!C834="","",'True_Odds_Calculator_3-way'!C834)</f>
        <v>2.73</v>
      </c>
      <c r="D836" s="9">
        <f t="shared" ref="D836:D899" si="182">(K836/(AR836+K836-(AR836*K836)))</f>
        <v>0.35578705597684979</v>
      </c>
      <c r="E836" s="9">
        <f t="shared" ref="E836:E899" si="183">(L836/(AR836+L836-(AR836*L836)))</f>
        <v>0.29108657318048486</v>
      </c>
      <c r="F836" s="9">
        <f t="shared" ref="F836:F899" si="184">(M836/(AR836+M836-(AR836*M836)))</f>
        <v>0.3531263708426654</v>
      </c>
      <c r="G836" s="9">
        <f t="shared" ref="G836:G899" si="185">AR836</f>
        <v>1.0588713374314689</v>
      </c>
      <c r="H836" s="9">
        <f t="shared" ref="H836:H899" si="186">IF(A836="","",1/D836)</f>
        <v>2.8106699870078118</v>
      </c>
      <c r="I836" s="9">
        <f t="shared" ref="I836:I899" si="187">IF(B836="","",1/E836)</f>
        <v>3.4354040760923779</v>
      </c>
      <c r="J836" s="9">
        <f t="shared" ref="J836:J899" si="188">IF(C836="","",1/F836)</f>
        <v>2.8318474137564413</v>
      </c>
      <c r="K836" s="11">
        <f t="shared" ref="K836:K899" si="189">1/A836</f>
        <v>0.36900369003690037</v>
      </c>
      <c r="L836" s="11">
        <f t="shared" ref="L836:L899" si="190">1/B836</f>
        <v>0.30303030303030304</v>
      </c>
      <c r="M836" s="11">
        <f t="shared" ref="M836:M899" si="191">1/C836</f>
        <v>0.36630036630036628</v>
      </c>
      <c r="N836" s="11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-0.2786917879168801</v>
      </c>
      <c r="O836" s="11">
        <f>0</f>
        <v>0</v>
      </c>
      <c r="P836" s="11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0.23510724617735684</v>
      </c>
      <c r="Q836" s="11">
        <f>2*'OddsRatio_working_3-way'!K836*'OddsRatio_working_3-way'!L836*'OddsRatio_working_3-way'!M836</f>
        <v>8.1918901107092976E-2</v>
      </c>
      <c r="R836" s="11">
        <f t="shared" ref="R836:R899" si="192">O836/N836</f>
        <v>0</v>
      </c>
      <c r="S836" s="11">
        <f t="shared" ref="S836:S899" si="193">P836/N836</f>
        <v>-0.84361024031134224</v>
      </c>
      <c r="T836" s="11">
        <f t="shared" ref="T836:T899" si="194">Q836/N836</f>
        <v>-0.29394085028269762</v>
      </c>
      <c r="U836" s="11">
        <f>'OddsRatio_working_3-way'!S836-'OddsRatio_working_3-way'!R836^2/3</f>
        <v>-0.84361024031134224</v>
      </c>
      <c r="V836" s="11">
        <f>'OddsRatio_working_3-way'!S836*'OddsRatio_working_3-way'!R836/3-2*'OddsRatio_working_3-way'!R836^3/27-'OddsRatio_working_3-way'!T836</f>
        <v>0.29394085028269762</v>
      </c>
      <c r="W836" s="11">
        <f>'OddsRatio_working_3-way'!V836^2+4*'OddsRatio_working_3-way'!U836^3/27</f>
        <v>-2.5438208329799095E-3</v>
      </c>
      <c r="X836" s="11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0.14911827880737422</v>
      </c>
      <c r="Y836" s="11">
        <f>IF('OddsRatio_working_3-way'!W836&gt;=0,IF('OddsRatio_working_3-way'!V836+SQRT('OddsRatio_working_3-way'!W836)&gt;0,0,PI()),ACOS('OddsRatio_working_3-way'!V836/(2*'OddsRatio_working_3-way'!X836)))</f>
        <v>0.16993176586193037</v>
      </c>
      <c r="Z836" s="11">
        <f>'OddsRatio_working_3-way'!X836^(1/3)*COS('OddsRatio_working_3-way'!Y836/3)</f>
        <v>0.52943566871573455</v>
      </c>
      <c r="AA836" s="11">
        <f>'OddsRatio_working_3-way'!X836^(1/3)*COS(('OddsRatio_working_3-way'!Y836+2*PI())/3)</f>
        <v>-0.29071715351198824</v>
      </c>
      <c r="AB836" s="11">
        <f>'OddsRatio_working_3-way'!X836^(1/3)*COS(('OddsRatio_working_3-way'!Y836+4*PI())/3)</f>
        <v>-0.23871851520374623</v>
      </c>
      <c r="AC836" s="11">
        <f>'OddsRatio_working_3-way'!X836^(1/3)*SIN('OddsRatio_working_3-way'!Y836/3)</f>
        <v>3.0021427824757467E-2</v>
      </c>
      <c r="AD836" s="11">
        <f>'OddsRatio_working_3-way'!X836^(1/3)*SIN(('OddsRatio_working_3-way'!Y836+2*PI())/3)</f>
        <v>0.44349402486504963</v>
      </c>
      <c r="AE836" s="11">
        <f>'OddsRatio_working_3-way'!X836^(1/3)*SIN(('OddsRatio_working_3-way'!Y836+4*PI())/3)</f>
        <v>-0.47351545268980705</v>
      </c>
      <c r="AF836" s="11">
        <f>-'OddsRatio_working_3-way'!U836/(3*'OddsRatio_working_3-way'!X836^(1/3))*COS(('OddsRatio_working_3-way'!Y836)/3)</f>
        <v>0.52943566871573444</v>
      </c>
      <c r="AG836" s="11">
        <f>-'OddsRatio_working_3-way'!U836/(3*'OddsRatio_working_3-way'!X836^(1/3))*COS(('OddsRatio_working_3-way'!Y836+2*PI())/3)</f>
        <v>-0.29071715351198818</v>
      </c>
      <c r="AH836" s="11">
        <f>-'OddsRatio_working_3-way'!U836/(3*'OddsRatio_working_3-way'!X836^(1/3))*COS(('OddsRatio_working_3-way'!Y836+4*PI())/3)</f>
        <v>-0.23871851520374618</v>
      </c>
      <c r="AI836" s="11">
        <f>'OddsRatio_working_3-way'!U836/(3*'OddsRatio_working_3-way'!X836^(1/3))*SIN(('OddsRatio_working_3-way'!Y836)/3)</f>
        <v>-3.002142782475746E-2</v>
      </c>
      <c r="AJ836" s="11">
        <f>'OddsRatio_working_3-way'!U836/(3*'OddsRatio_working_3-way'!X836^(1/3))*SIN(('OddsRatio_working_3-way'!Y836+2*PI())/3)</f>
        <v>-0.44349402486504952</v>
      </c>
      <c r="AK836" s="11">
        <f>'OddsRatio_working_3-way'!U836/(3*'OddsRatio_working_3-way'!X836^(1/3))*SIN(('OddsRatio_working_3-way'!Y836+4*PI())/3)</f>
        <v>0.47351545268980694</v>
      </c>
      <c r="AL836" s="11">
        <f>'OddsRatio_working_3-way'!Z836+'OddsRatio_working_3-way'!AF836</f>
        <v>1.0588713374314689</v>
      </c>
      <c r="AM836" s="11">
        <f>'OddsRatio_working_3-way'!AA836+'OddsRatio_working_3-way'!AG836</f>
        <v>-0.58143430702397647</v>
      </c>
      <c r="AN836" s="11">
        <f>'OddsRatio_working_3-way'!AB836+'OddsRatio_working_3-way'!AH836</f>
        <v>-0.47743703040749241</v>
      </c>
      <c r="AO836" s="11">
        <f>'OddsRatio_working_3-way'!AC836+'OddsRatio_working_3-way'!AI836</f>
        <v>0</v>
      </c>
      <c r="AP836" s="11">
        <f>'OddsRatio_working_3-way'!AD836+'OddsRatio_working_3-way'!AJ836</f>
        <v>0</v>
      </c>
      <c r="AQ836" s="11">
        <f>'OddsRatio_working_3-way'!AE836+'OddsRatio_working_3-way'!AK836</f>
        <v>0</v>
      </c>
      <c r="AR836" s="10">
        <f>IF(A836="","",IF(('OddsRatio_working_3-way'!X836=0),IF(Q836&gt;0,-Q836^(1/3),(-Q836)^(1/3)),'OddsRatio_working_3-way'!AL836-'OddsRatio_working_3-way'!R836/3))</f>
        <v>1.0588713374314689</v>
      </c>
      <c r="AS836" s="11">
        <f>IF(('OddsRatio_working_3-way'!X836=0),IF(Q836&gt;0,-Q836^(1/3),(-Q836)^(1/3)),'OddsRatio_working_3-way'!AM836-'OddsRatio_working_3-way'!R836/3)</f>
        <v>-0.58143430702397647</v>
      </c>
      <c r="AT836" s="11">
        <f>IF(('OddsRatio_working_3-way'!X836=0),IF(Q836&gt;0,-Q836^(1/3),(-Q836)^(1/3)),'OddsRatio_working_3-way'!AN836-'OddsRatio_working_3-way'!R836/3)</f>
        <v>-0.47743703040749241</v>
      </c>
      <c r="AU836" s="11">
        <f>IF(('OddsRatio_working_3-way'!X836=0),0,'OddsRatio_working_3-way'!AO836)</f>
        <v>0</v>
      </c>
      <c r="AV836" s="11">
        <f>IF(('OddsRatio_working_3-way'!X836=0),0,'OddsRatio_working_3-way'!AP836)</f>
        <v>0</v>
      </c>
      <c r="AW836" s="11">
        <f>IF(('OddsRatio_working_3-way'!X836=0),0,'OddsRatio_working_3-way'!AQ836)</f>
        <v>0</v>
      </c>
    </row>
    <row r="837" spans="1:49" x14ac:dyDescent="0.2">
      <c r="A837" s="4">
        <f>IF('True_Odds_Calculator_3-way'!A835="","",'True_Odds_Calculator_3-way'!A835)</f>
        <v>3.46</v>
      </c>
      <c r="B837" s="4">
        <f>IF('True_Odds_Calculator_3-way'!B835="","",'True_Odds_Calculator_3-way'!B835)</f>
        <v>3.48</v>
      </c>
      <c r="C837" s="4">
        <f>IF('True_Odds_Calculator_3-way'!C835="","",'True_Odds_Calculator_3-way'!C835)</f>
        <v>2.21</v>
      </c>
      <c r="D837" s="9">
        <f t="shared" si="182"/>
        <v>0.28002827258052343</v>
      </c>
      <c r="E837" s="9">
        <f t="shared" si="183"/>
        <v>0.27839868572949916</v>
      </c>
      <c r="F837" s="9">
        <f t="shared" si="184"/>
        <v>0.44157304168997746</v>
      </c>
      <c r="G837" s="9">
        <f t="shared" si="185"/>
        <v>1.0451495886944677</v>
      </c>
      <c r="H837" s="9">
        <f t="shared" si="186"/>
        <v>3.5710679881883904</v>
      </c>
      <c r="I837" s="9">
        <f t="shared" si="187"/>
        <v>3.5919709799622801</v>
      </c>
      <c r="J837" s="9">
        <f t="shared" si="188"/>
        <v>2.2646310023203062</v>
      </c>
      <c r="K837" s="11">
        <f t="shared" si="189"/>
        <v>0.28901734104046245</v>
      </c>
      <c r="L837" s="11">
        <f t="shared" si="190"/>
        <v>0.28735632183908044</v>
      </c>
      <c r="M837" s="11">
        <f t="shared" si="191"/>
        <v>0.45248868778280543</v>
      </c>
      <c r="N837" s="11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-0.27741155185491517</v>
      </c>
      <c r="O837" s="11">
        <f>0</f>
        <v>0</v>
      </c>
      <c r="P837" s="11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0.23111466263572633</v>
      </c>
      <c r="Q837" s="11">
        <f>2*'OddsRatio_working_3-way'!K837*'OddsRatio_working_3-way'!L837*'OddsRatio_working_3-way'!M837</f>
        <v>7.5159239881537013E-2</v>
      </c>
      <c r="R837" s="11">
        <f t="shared" si="192"/>
        <v>0</v>
      </c>
      <c r="S837" s="11">
        <f t="shared" si="193"/>
        <v>-0.83311117035457172</v>
      </c>
      <c r="T837" s="11">
        <f t="shared" si="194"/>
        <v>-0.27093046190392572</v>
      </c>
      <c r="U837" s="11">
        <f>'OddsRatio_working_3-way'!S837-'OddsRatio_working_3-way'!R837^2/3</f>
        <v>-0.83311117035457172</v>
      </c>
      <c r="V837" s="11">
        <f>'OddsRatio_working_3-way'!S837*'OddsRatio_working_3-way'!R837/3-2*'OddsRatio_working_3-way'!R837^3/27-'OddsRatio_working_3-way'!T837</f>
        <v>0.27093046190392572</v>
      </c>
      <c r="W837" s="11">
        <f>'OddsRatio_working_3-way'!V837^2+4*'OddsRatio_working_3-way'!U837^3/27</f>
        <v>-1.2262016300618003E-2</v>
      </c>
      <c r="X837" s="11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0.14634320234306455</v>
      </c>
      <c r="Y837" s="11">
        <f>IF('OddsRatio_working_3-way'!W837&gt;=0,IF('OddsRatio_working_3-way'!V837+SQRT('OddsRatio_working_3-way'!W837)&gt;0,0,PI()),ACOS('OddsRatio_working_3-way'!V837/(2*'OddsRatio_working_3-way'!X837)))</f>
        <v>0.38799869853345137</v>
      </c>
      <c r="Z837" s="11">
        <f>'OddsRatio_working_3-way'!X837^(1/3)*COS('OddsRatio_working_3-way'!Y837/3)</f>
        <v>0.52257479434723386</v>
      </c>
      <c r="AA837" s="11">
        <f>'OddsRatio_working_3-way'!X837^(1/3)*COS(('OddsRatio_working_3-way'!Y837+2*PI())/3)</f>
        <v>-0.32014723767078984</v>
      </c>
      <c r="AB837" s="11">
        <f>'OddsRatio_working_3-way'!X837^(1/3)*COS(('OddsRatio_working_3-way'!Y837+4*PI())/3)</f>
        <v>-0.20242755667644416</v>
      </c>
      <c r="AC837" s="11">
        <f>'OddsRatio_working_3-way'!X837^(1/3)*SIN('OddsRatio_working_3-way'!Y837/3)</f>
        <v>6.7965489511002397E-2</v>
      </c>
      <c r="AD837" s="11">
        <f>'OddsRatio_working_3-way'!X837^(1/3)*SIN(('OddsRatio_working_3-way'!Y837+2*PI())/3)</f>
        <v>0.41858030252663203</v>
      </c>
      <c r="AE837" s="11">
        <f>'OddsRatio_working_3-way'!X837^(1/3)*SIN(('OddsRatio_working_3-way'!Y837+4*PI())/3)</f>
        <v>-0.48654579203763437</v>
      </c>
      <c r="AF837" s="11">
        <f>-'OddsRatio_working_3-way'!U837/(3*'OddsRatio_working_3-way'!X837^(1/3))*COS(('OddsRatio_working_3-way'!Y837)/3)</f>
        <v>0.52257479434723375</v>
      </c>
      <c r="AG837" s="11">
        <f>-'OddsRatio_working_3-way'!U837/(3*'OddsRatio_working_3-way'!X837^(1/3))*COS(('OddsRatio_working_3-way'!Y837+2*PI())/3)</f>
        <v>-0.32014723767078979</v>
      </c>
      <c r="AH837" s="11">
        <f>-'OddsRatio_working_3-way'!U837/(3*'OddsRatio_working_3-way'!X837^(1/3))*COS(('OddsRatio_working_3-way'!Y837+4*PI())/3)</f>
        <v>-0.20242755667644413</v>
      </c>
      <c r="AI837" s="11">
        <f>'OddsRatio_working_3-way'!U837/(3*'OddsRatio_working_3-way'!X837^(1/3))*SIN(('OddsRatio_working_3-way'!Y837)/3)</f>
        <v>-6.7965489511002383E-2</v>
      </c>
      <c r="AJ837" s="11">
        <f>'OddsRatio_working_3-way'!U837/(3*'OddsRatio_working_3-way'!X837^(1/3))*SIN(('OddsRatio_working_3-way'!Y837+2*PI())/3)</f>
        <v>-0.41858030252663192</v>
      </c>
      <c r="AK837" s="11">
        <f>'OddsRatio_working_3-way'!U837/(3*'OddsRatio_working_3-way'!X837^(1/3))*SIN(('OddsRatio_working_3-way'!Y837+4*PI())/3)</f>
        <v>0.48654579203763426</v>
      </c>
      <c r="AL837" s="11">
        <f>'OddsRatio_working_3-way'!Z837+'OddsRatio_working_3-way'!AF837</f>
        <v>1.0451495886944677</v>
      </c>
      <c r="AM837" s="11">
        <f>'OddsRatio_working_3-way'!AA837+'OddsRatio_working_3-way'!AG837</f>
        <v>-0.64029447534157957</v>
      </c>
      <c r="AN837" s="11">
        <f>'OddsRatio_working_3-way'!AB837+'OddsRatio_working_3-way'!AH837</f>
        <v>-0.40485511335288826</v>
      </c>
      <c r="AO837" s="11">
        <f>'OddsRatio_working_3-way'!AC837+'OddsRatio_working_3-way'!AI837</f>
        <v>0</v>
      </c>
      <c r="AP837" s="11">
        <f>'OddsRatio_working_3-way'!AD837+'OddsRatio_working_3-way'!AJ837</f>
        <v>0</v>
      </c>
      <c r="AQ837" s="11">
        <f>'OddsRatio_working_3-way'!AE837+'OddsRatio_working_3-way'!AK837</f>
        <v>0</v>
      </c>
      <c r="AR837" s="10">
        <f>IF(A837="","",IF(('OddsRatio_working_3-way'!X837=0),IF(Q837&gt;0,-Q837^(1/3),(-Q837)^(1/3)),'OddsRatio_working_3-way'!AL837-'OddsRatio_working_3-way'!R837/3))</f>
        <v>1.0451495886944677</v>
      </c>
      <c r="AS837" s="11">
        <f>IF(('OddsRatio_working_3-way'!X837=0),IF(Q837&gt;0,-Q837^(1/3),(-Q837)^(1/3)),'OddsRatio_working_3-way'!AM837-'OddsRatio_working_3-way'!R837/3)</f>
        <v>-0.64029447534157957</v>
      </c>
      <c r="AT837" s="11">
        <f>IF(('OddsRatio_working_3-way'!X837=0),IF(Q837&gt;0,-Q837^(1/3),(-Q837)^(1/3)),'OddsRatio_working_3-way'!AN837-'OddsRatio_working_3-way'!R837/3)</f>
        <v>-0.40485511335288826</v>
      </c>
      <c r="AU837" s="11">
        <f>IF(('OddsRatio_working_3-way'!X837=0),0,'OddsRatio_working_3-way'!AO837)</f>
        <v>0</v>
      </c>
      <c r="AV837" s="11">
        <f>IF(('OddsRatio_working_3-way'!X837=0),0,'OddsRatio_working_3-way'!AP837)</f>
        <v>0</v>
      </c>
      <c r="AW837" s="11">
        <f>IF(('OddsRatio_working_3-way'!X837=0),0,'OddsRatio_working_3-way'!AQ837)</f>
        <v>0</v>
      </c>
    </row>
    <row r="838" spans="1:49" x14ac:dyDescent="0.2">
      <c r="A838" s="4">
        <f>IF('True_Odds_Calculator_3-way'!A836="","",'True_Odds_Calculator_3-way'!A836)</f>
        <v>3.33</v>
      </c>
      <c r="B838" s="4">
        <f>IF('True_Odds_Calculator_3-way'!B836="","",'True_Odds_Calculator_3-way'!B836)</f>
        <v>3.61</v>
      </c>
      <c r="C838" s="4">
        <f>IF('True_Odds_Calculator_3-way'!C836="","",'True_Odds_Calculator_3-way'!C836)</f>
        <v>2.25</v>
      </c>
      <c r="D838" s="9">
        <f t="shared" si="182"/>
        <v>0.29335741256815079</v>
      </c>
      <c r="E838" s="9">
        <f t="shared" si="183"/>
        <v>0.27039582560103642</v>
      </c>
      <c r="F838" s="9">
        <f t="shared" si="184"/>
        <v>0.43624676183081273</v>
      </c>
      <c r="G838" s="9">
        <f t="shared" si="185"/>
        <v>1.0338245002498372</v>
      </c>
      <c r="H838" s="9">
        <f t="shared" si="186"/>
        <v>3.4088110855821201</v>
      </c>
      <c r="I838" s="9">
        <f t="shared" si="187"/>
        <v>3.6982819456520746</v>
      </c>
      <c r="J838" s="9">
        <f t="shared" si="188"/>
        <v>2.2922806253122969</v>
      </c>
      <c r="K838" s="11">
        <f t="shared" si="189"/>
        <v>0.3003003003003003</v>
      </c>
      <c r="L838" s="11">
        <f t="shared" si="190"/>
        <v>0.2770083102493075</v>
      </c>
      <c r="M838" s="11">
        <f t="shared" si="191"/>
        <v>0.44444444444444442</v>
      </c>
      <c r="N838" s="11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-0.28104281566885436</v>
      </c>
      <c r="O838" s="11">
        <f>0</f>
        <v>0</v>
      </c>
      <c r="P838" s="11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0.22885304510419932</v>
      </c>
      <c r="Q838" s="11">
        <f>2*'OddsRatio_working_3-way'!K838*'OddsRatio_working_3-way'!L838*'OddsRatio_working_3-way'!M838</f>
        <v>7.3942825558707362E-2</v>
      </c>
      <c r="R838" s="11">
        <f t="shared" si="192"/>
        <v>0</v>
      </c>
      <c r="S838" s="11">
        <f t="shared" si="193"/>
        <v>-0.81429957410422149</v>
      </c>
      <c r="T838" s="11">
        <f t="shared" si="194"/>
        <v>-0.26310163945209092</v>
      </c>
      <c r="U838" s="11">
        <f>'OddsRatio_working_3-way'!S838-'OddsRatio_working_3-way'!R838^2/3</f>
        <v>-0.81429957410422149</v>
      </c>
      <c r="V838" s="11">
        <f>'OddsRatio_working_3-way'!S838*'OddsRatio_working_3-way'!R838/3-2*'OddsRatio_working_3-way'!R838^3/27-'OddsRatio_working_3-way'!T838</f>
        <v>0.26310163945209092</v>
      </c>
      <c r="W838" s="11">
        <f>'OddsRatio_working_3-way'!V838^2+4*'OddsRatio_working_3-way'!U838^3/27</f>
        <v>-1.0769949983220145E-2</v>
      </c>
      <c r="X838" s="11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0.14141465859803767</v>
      </c>
      <c r="Y838" s="11">
        <f>IF('OddsRatio_working_3-way'!W838&gt;=0,IF('OddsRatio_working_3-way'!V838+SQRT('OddsRatio_working_3-way'!W838)&gt;0,0,PI()),ACOS('OddsRatio_working_3-way'!V838/(2*'OddsRatio_working_3-way'!X838)))</f>
        <v>0.37570594155924009</v>
      </c>
      <c r="Z838" s="11">
        <f>'OddsRatio_working_3-way'!X838^(1/3)*COS('OddsRatio_working_3-way'!Y838/3)</f>
        <v>0.51691225012491859</v>
      </c>
      <c r="AA838" s="11">
        <f>'OddsRatio_working_3-way'!X838^(1/3)*COS(('OddsRatio_working_3-way'!Y838+2*PI())/3)</f>
        <v>-0.31481380226042899</v>
      </c>
      <c r="AB838" s="11">
        <f>'OddsRatio_working_3-way'!X838^(1/3)*COS(('OddsRatio_working_3-way'!Y838+4*PI())/3)</f>
        <v>-0.20209844786448972</v>
      </c>
      <c r="AC838" s="11">
        <f>'OddsRatio_working_3-way'!X838^(1/3)*SIN('OddsRatio_working_3-way'!Y838/3)</f>
        <v>6.5076240202299615E-2</v>
      </c>
      <c r="AD838" s="11">
        <f>'OddsRatio_working_3-way'!X838^(1/3)*SIN(('OddsRatio_working_3-way'!Y838+2*PI())/3)</f>
        <v>0.4151210200344056</v>
      </c>
      <c r="AE838" s="11">
        <f>'OddsRatio_working_3-way'!X838^(1/3)*SIN(('OddsRatio_working_3-way'!Y838+4*PI())/3)</f>
        <v>-0.48019726023670523</v>
      </c>
      <c r="AF838" s="11">
        <f>-'OddsRatio_working_3-way'!U838/(3*'OddsRatio_working_3-way'!X838^(1/3))*COS(('OddsRatio_working_3-way'!Y838)/3)</f>
        <v>0.51691225012491848</v>
      </c>
      <c r="AG838" s="11">
        <f>-'OddsRatio_working_3-way'!U838/(3*'OddsRatio_working_3-way'!X838^(1/3))*COS(('OddsRatio_working_3-way'!Y838+2*PI())/3)</f>
        <v>-0.31481380226042893</v>
      </c>
      <c r="AH838" s="11">
        <f>-'OddsRatio_working_3-way'!U838/(3*'OddsRatio_working_3-way'!X838^(1/3))*COS(('OddsRatio_working_3-way'!Y838+4*PI())/3)</f>
        <v>-0.20209844786448969</v>
      </c>
      <c r="AI838" s="11">
        <f>'OddsRatio_working_3-way'!U838/(3*'OddsRatio_working_3-way'!X838^(1/3))*SIN(('OddsRatio_working_3-way'!Y838)/3)</f>
        <v>-6.5076240202299601E-2</v>
      </c>
      <c r="AJ838" s="11">
        <f>'OddsRatio_working_3-way'!U838/(3*'OddsRatio_working_3-way'!X838^(1/3))*SIN(('OddsRatio_working_3-way'!Y838+2*PI())/3)</f>
        <v>-0.41512102003440549</v>
      </c>
      <c r="AK838" s="11">
        <f>'OddsRatio_working_3-way'!U838/(3*'OddsRatio_working_3-way'!X838^(1/3))*SIN(('OddsRatio_working_3-way'!Y838+4*PI())/3)</f>
        <v>0.48019726023670511</v>
      </c>
      <c r="AL838" s="11">
        <f>'OddsRatio_working_3-way'!Z838+'OddsRatio_working_3-way'!AF838</f>
        <v>1.0338245002498372</v>
      </c>
      <c r="AM838" s="11">
        <f>'OddsRatio_working_3-way'!AA838+'OddsRatio_working_3-way'!AG838</f>
        <v>-0.62962760452085798</v>
      </c>
      <c r="AN838" s="11">
        <f>'OddsRatio_working_3-way'!AB838+'OddsRatio_working_3-way'!AH838</f>
        <v>-0.40419689572897943</v>
      </c>
      <c r="AO838" s="11">
        <f>'OddsRatio_working_3-way'!AC838+'OddsRatio_working_3-way'!AI838</f>
        <v>0</v>
      </c>
      <c r="AP838" s="11">
        <f>'OddsRatio_working_3-way'!AD838+'OddsRatio_working_3-way'!AJ838</f>
        <v>0</v>
      </c>
      <c r="AQ838" s="11">
        <f>'OddsRatio_working_3-way'!AE838+'OddsRatio_working_3-way'!AK838</f>
        <v>0</v>
      </c>
      <c r="AR838" s="10">
        <f>IF(A838="","",IF(('OddsRatio_working_3-way'!X838=0),IF(Q838&gt;0,-Q838^(1/3),(-Q838)^(1/3)),'OddsRatio_working_3-way'!AL838-'OddsRatio_working_3-way'!R838/3))</f>
        <v>1.0338245002498372</v>
      </c>
      <c r="AS838" s="11">
        <f>IF(('OddsRatio_working_3-way'!X838=0),IF(Q838&gt;0,-Q838^(1/3),(-Q838)^(1/3)),'OddsRatio_working_3-way'!AM838-'OddsRatio_working_3-way'!R838/3)</f>
        <v>-0.62962760452085798</v>
      </c>
      <c r="AT838" s="11">
        <f>IF(('OddsRatio_working_3-way'!X838=0),IF(Q838&gt;0,-Q838^(1/3),(-Q838)^(1/3)),'OddsRatio_working_3-way'!AN838-'OddsRatio_working_3-way'!R838/3)</f>
        <v>-0.40419689572897943</v>
      </c>
      <c r="AU838" s="11">
        <f>IF(('OddsRatio_working_3-way'!X838=0),0,'OddsRatio_working_3-way'!AO838)</f>
        <v>0</v>
      </c>
      <c r="AV838" s="11">
        <f>IF(('OddsRatio_working_3-way'!X838=0),0,'OddsRatio_working_3-way'!AP838)</f>
        <v>0</v>
      </c>
      <c r="AW838" s="11">
        <f>IF(('OddsRatio_working_3-way'!X838=0),0,'OddsRatio_working_3-way'!AQ838)</f>
        <v>0</v>
      </c>
    </row>
    <row r="839" spans="1:49" x14ac:dyDescent="0.2">
      <c r="A839" s="4">
        <f>IF('True_Odds_Calculator_3-way'!A837="","",'True_Odds_Calculator_3-way'!A837)</f>
        <v>3.17</v>
      </c>
      <c r="B839" s="4">
        <f>IF('True_Odds_Calculator_3-way'!B837="","",'True_Odds_Calculator_3-way'!B837)</f>
        <v>2.85</v>
      </c>
      <c r="C839" s="4">
        <f>IF('True_Odds_Calculator_3-way'!C837="","",'True_Odds_Calculator_3-way'!C837)</f>
        <v>2.61</v>
      </c>
      <c r="D839" s="9">
        <f t="shared" si="182"/>
        <v>0.29978703648615973</v>
      </c>
      <c r="E839" s="9">
        <f t="shared" si="183"/>
        <v>0.33430660411607538</v>
      </c>
      <c r="F839" s="9">
        <f t="shared" si="184"/>
        <v>0.36590635939776478</v>
      </c>
      <c r="G839" s="9">
        <f t="shared" si="185"/>
        <v>1.0763600348153031</v>
      </c>
      <c r="H839" s="9">
        <f t="shared" si="186"/>
        <v>3.3357012755492081</v>
      </c>
      <c r="I839" s="9">
        <f t="shared" si="187"/>
        <v>2.9912660644083107</v>
      </c>
      <c r="J839" s="9">
        <f t="shared" si="188"/>
        <v>2.7329396560526376</v>
      </c>
      <c r="K839" s="11">
        <f t="shared" si="189"/>
        <v>0.31545741324921134</v>
      </c>
      <c r="L839" s="11">
        <f t="shared" si="190"/>
        <v>0.35087719298245612</v>
      </c>
      <c r="M839" s="11">
        <f t="shared" si="191"/>
        <v>0.38314176245210729</v>
      </c>
      <c r="N839" s="11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-0.27410231829498188</v>
      </c>
      <c r="O839" s="11">
        <f>0</f>
        <v>0</v>
      </c>
      <c r="P839" s="11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0.23876120677462653</v>
      </c>
      <c r="Q839" s="11">
        <f>2*'OddsRatio_working_3-way'!K839*'OddsRatio_working_3-way'!L839*'OddsRatio_working_3-way'!M839</f>
        <v>8.4817480204130227E-2</v>
      </c>
      <c r="R839" s="11">
        <f t="shared" si="192"/>
        <v>0</v>
      </c>
      <c r="S839" s="11">
        <f t="shared" si="193"/>
        <v>-0.87106598827696835</v>
      </c>
      <c r="T839" s="11">
        <f t="shared" si="194"/>
        <v>-0.30943729601313269</v>
      </c>
      <c r="U839" s="11">
        <f>'OddsRatio_working_3-way'!S839-'OddsRatio_working_3-way'!R839^2/3</f>
        <v>-0.87106598827696835</v>
      </c>
      <c r="V839" s="11">
        <f>'OddsRatio_working_3-way'!S839*'OddsRatio_working_3-way'!R839/3-2*'OddsRatio_working_3-way'!R839^3/27-'OddsRatio_working_3-way'!T839</f>
        <v>0.30943729601313269</v>
      </c>
      <c r="W839" s="11">
        <f>'OddsRatio_working_3-way'!V839^2+4*'OddsRatio_working_3-way'!U839^3/27</f>
        <v>-2.1635978532297678E-3</v>
      </c>
      <c r="X839" s="11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0.15645689343805602</v>
      </c>
      <c r="Y839" s="11">
        <f>IF('OddsRatio_working_3-way'!W839&gt;=0,IF('OddsRatio_working_3-way'!V839+SQRT('OddsRatio_working_3-way'!W839)&gt;0,0,PI()),ACOS('OddsRatio_working_3-way'!V839/(2*'OddsRatio_working_3-way'!X839)))</f>
        <v>0.14920250089609466</v>
      </c>
      <c r="Z839" s="11">
        <f>'OddsRatio_working_3-way'!X839^(1/3)*COS('OddsRatio_working_3-way'!Y839/3)</f>
        <v>0.53818001740765153</v>
      </c>
      <c r="AA839" s="11">
        <f>'OddsRatio_working_3-way'!X839^(1/3)*COS(('OddsRatio_working_3-way'!Y839+2*PI())/3)</f>
        <v>-0.29228911895760518</v>
      </c>
      <c r="AB839" s="11">
        <f>'OddsRatio_working_3-way'!X839^(1/3)*COS(('OddsRatio_working_3-way'!Y839+4*PI())/3)</f>
        <v>-0.24589089845004647</v>
      </c>
      <c r="AC839" s="11">
        <f>'OddsRatio_working_3-way'!X839^(1/3)*SIN('OddsRatio_working_3-way'!Y839/3)</f>
        <v>2.6788025099958739E-2</v>
      </c>
      <c r="AD839" s="11">
        <f>'OddsRatio_working_3-way'!X839^(1/3)*SIN(('OddsRatio_working_3-way'!Y839+2*PI())/3)</f>
        <v>0.45268355433419827</v>
      </c>
      <c r="AE839" s="11">
        <f>'OddsRatio_working_3-way'!X839^(1/3)*SIN(('OddsRatio_working_3-way'!Y839+4*PI())/3)</f>
        <v>-0.47947157943415691</v>
      </c>
      <c r="AF839" s="11">
        <f>-'OddsRatio_working_3-way'!U839/(3*'OddsRatio_working_3-way'!X839^(1/3))*COS(('OddsRatio_working_3-way'!Y839)/3)</f>
        <v>0.53818001740765153</v>
      </c>
      <c r="AG839" s="11">
        <f>-'OddsRatio_working_3-way'!U839/(3*'OddsRatio_working_3-way'!X839^(1/3))*COS(('OddsRatio_working_3-way'!Y839+2*PI())/3)</f>
        <v>-0.29228911895760518</v>
      </c>
      <c r="AH839" s="11">
        <f>-'OddsRatio_working_3-way'!U839/(3*'OddsRatio_working_3-way'!X839^(1/3))*COS(('OddsRatio_working_3-way'!Y839+4*PI())/3)</f>
        <v>-0.24589089845004647</v>
      </c>
      <c r="AI839" s="11">
        <f>'OddsRatio_working_3-way'!U839/(3*'OddsRatio_working_3-way'!X839^(1/3))*SIN(('OddsRatio_working_3-way'!Y839)/3)</f>
        <v>-2.6788025099958739E-2</v>
      </c>
      <c r="AJ839" s="11">
        <f>'OddsRatio_working_3-way'!U839/(3*'OddsRatio_working_3-way'!X839^(1/3))*SIN(('OddsRatio_working_3-way'!Y839+2*PI())/3)</f>
        <v>-0.45268355433419827</v>
      </c>
      <c r="AK839" s="11">
        <f>'OddsRatio_working_3-way'!U839/(3*'OddsRatio_working_3-way'!X839^(1/3))*SIN(('OddsRatio_working_3-way'!Y839+4*PI())/3)</f>
        <v>0.47947157943415691</v>
      </c>
      <c r="AL839" s="11">
        <f>'OddsRatio_working_3-way'!Z839+'OddsRatio_working_3-way'!AF839</f>
        <v>1.0763600348153031</v>
      </c>
      <c r="AM839" s="11">
        <f>'OddsRatio_working_3-way'!AA839+'OddsRatio_working_3-way'!AG839</f>
        <v>-0.58457823791521035</v>
      </c>
      <c r="AN839" s="11">
        <f>'OddsRatio_working_3-way'!AB839+'OddsRatio_working_3-way'!AH839</f>
        <v>-0.49178179690009294</v>
      </c>
      <c r="AO839" s="11">
        <f>'OddsRatio_working_3-way'!AC839+'OddsRatio_working_3-way'!AI839</f>
        <v>0</v>
      </c>
      <c r="AP839" s="11">
        <f>'OddsRatio_working_3-way'!AD839+'OddsRatio_working_3-way'!AJ839</f>
        <v>0</v>
      </c>
      <c r="AQ839" s="11">
        <f>'OddsRatio_working_3-way'!AE839+'OddsRatio_working_3-way'!AK839</f>
        <v>0</v>
      </c>
      <c r="AR839" s="10">
        <f>IF(A839="","",IF(('OddsRatio_working_3-way'!X839=0),IF(Q839&gt;0,-Q839^(1/3),(-Q839)^(1/3)),'OddsRatio_working_3-way'!AL839-'OddsRatio_working_3-way'!R839/3))</f>
        <v>1.0763600348153031</v>
      </c>
      <c r="AS839" s="11">
        <f>IF(('OddsRatio_working_3-way'!X839=0),IF(Q839&gt;0,-Q839^(1/3),(-Q839)^(1/3)),'OddsRatio_working_3-way'!AM839-'OddsRatio_working_3-way'!R839/3)</f>
        <v>-0.58457823791521035</v>
      </c>
      <c r="AT839" s="11">
        <f>IF(('OddsRatio_working_3-way'!X839=0),IF(Q839&gt;0,-Q839^(1/3),(-Q839)^(1/3)),'OddsRatio_working_3-way'!AN839-'OddsRatio_working_3-way'!R839/3)</f>
        <v>-0.49178179690009294</v>
      </c>
      <c r="AU839" s="11">
        <f>IF(('OddsRatio_working_3-way'!X839=0),0,'OddsRatio_working_3-way'!AO839)</f>
        <v>0</v>
      </c>
      <c r="AV839" s="11">
        <f>IF(('OddsRatio_working_3-way'!X839=0),0,'OddsRatio_working_3-way'!AP839)</f>
        <v>0</v>
      </c>
      <c r="AW839" s="11">
        <f>IF(('OddsRatio_working_3-way'!X839=0),0,'OddsRatio_working_3-way'!AQ839)</f>
        <v>0</v>
      </c>
    </row>
    <row r="840" spans="1:49" x14ac:dyDescent="0.2">
      <c r="A840" s="4">
        <f>IF('True_Odds_Calculator_3-way'!A838="","",'True_Odds_Calculator_3-way'!A838)</f>
        <v>2.34</v>
      </c>
      <c r="B840" s="4">
        <f>IF('True_Odds_Calculator_3-way'!B838="","",'True_Odds_Calculator_3-way'!B838)</f>
        <v>3.74</v>
      </c>
      <c r="C840" s="4">
        <f>IF('True_Odds_Calculator_3-way'!C838="","",'True_Odds_Calculator_3-way'!C838)</f>
        <v>3.01</v>
      </c>
      <c r="D840" s="9">
        <f t="shared" si="182"/>
        <v>0.41736041318788242</v>
      </c>
      <c r="E840" s="9">
        <f t="shared" si="183"/>
        <v>0.2594350519485818</v>
      </c>
      <c r="F840" s="9">
        <f t="shared" si="184"/>
        <v>0.32320453486353584</v>
      </c>
      <c r="G840" s="9">
        <f t="shared" si="185"/>
        <v>1.0417990016804781</v>
      </c>
      <c r="H840" s="9">
        <f t="shared" si="186"/>
        <v>2.3960106622518405</v>
      </c>
      <c r="I840" s="9">
        <f t="shared" si="187"/>
        <v>3.8545292646045106</v>
      </c>
      <c r="J840" s="9">
        <f t="shared" si="188"/>
        <v>3.0940159933777607</v>
      </c>
      <c r="K840" s="11">
        <f t="shared" si="189"/>
        <v>0.42735042735042739</v>
      </c>
      <c r="L840" s="11">
        <f t="shared" si="190"/>
        <v>0.26737967914438499</v>
      </c>
      <c r="M840" s="11">
        <f t="shared" si="191"/>
        <v>0.33222591362126247</v>
      </c>
      <c r="N840" s="11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-0.2801544101133705</v>
      </c>
      <c r="O840" s="11">
        <f>0</f>
        <v>0</v>
      </c>
      <c r="P840" s="11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0.2311869616931177</v>
      </c>
      <c r="Q840" s="11">
        <f>2*'OddsRatio_working_3-way'!K840*'OddsRatio_working_3-way'!L840*'OddsRatio_working_3-way'!M840</f>
        <v>7.5923468536327629E-2</v>
      </c>
      <c r="R840" s="11">
        <f t="shared" si="192"/>
        <v>0</v>
      </c>
      <c r="S840" s="11">
        <f t="shared" si="193"/>
        <v>-0.82521264469676892</v>
      </c>
      <c r="T840" s="11">
        <f t="shared" si="194"/>
        <v>-0.27100579464590102</v>
      </c>
      <c r="U840" s="11">
        <f>'OddsRatio_working_3-way'!S840-'OddsRatio_working_3-way'!R840^2/3</f>
        <v>-0.82521264469676892</v>
      </c>
      <c r="V840" s="11">
        <f>'OddsRatio_working_3-way'!S840*'OddsRatio_working_3-way'!R840/3-2*'OddsRatio_working_3-way'!R840^3/27-'OddsRatio_working_3-way'!T840</f>
        <v>0.27100579464590102</v>
      </c>
      <c r="W840" s="11">
        <f>'OddsRatio_working_3-way'!V840^2+4*'OddsRatio_working_3-way'!U840^3/27</f>
        <v>-9.8077008703887497E-3</v>
      </c>
      <c r="X840" s="11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0.14426697612590089</v>
      </c>
      <c r="Y840" s="11">
        <f>IF('OddsRatio_working_3-way'!W840&gt;=0,IF('OddsRatio_working_3-way'!V840+SQRT('OddsRatio_working_3-way'!W840)&gt;0,0,PI()),ACOS('OddsRatio_working_3-way'!V840/(2*'OddsRatio_working_3-way'!X840)))</f>
        <v>0.35035486754087941</v>
      </c>
      <c r="Z840" s="11">
        <f>'OddsRatio_working_3-way'!X840^(1/3)*COS('OddsRatio_working_3-way'!Y840/3)</f>
        <v>0.52089950084023917</v>
      </c>
      <c r="AA840" s="11">
        <f>'OddsRatio_working_3-way'!X840^(1/3)*COS(('OddsRatio_working_3-way'!Y840+2*PI())/3)</f>
        <v>-0.31337369294601736</v>
      </c>
      <c r="AB840" s="11">
        <f>'OddsRatio_working_3-way'!X840^(1/3)*COS(('OddsRatio_working_3-way'!Y840+4*PI())/3)</f>
        <v>-0.20752580789422198</v>
      </c>
      <c r="AC840" s="11">
        <f>'OddsRatio_working_3-way'!X840^(1/3)*SIN('OddsRatio_working_3-way'!Y840/3)</f>
        <v>6.111130492780683E-2</v>
      </c>
      <c r="AD840" s="11">
        <f>'OddsRatio_working_3-way'!X840^(1/3)*SIN(('OddsRatio_working_3-way'!Y840+2*PI())/3)</f>
        <v>0.42055654808237736</v>
      </c>
      <c r="AE840" s="11">
        <f>'OddsRatio_working_3-way'!X840^(1/3)*SIN(('OddsRatio_working_3-way'!Y840+4*PI())/3)</f>
        <v>-0.48166785301018405</v>
      </c>
      <c r="AF840" s="11">
        <f>-'OddsRatio_working_3-way'!U840/(3*'OddsRatio_working_3-way'!X840^(1/3))*COS(('OddsRatio_working_3-way'!Y840)/3)</f>
        <v>0.52089950084023895</v>
      </c>
      <c r="AG840" s="11">
        <f>-'OddsRatio_working_3-way'!U840/(3*'OddsRatio_working_3-way'!X840^(1/3))*COS(('OddsRatio_working_3-way'!Y840+2*PI())/3)</f>
        <v>-0.31337369294601725</v>
      </c>
      <c r="AH840" s="11">
        <f>-'OddsRatio_working_3-way'!U840/(3*'OddsRatio_working_3-way'!X840^(1/3))*COS(('OddsRatio_working_3-way'!Y840+4*PI())/3)</f>
        <v>-0.2075258078942219</v>
      </c>
      <c r="AI840" s="11">
        <f>'OddsRatio_working_3-way'!U840/(3*'OddsRatio_working_3-way'!X840^(1/3))*SIN(('OddsRatio_working_3-way'!Y840)/3)</f>
        <v>-6.1111304927806802E-2</v>
      </c>
      <c r="AJ840" s="11">
        <f>'OddsRatio_working_3-way'!U840/(3*'OddsRatio_working_3-way'!X840^(1/3))*SIN(('OddsRatio_working_3-way'!Y840+2*PI())/3)</f>
        <v>-0.42055654808237719</v>
      </c>
      <c r="AK840" s="11">
        <f>'OddsRatio_working_3-way'!U840/(3*'OddsRatio_working_3-way'!X840^(1/3))*SIN(('OddsRatio_working_3-way'!Y840+4*PI())/3)</f>
        <v>0.48166785301018383</v>
      </c>
      <c r="AL840" s="11">
        <f>'OddsRatio_working_3-way'!Z840+'OddsRatio_working_3-way'!AF840</f>
        <v>1.0417990016804781</v>
      </c>
      <c r="AM840" s="11">
        <f>'OddsRatio_working_3-way'!AA840+'OddsRatio_working_3-way'!AG840</f>
        <v>-0.6267473858920346</v>
      </c>
      <c r="AN840" s="11">
        <f>'OddsRatio_working_3-way'!AB840+'OddsRatio_working_3-way'!AH840</f>
        <v>-0.41505161578844385</v>
      </c>
      <c r="AO840" s="11">
        <f>'OddsRatio_working_3-way'!AC840+'OddsRatio_working_3-way'!AI840</f>
        <v>0</v>
      </c>
      <c r="AP840" s="11">
        <f>'OddsRatio_working_3-way'!AD840+'OddsRatio_working_3-way'!AJ840</f>
        <v>0</v>
      </c>
      <c r="AQ840" s="11">
        <f>'OddsRatio_working_3-way'!AE840+'OddsRatio_working_3-way'!AK840</f>
        <v>0</v>
      </c>
      <c r="AR840" s="10">
        <f>IF(A840="","",IF(('OddsRatio_working_3-way'!X840=0),IF(Q840&gt;0,-Q840^(1/3),(-Q840)^(1/3)),'OddsRatio_working_3-way'!AL840-'OddsRatio_working_3-way'!R840/3))</f>
        <v>1.0417990016804781</v>
      </c>
      <c r="AS840" s="11">
        <f>IF(('OddsRatio_working_3-way'!X840=0),IF(Q840&gt;0,-Q840^(1/3),(-Q840)^(1/3)),'OddsRatio_working_3-way'!AM840-'OddsRatio_working_3-way'!R840/3)</f>
        <v>-0.6267473858920346</v>
      </c>
      <c r="AT840" s="11">
        <f>IF(('OddsRatio_working_3-way'!X840=0),IF(Q840&gt;0,-Q840^(1/3),(-Q840)^(1/3)),'OddsRatio_working_3-way'!AN840-'OddsRatio_working_3-way'!R840/3)</f>
        <v>-0.41505161578844385</v>
      </c>
      <c r="AU840" s="11">
        <f>IF(('OddsRatio_working_3-way'!X840=0),0,'OddsRatio_working_3-way'!AO840)</f>
        <v>0</v>
      </c>
      <c r="AV840" s="11">
        <f>IF(('OddsRatio_working_3-way'!X840=0),0,'OddsRatio_working_3-way'!AP840)</f>
        <v>0</v>
      </c>
      <c r="AW840" s="11">
        <f>IF(('OddsRatio_working_3-way'!X840=0),0,'OddsRatio_working_3-way'!AQ840)</f>
        <v>0</v>
      </c>
    </row>
    <row r="841" spans="1:49" x14ac:dyDescent="0.2">
      <c r="A841" s="4">
        <f>IF('True_Odds_Calculator_3-way'!A839="","",'True_Odds_Calculator_3-way'!A839)</f>
        <v>1.1299999999999999</v>
      </c>
      <c r="B841" s="4">
        <f>IF('True_Odds_Calculator_3-way'!B839="","",'True_Odds_Calculator_3-way'!B839)</f>
        <v>10.15</v>
      </c>
      <c r="C841" s="4">
        <f>IF('True_Odds_Calculator_3-way'!C839="","",'True_Odds_Calculator_3-way'!C839)</f>
        <v>21.68</v>
      </c>
      <c r="D841" s="9">
        <f t="shared" si="182"/>
        <v>0.87136455220520104</v>
      </c>
      <c r="E841" s="9">
        <f t="shared" si="183"/>
        <v>8.779207705762046E-2</v>
      </c>
      <c r="F841" s="9">
        <f t="shared" si="184"/>
        <v>4.0843370737178385E-2</v>
      </c>
      <c r="G841" s="9">
        <f t="shared" si="185"/>
        <v>1.1355791810341573</v>
      </c>
      <c r="H841" s="9">
        <f t="shared" si="186"/>
        <v>1.1476252935344404</v>
      </c>
      <c r="I841" s="9">
        <f t="shared" si="187"/>
        <v>11.390549506462539</v>
      </c>
      <c r="J841" s="9">
        <f t="shared" si="188"/>
        <v>24.483777463786375</v>
      </c>
      <c r="K841" s="11">
        <f t="shared" si="189"/>
        <v>0.88495575221238942</v>
      </c>
      <c r="L841" s="11">
        <f t="shared" si="190"/>
        <v>9.852216748768472E-2</v>
      </c>
      <c r="M841" s="11">
        <f t="shared" si="191"/>
        <v>4.6125461254612546E-2</v>
      </c>
      <c r="N841" s="11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-9.8926174971675884E-2</v>
      </c>
      <c r="O841" s="11">
        <f>0</f>
        <v>0</v>
      </c>
      <c r="P841" s="11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0.12048640474198456</v>
      </c>
      <c r="Q841" s="11">
        <f>2*'OddsRatio_working_3-way'!K841*'OddsRatio_working_3-way'!L841*'OddsRatio_working_3-way'!M841</f>
        <v>8.0431511843781413E-3</v>
      </c>
      <c r="R841" s="11">
        <f t="shared" si="192"/>
        <v>0</v>
      </c>
      <c r="S841" s="11">
        <f t="shared" si="193"/>
        <v>-1.2179426201051613</v>
      </c>
      <c r="T841" s="11">
        <f t="shared" si="194"/>
        <v>-8.1304580781385929E-2</v>
      </c>
      <c r="U841" s="11">
        <f>'OddsRatio_working_3-way'!S841-'OddsRatio_working_3-way'!R841^2/3</f>
        <v>-1.2179426201051613</v>
      </c>
      <c r="V841" s="11">
        <f>'OddsRatio_working_3-way'!S841*'OddsRatio_working_3-way'!R841/3-2*'OddsRatio_working_3-way'!R841^3/27-'OddsRatio_working_3-way'!T841</f>
        <v>8.1304580781385929E-2</v>
      </c>
      <c r="W841" s="11">
        <f>'OddsRatio_working_3-way'!V841^2+4*'OddsRatio_working_3-way'!U841^3/27</f>
        <v>-0.26104539783686675</v>
      </c>
      <c r="X841" s="11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0.25867732442799451</v>
      </c>
      <c r="Y841" s="11">
        <f>IF('OddsRatio_working_3-way'!W841&gt;=0,IF('OddsRatio_working_3-way'!V841+SQRT('OddsRatio_working_3-way'!W841)&gt;0,0,PI()),ACOS('OddsRatio_working_3-way'!V841/(2*'OddsRatio_working_3-way'!X841)))</f>
        <v>1.4129877011377345</v>
      </c>
      <c r="Z841" s="11">
        <f>'OddsRatio_working_3-way'!X841^(1/3)*COS('OddsRatio_working_3-way'!Y841/3)</f>
        <v>0.56778959051707867</v>
      </c>
      <c r="AA841" s="11">
        <f>'OddsRatio_working_3-way'!X841^(1/3)*COS(('OddsRatio_working_3-way'!Y841+2*PI())/3)</f>
        <v>-0.53428826702173537</v>
      </c>
      <c r="AB841" s="11">
        <f>'OddsRatio_working_3-way'!X841^(1/3)*COS(('OddsRatio_working_3-way'!Y841+4*PI())/3)</f>
        <v>-3.3501323495343308E-2</v>
      </c>
      <c r="AC841" s="11">
        <f>'OddsRatio_working_3-way'!X841^(1/3)*SIN('OddsRatio_working_3-way'!Y841/3)</f>
        <v>0.28912947665161237</v>
      </c>
      <c r="AD841" s="11">
        <f>'OddsRatio_working_3-way'!X841^(1/3)*SIN(('OddsRatio_working_3-way'!Y841+2*PI())/3)</f>
        <v>0.34715547106634781</v>
      </c>
      <c r="AE841" s="11">
        <f>'OddsRatio_working_3-way'!X841^(1/3)*SIN(('OddsRatio_working_3-way'!Y841+4*PI())/3)</f>
        <v>-0.63628494771796029</v>
      </c>
      <c r="AF841" s="11">
        <f>-'OddsRatio_working_3-way'!U841/(3*'OddsRatio_working_3-way'!X841^(1/3))*COS(('OddsRatio_working_3-way'!Y841)/3)</f>
        <v>0.56778959051707867</v>
      </c>
      <c r="AG841" s="11">
        <f>-'OddsRatio_working_3-way'!U841/(3*'OddsRatio_working_3-way'!X841^(1/3))*COS(('OddsRatio_working_3-way'!Y841+2*PI())/3)</f>
        <v>-0.53428826702173537</v>
      </c>
      <c r="AH841" s="11">
        <f>-'OddsRatio_working_3-way'!U841/(3*'OddsRatio_working_3-way'!X841^(1/3))*COS(('OddsRatio_working_3-way'!Y841+4*PI())/3)</f>
        <v>-3.3501323495343308E-2</v>
      </c>
      <c r="AI841" s="11">
        <f>'OddsRatio_working_3-way'!U841/(3*'OddsRatio_working_3-way'!X841^(1/3))*SIN(('OddsRatio_working_3-way'!Y841)/3)</f>
        <v>-0.28912947665161237</v>
      </c>
      <c r="AJ841" s="11">
        <f>'OddsRatio_working_3-way'!U841/(3*'OddsRatio_working_3-way'!X841^(1/3))*SIN(('OddsRatio_working_3-way'!Y841+2*PI())/3)</f>
        <v>-0.34715547106634781</v>
      </c>
      <c r="AK841" s="11">
        <f>'OddsRatio_working_3-way'!U841/(3*'OddsRatio_working_3-way'!X841^(1/3))*SIN(('OddsRatio_working_3-way'!Y841+4*PI())/3)</f>
        <v>0.63628494771796029</v>
      </c>
      <c r="AL841" s="11">
        <f>'OddsRatio_working_3-way'!Z841+'OddsRatio_working_3-way'!AF841</f>
        <v>1.1355791810341573</v>
      </c>
      <c r="AM841" s="11">
        <f>'OddsRatio_working_3-way'!AA841+'OddsRatio_working_3-way'!AG841</f>
        <v>-1.0685765340434707</v>
      </c>
      <c r="AN841" s="11">
        <f>'OddsRatio_working_3-way'!AB841+'OddsRatio_working_3-way'!AH841</f>
        <v>-6.7002646990686615E-2</v>
      </c>
      <c r="AO841" s="11">
        <f>'OddsRatio_working_3-way'!AC841+'OddsRatio_working_3-way'!AI841</f>
        <v>0</v>
      </c>
      <c r="AP841" s="11">
        <f>'OddsRatio_working_3-way'!AD841+'OddsRatio_working_3-way'!AJ841</f>
        <v>0</v>
      </c>
      <c r="AQ841" s="11">
        <f>'OddsRatio_working_3-way'!AE841+'OddsRatio_working_3-way'!AK841</f>
        <v>0</v>
      </c>
      <c r="AR841" s="10">
        <f>IF(A841="","",IF(('OddsRatio_working_3-way'!X841=0),IF(Q841&gt;0,-Q841^(1/3),(-Q841)^(1/3)),'OddsRatio_working_3-way'!AL841-'OddsRatio_working_3-way'!R841/3))</f>
        <v>1.1355791810341573</v>
      </c>
      <c r="AS841" s="11">
        <f>IF(('OddsRatio_working_3-way'!X841=0),IF(Q841&gt;0,-Q841^(1/3),(-Q841)^(1/3)),'OddsRatio_working_3-way'!AM841-'OddsRatio_working_3-way'!R841/3)</f>
        <v>-1.0685765340434707</v>
      </c>
      <c r="AT841" s="11">
        <f>IF(('OddsRatio_working_3-way'!X841=0),IF(Q841&gt;0,-Q841^(1/3),(-Q841)^(1/3)),'OddsRatio_working_3-way'!AN841-'OddsRatio_working_3-way'!R841/3)</f>
        <v>-6.7002646990686615E-2</v>
      </c>
      <c r="AU841" s="11">
        <f>IF(('OddsRatio_working_3-way'!X841=0),0,'OddsRatio_working_3-way'!AO841)</f>
        <v>0</v>
      </c>
      <c r="AV841" s="11">
        <f>IF(('OddsRatio_working_3-way'!X841=0),0,'OddsRatio_working_3-way'!AP841)</f>
        <v>0</v>
      </c>
      <c r="AW841" s="11">
        <f>IF(('OddsRatio_working_3-way'!X841=0),0,'OddsRatio_working_3-way'!AQ841)</f>
        <v>0</v>
      </c>
    </row>
    <row r="842" spans="1:49" x14ac:dyDescent="0.2">
      <c r="A842" s="4" t="str">
        <f>IF('True_Odds_Calculator_3-way'!A840="","",'True_Odds_Calculator_3-way'!A840)</f>
        <v/>
      </c>
      <c r="B842" s="4" t="str">
        <f>IF('True_Odds_Calculator_3-way'!B840="","",'True_Odds_Calculator_3-way'!B840)</f>
        <v/>
      </c>
      <c r="C842" s="4" t="str">
        <f>IF('True_Odds_Calculator_3-way'!C840="","",'True_Odds_Calculator_3-way'!C840)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IF('True_Odds_Calculator_3-way'!A841="","",'True_Odds_Calculator_3-way'!A841)</f>
        <v/>
      </c>
      <c r="B843" s="4" t="str">
        <f>IF('True_Odds_Calculator_3-way'!B841="","",'True_Odds_Calculator_3-way'!B841)</f>
        <v/>
      </c>
      <c r="C843" s="4" t="str">
        <f>IF('True_Odds_Calculator_3-way'!C841="","",'True_Odds_Calculator_3-way'!C841)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IF('True_Odds_Calculator_3-way'!A842="","",'True_Odds_Calculator_3-way'!A842)</f>
        <v/>
      </c>
      <c r="B844" s="4" t="str">
        <f>IF('True_Odds_Calculator_3-way'!B842="","",'True_Odds_Calculator_3-way'!B842)</f>
        <v/>
      </c>
      <c r="C844" s="4" t="str">
        <f>IF('True_Odds_Calculator_3-way'!C842="","",'True_Odds_Calculator_3-way'!C842)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IF('True_Odds_Calculator_3-way'!A843="","",'True_Odds_Calculator_3-way'!A843)</f>
        <v/>
      </c>
      <c r="B845" s="4" t="str">
        <f>IF('True_Odds_Calculator_3-way'!B843="","",'True_Odds_Calculator_3-way'!B843)</f>
        <v/>
      </c>
      <c r="C845" s="4" t="str">
        <f>IF('True_Odds_Calculator_3-way'!C843="","",'True_Odds_Calculator_3-way'!C843)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IF('True_Odds_Calculator_3-way'!A844="","",'True_Odds_Calculator_3-way'!A844)</f>
        <v/>
      </c>
      <c r="B846" s="4" t="str">
        <f>IF('True_Odds_Calculator_3-way'!B844="","",'True_Odds_Calculator_3-way'!B844)</f>
        <v/>
      </c>
      <c r="C846" s="4" t="str">
        <f>IF('True_Odds_Calculator_3-way'!C844="","",'True_Odds_Calculator_3-way'!C844)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IF('True_Odds_Calculator_3-way'!A845="","",'True_Odds_Calculator_3-way'!A845)</f>
        <v/>
      </c>
      <c r="B847" s="4" t="str">
        <f>IF('True_Odds_Calculator_3-way'!B845="","",'True_Odds_Calculator_3-way'!B845)</f>
        <v/>
      </c>
      <c r="C847" s="4" t="str">
        <f>IF('True_Odds_Calculator_3-way'!C845="","",'True_Odds_Calculator_3-way'!C845)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IF('True_Odds_Calculator_3-way'!A846="","",'True_Odds_Calculator_3-way'!A846)</f>
        <v/>
      </c>
      <c r="B848" s="4" t="str">
        <f>IF('True_Odds_Calculator_3-way'!B846="","",'True_Odds_Calculator_3-way'!B846)</f>
        <v/>
      </c>
      <c r="C848" s="4" t="str">
        <f>IF('True_Odds_Calculator_3-way'!C846="","",'True_Odds_Calculator_3-way'!C846)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IF('True_Odds_Calculator_3-way'!A847="","",'True_Odds_Calculator_3-way'!A847)</f>
        <v/>
      </c>
      <c r="B849" s="4" t="str">
        <f>IF('True_Odds_Calculator_3-way'!B847="","",'True_Odds_Calculator_3-way'!B847)</f>
        <v/>
      </c>
      <c r="C849" s="4" t="str">
        <f>IF('True_Odds_Calculator_3-way'!C847="","",'True_Odds_Calculator_3-way'!C847)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IF('True_Odds_Calculator_3-way'!A848="","",'True_Odds_Calculator_3-way'!A848)</f>
        <v/>
      </c>
      <c r="B850" s="4" t="str">
        <f>IF('True_Odds_Calculator_3-way'!B848="","",'True_Odds_Calculator_3-way'!B848)</f>
        <v/>
      </c>
      <c r="C850" s="4" t="str">
        <f>IF('True_Odds_Calculator_3-way'!C848="","",'True_Odds_Calculator_3-way'!C848)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IF('True_Odds_Calculator_3-way'!A849="","",'True_Odds_Calculator_3-way'!A849)</f>
        <v/>
      </c>
      <c r="B851" s="4" t="str">
        <f>IF('True_Odds_Calculator_3-way'!B849="","",'True_Odds_Calculator_3-way'!B849)</f>
        <v/>
      </c>
      <c r="C851" s="4" t="str">
        <f>IF('True_Odds_Calculator_3-way'!C849="","",'True_Odds_Calculator_3-way'!C849)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IF('True_Odds_Calculator_3-way'!A850="","",'True_Odds_Calculator_3-way'!A850)</f>
        <v/>
      </c>
      <c r="B852" s="4" t="str">
        <f>IF('True_Odds_Calculator_3-way'!B850="","",'True_Odds_Calculator_3-way'!B850)</f>
        <v/>
      </c>
      <c r="C852" s="4" t="str">
        <f>IF('True_Odds_Calculator_3-way'!C850="","",'True_Odds_Calculator_3-way'!C850)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IF('True_Odds_Calculator_3-way'!A851="","",'True_Odds_Calculator_3-way'!A851)</f>
        <v/>
      </c>
      <c r="B853" s="4" t="str">
        <f>IF('True_Odds_Calculator_3-way'!B851="","",'True_Odds_Calculator_3-way'!B851)</f>
        <v/>
      </c>
      <c r="C853" s="4" t="str">
        <f>IF('True_Odds_Calculator_3-way'!C851="","",'True_Odds_Calculator_3-way'!C851)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IF('True_Odds_Calculator_3-way'!A852="","",'True_Odds_Calculator_3-way'!A852)</f>
        <v/>
      </c>
      <c r="B854" s="4" t="str">
        <f>IF('True_Odds_Calculator_3-way'!B852="","",'True_Odds_Calculator_3-way'!B852)</f>
        <v/>
      </c>
      <c r="C854" s="4" t="str">
        <f>IF('True_Odds_Calculator_3-way'!C852="","",'True_Odds_Calculator_3-way'!C852)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IF('True_Odds_Calculator_3-way'!A853="","",'True_Odds_Calculator_3-way'!A853)</f>
        <v/>
      </c>
      <c r="B855" s="4" t="str">
        <f>IF('True_Odds_Calculator_3-way'!B853="","",'True_Odds_Calculator_3-way'!B853)</f>
        <v/>
      </c>
      <c r="C855" s="4" t="str">
        <f>IF('True_Odds_Calculator_3-way'!C853="","",'True_Odds_Calculator_3-way'!C853)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IF('True_Odds_Calculator_3-way'!A854="","",'True_Odds_Calculator_3-way'!A854)</f>
        <v/>
      </c>
      <c r="B856" s="4" t="str">
        <f>IF('True_Odds_Calculator_3-way'!B854="","",'True_Odds_Calculator_3-way'!B854)</f>
        <v/>
      </c>
      <c r="C856" s="4" t="str">
        <f>IF('True_Odds_Calculator_3-way'!C854="","",'True_Odds_Calculator_3-way'!C854)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IF('True_Odds_Calculator_3-way'!A855="","",'True_Odds_Calculator_3-way'!A855)</f>
        <v/>
      </c>
      <c r="B857" s="4" t="str">
        <f>IF('True_Odds_Calculator_3-way'!B855="","",'True_Odds_Calculator_3-way'!B855)</f>
        <v/>
      </c>
      <c r="C857" s="4" t="str">
        <f>IF('True_Odds_Calculator_3-way'!C855="","",'True_Odds_Calculator_3-way'!C855)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IF('True_Odds_Calculator_3-way'!A856="","",'True_Odds_Calculator_3-way'!A856)</f>
        <v/>
      </c>
      <c r="B858" s="4" t="str">
        <f>IF('True_Odds_Calculator_3-way'!B856="","",'True_Odds_Calculator_3-way'!B856)</f>
        <v/>
      </c>
      <c r="C858" s="4" t="str">
        <f>IF('True_Odds_Calculator_3-way'!C856="","",'True_Odds_Calculator_3-way'!C856)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IF('True_Odds_Calculator_3-way'!A857="","",'True_Odds_Calculator_3-way'!A857)</f>
        <v/>
      </c>
      <c r="B859" s="4" t="str">
        <f>IF('True_Odds_Calculator_3-way'!B857="","",'True_Odds_Calculator_3-way'!B857)</f>
        <v/>
      </c>
      <c r="C859" s="4" t="str">
        <f>IF('True_Odds_Calculator_3-way'!C857="","",'True_Odds_Calculator_3-way'!C857)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IF('True_Odds_Calculator_3-way'!A858="","",'True_Odds_Calculator_3-way'!A858)</f>
        <v/>
      </c>
      <c r="B860" s="4" t="str">
        <f>IF('True_Odds_Calculator_3-way'!B858="","",'True_Odds_Calculator_3-way'!B858)</f>
        <v/>
      </c>
      <c r="C860" s="4" t="str">
        <f>IF('True_Odds_Calculator_3-way'!C858="","",'True_Odds_Calculator_3-way'!C858)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IF('True_Odds_Calculator_3-way'!A859="","",'True_Odds_Calculator_3-way'!A859)</f>
        <v/>
      </c>
      <c r="B861" s="4" t="str">
        <f>IF('True_Odds_Calculator_3-way'!B859="","",'True_Odds_Calculator_3-way'!B859)</f>
        <v/>
      </c>
      <c r="C861" s="4" t="str">
        <f>IF('True_Odds_Calculator_3-way'!C859="","",'True_Odds_Calculator_3-way'!C859)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IF('True_Odds_Calculator_3-way'!A860="","",'True_Odds_Calculator_3-way'!A860)</f>
        <v/>
      </c>
      <c r="B862" s="4" t="str">
        <f>IF('True_Odds_Calculator_3-way'!B860="","",'True_Odds_Calculator_3-way'!B860)</f>
        <v/>
      </c>
      <c r="C862" s="4" t="str">
        <f>IF('True_Odds_Calculator_3-way'!C860="","",'True_Odds_Calculator_3-way'!C860)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IF('True_Odds_Calculator_3-way'!A861="","",'True_Odds_Calculator_3-way'!A861)</f>
        <v/>
      </c>
      <c r="B863" s="4" t="str">
        <f>IF('True_Odds_Calculator_3-way'!B861="","",'True_Odds_Calculator_3-way'!B861)</f>
        <v/>
      </c>
      <c r="C863" s="4" t="str">
        <f>IF('True_Odds_Calculator_3-way'!C861="","",'True_Odds_Calculator_3-way'!C861)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IF('True_Odds_Calculator_3-way'!A862="","",'True_Odds_Calculator_3-way'!A862)</f>
        <v/>
      </c>
      <c r="B864" s="4" t="str">
        <f>IF('True_Odds_Calculator_3-way'!B862="","",'True_Odds_Calculator_3-way'!B862)</f>
        <v/>
      </c>
      <c r="C864" s="4" t="str">
        <f>IF('True_Odds_Calculator_3-way'!C862="","",'True_Odds_Calculator_3-way'!C862)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IF('True_Odds_Calculator_3-way'!A863="","",'True_Odds_Calculator_3-way'!A863)</f>
        <v/>
      </c>
      <c r="B865" s="4" t="str">
        <f>IF('True_Odds_Calculator_3-way'!B863="","",'True_Odds_Calculator_3-way'!B863)</f>
        <v/>
      </c>
      <c r="C865" s="4" t="str">
        <f>IF('True_Odds_Calculator_3-way'!C863="","",'True_Odds_Calculator_3-way'!C863)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IF('True_Odds_Calculator_3-way'!A864="","",'True_Odds_Calculator_3-way'!A864)</f>
        <v/>
      </c>
      <c r="B866" s="4" t="str">
        <f>IF('True_Odds_Calculator_3-way'!B864="","",'True_Odds_Calculator_3-way'!B864)</f>
        <v/>
      </c>
      <c r="C866" s="4" t="str">
        <f>IF('True_Odds_Calculator_3-way'!C864="","",'True_Odds_Calculator_3-way'!C864)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IF('True_Odds_Calculator_3-way'!A865="","",'True_Odds_Calculator_3-way'!A865)</f>
        <v/>
      </c>
      <c r="B867" s="4" t="str">
        <f>IF('True_Odds_Calculator_3-way'!B865="","",'True_Odds_Calculator_3-way'!B865)</f>
        <v/>
      </c>
      <c r="C867" s="4" t="str">
        <f>IF('True_Odds_Calculator_3-way'!C865="","",'True_Odds_Calculator_3-way'!C865)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IF('True_Odds_Calculator_3-way'!A866="","",'True_Odds_Calculator_3-way'!A866)</f>
        <v/>
      </c>
      <c r="B868" s="4" t="str">
        <f>IF('True_Odds_Calculator_3-way'!B866="","",'True_Odds_Calculator_3-way'!B866)</f>
        <v/>
      </c>
      <c r="C868" s="4" t="str">
        <f>IF('True_Odds_Calculator_3-way'!C866="","",'True_Odds_Calculator_3-way'!C866)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IF('True_Odds_Calculator_3-way'!A867="","",'True_Odds_Calculator_3-way'!A867)</f>
        <v/>
      </c>
      <c r="B869" s="4" t="str">
        <f>IF('True_Odds_Calculator_3-way'!B867="","",'True_Odds_Calculator_3-way'!B867)</f>
        <v/>
      </c>
      <c r="C869" s="4" t="str">
        <f>IF('True_Odds_Calculator_3-way'!C867="","",'True_Odds_Calculator_3-way'!C867)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IF('True_Odds_Calculator_3-way'!A868="","",'True_Odds_Calculator_3-way'!A868)</f>
        <v/>
      </c>
      <c r="B870" s="4" t="str">
        <f>IF('True_Odds_Calculator_3-way'!B868="","",'True_Odds_Calculator_3-way'!B868)</f>
        <v/>
      </c>
      <c r="C870" s="4" t="str">
        <f>IF('True_Odds_Calculator_3-way'!C868="","",'True_Odds_Calculator_3-way'!C868)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IF('True_Odds_Calculator_3-way'!A869="","",'True_Odds_Calculator_3-way'!A869)</f>
        <v/>
      </c>
      <c r="B871" s="4" t="str">
        <f>IF('True_Odds_Calculator_3-way'!B869="","",'True_Odds_Calculator_3-way'!B869)</f>
        <v/>
      </c>
      <c r="C871" s="4" t="str">
        <f>IF('True_Odds_Calculator_3-way'!C869="","",'True_Odds_Calculator_3-way'!C869)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IF('True_Odds_Calculator_3-way'!A870="","",'True_Odds_Calculator_3-way'!A870)</f>
        <v/>
      </c>
      <c r="B872" s="4" t="str">
        <f>IF('True_Odds_Calculator_3-way'!B870="","",'True_Odds_Calculator_3-way'!B870)</f>
        <v/>
      </c>
      <c r="C872" s="4" t="str">
        <f>IF('True_Odds_Calculator_3-way'!C870="","",'True_Odds_Calculator_3-way'!C870)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IF('True_Odds_Calculator_3-way'!A871="","",'True_Odds_Calculator_3-way'!A871)</f>
        <v/>
      </c>
      <c r="B873" s="4" t="str">
        <f>IF('True_Odds_Calculator_3-way'!B871="","",'True_Odds_Calculator_3-way'!B871)</f>
        <v/>
      </c>
      <c r="C873" s="4" t="str">
        <f>IF('True_Odds_Calculator_3-way'!C871="","",'True_Odds_Calculator_3-way'!C871)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IF('True_Odds_Calculator_3-way'!A872="","",'True_Odds_Calculator_3-way'!A872)</f>
        <v/>
      </c>
      <c r="B874" s="4" t="str">
        <f>IF('True_Odds_Calculator_3-way'!B872="","",'True_Odds_Calculator_3-way'!B872)</f>
        <v/>
      </c>
      <c r="C874" s="4" t="str">
        <f>IF('True_Odds_Calculator_3-way'!C872="","",'True_Odds_Calculator_3-way'!C872)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IF('True_Odds_Calculator_3-way'!A873="","",'True_Odds_Calculator_3-way'!A873)</f>
        <v/>
      </c>
      <c r="B875" s="4" t="str">
        <f>IF('True_Odds_Calculator_3-way'!B873="","",'True_Odds_Calculator_3-way'!B873)</f>
        <v/>
      </c>
      <c r="C875" s="4" t="str">
        <f>IF('True_Odds_Calculator_3-way'!C873="","",'True_Odds_Calculator_3-way'!C873)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IF('True_Odds_Calculator_3-way'!A874="","",'True_Odds_Calculator_3-way'!A874)</f>
        <v/>
      </c>
      <c r="B876" s="4" t="str">
        <f>IF('True_Odds_Calculator_3-way'!B874="","",'True_Odds_Calculator_3-way'!B874)</f>
        <v/>
      </c>
      <c r="C876" s="4" t="str">
        <f>IF('True_Odds_Calculator_3-way'!C874="","",'True_Odds_Calculator_3-way'!C874)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IF('True_Odds_Calculator_3-way'!A875="","",'True_Odds_Calculator_3-way'!A875)</f>
        <v/>
      </c>
      <c r="B877" s="4" t="str">
        <f>IF('True_Odds_Calculator_3-way'!B875="","",'True_Odds_Calculator_3-way'!B875)</f>
        <v/>
      </c>
      <c r="C877" s="4" t="str">
        <f>IF('True_Odds_Calculator_3-way'!C875="","",'True_Odds_Calculator_3-way'!C875)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IF('True_Odds_Calculator_3-way'!A876="","",'True_Odds_Calculator_3-way'!A876)</f>
        <v/>
      </c>
      <c r="B878" s="4" t="str">
        <f>IF('True_Odds_Calculator_3-way'!B876="","",'True_Odds_Calculator_3-way'!B876)</f>
        <v/>
      </c>
      <c r="C878" s="4" t="str">
        <f>IF('True_Odds_Calculator_3-way'!C876="","",'True_Odds_Calculator_3-way'!C876)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IF('True_Odds_Calculator_3-way'!A877="","",'True_Odds_Calculator_3-way'!A877)</f>
        <v/>
      </c>
      <c r="B879" s="4" t="str">
        <f>IF('True_Odds_Calculator_3-way'!B877="","",'True_Odds_Calculator_3-way'!B877)</f>
        <v/>
      </c>
      <c r="C879" s="4" t="str">
        <f>IF('True_Odds_Calculator_3-way'!C877="","",'True_Odds_Calculator_3-way'!C877)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IF('True_Odds_Calculator_3-way'!A878="","",'True_Odds_Calculator_3-way'!A878)</f>
        <v/>
      </c>
      <c r="B880" s="4" t="str">
        <f>IF('True_Odds_Calculator_3-way'!B878="","",'True_Odds_Calculator_3-way'!B878)</f>
        <v/>
      </c>
      <c r="C880" s="4" t="str">
        <f>IF('True_Odds_Calculator_3-way'!C878="","",'True_Odds_Calculator_3-way'!C878)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IF('True_Odds_Calculator_3-way'!A879="","",'True_Odds_Calculator_3-way'!A879)</f>
        <v/>
      </c>
      <c r="B881" s="4" t="str">
        <f>IF('True_Odds_Calculator_3-way'!B879="","",'True_Odds_Calculator_3-way'!B879)</f>
        <v/>
      </c>
      <c r="C881" s="4" t="str">
        <f>IF('True_Odds_Calculator_3-way'!C879="","",'True_Odds_Calculator_3-way'!C879)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IF('True_Odds_Calculator_3-way'!A880="","",'True_Odds_Calculator_3-way'!A880)</f>
        <v/>
      </c>
      <c r="B882" s="4" t="str">
        <f>IF('True_Odds_Calculator_3-way'!B880="","",'True_Odds_Calculator_3-way'!B880)</f>
        <v/>
      </c>
      <c r="C882" s="4" t="str">
        <f>IF('True_Odds_Calculator_3-way'!C880="","",'True_Odds_Calculator_3-way'!C880)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IF('True_Odds_Calculator_3-way'!A881="","",'True_Odds_Calculator_3-way'!A881)</f>
        <v/>
      </c>
      <c r="B883" s="4" t="str">
        <f>IF('True_Odds_Calculator_3-way'!B881="","",'True_Odds_Calculator_3-way'!B881)</f>
        <v/>
      </c>
      <c r="C883" s="4" t="str">
        <f>IF('True_Odds_Calculator_3-way'!C881="","",'True_Odds_Calculator_3-way'!C881)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IF('True_Odds_Calculator_3-way'!A882="","",'True_Odds_Calculator_3-way'!A882)</f>
        <v/>
      </c>
      <c r="B884" s="4" t="str">
        <f>IF('True_Odds_Calculator_3-way'!B882="","",'True_Odds_Calculator_3-way'!B882)</f>
        <v/>
      </c>
      <c r="C884" s="4" t="str">
        <f>IF('True_Odds_Calculator_3-way'!C882="","",'True_Odds_Calculator_3-way'!C882)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IF('True_Odds_Calculator_3-way'!A883="","",'True_Odds_Calculator_3-way'!A883)</f>
        <v/>
      </c>
      <c r="B885" s="4" t="str">
        <f>IF('True_Odds_Calculator_3-way'!B883="","",'True_Odds_Calculator_3-way'!B883)</f>
        <v/>
      </c>
      <c r="C885" s="4" t="str">
        <f>IF('True_Odds_Calculator_3-way'!C883="","",'True_Odds_Calculator_3-way'!C883)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IF('True_Odds_Calculator_3-way'!A884="","",'True_Odds_Calculator_3-way'!A884)</f>
        <v/>
      </c>
      <c r="B886" s="4" t="str">
        <f>IF('True_Odds_Calculator_3-way'!B884="","",'True_Odds_Calculator_3-way'!B884)</f>
        <v/>
      </c>
      <c r="C886" s="4" t="str">
        <f>IF('True_Odds_Calculator_3-way'!C884="","",'True_Odds_Calculator_3-way'!C884)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IF('True_Odds_Calculator_3-way'!A885="","",'True_Odds_Calculator_3-way'!A885)</f>
        <v/>
      </c>
      <c r="B887" s="4" t="str">
        <f>IF('True_Odds_Calculator_3-way'!B885="","",'True_Odds_Calculator_3-way'!B885)</f>
        <v/>
      </c>
      <c r="C887" s="4" t="str">
        <f>IF('True_Odds_Calculator_3-way'!C885="","",'True_Odds_Calculator_3-way'!C885)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IF('True_Odds_Calculator_3-way'!A886="","",'True_Odds_Calculator_3-way'!A886)</f>
        <v/>
      </c>
      <c r="B888" s="4" t="str">
        <f>IF('True_Odds_Calculator_3-way'!B886="","",'True_Odds_Calculator_3-way'!B886)</f>
        <v/>
      </c>
      <c r="C888" s="4" t="str">
        <f>IF('True_Odds_Calculator_3-way'!C886="","",'True_Odds_Calculator_3-way'!C886)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IF('True_Odds_Calculator_3-way'!A887="","",'True_Odds_Calculator_3-way'!A887)</f>
        <v/>
      </c>
      <c r="B889" s="4" t="str">
        <f>IF('True_Odds_Calculator_3-way'!B887="","",'True_Odds_Calculator_3-way'!B887)</f>
        <v/>
      </c>
      <c r="C889" s="4" t="str">
        <f>IF('True_Odds_Calculator_3-way'!C887="","",'True_Odds_Calculator_3-way'!C887)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IF('True_Odds_Calculator_3-way'!A888="","",'True_Odds_Calculator_3-way'!A888)</f>
        <v/>
      </c>
      <c r="B890" s="4" t="str">
        <f>IF('True_Odds_Calculator_3-way'!B888="","",'True_Odds_Calculator_3-way'!B888)</f>
        <v/>
      </c>
      <c r="C890" s="4" t="str">
        <f>IF('True_Odds_Calculator_3-way'!C888="","",'True_Odds_Calculator_3-way'!C888)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IF('True_Odds_Calculator_3-way'!A889="","",'True_Odds_Calculator_3-way'!A889)</f>
        <v/>
      </c>
      <c r="B891" s="4" t="str">
        <f>IF('True_Odds_Calculator_3-way'!B889="","",'True_Odds_Calculator_3-way'!B889)</f>
        <v/>
      </c>
      <c r="C891" s="4" t="str">
        <f>IF('True_Odds_Calculator_3-way'!C889="","",'True_Odds_Calculator_3-way'!C889)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IF('True_Odds_Calculator_3-way'!A890="","",'True_Odds_Calculator_3-way'!A890)</f>
        <v/>
      </c>
      <c r="B892" s="4" t="str">
        <f>IF('True_Odds_Calculator_3-way'!B890="","",'True_Odds_Calculator_3-way'!B890)</f>
        <v/>
      </c>
      <c r="C892" s="4" t="str">
        <f>IF('True_Odds_Calculator_3-way'!C890="","",'True_Odds_Calculator_3-way'!C890)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IF('True_Odds_Calculator_3-way'!A891="","",'True_Odds_Calculator_3-way'!A891)</f>
        <v/>
      </c>
      <c r="B893" s="4" t="str">
        <f>IF('True_Odds_Calculator_3-way'!B891="","",'True_Odds_Calculator_3-way'!B891)</f>
        <v/>
      </c>
      <c r="C893" s="4" t="str">
        <f>IF('True_Odds_Calculator_3-way'!C891="","",'True_Odds_Calculator_3-way'!C891)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IF('True_Odds_Calculator_3-way'!A892="","",'True_Odds_Calculator_3-way'!A892)</f>
        <v/>
      </c>
      <c r="B894" s="4" t="str">
        <f>IF('True_Odds_Calculator_3-way'!B892="","",'True_Odds_Calculator_3-way'!B892)</f>
        <v/>
      </c>
      <c r="C894" s="4" t="str">
        <f>IF('True_Odds_Calculator_3-way'!C892="","",'True_Odds_Calculator_3-way'!C892)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IF('True_Odds_Calculator_3-way'!A893="","",'True_Odds_Calculator_3-way'!A893)</f>
        <v/>
      </c>
      <c r="B895" s="4" t="str">
        <f>IF('True_Odds_Calculator_3-way'!B893="","",'True_Odds_Calculator_3-way'!B893)</f>
        <v/>
      </c>
      <c r="C895" s="4" t="str">
        <f>IF('True_Odds_Calculator_3-way'!C893="","",'True_Odds_Calculator_3-way'!C893)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IF('True_Odds_Calculator_3-way'!A894="","",'True_Odds_Calculator_3-way'!A894)</f>
        <v/>
      </c>
      <c r="B896" s="4" t="str">
        <f>IF('True_Odds_Calculator_3-way'!B894="","",'True_Odds_Calculator_3-way'!B894)</f>
        <v/>
      </c>
      <c r="C896" s="4" t="str">
        <f>IF('True_Odds_Calculator_3-way'!C894="","",'True_Odds_Calculator_3-way'!C894)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IF('True_Odds_Calculator_3-way'!A895="","",'True_Odds_Calculator_3-way'!A895)</f>
        <v/>
      </c>
      <c r="B897" s="4" t="str">
        <f>IF('True_Odds_Calculator_3-way'!B895="","",'True_Odds_Calculator_3-way'!B895)</f>
        <v/>
      </c>
      <c r="C897" s="4" t="str">
        <f>IF('True_Odds_Calculator_3-way'!C895="","",'True_Odds_Calculator_3-way'!C895)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IF('True_Odds_Calculator_3-way'!A896="","",'True_Odds_Calculator_3-way'!A896)</f>
        <v/>
      </c>
      <c r="B898" s="4" t="str">
        <f>IF('True_Odds_Calculator_3-way'!B896="","",'True_Odds_Calculator_3-way'!B896)</f>
        <v/>
      </c>
      <c r="C898" s="4" t="str">
        <f>IF('True_Odds_Calculator_3-way'!C896="","",'True_Odds_Calculator_3-way'!C896)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IF('True_Odds_Calculator_3-way'!A897="","",'True_Odds_Calculator_3-way'!A897)</f>
        <v/>
      </c>
      <c r="B899" s="4" t="str">
        <f>IF('True_Odds_Calculator_3-way'!B897="","",'True_Odds_Calculator_3-way'!B897)</f>
        <v/>
      </c>
      <c r="C899" s="4" t="str">
        <f>IF('True_Odds_Calculator_3-way'!C897="","",'True_Odds_Calculator_3-way'!C897)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IF('True_Odds_Calculator_3-way'!A898="","",'True_Odds_Calculator_3-way'!A898)</f>
        <v/>
      </c>
      <c r="B900" s="4" t="str">
        <f>IF('True_Odds_Calculator_3-way'!B898="","",'True_Odds_Calculator_3-way'!B898)</f>
        <v/>
      </c>
      <c r="C900" s="4" t="str">
        <f>IF('True_Odds_Calculator_3-way'!C898="","",'True_Odds_Calculator_3-way'!C898)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IF('True_Odds_Calculator_3-way'!A899="","",'True_Odds_Calculator_3-way'!A899)</f>
        <v/>
      </c>
      <c r="B901" s="4" t="str">
        <f>IF('True_Odds_Calculator_3-way'!B899="","",'True_Odds_Calculator_3-way'!B899)</f>
        <v/>
      </c>
      <c r="C901" s="4" t="str">
        <f>IF('True_Odds_Calculator_3-way'!C899="","",'True_Odds_Calculator_3-way'!C899)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IF('True_Odds_Calculator_3-way'!A900="","",'True_Odds_Calculator_3-way'!A900)</f>
        <v/>
      </c>
      <c r="B902" s="4" t="str">
        <f>IF('True_Odds_Calculator_3-way'!B900="","",'True_Odds_Calculator_3-way'!B900)</f>
        <v/>
      </c>
      <c r="C902" s="4" t="str">
        <f>IF('True_Odds_Calculator_3-way'!C900="","",'True_Odds_Calculator_3-way'!C900)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IF('True_Odds_Calculator_3-way'!A901="","",'True_Odds_Calculator_3-way'!A901)</f>
        <v/>
      </c>
      <c r="B903" s="4" t="str">
        <f>IF('True_Odds_Calculator_3-way'!B901="","",'True_Odds_Calculator_3-way'!B901)</f>
        <v/>
      </c>
      <c r="C903" s="4" t="str">
        <f>IF('True_Odds_Calculator_3-way'!C901="","",'True_Odds_Calculator_3-way'!C901)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IF('True_Odds_Calculator_3-way'!A902="","",'True_Odds_Calculator_3-way'!A902)</f>
        <v/>
      </c>
      <c r="B904" s="4" t="str">
        <f>IF('True_Odds_Calculator_3-way'!B902="","",'True_Odds_Calculator_3-way'!B902)</f>
        <v/>
      </c>
      <c r="C904" s="4" t="str">
        <f>IF('True_Odds_Calculator_3-way'!C902="","",'True_Odds_Calculator_3-way'!C902)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IF('True_Odds_Calculator_3-way'!A903="","",'True_Odds_Calculator_3-way'!A903)</f>
        <v/>
      </c>
      <c r="B905" s="4" t="str">
        <f>IF('True_Odds_Calculator_3-way'!B903="","",'True_Odds_Calculator_3-way'!B903)</f>
        <v/>
      </c>
      <c r="C905" s="4" t="str">
        <f>IF('True_Odds_Calculator_3-way'!C903="","",'True_Odds_Calculator_3-way'!C903)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IF('True_Odds_Calculator_3-way'!A904="","",'True_Odds_Calculator_3-way'!A904)</f>
        <v/>
      </c>
      <c r="B906" s="4" t="str">
        <f>IF('True_Odds_Calculator_3-way'!B904="","",'True_Odds_Calculator_3-way'!B904)</f>
        <v/>
      </c>
      <c r="C906" s="4" t="str">
        <f>IF('True_Odds_Calculator_3-way'!C904="","",'True_Odds_Calculator_3-way'!C904)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IF('True_Odds_Calculator_3-way'!A905="","",'True_Odds_Calculator_3-way'!A905)</f>
        <v/>
      </c>
      <c r="B907" s="4" t="str">
        <f>IF('True_Odds_Calculator_3-way'!B905="","",'True_Odds_Calculator_3-way'!B905)</f>
        <v/>
      </c>
      <c r="C907" s="4" t="str">
        <f>IF('True_Odds_Calculator_3-way'!C905="","",'True_Odds_Calculator_3-way'!C905)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IF('True_Odds_Calculator_3-way'!A906="","",'True_Odds_Calculator_3-way'!A906)</f>
        <v/>
      </c>
      <c r="B908" s="4" t="str">
        <f>IF('True_Odds_Calculator_3-way'!B906="","",'True_Odds_Calculator_3-way'!B906)</f>
        <v/>
      </c>
      <c r="C908" s="4" t="str">
        <f>IF('True_Odds_Calculator_3-way'!C906="","",'True_Odds_Calculator_3-way'!C906)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IF('True_Odds_Calculator_3-way'!A907="","",'True_Odds_Calculator_3-way'!A907)</f>
        <v/>
      </c>
      <c r="B909" s="4" t="str">
        <f>IF('True_Odds_Calculator_3-way'!B907="","",'True_Odds_Calculator_3-way'!B907)</f>
        <v/>
      </c>
      <c r="C909" s="4" t="str">
        <f>IF('True_Odds_Calculator_3-way'!C907="","",'True_Odds_Calculator_3-way'!C907)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IF('True_Odds_Calculator_3-way'!A908="","",'True_Odds_Calculator_3-way'!A908)</f>
        <v/>
      </c>
      <c r="B910" s="4" t="str">
        <f>IF('True_Odds_Calculator_3-way'!B908="","",'True_Odds_Calculator_3-way'!B908)</f>
        <v/>
      </c>
      <c r="C910" s="4" t="str">
        <f>IF('True_Odds_Calculator_3-way'!C908="","",'True_Odds_Calculator_3-way'!C908)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IF('True_Odds_Calculator_3-way'!A909="","",'True_Odds_Calculator_3-way'!A909)</f>
        <v/>
      </c>
      <c r="B911" s="4" t="str">
        <f>IF('True_Odds_Calculator_3-way'!B909="","",'True_Odds_Calculator_3-way'!B909)</f>
        <v/>
      </c>
      <c r="C911" s="4" t="str">
        <f>IF('True_Odds_Calculator_3-way'!C909="","",'True_Odds_Calculator_3-way'!C909)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IF('True_Odds_Calculator_3-way'!A910="","",'True_Odds_Calculator_3-way'!A910)</f>
        <v/>
      </c>
      <c r="B912" s="4" t="str">
        <f>IF('True_Odds_Calculator_3-way'!B910="","",'True_Odds_Calculator_3-way'!B910)</f>
        <v/>
      </c>
      <c r="C912" s="4" t="str">
        <f>IF('True_Odds_Calculator_3-way'!C910="","",'True_Odds_Calculator_3-way'!C910)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IF('True_Odds_Calculator_3-way'!A911="","",'True_Odds_Calculator_3-way'!A911)</f>
        <v/>
      </c>
      <c r="B913" s="4" t="str">
        <f>IF('True_Odds_Calculator_3-way'!B911="","",'True_Odds_Calculator_3-way'!B911)</f>
        <v/>
      </c>
      <c r="C913" s="4" t="str">
        <f>IF('True_Odds_Calculator_3-way'!C911="","",'True_Odds_Calculator_3-way'!C911)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IF('True_Odds_Calculator_3-way'!A912="","",'True_Odds_Calculator_3-way'!A912)</f>
        <v/>
      </c>
      <c r="B914" s="4" t="str">
        <f>IF('True_Odds_Calculator_3-way'!B912="","",'True_Odds_Calculator_3-way'!B912)</f>
        <v/>
      </c>
      <c r="C914" s="4" t="str">
        <f>IF('True_Odds_Calculator_3-way'!C912="","",'True_Odds_Calculator_3-way'!C912)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IF('True_Odds_Calculator_3-way'!A913="","",'True_Odds_Calculator_3-way'!A913)</f>
        <v/>
      </c>
      <c r="B915" s="4" t="str">
        <f>IF('True_Odds_Calculator_3-way'!B913="","",'True_Odds_Calculator_3-way'!B913)</f>
        <v/>
      </c>
      <c r="C915" s="4" t="str">
        <f>IF('True_Odds_Calculator_3-way'!C913="","",'True_Odds_Calculator_3-way'!C913)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IF('True_Odds_Calculator_3-way'!A914="","",'True_Odds_Calculator_3-way'!A914)</f>
        <v/>
      </c>
      <c r="B916" s="4" t="str">
        <f>IF('True_Odds_Calculator_3-way'!B914="","",'True_Odds_Calculator_3-way'!B914)</f>
        <v/>
      </c>
      <c r="C916" s="4" t="str">
        <f>IF('True_Odds_Calculator_3-way'!C914="","",'True_Odds_Calculator_3-way'!C914)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IF('True_Odds_Calculator_3-way'!A915="","",'True_Odds_Calculator_3-way'!A915)</f>
        <v/>
      </c>
      <c r="B917" s="4" t="str">
        <f>IF('True_Odds_Calculator_3-way'!B915="","",'True_Odds_Calculator_3-way'!B915)</f>
        <v/>
      </c>
      <c r="C917" s="4" t="str">
        <f>IF('True_Odds_Calculator_3-way'!C915="","",'True_Odds_Calculator_3-way'!C915)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IF('True_Odds_Calculator_3-way'!A916="","",'True_Odds_Calculator_3-way'!A916)</f>
        <v/>
      </c>
      <c r="B918" s="4" t="str">
        <f>IF('True_Odds_Calculator_3-way'!B916="","",'True_Odds_Calculator_3-way'!B916)</f>
        <v/>
      </c>
      <c r="C918" s="4" t="str">
        <f>IF('True_Odds_Calculator_3-way'!C916="","",'True_Odds_Calculator_3-way'!C916)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IF('True_Odds_Calculator_3-way'!A917="","",'True_Odds_Calculator_3-way'!A917)</f>
        <v/>
      </c>
      <c r="B919" s="4" t="str">
        <f>IF('True_Odds_Calculator_3-way'!B917="","",'True_Odds_Calculator_3-way'!B917)</f>
        <v/>
      </c>
      <c r="C919" s="4" t="str">
        <f>IF('True_Odds_Calculator_3-way'!C917="","",'True_Odds_Calculator_3-way'!C917)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IF('True_Odds_Calculator_3-way'!A918="","",'True_Odds_Calculator_3-way'!A918)</f>
        <v/>
      </c>
      <c r="B920" s="4" t="str">
        <f>IF('True_Odds_Calculator_3-way'!B918="","",'True_Odds_Calculator_3-way'!B918)</f>
        <v/>
      </c>
      <c r="C920" s="4" t="str">
        <f>IF('True_Odds_Calculator_3-way'!C918="","",'True_Odds_Calculator_3-way'!C918)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IF('True_Odds_Calculator_3-way'!A919="","",'True_Odds_Calculator_3-way'!A919)</f>
        <v/>
      </c>
      <c r="B921" s="4" t="str">
        <f>IF('True_Odds_Calculator_3-way'!B919="","",'True_Odds_Calculator_3-way'!B919)</f>
        <v/>
      </c>
      <c r="C921" s="4" t="str">
        <f>IF('True_Odds_Calculator_3-way'!C919="","",'True_Odds_Calculator_3-way'!C919)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IF('True_Odds_Calculator_3-way'!A920="","",'True_Odds_Calculator_3-way'!A920)</f>
        <v/>
      </c>
      <c r="B922" s="4" t="str">
        <f>IF('True_Odds_Calculator_3-way'!B920="","",'True_Odds_Calculator_3-way'!B920)</f>
        <v/>
      </c>
      <c r="C922" s="4" t="str">
        <f>IF('True_Odds_Calculator_3-way'!C920="","",'True_Odds_Calculator_3-way'!C920)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IF('True_Odds_Calculator_3-way'!A921="","",'True_Odds_Calculator_3-way'!A921)</f>
        <v/>
      </c>
      <c r="B923" s="4" t="str">
        <f>IF('True_Odds_Calculator_3-way'!B921="","",'True_Odds_Calculator_3-way'!B921)</f>
        <v/>
      </c>
      <c r="C923" s="4" t="str">
        <f>IF('True_Odds_Calculator_3-way'!C921="","",'True_Odds_Calculator_3-way'!C921)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IF('True_Odds_Calculator_3-way'!A922="","",'True_Odds_Calculator_3-way'!A922)</f>
        <v/>
      </c>
      <c r="B924" s="4" t="str">
        <f>IF('True_Odds_Calculator_3-way'!B922="","",'True_Odds_Calculator_3-way'!B922)</f>
        <v/>
      </c>
      <c r="C924" s="4" t="str">
        <f>IF('True_Odds_Calculator_3-way'!C922="","",'True_Odds_Calculator_3-way'!C922)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IF('True_Odds_Calculator_3-way'!A923="","",'True_Odds_Calculator_3-way'!A923)</f>
        <v/>
      </c>
      <c r="B925" s="4" t="str">
        <f>IF('True_Odds_Calculator_3-way'!B923="","",'True_Odds_Calculator_3-way'!B923)</f>
        <v/>
      </c>
      <c r="C925" s="4" t="str">
        <f>IF('True_Odds_Calculator_3-way'!C923="","",'True_Odds_Calculator_3-way'!C923)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IF('True_Odds_Calculator_3-way'!A924="","",'True_Odds_Calculator_3-way'!A924)</f>
        <v/>
      </c>
      <c r="B926" s="4" t="str">
        <f>IF('True_Odds_Calculator_3-way'!B924="","",'True_Odds_Calculator_3-way'!B924)</f>
        <v/>
      </c>
      <c r="C926" s="4" t="str">
        <f>IF('True_Odds_Calculator_3-way'!C924="","",'True_Odds_Calculator_3-way'!C924)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IF('True_Odds_Calculator_3-way'!A925="","",'True_Odds_Calculator_3-way'!A925)</f>
        <v/>
      </c>
      <c r="B927" s="4" t="str">
        <f>IF('True_Odds_Calculator_3-way'!B925="","",'True_Odds_Calculator_3-way'!B925)</f>
        <v/>
      </c>
      <c r="C927" s="4" t="str">
        <f>IF('True_Odds_Calculator_3-way'!C925="","",'True_Odds_Calculator_3-way'!C925)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IF('True_Odds_Calculator_3-way'!A926="","",'True_Odds_Calculator_3-way'!A926)</f>
        <v/>
      </c>
      <c r="B928" s="4" t="str">
        <f>IF('True_Odds_Calculator_3-way'!B926="","",'True_Odds_Calculator_3-way'!B926)</f>
        <v/>
      </c>
      <c r="C928" s="4" t="str">
        <f>IF('True_Odds_Calculator_3-way'!C926="","",'True_Odds_Calculator_3-way'!C926)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IF('True_Odds_Calculator_3-way'!A927="","",'True_Odds_Calculator_3-way'!A927)</f>
        <v/>
      </c>
      <c r="B929" s="4" t="str">
        <f>IF('True_Odds_Calculator_3-way'!B927="","",'True_Odds_Calculator_3-way'!B927)</f>
        <v/>
      </c>
      <c r="C929" s="4" t="str">
        <f>IF('True_Odds_Calculator_3-way'!C927="","",'True_Odds_Calculator_3-way'!C927)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IF('True_Odds_Calculator_3-way'!A928="","",'True_Odds_Calculator_3-way'!A928)</f>
        <v/>
      </c>
      <c r="B930" s="4" t="str">
        <f>IF('True_Odds_Calculator_3-way'!B928="","",'True_Odds_Calculator_3-way'!B928)</f>
        <v/>
      </c>
      <c r="C930" s="4" t="str">
        <f>IF('True_Odds_Calculator_3-way'!C928="","",'True_Odds_Calculator_3-way'!C928)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IF('True_Odds_Calculator_3-way'!A929="","",'True_Odds_Calculator_3-way'!A929)</f>
        <v/>
      </c>
      <c r="B931" s="4" t="str">
        <f>IF('True_Odds_Calculator_3-way'!B929="","",'True_Odds_Calculator_3-way'!B929)</f>
        <v/>
      </c>
      <c r="C931" s="4" t="str">
        <f>IF('True_Odds_Calculator_3-way'!C929="","",'True_Odds_Calculator_3-way'!C929)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IF('True_Odds_Calculator_3-way'!A930="","",'True_Odds_Calculator_3-way'!A930)</f>
        <v/>
      </c>
      <c r="B932" s="4" t="str">
        <f>IF('True_Odds_Calculator_3-way'!B930="","",'True_Odds_Calculator_3-way'!B930)</f>
        <v/>
      </c>
      <c r="C932" s="4" t="str">
        <f>IF('True_Odds_Calculator_3-way'!C930="","",'True_Odds_Calculator_3-way'!C930)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IF('True_Odds_Calculator_3-way'!A931="","",'True_Odds_Calculator_3-way'!A931)</f>
        <v/>
      </c>
      <c r="B933" s="4" t="str">
        <f>IF('True_Odds_Calculator_3-way'!B931="","",'True_Odds_Calculator_3-way'!B931)</f>
        <v/>
      </c>
      <c r="C933" s="4" t="str">
        <f>IF('True_Odds_Calculator_3-way'!C931="","",'True_Odds_Calculator_3-way'!C931)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IF('True_Odds_Calculator_3-way'!A932="","",'True_Odds_Calculator_3-way'!A932)</f>
        <v/>
      </c>
      <c r="B934" s="4" t="str">
        <f>IF('True_Odds_Calculator_3-way'!B932="","",'True_Odds_Calculator_3-way'!B932)</f>
        <v/>
      </c>
      <c r="C934" s="4" t="str">
        <f>IF('True_Odds_Calculator_3-way'!C932="","",'True_Odds_Calculator_3-way'!C932)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IF('True_Odds_Calculator_3-way'!A933="","",'True_Odds_Calculator_3-way'!A933)</f>
        <v/>
      </c>
      <c r="B935" s="4" t="str">
        <f>IF('True_Odds_Calculator_3-way'!B933="","",'True_Odds_Calculator_3-way'!B933)</f>
        <v/>
      </c>
      <c r="C935" s="4" t="str">
        <f>IF('True_Odds_Calculator_3-way'!C933="","",'True_Odds_Calculator_3-way'!C933)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IF('True_Odds_Calculator_3-way'!A934="","",'True_Odds_Calculator_3-way'!A934)</f>
        <v/>
      </c>
      <c r="B936" s="4" t="str">
        <f>IF('True_Odds_Calculator_3-way'!B934="","",'True_Odds_Calculator_3-way'!B934)</f>
        <v/>
      </c>
      <c r="C936" s="4" t="str">
        <f>IF('True_Odds_Calculator_3-way'!C934="","",'True_Odds_Calculator_3-way'!C934)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IF('True_Odds_Calculator_3-way'!A935="","",'True_Odds_Calculator_3-way'!A935)</f>
        <v/>
      </c>
      <c r="B937" s="4" t="str">
        <f>IF('True_Odds_Calculator_3-way'!B935="","",'True_Odds_Calculator_3-way'!B935)</f>
        <v/>
      </c>
      <c r="C937" s="4" t="str">
        <f>IF('True_Odds_Calculator_3-way'!C935="","",'True_Odds_Calculator_3-way'!C935)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IF('True_Odds_Calculator_3-way'!A936="","",'True_Odds_Calculator_3-way'!A936)</f>
        <v/>
      </c>
      <c r="B938" s="4" t="str">
        <f>IF('True_Odds_Calculator_3-way'!B936="","",'True_Odds_Calculator_3-way'!B936)</f>
        <v/>
      </c>
      <c r="C938" s="4" t="str">
        <f>IF('True_Odds_Calculator_3-way'!C936="","",'True_Odds_Calculator_3-way'!C936)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IF('True_Odds_Calculator_3-way'!A937="","",'True_Odds_Calculator_3-way'!A937)</f>
        <v/>
      </c>
      <c r="B939" s="4" t="str">
        <f>IF('True_Odds_Calculator_3-way'!B937="","",'True_Odds_Calculator_3-way'!B937)</f>
        <v/>
      </c>
      <c r="C939" s="4" t="str">
        <f>IF('True_Odds_Calculator_3-way'!C937="","",'True_Odds_Calculator_3-way'!C937)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IF('True_Odds_Calculator_3-way'!A938="","",'True_Odds_Calculator_3-way'!A938)</f>
        <v/>
      </c>
      <c r="B940" s="4" t="str">
        <f>IF('True_Odds_Calculator_3-way'!B938="","",'True_Odds_Calculator_3-way'!B938)</f>
        <v/>
      </c>
      <c r="C940" s="4" t="str">
        <f>IF('True_Odds_Calculator_3-way'!C938="","",'True_Odds_Calculator_3-way'!C938)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IF('True_Odds_Calculator_3-way'!A939="","",'True_Odds_Calculator_3-way'!A939)</f>
        <v/>
      </c>
      <c r="B941" s="4" t="str">
        <f>IF('True_Odds_Calculator_3-way'!B939="","",'True_Odds_Calculator_3-way'!B939)</f>
        <v/>
      </c>
      <c r="C941" s="4" t="str">
        <f>IF('True_Odds_Calculator_3-way'!C939="","",'True_Odds_Calculator_3-way'!C939)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IF('True_Odds_Calculator_3-way'!A940="","",'True_Odds_Calculator_3-way'!A940)</f>
        <v/>
      </c>
      <c r="B942" s="4" t="str">
        <f>IF('True_Odds_Calculator_3-way'!B940="","",'True_Odds_Calculator_3-way'!B940)</f>
        <v/>
      </c>
      <c r="C942" s="4" t="str">
        <f>IF('True_Odds_Calculator_3-way'!C940="","",'True_Odds_Calculator_3-way'!C940)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IF('True_Odds_Calculator_3-way'!A941="","",'True_Odds_Calculator_3-way'!A941)</f>
        <v/>
      </c>
      <c r="B943" s="4" t="str">
        <f>IF('True_Odds_Calculator_3-way'!B941="","",'True_Odds_Calculator_3-way'!B941)</f>
        <v/>
      </c>
      <c r="C943" s="4" t="str">
        <f>IF('True_Odds_Calculator_3-way'!C941="","",'True_Odds_Calculator_3-way'!C941)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IF('True_Odds_Calculator_3-way'!A942="","",'True_Odds_Calculator_3-way'!A942)</f>
        <v/>
      </c>
      <c r="B944" s="4" t="str">
        <f>IF('True_Odds_Calculator_3-way'!B942="","",'True_Odds_Calculator_3-way'!B942)</f>
        <v/>
      </c>
      <c r="C944" s="4" t="str">
        <f>IF('True_Odds_Calculator_3-way'!C942="","",'True_Odds_Calculator_3-way'!C942)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IF('True_Odds_Calculator_3-way'!A943="","",'True_Odds_Calculator_3-way'!A943)</f>
        <v/>
      </c>
      <c r="B945" s="4" t="str">
        <f>IF('True_Odds_Calculator_3-way'!B943="","",'True_Odds_Calculator_3-way'!B943)</f>
        <v/>
      </c>
      <c r="C945" s="4" t="str">
        <f>IF('True_Odds_Calculator_3-way'!C943="","",'True_Odds_Calculator_3-way'!C943)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IF('True_Odds_Calculator_3-way'!A944="","",'True_Odds_Calculator_3-way'!A944)</f>
        <v/>
      </c>
      <c r="B946" s="4" t="str">
        <f>IF('True_Odds_Calculator_3-way'!B944="","",'True_Odds_Calculator_3-way'!B944)</f>
        <v/>
      </c>
      <c r="C946" s="4" t="str">
        <f>IF('True_Odds_Calculator_3-way'!C944="","",'True_Odds_Calculator_3-way'!C944)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IF('True_Odds_Calculator_3-way'!A945="","",'True_Odds_Calculator_3-way'!A945)</f>
        <v/>
      </c>
      <c r="B947" s="4" t="str">
        <f>IF('True_Odds_Calculator_3-way'!B945="","",'True_Odds_Calculator_3-way'!B945)</f>
        <v/>
      </c>
      <c r="C947" s="4" t="str">
        <f>IF('True_Odds_Calculator_3-way'!C945="","",'True_Odds_Calculator_3-way'!C945)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IF('True_Odds_Calculator_3-way'!A946="","",'True_Odds_Calculator_3-way'!A946)</f>
        <v/>
      </c>
      <c r="B948" s="4" t="str">
        <f>IF('True_Odds_Calculator_3-way'!B946="","",'True_Odds_Calculator_3-way'!B946)</f>
        <v/>
      </c>
      <c r="C948" s="4" t="str">
        <f>IF('True_Odds_Calculator_3-way'!C946="","",'True_Odds_Calculator_3-way'!C946)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IF('True_Odds_Calculator_3-way'!A947="","",'True_Odds_Calculator_3-way'!A947)</f>
        <v/>
      </c>
      <c r="B949" s="4" t="str">
        <f>IF('True_Odds_Calculator_3-way'!B947="","",'True_Odds_Calculator_3-way'!B947)</f>
        <v/>
      </c>
      <c r="C949" s="4" t="str">
        <f>IF('True_Odds_Calculator_3-way'!C947="","",'True_Odds_Calculator_3-way'!C947)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IF('True_Odds_Calculator_3-way'!A948="","",'True_Odds_Calculator_3-way'!A948)</f>
        <v/>
      </c>
      <c r="B950" s="4" t="str">
        <f>IF('True_Odds_Calculator_3-way'!B948="","",'True_Odds_Calculator_3-way'!B948)</f>
        <v/>
      </c>
      <c r="C950" s="4" t="str">
        <f>IF('True_Odds_Calculator_3-way'!C948="","",'True_Odds_Calculator_3-way'!C948)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IF('True_Odds_Calculator_3-way'!A949="","",'True_Odds_Calculator_3-way'!A949)</f>
        <v/>
      </c>
      <c r="B951" s="4" t="str">
        <f>IF('True_Odds_Calculator_3-way'!B949="","",'True_Odds_Calculator_3-way'!B949)</f>
        <v/>
      </c>
      <c r="C951" s="4" t="str">
        <f>IF('True_Odds_Calculator_3-way'!C949="","",'True_Odds_Calculator_3-way'!C949)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IF('True_Odds_Calculator_3-way'!A950="","",'True_Odds_Calculator_3-way'!A950)</f>
        <v/>
      </c>
      <c r="B952" s="4" t="str">
        <f>IF('True_Odds_Calculator_3-way'!B950="","",'True_Odds_Calculator_3-way'!B950)</f>
        <v/>
      </c>
      <c r="C952" s="4" t="str">
        <f>IF('True_Odds_Calculator_3-way'!C950="","",'True_Odds_Calculator_3-way'!C950)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IF('True_Odds_Calculator_3-way'!A951="","",'True_Odds_Calculator_3-way'!A951)</f>
        <v/>
      </c>
      <c r="B953" s="4" t="str">
        <f>IF('True_Odds_Calculator_3-way'!B951="","",'True_Odds_Calculator_3-way'!B951)</f>
        <v/>
      </c>
      <c r="C953" s="4" t="str">
        <f>IF('True_Odds_Calculator_3-way'!C951="","",'True_Odds_Calculator_3-way'!C951)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IF('True_Odds_Calculator_3-way'!A952="","",'True_Odds_Calculator_3-way'!A952)</f>
        <v/>
      </c>
      <c r="B954" s="4" t="str">
        <f>IF('True_Odds_Calculator_3-way'!B952="","",'True_Odds_Calculator_3-way'!B952)</f>
        <v/>
      </c>
      <c r="C954" s="4" t="str">
        <f>IF('True_Odds_Calculator_3-way'!C952="","",'True_Odds_Calculator_3-way'!C952)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IF('True_Odds_Calculator_3-way'!A953="","",'True_Odds_Calculator_3-way'!A953)</f>
        <v/>
      </c>
      <c r="B955" s="4" t="str">
        <f>IF('True_Odds_Calculator_3-way'!B953="","",'True_Odds_Calculator_3-way'!B953)</f>
        <v/>
      </c>
      <c r="C955" s="4" t="str">
        <f>IF('True_Odds_Calculator_3-way'!C953="","",'True_Odds_Calculator_3-way'!C953)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IF('True_Odds_Calculator_3-way'!A954="","",'True_Odds_Calculator_3-way'!A954)</f>
        <v/>
      </c>
      <c r="B956" s="4" t="str">
        <f>IF('True_Odds_Calculator_3-way'!B954="","",'True_Odds_Calculator_3-way'!B954)</f>
        <v/>
      </c>
      <c r="C956" s="4" t="str">
        <f>IF('True_Odds_Calculator_3-way'!C954="","",'True_Odds_Calculator_3-way'!C954)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IF('True_Odds_Calculator_3-way'!A955="","",'True_Odds_Calculator_3-way'!A955)</f>
        <v/>
      </c>
      <c r="B957" s="4" t="str">
        <f>IF('True_Odds_Calculator_3-way'!B955="","",'True_Odds_Calculator_3-way'!B955)</f>
        <v/>
      </c>
      <c r="C957" s="4" t="str">
        <f>IF('True_Odds_Calculator_3-way'!C955="","",'True_Odds_Calculator_3-way'!C955)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IF('True_Odds_Calculator_3-way'!A956="","",'True_Odds_Calculator_3-way'!A956)</f>
        <v/>
      </c>
      <c r="B958" s="4" t="str">
        <f>IF('True_Odds_Calculator_3-way'!B956="","",'True_Odds_Calculator_3-way'!B956)</f>
        <v/>
      </c>
      <c r="C958" s="4" t="str">
        <f>IF('True_Odds_Calculator_3-way'!C956="","",'True_Odds_Calculator_3-way'!C956)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IF('True_Odds_Calculator_3-way'!A957="","",'True_Odds_Calculator_3-way'!A957)</f>
        <v/>
      </c>
      <c r="B959" s="4" t="str">
        <f>IF('True_Odds_Calculator_3-way'!B957="","",'True_Odds_Calculator_3-way'!B957)</f>
        <v/>
      </c>
      <c r="C959" s="4" t="str">
        <f>IF('True_Odds_Calculator_3-way'!C957="","",'True_Odds_Calculator_3-way'!C957)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IF('True_Odds_Calculator_3-way'!A958="","",'True_Odds_Calculator_3-way'!A958)</f>
        <v/>
      </c>
      <c r="B960" s="4" t="str">
        <f>IF('True_Odds_Calculator_3-way'!B958="","",'True_Odds_Calculator_3-way'!B958)</f>
        <v/>
      </c>
      <c r="C960" s="4" t="str">
        <f>IF('True_Odds_Calculator_3-way'!C958="","",'True_Odds_Calculator_3-way'!C958)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IF('True_Odds_Calculator_3-way'!A959="","",'True_Odds_Calculator_3-way'!A959)</f>
        <v/>
      </c>
      <c r="B961" s="4" t="str">
        <f>IF('True_Odds_Calculator_3-way'!B959="","",'True_Odds_Calculator_3-way'!B959)</f>
        <v/>
      </c>
      <c r="C961" s="4" t="str">
        <f>IF('True_Odds_Calculator_3-way'!C959="","",'True_Odds_Calculator_3-way'!C959)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IF('True_Odds_Calculator_3-way'!A960="","",'True_Odds_Calculator_3-way'!A960)</f>
        <v/>
      </c>
      <c r="B962" s="4" t="str">
        <f>IF('True_Odds_Calculator_3-way'!B960="","",'True_Odds_Calculator_3-way'!B960)</f>
        <v/>
      </c>
      <c r="C962" s="4" t="str">
        <f>IF('True_Odds_Calculator_3-way'!C960="","",'True_Odds_Calculator_3-way'!C960)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IF('True_Odds_Calculator_3-way'!A961="","",'True_Odds_Calculator_3-way'!A961)</f>
        <v/>
      </c>
      <c r="B963" s="4" t="str">
        <f>IF('True_Odds_Calculator_3-way'!B961="","",'True_Odds_Calculator_3-way'!B961)</f>
        <v/>
      </c>
      <c r="C963" s="4" t="str">
        <f>IF('True_Odds_Calculator_3-way'!C961="","",'True_Odds_Calculator_3-way'!C961)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IF('True_Odds_Calculator_3-way'!A962="","",'True_Odds_Calculator_3-way'!A962)</f>
        <v/>
      </c>
      <c r="B964" s="4" t="str">
        <f>IF('True_Odds_Calculator_3-way'!B962="","",'True_Odds_Calculator_3-way'!B962)</f>
        <v/>
      </c>
      <c r="C964" s="4" t="str">
        <f>IF('True_Odds_Calculator_3-way'!C962="","",'True_Odds_Calculator_3-way'!C962)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IF('True_Odds_Calculator_3-way'!A963="","",'True_Odds_Calculator_3-way'!A963)</f>
        <v/>
      </c>
      <c r="B965" s="4" t="str">
        <f>IF('True_Odds_Calculator_3-way'!B963="","",'True_Odds_Calculator_3-way'!B963)</f>
        <v/>
      </c>
      <c r="C965" s="4" t="str">
        <f>IF('True_Odds_Calculator_3-way'!C963="","",'True_Odds_Calculator_3-way'!C963)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IF('True_Odds_Calculator_3-way'!A964="","",'True_Odds_Calculator_3-way'!A964)</f>
        <v/>
      </c>
      <c r="B966" s="4" t="str">
        <f>IF('True_Odds_Calculator_3-way'!B964="","",'True_Odds_Calculator_3-way'!B964)</f>
        <v/>
      </c>
      <c r="C966" s="4" t="str">
        <f>IF('True_Odds_Calculator_3-way'!C964="","",'True_Odds_Calculator_3-way'!C964)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IF('True_Odds_Calculator_3-way'!A965="","",'True_Odds_Calculator_3-way'!A965)</f>
        <v/>
      </c>
      <c r="B967" s="4" t="str">
        <f>IF('True_Odds_Calculator_3-way'!B965="","",'True_Odds_Calculator_3-way'!B965)</f>
        <v/>
      </c>
      <c r="C967" s="4" t="str">
        <f>IF('True_Odds_Calculator_3-way'!C965="","",'True_Odds_Calculator_3-way'!C965)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IF('True_Odds_Calculator_3-way'!A966="","",'True_Odds_Calculator_3-way'!A966)</f>
        <v/>
      </c>
      <c r="B968" s="4" t="str">
        <f>IF('True_Odds_Calculator_3-way'!B966="","",'True_Odds_Calculator_3-way'!B966)</f>
        <v/>
      </c>
      <c r="C968" s="4" t="str">
        <f>IF('True_Odds_Calculator_3-way'!C966="","",'True_Odds_Calculator_3-way'!C966)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IF('True_Odds_Calculator_3-way'!A967="","",'True_Odds_Calculator_3-way'!A967)</f>
        <v/>
      </c>
      <c r="B969" s="4" t="str">
        <f>IF('True_Odds_Calculator_3-way'!B967="","",'True_Odds_Calculator_3-way'!B967)</f>
        <v/>
      </c>
      <c r="C969" s="4" t="str">
        <f>IF('True_Odds_Calculator_3-way'!C967="","",'True_Odds_Calculator_3-way'!C967)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IF('True_Odds_Calculator_3-way'!A968="","",'True_Odds_Calculator_3-way'!A968)</f>
        <v/>
      </c>
      <c r="B970" s="4" t="str">
        <f>IF('True_Odds_Calculator_3-way'!B968="","",'True_Odds_Calculator_3-way'!B968)</f>
        <v/>
      </c>
      <c r="C970" s="4" t="str">
        <f>IF('True_Odds_Calculator_3-way'!C968="","",'True_Odds_Calculator_3-way'!C968)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IF('True_Odds_Calculator_3-way'!A969="","",'True_Odds_Calculator_3-way'!A969)</f>
        <v/>
      </c>
      <c r="B971" s="4" t="str">
        <f>IF('True_Odds_Calculator_3-way'!B969="","",'True_Odds_Calculator_3-way'!B969)</f>
        <v/>
      </c>
      <c r="C971" s="4" t="str">
        <f>IF('True_Odds_Calculator_3-way'!C969="","",'True_Odds_Calculator_3-way'!C969)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IF('True_Odds_Calculator_3-way'!A970="","",'True_Odds_Calculator_3-way'!A970)</f>
        <v/>
      </c>
      <c r="B972" s="4" t="str">
        <f>IF('True_Odds_Calculator_3-way'!B970="","",'True_Odds_Calculator_3-way'!B970)</f>
        <v/>
      </c>
      <c r="C972" s="4" t="str">
        <f>IF('True_Odds_Calculator_3-way'!C970="","",'True_Odds_Calculator_3-way'!C970)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IF('True_Odds_Calculator_3-way'!A971="","",'True_Odds_Calculator_3-way'!A971)</f>
        <v/>
      </c>
      <c r="B973" s="4" t="str">
        <f>IF('True_Odds_Calculator_3-way'!B971="","",'True_Odds_Calculator_3-way'!B971)</f>
        <v/>
      </c>
      <c r="C973" s="4" t="str">
        <f>IF('True_Odds_Calculator_3-way'!C971="","",'True_Odds_Calculator_3-way'!C971)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IF('True_Odds_Calculator_3-way'!A972="","",'True_Odds_Calculator_3-way'!A972)</f>
        <v/>
      </c>
      <c r="B974" s="4" t="str">
        <f>IF('True_Odds_Calculator_3-way'!B972="","",'True_Odds_Calculator_3-way'!B972)</f>
        <v/>
      </c>
      <c r="C974" s="4" t="str">
        <f>IF('True_Odds_Calculator_3-way'!C972="","",'True_Odds_Calculator_3-way'!C972)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IF('True_Odds_Calculator_3-way'!A973="","",'True_Odds_Calculator_3-way'!A973)</f>
        <v/>
      </c>
      <c r="B975" s="4" t="str">
        <f>IF('True_Odds_Calculator_3-way'!B973="","",'True_Odds_Calculator_3-way'!B973)</f>
        <v/>
      </c>
      <c r="C975" s="4" t="str">
        <f>IF('True_Odds_Calculator_3-way'!C973="","",'True_Odds_Calculator_3-way'!C973)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IF('True_Odds_Calculator_3-way'!A974="","",'True_Odds_Calculator_3-way'!A974)</f>
        <v/>
      </c>
      <c r="B976" s="4" t="str">
        <f>IF('True_Odds_Calculator_3-way'!B974="","",'True_Odds_Calculator_3-way'!B974)</f>
        <v/>
      </c>
      <c r="C976" s="4" t="str">
        <f>IF('True_Odds_Calculator_3-way'!C974="","",'True_Odds_Calculator_3-way'!C974)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IF('True_Odds_Calculator_3-way'!A975="","",'True_Odds_Calculator_3-way'!A975)</f>
        <v/>
      </c>
      <c r="B977" s="4" t="str">
        <f>IF('True_Odds_Calculator_3-way'!B975="","",'True_Odds_Calculator_3-way'!B975)</f>
        <v/>
      </c>
      <c r="C977" s="4" t="str">
        <f>IF('True_Odds_Calculator_3-way'!C975="","",'True_Odds_Calculator_3-way'!C975)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IF('True_Odds_Calculator_3-way'!A976="","",'True_Odds_Calculator_3-way'!A976)</f>
        <v/>
      </c>
      <c r="B978" s="4" t="str">
        <f>IF('True_Odds_Calculator_3-way'!B976="","",'True_Odds_Calculator_3-way'!B976)</f>
        <v/>
      </c>
      <c r="C978" s="4" t="str">
        <f>IF('True_Odds_Calculator_3-way'!C976="","",'True_Odds_Calculator_3-way'!C976)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IF('True_Odds_Calculator_3-way'!A977="","",'True_Odds_Calculator_3-way'!A977)</f>
        <v/>
      </c>
      <c r="B979" s="4" t="str">
        <f>IF('True_Odds_Calculator_3-way'!B977="","",'True_Odds_Calculator_3-way'!B977)</f>
        <v/>
      </c>
      <c r="C979" s="4" t="str">
        <f>IF('True_Odds_Calculator_3-way'!C977="","",'True_Odds_Calculator_3-way'!C977)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IF('True_Odds_Calculator_3-way'!A978="","",'True_Odds_Calculator_3-way'!A978)</f>
        <v/>
      </c>
      <c r="B980" s="4" t="str">
        <f>IF('True_Odds_Calculator_3-way'!B978="","",'True_Odds_Calculator_3-way'!B978)</f>
        <v/>
      </c>
      <c r="C980" s="4" t="str">
        <f>IF('True_Odds_Calculator_3-way'!C978="","",'True_Odds_Calculator_3-way'!C978)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IF('True_Odds_Calculator_3-way'!A979="","",'True_Odds_Calculator_3-way'!A979)</f>
        <v/>
      </c>
      <c r="B981" s="4" t="str">
        <f>IF('True_Odds_Calculator_3-way'!B979="","",'True_Odds_Calculator_3-way'!B979)</f>
        <v/>
      </c>
      <c r="C981" s="4" t="str">
        <f>IF('True_Odds_Calculator_3-way'!C979="","",'True_Odds_Calculator_3-way'!C979)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IF('True_Odds_Calculator_3-way'!A980="","",'True_Odds_Calculator_3-way'!A980)</f>
        <v/>
      </c>
      <c r="B982" s="4" t="str">
        <f>IF('True_Odds_Calculator_3-way'!B980="","",'True_Odds_Calculator_3-way'!B980)</f>
        <v/>
      </c>
      <c r="C982" s="4" t="str">
        <f>IF('True_Odds_Calculator_3-way'!C980="","",'True_Odds_Calculator_3-way'!C980)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IF('True_Odds_Calculator_3-way'!A981="","",'True_Odds_Calculator_3-way'!A981)</f>
        <v/>
      </c>
      <c r="B983" s="4" t="str">
        <f>IF('True_Odds_Calculator_3-way'!B981="","",'True_Odds_Calculator_3-way'!B981)</f>
        <v/>
      </c>
      <c r="C983" s="4" t="str">
        <f>IF('True_Odds_Calculator_3-way'!C981="","",'True_Odds_Calculator_3-way'!C981)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IF('True_Odds_Calculator_3-way'!A982="","",'True_Odds_Calculator_3-way'!A982)</f>
        <v/>
      </c>
      <c r="B984" s="4" t="str">
        <f>IF('True_Odds_Calculator_3-way'!B982="","",'True_Odds_Calculator_3-way'!B982)</f>
        <v/>
      </c>
      <c r="C984" s="4" t="str">
        <f>IF('True_Odds_Calculator_3-way'!C982="","",'True_Odds_Calculator_3-way'!C982)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IF('True_Odds_Calculator_3-way'!A983="","",'True_Odds_Calculator_3-way'!A983)</f>
        <v/>
      </c>
      <c r="B985" s="4" t="str">
        <f>IF('True_Odds_Calculator_3-way'!B983="","",'True_Odds_Calculator_3-way'!B983)</f>
        <v/>
      </c>
      <c r="C985" s="4" t="str">
        <f>IF('True_Odds_Calculator_3-way'!C983="","",'True_Odds_Calculator_3-way'!C983)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IF('True_Odds_Calculator_3-way'!A984="","",'True_Odds_Calculator_3-way'!A984)</f>
        <v/>
      </c>
      <c r="B986" s="4" t="str">
        <f>IF('True_Odds_Calculator_3-way'!B984="","",'True_Odds_Calculator_3-way'!B984)</f>
        <v/>
      </c>
      <c r="C986" s="4" t="str">
        <f>IF('True_Odds_Calculator_3-way'!C984="","",'True_Odds_Calculator_3-way'!C984)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IF('True_Odds_Calculator_3-way'!A985="","",'True_Odds_Calculator_3-way'!A985)</f>
        <v/>
      </c>
      <c r="B987" s="4" t="str">
        <f>IF('True_Odds_Calculator_3-way'!B985="","",'True_Odds_Calculator_3-way'!B985)</f>
        <v/>
      </c>
      <c r="C987" s="4" t="str">
        <f>IF('True_Odds_Calculator_3-way'!C985="","",'True_Odds_Calculator_3-way'!C985)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IF('True_Odds_Calculator_3-way'!A986="","",'True_Odds_Calculator_3-way'!A986)</f>
        <v/>
      </c>
      <c r="B988" s="4" t="str">
        <f>IF('True_Odds_Calculator_3-way'!B986="","",'True_Odds_Calculator_3-way'!B986)</f>
        <v/>
      </c>
      <c r="C988" s="4" t="str">
        <f>IF('True_Odds_Calculator_3-way'!C986="","",'True_Odds_Calculator_3-way'!C986)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IF('True_Odds_Calculator_3-way'!A987="","",'True_Odds_Calculator_3-way'!A987)</f>
        <v/>
      </c>
      <c r="B989" s="4" t="str">
        <f>IF('True_Odds_Calculator_3-way'!B987="","",'True_Odds_Calculator_3-way'!B987)</f>
        <v/>
      </c>
      <c r="C989" s="4" t="str">
        <f>IF('True_Odds_Calculator_3-way'!C987="","",'True_Odds_Calculator_3-way'!C987)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IF('True_Odds_Calculator_3-way'!A988="","",'True_Odds_Calculator_3-way'!A988)</f>
        <v/>
      </c>
      <c r="B990" s="4" t="str">
        <f>IF('True_Odds_Calculator_3-way'!B988="","",'True_Odds_Calculator_3-way'!B988)</f>
        <v/>
      </c>
      <c r="C990" s="4" t="str">
        <f>IF('True_Odds_Calculator_3-way'!C988="","",'True_Odds_Calculator_3-way'!C988)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IF('True_Odds_Calculator_3-way'!A989="","",'True_Odds_Calculator_3-way'!A989)</f>
        <v/>
      </c>
      <c r="B991" s="4" t="str">
        <f>IF('True_Odds_Calculator_3-way'!B989="","",'True_Odds_Calculator_3-way'!B989)</f>
        <v/>
      </c>
      <c r="C991" s="4" t="str">
        <f>IF('True_Odds_Calculator_3-way'!C989="","",'True_Odds_Calculator_3-way'!C989)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IF('True_Odds_Calculator_3-way'!A990="","",'True_Odds_Calculator_3-way'!A990)</f>
        <v/>
      </c>
      <c r="B992" s="4" t="str">
        <f>IF('True_Odds_Calculator_3-way'!B990="","",'True_Odds_Calculator_3-way'!B990)</f>
        <v/>
      </c>
      <c r="C992" s="4" t="str">
        <f>IF('True_Odds_Calculator_3-way'!C990="","",'True_Odds_Calculator_3-way'!C990)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IF('True_Odds_Calculator_3-way'!A991="","",'True_Odds_Calculator_3-way'!A991)</f>
        <v/>
      </c>
      <c r="B993" s="4" t="str">
        <f>IF('True_Odds_Calculator_3-way'!B991="","",'True_Odds_Calculator_3-way'!B991)</f>
        <v/>
      </c>
      <c r="C993" s="4" t="str">
        <f>IF('True_Odds_Calculator_3-way'!C991="","",'True_Odds_Calculator_3-way'!C991)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IF('True_Odds_Calculator_3-way'!A992="","",'True_Odds_Calculator_3-way'!A992)</f>
        <v/>
      </c>
      <c r="B994" s="4" t="str">
        <f>IF('True_Odds_Calculator_3-way'!B992="","",'True_Odds_Calculator_3-way'!B992)</f>
        <v/>
      </c>
      <c r="C994" s="4" t="str">
        <f>IF('True_Odds_Calculator_3-way'!C992="","",'True_Odds_Calculator_3-way'!C992)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IF('True_Odds_Calculator_3-way'!A993="","",'True_Odds_Calculator_3-way'!A993)</f>
        <v/>
      </c>
      <c r="B995" s="4" t="str">
        <f>IF('True_Odds_Calculator_3-way'!B993="","",'True_Odds_Calculator_3-way'!B993)</f>
        <v/>
      </c>
      <c r="C995" s="4" t="str">
        <f>IF('True_Odds_Calculator_3-way'!C993="","",'True_Odds_Calculator_3-way'!C993)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IF('True_Odds_Calculator_3-way'!A994="","",'True_Odds_Calculator_3-way'!A994)</f>
        <v/>
      </c>
      <c r="B996" s="4" t="str">
        <f>IF('True_Odds_Calculator_3-way'!B994="","",'True_Odds_Calculator_3-way'!B994)</f>
        <v/>
      </c>
      <c r="C996" s="4" t="str">
        <f>IF('True_Odds_Calculator_3-way'!C994="","",'True_Odds_Calculator_3-way'!C994)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IF('True_Odds_Calculator_3-way'!A995="","",'True_Odds_Calculator_3-way'!A995)</f>
        <v/>
      </c>
      <c r="B997" s="4" t="str">
        <f>IF('True_Odds_Calculator_3-way'!B995="","",'True_Odds_Calculator_3-way'!B995)</f>
        <v/>
      </c>
      <c r="C997" s="4" t="str">
        <f>IF('True_Odds_Calculator_3-way'!C995="","",'True_Odds_Calculator_3-way'!C995)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IF('True_Odds_Calculator_3-way'!A996="","",'True_Odds_Calculator_3-way'!A996)</f>
        <v/>
      </c>
      <c r="B998" s="4" t="str">
        <f>IF('True_Odds_Calculator_3-way'!B996="","",'True_Odds_Calculator_3-way'!B996)</f>
        <v/>
      </c>
      <c r="C998" s="4" t="str">
        <f>IF('True_Odds_Calculator_3-way'!C996="","",'True_Odds_Calculator_3-way'!C996)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IF('True_Odds_Calculator_3-way'!A997="","",'True_Odds_Calculator_3-way'!A997)</f>
        <v/>
      </c>
      <c r="B999" s="4" t="str">
        <f>IF('True_Odds_Calculator_3-way'!B997="","",'True_Odds_Calculator_3-way'!B997)</f>
        <v/>
      </c>
      <c r="C999" s="4" t="str">
        <f>IF('True_Odds_Calculator_3-way'!C997="","",'True_Odds_Calculator_3-way'!C997)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IF('True_Odds_Calculator_3-way'!A998="","",'True_Odds_Calculator_3-way'!A998)</f>
        <v/>
      </c>
      <c r="B1000" s="4" t="str">
        <f>IF('True_Odds_Calculator_3-way'!B998="","",'True_Odds_Calculator_3-way'!B998)</f>
        <v/>
      </c>
      <c r="C1000" s="4" t="str">
        <f>IF('True_Odds_Calculator_3-way'!C998="","",'True_Odds_Calculator_3-way'!C998)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IF('True_Odds_Calculator_3-way'!A999="","",'True_Odds_Calculator_3-way'!A999)</f>
        <v/>
      </c>
      <c r="B1001" s="4" t="str">
        <f>IF('True_Odds_Calculator_3-way'!B999="","",'True_Odds_Calculator_3-way'!B999)</f>
        <v/>
      </c>
      <c r="C1001" s="4" t="str">
        <f>IF('True_Odds_Calculator_3-way'!C999="","",'True_Odds_Calculator_3-way'!C999)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1.32</v>
      </c>
      <c r="B2" s="4">
        <f>IF('True_Odds_Calculator_2-way'!B3="","",'True_Odds_Calculator_2-way'!B3)</f>
        <v>3.64</v>
      </c>
      <c r="C2" s="4">
        <f t="shared" ref="C2:C65" si="0">IF(A2="","",((1/A2)+(1/B2))-1)</f>
        <v>3.2301032301032206E-2</v>
      </c>
      <c r="D2" s="4">
        <f>IF(A2="","",(2*A2)/(2-($C2*A2)))</f>
        <v>1.3487536492252414</v>
      </c>
      <c r="E2" s="4">
        <f>IF(B2="","",(2*B2)/(2-($C2*B2)))</f>
        <v>3.867353509336767</v>
      </c>
      <c r="G2" s="4">
        <f t="shared" ref="G2:G65" si="1">IF(A2="","",C2+1)</f>
        <v>1.0323010323010322</v>
      </c>
    </row>
    <row r="3" spans="1:7" x14ac:dyDescent="0.2">
      <c r="A3" s="4">
        <f>IF('True_Odds_Calculator_2-way'!A4="","",'True_Odds_Calculator_2-way'!A4)</f>
        <v>1.63</v>
      </c>
      <c r="B3" s="4">
        <f>IF('True_Odds_Calculator_2-way'!B4="","",'True_Odds_Calculator_2-way'!B4)</f>
        <v>2.39</v>
      </c>
      <c r="C3" s="4">
        <f t="shared" si="0"/>
        <v>3.19069743563416E-2</v>
      </c>
      <c r="D3" s="4">
        <f t="shared" ref="D3:D66" si="2">IF(A3="","",(2*A3)/(2-($C3*A3)))</f>
        <v>1.6735184827201064</v>
      </c>
      <c r="E3" s="4">
        <f t="shared" ref="E3:E66" si="3">IF(B3="","",(2*B3)/(2-($C3*B3)))</f>
        <v>2.4847402493861024</v>
      </c>
      <c r="G3" s="4">
        <f t="shared" si="1"/>
        <v>1.0319069743563416</v>
      </c>
    </row>
    <row r="4" spans="1:7" x14ac:dyDescent="0.2">
      <c r="A4" s="4">
        <f>IF('True_Odds_Calculator_2-way'!A5="","",'True_Odds_Calculator_2-way'!A5)</f>
        <v>2.0499999999999998</v>
      </c>
      <c r="B4" s="4">
        <f>IF('True_Odds_Calculator_2-way'!B5="","",'True_Odds_Calculator_2-way'!B5)</f>
        <v>1.85</v>
      </c>
      <c r="C4" s="4">
        <f t="shared" si="0"/>
        <v>2.8345418589321048E-2</v>
      </c>
      <c r="D4" s="4">
        <f t="shared" si="2"/>
        <v>2.1113430758524703</v>
      </c>
      <c r="E4" s="4">
        <f t="shared" si="3"/>
        <v>1.8998121477770822</v>
      </c>
      <c r="G4" s="4">
        <f t="shared" si="1"/>
        <v>1.028345418589321</v>
      </c>
    </row>
    <row r="5" spans="1:7" x14ac:dyDescent="0.2">
      <c r="A5" s="4">
        <f>IF('True_Odds_Calculator_2-way'!A6="","",'True_Odds_Calculator_2-way'!A6)</f>
        <v>1.98</v>
      </c>
      <c r="B5" s="4">
        <f>IF('True_Odds_Calculator_2-way'!B6="","",'True_Odds_Calculator_2-way'!B6)</f>
        <v>1.91</v>
      </c>
      <c r="C5" s="4">
        <f t="shared" si="0"/>
        <v>2.861071447458885E-2</v>
      </c>
      <c r="D5" s="4">
        <f t="shared" si="2"/>
        <v>2.0377175494369308</v>
      </c>
      <c r="E5" s="4">
        <f t="shared" si="3"/>
        <v>1.9636533568721115</v>
      </c>
      <c r="G5" s="4">
        <f t="shared" si="1"/>
        <v>1.0286107144745888</v>
      </c>
    </row>
    <row r="6" spans="1:7" x14ac:dyDescent="0.2">
      <c r="A6" s="4">
        <f>IF('True_Odds_Calculator_2-way'!A7="","",'True_Odds_Calculator_2-way'!A7)</f>
        <v>2.2200000000000002</v>
      </c>
      <c r="B6" s="4">
        <f>IF('True_Odds_Calculator_2-way'!B7="","",'True_Odds_Calculator_2-way'!B7)</f>
        <v>1.7</v>
      </c>
      <c r="C6" s="4">
        <f t="shared" si="0"/>
        <v>3.868574456809748E-2</v>
      </c>
      <c r="D6" s="4">
        <f t="shared" si="2"/>
        <v>2.3196066379840201</v>
      </c>
      <c r="E6" s="4">
        <f t="shared" si="3"/>
        <v>1.7578015836050302</v>
      </c>
      <c r="G6" s="4">
        <f t="shared" si="1"/>
        <v>1.0386857445680975</v>
      </c>
    </row>
    <row r="7" spans="1:7" x14ac:dyDescent="0.2">
      <c r="A7" s="4">
        <f>IF('True_Odds_Calculator_2-way'!A8="","",'True_Odds_Calculator_2-way'!A8)</f>
        <v>2.14</v>
      </c>
      <c r="B7" s="4">
        <f>IF('True_Odds_Calculator_2-way'!B8="","",'True_Odds_Calculator_2-way'!B8)</f>
        <v>1.75</v>
      </c>
      <c r="C7" s="4">
        <f t="shared" si="0"/>
        <v>3.8718291054739673E-2</v>
      </c>
      <c r="D7" s="4">
        <f t="shared" si="2"/>
        <v>2.2324888226527575</v>
      </c>
      <c r="E7" s="4">
        <f t="shared" si="3"/>
        <v>1.81136638452237</v>
      </c>
      <c r="G7" s="4">
        <f t="shared" si="1"/>
        <v>1.0387182910547397</v>
      </c>
    </row>
    <row r="8" spans="1:7" x14ac:dyDescent="0.2">
      <c r="A8" s="4">
        <f>IF('True_Odds_Calculator_2-way'!A9="","",'True_Odds_Calculator_2-way'!A9)</f>
        <v>2.2999999999999998</v>
      </c>
      <c r="B8" s="4">
        <f>IF('True_Odds_Calculator_2-way'!B9="","",'True_Odds_Calculator_2-way'!B9)</f>
        <v>1.66</v>
      </c>
      <c r="C8" s="4">
        <f t="shared" si="0"/>
        <v>3.7192247249869137E-2</v>
      </c>
      <c r="D8" s="4">
        <f t="shared" si="2"/>
        <v>2.402769037130271</v>
      </c>
      <c r="E8" s="4">
        <f t="shared" si="3"/>
        <v>1.7128757290264693</v>
      </c>
      <c r="G8" s="4">
        <f t="shared" si="1"/>
        <v>1.0371922472498691</v>
      </c>
    </row>
    <row r="9" spans="1:7" x14ac:dyDescent="0.2">
      <c r="A9" s="4">
        <f>IF('True_Odds_Calculator_2-way'!A10="","",'True_Odds_Calculator_2-way'!A10)</f>
        <v>2.69</v>
      </c>
      <c r="B9" s="4">
        <f>IF('True_Odds_Calculator_2-way'!B10="","",'True_Odds_Calculator_2-way'!B10)</f>
        <v>1.5</v>
      </c>
      <c r="C9" s="4">
        <f t="shared" si="0"/>
        <v>3.8413878562577386E-2</v>
      </c>
      <c r="D9" s="4">
        <f t="shared" si="2"/>
        <v>2.8365553602811948</v>
      </c>
      <c r="E9" s="4">
        <f t="shared" si="3"/>
        <v>1.5444976076555021</v>
      </c>
      <c r="G9" s="4">
        <f t="shared" si="1"/>
        <v>1.0384138785625774</v>
      </c>
    </row>
    <row r="10" spans="1:7" x14ac:dyDescent="0.2">
      <c r="A10" s="4">
        <f>IF('True_Odds_Calculator_2-way'!A11="","",'True_Odds_Calculator_2-way'!A11)</f>
        <v>2.5299999999999998</v>
      </c>
      <c r="B10" s="4">
        <f>IF('True_Odds_Calculator_2-way'!B11="","",'True_Odds_Calculator_2-way'!B11)</f>
        <v>1.56</v>
      </c>
      <c r="C10" s="4">
        <f t="shared" si="0"/>
        <v>3.6282558021688338E-2</v>
      </c>
      <c r="D10" s="4">
        <f t="shared" si="2"/>
        <v>2.6517065305025525</v>
      </c>
      <c r="E10" s="4">
        <f t="shared" si="3"/>
        <v>1.6054344288968434</v>
      </c>
      <c r="G10" s="4">
        <f t="shared" si="1"/>
        <v>1.0362825580216883</v>
      </c>
    </row>
    <row r="11" spans="1:7" x14ac:dyDescent="0.2">
      <c r="A11" s="4">
        <f>IF('True_Odds_Calculator_2-way'!A12="","",'True_Odds_Calculator_2-way'!A12)</f>
        <v>2.6</v>
      </c>
      <c r="B11" s="4">
        <f>IF('True_Odds_Calculator_2-way'!B12="","",'True_Odds_Calculator_2-way'!B12)</f>
        <v>1.53</v>
      </c>
      <c r="C11" s="4">
        <f t="shared" si="0"/>
        <v>3.8210155857214545E-2</v>
      </c>
      <c r="D11" s="4">
        <f t="shared" si="2"/>
        <v>2.7359009628610726</v>
      </c>
      <c r="E11" s="4">
        <f t="shared" si="3"/>
        <v>1.5760697305863707</v>
      </c>
      <c r="G11" s="4">
        <f t="shared" si="1"/>
        <v>1.0382101558572145</v>
      </c>
    </row>
    <row r="12" spans="1:7" x14ac:dyDescent="0.2">
      <c r="A12" s="4">
        <f>IF('True_Odds_Calculator_2-way'!A13="","",'True_Odds_Calculator_2-way'!A13)</f>
        <v>2.5499999999999998</v>
      </c>
      <c r="B12" s="4">
        <f>IF('True_Odds_Calculator_2-way'!B13="","",'True_Odds_Calculator_2-way'!B13)</f>
        <v>1.55</v>
      </c>
      <c r="C12" s="4">
        <f t="shared" si="0"/>
        <v>3.7318153067678717E-2</v>
      </c>
      <c r="D12" s="4">
        <f t="shared" si="2"/>
        <v>2.6773920406435225</v>
      </c>
      <c r="E12" s="4">
        <f t="shared" si="3"/>
        <v>1.596163553760727</v>
      </c>
      <c r="G12" s="4">
        <f t="shared" si="1"/>
        <v>1.0373181530676787</v>
      </c>
    </row>
    <row r="13" spans="1:7" x14ac:dyDescent="0.2">
      <c r="A13" s="4">
        <f>IF('True_Odds_Calculator_2-way'!A14="","",'True_Odds_Calculator_2-way'!A14)</f>
        <v>2.65</v>
      </c>
      <c r="B13" s="4">
        <f>IF('True_Odds_Calculator_2-way'!B14="","",'True_Odds_Calculator_2-way'!B14)</f>
        <v>1.51</v>
      </c>
      <c r="C13" s="4">
        <f t="shared" si="0"/>
        <v>3.9610146195176998E-2</v>
      </c>
      <c r="D13" s="4">
        <f t="shared" si="2"/>
        <v>2.7967849030228904</v>
      </c>
      <c r="E13" s="4">
        <f t="shared" si="3"/>
        <v>1.5565496450452205</v>
      </c>
      <c r="G13" s="4">
        <f t="shared" si="1"/>
        <v>1.039610146195177</v>
      </c>
    </row>
    <row r="14" spans="1:7" x14ac:dyDescent="0.2">
      <c r="A14" s="4">
        <f>IF('True_Odds_Calculator_2-way'!A15="","",'True_Odds_Calculator_2-way'!A15)</f>
        <v>1.79</v>
      </c>
      <c r="B14" s="4">
        <f>IF('True_Odds_Calculator_2-way'!B15="","",'True_Odds_Calculator_2-way'!B15)</f>
        <v>2.1</v>
      </c>
      <c r="C14" s="4">
        <f t="shared" si="0"/>
        <v>3.4849694067571102E-2</v>
      </c>
      <c r="D14" s="4">
        <f t="shared" si="2"/>
        <v>1.8476284099287292</v>
      </c>
      <c r="E14" s="4">
        <f t="shared" si="3"/>
        <v>2.1797622499275153</v>
      </c>
      <c r="G14" s="4">
        <f t="shared" si="1"/>
        <v>1.0348496940675711</v>
      </c>
    </row>
    <row r="15" spans="1:7" x14ac:dyDescent="0.2">
      <c r="A15" s="4">
        <f>IF('True_Odds_Calculator_2-way'!A16="","",'True_Odds_Calculator_2-way'!A16)</f>
        <v>1.29</v>
      </c>
      <c r="B15" s="4">
        <f>IF('True_Odds_Calculator_2-way'!B16="","",'True_Odds_Calculator_2-way'!B16)</f>
        <v>3.76</v>
      </c>
      <c r="C15" s="4">
        <f t="shared" si="0"/>
        <v>4.1151245258122859E-2</v>
      </c>
      <c r="D15" s="4">
        <f t="shared" si="2"/>
        <v>1.3251734877875525</v>
      </c>
      <c r="E15" s="4">
        <f t="shared" si="3"/>
        <v>4.0752814652999483</v>
      </c>
      <c r="G15" s="4">
        <f t="shared" si="1"/>
        <v>1.0411512452581229</v>
      </c>
    </row>
    <row r="16" spans="1:7" x14ac:dyDescent="0.2">
      <c r="A16" s="4">
        <f>IF('True_Odds_Calculator_2-way'!A17="","",'True_Odds_Calculator_2-way'!A17)</f>
        <v>2.66</v>
      </c>
      <c r="B16" s="4">
        <f>IF('True_Odds_Calculator_2-way'!B17="","",'True_Odds_Calculator_2-way'!B17)</f>
        <v>1.52</v>
      </c>
      <c r="C16" s="4">
        <f t="shared" si="0"/>
        <v>3.383458646616555E-2</v>
      </c>
      <c r="D16" s="4">
        <f t="shared" si="2"/>
        <v>2.7853403141361261</v>
      </c>
      <c r="E16" s="4">
        <f t="shared" si="3"/>
        <v>1.5601173020527861</v>
      </c>
      <c r="G16" s="4">
        <f t="shared" si="1"/>
        <v>1.0338345864661656</v>
      </c>
    </row>
    <row r="17" spans="1:7" x14ac:dyDescent="0.2">
      <c r="A17" s="4">
        <f>IF('True_Odds_Calculator_2-way'!A18="","",'True_Odds_Calculator_2-way'!A18)</f>
        <v>1.76</v>
      </c>
      <c r="B17" s="4">
        <f>IF('True_Odds_Calculator_2-way'!B18="","",'True_Odds_Calculator_2-way'!B18)</f>
        <v>2.15</v>
      </c>
      <c r="C17" s="4">
        <f t="shared" si="0"/>
        <v>3.3298097251585723E-2</v>
      </c>
      <c r="D17" s="4">
        <f t="shared" si="2"/>
        <v>1.8131288931480596</v>
      </c>
      <c r="E17" s="4">
        <f t="shared" si="3"/>
        <v>2.2298173246906305</v>
      </c>
      <c r="G17" s="4">
        <f t="shared" si="1"/>
        <v>1.0332980972515857</v>
      </c>
    </row>
    <row r="18" spans="1:7" x14ac:dyDescent="0.2">
      <c r="A18" s="4">
        <f>IF('True_Odds_Calculator_2-way'!A19="","",'True_Odds_Calculator_2-way'!A19)</f>
        <v>2.2799999999999998</v>
      </c>
      <c r="B18" s="4">
        <f>IF('True_Odds_Calculator_2-way'!B19="","",'True_Odds_Calculator_2-way'!B19)</f>
        <v>1.69</v>
      </c>
      <c r="C18" s="4">
        <f t="shared" si="0"/>
        <v>3.0312467559431067E-2</v>
      </c>
      <c r="D18" s="4">
        <f t="shared" si="2"/>
        <v>2.3616082373130669</v>
      </c>
      <c r="E18" s="4">
        <f t="shared" si="3"/>
        <v>1.7344256391789699</v>
      </c>
      <c r="G18" s="4">
        <f t="shared" si="1"/>
        <v>1.0303124675594311</v>
      </c>
    </row>
    <row r="19" spans="1:7" x14ac:dyDescent="0.2">
      <c r="A19" s="4">
        <f>IF('True_Odds_Calculator_2-way'!A20="","",'True_Odds_Calculator_2-way'!A20)</f>
        <v>2.62</v>
      </c>
      <c r="B19" s="4">
        <f>IF('True_Odds_Calculator_2-way'!B20="","",'True_Odds_Calculator_2-way'!B20)</f>
        <v>1.53</v>
      </c>
      <c r="C19" s="4">
        <f t="shared" si="0"/>
        <v>3.5274160554807032E-2</v>
      </c>
      <c r="D19" s="4">
        <f t="shared" si="2"/>
        <v>2.7469334612485432</v>
      </c>
      <c r="E19" s="4">
        <f t="shared" si="3"/>
        <v>1.5724316479033458</v>
      </c>
      <c r="G19" s="4">
        <f t="shared" si="1"/>
        <v>1.035274160554807</v>
      </c>
    </row>
    <row r="20" spans="1:7" x14ac:dyDescent="0.2">
      <c r="A20" s="4">
        <f>IF('True_Odds_Calculator_2-way'!A21="","",'True_Odds_Calculator_2-way'!A21)</f>
        <v>1.71</v>
      </c>
      <c r="B20" s="4">
        <f>IF('True_Odds_Calculator_2-way'!B21="","",'True_Odds_Calculator_2-way'!B21)</f>
        <v>2.1800000000000002</v>
      </c>
      <c r="C20" s="4">
        <f t="shared" si="0"/>
        <v>4.3510917967702012E-2</v>
      </c>
      <c r="D20" s="4">
        <f t="shared" si="2"/>
        <v>1.7760731811901471</v>
      </c>
      <c r="E20" s="4">
        <f t="shared" si="3"/>
        <v>2.2885382773650926</v>
      </c>
      <c r="G20" s="4">
        <f t="shared" si="1"/>
        <v>1.043510917967702</v>
      </c>
    </row>
    <row r="21" spans="1:7" x14ac:dyDescent="0.2">
      <c r="A21" s="4">
        <f>IF('True_Odds_Calculator_2-way'!A22="","",'True_Odds_Calculator_2-way'!A22)</f>
        <v>1.88</v>
      </c>
      <c r="B21" s="4">
        <f>IF('True_Odds_Calculator_2-way'!B22="","",'True_Odds_Calculator_2-way'!B22)</f>
        <v>1.98</v>
      </c>
      <c r="C21" s="4">
        <f t="shared" si="0"/>
        <v>3.6965398667526461E-2</v>
      </c>
      <c r="D21" s="4">
        <f t="shared" si="2"/>
        <v>1.9476768522394308</v>
      </c>
      <c r="E21" s="4">
        <f t="shared" si="3"/>
        <v>2.0552120141342756</v>
      </c>
      <c r="G21" s="4">
        <f t="shared" si="1"/>
        <v>1.0369653986675265</v>
      </c>
    </row>
    <row r="22" spans="1:7" x14ac:dyDescent="0.2">
      <c r="A22" s="4">
        <f>IF('True_Odds_Calculator_2-way'!A23="","",'True_Odds_Calculator_2-way'!A23)</f>
        <v>1.56</v>
      </c>
      <c r="B22" s="4">
        <f>IF('True_Odds_Calculator_2-way'!B23="","",'True_Odds_Calculator_2-way'!B23)</f>
        <v>2.48</v>
      </c>
      <c r="C22" s="4">
        <f t="shared" si="0"/>
        <v>4.4251447477253958E-2</v>
      </c>
      <c r="D22" s="4">
        <f t="shared" si="2"/>
        <v>1.6157701303040428</v>
      </c>
      <c r="E22" s="4">
        <f t="shared" si="3"/>
        <v>2.6239826370048833</v>
      </c>
      <c r="G22" s="4">
        <f t="shared" si="1"/>
        <v>1.044251447477254</v>
      </c>
    </row>
    <row r="23" spans="1:7" x14ac:dyDescent="0.2">
      <c r="A23" s="4">
        <f>IF('True_Odds_Calculator_2-way'!A24="","",'True_Odds_Calculator_2-way'!A24)</f>
        <v>1.79</v>
      </c>
      <c r="B23" s="4">
        <f>IF('True_Odds_Calculator_2-way'!B24="","",'True_Odds_Calculator_2-way'!B24)</f>
        <v>2.06</v>
      </c>
      <c r="C23" s="4">
        <f t="shared" si="0"/>
        <v>4.4096111080978329E-2</v>
      </c>
      <c r="D23" s="4">
        <f t="shared" si="2"/>
        <v>1.8635467731338755</v>
      </c>
      <c r="E23" s="4">
        <f t="shared" si="3"/>
        <v>2.1580148651021243</v>
      </c>
      <c r="G23" s="4">
        <f t="shared" si="1"/>
        <v>1.0440961110809783</v>
      </c>
    </row>
    <row r="24" spans="1:7" x14ac:dyDescent="0.2">
      <c r="A24" s="4">
        <f>IF('True_Odds_Calculator_2-way'!A25="","",'True_Odds_Calculator_2-way'!A25)</f>
        <v>1.91</v>
      </c>
      <c r="B24" s="4">
        <f>IF('True_Odds_Calculator_2-way'!B25="","",'True_Odds_Calculator_2-way'!B25)</f>
        <v>2</v>
      </c>
      <c r="C24" s="4">
        <f t="shared" si="0"/>
        <v>2.3560209424083656E-2</v>
      </c>
      <c r="D24" s="4">
        <f t="shared" si="2"/>
        <v>1.9539641943734012</v>
      </c>
      <c r="E24" s="4">
        <f t="shared" si="3"/>
        <v>2.0482573726541551</v>
      </c>
      <c r="G24" s="4">
        <f t="shared" si="1"/>
        <v>1.0235602094240837</v>
      </c>
    </row>
    <row r="25" spans="1:7" x14ac:dyDescent="0.2">
      <c r="A25" s="4">
        <f>IF('True_Odds_Calculator_2-way'!A26="","",'True_Odds_Calculator_2-way'!A26)</f>
        <v>1.68</v>
      </c>
      <c r="B25" s="4">
        <f>IF('True_Odds_Calculator_2-way'!B26="","",'True_Odds_Calculator_2-way'!B26)</f>
        <v>2.31</v>
      </c>
      <c r="C25" s="4">
        <f t="shared" si="0"/>
        <v>2.813852813852824E-2</v>
      </c>
      <c r="D25" s="4">
        <f t="shared" si="2"/>
        <v>1.7206703910614525</v>
      </c>
      <c r="E25" s="4">
        <f t="shared" si="3"/>
        <v>2.3875968992248064</v>
      </c>
      <c r="G25" s="4">
        <f t="shared" si="1"/>
        <v>1.0281385281385282</v>
      </c>
    </row>
    <row r="26" spans="1:7" x14ac:dyDescent="0.2">
      <c r="A26" s="4">
        <f>IF('True_Odds_Calculator_2-way'!A27="","",'True_Odds_Calculator_2-way'!A27)</f>
        <v>1.55</v>
      </c>
      <c r="B26" s="4">
        <f>IF('True_Odds_Calculator_2-way'!B27="","",'True_Odds_Calculator_2-way'!B27)</f>
        <v>2.6</v>
      </c>
      <c r="C26" s="4">
        <f t="shared" si="0"/>
        <v>2.9776674937965097E-2</v>
      </c>
      <c r="D26" s="4">
        <f t="shared" si="2"/>
        <v>1.5866141732283463</v>
      </c>
      <c r="E26" s="4">
        <f t="shared" si="3"/>
        <v>2.7046979865771807</v>
      </c>
      <c r="G26" s="4">
        <f t="shared" si="1"/>
        <v>1.0297766749379651</v>
      </c>
    </row>
    <row r="27" spans="1:7" x14ac:dyDescent="0.2">
      <c r="A27" s="4">
        <f>IF('True_Odds_Calculator_2-way'!A28="","",'True_Odds_Calculator_2-way'!A28)</f>
        <v>1.56</v>
      </c>
      <c r="B27" s="4">
        <f>IF('True_Odds_Calculator_2-way'!B28="","",'True_Odds_Calculator_2-way'!B28)</f>
        <v>2.57</v>
      </c>
      <c r="C27" s="4">
        <f t="shared" si="0"/>
        <v>3.0130699391399673E-2</v>
      </c>
      <c r="D27" s="4">
        <f t="shared" si="2"/>
        <v>1.597545425565827</v>
      </c>
      <c r="E27" s="4">
        <f t="shared" si="3"/>
        <v>2.6735129367831414</v>
      </c>
      <c r="G27" s="4">
        <f t="shared" si="1"/>
        <v>1.0301306993913997</v>
      </c>
    </row>
    <row r="28" spans="1:7" x14ac:dyDescent="0.2">
      <c r="A28" s="4">
        <f>IF('True_Odds_Calculator_2-way'!A29="","",'True_Odds_Calculator_2-way'!A29)</f>
        <v>1.97</v>
      </c>
      <c r="B28" s="4">
        <f>IF('True_Odds_Calculator_2-way'!B29="","",'True_Odds_Calculator_2-way'!B29)</f>
        <v>1.93</v>
      </c>
      <c r="C28" s="4">
        <f t="shared" si="0"/>
        <v>2.5748928223876311E-2</v>
      </c>
      <c r="D28" s="4">
        <f t="shared" si="2"/>
        <v>2.0212647191728026</v>
      </c>
      <c r="E28" s="4">
        <f t="shared" si="3"/>
        <v>1.9791780536685666</v>
      </c>
      <c r="G28" s="4">
        <f t="shared" si="1"/>
        <v>1.0257489282238763</v>
      </c>
    </row>
    <row r="29" spans="1:7" x14ac:dyDescent="0.2">
      <c r="A29" s="4">
        <f>IF('True_Odds_Calculator_2-way'!A30="","",'True_Odds_Calculator_2-way'!A30)</f>
        <v>1.75</v>
      </c>
      <c r="B29" s="4">
        <f>IF('True_Odds_Calculator_2-way'!B30="","",'True_Odds_Calculator_2-way'!B30)</f>
        <v>2.19</v>
      </c>
      <c r="C29" s="4">
        <f t="shared" si="0"/>
        <v>2.8049575994781417E-2</v>
      </c>
      <c r="D29" s="4">
        <f t="shared" si="2"/>
        <v>1.7940315974253949</v>
      </c>
      <c r="E29" s="4">
        <f t="shared" si="3"/>
        <v>2.2593957258658803</v>
      </c>
      <c r="G29" s="4">
        <f t="shared" si="1"/>
        <v>1.0280495759947814</v>
      </c>
    </row>
    <row r="30" spans="1:7" x14ac:dyDescent="0.2">
      <c r="A30" s="4">
        <f>IF('True_Odds_Calculator_2-way'!A31="","",'True_Odds_Calculator_2-way'!A31)</f>
        <v>1.78</v>
      </c>
      <c r="B30" s="4">
        <f>IF('True_Odds_Calculator_2-way'!B31="","",'True_Odds_Calculator_2-way'!B31)</f>
        <v>2.11</v>
      </c>
      <c r="C30" s="4">
        <f t="shared" si="0"/>
        <v>3.5731402098088338E-2</v>
      </c>
      <c r="D30" s="4">
        <f t="shared" si="2"/>
        <v>1.8384649273092173</v>
      </c>
      <c r="E30" s="4">
        <f t="shared" si="3"/>
        <v>2.1926557300484557</v>
      </c>
      <c r="G30" s="4">
        <f t="shared" si="1"/>
        <v>1.0357314020980883</v>
      </c>
    </row>
    <row r="31" spans="1:7" x14ac:dyDescent="0.2">
      <c r="A31" s="4">
        <f>IF('True_Odds_Calculator_2-way'!A32="","",'True_Odds_Calculator_2-way'!A32)</f>
        <v>1.74</v>
      </c>
      <c r="B31" s="4">
        <f>IF('True_Odds_Calculator_2-way'!B32="","",'True_Odds_Calculator_2-way'!B32)</f>
        <v>2.1800000000000002</v>
      </c>
      <c r="C31" s="4">
        <f t="shared" si="0"/>
        <v>3.3428240008436028E-2</v>
      </c>
      <c r="D31" s="4">
        <f t="shared" si="2"/>
        <v>1.7921194368326561</v>
      </c>
      <c r="E31" s="4">
        <f t="shared" si="3"/>
        <v>2.2624358821424311</v>
      </c>
      <c r="G31" s="4">
        <f t="shared" si="1"/>
        <v>1.033428240008436</v>
      </c>
    </row>
    <row r="32" spans="1:7" x14ac:dyDescent="0.2">
      <c r="A32" s="4">
        <f>IF('True_Odds_Calculator_2-way'!A33="","",'True_Odds_Calculator_2-way'!A33)</f>
        <v>1.75</v>
      </c>
      <c r="B32" s="4">
        <f>IF('True_Odds_Calculator_2-way'!B33="","",'True_Odds_Calculator_2-way'!B33)</f>
        <v>2.16</v>
      </c>
      <c r="C32" s="4">
        <f t="shared" si="0"/>
        <v>3.4391534391534417E-2</v>
      </c>
      <c r="D32" s="4">
        <f t="shared" si="2"/>
        <v>1.8042959427207637</v>
      </c>
      <c r="E32" s="4">
        <f t="shared" si="3"/>
        <v>2.2433234421364987</v>
      </c>
      <c r="G32" s="4">
        <f t="shared" si="1"/>
        <v>1.0343915343915344</v>
      </c>
    </row>
    <row r="33" spans="1:7" x14ac:dyDescent="0.2">
      <c r="A33" s="4">
        <f>IF('True_Odds_Calculator_2-way'!A34="","",'True_Odds_Calculator_2-way'!A34)</f>
        <v>2.0699999999999998</v>
      </c>
      <c r="B33" s="4">
        <f>IF('True_Odds_Calculator_2-way'!B34="","",'True_Odds_Calculator_2-way'!B34)</f>
        <v>1.82</v>
      </c>
      <c r="C33" s="4">
        <f t="shared" si="0"/>
        <v>3.2542336890162948E-2</v>
      </c>
      <c r="D33" s="4">
        <f t="shared" si="2"/>
        <v>2.1421504520384373</v>
      </c>
      <c r="E33" s="4">
        <f t="shared" si="3"/>
        <v>1.8755413949320454</v>
      </c>
      <c r="G33" s="4">
        <f t="shared" si="1"/>
        <v>1.0325423368901629</v>
      </c>
    </row>
    <row r="34" spans="1:7" x14ac:dyDescent="0.2">
      <c r="A34" s="4">
        <f>IF('True_Odds_Calculator_2-way'!A35="","",'True_Odds_Calculator_2-way'!A35)</f>
        <v>1.85</v>
      </c>
      <c r="B34" s="4">
        <f>IF('True_Odds_Calculator_2-way'!B35="","",'True_Odds_Calculator_2-way'!B35)</f>
        <v>2.02</v>
      </c>
      <c r="C34" s="4">
        <f t="shared" si="0"/>
        <v>3.5590045491035394E-2</v>
      </c>
      <c r="D34" s="4">
        <f t="shared" si="2"/>
        <v>1.9129767084719731</v>
      </c>
      <c r="E34" s="4">
        <f t="shared" si="3"/>
        <v>2.0953181945612553</v>
      </c>
      <c r="G34" s="4">
        <f t="shared" si="1"/>
        <v>1.0355900454910354</v>
      </c>
    </row>
    <row r="35" spans="1:7" x14ac:dyDescent="0.2">
      <c r="A35" s="4">
        <f>IF('True_Odds_Calculator_2-way'!A36="","",'True_Odds_Calculator_2-way'!A36)</f>
        <v>2</v>
      </c>
      <c r="B35" s="4">
        <f>IF('True_Odds_Calculator_2-way'!B36="","",'True_Odds_Calculator_2-way'!B36)</f>
        <v>1.87</v>
      </c>
      <c r="C35" s="4">
        <f t="shared" si="0"/>
        <v>3.475935828876997E-2</v>
      </c>
      <c r="D35" s="4">
        <f t="shared" si="2"/>
        <v>2.0720221606648197</v>
      </c>
      <c r="E35" s="4">
        <f t="shared" si="3"/>
        <v>1.9328165374677002</v>
      </c>
      <c r="G35" s="4">
        <f t="shared" si="1"/>
        <v>1.03475935828877</v>
      </c>
    </row>
    <row r="36" spans="1:7" x14ac:dyDescent="0.2">
      <c r="A36" s="4">
        <f>IF('True_Odds_Calculator_2-way'!A37="","",'True_Odds_Calculator_2-way'!A37)</f>
        <v>1.79</v>
      </c>
      <c r="B36" s="4">
        <f>IF('True_Odds_Calculator_2-way'!B37="","",'True_Odds_Calculator_2-way'!B37)</f>
        <v>2.08</v>
      </c>
      <c r="C36" s="4">
        <f t="shared" si="0"/>
        <v>3.9428448646325664E-2</v>
      </c>
      <c r="D36" s="4">
        <f t="shared" si="2"/>
        <v>1.8554769261437256</v>
      </c>
      <c r="E36" s="4">
        <f t="shared" si="3"/>
        <v>2.1689385995572641</v>
      </c>
      <c r="G36" s="4">
        <f t="shared" si="1"/>
        <v>1.0394284486463257</v>
      </c>
    </row>
    <row r="37" spans="1:7" x14ac:dyDescent="0.2">
      <c r="A37" s="4">
        <f>IF('True_Odds_Calculator_2-way'!A38="","",'True_Odds_Calculator_2-way'!A38)</f>
        <v>2.17</v>
      </c>
      <c r="B37" s="4">
        <f>IF('True_Odds_Calculator_2-way'!B38="","",'True_Odds_Calculator_2-way'!B38)</f>
        <v>1.73</v>
      </c>
      <c r="C37" s="4">
        <f t="shared" si="0"/>
        <v>3.8864175168482618E-2</v>
      </c>
      <c r="D37" s="4">
        <f t="shared" si="2"/>
        <v>2.2655321203343295</v>
      </c>
      <c r="E37" s="4">
        <f t="shared" si="3"/>
        <v>1.7901814453637255</v>
      </c>
      <c r="G37" s="4">
        <f t="shared" si="1"/>
        <v>1.0388641751684826</v>
      </c>
    </row>
    <row r="38" spans="1:7" x14ac:dyDescent="0.2">
      <c r="A38" s="4">
        <f>IF('True_Odds_Calculator_2-way'!A39="","",'True_Odds_Calculator_2-way'!A39)</f>
        <v>2.17</v>
      </c>
      <c r="B38" s="4">
        <f>IF('True_Odds_Calculator_2-way'!B39="","",'True_Odds_Calculator_2-way'!B39)</f>
        <v>1.74</v>
      </c>
      <c r="C38" s="4">
        <f t="shared" si="0"/>
        <v>3.5542136765718491E-2</v>
      </c>
      <c r="D38" s="4">
        <f t="shared" si="2"/>
        <v>2.2570386753541753</v>
      </c>
      <c r="E38" s="4">
        <f t="shared" si="3"/>
        <v>1.7955204717295163</v>
      </c>
      <c r="G38" s="4">
        <f t="shared" si="1"/>
        <v>1.0355421367657185</v>
      </c>
    </row>
    <row r="39" spans="1:7" x14ac:dyDescent="0.2">
      <c r="A39" s="4">
        <f>IF('True_Odds_Calculator_2-way'!A40="","",'True_Odds_Calculator_2-way'!A40)</f>
        <v>1.97</v>
      </c>
      <c r="B39" s="4">
        <f>IF('True_Odds_Calculator_2-way'!B40="","",'True_Odds_Calculator_2-way'!B40)</f>
        <v>1.89</v>
      </c>
      <c r="C39" s="4">
        <f t="shared" si="0"/>
        <v>3.6714742298498582E-2</v>
      </c>
      <c r="D39" s="4">
        <f t="shared" si="2"/>
        <v>2.0439162297916722</v>
      </c>
      <c r="E39" s="4">
        <f t="shared" si="3"/>
        <v>1.9579312702127099</v>
      </c>
      <c r="G39" s="4">
        <f t="shared" si="1"/>
        <v>1.0367147422984986</v>
      </c>
    </row>
    <row r="40" spans="1:7" x14ac:dyDescent="0.2">
      <c r="A40" s="4">
        <f>IF('True_Odds_Calculator_2-way'!A41="","",'True_Odds_Calculator_2-way'!A41)</f>
        <v>2.21</v>
      </c>
      <c r="B40" s="4">
        <f>IF('True_Odds_Calculator_2-way'!B41="","",'True_Odds_Calculator_2-way'!B41)</f>
        <v>1.71</v>
      </c>
      <c r="C40" s="4">
        <f t="shared" si="0"/>
        <v>3.7284009420232245E-2</v>
      </c>
      <c r="D40" s="4">
        <f t="shared" si="2"/>
        <v>2.3049617273032235</v>
      </c>
      <c r="E40" s="4">
        <f t="shared" si="3"/>
        <v>1.7663059989250076</v>
      </c>
      <c r="G40" s="4">
        <f t="shared" si="1"/>
        <v>1.0372840094202322</v>
      </c>
    </row>
    <row r="41" spans="1:7" x14ac:dyDescent="0.2">
      <c r="A41" s="4">
        <f>IF('True_Odds_Calculator_2-way'!A42="","",'True_Odds_Calculator_2-way'!A42)</f>
        <v>2.0299999999999998</v>
      </c>
      <c r="B41" s="4">
        <f>IF('True_Odds_Calculator_2-way'!B42="","",'True_Odds_Calculator_2-way'!B42)</f>
        <v>1.85</v>
      </c>
      <c r="C41" s="4">
        <f t="shared" si="0"/>
        <v>3.315137797896428E-2</v>
      </c>
      <c r="D41" s="4">
        <f t="shared" si="2"/>
        <v>2.1006852188505105</v>
      </c>
      <c r="E41" s="4">
        <f t="shared" si="3"/>
        <v>1.9085249650616189</v>
      </c>
      <c r="G41" s="4">
        <f t="shared" si="1"/>
        <v>1.0331513779789643</v>
      </c>
    </row>
    <row r="42" spans="1:7" x14ac:dyDescent="0.2">
      <c r="A42" s="4">
        <f>IF('True_Odds_Calculator_2-way'!A43="","",'True_Odds_Calculator_2-way'!A43)</f>
        <v>1.75</v>
      </c>
      <c r="B42" s="4">
        <f>IF('True_Odds_Calculator_2-way'!B43="","",'True_Odds_Calculator_2-way'!B43)</f>
        <v>2.12</v>
      </c>
      <c r="C42" s="4">
        <f t="shared" si="0"/>
        <v>4.3126684636118462E-2</v>
      </c>
      <c r="D42" s="4">
        <f t="shared" si="2"/>
        <v>1.8186274509803919</v>
      </c>
      <c r="E42" s="4">
        <f t="shared" si="3"/>
        <v>2.2215568862275448</v>
      </c>
      <c r="G42" s="4">
        <f t="shared" si="1"/>
        <v>1.0431266846361185</v>
      </c>
    </row>
    <row r="43" spans="1:7" x14ac:dyDescent="0.2">
      <c r="A43" s="4">
        <f>IF('True_Odds_Calculator_2-way'!A44="","",'True_Odds_Calculator_2-way'!A44)</f>
        <v>1.68</v>
      </c>
      <c r="B43" s="4">
        <f>IF('True_Odds_Calculator_2-way'!B44="","",'True_Odds_Calculator_2-way'!B44)</f>
        <v>2.2400000000000002</v>
      </c>
      <c r="C43" s="4">
        <f t="shared" si="0"/>
        <v>4.1666666666666519E-2</v>
      </c>
      <c r="D43" s="4">
        <f t="shared" si="2"/>
        <v>1.7409326424870464</v>
      </c>
      <c r="E43" s="4">
        <f t="shared" si="3"/>
        <v>2.3496503496503496</v>
      </c>
      <c r="G43" s="4">
        <f t="shared" si="1"/>
        <v>1.0416666666666665</v>
      </c>
    </row>
    <row r="44" spans="1:7" x14ac:dyDescent="0.2">
      <c r="A44" s="4">
        <f>IF('True_Odds_Calculator_2-way'!A45="","",'True_Odds_Calculator_2-way'!A45)</f>
        <v>1.71</v>
      </c>
      <c r="B44" s="4">
        <f>IF('True_Odds_Calculator_2-way'!B45="","",'True_Odds_Calculator_2-way'!B45)</f>
        <v>2.1800000000000002</v>
      </c>
      <c r="C44" s="4">
        <f t="shared" si="0"/>
        <v>4.3510917967702012E-2</v>
      </c>
      <c r="D44" s="4">
        <f t="shared" si="2"/>
        <v>1.7760731811901471</v>
      </c>
      <c r="E44" s="4">
        <f t="shared" si="3"/>
        <v>2.2885382773650926</v>
      </c>
      <c r="G44" s="4">
        <f t="shared" si="1"/>
        <v>1.043510917967702</v>
      </c>
    </row>
    <row r="45" spans="1:7" x14ac:dyDescent="0.2">
      <c r="A45" s="4">
        <f>IF('True_Odds_Calculator_2-way'!A46="","",'True_Odds_Calculator_2-way'!A46)</f>
        <v>1.92</v>
      </c>
      <c r="B45" s="4">
        <f>IF('True_Odds_Calculator_2-way'!B46="","",'True_Odds_Calculator_2-way'!B46)</f>
        <v>1.9</v>
      </c>
      <c r="C45" s="4">
        <f t="shared" si="0"/>
        <v>4.7149122807017552E-2</v>
      </c>
      <c r="D45" s="4">
        <f t="shared" si="2"/>
        <v>2.0110253583241455</v>
      </c>
      <c r="E45" s="4">
        <f t="shared" si="3"/>
        <v>1.9890948745910577</v>
      </c>
      <c r="G45" s="4">
        <f t="shared" si="1"/>
        <v>1.0471491228070176</v>
      </c>
    </row>
    <row r="46" spans="1:7" x14ac:dyDescent="0.2">
      <c r="A46" s="4">
        <f>IF('True_Odds_Calculator_2-way'!A47="","",'True_Odds_Calculator_2-way'!A47)</f>
        <v>2.2400000000000002</v>
      </c>
      <c r="B46" s="4">
        <f>IF('True_Odds_Calculator_2-way'!B47="","",'True_Odds_Calculator_2-way'!B47)</f>
        <v>1.66</v>
      </c>
      <c r="C46" s="4">
        <f t="shared" si="0"/>
        <v>4.8838209982788428E-2</v>
      </c>
      <c r="D46" s="4">
        <f t="shared" si="2"/>
        <v>2.3696150904919713</v>
      </c>
      <c r="E46" s="4">
        <f t="shared" si="3"/>
        <v>1.7301321421924438</v>
      </c>
      <c r="G46" s="4">
        <f t="shared" si="1"/>
        <v>1.0488382099827884</v>
      </c>
    </row>
    <row r="47" spans="1:7" x14ac:dyDescent="0.2">
      <c r="A47" s="4">
        <f>IF('True_Odds_Calculator_2-way'!A48="","",'True_Odds_Calculator_2-way'!A48)</f>
        <v>2.09</v>
      </c>
      <c r="B47" s="4">
        <f>IF('True_Odds_Calculator_2-way'!B48="","",'True_Odds_Calculator_2-way'!B48)</f>
        <v>1.83</v>
      </c>
      <c r="C47" s="4">
        <f t="shared" si="0"/>
        <v>2.4916986953225084E-2</v>
      </c>
      <c r="D47" s="4">
        <f t="shared" si="2"/>
        <v>2.1458748281762841</v>
      </c>
      <c r="E47" s="4">
        <f t="shared" si="3"/>
        <v>1.8726956692045928</v>
      </c>
      <c r="G47" s="4">
        <f t="shared" si="1"/>
        <v>1.0249169869532251</v>
      </c>
    </row>
    <row r="48" spans="1:7" x14ac:dyDescent="0.2">
      <c r="A48" s="4">
        <f>IF('True_Odds_Calculator_2-way'!A49="","",'True_Odds_Calculator_2-way'!A49)</f>
        <v>2.04</v>
      </c>
      <c r="B48" s="4">
        <f>IF('True_Odds_Calculator_2-way'!B49="","",'True_Odds_Calculator_2-way'!B49)</f>
        <v>1.87</v>
      </c>
      <c r="C48" s="4">
        <f t="shared" si="0"/>
        <v>2.4955436720142554E-2</v>
      </c>
      <c r="D48" s="4">
        <f t="shared" si="2"/>
        <v>2.0932835820895521</v>
      </c>
      <c r="E48" s="4">
        <f t="shared" si="3"/>
        <v>1.9146757679180888</v>
      </c>
      <c r="G48" s="4">
        <f t="shared" si="1"/>
        <v>1.0249554367201426</v>
      </c>
    </row>
    <row r="49" spans="1:7" x14ac:dyDescent="0.2">
      <c r="A49" s="4">
        <f>IF('True_Odds_Calculator_2-way'!A50="","",'True_Odds_Calculator_2-way'!A50)</f>
        <v>2.34</v>
      </c>
      <c r="B49" s="4">
        <f>IF('True_Odds_Calculator_2-way'!B50="","",'True_Odds_Calculator_2-way'!B50)</f>
        <v>1.66</v>
      </c>
      <c r="C49" s="4">
        <f t="shared" si="0"/>
        <v>2.9760065904644417E-2</v>
      </c>
      <c r="D49" s="4">
        <f t="shared" si="2"/>
        <v>2.4244164274123086</v>
      </c>
      <c r="E49" s="4">
        <f t="shared" si="3"/>
        <v>1.7020418894049603</v>
      </c>
      <c r="G49" s="4">
        <f t="shared" si="1"/>
        <v>1.0297600659046444</v>
      </c>
    </row>
    <row r="50" spans="1:7" x14ac:dyDescent="0.2">
      <c r="A50" s="4">
        <f>IF('True_Odds_Calculator_2-way'!A51="","",'True_Odds_Calculator_2-way'!A51)</f>
        <v>1.83</v>
      </c>
      <c r="B50" s="4">
        <f>IF('True_Odds_Calculator_2-way'!B51="","",'True_Odds_Calculator_2-way'!B51)</f>
        <v>2.08</v>
      </c>
      <c r="C50" s="4">
        <f t="shared" si="0"/>
        <v>2.7217318200924545E-2</v>
      </c>
      <c r="D50" s="4">
        <f t="shared" si="2"/>
        <v>1.8767379942806428</v>
      </c>
      <c r="E50" s="4">
        <f t="shared" si="3"/>
        <v>2.1405916094927453</v>
      </c>
      <c r="G50" s="4">
        <f t="shared" si="1"/>
        <v>1.0272173182009245</v>
      </c>
    </row>
    <row r="51" spans="1:7" x14ac:dyDescent="0.2">
      <c r="A51" s="4">
        <f>IF('True_Odds_Calculator_2-way'!A52="","",'True_Odds_Calculator_2-way'!A52)</f>
        <v>1.97</v>
      </c>
      <c r="B51" s="4">
        <f>IF('True_Odds_Calculator_2-way'!B52="","",'True_Odds_Calculator_2-way'!B52)</f>
        <v>1.93</v>
      </c>
      <c r="C51" s="4">
        <f t="shared" si="0"/>
        <v>2.5748928223876311E-2</v>
      </c>
      <c r="D51" s="4">
        <f t="shared" si="2"/>
        <v>2.0212647191728026</v>
      </c>
      <c r="E51" s="4">
        <f t="shared" si="3"/>
        <v>1.9791780536685666</v>
      </c>
      <c r="G51" s="4">
        <f t="shared" si="1"/>
        <v>1.0257489282238763</v>
      </c>
    </row>
    <row r="52" spans="1:7" x14ac:dyDescent="0.2">
      <c r="A52" s="4">
        <f>IF('True_Odds_Calculator_2-way'!A53="","",'True_Odds_Calculator_2-way'!A53)</f>
        <v>1.85</v>
      </c>
      <c r="B52" s="4">
        <f>IF('True_Odds_Calculator_2-way'!B53="","",'True_Odds_Calculator_2-way'!B53)</f>
        <v>2.0699999999999998</v>
      </c>
      <c r="C52" s="4">
        <f t="shared" si="0"/>
        <v>2.3632327980154022E-2</v>
      </c>
      <c r="D52" s="4">
        <f t="shared" si="2"/>
        <v>1.8913446104457341</v>
      </c>
      <c r="E52" s="4">
        <f t="shared" si="3"/>
        <v>2.1219005402410303</v>
      </c>
      <c r="G52" s="4">
        <f t="shared" si="1"/>
        <v>1.023632327980154</v>
      </c>
    </row>
    <row r="53" spans="1:7" x14ac:dyDescent="0.2">
      <c r="A53" s="4">
        <f>IF('True_Odds_Calculator_2-way'!A54="","",'True_Odds_Calculator_2-way'!A54)</f>
        <v>1.26</v>
      </c>
      <c r="B53" s="4">
        <f>IF('True_Odds_Calculator_2-way'!B54="","",'True_Odds_Calculator_2-way'!B54)</f>
        <v>4.05</v>
      </c>
      <c r="C53" s="4">
        <f t="shared" si="0"/>
        <v>4.0564373897707284E-2</v>
      </c>
      <c r="D53" s="4">
        <f t="shared" si="2"/>
        <v>1.2930444697833523</v>
      </c>
      <c r="E53" s="4">
        <f t="shared" si="3"/>
        <v>4.4124513618677046</v>
      </c>
      <c r="G53" s="4">
        <f t="shared" si="1"/>
        <v>1.0405643738977073</v>
      </c>
    </row>
    <row r="54" spans="1:7" x14ac:dyDescent="0.2">
      <c r="A54" s="4">
        <f>IF('True_Odds_Calculator_2-way'!A55="","",'True_Odds_Calculator_2-way'!A55)</f>
        <v>2.64</v>
      </c>
      <c r="B54" s="4">
        <f>IF('True_Odds_Calculator_2-way'!B55="","",'True_Odds_Calculator_2-way'!B55)</f>
        <v>1.54</v>
      </c>
      <c r="C54" s="4">
        <f t="shared" si="0"/>
        <v>2.813852813852824E-2</v>
      </c>
      <c r="D54" s="4">
        <f t="shared" si="2"/>
        <v>2.7418397626112765</v>
      </c>
      <c r="E54" s="4">
        <f t="shared" si="3"/>
        <v>1.5741056218057923</v>
      </c>
      <c r="G54" s="4">
        <f t="shared" si="1"/>
        <v>1.0281385281385282</v>
      </c>
    </row>
    <row r="55" spans="1:7" x14ac:dyDescent="0.2">
      <c r="A55" s="4">
        <f>IF('True_Odds_Calculator_2-way'!A56="","",'True_Odds_Calculator_2-way'!A56)</f>
        <v>1.92</v>
      </c>
      <c r="B55" s="4">
        <f>IF('True_Odds_Calculator_2-way'!B56="","",'True_Odds_Calculator_2-way'!B56)</f>
        <v>1.99</v>
      </c>
      <c r="C55" s="4">
        <f t="shared" si="0"/>
        <v>2.3345896147403788E-2</v>
      </c>
      <c r="D55" s="4">
        <f t="shared" si="2"/>
        <v>1.9640176827387685</v>
      </c>
      <c r="E55" s="4">
        <f t="shared" si="3"/>
        <v>2.0373253705876082</v>
      </c>
      <c r="G55" s="4">
        <f t="shared" si="1"/>
        <v>1.0233458961474038</v>
      </c>
    </row>
    <row r="56" spans="1:7" x14ac:dyDescent="0.2">
      <c r="A56" s="4">
        <f>IF('True_Odds_Calculator_2-way'!A57="","",'True_Odds_Calculator_2-way'!A57)</f>
        <v>2.42</v>
      </c>
      <c r="B56" s="4">
        <f>IF('True_Odds_Calculator_2-way'!B57="","",'True_Odds_Calculator_2-way'!B57)</f>
        <v>1.59</v>
      </c>
      <c r="C56" s="4">
        <f t="shared" si="0"/>
        <v>4.21539581059307E-2</v>
      </c>
      <c r="D56" s="4">
        <f t="shared" si="2"/>
        <v>2.5500695871164427</v>
      </c>
      <c r="E56" s="4">
        <f t="shared" si="3"/>
        <v>1.6451323271623415</v>
      </c>
      <c r="G56" s="4">
        <f t="shared" si="1"/>
        <v>1.0421539581059307</v>
      </c>
    </row>
    <row r="57" spans="1:7" x14ac:dyDescent="0.2">
      <c r="A57" s="4">
        <f>IF('True_Odds_Calculator_2-way'!A58="","",'True_Odds_Calculator_2-way'!A58)</f>
        <v>1.72</v>
      </c>
      <c r="B57" s="4">
        <f>IF('True_Odds_Calculator_2-way'!B58="","",'True_Odds_Calculator_2-way'!B58)</f>
        <v>2.08</v>
      </c>
      <c r="C57" s="4">
        <f t="shared" si="0"/>
        <v>6.2164579606440062E-2</v>
      </c>
      <c r="D57" s="4">
        <f t="shared" si="2"/>
        <v>1.8171475010158471</v>
      </c>
      <c r="E57" s="4">
        <f t="shared" si="3"/>
        <v>2.2237692690203881</v>
      </c>
      <c r="G57" s="4">
        <f t="shared" si="1"/>
        <v>1.0621645796064401</v>
      </c>
    </row>
    <row r="58" spans="1:7" x14ac:dyDescent="0.2">
      <c r="A58" s="4">
        <f>IF('True_Odds_Calculator_2-way'!A59="","",'True_Odds_Calculator_2-way'!A59)</f>
        <v>1.49</v>
      </c>
      <c r="B58" s="4">
        <f>IF('True_Odds_Calculator_2-way'!B59="","",'True_Odds_Calculator_2-way'!B59)</f>
        <v>2.75</v>
      </c>
      <c r="C58" s="4">
        <f t="shared" si="0"/>
        <v>3.4777303233679113E-2</v>
      </c>
      <c r="D58" s="4">
        <f t="shared" si="2"/>
        <v>1.5296313579094729</v>
      </c>
      <c r="E58" s="4">
        <f t="shared" si="3"/>
        <v>2.8881057268722468</v>
      </c>
      <c r="G58" s="4">
        <f t="shared" si="1"/>
        <v>1.0347773032336791</v>
      </c>
    </row>
    <row r="59" spans="1:7" x14ac:dyDescent="0.2">
      <c r="A59" s="4">
        <f>IF('True_Odds_Calculator_2-way'!A60="","",'True_Odds_Calculator_2-way'!A60)</f>
        <v>1.97</v>
      </c>
      <c r="B59" s="4">
        <f>IF('True_Odds_Calculator_2-way'!B60="","",'True_Odds_Calculator_2-way'!B60)</f>
        <v>1.93</v>
      </c>
      <c r="C59" s="4">
        <f t="shared" si="0"/>
        <v>2.5748928223876311E-2</v>
      </c>
      <c r="D59" s="4">
        <f t="shared" si="2"/>
        <v>2.0212647191728026</v>
      </c>
      <c r="E59" s="4">
        <f t="shared" si="3"/>
        <v>1.9791780536685666</v>
      </c>
      <c r="G59" s="4">
        <f t="shared" si="1"/>
        <v>1.0257489282238763</v>
      </c>
    </row>
    <row r="60" spans="1:7" x14ac:dyDescent="0.2">
      <c r="A60" s="4">
        <f>IF('True_Odds_Calculator_2-way'!A61="","",'True_Odds_Calculator_2-way'!A61)</f>
        <v>1.69</v>
      </c>
      <c r="B60" s="4">
        <f>IF('True_Odds_Calculator_2-way'!B61="","",'True_Odds_Calculator_2-way'!B61)</f>
        <v>2.1800000000000002</v>
      </c>
      <c r="C60" s="4">
        <f t="shared" si="0"/>
        <v>5.0431572661636226E-2</v>
      </c>
      <c r="D60" s="4">
        <f t="shared" si="2"/>
        <v>1.7652244741507357</v>
      </c>
      <c r="E60" s="4">
        <f t="shared" si="3"/>
        <v>2.3068060860309316</v>
      </c>
      <c r="G60" s="4">
        <f t="shared" si="1"/>
        <v>1.0504315726616362</v>
      </c>
    </row>
    <row r="61" spans="1:7" x14ac:dyDescent="0.2">
      <c r="A61" s="4">
        <f>IF('True_Odds_Calculator_2-way'!A62="","",'True_Odds_Calculator_2-way'!A62)</f>
        <v>1.98</v>
      </c>
      <c r="B61" s="4">
        <f>IF('True_Odds_Calculator_2-way'!B62="","",'True_Odds_Calculator_2-way'!B62)</f>
        <v>1.9</v>
      </c>
      <c r="C61" s="4">
        <f t="shared" si="0"/>
        <v>3.1366294524189264E-2</v>
      </c>
      <c r="D61" s="4">
        <f t="shared" si="2"/>
        <v>2.0434546442151005</v>
      </c>
      <c r="E61" s="4">
        <f t="shared" si="3"/>
        <v>1.9583550234252993</v>
      </c>
      <c r="G61" s="4">
        <f t="shared" si="1"/>
        <v>1.0313662945241893</v>
      </c>
    </row>
    <row r="62" spans="1:7" x14ac:dyDescent="0.2">
      <c r="A62" s="4">
        <f>IF('True_Odds_Calculator_2-way'!A63="","",'True_Odds_Calculator_2-way'!A63)</f>
        <v>1.61</v>
      </c>
      <c r="B62" s="4">
        <f>IF('True_Odds_Calculator_2-way'!B63="","",'True_Odds_Calculator_2-way'!B63)</f>
        <v>2.42</v>
      </c>
      <c r="C62" s="4">
        <f t="shared" si="0"/>
        <v>3.4341152918228035E-2</v>
      </c>
      <c r="D62" s="4">
        <f t="shared" si="2"/>
        <v>1.655773235306617</v>
      </c>
      <c r="E62" s="4">
        <f t="shared" si="3"/>
        <v>2.5249173741170372</v>
      </c>
      <c r="G62" s="4">
        <f t="shared" si="1"/>
        <v>1.034341152918228</v>
      </c>
    </row>
    <row r="63" spans="1:7" x14ac:dyDescent="0.2">
      <c r="A63" s="4">
        <f>IF('True_Odds_Calculator_2-way'!A64="","",'True_Odds_Calculator_2-way'!A64)</f>
        <v>1.7</v>
      </c>
      <c r="B63" s="4">
        <f>IF('True_Odds_Calculator_2-way'!B64="","",'True_Odds_Calculator_2-way'!B64)</f>
        <v>2.25</v>
      </c>
      <c r="C63" s="4">
        <f t="shared" si="0"/>
        <v>3.2679738562091387E-2</v>
      </c>
      <c r="D63" s="4">
        <f t="shared" si="2"/>
        <v>1.7485714285714284</v>
      </c>
      <c r="E63" s="4">
        <f t="shared" si="3"/>
        <v>2.3358778625954195</v>
      </c>
      <c r="G63" s="4">
        <f t="shared" si="1"/>
        <v>1.0326797385620914</v>
      </c>
    </row>
    <row r="64" spans="1:7" x14ac:dyDescent="0.2">
      <c r="A64" s="4">
        <f>IF('True_Odds_Calculator_2-way'!A65="","",'True_Odds_Calculator_2-way'!A65)</f>
        <v>1.92</v>
      </c>
      <c r="B64" s="4">
        <f>IF('True_Odds_Calculator_2-way'!B65="","",'True_Odds_Calculator_2-way'!B65)</f>
        <v>1.97</v>
      </c>
      <c r="C64" s="4">
        <f t="shared" si="0"/>
        <v>2.844754653130277E-2</v>
      </c>
      <c r="D64" s="4">
        <f t="shared" si="2"/>
        <v>1.9739066903246005</v>
      </c>
      <c r="E64" s="4">
        <f t="shared" si="3"/>
        <v>2.0267924123888115</v>
      </c>
      <c r="G64" s="4">
        <f t="shared" si="1"/>
        <v>1.0284475465313028</v>
      </c>
    </row>
    <row r="65" spans="1:7" x14ac:dyDescent="0.2">
      <c r="A65" s="4">
        <f>IF('True_Odds_Calculator_2-way'!A66="","",'True_Odds_Calculator_2-way'!A66)</f>
        <v>1.6</v>
      </c>
      <c r="B65" s="4">
        <f>IF('True_Odds_Calculator_2-way'!B66="","",'True_Odds_Calculator_2-way'!B66)</f>
        <v>2.44</v>
      </c>
      <c r="C65" s="4">
        <f t="shared" si="0"/>
        <v>3.4836065573770503E-2</v>
      </c>
      <c r="D65" s="4">
        <f t="shared" si="2"/>
        <v>1.6458684654300169</v>
      </c>
      <c r="E65" s="4">
        <f t="shared" si="3"/>
        <v>2.548302872062663</v>
      </c>
      <c r="G65" s="4">
        <f t="shared" si="1"/>
        <v>1.0348360655737705</v>
      </c>
    </row>
    <row r="66" spans="1:7" x14ac:dyDescent="0.2">
      <c r="A66" s="4">
        <f>IF('True_Odds_Calculator_2-way'!A67="","",'True_Odds_Calculator_2-way'!A67)</f>
        <v>1.91</v>
      </c>
      <c r="B66" s="4">
        <f>IF('True_Odds_Calculator_2-way'!B67="","",'True_Odds_Calculator_2-way'!B67)</f>
        <v>1.98</v>
      </c>
      <c r="C66" s="4">
        <f t="shared" ref="C66:C129" si="4">IF(A66="","",((1/A66)+(1/B66))-1)</f>
        <v>2.861071447458885E-2</v>
      </c>
      <c r="D66" s="4">
        <f t="shared" si="2"/>
        <v>1.9636533568721115</v>
      </c>
      <c r="E66" s="4">
        <f t="shared" si="3"/>
        <v>2.0377175494369308</v>
      </c>
      <c r="G66" s="4">
        <f t="shared" ref="G66:G129" si="5">IF(A66="","",C66+1)</f>
        <v>1.0286107144745888</v>
      </c>
    </row>
    <row r="67" spans="1:7" x14ac:dyDescent="0.2">
      <c r="A67" s="4">
        <f>IF('True_Odds_Calculator_2-way'!A68="","",'True_Odds_Calculator_2-way'!A68)</f>
        <v>2.4900000000000002</v>
      </c>
      <c r="B67" s="4">
        <f>IF('True_Odds_Calculator_2-way'!B68="","",'True_Odds_Calculator_2-way'!B68)</f>
        <v>1.58</v>
      </c>
      <c r="C67" s="4">
        <f t="shared" si="4"/>
        <v>3.4517818107874465E-2</v>
      </c>
      <c r="D67" s="4">
        <f t="shared" ref="D67:D130" si="6">IF(A67="","",(2*A67)/(2-($C67*A67)))</f>
        <v>2.6018120494676276</v>
      </c>
      <c r="E67" s="4">
        <f t="shared" ref="E67:E130" si="7">IF(B67="","",(2*B67)/(2-($C67*B67)))</f>
        <v>1.6242929689112753</v>
      </c>
      <c r="G67" s="4">
        <f t="shared" si="5"/>
        <v>1.0345178181078745</v>
      </c>
    </row>
    <row r="68" spans="1:7" x14ac:dyDescent="0.2">
      <c r="A68" s="4">
        <f>IF('True_Odds_Calculator_2-way'!A69="","",'True_Odds_Calculator_2-way'!A69)</f>
        <v>2.52</v>
      </c>
      <c r="B68" s="4">
        <f>IF('True_Odds_Calculator_2-way'!B69="","",'True_Odds_Calculator_2-way'!B69)</f>
        <v>1.57</v>
      </c>
      <c r="C68" s="4">
        <f t="shared" si="4"/>
        <v>3.3768071984632497E-2</v>
      </c>
      <c r="D68" s="4">
        <f t="shared" si="6"/>
        <v>2.6319850984566258</v>
      </c>
      <c r="E68" s="4">
        <f t="shared" si="7"/>
        <v>1.6127506929724442</v>
      </c>
      <c r="G68" s="4">
        <f t="shared" si="5"/>
        <v>1.0337680719846325</v>
      </c>
    </row>
    <row r="69" spans="1:7" x14ac:dyDescent="0.2">
      <c r="A69" s="4">
        <f>IF('True_Odds_Calculator_2-way'!A70="","",'True_Odds_Calculator_2-way'!A70)</f>
        <v>2.44</v>
      </c>
      <c r="B69" s="4">
        <f>IF('True_Odds_Calculator_2-way'!B70="","",'True_Odds_Calculator_2-way'!B70)</f>
        <v>1.6</v>
      </c>
      <c r="C69" s="4">
        <f t="shared" si="4"/>
        <v>3.4836065573770503E-2</v>
      </c>
      <c r="D69" s="4">
        <f t="shared" si="6"/>
        <v>2.548302872062663</v>
      </c>
      <c r="E69" s="4">
        <f t="shared" si="7"/>
        <v>1.6458684654300169</v>
      </c>
      <c r="G69" s="4">
        <f t="shared" si="5"/>
        <v>1.0348360655737705</v>
      </c>
    </row>
    <row r="70" spans="1:7" x14ac:dyDescent="0.2">
      <c r="A70" s="4">
        <f>IF('True_Odds_Calculator_2-way'!A71="","",'True_Odds_Calculator_2-way'!A71)</f>
        <v>1.79</v>
      </c>
      <c r="B70" s="4">
        <f>IF('True_Odds_Calculator_2-way'!B71="","",'True_Odds_Calculator_2-way'!B71)</f>
        <v>2.11</v>
      </c>
      <c r="C70" s="4">
        <f t="shared" si="4"/>
        <v>3.2592867166194583E-2</v>
      </c>
      <c r="D70" s="4">
        <f t="shared" si="6"/>
        <v>1.8437843247333352</v>
      </c>
      <c r="E70" s="4">
        <f t="shared" si="7"/>
        <v>2.1851369724319478</v>
      </c>
      <c r="G70" s="4">
        <f t="shared" si="5"/>
        <v>1.0325928671661946</v>
      </c>
    </row>
    <row r="71" spans="1:7" x14ac:dyDescent="0.2">
      <c r="A71" s="4">
        <f>IF('True_Odds_Calculator_2-way'!A72="","",'True_Odds_Calculator_2-way'!A72)</f>
        <v>2.2999999999999998</v>
      </c>
      <c r="B71" s="4">
        <f>IF('True_Odds_Calculator_2-way'!B72="","",'True_Odds_Calculator_2-way'!B72)</f>
        <v>1.67</v>
      </c>
      <c r="C71" s="4">
        <f t="shared" si="4"/>
        <v>3.3585003905233002E-2</v>
      </c>
      <c r="D71" s="4">
        <f t="shared" si="6"/>
        <v>2.3924011211460603</v>
      </c>
      <c r="E71" s="4">
        <f t="shared" si="7"/>
        <v>1.7181838514873629</v>
      </c>
      <c r="G71" s="4">
        <f t="shared" si="5"/>
        <v>1.033585003905233</v>
      </c>
    </row>
    <row r="72" spans="1:7" x14ac:dyDescent="0.2">
      <c r="A72" s="4">
        <f>IF('True_Odds_Calculator_2-way'!A73="","",'True_Odds_Calculator_2-way'!A73)</f>
        <v>2.4500000000000002</v>
      </c>
      <c r="B72" s="4">
        <f>IF('True_Odds_Calculator_2-way'!B73="","",'True_Odds_Calculator_2-way'!B73)</f>
        <v>1.61</v>
      </c>
      <c r="C72" s="4">
        <f t="shared" si="4"/>
        <v>2.9281277728482547E-2</v>
      </c>
      <c r="D72" s="4">
        <f t="shared" si="6"/>
        <v>2.5411499436302138</v>
      </c>
      <c r="E72" s="4">
        <f t="shared" si="7"/>
        <v>1.6488661302121432</v>
      </c>
      <c r="G72" s="4">
        <f t="shared" si="5"/>
        <v>1.0292812777284825</v>
      </c>
    </row>
    <row r="73" spans="1:7" x14ac:dyDescent="0.2">
      <c r="A73" s="4">
        <f>IF('True_Odds_Calculator_2-way'!A74="","",'True_Odds_Calculator_2-way'!A74)</f>
        <v>2.64</v>
      </c>
      <c r="B73" s="4">
        <f>IF('True_Odds_Calculator_2-way'!B74="","",'True_Odds_Calculator_2-way'!B74)</f>
        <v>1.54</v>
      </c>
      <c r="C73" s="4">
        <f t="shared" si="4"/>
        <v>2.813852813852824E-2</v>
      </c>
      <c r="D73" s="4">
        <f t="shared" si="6"/>
        <v>2.7418397626112765</v>
      </c>
      <c r="E73" s="4">
        <f t="shared" si="7"/>
        <v>1.5741056218057923</v>
      </c>
      <c r="G73" s="4">
        <f t="shared" si="5"/>
        <v>1.0281385281385282</v>
      </c>
    </row>
    <row r="74" spans="1:7" x14ac:dyDescent="0.2">
      <c r="A74" s="4">
        <f>IF('True_Odds_Calculator_2-way'!A75="","",'True_Odds_Calculator_2-way'!A75)</f>
        <v>1.48</v>
      </c>
      <c r="B74" s="4">
        <f>IF('True_Odds_Calculator_2-way'!B75="","",'True_Odds_Calculator_2-way'!B75)</f>
        <v>2.78</v>
      </c>
      <c r="C74" s="4">
        <f t="shared" si="4"/>
        <v>3.538790589150298E-2</v>
      </c>
      <c r="D74" s="4">
        <f t="shared" si="6"/>
        <v>1.5197990543735225</v>
      </c>
      <c r="E74" s="4">
        <f t="shared" si="7"/>
        <v>2.9238203524729958</v>
      </c>
      <c r="G74" s="4">
        <f t="shared" si="5"/>
        <v>1.035387905891503</v>
      </c>
    </row>
    <row r="75" spans="1:7" x14ac:dyDescent="0.2">
      <c r="A75" s="4">
        <f>IF('True_Odds_Calculator_2-way'!A76="","",'True_Odds_Calculator_2-way'!A76)</f>
        <v>1.81</v>
      </c>
      <c r="B75" s="4">
        <f>IF('True_Odds_Calculator_2-way'!B76="","",'True_Odds_Calculator_2-way'!B76)</f>
        <v>2.09</v>
      </c>
      <c r="C75" s="4">
        <f t="shared" si="4"/>
        <v>3.0955087366835166E-2</v>
      </c>
      <c r="D75" s="4">
        <f t="shared" si="6"/>
        <v>1.8621674173619833</v>
      </c>
      <c r="E75" s="4">
        <f t="shared" si="7"/>
        <v>2.159867538325388</v>
      </c>
      <c r="G75" s="4">
        <f t="shared" si="5"/>
        <v>1.0309550873668352</v>
      </c>
    </row>
    <row r="76" spans="1:7" x14ac:dyDescent="0.2">
      <c r="A76" s="4">
        <f>IF('True_Odds_Calculator_2-way'!A77="","",'True_Odds_Calculator_2-way'!A77)</f>
        <v>2.86</v>
      </c>
      <c r="B76" s="4">
        <f>IF('True_Odds_Calculator_2-way'!B77="","",'True_Odds_Calculator_2-way'!B77)</f>
        <v>1.45</v>
      </c>
      <c r="C76" s="4">
        <f t="shared" si="4"/>
        <v>3.9305522064142728E-2</v>
      </c>
      <c r="D76" s="4">
        <f t="shared" si="6"/>
        <v>3.0303251735476797</v>
      </c>
      <c r="E76" s="4">
        <f t="shared" si="7"/>
        <v>1.4925319416951592</v>
      </c>
      <c r="G76" s="4">
        <f t="shared" si="5"/>
        <v>1.0393055220641427</v>
      </c>
    </row>
    <row r="77" spans="1:7" x14ac:dyDescent="0.2">
      <c r="A77" s="4">
        <f>IF('True_Odds_Calculator_2-way'!A78="","",'True_Odds_Calculator_2-way'!A78)</f>
        <v>3.07</v>
      </c>
      <c r="B77" s="4">
        <f>IF('True_Odds_Calculator_2-way'!B78="","",'True_Odds_Calculator_2-way'!B78)</f>
        <v>1.39</v>
      </c>
      <c r="C77" s="4">
        <f t="shared" si="4"/>
        <v>4.5157359454456092E-2</v>
      </c>
      <c r="D77" s="4">
        <f t="shared" si="6"/>
        <v>3.298651103466935</v>
      </c>
      <c r="E77" s="4">
        <f t="shared" si="7"/>
        <v>1.4350377482218821</v>
      </c>
      <c r="G77" s="4">
        <f t="shared" si="5"/>
        <v>1.0451573594544561</v>
      </c>
    </row>
    <row r="78" spans="1:7" x14ac:dyDescent="0.2">
      <c r="A78" s="4">
        <f>IF('True_Odds_Calculator_2-way'!A79="","",'True_Odds_Calculator_2-way'!A79)</f>
        <v>3.06</v>
      </c>
      <c r="B78" s="4">
        <f>IF('True_Odds_Calculator_2-way'!B79="","",'True_Odds_Calculator_2-way'!B79)</f>
        <v>1.4</v>
      </c>
      <c r="C78" s="4">
        <f t="shared" si="4"/>
        <v>4.1083099906629394E-2</v>
      </c>
      <c r="D78" s="4">
        <f t="shared" si="6"/>
        <v>3.2652439024390247</v>
      </c>
      <c r="E78" s="4">
        <f t="shared" si="7"/>
        <v>1.4414535666218034</v>
      </c>
      <c r="G78" s="4">
        <f t="shared" si="5"/>
        <v>1.0410830999066294</v>
      </c>
    </row>
    <row r="79" spans="1:7" x14ac:dyDescent="0.2">
      <c r="A79" s="4">
        <f>IF('True_Odds_Calculator_2-way'!A80="","",'True_Odds_Calculator_2-way'!A80)</f>
        <v>2.0099999999999998</v>
      </c>
      <c r="B79" s="4">
        <f>IF('True_Odds_Calculator_2-way'!B80="","",'True_Odds_Calculator_2-way'!B80)</f>
        <v>1.85</v>
      </c>
      <c r="C79" s="4">
        <f t="shared" si="4"/>
        <v>3.80529783514858E-2</v>
      </c>
      <c r="D79" s="4">
        <f t="shared" si="6"/>
        <v>2.0899255304201207</v>
      </c>
      <c r="E79" s="4">
        <f t="shared" si="7"/>
        <v>1.9174938764986464</v>
      </c>
      <c r="G79" s="4">
        <f t="shared" si="5"/>
        <v>1.0380529783514858</v>
      </c>
    </row>
    <row r="80" spans="1:7" x14ac:dyDescent="0.2">
      <c r="A80" s="4">
        <f>IF('True_Odds_Calculator_2-way'!A81="","",'True_Odds_Calculator_2-way'!A81)</f>
        <v>1.78</v>
      </c>
      <c r="B80" s="4">
        <f>IF('True_Odds_Calculator_2-way'!B81="","",'True_Odds_Calculator_2-way'!B81)</f>
        <v>2.08</v>
      </c>
      <c r="C80" s="4">
        <f t="shared" si="4"/>
        <v>4.2566983578219642E-2</v>
      </c>
      <c r="D80" s="4">
        <f t="shared" si="6"/>
        <v>1.8500899460323807</v>
      </c>
      <c r="E80" s="4">
        <f t="shared" si="7"/>
        <v>2.1763461086292031</v>
      </c>
      <c r="G80" s="4">
        <f t="shared" si="5"/>
        <v>1.0425669835782196</v>
      </c>
    </row>
    <row r="81" spans="1:7" x14ac:dyDescent="0.2">
      <c r="A81" s="4">
        <f>IF('True_Odds_Calculator_2-way'!A82="","",'True_Odds_Calculator_2-way'!A82)</f>
        <v>2.0699999999999998</v>
      </c>
      <c r="B81" s="4">
        <f>IF('True_Odds_Calculator_2-way'!B82="","",'True_Odds_Calculator_2-way'!B82)</f>
        <v>1.81</v>
      </c>
      <c r="C81" s="4">
        <f t="shared" si="4"/>
        <v>3.5577975284917462E-2</v>
      </c>
      <c r="D81" s="4">
        <f t="shared" si="6"/>
        <v>2.1491381535549374</v>
      </c>
      <c r="E81" s="4">
        <f t="shared" si="7"/>
        <v>1.8702173858786533</v>
      </c>
      <c r="G81" s="4">
        <f t="shared" si="5"/>
        <v>1.0355779752849175</v>
      </c>
    </row>
    <row r="82" spans="1:7" x14ac:dyDescent="0.2">
      <c r="A82" s="4">
        <f>IF('True_Odds_Calculator_2-way'!A83="","",'True_Odds_Calculator_2-way'!A83)</f>
        <v>1.68</v>
      </c>
      <c r="B82" s="4">
        <f>IF('True_Odds_Calculator_2-way'!B83="","",'True_Odds_Calculator_2-way'!B83)</f>
        <v>2.23</v>
      </c>
      <c r="C82" s="4">
        <f t="shared" si="4"/>
        <v>4.3668588511637907E-2</v>
      </c>
      <c r="D82" s="4">
        <f t="shared" si="6"/>
        <v>1.7439716972348942</v>
      </c>
      <c r="E82" s="4">
        <f t="shared" si="7"/>
        <v>2.3441371542985863</v>
      </c>
      <c r="G82" s="4">
        <f t="shared" si="5"/>
        <v>1.0436685885116379</v>
      </c>
    </row>
    <row r="83" spans="1:7" x14ac:dyDescent="0.2">
      <c r="A83" s="4">
        <f>IF('True_Odds_Calculator_2-way'!A84="","",'True_Odds_Calculator_2-way'!A84)</f>
        <v>1.61</v>
      </c>
      <c r="B83" s="4">
        <f>IF('True_Odds_Calculator_2-way'!B84="","",'True_Odds_Calculator_2-way'!B84)</f>
        <v>2.36</v>
      </c>
      <c r="C83" s="4">
        <f t="shared" si="4"/>
        <v>4.4846825981682326E-2</v>
      </c>
      <c r="D83" s="4">
        <f t="shared" si="6"/>
        <v>1.6703006857745737</v>
      </c>
      <c r="E83" s="4">
        <f t="shared" si="7"/>
        <v>2.4918677859391396</v>
      </c>
      <c r="G83" s="4">
        <f t="shared" si="5"/>
        <v>1.0448468259816823</v>
      </c>
    </row>
    <row r="84" spans="1:7" x14ac:dyDescent="0.2">
      <c r="A84" s="4">
        <f>IF('True_Odds_Calculator_2-way'!A85="","",'True_Odds_Calculator_2-way'!A85)</f>
        <v>1.58</v>
      </c>
      <c r="B84" s="4">
        <f>IF('True_Odds_Calculator_2-way'!B85="","",'True_Odds_Calculator_2-way'!B85)</f>
        <v>2.44</v>
      </c>
      <c r="C84" s="4">
        <f t="shared" si="4"/>
        <v>4.2747457978833836E-2</v>
      </c>
      <c r="D84" s="4">
        <f t="shared" si="6"/>
        <v>1.6352222599253479</v>
      </c>
      <c r="E84" s="4">
        <f t="shared" si="7"/>
        <v>2.5742521367521367</v>
      </c>
      <c r="G84" s="4">
        <f t="shared" si="5"/>
        <v>1.0427474579788338</v>
      </c>
    </row>
    <row r="85" spans="1:7" x14ac:dyDescent="0.2">
      <c r="A85" s="4">
        <f>IF('True_Odds_Calculator_2-way'!A86="","",'True_Odds_Calculator_2-way'!A86)</f>
        <v>1.66</v>
      </c>
      <c r="B85" s="4">
        <f>IF('True_Odds_Calculator_2-way'!B86="","",'True_Odds_Calculator_2-way'!B86)</f>
        <v>2.27</v>
      </c>
      <c r="C85" s="4">
        <f t="shared" si="4"/>
        <v>4.2938272915450382E-2</v>
      </c>
      <c r="D85" s="4">
        <f t="shared" si="6"/>
        <v>1.7213466721483714</v>
      </c>
      <c r="E85" s="4">
        <f t="shared" si="7"/>
        <v>2.3862959913874993</v>
      </c>
      <c r="G85" s="4">
        <f t="shared" si="5"/>
        <v>1.0429382729154504</v>
      </c>
    </row>
    <row r="86" spans="1:7" x14ac:dyDescent="0.2">
      <c r="A86" s="4">
        <f>IF('True_Odds_Calculator_2-way'!A87="","",'True_Odds_Calculator_2-way'!A87)</f>
        <v>1.72</v>
      </c>
      <c r="B86" s="4">
        <f>IF('True_Odds_Calculator_2-way'!B87="","",'True_Odds_Calculator_2-way'!B87)</f>
        <v>2.16</v>
      </c>
      <c r="C86" s="4">
        <f t="shared" si="4"/>
        <v>4.4358311800172245E-2</v>
      </c>
      <c r="D86" s="4">
        <f t="shared" si="6"/>
        <v>1.7882171736619177</v>
      </c>
      <c r="E86" s="4">
        <f t="shared" si="7"/>
        <v>2.2686858817782118</v>
      </c>
      <c r="G86" s="4">
        <f t="shared" si="5"/>
        <v>1.0443583118001722</v>
      </c>
    </row>
    <row r="87" spans="1:7" x14ac:dyDescent="0.2">
      <c r="A87" s="4">
        <f>IF('True_Odds_Calculator_2-way'!A88="","",'True_Odds_Calculator_2-way'!A88)</f>
        <v>1.83</v>
      </c>
      <c r="B87" s="4">
        <f>IF('True_Odds_Calculator_2-way'!B88="","",'True_Odds_Calculator_2-way'!B88)</f>
        <v>2.0699999999999998</v>
      </c>
      <c r="C87" s="4">
        <f t="shared" si="4"/>
        <v>2.9539874871307603E-2</v>
      </c>
      <c r="D87" s="4">
        <f t="shared" si="6"/>
        <v>1.8808371192373576</v>
      </c>
      <c r="E87" s="4">
        <f t="shared" si="7"/>
        <v>2.1352836729517204</v>
      </c>
      <c r="G87" s="4">
        <f t="shared" si="5"/>
        <v>1.0295398748713076</v>
      </c>
    </row>
    <row r="88" spans="1:7" x14ac:dyDescent="0.2">
      <c r="A88" s="4">
        <f>IF('True_Odds_Calculator_2-way'!A89="","",'True_Odds_Calculator_2-way'!A89)</f>
        <v>2.1</v>
      </c>
      <c r="B88" s="4">
        <f>IF('True_Odds_Calculator_2-way'!B89="","",'True_Odds_Calculator_2-way'!B89)</f>
        <v>1.81</v>
      </c>
      <c r="C88" s="4">
        <f t="shared" si="4"/>
        <v>2.8676664035780064E-2</v>
      </c>
      <c r="D88" s="4">
        <f t="shared" si="6"/>
        <v>2.1651951011107946</v>
      </c>
      <c r="E88" s="4">
        <f t="shared" si="7"/>
        <v>1.858225372769494</v>
      </c>
      <c r="G88" s="4">
        <f t="shared" si="5"/>
        <v>1.0286766640357801</v>
      </c>
    </row>
    <row r="89" spans="1:7" x14ac:dyDescent="0.2">
      <c r="A89" s="4">
        <f>IF('True_Odds_Calculator_2-way'!A90="","",'True_Odds_Calculator_2-way'!A90)</f>
        <v>1.78</v>
      </c>
      <c r="B89" s="4">
        <f>IF('True_Odds_Calculator_2-way'!B90="","",'True_Odds_Calculator_2-way'!B90)</f>
        <v>2.09</v>
      </c>
      <c r="C89" s="4">
        <f t="shared" si="4"/>
        <v>4.0266652330519959E-2</v>
      </c>
      <c r="D89" s="4">
        <f t="shared" si="6"/>
        <v>1.8461614808198106</v>
      </c>
      <c r="E89" s="4">
        <f t="shared" si="7"/>
        <v>2.1818075186206087</v>
      </c>
      <c r="G89" s="4">
        <f t="shared" si="5"/>
        <v>1.04026665233052</v>
      </c>
    </row>
    <row r="90" spans="1:7" x14ac:dyDescent="0.2">
      <c r="A90" s="4">
        <f>IF('True_Odds_Calculator_2-way'!A91="","",'True_Odds_Calculator_2-way'!A91)</f>
        <v>1.62</v>
      </c>
      <c r="B90" s="4">
        <f>IF('True_Odds_Calculator_2-way'!B91="","",'True_Odds_Calculator_2-way'!B91)</f>
        <v>2.4</v>
      </c>
      <c r="C90" s="4">
        <f t="shared" si="4"/>
        <v>3.3950617283950546E-2</v>
      </c>
      <c r="D90" s="4">
        <f t="shared" si="6"/>
        <v>1.6658097686375322</v>
      </c>
      <c r="E90" s="4">
        <f t="shared" si="7"/>
        <v>2.5019305019305014</v>
      </c>
      <c r="G90" s="4">
        <f t="shared" si="5"/>
        <v>1.0339506172839505</v>
      </c>
    </row>
    <row r="91" spans="1:7" x14ac:dyDescent="0.2">
      <c r="A91" s="4">
        <f>IF('True_Odds_Calculator_2-way'!A92="","",'True_Odds_Calculator_2-way'!A92)</f>
        <v>1.83</v>
      </c>
      <c r="B91" s="4">
        <f>IF('True_Odds_Calculator_2-way'!B92="","",'True_Odds_Calculator_2-way'!B92)</f>
        <v>2.0499999999999998</v>
      </c>
      <c r="C91" s="4">
        <f t="shared" si="4"/>
        <v>3.4252965480474407E-2</v>
      </c>
      <c r="D91" s="4">
        <f t="shared" si="6"/>
        <v>1.8892106257081707</v>
      </c>
      <c r="E91" s="4">
        <f t="shared" si="7"/>
        <v>2.1245929491717397</v>
      </c>
      <c r="G91" s="4">
        <f t="shared" si="5"/>
        <v>1.0342529654804744</v>
      </c>
    </row>
    <row r="92" spans="1:7" x14ac:dyDescent="0.2">
      <c r="A92" s="4">
        <f>IF('True_Odds_Calculator_2-way'!A93="","",'True_Odds_Calculator_2-way'!A93)</f>
        <v>1.53</v>
      </c>
      <c r="B92" s="4">
        <f>IF('True_Odds_Calculator_2-way'!B93="","",'True_Odds_Calculator_2-way'!B93)</f>
        <v>2.4900000000000002</v>
      </c>
      <c r="C92" s="4">
        <f t="shared" si="4"/>
        <v>5.5201196944641318E-2</v>
      </c>
      <c r="D92" s="4">
        <f t="shared" si="6"/>
        <v>1.5974589596829991</v>
      </c>
      <c r="E92" s="4">
        <f t="shared" si="7"/>
        <v>2.6737551321191706</v>
      </c>
      <c r="G92" s="4">
        <f t="shared" si="5"/>
        <v>1.0552011969446413</v>
      </c>
    </row>
    <row r="93" spans="1:7" x14ac:dyDescent="0.2">
      <c r="A93" s="4">
        <f>IF('True_Odds_Calculator_2-way'!A94="","",'True_Odds_Calculator_2-way'!A94)</f>
        <v>2.44</v>
      </c>
      <c r="B93" s="4">
        <f>IF('True_Odds_Calculator_2-way'!B94="","",'True_Odds_Calculator_2-way'!B94)</f>
        <v>1.56</v>
      </c>
      <c r="C93" s="4">
        <f t="shared" si="4"/>
        <v>5.0861706599411471E-2</v>
      </c>
      <c r="D93" s="4">
        <f t="shared" si="6"/>
        <v>2.6014215418261344</v>
      </c>
      <c r="E93" s="4">
        <f t="shared" si="7"/>
        <v>1.6244452031410037</v>
      </c>
      <c r="G93" s="4">
        <f t="shared" si="5"/>
        <v>1.0508617065994115</v>
      </c>
    </row>
    <row r="94" spans="1:7" x14ac:dyDescent="0.2">
      <c r="A94" s="4">
        <f>IF('True_Odds_Calculator_2-way'!A95="","",'True_Odds_Calculator_2-way'!A95)</f>
        <v>2.5</v>
      </c>
      <c r="B94" s="4">
        <f>IF('True_Odds_Calculator_2-way'!B95="","",'True_Odds_Calculator_2-way'!B95)</f>
        <v>1.53</v>
      </c>
      <c r="C94" s="4">
        <f t="shared" si="4"/>
        <v>5.3594771241830097E-2</v>
      </c>
      <c r="D94" s="4">
        <f t="shared" si="6"/>
        <v>2.679509632224168</v>
      </c>
      <c r="E94" s="4">
        <f t="shared" si="7"/>
        <v>1.5954118873826904</v>
      </c>
      <c r="G94" s="4">
        <f t="shared" si="5"/>
        <v>1.0535947712418301</v>
      </c>
    </row>
    <row r="95" spans="1:7" x14ac:dyDescent="0.2">
      <c r="A95" s="4">
        <f>IF('True_Odds_Calculator_2-way'!A96="","",'True_Odds_Calculator_2-way'!A96)</f>
        <v>2.35</v>
      </c>
      <c r="B95" s="4">
        <f>IF('True_Odds_Calculator_2-way'!B96="","",'True_Odds_Calculator_2-way'!B96)</f>
        <v>1.57</v>
      </c>
      <c r="C95" s="4">
        <f t="shared" si="4"/>
        <v>6.2474590052852719E-2</v>
      </c>
      <c r="D95" s="4">
        <f t="shared" si="6"/>
        <v>2.5361746004468122</v>
      </c>
      <c r="E95" s="4">
        <f t="shared" si="7"/>
        <v>1.6509676697617184</v>
      </c>
      <c r="G95" s="4">
        <f t="shared" si="5"/>
        <v>1.0624745900528527</v>
      </c>
    </row>
    <row r="96" spans="1:7" x14ac:dyDescent="0.2">
      <c r="A96" s="4">
        <f>IF('True_Odds_Calculator_2-way'!A97="","",'True_Odds_Calculator_2-way'!A97)</f>
        <v>1.6</v>
      </c>
      <c r="B96" s="4">
        <f>IF('True_Odds_Calculator_2-way'!B97="","",'True_Odds_Calculator_2-way'!B97)</f>
        <v>2.4900000000000002</v>
      </c>
      <c r="C96" s="4">
        <f t="shared" si="4"/>
        <v>2.6606425702811132E-2</v>
      </c>
      <c r="D96" s="4">
        <f t="shared" si="6"/>
        <v>1.6347968814115716</v>
      </c>
      <c r="E96" s="4">
        <f t="shared" si="7"/>
        <v>2.5753070458952809</v>
      </c>
      <c r="G96" s="4">
        <f t="shared" si="5"/>
        <v>1.0266064257028111</v>
      </c>
    </row>
    <row r="97" spans="1:7" x14ac:dyDescent="0.2">
      <c r="A97" s="4">
        <f>IF('True_Odds_Calculator_2-way'!A98="","",'True_Odds_Calculator_2-way'!A98)</f>
        <v>1.79</v>
      </c>
      <c r="B97" s="4">
        <f>IF('True_Odds_Calculator_2-way'!B98="","",'True_Odds_Calculator_2-way'!B98)</f>
        <v>2.12</v>
      </c>
      <c r="C97" s="4">
        <f t="shared" si="4"/>
        <v>3.0357331084642114E-2</v>
      </c>
      <c r="D97" s="4">
        <f t="shared" si="6"/>
        <v>1.8399922420480992</v>
      </c>
      <c r="E97" s="4">
        <f t="shared" si="7"/>
        <v>2.1904871854075272</v>
      </c>
      <c r="G97" s="4">
        <f t="shared" si="5"/>
        <v>1.0303573310846421</v>
      </c>
    </row>
    <row r="98" spans="1:7" x14ac:dyDescent="0.2">
      <c r="A98" s="4">
        <f>IF('True_Odds_Calculator_2-way'!A99="","",'True_Odds_Calculator_2-way'!A99)</f>
        <v>1.93</v>
      </c>
      <c r="B98" s="4">
        <f>IF('True_Odds_Calculator_2-way'!B99="","",'True_Odds_Calculator_2-way'!B99)</f>
        <v>1.97</v>
      </c>
      <c r="C98" s="4">
        <f t="shared" si="4"/>
        <v>2.5748928223876311E-2</v>
      </c>
      <c r="D98" s="4">
        <f t="shared" si="6"/>
        <v>1.9791780536685666</v>
      </c>
      <c r="E98" s="4">
        <f t="shared" si="7"/>
        <v>2.0212647191728026</v>
      </c>
      <c r="G98" s="4">
        <f t="shared" si="5"/>
        <v>1.0257489282238763</v>
      </c>
    </row>
    <row r="99" spans="1:7" x14ac:dyDescent="0.2">
      <c r="A99" s="4">
        <f>IF('True_Odds_Calculator_2-way'!A100="","",'True_Odds_Calculator_2-way'!A100)</f>
        <v>1.91</v>
      </c>
      <c r="B99" s="4">
        <f>IF('True_Odds_Calculator_2-way'!B100="","",'True_Odds_Calculator_2-way'!B100)</f>
        <v>2</v>
      </c>
      <c r="C99" s="4">
        <f t="shared" si="4"/>
        <v>2.3560209424083656E-2</v>
      </c>
      <c r="D99" s="4">
        <f t="shared" si="6"/>
        <v>1.9539641943734012</v>
      </c>
      <c r="E99" s="4">
        <f t="shared" si="7"/>
        <v>2.0482573726541551</v>
      </c>
      <c r="G99" s="4">
        <f t="shared" si="5"/>
        <v>1.0235602094240837</v>
      </c>
    </row>
    <row r="100" spans="1:7" x14ac:dyDescent="0.2">
      <c r="A100" s="4">
        <f>IF('True_Odds_Calculator_2-way'!A101="","",'True_Odds_Calculator_2-way'!A101)</f>
        <v>1.75</v>
      </c>
      <c r="B100" s="4">
        <f>IF('True_Odds_Calculator_2-way'!B101="","",'True_Odds_Calculator_2-way'!B101)</f>
        <v>2.1800000000000002</v>
      </c>
      <c r="C100" s="4">
        <f t="shared" si="4"/>
        <v>3.0144167758846541E-2</v>
      </c>
      <c r="D100" s="4">
        <f t="shared" si="6"/>
        <v>1.797408716136631</v>
      </c>
      <c r="E100" s="4">
        <f t="shared" si="7"/>
        <v>2.2540620384047267</v>
      </c>
      <c r="G100" s="4">
        <f t="shared" si="5"/>
        <v>1.0301441677588465</v>
      </c>
    </row>
    <row r="101" spans="1:7" x14ac:dyDescent="0.2">
      <c r="A101" s="4">
        <f>IF('True_Odds_Calculator_2-way'!A102="","",'True_Odds_Calculator_2-way'!A102)</f>
        <v>1.43</v>
      </c>
      <c r="B101" s="4">
        <f>IF('True_Odds_Calculator_2-way'!B102="","",'True_Odds_Calculator_2-way'!B102)</f>
        <v>2.79</v>
      </c>
      <c r="C101" s="4">
        <f t="shared" si="4"/>
        <v>5.772363836879979E-2</v>
      </c>
      <c r="D101" s="4">
        <f t="shared" si="6"/>
        <v>1.4915602744079108</v>
      </c>
      <c r="E101" s="4">
        <f t="shared" si="7"/>
        <v>3.0343385177016398</v>
      </c>
      <c r="G101" s="4">
        <f t="shared" si="5"/>
        <v>1.0577236383687998</v>
      </c>
    </row>
    <row r="102" spans="1:7" x14ac:dyDescent="0.2">
      <c r="A102" s="4">
        <f>IF('True_Odds_Calculator_2-way'!A103="","",'True_Odds_Calculator_2-way'!A103)</f>
        <v>1.61</v>
      </c>
      <c r="B102" s="4">
        <f>IF('True_Odds_Calculator_2-way'!B103="","",'True_Odds_Calculator_2-way'!B103)</f>
        <v>2.4</v>
      </c>
      <c r="C102" s="4">
        <f t="shared" si="4"/>
        <v>3.7784679089026829E-2</v>
      </c>
      <c r="D102" s="4">
        <f t="shared" si="6"/>
        <v>1.6605070906746886</v>
      </c>
      <c r="E102" s="4">
        <f t="shared" si="7"/>
        <v>2.5139882888744305</v>
      </c>
      <c r="G102" s="4">
        <f t="shared" si="5"/>
        <v>1.0377846790890268</v>
      </c>
    </row>
    <row r="103" spans="1:7" x14ac:dyDescent="0.2">
      <c r="A103" s="4">
        <f>IF('True_Odds_Calculator_2-way'!A104="","",'True_Odds_Calculator_2-way'!A104)</f>
        <v>1.57</v>
      </c>
      <c r="B103" s="4">
        <f>IF('True_Odds_Calculator_2-way'!B104="","",'True_Odds_Calculator_2-way'!B104)</f>
        <v>2.5099999999999998</v>
      </c>
      <c r="C103" s="4">
        <f t="shared" si="4"/>
        <v>3.5349049661227649E-2</v>
      </c>
      <c r="D103" s="4">
        <f t="shared" si="6"/>
        <v>1.6148093511176675</v>
      </c>
      <c r="E103" s="4">
        <f t="shared" si="7"/>
        <v>2.6265204785550034</v>
      </c>
      <c r="G103" s="4">
        <f t="shared" si="5"/>
        <v>1.0353490496612276</v>
      </c>
    </row>
    <row r="104" spans="1:7" x14ac:dyDescent="0.2">
      <c r="A104" s="4">
        <f>IF('True_Odds_Calculator_2-way'!A105="","",'True_Odds_Calculator_2-way'!A105)</f>
        <v>1.69</v>
      </c>
      <c r="B104" s="4">
        <f>IF('True_Odds_Calculator_2-way'!B105="","",'True_Odds_Calculator_2-way'!B105)</f>
        <v>2.25</v>
      </c>
      <c r="C104" s="4">
        <f t="shared" si="4"/>
        <v>3.6160420775805502E-2</v>
      </c>
      <c r="D104" s="4">
        <f t="shared" si="6"/>
        <v>1.7432664756446994</v>
      </c>
      <c r="E104" s="4">
        <f t="shared" si="7"/>
        <v>2.3454124903623752</v>
      </c>
      <c r="G104" s="4">
        <f t="shared" si="5"/>
        <v>1.0361604207758055</v>
      </c>
    </row>
    <row r="105" spans="1:7" x14ac:dyDescent="0.2">
      <c r="A105" s="4">
        <f>IF('True_Odds_Calculator_2-way'!A106="","",'True_Odds_Calculator_2-way'!A106)</f>
        <v>1.53</v>
      </c>
      <c r="B105" s="4">
        <f>IF('True_Odds_Calculator_2-way'!B106="","",'True_Odds_Calculator_2-way'!B106)</f>
        <v>2.61</v>
      </c>
      <c r="C105" s="4">
        <f t="shared" si="4"/>
        <v>3.6736533693937368E-2</v>
      </c>
      <c r="D105" s="4">
        <f t="shared" si="6"/>
        <v>1.5742416178818521</v>
      </c>
      <c r="E105" s="4">
        <f t="shared" si="7"/>
        <v>2.7414272474513437</v>
      </c>
      <c r="G105" s="4">
        <f t="shared" si="5"/>
        <v>1.0367365336939374</v>
      </c>
    </row>
    <row r="106" spans="1:7" x14ac:dyDescent="0.2">
      <c r="A106" s="4">
        <f>IF('True_Odds_Calculator_2-way'!A107="","",'True_Odds_Calculator_2-way'!A107)</f>
        <v>2.4900000000000002</v>
      </c>
      <c r="B106" s="4">
        <f>IF('True_Odds_Calculator_2-way'!B107="","",'True_Odds_Calculator_2-way'!B107)</f>
        <v>1.57</v>
      </c>
      <c r="C106" s="4">
        <f t="shared" si="4"/>
        <v>3.8549100862046881E-2</v>
      </c>
      <c r="D106" s="4">
        <f t="shared" si="6"/>
        <v>2.6155287190981165</v>
      </c>
      <c r="E106" s="4">
        <f t="shared" si="7"/>
        <v>1.6189924005549459</v>
      </c>
      <c r="G106" s="4">
        <f t="shared" si="5"/>
        <v>1.0385491008620469</v>
      </c>
    </row>
    <row r="107" spans="1:7" x14ac:dyDescent="0.2">
      <c r="A107" s="4">
        <f>IF('True_Odds_Calculator_2-way'!A108="","",'True_Odds_Calculator_2-way'!A108)</f>
        <v>2.73</v>
      </c>
      <c r="B107" s="4">
        <f>IF('True_Odds_Calculator_2-way'!B108="","",'True_Odds_Calculator_2-way'!B108)</f>
        <v>1.49</v>
      </c>
      <c r="C107" s="4">
        <f t="shared" si="4"/>
        <v>3.7441305897681687E-2</v>
      </c>
      <c r="D107" s="4">
        <f t="shared" si="6"/>
        <v>2.8770378753050179</v>
      </c>
      <c r="E107" s="4">
        <f t="shared" si="7"/>
        <v>1.5327543003560864</v>
      </c>
      <c r="G107" s="4">
        <f t="shared" si="5"/>
        <v>1.0374413058976817</v>
      </c>
    </row>
    <row r="108" spans="1:7" x14ac:dyDescent="0.2">
      <c r="A108" s="4">
        <f>IF('True_Odds_Calculator_2-way'!A109="","",'True_Odds_Calculator_2-way'!A109)</f>
        <v>1.88</v>
      </c>
      <c r="B108" s="4">
        <f>IF('True_Odds_Calculator_2-way'!B109="","",'True_Odds_Calculator_2-way'!B109)</f>
        <v>2</v>
      </c>
      <c r="C108" s="4">
        <f t="shared" si="4"/>
        <v>3.1914893617021267E-2</v>
      </c>
      <c r="D108" s="4">
        <f t="shared" si="6"/>
        <v>1.9381443298969072</v>
      </c>
      <c r="E108" s="4">
        <f t="shared" si="7"/>
        <v>2.0659340659340657</v>
      </c>
      <c r="G108" s="4">
        <f t="shared" si="5"/>
        <v>1.0319148936170213</v>
      </c>
    </row>
    <row r="109" spans="1:7" x14ac:dyDescent="0.2">
      <c r="A109" s="4">
        <f>IF('True_Odds_Calculator_2-way'!A110="","",'True_Odds_Calculator_2-way'!A110)</f>
        <v>2.13</v>
      </c>
      <c r="B109" s="4">
        <f>IF('True_Odds_Calculator_2-way'!B110="","",'True_Odds_Calculator_2-way'!B110)</f>
        <v>1.77</v>
      </c>
      <c r="C109" s="4">
        <f t="shared" si="4"/>
        <v>3.4455319487546765E-2</v>
      </c>
      <c r="D109" s="4">
        <f t="shared" si="6"/>
        <v>2.2111375032990233</v>
      </c>
      <c r="E109" s="4">
        <f t="shared" si="7"/>
        <v>1.8256700806275876</v>
      </c>
      <c r="G109" s="4">
        <f t="shared" si="5"/>
        <v>1.0344553194875468</v>
      </c>
    </row>
    <row r="110" spans="1:7" x14ac:dyDescent="0.2">
      <c r="A110" s="4">
        <f>IF('True_Odds_Calculator_2-way'!A111="","",'True_Odds_Calculator_2-way'!A111)</f>
        <v>2.1</v>
      </c>
      <c r="B110" s="4">
        <f>IF('True_Odds_Calculator_2-way'!B111="","",'True_Odds_Calculator_2-way'!B111)</f>
        <v>1.83</v>
      </c>
      <c r="C110" s="4">
        <f t="shared" si="4"/>
        <v>2.2638563622169983E-2</v>
      </c>
      <c r="D110" s="4">
        <f t="shared" si="6"/>
        <v>2.1511335012594457</v>
      </c>
      <c r="E110" s="4">
        <f t="shared" si="7"/>
        <v>1.8687089715536103</v>
      </c>
      <c r="G110" s="4">
        <f t="shared" si="5"/>
        <v>1.02263856362217</v>
      </c>
    </row>
    <row r="111" spans="1:7" x14ac:dyDescent="0.2">
      <c r="A111" s="4">
        <f>IF('True_Odds_Calculator_2-way'!A112="","",'True_Odds_Calculator_2-way'!A112)</f>
        <v>3.05</v>
      </c>
      <c r="B111" s="4">
        <f>IF('True_Odds_Calculator_2-way'!B112="","",'True_Odds_Calculator_2-way'!B112)</f>
        <v>1.42</v>
      </c>
      <c r="C111" s="4">
        <f t="shared" si="4"/>
        <v>3.2094204571692542E-2</v>
      </c>
      <c r="D111" s="4">
        <f t="shared" si="6"/>
        <v>3.206960385042577</v>
      </c>
      <c r="E111" s="4">
        <f t="shared" si="7"/>
        <v>1.4531118939775205</v>
      </c>
      <c r="G111" s="4">
        <f t="shared" si="5"/>
        <v>1.0320942045716925</v>
      </c>
    </row>
    <row r="112" spans="1:7" x14ac:dyDescent="0.2">
      <c r="A112" s="4">
        <f>IF('True_Odds_Calculator_2-way'!A113="","",'True_Odds_Calculator_2-way'!A113)</f>
        <v>3.21</v>
      </c>
      <c r="B112" s="4">
        <f>IF('True_Odds_Calculator_2-way'!B113="","",'True_Odds_Calculator_2-way'!B113)</f>
        <v>1.38</v>
      </c>
      <c r="C112" s="4">
        <f t="shared" si="4"/>
        <v>3.616416091019925E-2</v>
      </c>
      <c r="D112" s="4">
        <f t="shared" si="6"/>
        <v>3.407800600046158</v>
      </c>
      <c r="E112" s="4">
        <f t="shared" si="7"/>
        <v>1.4153167832838109</v>
      </c>
      <c r="G112" s="4">
        <f t="shared" si="5"/>
        <v>1.0361641609101993</v>
      </c>
    </row>
    <row r="113" spans="1:7" x14ac:dyDescent="0.2">
      <c r="A113" s="4">
        <f>IF('True_Odds_Calculator_2-way'!A114="","",'True_Odds_Calculator_2-way'!A114)</f>
        <v>2.2400000000000002</v>
      </c>
      <c r="B113" s="4">
        <f>IF('True_Odds_Calculator_2-way'!B114="","",'True_Odds_Calculator_2-way'!B114)</f>
        <v>1.71</v>
      </c>
      <c r="C113" s="4">
        <f t="shared" si="4"/>
        <v>3.1223893065998265E-2</v>
      </c>
      <c r="D113" s="4">
        <f t="shared" si="6"/>
        <v>2.3211731911283482</v>
      </c>
      <c r="E113" s="4">
        <f t="shared" si="7"/>
        <v>1.7569030364186771</v>
      </c>
      <c r="G113" s="4">
        <f t="shared" si="5"/>
        <v>1.0312238930659983</v>
      </c>
    </row>
    <row r="114" spans="1:7" x14ac:dyDescent="0.2">
      <c r="A114" s="4">
        <f>IF('True_Odds_Calculator_2-way'!A115="","",'True_Odds_Calculator_2-way'!A115)</f>
        <v>2.69</v>
      </c>
      <c r="B114" s="4">
        <f>IF('True_Odds_Calculator_2-way'!B115="","",'True_Odds_Calculator_2-way'!B115)</f>
        <v>1.5</v>
      </c>
      <c r="C114" s="4">
        <f t="shared" si="4"/>
        <v>3.8413878562577386E-2</v>
      </c>
      <c r="D114" s="4">
        <f t="shared" si="6"/>
        <v>2.8365553602811948</v>
      </c>
      <c r="E114" s="4">
        <f t="shared" si="7"/>
        <v>1.5444976076555021</v>
      </c>
      <c r="G114" s="4">
        <f t="shared" si="5"/>
        <v>1.0384138785625774</v>
      </c>
    </row>
    <row r="115" spans="1:7" x14ac:dyDescent="0.2">
      <c r="A115" s="4">
        <f>IF('True_Odds_Calculator_2-way'!A116="","",'True_Odds_Calculator_2-way'!A116)</f>
        <v>2.4</v>
      </c>
      <c r="B115" s="4">
        <f>IF('True_Odds_Calculator_2-way'!B116="","",'True_Odds_Calculator_2-way'!B116)</f>
        <v>1.61</v>
      </c>
      <c r="C115" s="4">
        <f t="shared" si="4"/>
        <v>3.7784679089026829E-2</v>
      </c>
      <c r="D115" s="4">
        <f t="shared" si="6"/>
        <v>2.5139882888744305</v>
      </c>
      <c r="E115" s="4">
        <f t="shared" si="7"/>
        <v>1.6605070906746886</v>
      </c>
      <c r="G115" s="4">
        <f t="shared" si="5"/>
        <v>1.0377846790890268</v>
      </c>
    </row>
    <row r="116" spans="1:7" x14ac:dyDescent="0.2">
      <c r="A116" s="4">
        <f>IF('True_Odds_Calculator_2-way'!A117="","",'True_Odds_Calculator_2-way'!A117)</f>
        <v>2.61</v>
      </c>
      <c r="B116" s="4">
        <f>IF('True_Odds_Calculator_2-way'!B117="","",'True_Odds_Calculator_2-way'!B117)</f>
        <v>1.53</v>
      </c>
      <c r="C116" s="4">
        <f t="shared" si="4"/>
        <v>3.6736533693937368E-2</v>
      </c>
      <c r="D116" s="4">
        <f t="shared" si="6"/>
        <v>2.7414272474513437</v>
      </c>
      <c r="E116" s="4">
        <f t="shared" si="7"/>
        <v>1.5742416178818521</v>
      </c>
      <c r="G116" s="4">
        <f t="shared" si="5"/>
        <v>1.0367365336939374</v>
      </c>
    </row>
    <row r="117" spans="1:7" x14ac:dyDescent="0.2">
      <c r="A117" s="4">
        <f>IF('True_Odds_Calculator_2-way'!A118="","",'True_Odds_Calculator_2-way'!A118)</f>
        <v>2.86</v>
      </c>
      <c r="B117" s="4">
        <f>IF('True_Odds_Calculator_2-way'!B118="","",'True_Odds_Calculator_2-way'!B118)</f>
        <v>1.45</v>
      </c>
      <c r="C117" s="4">
        <f t="shared" si="4"/>
        <v>3.9305522064142728E-2</v>
      </c>
      <c r="D117" s="4">
        <f t="shared" si="6"/>
        <v>3.0303251735476797</v>
      </c>
      <c r="E117" s="4">
        <f t="shared" si="7"/>
        <v>1.4925319416951592</v>
      </c>
      <c r="G117" s="4">
        <f t="shared" si="5"/>
        <v>1.0393055220641427</v>
      </c>
    </row>
    <row r="118" spans="1:7" x14ac:dyDescent="0.2">
      <c r="A118" s="4">
        <f>IF('True_Odds_Calculator_2-way'!A119="","",'True_Odds_Calculator_2-way'!A119)</f>
        <v>2.31</v>
      </c>
      <c r="B118" s="4">
        <f>IF('True_Odds_Calculator_2-way'!B119="","",'True_Odds_Calculator_2-way'!B119)</f>
        <v>1.65</v>
      </c>
      <c r="C118" s="4">
        <f t="shared" si="4"/>
        <v>3.8961038961038863E-2</v>
      </c>
      <c r="D118" s="4">
        <f t="shared" si="6"/>
        <v>2.418848167539267</v>
      </c>
      <c r="E118" s="4">
        <f t="shared" si="7"/>
        <v>1.7047970479704795</v>
      </c>
      <c r="G118" s="4">
        <f t="shared" si="5"/>
        <v>1.0389610389610389</v>
      </c>
    </row>
    <row r="119" spans="1:7" x14ac:dyDescent="0.2">
      <c r="A119" s="4">
        <f>IF('True_Odds_Calculator_2-way'!A120="","",'True_Odds_Calculator_2-way'!A120)</f>
        <v>2.0499999999999998</v>
      </c>
      <c r="B119" s="4">
        <f>IF('True_Odds_Calculator_2-way'!B120="","",'True_Odds_Calculator_2-way'!B120)</f>
        <v>1.8</v>
      </c>
      <c r="C119" s="4">
        <f t="shared" si="4"/>
        <v>4.3360433604336057E-2</v>
      </c>
      <c r="D119" s="4">
        <f t="shared" si="6"/>
        <v>2.1453488372093021</v>
      </c>
      <c r="E119" s="4">
        <f t="shared" si="7"/>
        <v>1.8730964467005078</v>
      </c>
      <c r="G119" s="4">
        <f t="shared" si="5"/>
        <v>1.0433604336043361</v>
      </c>
    </row>
    <row r="120" spans="1:7" x14ac:dyDescent="0.2">
      <c r="A120" s="4">
        <f>IF('True_Odds_Calculator_2-way'!A121="","",'True_Odds_Calculator_2-way'!A121)</f>
        <v>1.71</v>
      </c>
      <c r="B120" s="4">
        <f>IF('True_Odds_Calculator_2-way'!B121="","",'True_Odds_Calculator_2-way'!B121)</f>
        <v>2.17</v>
      </c>
      <c r="C120" s="4">
        <f t="shared" si="4"/>
        <v>4.5624814724984475E-2</v>
      </c>
      <c r="D120" s="4">
        <f t="shared" si="6"/>
        <v>1.7794135277051812</v>
      </c>
      <c r="E120" s="4">
        <f t="shared" si="7"/>
        <v>2.2830159657919831</v>
      </c>
      <c r="G120" s="4">
        <f t="shared" si="5"/>
        <v>1.0456248147249845</v>
      </c>
    </row>
    <row r="121" spans="1:7" x14ac:dyDescent="0.2">
      <c r="A121" s="4">
        <f>IF('True_Odds_Calculator_2-way'!A122="","",'True_Odds_Calculator_2-way'!A122)</f>
        <v>2.0499999999999998</v>
      </c>
      <c r="B121" s="4">
        <f>IF('True_Odds_Calculator_2-way'!B122="","",'True_Odds_Calculator_2-way'!B122)</f>
        <v>1.69</v>
      </c>
      <c r="C121" s="4">
        <f t="shared" si="4"/>
        <v>7.9520854380141559E-2</v>
      </c>
      <c r="D121" s="4">
        <f t="shared" si="6"/>
        <v>2.2319214044129487</v>
      </c>
      <c r="E121" s="4">
        <f t="shared" si="7"/>
        <v>1.8117400967446726</v>
      </c>
      <c r="G121" s="4">
        <f t="shared" si="5"/>
        <v>1.0795208543801416</v>
      </c>
    </row>
    <row r="122" spans="1:7" x14ac:dyDescent="0.2">
      <c r="A122" s="4">
        <f>IF('True_Odds_Calculator_2-way'!A123="","",'True_Odds_Calculator_2-way'!A123)</f>
        <v>1.74</v>
      </c>
      <c r="B122" s="4">
        <f>IF('True_Odds_Calculator_2-way'!B123="","",'True_Odds_Calculator_2-way'!B123)</f>
        <v>2.13</v>
      </c>
      <c r="C122" s="4">
        <f t="shared" si="4"/>
        <v>4.4196211753278369E-2</v>
      </c>
      <c r="D122" s="4">
        <f t="shared" si="6"/>
        <v>1.8095796103705875</v>
      </c>
      <c r="E122" s="4">
        <f t="shared" si="7"/>
        <v>2.2352089741270129</v>
      </c>
      <c r="G122" s="4">
        <f t="shared" si="5"/>
        <v>1.0441962117532784</v>
      </c>
    </row>
    <row r="123" spans="1:7" x14ac:dyDescent="0.2">
      <c r="A123" s="4">
        <f>IF('True_Odds_Calculator_2-way'!A124="","",'True_Odds_Calculator_2-way'!A124)</f>
        <v>1.83</v>
      </c>
      <c r="B123" s="4">
        <f>IF('True_Odds_Calculator_2-way'!B124="","",'True_Odds_Calculator_2-way'!B124)</f>
        <v>2.0299999999999998</v>
      </c>
      <c r="C123" s="4">
        <f t="shared" si="4"/>
        <v>3.9058924870117639E-2</v>
      </c>
      <c r="D123" s="4">
        <f t="shared" si="6"/>
        <v>1.8978262535441519</v>
      </c>
      <c r="E123" s="4">
        <f t="shared" si="7"/>
        <v>2.1138012461236451</v>
      </c>
      <c r="G123" s="4">
        <f t="shared" si="5"/>
        <v>1.0390589248701176</v>
      </c>
    </row>
    <row r="124" spans="1:7" x14ac:dyDescent="0.2">
      <c r="A124" s="4">
        <f>IF('True_Odds_Calculator_2-way'!A125="","",'True_Odds_Calculator_2-way'!A125)</f>
        <v>1.94</v>
      </c>
      <c r="B124" s="4">
        <f>IF('True_Odds_Calculator_2-way'!B125="","",'True_Odds_Calculator_2-way'!B125)</f>
        <v>1.93</v>
      </c>
      <c r="C124" s="4">
        <f t="shared" si="4"/>
        <v>3.3598632551679941E-2</v>
      </c>
      <c r="D124" s="4">
        <f t="shared" si="6"/>
        <v>2.0053558995233249</v>
      </c>
      <c r="E124" s="4">
        <f t="shared" si="7"/>
        <v>1.9946726333173512</v>
      </c>
      <c r="G124" s="4">
        <f t="shared" si="5"/>
        <v>1.0335986325516799</v>
      </c>
    </row>
    <row r="125" spans="1:7" x14ac:dyDescent="0.2">
      <c r="A125" s="4">
        <f>IF('True_Odds_Calculator_2-way'!A126="","",'True_Odds_Calculator_2-way'!A126)</f>
        <v>2.2799999999999998</v>
      </c>
      <c r="B125" s="4">
        <f>IF('True_Odds_Calculator_2-way'!B126="","",'True_Odds_Calculator_2-way'!B126)</f>
        <v>1.65</v>
      </c>
      <c r="C125" s="4">
        <f t="shared" si="4"/>
        <v>4.4657097288676173E-2</v>
      </c>
      <c r="D125" s="4">
        <f t="shared" si="6"/>
        <v>2.402298850574712</v>
      </c>
      <c r="E125" s="4">
        <f t="shared" si="7"/>
        <v>1.7131147540983604</v>
      </c>
      <c r="G125" s="4">
        <f t="shared" si="5"/>
        <v>1.0446570972886762</v>
      </c>
    </row>
    <row r="126" spans="1:7" x14ac:dyDescent="0.2">
      <c r="A126" s="4">
        <f>IF('True_Odds_Calculator_2-way'!A127="","",'True_Odds_Calculator_2-way'!A127)</f>
        <v>2.5</v>
      </c>
      <c r="B126" s="4">
        <f>IF('True_Odds_Calculator_2-way'!B127="","",'True_Odds_Calculator_2-way'!B127)</f>
        <v>1.51</v>
      </c>
      <c r="C126" s="4">
        <f t="shared" si="4"/>
        <v>6.2251655629139258E-2</v>
      </c>
      <c r="D126" s="4">
        <f t="shared" si="6"/>
        <v>2.7109515260323165</v>
      </c>
      <c r="E126" s="4">
        <f t="shared" si="7"/>
        <v>1.5844700944386152</v>
      </c>
      <c r="G126" s="4">
        <f t="shared" si="5"/>
        <v>1.0622516556291393</v>
      </c>
    </row>
    <row r="127" spans="1:7" x14ac:dyDescent="0.2">
      <c r="A127" s="4">
        <f>IF('True_Odds_Calculator_2-way'!A128="","",'True_Odds_Calculator_2-way'!A128)</f>
        <v>1.72</v>
      </c>
      <c r="B127" s="4">
        <f>IF('True_Odds_Calculator_2-way'!B128="","",'True_Odds_Calculator_2-way'!B128)</f>
        <v>2.11</v>
      </c>
      <c r="C127" s="4">
        <f t="shared" si="4"/>
        <v>5.5328998126308981E-2</v>
      </c>
      <c r="D127" s="4">
        <f t="shared" si="6"/>
        <v>1.8059315286624205</v>
      </c>
      <c r="E127" s="4">
        <f t="shared" si="7"/>
        <v>2.2408001975796497</v>
      </c>
      <c r="G127" s="4">
        <f t="shared" si="5"/>
        <v>1.055328998126309</v>
      </c>
    </row>
    <row r="128" spans="1:7" x14ac:dyDescent="0.2">
      <c r="A128" s="4">
        <f>IF('True_Odds_Calculator_2-way'!A129="","",'True_Odds_Calculator_2-way'!A129)</f>
        <v>1.85</v>
      </c>
      <c r="B128" s="4">
        <f>IF('True_Odds_Calculator_2-way'!B129="","",'True_Odds_Calculator_2-way'!B129)</f>
        <v>2.06</v>
      </c>
      <c r="C128" s="4">
        <f t="shared" si="4"/>
        <v>2.5977433744424072E-2</v>
      </c>
      <c r="D128" s="4">
        <f t="shared" si="6"/>
        <v>1.8955483710519774</v>
      </c>
      <c r="E128" s="4">
        <f t="shared" si="7"/>
        <v>2.1166342682588173</v>
      </c>
      <c r="G128" s="4">
        <f t="shared" si="5"/>
        <v>1.0259774337444241</v>
      </c>
    </row>
    <row r="129" spans="1:7" x14ac:dyDescent="0.2">
      <c r="A129" s="4">
        <f>IF('True_Odds_Calculator_2-way'!A130="","",'True_Odds_Calculator_2-way'!A130)</f>
        <v>1.63</v>
      </c>
      <c r="B129" s="4">
        <f>IF('True_Odds_Calculator_2-way'!B130="","",'True_Odds_Calculator_2-way'!B130)</f>
        <v>2.37</v>
      </c>
      <c r="C129" s="4">
        <f t="shared" si="4"/>
        <v>3.5437860785379582E-2</v>
      </c>
      <c r="D129" s="4">
        <f t="shared" si="6"/>
        <v>1.6784775477395666</v>
      </c>
      <c r="E129" s="4">
        <f t="shared" si="7"/>
        <v>2.4738881239793793</v>
      </c>
      <c r="G129" s="4">
        <f t="shared" si="5"/>
        <v>1.0354378607853796</v>
      </c>
    </row>
    <row r="130" spans="1:7" x14ac:dyDescent="0.2">
      <c r="A130" s="4">
        <f>IF('True_Odds_Calculator_2-way'!A131="","",'True_Odds_Calculator_2-way'!A131)</f>
        <v>2.13</v>
      </c>
      <c r="B130" s="4">
        <f>IF('True_Odds_Calculator_2-way'!B131="","",'True_Odds_Calculator_2-way'!B131)</f>
        <v>1.79</v>
      </c>
      <c r="C130" s="4">
        <f t="shared" ref="C130:C193" si="8">IF(A130="","",((1/A130)+(1/B130))-1)</f>
        <v>2.8142785952212312E-2</v>
      </c>
      <c r="D130" s="4">
        <f t="shared" si="6"/>
        <v>2.1958130561234772</v>
      </c>
      <c r="E130" s="4">
        <f t="shared" si="7"/>
        <v>1.8362511137332338</v>
      </c>
      <c r="G130" s="4">
        <f t="shared" ref="G130:G193" si="9">IF(A130="","",C130+1)</f>
        <v>1.0281427859522123</v>
      </c>
    </row>
    <row r="131" spans="1:7" x14ac:dyDescent="0.2">
      <c r="A131" s="4">
        <f>IF('True_Odds_Calculator_2-way'!A132="","",'True_Odds_Calculator_2-way'!A132)</f>
        <v>2.77</v>
      </c>
      <c r="B131" s="4">
        <f>IF('True_Odds_Calculator_2-way'!B132="","",'True_Odds_Calculator_2-way'!B132)</f>
        <v>1.48</v>
      </c>
      <c r="C131" s="4">
        <f t="shared" si="8"/>
        <v>3.6686506000585428E-2</v>
      </c>
      <c r="D131" s="4">
        <f t="shared" ref="D131:D194" si="10">IF(A131="","",(2*A131)/(2-($C131*A131)))</f>
        <v>2.9182801822323463</v>
      </c>
      <c r="E131" s="4">
        <f t="shared" ref="E131:E194" si="11">IF(B131="","",(2*B131)/(2-($C131*B131)))</f>
        <v>1.5213002820246402</v>
      </c>
      <c r="G131" s="4">
        <f t="shared" si="9"/>
        <v>1.0366865060005854</v>
      </c>
    </row>
    <row r="132" spans="1:7" x14ac:dyDescent="0.2">
      <c r="A132" s="4">
        <f>IF('True_Odds_Calculator_2-way'!A133="","",'True_Odds_Calculator_2-way'!A133)</f>
        <v>2.88</v>
      </c>
      <c r="B132" s="4">
        <f>IF('True_Odds_Calculator_2-way'!B133="","",'True_Odds_Calculator_2-way'!B133)</f>
        <v>1.45</v>
      </c>
      <c r="C132" s="4">
        <f t="shared" si="8"/>
        <v>3.687739463601547E-2</v>
      </c>
      <c r="D132" s="4">
        <f t="shared" si="10"/>
        <v>3.0415149308084493</v>
      </c>
      <c r="E132" s="4">
        <f t="shared" si="11"/>
        <v>1.4898323225115948</v>
      </c>
      <c r="G132" s="4">
        <f t="shared" si="9"/>
        <v>1.0368773946360155</v>
      </c>
    </row>
    <row r="133" spans="1:7" x14ac:dyDescent="0.2">
      <c r="A133" s="4">
        <f>IF('True_Odds_Calculator_2-way'!A134="","",'True_Odds_Calculator_2-way'!A134)</f>
        <v>1.58</v>
      </c>
      <c r="B133" s="4">
        <f>IF('True_Odds_Calculator_2-way'!B134="","",'True_Odds_Calculator_2-way'!B134)</f>
        <v>2.41</v>
      </c>
      <c r="C133" s="4">
        <f t="shared" si="8"/>
        <v>4.7849151741162776E-2</v>
      </c>
      <c r="D133" s="4">
        <f t="shared" si="10"/>
        <v>1.6420716719134072</v>
      </c>
      <c r="E133" s="4">
        <f t="shared" si="11"/>
        <v>2.5574585264289071</v>
      </c>
      <c r="G133" s="4">
        <f t="shared" si="9"/>
        <v>1.0478491517411628</v>
      </c>
    </row>
    <row r="134" spans="1:7" x14ac:dyDescent="0.2">
      <c r="A134" s="4">
        <f>IF('True_Odds_Calculator_2-way'!A135="","",'True_Odds_Calculator_2-way'!A135)</f>
        <v>1.72</v>
      </c>
      <c r="B134" s="4">
        <f>IF('True_Odds_Calculator_2-way'!B135="","",'True_Odds_Calculator_2-way'!B135)</f>
        <v>2.02</v>
      </c>
      <c r="C134" s="4">
        <f t="shared" si="8"/>
        <v>7.6444853787704492E-2</v>
      </c>
      <c r="D134" s="4">
        <f t="shared" si="10"/>
        <v>1.8410343365832982</v>
      </c>
      <c r="E134" s="4">
        <f t="shared" si="11"/>
        <v>2.1890120967741939</v>
      </c>
      <c r="G134" s="4">
        <f t="shared" si="9"/>
        <v>1.0764448537877045</v>
      </c>
    </row>
    <row r="135" spans="1:7" x14ac:dyDescent="0.2">
      <c r="A135" s="4">
        <f>IF('True_Odds_Calculator_2-way'!A136="","",'True_Odds_Calculator_2-way'!A136)</f>
        <v>1.62</v>
      </c>
      <c r="B135" s="4">
        <f>IF('True_Odds_Calculator_2-way'!B136="","",'True_Odds_Calculator_2-way'!B136)</f>
        <v>2.38</v>
      </c>
      <c r="C135" s="4">
        <f t="shared" si="8"/>
        <v>3.7452017844174623E-2</v>
      </c>
      <c r="D135" s="4">
        <f t="shared" si="10"/>
        <v>1.6706820348383742</v>
      </c>
      <c r="E135" s="4">
        <f t="shared" si="11"/>
        <v>2.4910195115648013</v>
      </c>
      <c r="G135" s="4">
        <f t="shared" si="9"/>
        <v>1.0374520178441746</v>
      </c>
    </row>
    <row r="136" spans="1:7" x14ac:dyDescent="0.2">
      <c r="A136" s="4">
        <f>IF('True_Odds_Calculator_2-way'!A137="","",'True_Odds_Calculator_2-way'!A137)</f>
        <v>2.57</v>
      </c>
      <c r="B136" s="4">
        <f>IF('True_Odds_Calculator_2-way'!B137="","",'True_Odds_Calculator_2-way'!B137)</f>
        <v>1.56</v>
      </c>
      <c r="C136" s="4">
        <f t="shared" si="8"/>
        <v>3.0130699391399673E-2</v>
      </c>
      <c r="D136" s="4">
        <f t="shared" si="10"/>
        <v>2.6735129367831414</v>
      </c>
      <c r="E136" s="4">
        <f t="shared" si="11"/>
        <v>1.597545425565827</v>
      </c>
      <c r="G136" s="4">
        <f t="shared" si="9"/>
        <v>1.0301306993913997</v>
      </c>
    </row>
    <row r="137" spans="1:7" x14ac:dyDescent="0.2">
      <c r="A137" s="4">
        <f>IF('True_Odds_Calculator_2-way'!A138="","",'True_Odds_Calculator_2-way'!A138)</f>
        <v>1.79</v>
      </c>
      <c r="B137" s="4">
        <f>IF('True_Odds_Calculator_2-way'!B138="","",'True_Odds_Calculator_2-way'!B138)</f>
        <v>2.0499999999999998</v>
      </c>
      <c r="C137" s="4">
        <f t="shared" si="8"/>
        <v>4.6464095925875526E-2</v>
      </c>
      <c r="D137" s="4">
        <f t="shared" si="10"/>
        <v>1.8676676421936633</v>
      </c>
      <c r="E137" s="4">
        <f t="shared" si="11"/>
        <v>2.1525150315295498</v>
      </c>
      <c r="G137" s="4">
        <f t="shared" si="9"/>
        <v>1.0464640959258755</v>
      </c>
    </row>
    <row r="138" spans="1:7" x14ac:dyDescent="0.2">
      <c r="A138" s="4">
        <f>IF('True_Odds_Calculator_2-way'!A139="","",'True_Odds_Calculator_2-way'!A139)</f>
        <v>1.72</v>
      </c>
      <c r="B138" s="4">
        <f>IF('True_Odds_Calculator_2-way'!B139="","",'True_Odds_Calculator_2-way'!B139)</f>
        <v>2.2200000000000002</v>
      </c>
      <c r="C138" s="4">
        <f t="shared" si="8"/>
        <v>3.1845799287659737E-2</v>
      </c>
      <c r="D138" s="4">
        <f t="shared" si="10"/>
        <v>1.7684327528714336</v>
      </c>
      <c r="E138" s="4">
        <f t="shared" si="11"/>
        <v>2.3013500482160079</v>
      </c>
      <c r="G138" s="4">
        <f t="shared" si="9"/>
        <v>1.0318457992876597</v>
      </c>
    </row>
    <row r="139" spans="1:7" x14ac:dyDescent="0.2">
      <c r="A139" s="4">
        <f>IF('True_Odds_Calculator_2-way'!A140="","",'True_Odds_Calculator_2-way'!A140)</f>
        <v>2.4300000000000002</v>
      </c>
      <c r="B139" s="4">
        <f>IF('True_Odds_Calculator_2-way'!B140="","",'True_Odds_Calculator_2-way'!B140)</f>
        <v>1.62</v>
      </c>
      <c r="C139" s="4">
        <f t="shared" si="8"/>
        <v>2.8806584362139898E-2</v>
      </c>
      <c r="D139" s="4">
        <f t="shared" si="10"/>
        <v>2.5181347150259068</v>
      </c>
      <c r="E139" s="4">
        <f t="shared" si="11"/>
        <v>1.658703071672355</v>
      </c>
      <c r="G139" s="4">
        <f t="shared" si="9"/>
        <v>1.0288065843621399</v>
      </c>
    </row>
    <row r="140" spans="1:7" x14ac:dyDescent="0.2">
      <c r="A140" s="4">
        <f>IF('True_Odds_Calculator_2-way'!A141="","",'True_Odds_Calculator_2-way'!A141)</f>
        <v>2.09</v>
      </c>
      <c r="B140" s="4">
        <f>IF('True_Odds_Calculator_2-way'!B141="","",'True_Odds_Calculator_2-way'!B141)</f>
        <v>1.8</v>
      </c>
      <c r="C140" s="4">
        <f t="shared" si="8"/>
        <v>3.4024455077086735E-2</v>
      </c>
      <c r="D140" s="4">
        <f t="shared" si="10"/>
        <v>2.1670506912442398</v>
      </c>
      <c r="E140" s="4">
        <f t="shared" si="11"/>
        <v>1.8568608094768018</v>
      </c>
      <c r="G140" s="4">
        <f t="shared" si="9"/>
        <v>1.0340244550770867</v>
      </c>
    </row>
    <row r="141" spans="1:7" x14ac:dyDescent="0.2">
      <c r="A141" s="4">
        <f>IF('True_Odds_Calculator_2-way'!A142="","",'True_Odds_Calculator_2-way'!A142)</f>
        <v>2.2599999999999998</v>
      </c>
      <c r="B141" s="4">
        <f>IF('True_Odds_Calculator_2-way'!B142="","",'True_Odds_Calculator_2-way'!B142)</f>
        <v>1.69</v>
      </c>
      <c r="C141" s="4">
        <f t="shared" si="8"/>
        <v>3.4193852437555794E-2</v>
      </c>
      <c r="D141" s="4">
        <f t="shared" si="10"/>
        <v>2.3508340001231001</v>
      </c>
      <c r="E141" s="4">
        <f t="shared" si="11"/>
        <v>1.740283410033262</v>
      </c>
      <c r="G141" s="4">
        <f t="shared" si="9"/>
        <v>1.0341938524375558</v>
      </c>
    </row>
    <row r="142" spans="1:7" x14ac:dyDescent="0.2">
      <c r="A142" s="4">
        <f>IF('True_Odds_Calculator_2-way'!A143="","",'True_Odds_Calculator_2-way'!A143)</f>
        <v>1.81</v>
      </c>
      <c r="B142" s="4">
        <f>IF('True_Odds_Calculator_2-way'!B143="","",'True_Odds_Calculator_2-way'!B143)</f>
        <v>2.0699999999999998</v>
      </c>
      <c r="C142" s="4">
        <f t="shared" si="8"/>
        <v>3.5577975284917462E-2</v>
      </c>
      <c r="D142" s="4">
        <f t="shared" si="10"/>
        <v>1.8702173858786533</v>
      </c>
      <c r="E142" s="4">
        <f t="shared" si="11"/>
        <v>2.1491381535549374</v>
      </c>
      <c r="G142" s="4">
        <f t="shared" si="9"/>
        <v>1.0355779752849175</v>
      </c>
    </row>
    <row r="143" spans="1:7" x14ac:dyDescent="0.2">
      <c r="A143" s="4">
        <f>IF('True_Odds_Calculator_2-way'!A144="","",'True_Odds_Calculator_2-way'!A144)</f>
        <v>1.76</v>
      </c>
      <c r="B143" s="4">
        <f>IF('True_Odds_Calculator_2-way'!B144="","",'True_Odds_Calculator_2-way'!B144)</f>
        <v>2.15</v>
      </c>
      <c r="C143" s="4">
        <f t="shared" si="8"/>
        <v>3.3298097251585723E-2</v>
      </c>
      <c r="D143" s="4">
        <f t="shared" si="10"/>
        <v>1.8131288931480596</v>
      </c>
      <c r="E143" s="4">
        <f t="shared" si="11"/>
        <v>2.2298173246906305</v>
      </c>
      <c r="G143" s="4">
        <f t="shared" si="9"/>
        <v>1.0332980972515857</v>
      </c>
    </row>
    <row r="144" spans="1:7" x14ac:dyDescent="0.2">
      <c r="A144" s="4">
        <f>IF('True_Odds_Calculator_2-way'!A145="","",'True_Odds_Calculator_2-way'!A145)</f>
        <v>2.02</v>
      </c>
      <c r="B144" s="4">
        <f>IF('True_Odds_Calculator_2-way'!B145="","",'True_Odds_Calculator_2-way'!B145)</f>
        <v>1.87</v>
      </c>
      <c r="C144" s="4">
        <f t="shared" si="8"/>
        <v>2.9808863239265015E-2</v>
      </c>
      <c r="D144" s="4">
        <f t="shared" si="10"/>
        <v>2.082703865027292</v>
      </c>
      <c r="E144" s="4">
        <f t="shared" si="11"/>
        <v>1.9236135865967305</v>
      </c>
      <c r="G144" s="4">
        <f t="shared" si="9"/>
        <v>1.029808863239265</v>
      </c>
    </row>
    <row r="145" spans="1:7" x14ac:dyDescent="0.2">
      <c r="A145" s="4">
        <f>IF('True_Odds_Calculator_2-way'!A146="","",'True_Odds_Calculator_2-way'!A146)</f>
        <v>2.2799999999999998</v>
      </c>
      <c r="B145" s="4">
        <f>IF('True_Odds_Calculator_2-way'!B146="","",'True_Odds_Calculator_2-way'!B146)</f>
        <v>1.68</v>
      </c>
      <c r="C145" s="4">
        <f t="shared" si="8"/>
        <v>3.383458646616555E-2</v>
      </c>
      <c r="D145" s="4">
        <f t="shared" si="10"/>
        <v>2.3714710252600297</v>
      </c>
      <c r="E145" s="4">
        <f t="shared" si="11"/>
        <v>1.7291440953412784</v>
      </c>
      <c r="G145" s="4">
        <f t="shared" si="9"/>
        <v>1.0338345864661656</v>
      </c>
    </row>
    <row r="146" spans="1:7" x14ac:dyDescent="0.2">
      <c r="A146" s="4">
        <f>IF('True_Odds_Calculator_2-way'!A147="","",'True_Odds_Calculator_2-way'!A147)</f>
        <v>1.61</v>
      </c>
      <c r="B146" s="4">
        <f>IF('True_Odds_Calculator_2-way'!B147="","",'True_Odds_Calculator_2-way'!B147)</f>
        <v>2.41</v>
      </c>
      <c r="C146" s="4">
        <f t="shared" si="8"/>
        <v>3.6055771758459754E-2</v>
      </c>
      <c r="D146" s="4">
        <f t="shared" si="10"/>
        <v>1.6581269630990791</v>
      </c>
      <c r="E146" s="4">
        <f t="shared" si="11"/>
        <v>2.5194636537774748</v>
      </c>
      <c r="G146" s="4">
        <f t="shared" si="9"/>
        <v>1.0360557717584598</v>
      </c>
    </row>
    <row r="147" spans="1:7" x14ac:dyDescent="0.2">
      <c r="A147" s="4">
        <f>IF('True_Odds_Calculator_2-way'!A148="","",'True_Odds_Calculator_2-way'!A148)</f>
        <v>1.88</v>
      </c>
      <c r="B147" s="4">
        <f>IF('True_Odds_Calculator_2-way'!B148="","",'True_Odds_Calculator_2-way'!B148)</f>
        <v>2</v>
      </c>
      <c r="C147" s="4">
        <f t="shared" si="8"/>
        <v>3.1914893617021267E-2</v>
      </c>
      <c r="D147" s="4">
        <f t="shared" si="10"/>
        <v>1.9381443298969072</v>
      </c>
      <c r="E147" s="4">
        <f t="shared" si="11"/>
        <v>2.0659340659340657</v>
      </c>
      <c r="G147" s="4">
        <f t="shared" si="9"/>
        <v>1.0319148936170213</v>
      </c>
    </row>
    <row r="148" spans="1:7" x14ac:dyDescent="0.2">
      <c r="A148" s="4">
        <f>IF('True_Odds_Calculator_2-way'!A149="","",'True_Odds_Calculator_2-way'!A149)</f>
        <v>2.7</v>
      </c>
      <c r="B148" s="4">
        <f>IF('True_Odds_Calculator_2-way'!B149="","",'True_Odds_Calculator_2-way'!B149)</f>
        <v>1.51</v>
      </c>
      <c r="C148" s="4">
        <f t="shared" si="8"/>
        <v>3.2622025999509585E-2</v>
      </c>
      <c r="D148" s="4">
        <f t="shared" si="10"/>
        <v>2.8243851749220652</v>
      </c>
      <c r="E148" s="4">
        <f t="shared" si="11"/>
        <v>1.5481298651984055</v>
      </c>
      <c r="G148" s="4">
        <f t="shared" si="9"/>
        <v>1.0326220259995096</v>
      </c>
    </row>
    <row r="149" spans="1:7" x14ac:dyDescent="0.2">
      <c r="A149" s="4">
        <f>IF('True_Odds_Calculator_2-way'!A150="","",'True_Odds_Calculator_2-way'!A150)</f>
        <v>2.44</v>
      </c>
      <c r="B149" s="4">
        <f>IF('True_Odds_Calculator_2-way'!B150="","",'True_Odds_Calculator_2-way'!B150)</f>
        <v>1.61</v>
      </c>
      <c r="C149" s="4">
        <f t="shared" si="8"/>
        <v>3.0954077996130813E-2</v>
      </c>
      <c r="D149" s="4">
        <f t="shared" si="10"/>
        <v>2.5357603924606251</v>
      </c>
      <c r="E149" s="4">
        <f t="shared" si="11"/>
        <v>1.6511432414256895</v>
      </c>
      <c r="G149" s="4">
        <f t="shared" si="9"/>
        <v>1.0309540779961308</v>
      </c>
    </row>
    <row r="150" spans="1:7" x14ac:dyDescent="0.2">
      <c r="A150" s="4">
        <f>IF('True_Odds_Calculator_2-way'!A151="","",'True_Odds_Calculator_2-way'!A151)</f>
        <v>2.61</v>
      </c>
      <c r="B150" s="4">
        <f>IF('True_Odds_Calculator_2-way'!B151="","",'True_Odds_Calculator_2-way'!B151)</f>
        <v>1.55</v>
      </c>
      <c r="C150" s="4">
        <f t="shared" si="8"/>
        <v>2.830305277468792E-2</v>
      </c>
      <c r="D150" s="4">
        <f t="shared" si="10"/>
        <v>2.7100988109194435</v>
      </c>
      <c r="E150" s="4">
        <f t="shared" si="11"/>
        <v>1.58476153168152</v>
      </c>
      <c r="G150" s="4">
        <f t="shared" si="9"/>
        <v>1.0283030527746879</v>
      </c>
    </row>
    <row r="151" spans="1:7" x14ac:dyDescent="0.2">
      <c r="A151" s="4">
        <f>IF('True_Odds_Calculator_2-way'!A152="","",'True_Odds_Calculator_2-way'!A152)</f>
        <v>1.6</v>
      </c>
      <c r="B151" s="4">
        <f>IF('True_Odds_Calculator_2-way'!B152="","",'True_Odds_Calculator_2-way'!B152)</f>
        <v>2.39</v>
      </c>
      <c r="C151" s="4">
        <f t="shared" si="8"/>
        <v>4.3410041841004166E-2</v>
      </c>
      <c r="D151" s="4">
        <f t="shared" si="10"/>
        <v>1.6575639358474208</v>
      </c>
      <c r="E151" s="4">
        <f t="shared" si="11"/>
        <v>2.5207646671061306</v>
      </c>
      <c r="G151" s="4">
        <f t="shared" si="9"/>
        <v>1.0434100418410042</v>
      </c>
    </row>
    <row r="152" spans="1:7" x14ac:dyDescent="0.2">
      <c r="A152" s="4">
        <f>IF('True_Odds_Calculator_2-way'!A153="","",'True_Odds_Calculator_2-way'!A153)</f>
        <v>1.49</v>
      </c>
      <c r="B152" s="4">
        <f>IF('True_Odds_Calculator_2-way'!B153="","",'True_Odds_Calculator_2-way'!B153)</f>
        <v>2.72</v>
      </c>
      <c r="C152" s="4">
        <f t="shared" si="8"/>
        <v>3.8787998420844794E-2</v>
      </c>
      <c r="D152" s="4">
        <f t="shared" si="10"/>
        <v>1.5343378511395471</v>
      </c>
      <c r="E152" s="4">
        <f t="shared" si="11"/>
        <v>2.871475131075528</v>
      </c>
      <c r="G152" s="4">
        <f t="shared" si="9"/>
        <v>1.0387879984208448</v>
      </c>
    </row>
    <row r="153" spans="1:7" x14ac:dyDescent="0.2">
      <c r="A153" s="4">
        <f>IF('True_Odds_Calculator_2-way'!A154="","",'True_Odds_Calculator_2-way'!A154)</f>
        <v>1.67</v>
      </c>
      <c r="B153" s="4">
        <f>IF('True_Odds_Calculator_2-way'!B154="","",'True_Odds_Calculator_2-way'!B154)</f>
        <v>2.2000000000000002</v>
      </c>
      <c r="C153" s="4">
        <f t="shared" si="8"/>
        <v>5.3347849755035481E-2</v>
      </c>
      <c r="D153" s="4">
        <f t="shared" si="10"/>
        <v>1.7478591817316842</v>
      </c>
      <c r="E153" s="4">
        <f t="shared" si="11"/>
        <v>2.3371501272264634</v>
      </c>
      <c r="G153" s="4">
        <f t="shared" si="9"/>
        <v>1.0533478497550355</v>
      </c>
    </row>
    <row r="154" spans="1:7" x14ac:dyDescent="0.2">
      <c r="A154" s="4">
        <f>IF('True_Odds_Calculator_2-way'!A155="","",'True_Odds_Calculator_2-way'!A155)</f>
        <v>2.04</v>
      </c>
      <c r="B154" s="4">
        <f>IF('True_Odds_Calculator_2-way'!B155="","",'True_Odds_Calculator_2-way'!B155)</f>
        <v>1.84</v>
      </c>
      <c r="C154" s="4">
        <f t="shared" si="8"/>
        <v>3.3674339300937772E-2</v>
      </c>
      <c r="D154" s="4">
        <f t="shared" si="10"/>
        <v>2.1125619090499774</v>
      </c>
      <c r="E154" s="4">
        <f t="shared" si="11"/>
        <v>1.8988263860785108</v>
      </c>
      <c r="G154" s="4">
        <f t="shared" si="9"/>
        <v>1.0336743393009378</v>
      </c>
    </row>
    <row r="155" spans="1:7" x14ac:dyDescent="0.2">
      <c r="A155" s="4">
        <f>IF('True_Odds_Calculator_2-way'!A156="","",'True_Odds_Calculator_2-way'!A156)</f>
        <v>2.39</v>
      </c>
      <c r="B155" s="4">
        <f>IF('True_Odds_Calculator_2-way'!B156="","",'True_Odds_Calculator_2-way'!B156)</f>
        <v>1.58</v>
      </c>
      <c r="C155" s="4">
        <f t="shared" si="8"/>
        <v>5.1321434246067277E-2</v>
      </c>
      <c r="D155" s="4">
        <f t="shared" si="10"/>
        <v>2.546153327489717</v>
      </c>
      <c r="E155" s="4">
        <f t="shared" si="11"/>
        <v>1.6467663861148663</v>
      </c>
      <c r="G155" s="4">
        <f t="shared" si="9"/>
        <v>1.0513214342460673</v>
      </c>
    </row>
    <row r="156" spans="1:7" x14ac:dyDescent="0.2">
      <c r="A156" s="4">
        <f>IF('True_Odds_Calculator_2-way'!A157="","",'True_Odds_Calculator_2-way'!A157)</f>
        <v>1.55</v>
      </c>
      <c r="B156" s="4">
        <f>IF('True_Odds_Calculator_2-way'!B157="","",'True_Odds_Calculator_2-way'!B157)</f>
        <v>2.58</v>
      </c>
      <c r="C156" s="4">
        <f t="shared" si="8"/>
        <v>3.275818954738674E-2</v>
      </c>
      <c r="D156" s="4">
        <f t="shared" si="10"/>
        <v>1.5903758202425928</v>
      </c>
      <c r="E156" s="4">
        <f t="shared" si="11"/>
        <v>2.6938363085213872</v>
      </c>
      <c r="G156" s="4">
        <f t="shared" si="9"/>
        <v>1.0327581895473867</v>
      </c>
    </row>
    <row r="157" spans="1:7" x14ac:dyDescent="0.2">
      <c r="A157" s="4">
        <f>IF('True_Odds_Calculator_2-way'!A158="","",'True_Odds_Calculator_2-way'!A158)</f>
        <v>1.75</v>
      </c>
      <c r="B157" s="4">
        <f>IF('True_Odds_Calculator_2-way'!B158="","",'True_Odds_Calculator_2-way'!B158)</f>
        <v>2.16</v>
      </c>
      <c r="C157" s="4">
        <f t="shared" si="8"/>
        <v>3.4391534391534417E-2</v>
      </c>
      <c r="D157" s="4">
        <f t="shared" si="10"/>
        <v>1.8042959427207637</v>
      </c>
      <c r="E157" s="4">
        <f t="shared" si="11"/>
        <v>2.2433234421364987</v>
      </c>
      <c r="G157" s="4">
        <f t="shared" si="9"/>
        <v>1.0343915343915344</v>
      </c>
    </row>
    <row r="158" spans="1:7" x14ac:dyDescent="0.2">
      <c r="A158" s="4">
        <f>IF('True_Odds_Calculator_2-way'!A159="","",'True_Odds_Calculator_2-way'!A159)</f>
        <v>1.64</v>
      </c>
      <c r="B158" s="4">
        <f>IF('True_Odds_Calculator_2-way'!B159="","",'True_Odds_Calculator_2-way'!B159)</f>
        <v>2.35</v>
      </c>
      <c r="C158" s="4">
        <f t="shared" si="8"/>
        <v>3.5288012454592677E-2</v>
      </c>
      <c r="D158" s="4">
        <f t="shared" si="10"/>
        <v>1.6888694127957931</v>
      </c>
      <c r="E158" s="4">
        <f t="shared" si="11"/>
        <v>2.4516539440203564</v>
      </c>
      <c r="G158" s="4">
        <f t="shared" si="9"/>
        <v>1.0352880124545927</v>
      </c>
    </row>
    <row r="159" spans="1:7" x14ac:dyDescent="0.2">
      <c r="A159" s="4">
        <f>IF('True_Odds_Calculator_2-way'!A160="","",'True_Odds_Calculator_2-way'!A160)</f>
        <v>1.62</v>
      </c>
      <c r="B159" s="4">
        <f>IF('True_Odds_Calculator_2-way'!B160="","",'True_Odds_Calculator_2-way'!B160)</f>
        <v>2.41</v>
      </c>
      <c r="C159" s="4">
        <f t="shared" si="8"/>
        <v>3.2221709953383471E-2</v>
      </c>
      <c r="D159" s="4">
        <f t="shared" si="10"/>
        <v>1.6634144263133228</v>
      </c>
      <c r="E159" s="4">
        <f t="shared" si="11"/>
        <v>2.5073534133966988</v>
      </c>
      <c r="G159" s="4">
        <f t="shared" si="9"/>
        <v>1.0322217099533835</v>
      </c>
    </row>
    <row r="160" spans="1:7" x14ac:dyDescent="0.2">
      <c r="A160" s="4">
        <f>IF('True_Odds_Calculator_2-way'!A161="","",'True_Odds_Calculator_2-way'!A161)</f>
        <v>2.4</v>
      </c>
      <c r="B160" s="4">
        <f>IF('True_Odds_Calculator_2-way'!B161="","",'True_Odds_Calculator_2-way'!B161)</f>
        <v>1.62</v>
      </c>
      <c r="C160" s="4">
        <f t="shared" si="8"/>
        <v>3.3950617283950546E-2</v>
      </c>
      <c r="D160" s="4">
        <f t="shared" si="10"/>
        <v>2.5019305019305014</v>
      </c>
      <c r="E160" s="4">
        <f t="shared" si="11"/>
        <v>1.6658097686375322</v>
      </c>
      <c r="G160" s="4">
        <f t="shared" si="9"/>
        <v>1.0339506172839505</v>
      </c>
    </row>
    <row r="161" spans="1:7" x14ac:dyDescent="0.2">
      <c r="A161" s="4">
        <f>IF('True_Odds_Calculator_2-way'!A162="","",'True_Odds_Calculator_2-way'!A162)</f>
        <v>1.9</v>
      </c>
      <c r="B161" s="4">
        <f>IF('True_Odds_Calculator_2-way'!B162="","",'True_Odds_Calculator_2-way'!B162)</f>
        <v>2</v>
      </c>
      <c r="C161" s="4">
        <f t="shared" si="8"/>
        <v>2.631578947368407E-2</v>
      </c>
      <c r="D161" s="4">
        <f t="shared" si="10"/>
        <v>1.9487179487179485</v>
      </c>
      <c r="E161" s="4">
        <f t="shared" si="11"/>
        <v>2.0540540540540539</v>
      </c>
      <c r="G161" s="4">
        <f t="shared" si="9"/>
        <v>1.0263157894736841</v>
      </c>
    </row>
    <row r="162" spans="1:7" x14ac:dyDescent="0.2">
      <c r="A162" s="4">
        <f>IF('True_Odds_Calculator_2-way'!A163="","",'True_Odds_Calculator_2-way'!A163)</f>
        <v>2.0699999999999998</v>
      </c>
      <c r="B162" s="4">
        <f>IF('True_Odds_Calculator_2-way'!B163="","",'True_Odds_Calculator_2-way'!B163)</f>
        <v>1.76</v>
      </c>
      <c r="C162" s="4">
        <f t="shared" si="8"/>
        <v>5.1273605621431795E-2</v>
      </c>
      <c r="D162" s="4">
        <f t="shared" si="10"/>
        <v>2.1860074402976122</v>
      </c>
      <c r="E162" s="4">
        <f t="shared" si="11"/>
        <v>1.8431650308610747</v>
      </c>
      <c r="G162" s="4">
        <f t="shared" si="9"/>
        <v>1.0512736056214318</v>
      </c>
    </row>
    <row r="163" spans="1:7" x14ac:dyDescent="0.2">
      <c r="A163" s="4">
        <f>IF('True_Odds_Calculator_2-way'!A164="","",'True_Odds_Calculator_2-way'!A164)</f>
        <v>2.57</v>
      </c>
      <c r="B163" s="4">
        <f>IF('True_Odds_Calculator_2-way'!B164="","",'True_Odds_Calculator_2-way'!B164)</f>
        <v>1.51</v>
      </c>
      <c r="C163" s="4">
        <f t="shared" si="8"/>
        <v>5.1356713994897829E-2</v>
      </c>
      <c r="D163" s="4">
        <f t="shared" si="10"/>
        <v>2.7515864856241357</v>
      </c>
      <c r="E163" s="4">
        <f t="shared" si="11"/>
        <v>1.5709110045135304</v>
      </c>
      <c r="G163" s="4">
        <f t="shared" si="9"/>
        <v>1.0513567139948978</v>
      </c>
    </row>
    <row r="164" spans="1:7" x14ac:dyDescent="0.2">
      <c r="A164" s="4">
        <f>IF('True_Odds_Calculator_2-way'!A165="","",'True_Odds_Calculator_2-way'!A165)</f>
        <v>1.58</v>
      </c>
      <c r="B164" s="4">
        <f>IF('True_Odds_Calculator_2-way'!B165="","",'True_Odds_Calculator_2-way'!B165)</f>
        <v>2.5</v>
      </c>
      <c r="C164" s="4">
        <f t="shared" si="8"/>
        <v>3.2911392405063244E-2</v>
      </c>
      <c r="D164" s="4">
        <f t="shared" si="10"/>
        <v>1.62217659137577</v>
      </c>
      <c r="E164" s="4">
        <f t="shared" si="11"/>
        <v>2.6072607260726071</v>
      </c>
      <c r="G164" s="4">
        <f t="shared" si="9"/>
        <v>1.0329113924050632</v>
      </c>
    </row>
    <row r="165" spans="1:7" x14ac:dyDescent="0.2">
      <c r="A165" s="4">
        <f>IF('True_Odds_Calculator_2-way'!A166="","",'True_Odds_Calculator_2-way'!A166)</f>
        <v>1.35</v>
      </c>
      <c r="B165" s="4">
        <f>IF('True_Odds_Calculator_2-way'!B166="","",'True_Odds_Calculator_2-way'!B166)</f>
        <v>3.33</v>
      </c>
      <c r="C165" s="4">
        <f t="shared" si="8"/>
        <v>4.1041041041041115E-2</v>
      </c>
      <c r="D165" s="4">
        <f t="shared" si="10"/>
        <v>1.3884642112578183</v>
      </c>
      <c r="E165" s="4">
        <f t="shared" si="11"/>
        <v>3.574239713774598</v>
      </c>
      <c r="G165" s="4">
        <f t="shared" si="9"/>
        <v>1.0410410410410411</v>
      </c>
    </row>
    <row r="166" spans="1:7" x14ac:dyDescent="0.2">
      <c r="A166" s="4">
        <f>IF('True_Odds_Calculator_2-way'!A167="","",'True_Odds_Calculator_2-way'!A167)</f>
        <v>2.06</v>
      </c>
      <c r="B166" s="4">
        <f>IF('True_Odds_Calculator_2-way'!B167="","",'True_Odds_Calculator_2-way'!B167)</f>
        <v>1.84</v>
      </c>
      <c r="C166" s="4">
        <f t="shared" si="8"/>
        <v>2.891515407344869E-2</v>
      </c>
      <c r="D166" s="4">
        <f t="shared" si="10"/>
        <v>2.1232354918216445</v>
      </c>
      <c r="E166" s="4">
        <f t="shared" si="11"/>
        <v>1.8902852583283463</v>
      </c>
      <c r="G166" s="4">
        <f t="shared" si="9"/>
        <v>1.0289151540734487</v>
      </c>
    </row>
    <row r="167" spans="1:7" x14ac:dyDescent="0.2">
      <c r="A167" s="4">
        <f>IF('True_Odds_Calculator_2-way'!A168="","",'True_Odds_Calculator_2-way'!A168)</f>
        <v>1.9</v>
      </c>
      <c r="B167" s="4">
        <f>IF('True_Odds_Calculator_2-way'!B168="","",'True_Odds_Calculator_2-way'!B168)</f>
        <v>1.96</v>
      </c>
      <c r="C167" s="4">
        <f t="shared" si="8"/>
        <v>3.6519871106337254E-2</v>
      </c>
      <c r="D167" s="4">
        <f t="shared" si="10"/>
        <v>1.9682875264270612</v>
      </c>
      <c r="E167" s="4">
        <f t="shared" si="11"/>
        <v>2.0327510917030565</v>
      </c>
      <c r="G167" s="4">
        <f t="shared" si="9"/>
        <v>1.0365198711063373</v>
      </c>
    </row>
    <row r="168" spans="1:7" x14ac:dyDescent="0.2">
      <c r="A168" s="4">
        <f>IF('True_Odds_Calculator_2-way'!A169="","",'True_Odds_Calculator_2-way'!A169)</f>
        <v>1.94</v>
      </c>
      <c r="B168" s="4">
        <f>IF('True_Odds_Calculator_2-way'!B169="","",'True_Odds_Calculator_2-way'!B169)</f>
        <v>1.96</v>
      </c>
      <c r="C168" s="4">
        <f t="shared" si="8"/>
        <v>2.5667999158426325E-2</v>
      </c>
      <c r="D168" s="4">
        <f t="shared" si="10"/>
        <v>1.9895353704478862</v>
      </c>
      <c r="E168" s="4">
        <f t="shared" si="11"/>
        <v>2.0105752961082914</v>
      </c>
      <c r="G168" s="4">
        <f t="shared" si="9"/>
        <v>1.0256679991584263</v>
      </c>
    </row>
    <row r="169" spans="1:7" x14ac:dyDescent="0.2">
      <c r="A169" s="4">
        <f>IF('True_Odds_Calculator_2-way'!A170="","",'True_Odds_Calculator_2-way'!A170)</f>
        <v>1.57</v>
      </c>
      <c r="B169" s="4">
        <f>IF('True_Odds_Calculator_2-way'!B170="","",'True_Odds_Calculator_2-way'!B170)</f>
        <v>2.5099999999999998</v>
      </c>
      <c r="C169" s="4">
        <f t="shared" si="8"/>
        <v>3.5349049661227649E-2</v>
      </c>
      <c r="D169" s="4">
        <f t="shared" si="10"/>
        <v>1.6148093511176675</v>
      </c>
      <c r="E169" s="4">
        <f t="shared" si="11"/>
        <v>2.6265204785550034</v>
      </c>
      <c r="G169" s="4">
        <f t="shared" si="9"/>
        <v>1.0353490496612276</v>
      </c>
    </row>
    <row r="170" spans="1:7" x14ac:dyDescent="0.2">
      <c r="A170" s="4">
        <f>IF('True_Odds_Calculator_2-way'!A171="","",'True_Odds_Calculator_2-way'!A171)</f>
        <v>2.02</v>
      </c>
      <c r="B170" s="4">
        <f>IF('True_Odds_Calculator_2-way'!B171="","",'True_Odds_Calculator_2-way'!B171)</f>
        <v>1.88</v>
      </c>
      <c r="C170" s="4">
        <f t="shared" si="8"/>
        <v>2.6964398567516312E-2</v>
      </c>
      <c r="D170" s="4">
        <f t="shared" si="10"/>
        <v>2.0765529308836395</v>
      </c>
      <c r="E170" s="4">
        <f t="shared" si="11"/>
        <v>1.9288906948394962</v>
      </c>
      <c r="G170" s="4">
        <f t="shared" si="9"/>
        <v>1.0269643985675163</v>
      </c>
    </row>
    <row r="171" spans="1:7" x14ac:dyDescent="0.2">
      <c r="A171" s="4">
        <f>IF('True_Odds_Calculator_2-way'!A172="","",'True_Odds_Calculator_2-way'!A172)</f>
        <v>1.8</v>
      </c>
      <c r="B171" s="4">
        <f>IF('True_Odds_Calculator_2-way'!B172="","",'True_Odds_Calculator_2-way'!B172)</f>
        <v>2.11</v>
      </c>
      <c r="C171" s="4">
        <f t="shared" si="8"/>
        <v>2.9489204844655115E-2</v>
      </c>
      <c r="D171" s="4">
        <f t="shared" si="10"/>
        <v>1.8490749756572542</v>
      </c>
      <c r="E171" s="4">
        <f t="shared" si="11"/>
        <v>2.1777522935779814</v>
      </c>
      <c r="G171" s="4">
        <f t="shared" si="9"/>
        <v>1.0294892048446551</v>
      </c>
    </row>
    <row r="172" spans="1:7" x14ac:dyDescent="0.2">
      <c r="A172" s="4">
        <f>IF('True_Odds_Calculator_2-way'!A173="","",'True_Odds_Calculator_2-way'!A173)</f>
        <v>1.66</v>
      </c>
      <c r="B172" s="4">
        <f>IF('True_Odds_Calculator_2-way'!B173="","",'True_Odds_Calculator_2-way'!B173)</f>
        <v>2.34</v>
      </c>
      <c r="C172" s="4">
        <f t="shared" si="8"/>
        <v>2.9760065904644417E-2</v>
      </c>
      <c r="D172" s="4">
        <f t="shared" si="10"/>
        <v>1.7020418894049603</v>
      </c>
      <c r="E172" s="4">
        <f t="shared" si="11"/>
        <v>2.4244164274123086</v>
      </c>
      <c r="G172" s="4">
        <f t="shared" si="9"/>
        <v>1.0297600659046444</v>
      </c>
    </row>
    <row r="173" spans="1:7" x14ac:dyDescent="0.2">
      <c r="A173" s="4">
        <f>IF('True_Odds_Calculator_2-way'!A174="","",'True_Odds_Calculator_2-way'!A174)</f>
        <v>2.2400000000000002</v>
      </c>
      <c r="B173" s="4">
        <f>IF('True_Odds_Calculator_2-way'!B174="","",'True_Odds_Calculator_2-way'!B174)</f>
        <v>1.7</v>
      </c>
      <c r="C173" s="4">
        <f t="shared" si="8"/>
        <v>3.4663865546218364E-2</v>
      </c>
      <c r="D173" s="4">
        <f t="shared" si="10"/>
        <v>2.3304773561811505</v>
      </c>
      <c r="E173" s="4">
        <f t="shared" si="11"/>
        <v>1.7516099356025756</v>
      </c>
      <c r="G173" s="4">
        <f t="shared" si="9"/>
        <v>1.0346638655462184</v>
      </c>
    </row>
    <row r="174" spans="1:7" x14ac:dyDescent="0.2">
      <c r="A174" s="4">
        <f>IF('True_Odds_Calculator_2-way'!A175="","",'True_Odds_Calculator_2-way'!A175)</f>
        <v>2.29</v>
      </c>
      <c r="B174" s="4">
        <f>IF('True_Odds_Calculator_2-way'!B175="","",'True_Odds_Calculator_2-way'!B175)</f>
        <v>1.67</v>
      </c>
      <c r="C174" s="4">
        <f t="shared" si="8"/>
        <v>3.5483617917004384E-2</v>
      </c>
      <c r="D174" s="4">
        <f t="shared" si="10"/>
        <v>2.3869799956308713</v>
      </c>
      <c r="E174" s="4">
        <f t="shared" si="11"/>
        <v>1.7209909322052965</v>
      </c>
      <c r="G174" s="4">
        <f t="shared" si="9"/>
        <v>1.0354836179170044</v>
      </c>
    </row>
    <row r="175" spans="1:7" x14ac:dyDescent="0.2">
      <c r="A175" s="4">
        <f>IF('True_Odds_Calculator_2-way'!A176="","",'True_Odds_Calculator_2-way'!A176)</f>
        <v>2.04</v>
      </c>
      <c r="B175" s="4">
        <f>IF('True_Odds_Calculator_2-way'!B176="","",'True_Odds_Calculator_2-way'!B176)</f>
        <v>1.85</v>
      </c>
      <c r="C175" s="4">
        <f t="shared" si="8"/>
        <v>3.0736618971912932E-2</v>
      </c>
      <c r="D175" s="4">
        <f t="shared" si="10"/>
        <v>2.1060267857142851</v>
      </c>
      <c r="E175" s="4">
        <f t="shared" si="11"/>
        <v>1.9041372351160444</v>
      </c>
      <c r="G175" s="4">
        <f t="shared" si="9"/>
        <v>1.0307366189719129</v>
      </c>
    </row>
    <row r="176" spans="1:7" x14ac:dyDescent="0.2">
      <c r="A176" s="4">
        <f>IF('True_Odds_Calculator_2-way'!A177="","",'True_Odds_Calculator_2-way'!A177)</f>
        <v>1.85</v>
      </c>
      <c r="B176" s="4">
        <f>IF('True_Odds_Calculator_2-way'!B177="","",'True_Odds_Calculator_2-way'!B177)</f>
        <v>2.0499999999999998</v>
      </c>
      <c r="C176" s="4">
        <f t="shared" si="8"/>
        <v>2.8345418589321048E-2</v>
      </c>
      <c r="D176" s="4">
        <f t="shared" si="10"/>
        <v>1.8998121477770822</v>
      </c>
      <c r="E176" s="4">
        <f t="shared" si="11"/>
        <v>2.1113430758524703</v>
      </c>
      <c r="G176" s="4">
        <f t="shared" si="9"/>
        <v>1.028345418589321</v>
      </c>
    </row>
    <row r="177" spans="1:7" x14ac:dyDescent="0.2">
      <c r="A177" s="4">
        <f>IF('True_Odds_Calculator_2-way'!A178="","",'True_Odds_Calculator_2-way'!A178)</f>
        <v>1.89</v>
      </c>
      <c r="B177" s="4">
        <f>IF('True_Odds_Calculator_2-way'!B178="","",'True_Odds_Calculator_2-way'!B178)</f>
        <v>1.98</v>
      </c>
      <c r="C177" s="4">
        <f t="shared" si="8"/>
        <v>3.4151034151034265E-2</v>
      </c>
      <c r="D177" s="4">
        <f t="shared" si="10"/>
        <v>1.9530295913574449</v>
      </c>
      <c r="E177" s="4">
        <f t="shared" si="11"/>
        <v>2.0492853622474128</v>
      </c>
      <c r="G177" s="4">
        <f t="shared" si="9"/>
        <v>1.0341510341510343</v>
      </c>
    </row>
    <row r="178" spans="1:7" x14ac:dyDescent="0.2">
      <c r="A178" s="4">
        <f>IF('True_Odds_Calculator_2-way'!A179="","",'True_Odds_Calculator_2-way'!A179)</f>
        <v>1.74</v>
      </c>
      <c r="B178" s="4">
        <f>IF('True_Odds_Calculator_2-way'!B179="","",'True_Odds_Calculator_2-way'!B179)</f>
        <v>2.16</v>
      </c>
      <c r="C178" s="4">
        <f t="shared" si="8"/>
        <v>3.7675606641123682E-2</v>
      </c>
      <c r="D178" s="4">
        <f t="shared" si="10"/>
        <v>1.7989661114302122</v>
      </c>
      <c r="E178" s="4">
        <f t="shared" si="11"/>
        <v>2.2516175413371671</v>
      </c>
      <c r="G178" s="4">
        <f t="shared" si="9"/>
        <v>1.0376756066411237</v>
      </c>
    </row>
    <row r="179" spans="1:7" x14ac:dyDescent="0.2">
      <c r="A179" s="4">
        <f>IF('True_Odds_Calculator_2-way'!A180="","",'True_Odds_Calculator_2-way'!A180)</f>
        <v>1.85</v>
      </c>
      <c r="B179" s="4">
        <f>IF('True_Odds_Calculator_2-way'!B180="","",'True_Odds_Calculator_2-way'!B180)</f>
        <v>2.0099999999999998</v>
      </c>
      <c r="C179" s="4">
        <f t="shared" si="8"/>
        <v>3.80529783514858E-2</v>
      </c>
      <c r="D179" s="4">
        <f t="shared" si="10"/>
        <v>1.9174938764986464</v>
      </c>
      <c r="E179" s="4">
        <f t="shared" si="11"/>
        <v>2.0899255304201207</v>
      </c>
      <c r="G179" s="4">
        <f t="shared" si="9"/>
        <v>1.0380529783514858</v>
      </c>
    </row>
    <row r="180" spans="1:7" x14ac:dyDescent="0.2">
      <c r="A180" s="4">
        <f>IF('True_Odds_Calculator_2-way'!A181="","",'True_Odds_Calculator_2-way'!A181)</f>
        <v>1.87</v>
      </c>
      <c r="B180" s="4">
        <f>IF('True_Odds_Calculator_2-way'!B181="","",'True_Odds_Calculator_2-way'!B181)</f>
        <v>1.98</v>
      </c>
      <c r="C180" s="4">
        <f t="shared" si="8"/>
        <v>3.9809863339275164E-2</v>
      </c>
      <c r="D180" s="4">
        <f t="shared" si="10"/>
        <v>1.9422965954991347</v>
      </c>
      <c r="E180" s="4">
        <f t="shared" si="11"/>
        <v>2.0612369871402327</v>
      </c>
      <c r="G180" s="4">
        <f t="shared" si="9"/>
        <v>1.0398098633392752</v>
      </c>
    </row>
    <row r="181" spans="1:7" x14ac:dyDescent="0.2">
      <c r="A181" s="4">
        <f>IF('True_Odds_Calculator_2-way'!A182="","",'True_Odds_Calculator_2-way'!A182)</f>
        <v>1.74</v>
      </c>
      <c r="B181" s="4">
        <f>IF('True_Odds_Calculator_2-way'!B182="","",'True_Odds_Calculator_2-way'!B182)</f>
        <v>2.15</v>
      </c>
      <c r="C181" s="4">
        <f t="shared" si="8"/>
        <v>3.9828922747928264E-2</v>
      </c>
      <c r="D181" s="4">
        <f t="shared" si="10"/>
        <v>1.8024572392194651</v>
      </c>
      <c r="E181" s="4">
        <f t="shared" si="11"/>
        <v>2.2461723206244368</v>
      </c>
      <c r="G181" s="4">
        <f t="shared" si="9"/>
        <v>1.0398289227479283</v>
      </c>
    </row>
    <row r="182" spans="1:7" x14ac:dyDescent="0.2">
      <c r="A182" s="4">
        <f>IF('True_Odds_Calculator_2-way'!A183="","",'True_Odds_Calculator_2-way'!A183)</f>
        <v>1.77</v>
      </c>
      <c r="B182" s="4">
        <f>IF('True_Odds_Calculator_2-way'!B183="","",'True_Odds_Calculator_2-way'!B183)</f>
        <v>2.09</v>
      </c>
      <c r="C182" s="4">
        <f t="shared" si="8"/>
        <v>4.3440650933960434E-2</v>
      </c>
      <c r="D182" s="4">
        <f t="shared" si="10"/>
        <v>1.8407682929863407</v>
      </c>
      <c r="E182" s="4">
        <f t="shared" si="11"/>
        <v>2.1893883348622492</v>
      </c>
      <c r="G182" s="4">
        <f t="shared" si="9"/>
        <v>1.0434406509339604</v>
      </c>
    </row>
    <row r="183" spans="1:7" x14ac:dyDescent="0.2">
      <c r="A183" s="4">
        <f>IF('True_Odds_Calculator_2-way'!A184="","",'True_Odds_Calculator_2-way'!A184)</f>
        <v>1.36</v>
      </c>
      <c r="B183" s="4">
        <f>IF('True_Odds_Calculator_2-way'!B184="","",'True_Odds_Calculator_2-way'!B184)</f>
        <v>3.32</v>
      </c>
      <c r="C183" s="4">
        <f t="shared" si="8"/>
        <v>3.649893692416728E-2</v>
      </c>
      <c r="D183" s="4">
        <f t="shared" si="10"/>
        <v>1.3946132937978752</v>
      </c>
      <c r="E183" s="4">
        <f t="shared" si="11"/>
        <v>3.5341264871634315</v>
      </c>
      <c r="G183" s="4">
        <f t="shared" si="9"/>
        <v>1.0364989369241673</v>
      </c>
    </row>
    <row r="184" spans="1:7" x14ac:dyDescent="0.2">
      <c r="A184" s="4">
        <f>IF('True_Odds_Calculator_2-way'!A185="","",'True_Odds_Calculator_2-way'!A185)</f>
        <v>2.1800000000000002</v>
      </c>
      <c r="B184" s="4">
        <f>IF('True_Odds_Calculator_2-way'!B185="","",'True_Odds_Calculator_2-way'!B185)</f>
        <v>1.76</v>
      </c>
      <c r="C184" s="4">
        <f t="shared" si="8"/>
        <v>2.6897414512093487E-2</v>
      </c>
      <c r="D184" s="4">
        <f t="shared" si="10"/>
        <v>2.2458440646218687</v>
      </c>
      <c r="E184" s="4">
        <f t="shared" si="11"/>
        <v>1.8026686713023867</v>
      </c>
      <c r="G184" s="4">
        <f t="shared" si="9"/>
        <v>1.0268974145120935</v>
      </c>
    </row>
    <row r="185" spans="1:7" x14ac:dyDescent="0.2">
      <c r="A185" s="4">
        <f>IF('True_Odds_Calculator_2-way'!A186="","",'True_Odds_Calculator_2-way'!A186)</f>
        <v>1.71</v>
      </c>
      <c r="B185" s="4">
        <f>IF('True_Odds_Calculator_2-way'!B186="","",'True_Odds_Calculator_2-way'!B186)</f>
        <v>2.25</v>
      </c>
      <c r="C185" s="4">
        <f t="shared" si="8"/>
        <v>2.9239766081871288E-2</v>
      </c>
      <c r="D185" s="4">
        <f t="shared" si="10"/>
        <v>1.7538461538461536</v>
      </c>
      <c r="E185" s="4">
        <f t="shared" si="11"/>
        <v>2.3265306122448979</v>
      </c>
      <c r="G185" s="4">
        <f t="shared" si="9"/>
        <v>1.0292397660818713</v>
      </c>
    </row>
    <row r="186" spans="1:7" x14ac:dyDescent="0.2">
      <c r="A186" s="4">
        <f>IF('True_Odds_Calculator_2-way'!A187="","",'True_Odds_Calculator_2-way'!A187)</f>
        <v>2.21</v>
      </c>
      <c r="B186" s="4">
        <f>IF('True_Odds_Calculator_2-way'!B187="","",'True_Odds_Calculator_2-way'!B187)</f>
        <v>1.74</v>
      </c>
      <c r="C186" s="4">
        <f t="shared" si="8"/>
        <v>2.720133146096626E-2</v>
      </c>
      <c r="D186" s="4">
        <f t="shared" si="10"/>
        <v>2.2784855128281092</v>
      </c>
      <c r="E186" s="4">
        <f t="shared" si="11"/>
        <v>1.7821754646150993</v>
      </c>
      <c r="G186" s="4">
        <f t="shared" si="9"/>
        <v>1.0272013314609663</v>
      </c>
    </row>
    <row r="187" spans="1:7" x14ac:dyDescent="0.2">
      <c r="A187" s="4">
        <f>IF('True_Odds_Calculator_2-way'!A188="","",'True_Odds_Calculator_2-way'!A188)</f>
        <v>1.79</v>
      </c>
      <c r="B187" s="4">
        <f>IF('True_Odds_Calculator_2-way'!B188="","",'True_Odds_Calculator_2-way'!B188)</f>
        <v>2.12</v>
      </c>
      <c r="C187" s="4">
        <f t="shared" si="8"/>
        <v>3.0357331084642114E-2</v>
      </c>
      <c r="D187" s="4">
        <f t="shared" si="10"/>
        <v>1.8399922420480992</v>
      </c>
      <c r="E187" s="4">
        <f t="shared" si="11"/>
        <v>2.1904871854075272</v>
      </c>
      <c r="G187" s="4">
        <f t="shared" si="9"/>
        <v>1.0303573310846421</v>
      </c>
    </row>
    <row r="188" spans="1:7" x14ac:dyDescent="0.2">
      <c r="A188" s="4">
        <f>IF('True_Odds_Calculator_2-way'!A189="","",'True_Odds_Calculator_2-way'!A189)</f>
        <v>1.5</v>
      </c>
      <c r="B188" s="4">
        <f>IF('True_Odds_Calculator_2-way'!B189="","",'True_Odds_Calculator_2-way'!B189)</f>
        <v>2.72</v>
      </c>
      <c r="C188" s="4">
        <f t="shared" si="8"/>
        <v>3.4313725490195957E-2</v>
      </c>
      <c r="D188" s="4">
        <f t="shared" si="10"/>
        <v>1.5396226415094338</v>
      </c>
      <c r="E188" s="4">
        <f t="shared" si="11"/>
        <v>2.8531468531468529</v>
      </c>
      <c r="G188" s="4">
        <f t="shared" si="9"/>
        <v>1.034313725490196</v>
      </c>
    </row>
    <row r="189" spans="1:7" x14ac:dyDescent="0.2">
      <c r="A189" s="4">
        <f>IF('True_Odds_Calculator_2-way'!A190="","",'True_Odds_Calculator_2-way'!A190)</f>
        <v>1.85</v>
      </c>
      <c r="B189" s="4">
        <f>IF('True_Odds_Calculator_2-way'!B190="","",'True_Odds_Calculator_2-way'!B190)</f>
        <v>2.0499999999999998</v>
      </c>
      <c r="C189" s="4">
        <f t="shared" si="8"/>
        <v>2.8345418589321048E-2</v>
      </c>
      <c r="D189" s="4">
        <f t="shared" si="10"/>
        <v>1.8998121477770822</v>
      </c>
      <c r="E189" s="4">
        <f t="shared" si="11"/>
        <v>2.1113430758524703</v>
      </c>
      <c r="G189" s="4">
        <f t="shared" si="9"/>
        <v>1.028345418589321</v>
      </c>
    </row>
    <row r="190" spans="1:7" x14ac:dyDescent="0.2">
      <c r="A190" s="4">
        <f>IF('True_Odds_Calculator_2-way'!A191="","",'True_Odds_Calculator_2-way'!A191)</f>
        <v>1.91</v>
      </c>
      <c r="B190" s="4">
        <f>IF('True_Odds_Calculator_2-way'!B191="","",'True_Odds_Calculator_2-way'!B191)</f>
        <v>1.98</v>
      </c>
      <c r="C190" s="4">
        <f t="shared" si="8"/>
        <v>2.861071447458885E-2</v>
      </c>
      <c r="D190" s="4">
        <f t="shared" si="10"/>
        <v>1.9636533568721115</v>
      </c>
      <c r="E190" s="4">
        <f t="shared" si="11"/>
        <v>2.0377175494369308</v>
      </c>
      <c r="G190" s="4">
        <f t="shared" si="9"/>
        <v>1.0286107144745888</v>
      </c>
    </row>
    <row r="191" spans="1:7" x14ac:dyDescent="0.2">
      <c r="A191" s="4">
        <f>IF('True_Odds_Calculator_2-way'!A192="","",'True_Odds_Calculator_2-way'!A192)</f>
        <v>1.72</v>
      </c>
      <c r="B191" s="4">
        <f>IF('True_Odds_Calculator_2-way'!B192="","",'True_Odds_Calculator_2-way'!B192)</f>
        <v>2.2000000000000002</v>
      </c>
      <c r="C191" s="4">
        <f t="shared" si="8"/>
        <v>3.5940803382663811E-2</v>
      </c>
      <c r="D191" s="4">
        <f t="shared" si="10"/>
        <v>1.7748592870544089</v>
      </c>
      <c r="E191" s="4">
        <f t="shared" si="11"/>
        <v>2.2905569007263922</v>
      </c>
      <c r="G191" s="4">
        <f t="shared" si="9"/>
        <v>1.0359408033826638</v>
      </c>
    </row>
    <row r="192" spans="1:7" x14ac:dyDescent="0.2">
      <c r="A192" s="4">
        <f>IF('True_Odds_Calculator_2-way'!A193="","",'True_Odds_Calculator_2-way'!A193)</f>
        <v>2.37</v>
      </c>
      <c r="B192" s="4">
        <f>IF('True_Odds_Calculator_2-way'!B193="","",'True_Odds_Calculator_2-way'!B193)</f>
        <v>1.65</v>
      </c>
      <c r="C192" s="4">
        <f t="shared" si="8"/>
        <v>2.8001534330648337E-2</v>
      </c>
      <c r="D192" s="4">
        <f t="shared" si="10"/>
        <v>2.4513399153737665</v>
      </c>
      <c r="E192" s="4">
        <f t="shared" si="11"/>
        <v>1.6890184645286688</v>
      </c>
      <c r="G192" s="4">
        <f t="shared" si="9"/>
        <v>1.0280015343306483</v>
      </c>
    </row>
    <row r="193" spans="1:7" x14ac:dyDescent="0.2">
      <c r="A193" s="4">
        <f>IF('True_Odds_Calculator_2-way'!A194="","",'True_Odds_Calculator_2-way'!A194)</f>
        <v>1.63</v>
      </c>
      <c r="B193" s="4">
        <f>IF('True_Odds_Calculator_2-way'!B194="","",'True_Odds_Calculator_2-way'!B194)</f>
        <v>2.4</v>
      </c>
      <c r="C193" s="4">
        <f t="shared" si="8"/>
        <v>3.0163599182004175E-2</v>
      </c>
      <c r="D193" s="4">
        <f t="shared" si="10"/>
        <v>1.6710807347287484</v>
      </c>
      <c r="E193" s="4">
        <f t="shared" si="11"/>
        <v>2.49013367281986</v>
      </c>
      <c r="G193" s="4">
        <f t="shared" si="9"/>
        <v>1.0301635991820042</v>
      </c>
    </row>
    <row r="194" spans="1:7" x14ac:dyDescent="0.2">
      <c r="A194" s="4">
        <f>IF('True_Odds_Calculator_2-way'!A195="","",'True_Odds_Calculator_2-way'!A195)</f>
        <v>2.16</v>
      </c>
      <c r="B194" s="4">
        <f>IF('True_Odds_Calculator_2-way'!B195="","",'True_Odds_Calculator_2-way'!B195)</f>
        <v>1.77</v>
      </c>
      <c r="C194" s="4">
        <f t="shared" ref="C194:C257" si="12">IF(A194="","",((1/A194)+(1/B194))-1)</f>
        <v>2.79347143753923E-2</v>
      </c>
      <c r="D194" s="4">
        <f t="shared" si="10"/>
        <v>2.2271932890597692</v>
      </c>
      <c r="E194" s="4">
        <f t="shared" si="11"/>
        <v>1.8148675590999714</v>
      </c>
      <c r="G194" s="4">
        <f t="shared" ref="G194:G257" si="13">IF(A194="","",C194+1)</f>
        <v>1.0279347143753923</v>
      </c>
    </row>
    <row r="195" spans="1:7" x14ac:dyDescent="0.2">
      <c r="A195" s="4">
        <f>IF('True_Odds_Calculator_2-way'!A196="","",'True_Odds_Calculator_2-way'!A196)</f>
        <v>1.83</v>
      </c>
      <c r="B195" s="4">
        <f>IF('True_Odds_Calculator_2-way'!B196="","",'True_Odds_Calculator_2-way'!B196)</f>
        <v>2.0699999999999998</v>
      </c>
      <c r="C195" s="4">
        <f t="shared" si="12"/>
        <v>2.9539874871307603E-2</v>
      </c>
      <c r="D195" s="4">
        <f t="shared" ref="D195:D258" si="14">IF(A195="","",(2*A195)/(2-($C195*A195)))</f>
        <v>1.8808371192373576</v>
      </c>
      <c r="E195" s="4">
        <f t="shared" ref="E195:E258" si="15">IF(B195="","",(2*B195)/(2-($C195*B195)))</f>
        <v>2.1352836729517204</v>
      </c>
      <c r="G195" s="4">
        <f t="shared" si="13"/>
        <v>1.0295398748713076</v>
      </c>
    </row>
    <row r="196" spans="1:7" x14ac:dyDescent="0.2">
      <c r="A196" s="4">
        <f>IF('True_Odds_Calculator_2-way'!A197="","",'True_Odds_Calculator_2-way'!A197)</f>
        <v>1.91</v>
      </c>
      <c r="B196" s="4">
        <f>IF('True_Odds_Calculator_2-way'!B197="","",'True_Odds_Calculator_2-way'!B197)</f>
        <v>1.93</v>
      </c>
      <c r="C196" s="4">
        <f t="shared" si="12"/>
        <v>4.1694924449990456E-2</v>
      </c>
      <c r="D196" s="4">
        <f t="shared" si="14"/>
        <v>1.9892075654965866</v>
      </c>
      <c r="E196" s="4">
        <f t="shared" si="15"/>
        <v>2.0109101819272834</v>
      </c>
      <c r="G196" s="4">
        <f t="shared" si="13"/>
        <v>1.0416949244499905</v>
      </c>
    </row>
    <row r="197" spans="1:7" x14ac:dyDescent="0.2">
      <c r="A197" s="4">
        <f>IF('True_Odds_Calculator_2-way'!A198="","",'True_Odds_Calculator_2-way'!A198)</f>
        <v>2.5299999999999998</v>
      </c>
      <c r="B197" s="4">
        <f>IF('True_Odds_Calculator_2-way'!B198="","",'True_Odds_Calculator_2-way'!B198)</f>
        <v>1.56</v>
      </c>
      <c r="C197" s="4">
        <f t="shared" si="12"/>
        <v>3.6282558021688338E-2</v>
      </c>
      <c r="D197" s="4">
        <f t="shared" si="14"/>
        <v>2.6517065305025525</v>
      </c>
      <c r="E197" s="4">
        <f t="shared" si="15"/>
        <v>1.6054344288968434</v>
      </c>
      <c r="G197" s="4">
        <f t="shared" si="13"/>
        <v>1.0362825580216883</v>
      </c>
    </row>
    <row r="198" spans="1:7" x14ac:dyDescent="0.2">
      <c r="A198" s="4">
        <f>IF('True_Odds_Calculator_2-way'!A199="","",'True_Odds_Calculator_2-way'!A199)</f>
        <v>2.23</v>
      </c>
      <c r="B198" s="4">
        <f>IF('True_Odds_Calculator_2-way'!B199="","",'True_Odds_Calculator_2-way'!B199)</f>
        <v>1.71</v>
      </c>
      <c r="C198" s="4">
        <f t="shared" si="12"/>
        <v>3.3225814910969431E-2</v>
      </c>
      <c r="D198" s="4">
        <f t="shared" si="14"/>
        <v>2.315792669966295</v>
      </c>
      <c r="E198" s="4">
        <f t="shared" si="15"/>
        <v>1.7599981538319522</v>
      </c>
      <c r="G198" s="4">
        <f t="shared" si="13"/>
        <v>1.0332258149109694</v>
      </c>
    </row>
    <row r="199" spans="1:7" x14ac:dyDescent="0.2">
      <c r="A199" s="4">
        <f>IF('True_Odds_Calculator_2-way'!A200="","",'True_Odds_Calculator_2-way'!A200)</f>
        <v>2.0499999999999998</v>
      </c>
      <c r="B199" s="4">
        <f>IF('True_Odds_Calculator_2-way'!B200="","",'True_Odds_Calculator_2-way'!B200)</f>
        <v>1.85</v>
      </c>
      <c r="C199" s="4">
        <f t="shared" si="12"/>
        <v>2.8345418589321048E-2</v>
      </c>
      <c r="D199" s="4">
        <f t="shared" si="14"/>
        <v>2.1113430758524703</v>
      </c>
      <c r="E199" s="4">
        <f t="shared" si="15"/>
        <v>1.8998121477770822</v>
      </c>
      <c r="G199" s="4">
        <f t="shared" si="13"/>
        <v>1.028345418589321</v>
      </c>
    </row>
    <row r="200" spans="1:7" x14ac:dyDescent="0.2">
      <c r="A200" s="4">
        <f>IF('True_Odds_Calculator_2-way'!A201="","",'True_Odds_Calculator_2-way'!A201)</f>
        <v>2.1800000000000002</v>
      </c>
      <c r="B200" s="4">
        <f>IF('True_Odds_Calculator_2-way'!B201="","",'True_Odds_Calculator_2-way'!B201)</f>
        <v>1.74</v>
      </c>
      <c r="C200" s="4">
        <f t="shared" si="12"/>
        <v>3.3428240008436028E-2</v>
      </c>
      <c r="D200" s="4">
        <f t="shared" si="14"/>
        <v>2.2624358821424311</v>
      </c>
      <c r="E200" s="4">
        <f t="shared" si="15"/>
        <v>1.7921194368326561</v>
      </c>
      <c r="G200" s="4">
        <f t="shared" si="13"/>
        <v>1.033428240008436</v>
      </c>
    </row>
    <row r="201" spans="1:7" x14ac:dyDescent="0.2">
      <c r="A201" s="4">
        <f>IF('True_Odds_Calculator_2-way'!A202="","",'True_Odds_Calculator_2-way'!A202)</f>
        <v>1.94</v>
      </c>
      <c r="B201" s="4">
        <f>IF('True_Odds_Calculator_2-way'!B202="","",'True_Odds_Calculator_2-way'!B202)</f>
        <v>1.94</v>
      </c>
      <c r="C201" s="4">
        <f t="shared" si="12"/>
        <v>3.0927835051546504E-2</v>
      </c>
      <c r="D201" s="4">
        <f t="shared" si="14"/>
        <v>2.0000000000000004</v>
      </c>
      <c r="E201" s="4">
        <f t="shared" si="15"/>
        <v>2.0000000000000004</v>
      </c>
      <c r="G201" s="4">
        <f t="shared" si="13"/>
        <v>1.0309278350515465</v>
      </c>
    </row>
    <row r="202" spans="1:7" x14ac:dyDescent="0.2">
      <c r="A202" s="4">
        <f>IF('True_Odds_Calculator_2-way'!A203="","",'True_Odds_Calculator_2-way'!A203)</f>
        <v>2.15</v>
      </c>
      <c r="B202" s="4">
        <f>IF('True_Odds_Calculator_2-way'!B203="","",'True_Odds_Calculator_2-way'!B203)</f>
        <v>1.76</v>
      </c>
      <c r="C202" s="4">
        <f t="shared" si="12"/>
        <v>3.3298097251585723E-2</v>
      </c>
      <c r="D202" s="4">
        <f t="shared" si="14"/>
        <v>2.2298173246906305</v>
      </c>
      <c r="E202" s="4">
        <f t="shared" si="15"/>
        <v>1.8131288931480596</v>
      </c>
      <c r="G202" s="4">
        <f t="shared" si="13"/>
        <v>1.0332980972515857</v>
      </c>
    </row>
    <row r="203" spans="1:7" x14ac:dyDescent="0.2">
      <c r="A203" s="4">
        <f>IF('True_Odds_Calculator_2-way'!A204="","",'True_Odds_Calculator_2-way'!A204)</f>
        <v>2.74</v>
      </c>
      <c r="B203" s="4">
        <f>IF('True_Odds_Calculator_2-way'!B204="","",'True_Odds_Calculator_2-way'!B204)</f>
        <v>1.5</v>
      </c>
      <c r="C203" s="4">
        <f t="shared" si="12"/>
        <v>3.1630170316301776E-2</v>
      </c>
      <c r="D203" s="4">
        <f t="shared" si="14"/>
        <v>2.8641114982578402</v>
      </c>
      <c r="E203" s="4">
        <f t="shared" si="15"/>
        <v>1.5364485981308411</v>
      </c>
      <c r="G203" s="4">
        <f t="shared" si="13"/>
        <v>1.0316301703163018</v>
      </c>
    </row>
    <row r="204" spans="1:7" x14ac:dyDescent="0.2">
      <c r="A204" s="4">
        <f>IF('True_Odds_Calculator_2-way'!A205="","",'True_Odds_Calculator_2-way'!A205)</f>
        <v>2.0099999999999998</v>
      </c>
      <c r="B204" s="4">
        <f>IF('True_Odds_Calculator_2-way'!B205="","",'True_Odds_Calculator_2-way'!B205)</f>
        <v>1.88</v>
      </c>
      <c r="C204" s="4">
        <f t="shared" si="12"/>
        <v>2.9427331427966497E-2</v>
      </c>
      <c r="D204" s="4">
        <f t="shared" si="14"/>
        <v>2.0712563034422273</v>
      </c>
      <c r="E204" s="4">
        <f t="shared" si="15"/>
        <v>1.9334834220221038</v>
      </c>
      <c r="G204" s="4">
        <f t="shared" si="13"/>
        <v>1.0294273314279665</v>
      </c>
    </row>
    <row r="205" spans="1:7" x14ac:dyDescent="0.2">
      <c r="A205" s="4">
        <f>IF('True_Odds_Calculator_2-way'!A206="","",'True_Odds_Calculator_2-way'!A206)</f>
        <v>2.37</v>
      </c>
      <c r="B205" s="4">
        <f>IF('True_Odds_Calculator_2-way'!B206="","",'True_Odds_Calculator_2-way'!B206)</f>
        <v>1.63</v>
      </c>
      <c r="C205" s="4">
        <f t="shared" si="12"/>
        <v>3.5437860785379582E-2</v>
      </c>
      <c r="D205" s="4">
        <f t="shared" si="14"/>
        <v>2.4738881239793793</v>
      </c>
      <c r="E205" s="4">
        <f t="shared" si="15"/>
        <v>1.6784775477395666</v>
      </c>
      <c r="G205" s="4">
        <f t="shared" si="13"/>
        <v>1.0354378607853796</v>
      </c>
    </row>
    <row r="206" spans="1:7" x14ac:dyDescent="0.2">
      <c r="A206" s="4">
        <f>IF('True_Odds_Calculator_2-way'!A207="","",'True_Odds_Calculator_2-way'!A207)</f>
        <v>2.1800000000000002</v>
      </c>
      <c r="B206" s="4">
        <f>IF('True_Odds_Calculator_2-way'!B207="","",'True_Odds_Calculator_2-way'!B207)</f>
        <v>1.72</v>
      </c>
      <c r="C206" s="4">
        <f t="shared" si="12"/>
        <v>4.0110945167484591E-2</v>
      </c>
      <c r="D206" s="4">
        <f t="shared" si="14"/>
        <v>2.2796692607003894</v>
      </c>
      <c r="E206" s="4">
        <f t="shared" si="15"/>
        <v>1.7814519194222731</v>
      </c>
      <c r="G206" s="4">
        <f t="shared" si="13"/>
        <v>1.0401109451674846</v>
      </c>
    </row>
    <row r="207" spans="1:7" x14ac:dyDescent="0.2">
      <c r="A207" s="4">
        <f>IF('True_Odds_Calculator_2-way'!A208="","",'True_Odds_Calculator_2-way'!A208)</f>
        <v>1.96</v>
      </c>
      <c r="B207" s="4">
        <f>IF('True_Odds_Calculator_2-way'!B208="","",'True_Odds_Calculator_2-way'!B208)</f>
        <v>1.91</v>
      </c>
      <c r="C207" s="4">
        <f t="shared" si="12"/>
        <v>3.3764291056736839E-2</v>
      </c>
      <c r="D207" s="4">
        <f t="shared" si="14"/>
        <v>2.0270738574832143</v>
      </c>
      <c r="E207" s="4">
        <f t="shared" si="15"/>
        <v>1.9736398144242935</v>
      </c>
      <c r="G207" s="4">
        <f t="shared" si="13"/>
        <v>1.0337642910567368</v>
      </c>
    </row>
    <row r="208" spans="1:7" x14ac:dyDescent="0.2">
      <c r="A208" s="4">
        <f>IF('True_Odds_Calculator_2-way'!A209="","",'True_Odds_Calculator_2-way'!A209)</f>
        <v>2.02</v>
      </c>
      <c r="B208" s="4">
        <f>IF('True_Odds_Calculator_2-way'!B209="","",'True_Odds_Calculator_2-way'!B209)</f>
        <v>1.85</v>
      </c>
      <c r="C208" s="4">
        <f t="shared" si="12"/>
        <v>3.5590045491035394E-2</v>
      </c>
      <c r="D208" s="4">
        <f t="shared" si="14"/>
        <v>2.0953181945612553</v>
      </c>
      <c r="E208" s="4">
        <f t="shared" si="15"/>
        <v>1.9129767084719731</v>
      </c>
      <c r="G208" s="4">
        <f t="shared" si="13"/>
        <v>1.0355900454910354</v>
      </c>
    </row>
    <row r="209" spans="1:7" x14ac:dyDescent="0.2">
      <c r="A209" s="4">
        <f>IF('True_Odds_Calculator_2-way'!A210="","",'True_Odds_Calculator_2-way'!A210)</f>
        <v>2.02</v>
      </c>
      <c r="B209" s="4">
        <f>IF('True_Odds_Calculator_2-way'!B210="","",'True_Odds_Calculator_2-way'!B210)</f>
        <v>1.85</v>
      </c>
      <c r="C209" s="4">
        <f t="shared" si="12"/>
        <v>3.5590045491035394E-2</v>
      </c>
      <c r="D209" s="4">
        <f t="shared" si="14"/>
        <v>2.0953181945612553</v>
      </c>
      <c r="E209" s="4">
        <f t="shared" si="15"/>
        <v>1.9129767084719731</v>
      </c>
      <c r="G209" s="4">
        <f t="shared" si="13"/>
        <v>1.0355900454910354</v>
      </c>
    </row>
    <row r="210" spans="1:7" x14ac:dyDescent="0.2">
      <c r="A210" s="4">
        <f>IF('True_Odds_Calculator_2-way'!A211="","",'True_Odds_Calculator_2-way'!A211)</f>
        <v>2.1800000000000002</v>
      </c>
      <c r="B210" s="4">
        <f>IF('True_Odds_Calculator_2-way'!B211="","",'True_Odds_Calculator_2-way'!B211)</f>
        <v>1.72</v>
      </c>
      <c r="C210" s="4">
        <f t="shared" si="12"/>
        <v>4.0110945167484591E-2</v>
      </c>
      <c r="D210" s="4">
        <f t="shared" si="14"/>
        <v>2.2796692607003894</v>
      </c>
      <c r="E210" s="4">
        <f t="shared" si="15"/>
        <v>1.7814519194222731</v>
      </c>
      <c r="G210" s="4">
        <f t="shared" si="13"/>
        <v>1.0401109451674846</v>
      </c>
    </row>
    <row r="211" spans="1:7" x14ac:dyDescent="0.2">
      <c r="A211" s="4">
        <f>IF('True_Odds_Calculator_2-way'!A212="","",'True_Odds_Calculator_2-way'!A212)</f>
        <v>2.2000000000000002</v>
      </c>
      <c r="B211" s="4">
        <f>IF('True_Odds_Calculator_2-way'!B212="","",'True_Odds_Calculator_2-way'!B212)</f>
        <v>1.71</v>
      </c>
      <c r="C211" s="4">
        <f t="shared" si="12"/>
        <v>3.9340776182881454E-2</v>
      </c>
      <c r="D211" s="4">
        <f t="shared" si="14"/>
        <v>2.2995110024449881</v>
      </c>
      <c r="E211" s="4">
        <f t="shared" si="15"/>
        <v>1.7695202257761053</v>
      </c>
      <c r="G211" s="4">
        <f t="shared" si="13"/>
        <v>1.0393407761828815</v>
      </c>
    </row>
    <row r="212" spans="1:7" x14ac:dyDescent="0.2">
      <c r="A212" s="4">
        <f>IF('True_Odds_Calculator_2-way'!A213="","",'True_Odds_Calculator_2-way'!A213)</f>
        <v>1.92</v>
      </c>
      <c r="B212" s="4">
        <f>IF('True_Odds_Calculator_2-way'!B213="","",'True_Odds_Calculator_2-way'!B213)</f>
        <v>1.95</v>
      </c>
      <c r="C212" s="4">
        <f t="shared" si="12"/>
        <v>3.3653846153846256E-2</v>
      </c>
      <c r="D212" s="4">
        <f t="shared" si="14"/>
        <v>1.9841017488076311</v>
      </c>
      <c r="E212" s="4">
        <f t="shared" si="15"/>
        <v>2.0161550888529889</v>
      </c>
      <c r="G212" s="4">
        <f t="shared" si="13"/>
        <v>1.0336538461538463</v>
      </c>
    </row>
    <row r="213" spans="1:7" x14ac:dyDescent="0.2">
      <c r="A213" s="4">
        <f>IF('True_Odds_Calculator_2-way'!A214="","",'True_Odds_Calculator_2-way'!A214)</f>
        <v>1.93</v>
      </c>
      <c r="B213" s="4">
        <f>IF('True_Odds_Calculator_2-way'!B214="","",'True_Odds_Calculator_2-way'!B214)</f>
        <v>1.93</v>
      </c>
      <c r="C213" s="4">
        <f t="shared" si="12"/>
        <v>3.62694300518136E-2</v>
      </c>
      <c r="D213" s="4">
        <f t="shared" si="14"/>
        <v>2.0000000000000004</v>
      </c>
      <c r="E213" s="4">
        <f t="shared" si="15"/>
        <v>2.0000000000000004</v>
      </c>
      <c r="G213" s="4">
        <f t="shared" si="13"/>
        <v>1.0362694300518136</v>
      </c>
    </row>
    <row r="214" spans="1:7" x14ac:dyDescent="0.2">
      <c r="A214" s="4">
        <f>IF('True_Odds_Calculator_2-way'!A215="","",'True_Odds_Calculator_2-way'!A215)</f>
        <v>1.69</v>
      </c>
      <c r="B214" s="4">
        <f>IF('True_Odds_Calculator_2-way'!B215="","",'True_Odds_Calculator_2-way'!B215)</f>
        <v>2.2400000000000002</v>
      </c>
      <c r="C214" s="4">
        <f t="shared" si="12"/>
        <v>3.8144547759932479E-2</v>
      </c>
      <c r="D214" s="4">
        <f t="shared" si="14"/>
        <v>1.7462865578005351</v>
      </c>
      <c r="E214" s="4">
        <f t="shared" si="15"/>
        <v>2.3399678575843743</v>
      </c>
      <c r="G214" s="4">
        <f t="shared" si="13"/>
        <v>1.0381445477599325</v>
      </c>
    </row>
    <row r="215" spans="1:7" x14ac:dyDescent="0.2">
      <c r="A215" s="4">
        <f>IF('True_Odds_Calculator_2-way'!A216="","",'True_Odds_Calculator_2-way'!A216)</f>
        <v>2</v>
      </c>
      <c r="B215" s="4">
        <f>IF('True_Odds_Calculator_2-way'!B216="","",'True_Odds_Calculator_2-way'!B216)</f>
        <v>1.87</v>
      </c>
      <c r="C215" s="4">
        <f t="shared" si="12"/>
        <v>3.475935828876997E-2</v>
      </c>
      <c r="D215" s="4">
        <f t="shared" si="14"/>
        <v>2.0720221606648197</v>
      </c>
      <c r="E215" s="4">
        <f t="shared" si="15"/>
        <v>1.9328165374677002</v>
      </c>
      <c r="G215" s="4">
        <f t="shared" si="13"/>
        <v>1.03475935828877</v>
      </c>
    </row>
    <row r="216" spans="1:7" x14ac:dyDescent="0.2">
      <c r="A216" s="4">
        <f>IF('True_Odds_Calculator_2-way'!A217="","",'True_Odds_Calculator_2-way'!A217)</f>
        <v>1.93</v>
      </c>
      <c r="B216" s="4">
        <f>IF('True_Odds_Calculator_2-way'!B217="","",'True_Odds_Calculator_2-way'!B217)</f>
        <v>1.94</v>
      </c>
      <c r="C216" s="4">
        <f t="shared" si="12"/>
        <v>3.3598632551679941E-2</v>
      </c>
      <c r="D216" s="4">
        <f t="shared" si="14"/>
        <v>1.9946726333173512</v>
      </c>
      <c r="E216" s="4">
        <f t="shared" si="15"/>
        <v>2.0053558995233249</v>
      </c>
      <c r="G216" s="4">
        <f t="shared" si="13"/>
        <v>1.0335986325516799</v>
      </c>
    </row>
    <row r="217" spans="1:7" x14ac:dyDescent="0.2">
      <c r="A217" s="4">
        <f>IF('True_Odds_Calculator_2-way'!A218="","",'True_Odds_Calculator_2-way'!A218)</f>
        <v>2.04</v>
      </c>
      <c r="B217" s="4">
        <f>IF('True_Odds_Calculator_2-way'!B218="","",'True_Odds_Calculator_2-way'!B218)</f>
        <v>1.84</v>
      </c>
      <c r="C217" s="4">
        <f t="shared" si="12"/>
        <v>3.3674339300937772E-2</v>
      </c>
      <c r="D217" s="4">
        <f t="shared" si="14"/>
        <v>2.1125619090499774</v>
      </c>
      <c r="E217" s="4">
        <f t="shared" si="15"/>
        <v>1.8988263860785108</v>
      </c>
      <c r="G217" s="4">
        <f t="shared" si="13"/>
        <v>1.0336743393009378</v>
      </c>
    </row>
    <row r="218" spans="1:7" x14ac:dyDescent="0.2">
      <c r="A218" s="4">
        <f>IF('True_Odds_Calculator_2-way'!A219="","",'True_Odds_Calculator_2-way'!A219)</f>
        <v>2.02</v>
      </c>
      <c r="B218" s="4">
        <f>IF('True_Odds_Calculator_2-way'!B219="","",'True_Odds_Calculator_2-way'!B219)</f>
        <v>1.86</v>
      </c>
      <c r="C218" s="4">
        <f t="shared" si="12"/>
        <v>3.2683913552645549E-2</v>
      </c>
      <c r="D218" s="4">
        <f t="shared" si="14"/>
        <v>2.0889580785055042</v>
      </c>
      <c r="E218" s="4">
        <f t="shared" si="15"/>
        <v>1.918308996221791</v>
      </c>
      <c r="G218" s="4">
        <f t="shared" si="13"/>
        <v>1.0326839135526455</v>
      </c>
    </row>
    <row r="219" spans="1:7" x14ac:dyDescent="0.2">
      <c r="A219" s="4">
        <f>IF('True_Odds_Calculator_2-way'!A220="","",'True_Odds_Calculator_2-way'!A220)</f>
        <v>2</v>
      </c>
      <c r="B219" s="4">
        <f>IF('True_Odds_Calculator_2-way'!B220="","",'True_Odds_Calculator_2-way'!B220)</f>
        <v>1.88</v>
      </c>
      <c r="C219" s="4">
        <f t="shared" si="12"/>
        <v>3.1914893617021267E-2</v>
      </c>
      <c r="D219" s="4">
        <f t="shared" si="14"/>
        <v>2.0659340659340657</v>
      </c>
      <c r="E219" s="4">
        <f t="shared" si="15"/>
        <v>1.9381443298969072</v>
      </c>
      <c r="G219" s="4">
        <f t="shared" si="13"/>
        <v>1.0319148936170213</v>
      </c>
    </row>
    <row r="220" spans="1:7" x14ac:dyDescent="0.2">
      <c r="A220" s="4">
        <f>IF('True_Odds_Calculator_2-way'!A221="","",'True_Odds_Calculator_2-way'!A221)</f>
        <v>2.0099999999999998</v>
      </c>
      <c r="B220" s="4">
        <f>IF('True_Odds_Calculator_2-way'!B221="","",'True_Odds_Calculator_2-way'!B221)</f>
        <v>1.87</v>
      </c>
      <c r="C220" s="4">
        <f t="shared" si="12"/>
        <v>3.22717960997152E-2</v>
      </c>
      <c r="D220" s="4">
        <f t="shared" si="14"/>
        <v>2.0773758532069522</v>
      </c>
      <c r="E220" s="4">
        <f t="shared" si="15"/>
        <v>1.9281811886013285</v>
      </c>
      <c r="G220" s="4">
        <f t="shared" si="13"/>
        <v>1.0322717960997152</v>
      </c>
    </row>
    <row r="221" spans="1:7" x14ac:dyDescent="0.2">
      <c r="A221" s="4">
        <f>IF('True_Odds_Calculator_2-way'!A222="","",'True_Odds_Calculator_2-way'!A222)</f>
        <v>1.81</v>
      </c>
      <c r="B221" s="4">
        <f>IF('True_Odds_Calculator_2-way'!B222="","",'True_Odds_Calculator_2-way'!B222)</f>
        <v>2.0499999999999998</v>
      </c>
      <c r="C221" s="4">
        <f t="shared" si="12"/>
        <v>4.0291065894084488E-2</v>
      </c>
      <c r="D221" s="4">
        <f t="shared" si="14"/>
        <v>1.8784963928616634</v>
      </c>
      <c r="E221" s="4">
        <f t="shared" si="15"/>
        <v>2.1383086010661287</v>
      </c>
      <c r="G221" s="4">
        <f t="shared" si="13"/>
        <v>1.0402910658940845</v>
      </c>
    </row>
    <row r="222" spans="1:7" x14ac:dyDescent="0.2">
      <c r="A222" s="4">
        <f>IF('True_Odds_Calculator_2-way'!A223="","",'True_Odds_Calculator_2-way'!A223)</f>
        <v>2.33</v>
      </c>
      <c r="B222" s="4">
        <f>IF('True_Odds_Calculator_2-way'!B223="","",'True_Odds_Calculator_2-way'!B223)</f>
        <v>1.64</v>
      </c>
      <c r="C222" s="4">
        <f t="shared" si="12"/>
        <v>3.8940646917198674E-2</v>
      </c>
      <c r="D222" s="4">
        <f t="shared" si="14"/>
        <v>2.4407256004087885</v>
      </c>
      <c r="E222" s="4">
        <f t="shared" si="15"/>
        <v>1.6940946976414255</v>
      </c>
      <c r="G222" s="4">
        <f t="shared" si="13"/>
        <v>1.0389406469171987</v>
      </c>
    </row>
    <row r="223" spans="1:7" x14ac:dyDescent="0.2">
      <c r="A223" s="4">
        <f>IF('True_Odds_Calculator_2-way'!A224="","",'True_Odds_Calculator_2-way'!A224)</f>
        <v>1.85</v>
      </c>
      <c r="B223" s="4">
        <f>IF('True_Odds_Calculator_2-way'!B224="","",'True_Odds_Calculator_2-way'!B224)</f>
        <v>2.0299999999999998</v>
      </c>
      <c r="C223" s="4">
        <f t="shared" si="12"/>
        <v>3.315137797896428E-2</v>
      </c>
      <c r="D223" s="4">
        <f t="shared" si="14"/>
        <v>1.9085249650616189</v>
      </c>
      <c r="E223" s="4">
        <f t="shared" si="15"/>
        <v>2.1006852188505105</v>
      </c>
      <c r="G223" s="4">
        <f t="shared" si="13"/>
        <v>1.0331513779789643</v>
      </c>
    </row>
    <row r="224" spans="1:7" x14ac:dyDescent="0.2">
      <c r="A224" s="4">
        <f>IF('True_Odds_Calculator_2-way'!A225="","",'True_Odds_Calculator_2-way'!A225)</f>
        <v>1.95</v>
      </c>
      <c r="B224" s="4">
        <f>IF('True_Odds_Calculator_2-way'!B225="","",'True_Odds_Calculator_2-way'!B225)</f>
        <v>1.92</v>
      </c>
      <c r="C224" s="4">
        <f t="shared" si="12"/>
        <v>3.3653846153846256E-2</v>
      </c>
      <c r="D224" s="4">
        <f t="shared" si="14"/>
        <v>2.0161550888529889</v>
      </c>
      <c r="E224" s="4">
        <f t="shared" si="15"/>
        <v>1.9841017488076311</v>
      </c>
      <c r="G224" s="4">
        <f t="shared" si="13"/>
        <v>1.0336538461538463</v>
      </c>
    </row>
    <row r="225" spans="1:7" x14ac:dyDescent="0.2">
      <c r="A225" s="4">
        <f>IF('True_Odds_Calculator_2-way'!A226="","",'True_Odds_Calculator_2-way'!A226)</f>
        <v>2.19</v>
      </c>
      <c r="B225" s="4">
        <f>IF('True_Odds_Calculator_2-way'!B226="","",'True_Odds_Calculator_2-way'!B226)</f>
        <v>1.72</v>
      </c>
      <c r="C225" s="4">
        <f t="shared" si="12"/>
        <v>3.8016353403419467E-2</v>
      </c>
      <c r="D225" s="4">
        <f t="shared" si="14"/>
        <v>2.2851249696675566</v>
      </c>
      <c r="E225" s="4">
        <f t="shared" si="15"/>
        <v>1.7781344410876134</v>
      </c>
      <c r="G225" s="4">
        <f t="shared" si="13"/>
        <v>1.0380163534034195</v>
      </c>
    </row>
    <row r="226" spans="1:7" x14ac:dyDescent="0.2">
      <c r="A226" s="4">
        <f>IF('True_Odds_Calculator_2-way'!A227="","",'True_Odds_Calculator_2-way'!A227)</f>
        <v>2.5</v>
      </c>
      <c r="B226" s="4">
        <f>IF('True_Odds_Calculator_2-way'!B227="","",'True_Odds_Calculator_2-way'!B227)</f>
        <v>1.57</v>
      </c>
      <c r="C226" s="4">
        <f t="shared" si="12"/>
        <v>3.6942675159235661E-2</v>
      </c>
      <c r="D226" s="4">
        <f t="shared" si="14"/>
        <v>2.621035058430718</v>
      </c>
      <c r="E226" s="4">
        <f t="shared" si="15"/>
        <v>1.6168898043254378</v>
      </c>
      <c r="G226" s="4">
        <f t="shared" si="13"/>
        <v>1.0369426751592357</v>
      </c>
    </row>
    <row r="227" spans="1:7" x14ac:dyDescent="0.2">
      <c r="A227" s="4">
        <f>IF('True_Odds_Calculator_2-way'!A228="","",'True_Odds_Calculator_2-way'!A228)</f>
        <v>1.9</v>
      </c>
      <c r="B227" s="4">
        <f>IF('True_Odds_Calculator_2-way'!B228="","",'True_Odds_Calculator_2-way'!B228)</f>
        <v>1.97</v>
      </c>
      <c r="C227" s="4">
        <f t="shared" si="12"/>
        <v>3.3930002671653803E-2</v>
      </c>
      <c r="D227" s="4">
        <f t="shared" si="14"/>
        <v>1.9632835038027801</v>
      </c>
      <c r="E227" s="4">
        <f t="shared" si="15"/>
        <v>2.0381159814865235</v>
      </c>
      <c r="G227" s="4">
        <f t="shared" si="13"/>
        <v>1.0339300026716538</v>
      </c>
    </row>
    <row r="228" spans="1:7" x14ac:dyDescent="0.2">
      <c r="A228" s="4">
        <f>IF('True_Odds_Calculator_2-way'!A229="","",'True_Odds_Calculator_2-way'!A229)</f>
        <v>1.83</v>
      </c>
      <c r="B228" s="4">
        <f>IF('True_Odds_Calculator_2-way'!B229="","",'True_Odds_Calculator_2-way'!B229)</f>
        <v>1.96</v>
      </c>
      <c r="C228" s="4">
        <f t="shared" si="12"/>
        <v>5.6652169064347113E-2</v>
      </c>
      <c r="D228" s="4">
        <f t="shared" si="14"/>
        <v>1.9300473525613433</v>
      </c>
      <c r="E228" s="4">
        <f t="shared" si="15"/>
        <v>2.0752140708169406</v>
      </c>
      <c r="G228" s="4">
        <f t="shared" si="13"/>
        <v>1.0566521690643471</v>
      </c>
    </row>
    <row r="229" spans="1:7" x14ac:dyDescent="0.2">
      <c r="A229" s="4">
        <f>IF('True_Odds_Calculator_2-way'!A230="","",'True_Odds_Calculator_2-way'!A230)</f>
        <v>1.74</v>
      </c>
      <c r="B229" s="4">
        <f>IF('True_Odds_Calculator_2-way'!B230="","",'True_Odds_Calculator_2-way'!B230)</f>
        <v>2.06</v>
      </c>
      <c r="C229" s="4">
        <f t="shared" si="12"/>
        <v>6.0149536882044385E-2</v>
      </c>
      <c r="D229" s="4">
        <f t="shared" si="14"/>
        <v>1.8360823686097734</v>
      </c>
      <c r="E229" s="4">
        <f t="shared" si="15"/>
        <v>2.1960544050974145</v>
      </c>
      <c r="G229" s="4">
        <f t="shared" si="13"/>
        <v>1.0601495368820444</v>
      </c>
    </row>
    <row r="230" spans="1:7" x14ac:dyDescent="0.2">
      <c r="A230" s="4">
        <f>IF('True_Odds_Calculator_2-way'!A231="","",'True_Odds_Calculator_2-way'!A231)</f>
        <v>1.78</v>
      </c>
      <c r="B230" s="4">
        <f>IF('True_Odds_Calculator_2-way'!B231="","",'True_Odds_Calculator_2-way'!B231)</f>
        <v>2.14</v>
      </c>
      <c r="C230" s="4">
        <f t="shared" si="12"/>
        <v>2.908747243515708E-2</v>
      </c>
      <c r="D230" s="4">
        <f t="shared" si="14"/>
        <v>1.8273049985608751</v>
      </c>
      <c r="E230" s="4">
        <f t="shared" si="15"/>
        <v>2.2087440565928333</v>
      </c>
      <c r="G230" s="4">
        <f t="shared" si="13"/>
        <v>1.0290874724351571</v>
      </c>
    </row>
    <row r="231" spans="1:7" x14ac:dyDescent="0.2">
      <c r="A231" s="4">
        <f>IF('True_Odds_Calculator_2-way'!A232="","",'True_Odds_Calculator_2-way'!A232)</f>
        <v>1.6</v>
      </c>
      <c r="B231" s="4">
        <f>IF('True_Odds_Calculator_2-way'!B232="","",'True_Odds_Calculator_2-way'!B232)</f>
        <v>2.4900000000000002</v>
      </c>
      <c r="C231" s="4">
        <f t="shared" si="12"/>
        <v>2.6606425702811132E-2</v>
      </c>
      <c r="D231" s="4">
        <f t="shared" si="14"/>
        <v>1.6347968814115716</v>
      </c>
      <c r="E231" s="4">
        <f t="shared" si="15"/>
        <v>2.5753070458952809</v>
      </c>
      <c r="G231" s="4">
        <f t="shared" si="13"/>
        <v>1.0266064257028111</v>
      </c>
    </row>
    <row r="232" spans="1:7" x14ac:dyDescent="0.2">
      <c r="A232" s="4">
        <f>IF('True_Odds_Calculator_2-way'!A233="","",'True_Odds_Calculator_2-way'!A233)</f>
        <v>2.16</v>
      </c>
      <c r="B232" s="4">
        <f>IF('True_Odds_Calculator_2-way'!B233="","",'True_Odds_Calculator_2-way'!B233)</f>
        <v>1.72</v>
      </c>
      <c r="C232" s="4">
        <f t="shared" si="12"/>
        <v>4.4358311800172245E-2</v>
      </c>
      <c r="D232" s="4">
        <f t="shared" si="14"/>
        <v>2.2686858817782118</v>
      </c>
      <c r="E232" s="4">
        <f t="shared" si="15"/>
        <v>1.7882171736619177</v>
      </c>
      <c r="G232" s="4">
        <f t="shared" si="13"/>
        <v>1.0443583118001722</v>
      </c>
    </row>
    <row r="233" spans="1:7" x14ac:dyDescent="0.2">
      <c r="A233" s="4">
        <f>IF('True_Odds_Calculator_2-way'!A234="","",'True_Odds_Calculator_2-way'!A234)</f>
        <v>2.4</v>
      </c>
      <c r="B233" s="4">
        <f>IF('True_Odds_Calculator_2-way'!B234="","",'True_Odds_Calculator_2-way'!B234)</f>
        <v>1.6</v>
      </c>
      <c r="C233" s="4">
        <f t="shared" si="12"/>
        <v>4.1666666666666741E-2</v>
      </c>
      <c r="D233" s="4">
        <f t="shared" si="14"/>
        <v>2.5263157894736841</v>
      </c>
      <c r="E233" s="4">
        <f t="shared" si="15"/>
        <v>1.6551724137931036</v>
      </c>
      <c r="G233" s="4">
        <f t="shared" si="13"/>
        <v>1.0416666666666667</v>
      </c>
    </row>
    <row r="234" spans="1:7" x14ac:dyDescent="0.2">
      <c r="A234" s="4">
        <f>IF('True_Odds_Calculator_2-way'!A235="","",'True_Odds_Calculator_2-way'!A235)</f>
        <v>2.72</v>
      </c>
      <c r="B234" s="4">
        <f>IF('True_Odds_Calculator_2-way'!B235="","",'True_Odds_Calculator_2-way'!B235)</f>
        <v>1.48</v>
      </c>
      <c r="C234" s="4">
        <f t="shared" si="12"/>
        <v>4.3322734499205096E-2</v>
      </c>
      <c r="D234" s="4">
        <f t="shared" si="14"/>
        <v>2.8902929350947737</v>
      </c>
      <c r="E234" s="4">
        <f t="shared" si="15"/>
        <v>1.5290185353995747</v>
      </c>
      <c r="G234" s="4">
        <f t="shared" si="13"/>
        <v>1.0433227344992051</v>
      </c>
    </row>
    <row r="235" spans="1:7" x14ac:dyDescent="0.2">
      <c r="A235" s="4">
        <f>IF('True_Odds_Calculator_2-way'!A236="","",'True_Odds_Calculator_2-way'!A236)</f>
        <v>2.72</v>
      </c>
      <c r="B235" s="4">
        <f>IF('True_Odds_Calculator_2-way'!B236="","",'True_Odds_Calculator_2-way'!B236)</f>
        <v>1.48</v>
      </c>
      <c r="C235" s="4">
        <f t="shared" si="12"/>
        <v>4.3322734499205096E-2</v>
      </c>
      <c r="D235" s="4">
        <f t="shared" si="14"/>
        <v>2.8902929350947737</v>
      </c>
      <c r="E235" s="4">
        <f t="shared" si="15"/>
        <v>1.5290185353995747</v>
      </c>
      <c r="G235" s="4">
        <f t="shared" si="13"/>
        <v>1.0433227344992051</v>
      </c>
    </row>
    <row r="236" spans="1:7" x14ac:dyDescent="0.2">
      <c r="A236" s="4">
        <f>IF('True_Odds_Calculator_2-way'!A237="","",'True_Odds_Calculator_2-way'!A237)</f>
        <v>1.88</v>
      </c>
      <c r="B236" s="4">
        <f>IF('True_Odds_Calculator_2-way'!B237="","",'True_Odds_Calculator_2-way'!B237)</f>
        <v>1.96</v>
      </c>
      <c r="C236" s="4">
        <f t="shared" si="12"/>
        <v>4.2118975249674229E-2</v>
      </c>
      <c r="D236" s="4">
        <f t="shared" si="14"/>
        <v>1.9575010624734379</v>
      </c>
      <c r="E236" s="4">
        <f t="shared" si="15"/>
        <v>2.044385264092321</v>
      </c>
      <c r="G236" s="4">
        <f t="shared" si="13"/>
        <v>1.0421189752496742</v>
      </c>
    </row>
    <row r="237" spans="1:7" x14ac:dyDescent="0.2">
      <c r="A237" s="4">
        <f>IF('True_Odds_Calculator_2-way'!A238="","",'True_Odds_Calculator_2-way'!A238)</f>
        <v>2.5499999999999998</v>
      </c>
      <c r="B237" s="4">
        <f>IF('True_Odds_Calculator_2-way'!B238="","",'True_Odds_Calculator_2-way'!B238)</f>
        <v>1.54</v>
      </c>
      <c r="C237" s="4">
        <f t="shared" si="12"/>
        <v>4.1507512095747323E-2</v>
      </c>
      <c r="D237" s="4">
        <f t="shared" si="14"/>
        <v>2.692492286595817</v>
      </c>
      <c r="E237" s="4">
        <f t="shared" si="15"/>
        <v>1.5908446424954426</v>
      </c>
      <c r="G237" s="4">
        <f t="shared" si="13"/>
        <v>1.0415075120957473</v>
      </c>
    </row>
    <row r="238" spans="1:7" x14ac:dyDescent="0.2">
      <c r="A238" s="4">
        <f>IF('True_Odds_Calculator_2-way'!A239="","",'True_Odds_Calculator_2-way'!A239)</f>
        <v>2.13</v>
      </c>
      <c r="B238" s="4">
        <f>IF('True_Odds_Calculator_2-way'!B239="","",'True_Odds_Calculator_2-way'!B239)</f>
        <v>1.75</v>
      </c>
      <c r="C238" s="4">
        <f t="shared" si="12"/>
        <v>4.091213950368866E-2</v>
      </c>
      <c r="D238" s="4">
        <f t="shared" si="14"/>
        <v>2.2270351008215079</v>
      </c>
      <c r="E238" s="4">
        <f t="shared" si="15"/>
        <v>1.8149726110772972</v>
      </c>
      <c r="G238" s="4">
        <f t="shared" si="13"/>
        <v>1.0409121395036887</v>
      </c>
    </row>
    <row r="239" spans="1:7" x14ac:dyDescent="0.2">
      <c r="A239" s="4">
        <f>IF('True_Odds_Calculator_2-way'!A240="","",'True_Odds_Calculator_2-way'!A240)</f>
        <v>2.37</v>
      </c>
      <c r="B239" s="4">
        <f>IF('True_Odds_Calculator_2-way'!B240="","",'True_Odds_Calculator_2-way'!B240)</f>
        <v>1.61</v>
      </c>
      <c r="C239" s="4">
        <f t="shared" si="12"/>
        <v>4.3058940692402459E-2</v>
      </c>
      <c r="D239" s="4">
        <f t="shared" si="14"/>
        <v>2.4974310305331024</v>
      </c>
      <c r="E239" s="4">
        <f t="shared" si="15"/>
        <v>1.667810389667155</v>
      </c>
      <c r="G239" s="4">
        <f t="shared" si="13"/>
        <v>1.0430589406924025</v>
      </c>
    </row>
    <row r="240" spans="1:7" x14ac:dyDescent="0.2">
      <c r="A240" s="4">
        <f>IF('True_Odds_Calculator_2-way'!A241="","",'True_Odds_Calculator_2-way'!A241)</f>
        <v>2.4900000000000002</v>
      </c>
      <c r="B240" s="4">
        <f>IF('True_Odds_Calculator_2-way'!B241="","",'True_Odds_Calculator_2-way'!B241)</f>
        <v>1.56</v>
      </c>
      <c r="C240" s="4">
        <f t="shared" si="12"/>
        <v>4.26320667284521E-2</v>
      </c>
      <c r="D240" s="4">
        <f t="shared" si="14"/>
        <v>2.6295694557270508</v>
      </c>
      <c r="E240" s="4">
        <f t="shared" si="15"/>
        <v>1.6136590229312062</v>
      </c>
      <c r="G240" s="4">
        <f t="shared" si="13"/>
        <v>1.0426320667284521</v>
      </c>
    </row>
    <row r="241" spans="1:7" x14ac:dyDescent="0.2">
      <c r="A241" s="4">
        <f>IF('True_Odds_Calculator_2-way'!A242="","",'True_Odds_Calculator_2-way'!A242)</f>
        <v>2.2200000000000002</v>
      </c>
      <c r="B241" s="4">
        <f>IF('True_Odds_Calculator_2-way'!B242="","",'True_Odds_Calculator_2-way'!B242)</f>
        <v>1.69</v>
      </c>
      <c r="C241" s="4">
        <f t="shared" si="12"/>
        <v>4.2166426781811372E-2</v>
      </c>
      <c r="D241" s="4">
        <f t="shared" si="14"/>
        <v>2.3290086287168665</v>
      </c>
      <c r="E241" s="4">
        <f t="shared" si="15"/>
        <v>1.7524405623803074</v>
      </c>
      <c r="G241" s="4">
        <f t="shared" si="13"/>
        <v>1.0421664267818114</v>
      </c>
    </row>
    <row r="242" spans="1:7" x14ac:dyDescent="0.2">
      <c r="A242" s="4">
        <f>IF('True_Odds_Calculator_2-way'!A243="","",'True_Odds_Calculator_2-way'!A243)</f>
        <v>2.56</v>
      </c>
      <c r="B242" s="4">
        <f>IF('True_Odds_Calculator_2-way'!B243="","",'True_Odds_Calculator_2-way'!B243)</f>
        <v>1.51</v>
      </c>
      <c r="C242" s="4">
        <f t="shared" si="12"/>
        <v>5.2876655629139124E-2</v>
      </c>
      <c r="D242" s="4">
        <f t="shared" si="14"/>
        <v>2.7458445801960507</v>
      </c>
      <c r="E242" s="4">
        <f t="shared" si="15"/>
        <v>1.5727886727968101</v>
      </c>
      <c r="G242" s="4">
        <f t="shared" si="13"/>
        <v>1.0528766556291391</v>
      </c>
    </row>
    <row r="243" spans="1:7" x14ac:dyDescent="0.2">
      <c r="A243" s="4">
        <f>IF('True_Odds_Calculator_2-way'!A244="","",'True_Odds_Calculator_2-way'!A244)</f>
        <v>2.68</v>
      </c>
      <c r="B243" s="4">
        <f>IF('True_Odds_Calculator_2-way'!B244="","",'True_Odds_Calculator_2-way'!B244)</f>
        <v>1.47</v>
      </c>
      <c r="C243" s="4">
        <f t="shared" si="12"/>
        <v>5.3406437201746204E-2</v>
      </c>
      <c r="D243" s="4">
        <f t="shared" si="14"/>
        <v>2.8865767878077371</v>
      </c>
      <c r="E243" s="4">
        <f t="shared" si="15"/>
        <v>1.5300605872300759</v>
      </c>
      <c r="G243" s="4">
        <f t="shared" si="13"/>
        <v>1.0534064372017462</v>
      </c>
    </row>
    <row r="244" spans="1:7" x14ac:dyDescent="0.2">
      <c r="A244" s="4">
        <f>IF('True_Odds_Calculator_2-way'!A245="","",'True_Odds_Calculator_2-way'!A245)</f>
        <v>1.96</v>
      </c>
      <c r="B244" s="4">
        <f>IF('True_Odds_Calculator_2-way'!B245="","",'True_Odds_Calculator_2-way'!B245)</f>
        <v>1.94</v>
      </c>
      <c r="C244" s="4">
        <f t="shared" si="12"/>
        <v>2.5667999158426325E-2</v>
      </c>
      <c r="D244" s="4">
        <f t="shared" si="14"/>
        <v>2.0105752961082914</v>
      </c>
      <c r="E244" s="4">
        <f t="shared" si="15"/>
        <v>1.9895353704478862</v>
      </c>
      <c r="G244" s="4">
        <f t="shared" si="13"/>
        <v>1.0256679991584263</v>
      </c>
    </row>
    <row r="245" spans="1:7" x14ac:dyDescent="0.2">
      <c r="A245" s="4">
        <f>IF('True_Odds_Calculator_2-way'!A246="","",'True_Odds_Calculator_2-way'!A246)</f>
        <v>1.88</v>
      </c>
      <c r="B245" s="4">
        <f>IF('True_Odds_Calculator_2-way'!B246="","",'True_Odds_Calculator_2-way'!B246)</f>
        <v>2.02</v>
      </c>
      <c r="C245" s="4">
        <f t="shared" si="12"/>
        <v>2.6964398567516312E-2</v>
      </c>
      <c r="D245" s="4">
        <f t="shared" si="14"/>
        <v>1.9288906948394962</v>
      </c>
      <c r="E245" s="4">
        <f t="shared" si="15"/>
        <v>2.0765529308836395</v>
      </c>
      <c r="G245" s="4">
        <f t="shared" si="13"/>
        <v>1.0269643985675163</v>
      </c>
    </row>
    <row r="246" spans="1:7" x14ac:dyDescent="0.2">
      <c r="A246" s="4">
        <f>IF('True_Odds_Calculator_2-way'!A247="","",'True_Odds_Calculator_2-way'!A247)</f>
        <v>2.0499999999999998</v>
      </c>
      <c r="B246" s="4">
        <f>IF('True_Odds_Calculator_2-way'!B247="","",'True_Odds_Calculator_2-way'!B247)</f>
        <v>1.87</v>
      </c>
      <c r="C246" s="4">
        <f t="shared" si="12"/>
        <v>2.2564236337550447E-2</v>
      </c>
      <c r="D246" s="4">
        <f t="shared" si="14"/>
        <v>2.0985356507458599</v>
      </c>
      <c r="E246" s="4">
        <f t="shared" si="15"/>
        <v>1.9103027282920144</v>
      </c>
      <c r="G246" s="4">
        <f t="shared" si="13"/>
        <v>1.0225642363375504</v>
      </c>
    </row>
    <row r="247" spans="1:7" x14ac:dyDescent="0.2">
      <c r="A247" s="4">
        <f>IF('True_Odds_Calculator_2-way'!A248="","",'True_Odds_Calculator_2-way'!A248)</f>
        <v>1.87</v>
      </c>
      <c r="B247" s="4">
        <f>IF('True_Odds_Calculator_2-way'!B248="","",'True_Odds_Calculator_2-way'!B248)</f>
        <v>2.02</v>
      </c>
      <c r="C247" s="4">
        <f t="shared" si="12"/>
        <v>2.9808863239265015E-2</v>
      </c>
      <c r="D247" s="4">
        <f t="shared" si="14"/>
        <v>1.9236135865967305</v>
      </c>
      <c r="E247" s="4">
        <f t="shared" si="15"/>
        <v>2.082703865027292</v>
      </c>
      <c r="G247" s="4">
        <f t="shared" si="13"/>
        <v>1.029808863239265</v>
      </c>
    </row>
    <row r="248" spans="1:7" x14ac:dyDescent="0.2">
      <c r="A248" s="4">
        <f>IF('True_Odds_Calculator_2-way'!A249="","",'True_Odds_Calculator_2-way'!A249)</f>
        <v>1.92</v>
      </c>
      <c r="B248" s="4">
        <f>IF('True_Odds_Calculator_2-way'!B249="","",'True_Odds_Calculator_2-way'!B249)</f>
        <v>1.97</v>
      </c>
      <c r="C248" s="4">
        <f t="shared" si="12"/>
        <v>2.844754653130277E-2</v>
      </c>
      <c r="D248" s="4">
        <f t="shared" si="14"/>
        <v>1.9739066903246005</v>
      </c>
      <c r="E248" s="4">
        <f t="shared" si="15"/>
        <v>2.0267924123888115</v>
      </c>
      <c r="G248" s="4">
        <f t="shared" si="13"/>
        <v>1.0284475465313028</v>
      </c>
    </row>
    <row r="249" spans="1:7" x14ac:dyDescent="0.2">
      <c r="A249" s="4">
        <f>IF('True_Odds_Calculator_2-way'!A250="","",'True_Odds_Calculator_2-way'!A250)</f>
        <v>2.0499999999999998</v>
      </c>
      <c r="B249" s="4">
        <f>IF('True_Odds_Calculator_2-way'!B250="","",'True_Odds_Calculator_2-way'!B250)</f>
        <v>1.85</v>
      </c>
      <c r="C249" s="4">
        <f t="shared" si="12"/>
        <v>2.8345418589321048E-2</v>
      </c>
      <c r="D249" s="4">
        <f t="shared" si="14"/>
        <v>2.1113430758524703</v>
      </c>
      <c r="E249" s="4">
        <f t="shared" si="15"/>
        <v>1.8998121477770822</v>
      </c>
      <c r="G249" s="4">
        <f t="shared" si="13"/>
        <v>1.028345418589321</v>
      </c>
    </row>
    <row r="250" spans="1:7" x14ac:dyDescent="0.2">
      <c r="A250" s="4">
        <f>IF('True_Odds_Calculator_2-way'!A251="","",'True_Odds_Calculator_2-way'!A251)</f>
        <v>2.39</v>
      </c>
      <c r="B250" s="4">
        <f>IF('True_Odds_Calculator_2-way'!B251="","",'True_Odds_Calculator_2-way'!B251)</f>
        <v>1.62</v>
      </c>
      <c r="C250" s="4">
        <f t="shared" si="12"/>
        <v>3.5693992458288193E-2</v>
      </c>
      <c r="D250" s="4">
        <f t="shared" si="14"/>
        <v>2.4964859114062805</v>
      </c>
      <c r="E250" s="4">
        <f t="shared" si="15"/>
        <v>1.6682321513206084</v>
      </c>
      <c r="G250" s="4">
        <f t="shared" si="13"/>
        <v>1.0356939924582882</v>
      </c>
    </row>
    <row r="251" spans="1:7" x14ac:dyDescent="0.2">
      <c r="A251" s="4">
        <f>IF('True_Odds_Calculator_2-way'!A252="","",'True_Odds_Calculator_2-way'!A252)</f>
        <v>1.89</v>
      </c>
      <c r="B251" s="4">
        <f>IF('True_Odds_Calculator_2-way'!B252="","",'True_Odds_Calculator_2-way'!B252)</f>
        <v>1.99</v>
      </c>
      <c r="C251" s="4">
        <f t="shared" si="12"/>
        <v>3.16130919145996E-2</v>
      </c>
      <c r="D251" s="4">
        <f t="shared" si="14"/>
        <v>1.9482012897878844</v>
      </c>
      <c r="E251" s="4">
        <f t="shared" si="15"/>
        <v>2.0546283903744778</v>
      </c>
      <c r="G251" s="4">
        <f t="shared" si="13"/>
        <v>1.0316130919145996</v>
      </c>
    </row>
    <row r="252" spans="1:7" x14ac:dyDescent="0.2">
      <c r="A252" s="4">
        <f>IF('True_Odds_Calculator_2-way'!A253="","",'True_Odds_Calculator_2-way'!A253)</f>
        <v>1.65</v>
      </c>
      <c r="B252" s="4">
        <f>IF('True_Odds_Calculator_2-way'!B253="","",'True_Odds_Calculator_2-way'!B253)</f>
        <v>2.35</v>
      </c>
      <c r="C252" s="4">
        <f t="shared" si="12"/>
        <v>3.1592520954223158E-2</v>
      </c>
      <c r="D252" s="4">
        <f t="shared" si="14"/>
        <v>1.6941561987984708</v>
      </c>
      <c r="E252" s="4">
        <f t="shared" si="15"/>
        <v>2.4405979543666407</v>
      </c>
      <c r="G252" s="4">
        <f t="shared" si="13"/>
        <v>1.0315925209542232</v>
      </c>
    </row>
    <row r="253" spans="1:7" x14ac:dyDescent="0.2">
      <c r="A253" s="4">
        <f>IF('True_Odds_Calculator_2-way'!A254="","",'True_Odds_Calculator_2-way'!A254)</f>
        <v>1.62</v>
      </c>
      <c r="B253" s="4">
        <f>IF('True_Odds_Calculator_2-way'!B254="","",'True_Odds_Calculator_2-way'!B254)</f>
        <v>2.4</v>
      </c>
      <c r="C253" s="4">
        <f t="shared" si="12"/>
        <v>3.3950617283950546E-2</v>
      </c>
      <c r="D253" s="4">
        <f t="shared" si="14"/>
        <v>1.6658097686375322</v>
      </c>
      <c r="E253" s="4">
        <f t="shared" si="15"/>
        <v>2.5019305019305014</v>
      </c>
      <c r="G253" s="4">
        <f t="shared" si="13"/>
        <v>1.0339506172839505</v>
      </c>
    </row>
    <row r="254" spans="1:7" x14ac:dyDescent="0.2">
      <c r="A254" s="4">
        <f>IF('True_Odds_Calculator_2-way'!A255="","",'True_Odds_Calculator_2-way'!A255)</f>
        <v>1.64</v>
      </c>
      <c r="B254" s="4">
        <f>IF('True_Odds_Calculator_2-way'!B255="","",'True_Odds_Calculator_2-way'!B255)</f>
        <v>2.36</v>
      </c>
      <c r="C254" s="4">
        <f t="shared" si="12"/>
        <v>3.3484911120297722E-2</v>
      </c>
      <c r="D254" s="4">
        <f t="shared" si="14"/>
        <v>1.6863018473335656</v>
      </c>
      <c r="E254" s="4">
        <f t="shared" si="15"/>
        <v>2.4570848146267141</v>
      </c>
      <c r="G254" s="4">
        <f t="shared" si="13"/>
        <v>1.0334849111202977</v>
      </c>
    </row>
    <row r="255" spans="1:7" x14ac:dyDescent="0.2">
      <c r="A255" s="4">
        <f>IF('True_Odds_Calculator_2-way'!A256="","",'True_Odds_Calculator_2-way'!A256)</f>
        <v>1.67</v>
      </c>
      <c r="B255" s="4">
        <f>IF('True_Odds_Calculator_2-way'!B256="","",'True_Odds_Calculator_2-way'!B256)</f>
        <v>2.2999999999999998</v>
      </c>
      <c r="C255" s="4">
        <f t="shared" si="12"/>
        <v>3.3585003905233002E-2</v>
      </c>
      <c r="D255" s="4">
        <f t="shared" si="14"/>
        <v>1.7181838514873629</v>
      </c>
      <c r="E255" s="4">
        <f t="shared" si="15"/>
        <v>2.3924011211460603</v>
      </c>
      <c r="G255" s="4">
        <f t="shared" si="13"/>
        <v>1.033585003905233</v>
      </c>
    </row>
    <row r="256" spans="1:7" x14ac:dyDescent="0.2">
      <c r="A256" s="4">
        <f>IF('True_Odds_Calculator_2-way'!A257="","",'True_Odds_Calculator_2-way'!A257)</f>
        <v>1.28</v>
      </c>
      <c r="B256" s="4">
        <f>IF('True_Odds_Calculator_2-way'!B257="","",'True_Odds_Calculator_2-way'!B257)</f>
        <v>3.86</v>
      </c>
      <c r="C256" s="4">
        <f t="shared" si="12"/>
        <v>4.03173575129534E-2</v>
      </c>
      <c r="D256" s="4">
        <f t="shared" si="14"/>
        <v>1.3139027763003936</v>
      </c>
      <c r="E256" s="4">
        <f t="shared" si="15"/>
        <v>4.1856997627922743</v>
      </c>
      <c r="G256" s="4">
        <f t="shared" si="13"/>
        <v>1.0403173575129534</v>
      </c>
    </row>
    <row r="257" spans="1:7" x14ac:dyDescent="0.2">
      <c r="A257" s="4">
        <f>IF('True_Odds_Calculator_2-way'!A258="","",'True_Odds_Calculator_2-way'!A258)</f>
        <v>1.85</v>
      </c>
      <c r="B257" s="4">
        <f>IF('True_Odds_Calculator_2-way'!B258="","",'True_Odds_Calculator_2-way'!B258)</f>
        <v>2.04</v>
      </c>
      <c r="C257" s="4">
        <f t="shared" si="12"/>
        <v>3.0736618971912932E-2</v>
      </c>
      <c r="D257" s="4">
        <f t="shared" si="14"/>
        <v>1.9041372351160444</v>
      </c>
      <c r="E257" s="4">
        <f t="shared" si="15"/>
        <v>2.1060267857142851</v>
      </c>
      <c r="G257" s="4">
        <f t="shared" si="13"/>
        <v>1.0307366189719129</v>
      </c>
    </row>
    <row r="258" spans="1:7" x14ac:dyDescent="0.2">
      <c r="A258" s="4">
        <f>IF('True_Odds_Calculator_2-way'!A259="","",'True_Odds_Calculator_2-way'!A259)</f>
        <v>2.04</v>
      </c>
      <c r="B258" s="4">
        <f>IF('True_Odds_Calculator_2-way'!B259="","",'True_Odds_Calculator_2-way'!B259)</f>
        <v>1.85</v>
      </c>
      <c r="C258" s="4">
        <f t="shared" ref="C258:C321" si="16">IF(A258="","",((1/A258)+(1/B258))-1)</f>
        <v>3.0736618971912932E-2</v>
      </c>
      <c r="D258" s="4">
        <f t="shared" si="14"/>
        <v>2.1060267857142851</v>
      </c>
      <c r="E258" s="4">
        <f t="shared" si="15"/>
        <v>1.9041372351160444</v>
      </c>
      <c r="G258" s="4">
        <f t="shared" ref="G258:G321" si="17">IF(A258="","",C258+1)</f>
        <v>1.0307366189719129</v>
      </c>
    </row>
    <row r="259" spans="1:7" x14ac:dyDescent="0.2">
      <c r="A259" s="4">
        <f>IF('True_Odds_Calculator_2-way'!A260="","",'True_Odds_Calculator_2-way'!A260)</f>
        <v>2.29</v>
      </c>
      <c r="B259" s="4">
        <f>IF('True_Odds_Calculator_2-way'!B260="","",'True_Odds_Calculator_2-way'!B260)</f>
        <v>1.67</v>
      </c>
      <c r="C259" s="4">
        <f t="shared" si="16"/>
        <v>3.5483617917004384E-2</v>
      </c>
      <c r="D259" s="4">
        <f t="shared" ref="D259:D322" si="18">IF(A259="","",(2*A259)/(2-($C259*A259)))</f>
        <v>2.3869799956308713</v>
      </c>
      <c r="E259" s="4">
        <f t="shared" ref="E259:E322" si="19">IF(B259="","",(2*B259)/(2-($C259*B259)))</f>
        <v>1.7209909322052965</v>
      </c>
      <c r="G259" s="4">
        <f t="shared" si="17"/>
        <v>1.0354836179170044</v>
      </c>
    </row>
    <row r="260" spans="1:7" x14ac:dyDescent="0.2">
      <c r="A260" s="4">
        <f>IF('True_Odds_Calculator_2-way'!A261="","",'True_Odds_Calculator_2-way'!A261)</f>
        <v>2.09</v>
      </c>
      <c r="B260" s="4">
        <f>IF('True_Odds_Calculator_2-way'!B261="","",'True_Odds_Calculator_2-way'!B261)</f>
        <v>1.78</v>
      </c>
      <c r="C260" s="4">
        <f t="shared" si="16"/>
        <v>4.0266652330519959E-2</v>
      </c>
      <c r="D260" s="4">
        <f t="shared" si="18"/>
        <v>2.1818075186206087</v>
      </c>
      <c r="E260" s="4">
        <f t="shared" si="19"/>
        <v>1.8461614808198106</v>
      </c>
      <c r="G260" s="4">
        <f t="shared" si="17"/>
        <v>1.04026665233052</v>
      </c>
    </row>
    <row r="261" spans="1:7" x14ac:dyDescent="0.2">
      <c r="A261" s="4">
        <f>IF('True_Odds_Calculator_2-way'!A262="","",'True_Odds_Calculator_2-way'!A262)</f>
        <v>2.2799999999999998</v>
      </c>
      <c r="B261" s="4">
        <f>IF('True_Odds_Calculator_2-way'!B262="","",'True_Odds_Calculator_2-way'!B262)</f>
        <v>1.68</v>
      </c>
      <c r="C261" s="4">
        <f t="shared" si="16"/>
        <v>3.383458646616555E-2</v>
      </c>
      <c r="D261" s="4">
        <f t="shared" si="18"/>
        <v>2.3714710252600297</v>
      </c>
      <c r="E261" s="4">
        <f t="shared" si="19"/>
        <v>1.7291440953412784</v>
      </c>
      <c r="G261" s="4">
        <f t="shared" si="17"/>
        <v>1.0338345864661656</v>
      </c>
    </row>
    <row r="262" spans="1:7" x14ac:dyDescent="0.2">
      <c r="A262" s="4">
        <f>IF('True_Odds_Calculator_2-way'!A263="","",'True_Odds_Calculator_2-way'!A263)</f>
        <v>2.0699999999999998</v>
      </c>
      <c r="B262" s="4">
        <f>IF('True_Odds_Calculator_2-way'!B263="","",'True_Odds_Calculator_2-way'!B263)</f>
        <v>1.83</v>
      </c>
      <c r="C262" s="4">
        <f t="shared" si="16"/>
        <v>2.9539874871307603E-2</v>
      </c>
      <c r="D262" s="4">
        <f t="shared" si="18"/>
        <v>2.1352836729517204</v>
      </c>
      <c r="E262" s="4">
        <f t="shared" si="19"/>
        <v>1.8808371192373576</v>
      </c>
      <c r="G262" s="4">
        <f t="shared" si="17"/>
        <v>1.0295398748713076</v>
      </c>
    </row>
    <row r="263" spans="1:7" x14ac:dyDescent="0.2">
      <c r="A263" s="4">
        <f>IF('True_Odds_Calculator_2-way'!A264="","",'True_Odds_Calculator_2-way'!A264)</f>
        <v>2.2000000000000002</v>
      </c>
      <c r="B263" s="4">
        <f>IF('True_Odds_Calculator_2-way'!B264="","",'True_Odds_Calculator_2-way'!B264)</f>
        <v>1.72</v>
      </c>
      <c r="C263" s="4">
        <f t="shared" si="16"/>
        <v>3.5940803382663811E-2</v>
      </c>
      <c r="D263" s="4">
        <f t="shared" si="18"/>
        <v>2.2905569007263922</v>
      </c>
      <c r="E263" s="4">
        <f t="shared" si="19"/>
        <v>1.7748592870544089</v>
      </c>
      <c r="G263" s="4">
        <f t="shared" si="17"/>
        <v>1.0359408033826638</v>
      </c>
    </row>
    <row r="264" spans="1:7" x14ac:dyDescent="0.2">
      <c r="A264" s="4">
        <f>IF('True_Odds_Calculator_2-way'!A265="","",'True_Odds_Calculator_2-way'!A265)</f>
        <v>2.36</v>
      </c>
      <c r="B264" s="4">
        <f>IF('True_Odds_Calculator_2-way'!B265="","",'True_Odds_Calculator_2-way'!B265)</f>
        <v>1.64</v>
      </c>
      <c r="C264" s="4">
        <f t="shared" si="16"/>
        <v>3.3484911120297722E-2</v>
      </c>
      <c r="D264" s="4">
        <f t="shared" si="18"/>
        <v>2.4570848146267141</v>
      </c>
      <c r="E264" s="4">
        <f t="shared" si="19"/>
        <v>1.6863018473335656</v>
      </c>
      <c r="G264" s="4">
        <f t="shared" si="17"/>
        <v>1.0334849111202977</v>
      </c>
    </row>
    <row r="265" spans="1:7" x14ac:dyDescent="0.2">
      <c r="A265" s="4">
        <f>IF('True_Odds_Calculator_2-way'!A266="","",'True_Odds_Calculator_2-way'!A266)</f>
        <v>1.56</v>
      </c>
      <c r="B265" s="4">
        <f>IF('True_Odds_Calculator_2-way'!B266="","",'True_Odds_Calculator_2-way'!B266)</f>
        <v>2.4500000000000002</v>
      </c>
      <c r="C265" s="4">
        <f t="shared" si="16"/>
        <v>4.9188906331763427E-2</v>
      </c>
      <c r="D265" s="4">
        <f t="shared" si="18"/>
        <v>1.6222410865874364</v>
      </c>
      <c r="E265" s="4">
        <f t="shared" si="19"/>
        <v>2.6070941336971352</v>
      </c>
      <c r="G265" s="4">
        <f t="shared" si="17"/>
        <v>1.0491889063317634</v>
      </c>
    </row>
    <row r="266" spans="1:7" x14ac:dyDescent="0.2">
      <c r="A266" s="4">
        <f>IF('True_Odds_Calculator_2-way'!A267="","",'True_Odds_Calculator_2-way'!A267)</f>
        <v>1.88</v>
      </c>
      <c r="B266" s="4">
        <f>IF('True_Odds_Calculator_2-way'!B267="","",'True_Odds_Calculator_2-way'!B267)</f>
        <v>1.98</v>
      </c>
      <c r="C266" s="4">
        <f t="shared" si="16"/>
        <v>3.6965398667526461E-2</v>
      </c>
      <c r="D266" s="4">
        <f t="shared" si="18"/>
        <v>1.9476768522394308</v>
      </c>
      <c r="E266" s="4">
        <f t="shared" si="19"/>
        <v>2.0552120141342756</v>
      </c>
      <c r="G266" s="4">
        <f t="shared" si="17"/>
        <v>1.0369653986675265</v>
      </c>
    </row>
    <row r="267" spans="1:7" x14ac:dyDescent="0.2">
      <c r="A267" s="4">
        <f>IF('True_Odds_Calculator_2-way'!A268="","",'True_Odds_Calculator_2-way'!A268)</f>
        <v>1.93</v>
      </c>
      <c r="B267" s="4">
        <f>IF('True_Odds_Calculator_2-way'!B268="","",'True_Odds_Calculator_2-way'!B268)</f>
        <v>1.93</v>
      </c>
      <c r="C267" s="4">
        <f t="shared" si="16"/>
        <v>3.62694300518136E-2</v>
      </c>
      <c r="D267" s="4">
        <f t="shared" si="18"/>
        <v>2.0000000000000004</v>
      </c>
      <c r="E267" s="4">
        <f t="shared" si="19"/>
        <v>2.0000000000000004</v>
      </c>
      <c r="G267" s="4">
        <f t="shared" si="17"/>
        <v>1.0362694300518136</v>
      </c>
    </row>
    <row r="268" spans="1:7" x14ac:dyDescent="0.2">
      <c r="A268" s="4">
        <f>IF('True_Odds_Calculator_2-way'!A269="","",'True_Odds_Calculator_2-way'!A269)</f>
        <v>1.83</v>
      </c>
      <c r="B268" s="4">
        <f>IF('True_Odds_Calculator_2-way'!B269="","",'True_Odds_Calculator_2-way'!B269)</f>
        <v>2.04</v>
      </c>
      <c r="C268" s="4">
        <f t="shared" si="16"/>
        <v>3.6644165863066513E-2</v>
      </c>
      <c r="D268" s="4">
        <f t="shared" si="18"/>
        <v>1.8934875228241022</v>
      </c>
      <c r="E268" s="4">
        <f t="shared" si="19"/>
        <v>2.119209809264305</v>
      </c>
      <c r="G268" s="4">
        <f t="shared" si="17"/>
        <v>1.0366441658630665</v>
      </c>
    </row>
    <row r="269" spans="1:7" x14ac:dyDescent="0.2">
      <c r="A269" s="4">
        <f>IF('True_Odds_Calculator_2-way'!A270="","",'True_Odds_Calculator_2-way'!A270)</f>
        <v>2.09</v>
      </c>
      <c r="B269" s="4">
        <f>IF('True_Odds_Calculator_2-way'!B270="","",'True_Odds_Calculator_2-way'!B270)</f>
        <v>1.77</v>
      </c>
      <c r="C269" s="4">
        <f t="shared" si="16"/>
        <v>4.3440650933960434E-2</v>
      </c>
      <c r="D269" s="4">
        <f t="shared" si="18"/>
        <v>2.1893883348622492</v>
      </c>
      <c r="E269" s="4">
        <f t="shared" si="19"/>
        <v>1.8407682929863407</v>
      </c>
      <c r="G269" s="4">
        <f t="shared" si="17"/>
        <v>1.0434406509339604</v>
      </c>
    </row>
    <row r="270" spans="1:7" x14ac:dyDescent="0.2">
      <c r="A270" s="4">
        <f>IF('True_Odds_Calculator_2-way'!A271="","",'True_Odds_Calculator_2-way'!A271)</f>
        <v>1.76</v>
      </c>
      <c r="B270" s="4">
        <f>IF('True_Odds_Calculator_2-way'!B271="","",'True_Odds_Calculator_2-way'!B271)</f>
        <v>2.11</v>
      </c>
      <c r="C270" s="4">
        <f t="shared" si="16"/>
        <v>4.2115467470917878E-2</v>
      </c>
      <c r="D270" s="4">
        <f t="shared" si="18"/>
        <v>1.8277389506841228</v>
      </c>
      <c r="E270" s="4">
        <f t="shared" si="19"/>
        <v>2.208110357949816</v>
      </c>
      <c r="G270" s="4">
        <f t="shared" si="17"/>
        <v>1.0421154674709179</v>
      </c>
    </row>
    <row r="271" spans="1:7" x14ac:dyDescent="0.2">
      <c r="A271" s="4">
        <f>IF('True_Odds_Calculator_2-way'!A272="","",'True_Odds_Calculator_2-way'!A272)</f>
        <v>1.7</v>
      </c>
      <c r="B271" s="4">
        <f>IF('True_Odds_Calculator_2-way'!B272="","",'True_Odds_Calculator_2-way'!B272)</f>
        <v>2.2000000000000002</v>
      </c>
      <c r="C271" s="4">
        <f t="shared" si="16"/>
        <v>4.2780748663101553E-2</v>
      </c>
      <c r="D271" s="4">
        <f t="shared" si="18"/>
        <v>1.7641509433962264</v>
      </c>
      <c r="E271" s="4">
        <f t="shared" si="19"/>
        <v>2.308641975308642</v>
      </c>
      <c r="G271" s="4">
        <f t="shared" si="17"/>
        <v>1.0427807486631016</v>
      </c>
    </row>
    <row r="272" spans="1:7" x14ac:dyDescent="0.2">
      <c r="A272" s="4">
        <f>IF('True_Odds_Calculator_2-way'!A273="","",'True_Odds_Calculator_2-way'!A273)</f>
        <v>1.88</v>
      </c>
      <c r="B272" s="4">
        <f>IF('True_Odds_Calculator_2-way'!B273="","",'True_Odds_Calculator_2-way'!B273)</f>
        <v>1.97</v>
      </c>
      <c r="C272" s="4">
        <f t="shared" si="16"/>
        <v>3.9529106814990778E-2</v>
      </c>
      <c r="D272" s="4">
        <f t="shared" si="18"/>
        <v>1.9525516659637281</v>
      </c>
      <c r="E272" s="4">
        <f t="shared" si="19"/>
        <v>2.049811822005756</v>
      </c>
      <c r="G272" s="4">
        <f t="shared" si="17"/>
        <v>1.0395291068149908</v>
      </c>
    </row>
    <row r="273" spans="1:7" x14ac:dyDescent="0.2">
      <c r="A273" s="4">
        <f>IF('True_Odds_Calculator_2-way'!A274="","",'True_Odds_Calculator_2-way'!A274)</f>
        <v>1.62</v>
      </c>
      <c r="B273" s="4">
        <f>IF('True_Odds_Calculator_2-way'!B274="","",'True_Odds_Calculator_2-way'!B274)</f>
        <v>2.35</v>
      </c>
      <c r="C273" s="4">
        <f t="shared" si="16"/>
        <v>4.2815865510900997E-2</v>
      </c>
      <c r="D273" s="4">
        <f t="shared" si="18"/>
        <v>1.6782014547057529</v>
      </c>
      <c r="E273" s="4">
        <f t="shared" si="19"/>
        <v>2.4744881377965555</v>
      </c>
      <c r="G273" s="4">
        <f t="shared" si="17"/>
        <v>1.042815865510901</v>
      </c>
    </row>
    <row r="274" spans="1:7" x14ac:dyDescent="0.2">
      <c r="A274" s="4">
        <f>IF('True_Odds_Calculator_2-way'!A275="","",'True_Odds_Calculator_2-way'!A275)</f>
        <v>1.92</v>
      </c>
      <c r="B274" s="4">
        <f>IF('True_Odds_Calculator_2-way'!B275="","",'True_Odds_Calculator_2-way'!B275)</f>
        <v>1.93</v>
      </c>
      <c r="C274" s="4">
        <f t="shared" si="16"/>
        <v>3.8968048359240282E-2</v>
      </c>
      <c r="D274" s="4">
        <f t="shared" si="18"/>
        <v>1.9946172892668752</v>
      </c>
      <c r="E274" s="4">
        <f t="shared" si="19"/>
        <v>2.0054118411083453</v>
      </c>
      <c r="G274" s="4">
        <f t="shared" si="17"/>
        <v>1.0389680483592403</v>
      </c>
    </row>
    <row r="275" spans="1:7" x14ac:dyDescent="0.2">
      <c r="A275" s="4">
        <f>IF('True_Odds_Calculator_2-way'!A276="","",'True_Odds_Calculator_2-way'!A276)</f>
        <v>1.5</v>
      </c>
      <c r="B275" s="4">
        <f>IF('True_Odds_Calculator_2-way'!B276="","",'True_Odds_Calculator_2-way'!B276)</f>
        <v>2.63</v>
      </c>
      <c r="C275" s="4">
        <f t="shared" si="16"/>
        <v>4.6894803548795938E-2</v>
      </c>
      <c r="D275" s="4">
        <f t="shared" si="18"/>
        <v>1.554679802955665</v>
      </c>
      <c r="E275" s="4">
        <f t="shared" si="19"/>
        <v>2.802841918294849</v>
      </c>
      <c r="G275" s="4">
        <f t="shared" si="17"/>
        <v>1.0468948035487959</v>
      </c>
    </row>
    <row r="276" spans="1:7" x14ac:dyDescent="0.2">
      <c r="A276" s="4">
        <f>IF('True_Odds_Calculator_2-way'!A277="","",'True_Odds_Calculator_2-way'!A277)</f>
        <v>1.81</v>
      </c>
      <c r="B276" s="4">
        <f>IF('True_Odds_Calculator_2-way'!B277="","",'True_Odds_Calculator_2-way'!B277)</f>
        <v>2.0299999999999998</v>
      </c>
      <c r="C276" s="4">
        <f t="shared" si="16"/>
        <v>4.5097025283727721E-2</v>
      </c>
      <c r="D276" s="4">
        <f t="shared" si="18"/>
        <v>1.8870143543127138</v>
      </c>
      <c r="E276" s="4">
        <f t="shared" si="19"/>
        <v>2.1273774715571898</v>
      </c>
      <c r="G276" s="4">
        <f t="shared" si="17"/>
        <v>1.0450970252837277</v>
      </c>
    </row>
    <row r="277" spans="1:7" x14ac:dyDescent="0.2">
      <c r="A277" s="4">
        <f>IF('True_Odds_Calculator_2-way'!A278="","",'True_Odds_Calculator_2-way'!A278)</f>
        <v>1.26</v>
      </c>
      <c r="B277" s="4">
        <f>IF('True_Odds_Calculator_2-way'!B278="","",'True_Odds_Calculator_2-way'!B278)</f>
        <v>4.1100000000000003</v>
      </c>
      <c r="C277" s="4">
        <f t="shared" si="16"/>
        <v>3.6959796083883667E-2</v>
      </c>
      <c r="D277" s="4">
        <f t="shared" si="18"/>
        <v>1.2900381137433674</v>
      </c>
      <c r="E277" s="4">
        <f t="shared" si="19"/>
        <v>4.4478227261015206</v>
      </c>
      <c r="G277" s="4">
        <f t="shared" si="17"/>
        <v>1.0369597960838837</v>
      </c>
    </row>
    <row r="278" spans="1:7" x14ac:dyDescent="0.2">
      <c r="A278" s="4">
        <f>IF('True_Odds_Calculator_2-way'!A279="","",'True_Odds_Calculator_2-way'!A279)</f>
        <v>1.56</v>
      </c>
      <c r="B278" s="4">
        <f>IF('True_Odds_Calculator_2-way'!B279="","",'True_Odds_Calculator_2-way'!B279)</f>
        <v>2.57</v>
      </c>
      <c r="C278" s="4">
        <f t="shared" si="16"/>
        <v>3.0130699391399673E-2</v>
      </c>
      <c r="D278" s="4">
        <f t="shared" si="18"/>
        <v>1.597545425565827</v>
      </c>
      <c r="E278" s="4">
        <f t="shared" si="19"/>
        <v>2.6735129367831414</v>
      </c>
      <c r="G278" s="4">
        <f t="shared" si="17"/>
        <v>1.0301306993913997</v>
      </c>
    </row>
    <row r="279" spans="1:7" x14ac:dyDescent="0.2">
      <c r="A279" s="4">
        <f>IF('True_Odds_Calculator_2-way'!A280="","",'True_Odds_Calculator_2-way'!A280)</f>
        <v>1.88</v>
      </c>
      <c r="B279" s="4">
        <f>IF('True_Odds_Calculator_2-way'!B280="","",'True_Odds_Calculator_2-way'!B280)</f>
        <v>2.02</v>
      </c>
      <c r="C279" s="4">
        <f t="shared" si="16"/>
        <v>2.6964398567516312E-2</v>
      </c>
      <c r="D279" s="4">
        <f t="shared" si="18"/>
        <v>1.9288906948394962</v>
      </c>
      <c r="E279" s="4">
        <f t="shared" si="19"/>
        <v>2.0765529308836395</v>
      </c>
      <c r="G279" s="4">
        <f t="shared" si="17"/>
        <v>1.0269643985675163</v>
      </c>
    </row>
    <row r="280" spans="1:7" x14ac:dyDescent="0.2">
      <c r="A280" s="4">
        <f>IF('True_Odds_Calculator_2-way'!A281="","",'True_Odds_Calculator_2-way'!A281)</f>
        <v>1.81</v>
      </c>
      <c r="B280" s="4">
        <f>IF('True_Odds_Calculator_2-way'!B281="","",'True_Odds_Calculator_2-way'!B281)</f>
        <v>2.0699999999999998</v>
      </c>
      <c r="C280" s="4">
        <f t="shared" si="16"/>
        <v>3.5577975284917462E-2</v>
      </c>
      <c r="D280" s="4">
        <f t="shared" si="18"/>
        <v>1.8702173858786533</v>
      </c>
      <c r="E280" s="4">
        <f t="shared" si="19"/>
        <v>2.1491381535549374</v>
      </c>
      <c r="G280" s="4">
        <f t="shared" si="17"/>
        <v>1.0355779752849175</v>
      </c>
    </row>
    <row r="281" spans="1:7" x14ac:dyDescent="0.2">
      <c r="A281" s="4">
        <f>IF('True_Odds_Calculator_2-way'!A282="","",'True_Odds_Calculator_2-way'!A282)</f>
        <v>1.83</v>
      </c>
      <c r="B281" s="4">
        <f>IF('True_Odds_Calculator_2-way'!B282="","",'True_Odds_Calculator_2-way'!B282)</f>
        <v>2.06</v>
      </c>
      <c r="C281" s="4">
        <f t="shared" si="16"/>
        <v>3.1884980635577431E-2</v>
      </c>
      <c r="D281" s="4">
        <f t="shared" si="18"/>
        <v>1.8849942497124856</v>
      </c>
      <c r="E281" s="4">
        <f t="shared" si="19"/>
        <v>2.1299508446804905</v>
      </c>
      <c r="G281" s="4">
        <f t="shared" si="17"/>
        <v>1.0318849806355774</v>
      </c>
    </row>
    <row r="282" spans="1:7" x14ac:dyDescent="0.2">
      <c r="A282" s="4">
        <f>IF('True_Odds_Calculator_2-way'!A283="","",'True_Odds_Calculator_2-way'!A283)</f>
        <v>2.11</v>
      </c>
      <c r="B282" s="4">
        <f>IF('True_Odds_Calculator_2-way'!B283="","",'True_Odds_Calculator_2-way'!B283)</f>
        <v>1.8</v>
      </c>
      <c r="C282" s="4">
        <f t="shared" si="16"/>
        <v>2.9489204844655115E-2</v>
      </c>
      <c r="D282" s="4">
        <f t="shared" si="18"/>
        <v>2.1777522935779814</v>
      </c>
      <c r="E282" s="4">
        <f t="shared" si="19"/>
        <v>1.8490749756572542</v>
      </c>
      <c r="G282" s="4">
        <f t="shared" si="17"/>
        <v>1.0294892048446551</v>
      </c>
    </row>
    <row r="283" spans="1:7" x14ac:dyDescent="0.2">
      <c r="A283" s="4">
        <f>IF('True_Odds_Calculator_2-way'!A284="","",'True_Odds_Calculator_2-way'!A284)</f>
        <v>1.71</v>
      </c>
      <c r="B283" s="4">
        <f>IF('True_Odds_Calculator_2-way'!B284="","",'True_Odds_Calculator_2-way'!B284)</f>
        <v>2.25</v>
      </c>
      <c r="C283" s="4">
        <f t="shared" si="16"/>
        <v>2.9239766081871288E-2</v>
      </c>
      <c r="D283" s="4">
        <f t="shared" si="18"/>
        <v>1.7538461538461536</v>
      </c>
      <c r="E283" s="4">
        <f t="shared" si="19"/>
        <v>2.3265306122448979</v>
      </c>
      <c r="G283" s="4">
        <f t="shared" si="17"/>
        <v>1.0292397660818713</v>
      </c>
    </row>
    <row r="284" spans="1:7" x14ac:dyDescent="0.2">
      <c r="A284" s="4">
        <f>IF('True_Odds_Calculator_2-way'!A285="","",'True_Odds_Calculator_2-way'!A285)</f>
        <v>1.49</v>
      </c>
      <c r="B284" s="4">
        <f>IF('True_Odds_Calculator_2-way'!B285="","",'True_Odds_Calculator_2-way'!B285)</f>
        <v>2.73</v>
      </c>
      <c r="C284" s="4">
        <f t="shared" si="16"/>
        <v>3.7441305897681687E-2</v>
      </c>
      <c r="D284" s="4">
        <f t="shared" si="18"/>
        <v>1.5327543003560864</v>
      </c>
      <c r="E284" s="4">
        <f t="shared" si="19"/>
        <v>2.8770378753050179</v>
      </c>
      <c r="G284" s="4">
        <f t="shared" si="17"/>
        <v>1.0374413058976817</v>
      </c>
    </row>
    <row r="285" spans="1:7" x14ac:dyDescent="0.2">
      <c r="A285" s="4">
        <f>IF('True_Odds_Calculator_2-way'!A286="","",'True_Odds_Calculator_2-way'!A286)</f>
        <v>1.81</v>
      </c>
      <c r="B285" s="4">
        <f>IF('True_Odds_Calculator_2-way'!B286="","",'True_Odds_Calculator_2-way'!B286)</f>
        <v>2.1</v>
      </c>
      <c r="C285" s="4">
        <f t="shared" si="16"/>
        <v>2.8676664035780064E-2</v>
      </c>
      <c r="D285" s="4">
        <f t="shared" si="18"/>
        <v>1.858225372769494</v>
      </c>
      <c r="E285" s="4">
        <f t="shared" si="19"/>
        <v>2.1651951011107946</v>
      </c>
      <c r="G285" s="4">
        <f t="shared" si="17"/>
        <v>1.0286766640357801</v>
      </c>
    </row>
    <row r="286" spans="1:7" x14ac:dyDescent="0.2">
      <c r="A286" s="4">
        <f>IF('True_Odds_Calculator_2-way'!A287="","",'True_Odds_Calculator_2-way'!A287)</f>
        <v>2.1</v>
      </c>
      <c r="B286" s="4">
        <f>IF('True_Odds_Calculator_2-way'!B287="","",'True_Odds_Calculator_2-way'!B287)</f>
        <v>1.81</v>
      </c>
      <c r="C286" s="4">
        <f t="shared" si="16"/>
        <v>2.8676664035780064E-2</v>
      </c>
      <c r="D286" s="4">
        <f t="shared" si="18"/>
        <v>2.1651951011107946</v>
      </c>
      <c r="E286" s="4">
        <f t="shared" si="19"/>
        <v>1.858225372769494</v>
      </c>
      <c r="G286" s="4">
        <f t="shared" si="17"/>
        <v>1.0286766640357801</v>
      </c>
    </row>
    <row r="287" spans="1:7" x14ac:dyDescent="0.2">
      <c r="A287" s="4">
        <f>IF('True_Odds_Calculator_2-way'!A288="","",'True_Odds_Calculator_2-way'!A288)</f>
        <v>2.31</v>
      </c>
      <c r="B287" s="4">
        <f>IF('True_Odds_Calculator_2-way'!B288="","",'True_Odds_Calculator_2-way'!B288)</f>
        <v>1.68</v>
      </c>
      <c r="C287" s="4">
        <f t="shared" si="16"/>
        <v>2.813852813852824E-2</v>
      </c>
      <c r="D287" s="4">
        <f t="shared" si="18"/>
        <v>2.3875968992248064</v>
      </c>
      <c r="E287" s="4">
        <f t="shared" si="19"/>
        <v>1.7206703910614525</v>
      </c>
      <c r="G287" s="4">
        <f t="shared" si="17"/>
        <v>1.0281385281385282</v>
      </c>
    </row>
    <row r="288" spans="1:7" x14ac:dyDescent="0.2">
      <c r="A288" s="4">
        <f>IF('True_Odds_Calculator_2-way'!A289="","",'True_Odds_Calculator_2-way'!A289)</f>
        <v>2.08</v>
      </c>
      <c r="B288" s="4">
        <f>IF('True_Odds_Calculator_2-way'!B289="","",'True_Odds_Calculator_2-way'!B289)</f>
        <v>1.82</v>
      </c>
      <c r="C288" s="4">
        <f t="shared" si="16"/>
        <v>3.0219780219780112E-2</v>
      </c>
      <c r="D288" s="4">
        <f t="shared" si="18"/>
        <v>2.1474926253687316</v>
      </c>
      <c r="E288" s="4">
        <f t="shared" si="19"/>
        <v>1.8714652956298199</v>
      </c>
      <c r="G288" s="4">
        <f t="shared" si="17"/>
        <v>1.0302197802197801</v>
      </c>
    </row>
    <row r="289" spans="1:7" x14ac:dyDescent="0.2">
      <c r="A289" s="4">
        <f>IF('True_Odds_Calculator_2-way'!A290="","",'True_Odds_Calculator_2-way'!A290)</f>
        <v>2.2000000000000002</v>
      </c>
      <c r="B289" s="4">
        <f>IF('True_Odds_Calculator_2-way'!B290="","",'True_Odds_Calculator_2-way'!B290)</f>
        <v>1.74</v>
      </c>
      <c r="C289" s="4">
        <f t="shared" si="16"/>
        <v>2.925809822361547E-2</v>
      </c>
      <c r="D289" s="4">
        <f t="shared" si="18"/>
        <v>2.2731591448931119</v>
      </c>
      <c r="E289" s="4">
        <f t="shared" si="19"/>
        <v>1.78544776119403</v>
      </c>
      <c r="G289" s="4">
        <f t="shared" si="17"/>
        <v>1.0292580982236155</v>
      </c>
    </row>
    <row r="290" spans="1:7" x14ac:dyDescent="0.2">
      <c r="A290" s="4">
        <f>IF('True_Odds_Calculator_2-way'!A291="","",'True_Odds_Calculator_2-way'!A291)</f>
        <v>1.6</v>
      </c>
      <c r="B290" s="4">
        <f>IF('True_Odds_Calculator_2-way'!B291="","",'True_Odds_Calculator_2-way'!B291)</f>
        <v>2.48</v>
      </c>
      <c r="C290" s="4">
        <f t="shared" si="16"/>
        <v>2.8225806451612989E-2</v>
      </c>
      <c r="D290" s="4">
        <f t="shared" si="18"/>
        <v>1.6369636963696372</v>
      </c>
      <c r="E290" s="4">
        <f t="shared" si="19"/>
        <v>2.5699481865284977</v>
      </c>
      <c r="G290" s="4">
        <f t="shared" si="17"/>
        <v>1.028225806451613</v>
      </c>
    </row>
    <row r="291" spans="1:7" x14ac:dyDescent="0.2">
      <c r="A291" s="4">
        <f>IF('True_Odds_Calculator_2-way'!A292="","",'True_Odds_Calculator_2-way'!A292)</f>
        <v>1.66</v>
      </c>
      <c r="B291" s="4">
        <f>IF('True_Odds_Calculator_2-way'!B292="","",'True_Odds_Calculator_2-way'!B292)</f>
        <v>2.19</v>
      </c>
      <c r="C291" s="4">
        <f t="shared" si="16"/>
        <v>5.9030643120427051E-2</v>
      </c>
      <c r="D291" s="4">
        <f t="shared" si="18"/>
        <v>1.7455226388822203</v>
      </c>
      <c r="E291" s="4">
        <f t="shared" si="19"/>
        <v>2.3413408900624719</v>
      </c>
      <c r="G291" s="4">
        <f t="shared" si="17"/>
        <v>1.0590306431204271</v>
      </c>
    </row>
    <row r="292" spans="1:7" x14ac:dyDescent="0.2">
      <c r="A292" s="4">
        <f>IF('True_Odds_Calculator_2-way'!A293="","",'True_Odds_Calculator_2-way'!A293)</f>
        <v>2.15</v>
      </c>
      <c r="B292" s="4">
        <f>IF('True_Odds_Calculator_2-way'!B293="","",'True_Odds_Calculator_2-way'!B293)</f>
        <v>1.7</v>
      </c>
      <c r="C292" s="4">
        <f t="shared" si="16"/>
        <v>5.3351573187414569E-2</v>
      </c>
      <c r="D292" s="4">
        <f t="shared" si="18"/>
        <v>2.280811232449298</v>
      </c>
      <c r="E292" s="4">
        <f t="shared" si="19"/>
        <v>1.7807551766138856</v>
      </c>
      <c r="G292" s="4">
        <f t="shared" si="17"/>
        <v>1.0533515731874146</v>
      </c>
    </row>
    <row r="293" spans="1:7" x14ac:dyDescent="0.2">
      <c r="A293" s="4">
        <f>IF('True_Odds_Calculator_2-way'!A294="","",'True_Odds_Calculator_2-way'!A294)</f>
        <v>2.41</v>
      </c>
      <c r="B293" s="4">
        <f>IF('True_Odds_Calculator_2-way'!B294="","",'True_Odds_Calculator_2-way'!B294)</f>
        <v>1.57</v>
      </c>
      <c r="C293" s="4">
        <f t="shared" si="16"/>
        <v>5.1880434495335193E-2</v>
      </c>
      <c r="D293" s="4">
        <f t="shared" si="18"/>
        <v>2.5707103305363996</v>
      </c>
      <c r="E293" s="4">
        <f t="shared" si="19"/>
        <v>1.6366546272465774</v>
      </c>
      <c r="G293" s="4">
        <f t="shared" si="17"/>
        <v>1.0518804344953352</v>
      </c>
    </row>
    <row r="294" spans="1:7" x14ac:dyDescent="0.2">
      <c r="A294" s="4">
        <f>IF('True_Odds_Calculator_2-way'!A295="","",'True_Odds_Calculator_2-way'!A295)</f>
        <v>2.71</v>
      </c>
      <c r="B294" s="4">
        <f>IF('True_Odds_Calculator_2-way'!B295="","",'True_Odds_Calculator_2-way'!B295)</f>
        <v>1.45</v>
      </c>
      <c r="C294" s="4">
        <f t="shared" si="16"/>
        <v>5.8658862450693405E-2</v>
      </c>
      <c r="D294" s="4">
        <f t="shared" si="18"/>
        <v>2.9439970031841165</v>
      </c>
      <c r="E294" s="4">
        <f t="shared" si="19"/>
        <v>1.5144040851719818</v>
      </c>
      <c r="G294" s="4">
        <f t="shared" si="17"/>
        <v>1.0586588624506934</v>
      </c>
    </row>
    <row r="295" spans="1:7" x14ac:dyDescent="0.2">
      <c r="A295" s="4">
        <f>IF('True_Odds_Calculator_2-way'!A296="","",'True_Odds_Calculator_2-way'!A296)</f>
        <v>2.12</v>
      </c>
      <c r="B295" s="4">
        <f>IF('True_Odds_Calculator_2-way'!B296="","",'True_Odds_Calculator_2-way'!B296)</f>
        <v>1.72</v>
      </c>
      <c r="C295" s="4">
        <f t="shared" si="16"/>
        <v>5.3093462044756512E-2</v>
      </c>
      <c r="D295" s="4">
        <f t="shared" si="18"/>
        <v>2.2464268112370629</v>
      </c>
      <c r="E295" s="4">
        <f t="shared" si="19"/>
        <v>1.8022933965994465</v>
      </c>
      <c r="G295" s="4">
        <f t="shared" si="17"/>
        <v>1.0530934620447565</v>
      </c>
    </row>
    <row r="296" spans="1:7" x14ac:dyDescent="0.2">
      <c r="A296" s="4">
        <f>IF('True_Odds_Calculator_2-way'!A297="","",'True_Odds_Calculator_2-way'!A297)</f>
        <v>1.72</v>
      </c>
      <c r="B296" s="4">
        <f>IF('True_Odds_Calculator_2-way'!B297="","",'True_Odds_Calculator_2-way'!B297)</f>
        <v>2.2400000000000002</v>
      </c>
      <c r="C296" s="4">
        <f t="shared" si="16"/>
        <v>2.7823920265780622E-2</v>
      </c>
      <c r="D296" s="4">
        <f t="shared" si="18"/>
        <v>1.762166117819246</v>
      </c>
      <c r="E296" s="4">
        <f t="shared" si="19"/>
        <v>2.3120499279884781</v>
      </c>
      <c r="G296" s="4">
        <f t="shared" si="17"/>
        <v>1.0278239202657806</v>
      </c>
    </row>
    <row r="297" spans="1:7" x14ac:dyDescent="0.2">
      <c r="A297" s="4">
        <f>IF('True_Odds_Calculator_2-way'!A298="","",'True_Odds_Calculator_2-way'!A298)</f>
        <v>1.83</v>
      </c>
      <c r="B297" s="4">
        <f>IF('True_Odds_Calculator_2-way'!B298="","",'True_Odds_Calculator_2-way'!B298)</f>
        <v>2.0699999999999998</v>
      </c>
      <c r="C297" s="4">
        <f t="shared" si="16"/>
        <v>2.9539874871307603E-2</v>
      </c>
      <c r="D297" s="4">
        <f t="shared" si="18"/>
        <v>1.8808371192373576</v>
      </c>
      <c r="E297" s="4">
        <f t="shared" si="19"/>
        <v>2.1352836729517204</v>
      </c>
      <c r="G297" s="4">
        <f t="shared" si="17"/>
        <v>1.0295398748713076</v>
      </c>
    </row>
    <row r="298" spans="1:7" x14ac:dyDescent="0.2">
      <c r="A298" s="4">
        <f>IF('True_Odds_Calculator_2-way'!A299="","",'True_Odds_Calculator_2-way'!A299)</f>
        <v>1.59</v>
      </c>
      <c r="B298" s="4">
        <f>IF('True_Odds_Calculator_2-way'!B299="","",'True_Odds_Calculator_2-way'!B299)</f>
        <v>2.5</v>
      </c>
      <c r="C298" s="4">
        <f t="shared" si="16"/>
        <v>2.8930817610062887E-2</v>
      </c>
      <c r="D298" s="4">
        <f t="shared" si="18"/>
        <v>1.6274309109518936</v>
      </c>
      <c r="E298" s="4">
        <f t="shared" si="19"/>
        <v>2.5938009787928222</v>
      </c>
      <c r="G298" s="4">
        <f t="shared" si="17"/>
        <v>1.0289308176100629</v>
      </c>
    </row>
    <row r="299" spans="1:7" x14ac:dyDescent="0.2">
      <c r="A299" s="4">
        <f>IF('True_Odds_Calculator_2-way'!A300="","",'True_Odds_Calculator_2-way'!A300)</f>
        <v>1.39</v>
      </c>
      <c r="B299" s="4">
        <f>IF('True_Odds_Calculator_2-way'!B300="","",'True_Odds_Calculator_2-way'!B300)</f>
        <v>3.13</v>
      </c>
      <c r="C299" s="4">
        <f t="shared" si="16"/>
        <v>3.8913278323028599E-2</v>
      </c>
      <c r="D299" s="4">
        <f t="shared" si="18"/>
        <v>1.4286371024676967</v>
      </c>
      <c r="E299" s="4">
        <f t="shared" si="19"/>
        <v>3.3329758302371015</v>
      </c>
      <c r="G299" s="4">
        <f t="shared" si="17"/>
        <v>1.0389132783230286</v>
      </c>
    </row>
    <row r="300" spans="1:7" x14ac:dyDescent="0.2">
      <c r="A300" s="4">
        <f>IF('True_Odds_Calculator_2-way'!A301="","",'True_Odds_Calculator_2-way'!A301)</f>
        <v>1.65</v>
      </c>
      <c r="B300" s="4">
        <f>IF('True_Odds_Calculator_2-way'!B301="","",'True_Odds_Calculator_2-way'!B301)</f>
        <v>2.38</v>
      </c>
      <c r="C300" s="4">
        <f t="shared" si="16"/>
        <v>2.6228673287496784E-2</v>
      </c>
      <c r="D300" s="4">
        <f t="shared" si="18"/>
        <v>1.686493450719347</v>
      </c>
      <c r="E300" s="4">
        <f t="shared" si="19"/>
        <v>2.4566781357522673</v>
      </c>
      <c r="G300" s="4">
        <f t="shared" si="17"/>
        <v>1.0262286732874968</v>
      </c>
    </row>
    <row r="301" spans="1:7" x14ac:dyDescent="0.2">
      <c r="A301" s="4">
        <f>IF('True_Odds_Calculator_2-way'!A302="","",'True_Odds_Calculator_2-way'!A302)</f>
        <v>2.46</v>
      </c>
      <c r="B301" s="4">
        <f>IF('True_Odds_Calculator_2-way'!B302="","",'True_Odds_Calculator_2-way'!B302)</f>
        <v>1.58</v>
      </c>
      <c r="C301" s="4">
        <f t="shared" si="16"/>
        <v>3.9415457445713731E-2</v>
      </c>
      <c r="D301" s="4">
        <f t="shared" si="18"/>
        <v>2.5853398962352006</v>
      </c>
      <c r="E301" s="4">
        <f t="shared" si="19"/>
        <v>1.630779558613745</v>
      </c>
      <c r="G301" s="4">
        <f t="shared" si="17"/>
        <v>1.0394154574457137</v>
      </c>
    </row>
    <row r="302" spans="1:7" x14ac:dyDescent="0.2">
      <c r="A302" s="4">
        <f>IF('True_Odds_Calculator_2-way'!A303="","",'True_Odds_Calculator_2-way'!A303)</f>
        <v>2.0099999999999998</v>
      </c>
      <c r="B302" s="4">
        <f>IF('True_Odds_Calculator_2-way'!B303="","",'True_Odds_Calculator_2-way'!B303)</f>
        <v>1.88</v>
      </c>
      <c r="C302" s="4">
        <f t="shared" si="16"/>
        <v>2.9427331427966497E-2</v>
      </c>
      <c r="D302" s="4">
        <f t="shared" si="18"/>
        <v>2.0712563034422273</v>
      </c>
      <c r="E302" s="4">
        <f t="shared" si="19"/>
        <v>1.9334834220221038</v>
      </c>
      <c r="G302" s="4">
        <f t="shared" si="17"/>
        <v>1.0294273314279665</v>
      </c>
    </row>
    <row r="303" spans="1:7" x14ac:dyDescent="0.2">
      <c r="A303" s="4">
        <f>IF('True_Odds_Calculator_2-way'!A304="","",'True_Odds_Calculator_2-way'!A304)</f>
        <v>1.7</v>
      </c>
      <c r="B303" s="4">
        <f>IF('True_Odds_Calculator_2-way'!B304="","",'True_Odds_Calculator_2-way'!B304)</f>
        <v>2.23</v>
      </c>
      <c r="C303" s="4">
        <f t="shared" si="16"/>
        <v>3.6665787391189752E-2</v>
      </c>
      <c r="D303" s="4">
        <f t="shared" si="18"/>
        <v>1.754686415181671</v>
      </c>
      <c r="E303" s="4">
        <f t="shared" si="19"/>
        <v>2.3250536645200861</v>
      </c>
      <c r="G303" s="4">
        <f t="shared" si="17"/>
        <v>1.0366657873911898</v>
      </c>
    </row>
    <row r="304" spans="1:7" x14ac:dyDescent="0.2">
      <c r="A304" s="4">
        <f>IF('True_Odds_Calculator_2-way'!A305="","",'True_Odds_Calculator_2-way'!A305)</f>
        <v>2.06</v>
      </c>
      <c r="B304" s="4">
        <f>IF('True_Odds_Calculator_2-way'!B305="","",'True_Odds_Calculator_2-way'!B305)</f>
        <v>1.84</v>
      </c>
      <c r="C304" s="4">
        <f t="shared" si="16"/>
        <v>2.891515407344869E-2</v>
      </c>
      <c r="D304" s="4">
        <f t="shared" si="18"/>
        <v>2.1232354918216445</v>
      </c>
      <c r="E304" s="4">
        <f t="shared" si="19"/>
        <v>1.8902852583283463</v>
      </c>
      <c r="G304" s="4">
        <f t="shared" si="17"/>
        <v>1.0289151540734487</v>
      </c>
    </row>
    <row r="305" spans="1:7" x14ac:dyDescent="0.2">
      <c r="A305" s="4">
        <f>IF('True_Odds_Calculator_2-way'!A306="","",'True_Odds_Calculator_2-way'!A306)</f>
        <v>1.54</v>
      </c>
      <c r="B305" s="4">
        <f>IF('True_Odds_Calculator_2-way'!B306="","",'True_Odds_Calculator_2-way'!B306)</f>
        <v>2.6</v>
      </c>
      <c r="C305" s="4">
        <f t="shared" si="16"/>
        <v>3.3966033966033926E-2</v>
      </c>
      <c r="D305" s="4">
        <f t="shared" si="18"/>
        <v>1.5813586097946286</v>
      </c>
      <c r="E305" s="4">
        <f t="shared" si="19"/>
        <v>2.7201086956521738</v>
      </c>
      <c r="G305" s="4">
        <f t="shared" si="17"/>
        <v>1.0339660339660339</v>
      </c>
    </row>
    <row r="306" spans="1:7" x14ac:dyDescent="0.2">
      <c r="A306" s="4">
        <f>IF('True_Odds_Calculator_2-way'!A307="","",'True_Odds_Calculator_2-way'!A307)</f>
        <v>1.38</v>
      </c>
      <c r="B306" s="4">
        <f>IF('True_Odds_Calculator_2-way'!B307="","",'True_Odds_Calculator_2-way'!B307)</f>
        <v>3.19</v>
      </c>
      <c r="C306" s="4">
        <f t="shared" si="16"/>
        <v>3.8117304983871891E-2</v>
      </c>
      <c r="D306" s="4">
        <f t="shared" si="18"/>
        <v>1.4172756833327969</v>
      </c>
      <c r="E306" s="4">
        <f t="shared" si="19"/>
        <v>3.396497183859271</v>
      </c>
      <c r="G306" s="4">
        <f t="shared" si="17"/>
        <v>1.0381173049838719</v>
      </c>
    </row>
    <row r="307" spans="1:7" x14ac:dyDescent="0.2">
      <c r="A307" s="4">
        <f>IF('True_Odds_Calculator_2-way'!A308="","",'True_Odds_Calculator_2-way'!A308)</f>
        <v>2.4300000000000002</v>
      </c>
      <c r="B307" s="4">
        <f>IF('True_Odds_Calculator_2-way'!B308="","",'True_Odds_Calculator_2-way'!B308)</f>
        <v>1.61</v>
      </c>
      <c r="C307" s="4">
        <f t="shared" si="16"/>
        <v>3.2640646167216181E-2</v>
      </c>
      <c r="D307" s="4">
        <f t="shared" si="18"/>
        <v>2.5303495779840248</v>
      </c>
      <c r="E307" s="4">
        <f t="shared" si="19"/>
        <v>1.6534454704900365</v>
      </c>
      <c r="G307" s="4">
        <f t="shared" si="17"/>
        <v>1.0326406461672162</v>
      </c>
    </row>
    <row r="308" spans="1:7" x14ac:dyDescent="0.2">
      <c r="A308" s="4">
        <f>IF('True_Odds_Calculator_2-way'!A309="","",'True_Odds_Calculator_2-way'!A309)</f>
        <v>2.4500000000000002</v>
      </c>
      <c r="B308" s="4">
        <f>IF('True_Odds_Calculator_2-way'!B309="","",'True_Odds_Calculator_2-way'!B309)</f>
        <v>1.6</v>
      </c>
      <c r="C308" s="4">
        <f t="shared" si="16"/>
        <v>3.3163265306122458E-2</v>
      </c>
      <c r="D308" s="4">
        <f t="shared" si="18"/>
        <v>2.5537459283387625</v>
      </c>
      <c r="E308" s="4">
        <f t="shared" si="19"/>
        <v>1.6436058700209644</v>
      </c>
      <c r="G308" s="4">
        <f t="shared" si="17"/>
        <v>1.0331632653061225</v>
      </c>
    </row>
    <row r="309" spans="1:7" x14ac:dyDescent="0.2">
      <c r="A309" s="4">
        <f>IF('True_Odds_Calculator_2-way'!A310="","",'True_Odds_Calculator_2-way'!A310)</f>
        <v>2.5</v>
      </c>
      <c r="B309" s="4">
        <f>IF('True_Odds_Calculator_2-way'!B310="","",'True_Odds_Calculator_2-way'!B310)</f>
        <v>1.58</v>
      </c>
      <c r="C309" s="4">
        <f t="shared" si="16"/>
        <v>3.2911392405063244E-2</v>
      </c>
      <c r="D309" s="4">
        <f t="shared" si="18"/>
        <v>2.6072607260726071</v>
      </c>
      <c r="E309" s="4">
        <f t="shared" si="19"/>
        <v>1.62217659137577</v>
      </c>
      <c r="G309" s="4">
        <f t="shared" si="17"/>
        <v>1.0329113924050632</v>
      </c>
    </row>
    <row r="310" spans="1:7" x14ac:dyDescent="0.2">
      <c r="A310" s="4">
        <f>IF('True_Odds_Calculator_2-way'!A311="","",'True_Odds_Calculator_2-way'!A311)</f>
        <v>1.65</v>
      </c>
      <c r="B310" s="4">
        <f>IF('True_Odds_Calculator_2-way'!B311="","",'True_Odds_Calculator_2-way'!B311)</f>
        <v>2.33</v>
      </c>
      <c r="C310" s="4">
        <f t="shared" si="16"/>
        <v>3.5245155416829377E-2</v>
      </c>
      <c r="D310" s="4">
        <f t="shared" si="18"/>
        <v>1.6994142999226434</v>
      </c>
      <c r="E310" s="4">
        <f t="shared" si="19"/>
        <v>2.4297677358192451</v>
      </c>
      <c r="G310" s="4">
        <f t="shared" si="17"/>
        <v>1.0352451554168294</v>
      </c>
    </row>
    <row r="311" spans="1:7" x14ac:dyDescent="0.2">
      <c r="A311" s="4">
        <f>IF('True_Odds_Calculator_2-way'!A312="","",'True_Odds_Calculator_2-way'!A312)</f>
        <v>2.0099999999999998</v>
      </c>
      <c r="B311" s="4">
        <f>IF('True_Odds_Calculator_2-way'!B312="","",'True_Odds_Calculator_2-way'!B312)</f>
        <v>1.85</v>
      </c>
      <c r="C311" s="4">
        <f t="shared" si="16"/>
        <v>3.80529783514858E-2</v>
      </c>
      <c r="D311" s="4">
        <f t="shared" si="18"/>
        <v>2.0899255304201207</v>
      </c>
      <c r="E311" s="4">
        <f t="shared" si="19"/>
        <v>1.9174938764986464</v>
      </c>
      <c r="G311" s="4">
        <f t="shared" si="17"/>
        <v>1.0380529783514858</v>
      </c>
    </row>
    <row r="312" spans="1:7" x14ac:dyDescent="0.2">
      <c r="A312" s="4">
        <f>IF('True_Odds_Calculator_2-way'!A313="","",'True_Odds_Calculator_2-way'!A313)</f>
        <v>1.93</v>
      </c>
      <c r="B312" s="4">
        <f>IF('True_Odds_Calculator_2-way'!B313="","",'True_Odds_Calculator_2-way'!B313)</f>
        <v>1.93</v>
      </c>
      <c r="C312" s="4">
        <f t="shared" si="16"/>
        <v>3.62694300518136E-2</v>
      </c>
      <c r="D312" s="4">
        <f t="shared" si="18"/>
        <v>2.0000000000000004</v>
      </c>
      <c r="E312" s="4">
        <f t="shared" si="19"/>
        <v>2.0000000000000004</v>
      </c>
      <c r="G312" s="4">
        <f t="shared" si="17"/>
        <v>1.0362694300518136</v>
      </c>
    </row>
    <row r="313" spans="1:7" x14ac:dyDescent="0.2">
      <c r="A313" s="4">
        <f>IF('True_Odds_Calculator_2-way'!A314="","",'True_Odds_Calculator_2-way'!A314)</f>
        <v>1.76</v>
      </c>
      <c r="B313" s="4">
        <f>IF('True_Odds_Calculator_2-way'!B314="","",'True_Odds_Calculator_2-way'!B314)</f>
        <v>2.11</v>
      </c>
      <c r="C313" s="4">
        <f t="shared" si="16"/>
        <v>4.2115467470917878E-2</v>
      </c>
      <c r="D313" s="4">
        <f t="shared" si="18"/>
        <v>1.8277389506841228</v>
      </c>
      <c r="E313" s="4">
        <f t="shared" si="19"/>
        <v>2.208110357949816</v>
      </c>
      <c r="G313" s="4">
        <f t="shared" si="17"/>
        <v>1.0421154674709179</v>
      </c>
    </row>
    <row r="314" spans="1:7" x14ac:dyDescent="0.2">
      <c r="A314" s="4">
        <f>IF('True_Odds_Calculator_2-way'!A315="","",'True_Odds_Calculator_2-way'!A315)</f>
        <v>1.67</v>
      </c>
      <c r="B314" s="4">
        <f>IF('True_Odds_Calculator_2-way'!B315="","",'True_Odds_Calculator_2-way'!B315)</f>
        <v>2.2799999999999998</v>
      </c>
      <c r="C314" s="4">
        <f t="shared" si="16"/>
        <v>3.7398886437651102E-2</v>
      </c>
      <c r="D314" s="4">
        <f t="shared" si="18"/>
        <v>1.723831944947483</v>
      </c>
      <c r="E314" s="4">
        <f t="shared" si="19"/>
        <v>2.3815361521140859</v>
      </c>
      <c r="G314" s="4">
        <f t="shared" si="17"/>
        <v>1.0373988864376511</v>
      </c>
    </row>
    <row r="315" spans="1:7" x14ac:dyDescent="0.2">
      <c r="A315" s="4">
        <f>IF('True_Odds_Calculator_2-way'!A316="","",'True_Odds_Calculator_2-way'!A316)</f>
        <v>1.82</v>
      </c>
      <c r="B315" s="4">
        <f>IF('True_Odds_Calculator_2-way'!B316="","",'True_Odds_Calculator_2-way'!B316)</f>
        <v>2.09</v>
      </c>
      <c r="C315" s="4">
        <f t="shared" si="16"/>
        <v>2.7919448972080652E-2</v>
      </c>
      <c r="D315" s="4">
        <f t="shared" si="18"/>
        <v>1.8674456281604401</v>
      </c>
      <c r="E315" s="4">
        <f t="shared" si="19"/>
        <v>2.152810006225593</v>
      </c>
      <c r="G315" s="4">
        <f t="shared" si="17"/>
        <v>1.0279194489720807</v>
      </c>
    </row>
    <row r="316" spans="1:7" x14ac:dyDescent="0.2">
      <c r="A316" s="4">
        <f>IF('True_Odds_Calculator_2-way'!A317="","",'True_Odds_Calculator_2-way'!A317)</f>
        <v>1.56</v>
      </c>
      <c r="B316" s="4">
        <f>IF('True_Odds_Calculator_2-way'!B317="","",'True_Odds_Calculator_2-way'!B317)</f>
        <v>2.59</v>
      </c>
      <c r="C316" s="4">
        <f t="shared" si="16"/>
        <v>2.7126027126027186E-2</v>
      </c>
      <c r="D316" s="4">
        <f t="shared" si="18"/>
        <v>1.5937204165351848</v>
      </c>
      <c r="E316" s="4">
        <f t="shared" si="19"/>
        <v>2.6842944459208082</v>
      </c>
      <c r="G316" s="4">
        <f t="shared" si="17"/>
        <v>1.0271260271260272</v>
      </c>
    </row>
    <row r="317" spans="1:7" x14ac:dyDescent="0.2">
      <c r="A317" s="4">
        <f>IF('True_Odds_Calculator_2-way'!A318="","",'True_Odds_Calculator_2-way'!A318)</f>
        <v>1.85</v>
      </c>
      <c r="B317" s="4">
        <f>IF('True_Odds_Calculator_2-way'!B318="","",'True_Odds_Calculator_2-way'!B318)</f>
        <v>2.02</v>
      </c>
      <c r="C317" s="4">
        <f t="shared" si="16"/>
        <v>3.5590045491035394E-2</v>
      </c>
      <c r="D317" s="4">
        <f t="shared" si="18"/>
        <v>1.9129767084719731</v>
      </c>
      <c r="E317" s="4">
        <f t="shared" si="19"/>
        <v>2.0953181945612553</v>
      </c>
      <c r="G317" s="4">
        <f t="shared" si="17"/>
        <v>1.0355900454910354</v>
      </c>
    </row>
    <row r="318" spans="1:7" x14ac:dyDescent="0.2">
      <c r="A318" s="4">
        <f>IF('True_Odds_Calculator_2-way'!A319="","",'True_Odds_Calculator_2-way'!A319)</f>
        <v>2.63</v>
      </c>
      <c r="B318" s="4">
        <f>IF('True_Odds_Calculator_2-way'!B319="","",'True_Odds_Calculator_2-way'!B319)</f>
        <v>1.52</v>
      </c>
      <c r="C318" s="4">
        <f t="shared" si="16"/>
        <v>3.8122873724234729E-2</v>
      </c>
      <c r="D318" s="4">
        <f t="shared" si="18"/>
        <v>2.7688045435655915</v>
      </c>
      <c r="E318" s="4">
        <f t="shared" si="19"/>
        <v>1.5653535907275435</v>
      </c>
      <c r="G318" s="4">
        <f t="shared" si="17"/>
        <v>1.0381228737242347</v>
      </c>
    </row>
    <row r="319" spans="1:7" x14ac:dyDescent="0.2">
      <c r="A319" s="4">
        <f>IF('True_Odds_Calculator_2-way'!A320="","",'True_Odds_Calculator_2-way'!A320)</f>
        <v>1.31</v>
      </c>
      <c r="B319" s="4">
        <f>IF('True_Odds_Calculator_2-way'!B320="","",'True_Odds_Calculator_2-way'!B320)</f>
        <v>3.55</v>
      </c>
      <c r="C319" s="4">
        <f t="shared" si="16"/>
        <v>4.5048919471024629E-2</v>
      </c>
      <c r="D319" s="4">
        <f t="shared" si="18"/>
        <v>1.3498294753646325</v>
      </c>
      <c r="E319" s="4">
        <f t="shared" si="19"/>
        <v>3.8585355735324618</v>
      </c>
      <c r="G319" s="4">
        <f t="shared" si="17"/>
        <v>1.0450489194710246</v>
      </c>
    </row>
    <row r="320" spans="1:7" x14ac:dyDescent="0.2">
      <c r="A320" s="4">
        <f>IF('True_Odds_Calculator_2-way'!A321="","",'True_Odds_Calculator_2-way'!A321)</f>
        <v>1.5</v>
      </c>
      <c r="B320" s="4">
        <f>IF('True_Odds_Calculator_2-way'!B321="","",'True_Odds_Calculator_2-way'!B321)</f>
        <v>2.64</v>
      </c>
      <c r="C320" s="4">
        <f t="shared" si="16"/>
        <v>4.5454545454545414E-2</v>
      </c>
      <c r="D320" s="4">
        <f t="shared" si="18"/>
        <v>1.5529411764705883</v>
      </c>
      <c r="E320" s="4">
        <f t="shared" si="19"/>
        <v>2.8085106382978724</v>
      </c>
      <c r="G320" s="4">
        <f t="shared" si="17"/>
        <v>1.0454545454545454</v>
      </c>
    </row>
    <row r="321" spans="1:7" x14ac:dyDescent="0.2">
      <c r="A321" s="4">
        <f>IF('True_Odds_Calculator_2-way'!A322="","",'True_Odds_Calculator_2-way'!A322)</f>
        <v>1.95</v>
      </c>
      <c r="B321" s="4">
        <f>IF('True_Odds_Calculator_2-way'!B322="","",'True_Odds_Calculator_2-way'!B322)</f>
        <v>1.92</v>
      </c>
      <c r="C321" s="4">
        <f t="shared" si="16"/>
        <v>3.3653846153846256E-2</v>
      </c>
      <c r="D321" s="4">
        <f t="shared" si="18"/>
        <v>2.0161550888529889</v>
      </c>
      <c r="E321" s="4">
        <f t="shared" si="19"/>
        <v>1.9841017488076311</v>
      </c>
      <c r="G321" s="4">
        <f t="shared" si="17"/>
        <v>1.0336538461538463</v>
      </c>
    </row>
    <row r="322" spans="1:7" x14ac:dyDescent="0.2">
      <c r="A322" s="4">
        <f>IF('True_Odds_Calculator_2-way'!A323="","",'True_Odds_Calculator_2-way'!A323)</f>
        <v>2</v>
      </c>
      <c r="B322" s="4">
        <f>IF('True_Odds_Calculator_2-way'!B323="","",'True_Odds_Calculator_2-way'!B323)</f>
        <v>1.88</v>
      </c>
      <c r="C322" s="4">
        <f t="shared" ref="C322:C385" si="20">IF(A322="","",((1/A322)+(1/B322))-1)</f>
        <v>3.1914893617021267E-2</v>
      </c>
      <c r="D322" s="4">
        <f t="shared" si="18"/>
        <v>2.0659340659340657</v>
      </c>
      <c r="E322" s="4">
        <f t="shared" si="19"/>
        <v>1.9381443298969072</v>
      </c>
      <c r="G322" s="4">
        <f t="shared" ref="G322:G385" si="21">IF(A322="","",C322+1)</f>
        <v>1.0319148936170213</v>
      </c>
    </row>
    <row r="323" spans="1:7" x14ac:dyDescent="0.2">
      <c r="A323" s="4">
        <f>IF('True_Odds_Calculator_2-way'!A324="","",'True_Odds_Calculator_2-way'!A324)</f>
        <v>1.77</v>
      </c>
      <c r="B323" s="4">
        <f>IF('True_Odds_Calculator_2-way'!B324="","",'True_Odds_Calculator_2-way'!B324)</f>
        <v>2.16</v>
      </c>
      <c r="C323" s="4">
        <f t="shared" si="20"/>
        <v>2.79347143753923E-2</v>
      </c>
      <c r="D323" s="4">
        <f t="shared" ref="D323:D386" si="22">IF(A323="","",(2*A323)/(2-($C323*A323)))</f>
        <v>1.8148675590999714</v>
      </c>
      <c r="E323" s="4">
        <f t="shared" ref="E323:E386" si="23">IF(B323="","",(2*B323)/(2-($C323*B323)))</f>
        <v>2.2271932890597692</v>
      </c>
      <c r="G323" s="4">
        <f t="shared" si="21"/>
        <v>1.0279347143753923</v>
      </c>
    </row>
    <row r="324" spans="1:7" x14ac:dyDescent="0.2">
      <c r="A324" s="4">
        <f>IF('True_Odds_Calculator_2-way'!A325="","",'True_Odds_Calculator_2-way'!A325)</f>
        <v>1.69</v>
      </c>
      <c r="B324" s="4">
        <f>IF('True_Odds_Calculator_2-way'!B325="","",'True_Odds_Calculator_2-way'!B325)</f>
        <v>2.2799999999999998</v>
      </c>
      <c r="C324" s="4">
        <f t="shared" si="20"/>
        <v>3.0312467559431067E-2</v>
      </c>
      <c r="D324" s="4">
        <f t="shared" si="22"/>
        <v>1.7344256391789699</v>
      </c>
      <c r="E324" s="4">
        <f t="shared" si="23"/>
        <v>2.3616082373130669</v>
      </c>
      <c r="G324" s="4">
        <f t="shared" si="21"/>
        <v>1.0303124675594311</v>
      </c>
    </row>
    <row r="325" spans="1:7" x14ac:dyDescent="0.2">
      <c r="A325" s="4">
        <f>IF('True_Odds_Calculator_2-way'!A326="","",'True_Odds_Calculator_2-way'!A326)</f>
        <v>1.57</v>
      </c>
      <c r="B325" s="4">
        <f>IF('True_Odds_Calculator_2-way'!B326="","",'True_Odds_Calculator_2-way'!B326)</f>
        <v>2.54</v>
      </c>
      <c r="C325" s="4">
        <f t="shared" si="20"/>
        <v>3.0643462560810519E-2</v>
      </c>
      <c r="D325" s="4">
        <f t="shared" si="22"/>
        <v>1.6086974061075479</v>
      </c>
      <c r="E325" s="4">
        <f t="shared" si="23"/>
        <v>2.6428524090396981</v>
      </c>
      <c r="G325" s="4">
        <f t="shared" si="21"/>
        <v>1.0306434625608105</v>
      </c>
    </row>
    <row r="326" spans="1:7" x14ac:dyDescent="0.2">
      <c r="A326" s="4">
        <f>IF('True_Odds_Calculator_2-way'!A327="","",'True_Odds_Calculator_2-way'!A327)</f>
        <v>1.71</v>
      </c>
      <c r="B326" s="4">
        <f>IF('True_Odds_Calculator_2-way'!B327="","",'True_Odds_Calculator_2-way'!B327)</f>
        <v>2.2400000000000002</v>
      </c>
      <c r="C326" s="4">
        <f t="shared" si="20"/>
        <v>3.1223893065998265E-2</v>
      </c>
      <c r="D326" s="4">
        <f t="shared" si="22"/>
        <v>1.7569030364186771</v>
      </c>
      <c r="E326" s="4">
        <f t="shared" si="23"/>
        <v>2.3211731911283482</v>
      </c>
      <c r="G326" s="4">
        <f t="shared" si="21"/>
        <v>1.0312238930659983</v>
      </c>
    </row>
    <row r="327" spans="1:7" x14ac:dyDescent="0.2">
      <c r="A327" s="4">
        <f>IF('True_Odds_Calculator_2-way'!A328="","",'True_Odds_Calculator_2-way'!A328)</f>
        <v>1.92</v>
      </c>
      <c r="B327" s="4">
        <f>IF('True_Odds_Calculator_2-way'!B328="","",'True_Odds_Calculator_2-way'!B328)</f>
        <v>1.99</v>
      </c>
      <c r="C327" s="4">
        <f t="shared" si="20"/>
        <v>2.3345896147403788E-2</v>
      </c>
      <c r="D327" s="4">
        <f t="shared" si="22"/>
        <v>1.9640176827387685</v>
      </c>
      <c r="E327" s="4">
        <f t="shared" si="23"/>
        <v>2.0373253705876082</v>
      </c>
      <c r="G327" s="4">
        <f t="shared" si="21"/>
        <v>1.0233458961474038</v>
      </c>
    </row>
    <row r="328" spans="1:7" x14ac:dyDescent="0.2">
      <c r="A328" s="4">
        <f>IF('True_Odds_Calculator_2-way'!A329="","",'True_Odds_Calculator_2-way'!A329)</f>
        <v>1.9</v>
      </c>
      <c r="B328" s="4">
        <f>IF('True_Odds_Calculator_2-way'!B329="","",'True_Odds_Calculator_2-way'!B329)</f>
        <v>2</v>
      </c>
      <c r="C328" s="4">
        <f t="shared" si="20"/>
        <v>2.631578947368407E-2</v>
      </c>
      <c r="D328" s="4">
        <f t="shared" si="22"/>
        <v>1.9487179487179485</v>
      </c>
      <c r="E328" s="4">
        <f t="shared" si="23"/>
        <v>2.0540540540540539</v>
      </c>
      <c r="G328" s="4">
        <f t="shared" si="21"/>
        <v>1.0263157894736841</v>
      </c>
    </row>
    <row r="329" spans="1:7" x14ac:dyDescent="0.2">
      <c r="A329" s="4">
        <f>IF('True_Odds_Calculator_2-way'!A330="","",'True_Odds_Calculator_2-way'!A330)</f>
        <v>2.2400000000000002</v>
      </c>
      <c r="B329" s="4">
        <f>IF('True_Odds_Calculator_2-way'!B330="","",'True_Odds_Calculator_2-way'!B330)</f>
        <v>1.7</v>
      </c>
      <c r="C329" s="4">
        <f t="shared" si="20"/>
        <v>3.4663865546218364E-2</v>
      </c>
      <c r="D329" s="4">
        <f t="shared" si="22"/>
        <v>2.3304773561811505</v>
      </c>
      <c r="E329" s="4">
        <f t="shared" si="23"/>
        <v>1.7516099356025756</v>
      </c>
      <c r="G329" s="4">
        <f t="shared" si="21"/>
        <v>1.0346638655462184</v>
      </c>
    </row>
    <row r="330" spans="1:7" x14ac:dyDescent="0.2">
      <c r="A330" s="4">
        <f>IF('True_Odds_Calculator_2-way'!A331="","",'True_Odds_Calculator_2-way'!A331)</f>
        <v>2.4500000000000002</v>
      </c>
      <c r="B330" s="4">
        <f>IF('True_Odds_Calculator_2-way'!B331="","",'True_Odds_Calculator_2-way'!B331)</f>
        <v>1.6</v>
      </c>
      <c r="C330" s="4">
        <f t="shared" si="20"/>
        <v>3.3163265306122458E-2</v>
      </c>
      <c r="D330" s="4">
        <f t="shared" si="22"/>
        <v>2.5537459283387625</v>
      </c>
      <c r="E330" s="4">
        <f t="shared" si="23"/>
        <v>1.6436058700209644</v>
      </c>
      <c r="G330" s="4">
        <f t="shared" si="21"/>
        <v>1.0331632653061225</v>
      </c>
    </row>
    <row r="331" spans="1:7" x14ac:dyDescent="0.2">
      <c r="A331" s="4">
        <f>IF('True_Odds_Calculator_2-way'!A332="","",'True_Odds_Calculator_2-way'!A332)</f>
        <v>2.2999999999999998</v>
      </c>
      <c r="B331" s="4">
        <f>IF('True_Odds_Calculator_2-way'!B332="","",'True_Odds_Calculator_2-way'!B332)</f>
        <v>1.67</v>
      </c>
      <c r="C331" s="4">
        <f t="shared" si="20"/>
        <v>3.3585003905233002E-2</v>
      </c>
      <c r="D331" s="4">
        <f t="shared" si="22"/>
        <v>2.3924011211460603</v>
      </c>
      <c r="E331" s="4">
        <f t="shared" si="23"/>
        <v>1.7181838514873629</v>
      </c>
      <c r="G331" s="4">
        <f t="shared" si="21"/>
        <v>1.033585003905233</v>
      </c>
    </row>
    <row r="332" spans="1:7" x14ac:dyDescent="0.2">
      <c r="A332" s="4">
        <f>IF('True_Odds_Calculator_2-way'!A333="","",'True_Odds_Calculator_2-way'!A333)</f>
        <v>2.4300000000000002</v>
      </c>
      <c r="B332" s="4">
        <f>IF('True_Odds_Calculator_2-way'!B333="","",'True_Odds_Calculator_2-way'!B333)</f>
        <v>1.61</v>
      </c>
      <c r="C332" s="4">
        <f t="shared" si="20"/>
        <v>3.2640646167216181E-2</v>
      </c>
      <c r="D332" s="4">
        <f t="shared" si="22"/>
        <v>2.5303495779840248</v>
      </c>
      <c r="E332" s="4">
        <f t="shared" si="23"/>
        <v>1.6534454704900365</v>
      </c>
      <c r="G332" s="4">
        <f t="shared" si="21"/>
        <v>1.0326406461672162</v>
      </c>
    </row>
    <row r="333" spans="1:7" x14ac:dyDescent="0.2">
      <c r="A333" s="4">
        <f>IF('True_Odds_Calculator_2-way'!A334="","",'True_Odds_Calculator_2-way'!A334)</f>
        <v>2.13</v>
      </c>
      <c r="B333" s="4">
        <f>IF('True_Odds_Calculator_2-way'!B334="","",'True_Odds_Calculator_2-way'!B334)</f>
        <v>1.77</v>
      </c>
      <c r="C333" s="4">
        <f t="shared" si="20"/>
        <v>3.4455319487546765E-2</v>
      </c>
      <c r="D333" s="4">
        <f t="shared" si="22"/>
        <v>2.2111375032990233</v>
      </c>
      <c r="E333" s="4">
        <f t="shared" si="23"/>
        <v>1.8256700806275876</v>
      </c>
      <c r="G333" s="4">
        <f t="shared" si="21"/>
        <v>1.0344553194875468</v>
      </c>
    </row>
    <row r="334" spans="1:7" x14ac:dyDescent="0.2">
      <c r="A334" s="4">
        <f>IF('True_Odds_Calculator_2-way'!A335="","",'True_Odds_Calculator_2-way'!A335)</f>
        <v>1.93</v>
      </c>
      <c r="B334" s="4">
        <f>IF('True_Odds_Calculator_2-way'!B335="","",'True_Odds_Calculator_2-way'!B335)</f>
        <v>1.95</v>
      </c>
      <c r="C334" s="4">
        <f t="shared" si="20"/>
        <v>3.0955227846419575E-2</v>
      </c>
      <c r="D334" s="4">
        <f t="shared" si="22"/>
        <v>1.9894277785119598</v>
      </c>
      <c r="E334" s="4">
        <f t="shared" si="23"/>
        <v>2.0106851876586083</v>
      </c>
      <c r="G334" s="4">
        <f t="shared" si="21"/>
        <v>1.0309552278464196</v>
      </c>
    </row>
    <row r="335" spans="1:7" x14ac:dyDescent="0.2">
      <c r="A335" s="4">
        <f>IF('True_Odds_Calculator_2-way'!A336="","",'True_Odds_Calculator_2-way'!A336)</f>
        <v>1.97</v>
      </c>
      <c r="B335" s="4">
        <f>IF('True_Odds_Calculator_2-way'!B336="","",'True_Odds_Calculator_2-way'!B336)</f>
        <v>1.91</v>
      </c>
      <c r="C335" s="4">
        <f t="shared" si="20"/>
        <v>3.1174422622053388E-2</v>
      </c>
      <c r="D335" s="4">
        <f t="shared" si="22"/>
        <v>2.0324087827801334</v>
      </c>
      <c r="E335" s="4">
        <f t="shared" si="23"/>
        <v>1.9686085750909044</v>
      </c>
      <c r="G335" s="4">
        <f t="shared" si="21"/>
        <v>1.0311744226220534</v>
      </c>
    </row>
    <row r="336" spans="1:7" x14ac:dyDescent="0.2">
      <c r="A336" s="4">
        <f>IF('True_Odds_Calculator_2-way'!A337="","",'True_Odds_Calculator_2-way'!A337)</f>
        <v>2.0699999999999998</v>
      </c>
      <c r="B336" s="4">
        <f>IF('True_Odds_Calculator_2-way'!B337="","",'True_Odds_Calculator_2-way'!B337)</f>
        <v>1.81</v>
      </c>
      <c r="C336" s="4">
        <f t="shared" si="20"/>
        <v>3.5577975284917462E-2</v>
      </c>
      <c r="D336" s="4">
        <f t="shared" si="22"/>
        <v>2.1491381535549374</v>
      </c>
      <c r="E336" s="4">
        <f t="shared" si="23"/>
        <v>1.8702173858786533</v>
      </c>
      <c r="G336" s="4">
        <f t="shared" si="21"/>
        <v>1.0355779752849175</v>
      </c>
    </row>
    <row r="337" spans="1:7" x14ac:dyDescent="0.2">
      <c r="A337" s="4">
        <f>IF('True_Odds_Calculator_2-way'!A338="","",'True_Odds_Calculator_2-way'!A338)</f>
        <v>1.68</v>
      </c>
      <c r="B337" s="4">
        <f>IF('True_Odds_Calculator_2-way'!B338="","",'True_Odds_Calculator_2-way'!B338)</f>
        <v>2.27</v>
      </c>
      <c r="C337" s="4">
        <f t="shared" si="20"/>
        <v>3.5766729599328695E-2</v>
      </c>
      <c r="D337" s="4">
        <f t="shared" si="22"/>
        <v>1.7320374239258789</v>
      </c>
      <c r="E337" s="4">
        <f t="shared" si="23"/>
        <v>2.3660503784588656</v>
      </c>
      <c r="G337" s="4">
        <f t="shared" si="21"/>
        <v>1.0357667295993287</v>
      </c>
    </row>
    <row r="338" spans="1:7" x14ac:dyDescent="0.2">
      <c r="A338" s="4">
        <f>IF('True_Odds_Calculator_2-way'!A339="","",'True_Odds_Calculator_2-way'!A339)</f>
        <v>1.66</v>
      </c>
      <c r="B338" s="4">
        <f>IF('True_Odds_Calculator_2-way'!B339="","",'True_Odds_Calculator_2-way'!B339)</f>
        <v>2.31</v>
      </c>
      <c r="C338" s="4">
        <f t="shared" si="20"/>
        <v>3.5310071454649705E-2</v>
      </c>
      <c r="D338" s="4">
        <f t="shared" si="22"/>
        <v>1.7101190741649199</v>
      </c>
      <c r="E338" s="4">
        <f t="shared" si="23"/>
        <v>2.4082145324373547</v>
      </c>
      <c r="G338" s="4">
        <f t="shared" si="21"/>
        <v>1.0353100714546497</v>
      </c>
    </row>
    <row r="339" spans="1:7" x14ac:dyDescent="0.2">
      <c r="A339" s="4">
        <f>IF('True_Odds_Calculator_2-way'!A340="","",'True_Odds_Calculator_2-way'!A340)</f>
        <v>2.1</v>
      </c>
      <c r="B339" s="4">
        <f>IF('True_Odds_Calculator_2-way'!B340="","",'True_Odds_Calculator_2-way'!B340)</f>
        <v>1.79</v>
      </c>
      <c r="C339" s="4">
        <f t="shared" si="20"/>
        <v>3.4849694067571102E-2</v>
      </c>
      <c r="D339" s="4">
        <f t="shared" si="22"/>
        <v>2.1797622499275153</v>
      </c>
      <c r="E339" s="4">
        <f t="shared" si="23"/>
        <v>1.8476284099287292</v>
      </c>
      <c r="G339" s="4">
        <f t="shared" si="21"/>
        <v>1.0348496940675711</v>
      </c>
    </row>
    <row r="340" spans="1:7" x14ac:dyDescent="0.2">
      <c r="A340" s="4">
        <f>IF('True_Odds_Calculator_2-way'!A341="","",'True_Odds_Calculator_2-way'!A341)</f>
        <v>2.3199999999999998</v>
      </c>
      <c r="B340" s="4">
        <f>IF('True_Odds_Calculator_2-way'!B341="","",'True_Odds_Calculator_2-way'!B341)</f>
        <v>1.66</v>
      </c>
      <c r="C340" s="4">
        <f t="shared" si="20"/>
        <v>3.3444121312837582E-2</v>
      </c>
      <c r="D340" s="4">
        <f t="shared" si="22"/>
        <v>2.4136375031336175</v>
      </c>
      <c r="E340" s="4">
        <f t="shared" si="23"/>
        <v>1.707394928178755</v>
      </c>
      <c r="G340" s="4">
        <f t="shared" si="21"/>
        <v>1.0334441213128376</v>
      </c>
    </row>
    <row r="341" spans="1:7" x14ac:dyDescent="0.2">
      <c r="A341" s="4">
        <f>IF('True_Odds_Calculator_2-way'!A342="","",'True_Odds_Calculator_2-way'!A342)</f>
        <v>2.08</v>
      </c>
      <c r="B341" s="4">
        <f>IF('True_Odds_Calculator_2-way'!B342="","",'True_Odds_Calculator_2-way'!B342)</f>
        <v>1.81</v>
      </c>
      <c r="C341" s="4">
        <f t="shared" si="20"/>
        <v>3.3255418614534626E-2</v>
      </c>
      <c r="D341" s="4">
        <f t="shared" si="22"/>
        <v>2.1545152798443401</v>
      </c>
      <c r="E341" s="4">
        <f t="shared" si="23"/>
        <v>1.8661643699811639</v>
      </c>
      <c r="G341" s="4">
        <f t="shared" si="21"/>
        <v>1.0332554186145346</v>
      </c>
    </row>
    <row r="342" spans="1:7" x14ac:dyDescent="0.2">
      <c r="A342" s="4">
        <f>IF('True_Odds_Calculator_2-way'!A343="","",'True_Odds_Calculator_2-way'!A343)</f>
        <v>1.93</v>
      </c>
      <c r="B342" s="4">
        <f>IF('True_Odds_Calculator_2-way'!B343="","",'True_Odds_Calculator_2-way'!B343)</f>
        <v>1.95</v>
      </c>
      <c r="C342" s="4">
        <f t="shared" si="20"/>
        <v>3.0955227846419575E-2</v>
      </c>
      <c r="D342" s="4">
        <f t="shared" si="22"/>
        <v>1.9894277785119598</v>
      </c>
      <c r="E342" s="4">
        <f t="shared" si="23"/>
        <v>2.0106851876586083</v>
      </c>
      <c r="G342" s="4">
        <f t="shared" si="21"/>
        <v>1.0309552278464196</v>
      </c>
    </row>
    <row r="343" spans="1:7" x14ac:dyDescent="0.2">
      <c r="A343" s="4">
        <f>IF('True_Odds_Calculator_2-way'!A344="","",'True_Odds_Calculator_2-way'!A344)</f>
        <v>1.86</v>
      </c>
      <c r="B343" s="4">
        <f>IF('True_Odds_Calculator_2-way'!B344="","",'True_Odds_Calculator_2-way'!B344)</f>
        <v>2.0299999999999998</v>
      </c>
      <c r="C343" s="4">
        <f t="shared" si="20"/>
        <v>3.0245246040574214E-2</v>
      </c>
      <c r="D343" s="4">
        <f t="shared" si="22"/>
        <v>1.9138324294186226</v>
      </c>
      <c r="E343" s="4">
        <f t="shared" si="23"/>
        <v>2.0942925287037548</v>
      </c>
      <c r="G343" s="4">
        <f t="shared" si="21"/>
        <v>1.0302452460405742</v>
      </c>
    </row>
    <row r="344" spans="1:7" x14ac:dyDescent="0.2">
      <c r="A344" s="4">
        <f>IF('True_Odds_Calculator_2-way'!A345="","",'True_Odds_Calculator_2-way'!A345)</f>
        <v>2.19</v>
      </c>
      <c r="B344" s="4">
        <f>IF('True_Odds_Calculator_2-way'!B345="","",'True_Odds_Calculator_2-way'!B345)</f>
        <v>1.74</v>
      </c>
      <c r="C344" s="4">
        <f t="shared" si="20"/>
        <v>3.1333648244370904E-2</v>
      </c>
      <c r="D344" s="4">
        <f t="shared" si="22"/>
        <v>2.2678093197643276</v>
      </c>
      <c r="E344" s="4">
        <f t="shared" si="23"/>
        <v>1.7887621461765948</v>
      </c>
      <c r="G344" s="4">
        <f t="shared" si="21"/>
        <v>1.0313336482443709</v>
      </c>
    </row>
    <row r="345" spans="1:7" x14ac:dyDescent="0.2">
      <c r="A345" s="4">
        <f>IF('True_Odds_Calculator_2-way'!A346="","",'True_Odds_Calculator_2-way'!A346)</f>
        <v>2.14</v>
      </c>
      <c r="B345" s="4">
        <f>IF('True_Odds_Calculator_2-way'!B346="","",'True_Odds_Calculator_2-way'!B346)</f>
        <v>1.77</v>
      </c>
      <c r="C345" s="4">
        <f t="shared" si="20"/>
        <v>3.2261471038597556E-2</v>
      </c>
      <c r="D345" s="4">
        <f t="shared" si="22"/>
        <v>2.216513546725964</v>
      </c>
      <c r="E345" s="4">
        <f t="shared" si="23"/>
        <v>1.822021261243927</v>
      </c>
      <c r="G345" s="4">
        <f t="shared" si="21"/>
        <v>1.0322614710385976</v>
      </c>
    </row>
    <row r="346" spans="1:7" x14ac:dyDescent="0.2">
      <c r="A346" s="4">
        <f>IF('True_Odds_Calculator_2-way'!A347="","",'True_Odds_Calculator_2-way'!A347)</f>
        <v>1.94</v>
      </c>
      <c r="B346" s="4">
        <f>IF('True_Odds_Calculator_2-way'!B347="","",'True_Odds_Calculator_2-way'!B347)</f>
        <v>1.94</v>
      </c>
      <c r="C346" s="4">
        <f t="shared" si="20"/>
        <v>3.0927835051546504E-2</v>
      </c>
      <c r="D346" s="4">
        <f t="shared" si="22"/>
        <v>2.0000000000000004</v>
      </c>
      <c r="E346" s="4">
        <f t="shared" si="23"/>
        <v>2.0000000000000004</v>
      </c>
      <c r="G346" s="4">
        <f t="shared" si="21"/>
        <v>1.0309278350515465</v>
      </c>
    </row>
    <row r="347" spans="1:7" x14ac:dyDescent="0.2">
      <c r="A347" s="4">
        <f>IF('True_Odds_Calculator_2-way'!A348="","",'True_Odds_Calculator_2-way'!A348)</f>
        <v>2.4300000000000002</v>
      </c>
      <c r="B347" s="4">
        <f>IF('True_Odds_Calculator_2-way'!B348="","",'True_Odds_Calculator_2-way'!B348)</f>
        <v>1.61</v>
      </c>
      <c r="C347" s="4">
        <f t="shared" si="20"/>
        <v>3.2640646167216181E-2</v>
      </c>
      <c r="D347" s="4">
        <f t="shared" si="22"/>
        <v>2.5303495779840248</v>
      </c>
      <c r="E347" s="4">
        <f t="shared" si="23"/>
        <v>1.6534454704900365</v>
      </c>
      <c r="G347" s="4">
        <f t="shared" si="21"/>
        <v>1.0326406461672162</v>
      </c>
    </row>
    <row r="348" spans="1:7" x14ac:dyDescent="0.2">
      <c r="A348" s="4">
        <f>IF('True_Odds_Calculator_2-way'!A349="","",'True_Odds_Calculator_2-way'!A349)</f>
        <v>2.38</v>
      </c>
      <c r="B348" s="4">
        <f>IF('True_Odds_Calculator_2-way'!B349="","",'True_Odds_Calculator_2-way'!B349)</f>
        <v>1.63</v>
      </c>
      <c r="C348" s="4">
        <f t="shared" si="20"/>
        <v>3.3664999742228252E-2</v>
      </c>
      <c r="D348" s="4">
        <f t="shared" si="22"/>
        <v>2.4793251102447753</v>
      </c>
      <c r="E348" s="4">
        <f t="shared" si="23"/>
        <v>1.6759839288028686</v>
      </c>
      <c r="G348" s="4">
        <f t="shared" si="21"/>
        <v>1.0336649997422283</v>
      </c>
    </row>
    <row r="349" spans="1:7" x14ac:dyDescent="0.2">
      <c r="A349" s="4">
        <f>IF('True_Odds_Calculator_2-way'!A350="","",'True_Odds_Calculator_2-way'!A350)</f>
        <v>2.06</v>
      </c>
      <c r="B349" s="4">
        <f>IF('True_Odds_Calculator_2-way'!B350="","",'True_Odds_Calculator_2-way'!B350)</f>
        <v>1.77</v>
      </c>
      <c r="C349" s="4">
        <f t="shared" si="20"/>
        <v>5.0408644616312781E-2</v>
      </c>
      <c r="D349" s="4">
        <f t="shared" si="22"/>
        <v>2.172814492580895</v>
      </c>
      <c r="E349" s="4">
        <f t="shared" si="23"/>
        <v>1.8526497637315176</v>
      </c>
      <c r="G349" s="4">
        <f t="shared" si="21"/>
        <v>1.0504086446163128</v>
      </c>
    </row>
    <row r="350" spans="1:7" x14ac:dyDescent="0.2">
      <c r="A350" s="4">
        <f>IF('True_Odds_Calculator_2-way'!A351="","",'True_Odds_Calculator_2-way'!A351)</f>
        <v>1.68</v>
      </c>
      <c r="B350" s="4">
        <f>IF('True_Odds_Calculator_2-way'!B351="","",'True_Odds_Calculator_2-way'!B351)</f>
        <v>2.2200000000000002</v>
      </c>
      <c r="C350" s="4">
        <f t="shared" si="20"/>
        <v>4.5688545688545634E-2</v>
      </c>
      <c r="D350" s="4">
        <f t="shared" si="22"/>
        <v>1.7470489038785832</v>
      </c>
      <c r="E350" s="4">
        <f t="shared" si="23"/>
        <v>2.3386004514672689</v>
      </c>
      <c r="G350" s="4">
        <f t="shared" si="21"/>
        <v>1.0456885456885456</v>
      </c>
    </row>
    <row r="351" spans="1:7" x14ac:dyDescent="0.2">
      <c r="A351" s="4">
        <f>IF('True_Odds_Calculator_2-way'!A352="","",'True_Odds_Calculator_2-way'!A352)</f>
        <v>2.17</v>
      </c>
      <c r="B351" s="4">
        <f>IF('True_Odds_Calculator_2-way'!B352="","",'True_Odds_Calculator_2-way'!B352)</f>
        <v>1.75</v>
      </c>
      <c r="C351" s="4">
        <f t="shared" si="20"/>
        <v>3.2258064516129004E-2</v>
      </c>
      <c r="D351" s="4">
        <f t="shared" si="22"/>
        <v>2.2487046632124348</v>
      </c>
      <c r="E351" s="4">
        <f t="shared" si="23"/>
        <v>1.8008298755186722</v>
      </c>
      <c r="G351" s="4">
        <f t="shared" si="21"/>
        <v>1.032258064516129</v>
      </c>
    </row>
    <row r="352" spans="1:7" x14ac:dyDescent="0.2">
      <c r="A352" s="4">
        <f>IF('True_Odds_Calculator_2-way'!A353="","",'True_Odds_Calculator_2-way'!A353)</f>
        <v>2.31</v>
      </c>
      <c r="B352" s="4">
        <f>IF('True_Odds_Calculator_2-way'!B353="","",'True_Odds_Calculator_2-way'!B353)</f>
        <v>1.68</v>
      </c>
      <c r="C352" s="4">
        <f t="shared" si="20"/>
        <v>2.813852813852824E-2</v>
      </c>
      <c r="D352" s="4">
        <f t="shared" si="22"/>
        <v>2.3875968992248064</v>
      </c>
      <c r="E352" s="4">
        <f t="shared" si="23"/>
        <v>1.7206703910614525</v>
      </c>
      <c r="G352" s="4">
        <f t="shared" si="21"/>
        <v>1.0281385281385282</v>
      </c>
    </row>
    <row r="353" spans="1:7" x14ac:dyDescent="0.2">
      <c r="A353" s="4">
        <f>IF('True_Odds_Calculator_2-way'!A354="","",'True_Odds_Calculator_2-way'!A354)</f>
        <v>2.4500000000000002</v>
      </c>
      <c r="B353" s="4">
        <f>IF('True_Odds_Calculator_2-way'!B354="","",'True_Odds_Calculator_2-way'!B354)</f>
        <v>1.61</v>
      </c>
      <c r="C353" s="4">
        <f t="shared" si="20"/>
        <v>2.9281277728482547E-2</v>
      </c>
      <c r="D353" s="4">
        <f t="shared" si="22"/>
        <v>2.5411499436302138</v>
      </c>
      <c r="E353" s="4">
        <f t="shared" si="23"/>
        <v>1.6488661302121432</v>
      </c>
      <c r="G353" s="4">
        <f t="shared" si="21"/>
        <v>1.0292812777284825</v>
      </c>
    </row>
    <row r="354" spans="1:7" x14ac:dyDescent="0.2">
      <c r="A354" s="4">
        <f>IF('True_Odds_Calculator_2-way'!A355="","",'True_Odds_Calculator_2-way'!A355)</f>
        <v>2.3199999999999998</v>
      </c>
      <c r="B354" s="4">
        <f>IF('True_Odds_Calculator_2-way'!B355="","",'True_Odds_Calculator_2-way'!B355)</f>
        <v>1.67</v>
      </c>
      <c r="C354" s="4">
        <f t="shared" si="20"/>
        <v>2.9836877968201669E-2</v>
      </c>
      <c r="D354" s="4">
        <f t="shared" si="22"/>
        <v>2.4031757846421042</v>
      </c>
      <c r="E354" s="4">
        <f t="shared" si="23"/>
        <v>1.7126690831933518</v>
      </c>
      <c r="G354" s="4">
        <f t="shared" si="21"/>
        <v>1.0298368779682017</v>
      </c>
    </row>
    <row r="355" spans="1:7" x14ac:dyDescent="0.2">
      <c r="A355" s="4">
        <f>IF('True_Odds_Calculator_2-way'!A356="","",'True_Odds_Calculator_2-way'!A356)</f>
        <v>2.85</v>
      </c>
      <c r="B355" s="4">
        <f>IF('True_Odds_Calculator_2-way'!B356="","",'True_Odds_Calculator_2-way'!B356)</f>
        <v>1.46</v>
      </c>
      <c r="C355" s="4">
        <f t="shared" si="20"/>
        <v>3.580869983177104E-2</v>
      </c>
      <c r="D355" s="4">
        <f t="shared" si="22"/>
        <v>3.0032479249368453</v>
      </c>
      <c r="E355" s="4">
        <f t="shared" si="23"/>
        <v>1.4991893352549088</v>
      </c>
      <c r="G355" s="4">
        <f t="shared" si="21"/>
        <v>1.035808699831771</v>
      </c>
    </row>
    <row r="356" spans="1:7" x14ac:dyDescent="0.2">
      <c r="A356" s="4">
        <f>IF('True_Odds_Calculator_2-way'!A357="","",'True_Odds_Calculator_2-way'!A357)</f>
        <v>1.79</v>
      </c>
      <c r="B356" s="4">
        <f>IF('True_Odds_Calculator_2-way'!B357="","",'True_Odds_Calculator_2-way'!B357)</f>
        <v>2.09</v>
      </c>
      <c r="C356" s="4">
        <f t="shared" si="20"/>
        <v>3.7128117398625982E-2</v>
      </c>
      <c r="D356" s="4">
        <f t="shared" si="22"/>
        <v>1.8515255747197545</v>
      </c>
      <c r="E356" s="4">
        <f t="shared" si="23"/>
        <v>2.1743628490889537</v>
      </c>
      <c r="G356" s="4">
        <f t="shared" si="21"/>
        <v>1.037128117398626</v>
      </c>
    </row>
    <row r="357" spans="1:7" x14ac:dyDescent="0.2">
      <c r="A357" s="4">
        <f>IF('True_Odds_Calculator_2-way'!A358="","",'True_Odds_Calculator_2-way'!A358)</f>
        <v>1.82</v>
      </c>
      <c r="B357" s="4">
        <f>IF('True_Odds_Calculator_2-way'!B358="","",'True_Odds_Calculator_2-way'!B358)</f>
        <v>2.04</v>
      </c>
      <c r="C357" s="4">
        <f t="shared" si="20"/>
        <v>3.9646627881921859E-2</v>
      </c>
      <c r="D357" s="4">
        <f t="shared" si="22"/>
        <v>1.8881204231082178</v>
      </c>
      <c r="E357" s="4">
        <f t="shared" si="23"/>
        <v>2.1259734310581764</v>
      </c>
      <c r="G357" s="4">
        <f t="shared" si="21"/>
        <v>1.0396466278819219</v>
      </c>
    </row>
    <row r="358" spans="1:7" x14ac:dyDescent="0.2">
      <c r="A358" s="4">
        <f>IF('True_Odds_Calculator_2-way'!A359="","",'True_Odds_Calculator_2-way'!A359)</f>
        <v>2.08</v>
      </c>
      <c r="B358" s="4">
        <f>IF('True_Odds_Calculator_2-way'!B359="","",'True_Odds_Calculator_2-way'!B359)</f>
        <v>1.79</v>
      </c>
      <c r="C358" s="4">
        <f t="shared" si="20"/>
        <v>3.9428448646325664E-2</v>
      </c>
      <c r="D358" s="4">
        <f t="shared" si="22"/>
        <v>2.1689385995572641</v>
      </c>
      <c r="E358" s="4">
        <f t="shared" si="23"/>
        <v>1.8554769261437256</v>
      </c>
      <c r="G358" s="4">
        <f t="shared" si="21"/>
        <v>1.0394284486463257</v>
      </c>
    </row>
    <row r="359" spans="1:7" x14ac:dyDescent="0.2">
      <c r="A359" s="4">
        <f>IF('True_Odds_Calculator_2-way'!A360="","",'True_Odds_Calculator_2-way'!A360)</f>
        <v>1.96</v>
      </c>
      <c r="B359" s="4">
        <f>IF('True_Odds_Calculator_2-way'!B360="","",'True_Odds_Calculator_2-way'!B360)</f>
        <v>1.89</v>
      </c>
      <c r="C359" s="4">
        <f t="shared" si="20"/>
        <v>3.9304610733182255E-2</v>
      </c>
      <c r="D359" s="4">
        <f t="shared" si="22"/>
        <v>2.0385208012326657</v>
      </c>
      <c r="E359" s="4">
        <f t="shared" si="23"/>
        <v>1.9629080118694364</v>
      </c>
      <c r="G359" s="4">
        <f t="shared" si="21"/>
        <v>1.0393046107331823</v>
      </c>
    </row>
    <row r="360" spans="1:7" x14ac:dyDescent="0.2">
      <c r="A360" s="4">
        <f>IF('True_Odds_Calculator_2-way'!A361="","",'True_Odds_Calculator_2-way'!A361)</f>
        <v>1.71</v>
      </c>
      <c r="B360" s="4">
        <f>IF('True_Odds_Calculator_2-way'!B361="","",'True_Odds_Calculator_2-way'!B361)</f>
        <v>2.17</v>
      </c>
      <c r="C360" s="4">
        <f t="shared" si="20"/>
        <v>4.5624814724984475E-2</v>
      </c>
      <c r="D360" s="4">
        <f t="shared" si="22"/>
        <v>1.7794135277051812</v>
      </c>
      <c r="E360" s="4">
        <f t="shared" si="23"/>
        <v>2.2830159657919831</v>
      </c>
      <c r="G360" s="4">
        <f t="shared" si="21"/>
        <v>1.0456248147249845</v>
      </c>
    </row>
    <row r="361" spans="1:7" x14ac:dyDescent="0.2">
      <c r="A361" s="4">
        <f>IF('True_Odds_Calculator_2-way'!A362="","",'True_Odds_Calculator_2-way'!A362)</f>
        <v>1.85</v>
      </c>
      <c r="B361" s="4">
        <f>IF('True_Odds_Calculator_2-way'!B362="","",'True_Odds_Calculator_2-way'!B362)</f>
        <v>2.0099999999999998</v>
      </c>
      <c r="C361" s="4">
        <f t="shared" si="20"/>
        <v>3.80529783514858E-2</v>
      </c>
      <c r="D361" s="4">
        <f t="shared" si="22"/>
        <v>1.9174938764986464</v>
      </c>
      <c r="E361" s="4">
        <f t="shared" si="23"/>
        <v>2.0899255304201207</v>
      </c>
      <c r="G361" s="4">
        <f t="shared" si="21"/>
        <v>1.0380529783514858</v>
      </c>
    </row>
    <row r="362" spans="1:7" x14ac:dyDescent="0.2">
      <c r="A362" s="4">
        <f>IF('True_Odds_Calculator_2-way'!A363="","",'True_Odds_Calculator_2-way'!A363)</f>
        <v>1.67</v>
      </c>
      <c r="B362" s="4">
        <f>IF('True_Odds_Calculator_2-way'!B363="","",'True_Odds_Calculator_2-way'!B363)</f>
        <v>2.2599999999999998</v>
      </c>
      <c r="C362" s="4">
        <f t="shared" si="20"/>
        <v>4.1280271315775607E-2</v>
      </c>
      <c r="D362" s="4">
        <f t="shared" si="22"/>
        <v>1.7296182576417214</v>
      </c>
      <c r="E362" s="4">
        <f t="shared" si="23"/>
        <v>2.3705797374536774</v>
      </c>
      <c r="G362" s="4">
        <f t="shared" si="21"/>
        <v>1.0412802713157756</v>
      </c>
    </row>
    <row r="363" spans="1:7" x14ac:dyDescent="0.2">
      <c r="A363" s="4">
        <f>IF('True_Odds_Calculator_2-way'!A364="","",'True_Odds_Calculator_2-way'!A364)</f>
        <v>1.56</v>
      </c>
      <c r="B363" s="4">
        <f>IF('True_Odds_Calculator_2-way'!B364="","",'True_Odds_Calculator_2-way'!B364)</f>
        <v>2.5</v>
      </c>
      <c r="C363" s="4">
        <f t="shared" si="20"/>
        <v>4.102564102564088E-2</v>
      </c>
      <c r="D363" s="4">
        <f t="shared" si="22"/>
        <v>1.6115702479338843</v>
      </c>
      <c r="E363" s="4">
        <f t="shared" si="23"/>
        <v>2.6351351351351346</v>
      </c>
      <c r="G363" s="4">
        <f t="shared" si="21"/>
        <v>1.0410256410256409</v>
      </c>
    </row>
    <row r="364" spans="1:7" x14ac:dyDescent="0.2">
      <c r="A364" s="4">
        <f>IF('True_Odds_Calculator_2-way'!A365="","",'True_Odds_Calculator_2-way'!A365)</f>
        <v>2.21</v>
      </c>
      <c r="B364" s="4">
        <f>IF('True_Odds_Calculator_2-way'!B365="","",'True_Odds_Calculator_2-way'!B365)</f>
        <v>1.74</v>
      </c>
      <c r="C364" s="4">
        <f t="shared" si="20"/>
        <v>2.720133146096626E-2</v>
      </c>
      <c r="D364" s="4">
        <f t="shared" si="22"/>
        <v>2.2784855128281092</v>
      </c>
      <c r="E364" s="4">
        <f t="shared" si="23"/>
        <v>1.7821754646150993</v>
      </c>
      <c r="G364" s="4">
        <f t="shared" si="21"/>
        <v>1.0272013314609663</v>
      </c>
    </row>
    <row r="365" spans="1:7" x14ac:dyDescent="0.2">
      <c r="A365" s="4">
        <f>IF('True_Odds_Calculator_2-way'!A366="","",'True_Odds_Calculator_2-way'!A366)</f>
        <v>1.32</v>
      </c>
      <c r="B365" s="4">
        <f>IF('True_Odds_Calculator_2-way'!B366="","",'True_Odds_Calculator_2-way'!B366)</f>
        <v>3.59</v>
      </c>
      <c r="C365" s="4">
        <f t="shared" si="20"/>
        <v>3.6127289609183766E-2</v>
      </c>
      <c r="D365" s="4">
        <f t="shared" si="22"/>
        <v>1.3522428946467298</v>
      </c>
      <c r="E365" s="4">
        <f t="shared" si="23"/>
        <v>3.8389500972132207</v>
      </c>
      <c r="G365" s="4">
        <f t="shared" si="21"/>
        <v>1.0361272896091838</v>
      </c>
    </row>
    <row r="366" spans="1:7" x14ac:dyDescent="0.2">
      <c r="A366" s="4">
        <f>IF('True_Odds_Calculator_2-way'!A367="","",'True_Odds_Calculator_2-way'!A367)</f>
        <v>1.87</v>
      </c>
      <c r="B366" s="4">
        <f>IF('True_Odds_Calculator_2-way'!B367="","",'True_Odds_Calculator_2-way'!B367)</f>
        <v>2.0499999999999998</v>
      </c>
      <c r="C366" s="4">
        <f t="shared" si="20"/>
        <v>2.2564236337550447E-2</v>
      </c>
      <c r="D366" s="4">
        <f t="shared" si="22"/>
        <v>1.9103027282920144</v>
      </c>
      <c r="E366" s="4">
        <f t="shared" si="23"/>
        <v>2.0985356507458599</v>
      </c>
      <c r="G366" s="4">
        <f t="shared" si="21"/>
        <v>1.0225642363375504</v>
      </c>
    </row>
    <row r="367" spans="1:7" x14ac:dyDescent="0.2">
      <c r="A367" s="4">
        <f>IF('True_Odds_Calculator_2-way'!A368="","",'True_Odds_Calculator_2-way'!A368)</f>
        <v>1.64</v>
      </c>
      <c r="B367" s="4">
        <f>IF('True_Odds_Calculator_2-way'!B368="","",'True_Odds_Calculator_2-way'!B368)</f>
        <v>2.39</v>
      </c>
      <c r="C367" s="4">
        <f t="shared" si="20"/>
        <v>2.8166139401979873E-2</v>
      </c>
      <c r="D367" s="4">
        <f t="shared" si="22"/>
        <v>1.6787733424704472</v>
      </c>
      <c r="E367" s="4">
        <f t="shared" si="23"/>
        <v>2.4732458354366487</v>
      </c>
      <c r="G367" s="4">
        <f t="shared" si="21"/>
        <v>1.0281661394019799</v>
      </c>
    </row>
    <row r="368" spans="1:7" x14ac:dyDescent="0.2">
      <c r="A368" s="4">
        <f>IF('True_Odds_Calculator_2-way'!A369="","",'True_Odds_Calculator_2-way'!A369)</f>
        <v>1.79</v>
      </c>
      <c r="B368" s="4">
        <f>IF('True_Odds_Calculator_2-way'!B369="","",'True_Odds_Calculator_2-way'!B369)</f>
        <v>2.12</v>
      </c>
      <c r="C368" s="4">
        <f t="shared" si="20"/>
        <v>3.0357331084642114E-2</v>
      </c>
      <c r="D368" s="4">
        <f t="shared" si="22"/>
        <v>1.8399922420480992</v>
      </c>
      <c r="E368" s="4">
        <f t="shared" si="23"/>
        <v>2.1904871854075272</v>
      </c>
      <c r="G368" s="4">
        <f t="shared" si="21"/>
        <v>1.0303573310846421</v>
      </c>
    </row>
    <row r="369" spans="1:7" x14ac:dyDescent="0.2">
      <c r="A369" s="4">
        <f>IF('True_Odds_Calculator_2-way'!A370="","",'True_Odds_Calculator_2-way'!A370)</f>
        <v>1.47</v>
      </c>
      <c r="B369" s="4">
        <f>IF('True_Odds_Calculator_2-way'!B370="","",'True_Odds_Calculator_2-way'!B370)</f>
        <v>2.65</v>
      </c>
      <c r="C369" s="4">
        <f t="shared" si="20"/>
        <v>5.7630599409575156E-2</v>
      </c>
      <c r="D369" s="4">
        <f t="shared" si="22"/>
        <v>1.5350211801792926</v>
      </c>
      <c r="E369" s="4">
        <f t="shared" si="23"/>
        <v>2.8690848830786226</v>
      </c>
      <c r="G369" s="4">
        <f t="shared" si="21"/>
        <v>1.0576305994095752</v>
      </c>
    </row>
    <row r="370" spans="1:7" x14ac:dyDescent="0.2">
      <c r="A370" s="4">
        <f>IF('True_Odds_Calculator_2-way'!A371="","",'True_Odds_Calculator_2-way'!A371)</f>
        <v>1.78</v>
      </c>
      <c r="B370" s="4">
        <f>IF('True_Odds_Calculator_2-way'!B371="","",'True_Odds_Calculator_2-way'!B371)</f>
        <v>2.14</v>
      </c>
      <c r="C370" s="4">
        <f t="shared" si="20"/>
        <v>2.908747243515708E-2</v>
      </c>
      <c r="D370" s="4">
        <f t="shared" si="22"/>
        <v>1.8273049985608751</v>
      </c>
      <c r="E370" s="4">
        <f t="shared" si="23"/>
        <v>2.2087440565928333</v>
      </c>
      <c r="G370" s="4">
        <f t="shared" si="21"/>
        <v>1.0290874724351571</v>
      </c>
    </row>
    <row r="371" spans="1:7" x14ac:dyDescent="0.2">
      <c r="A371" s="4">
        <f>IF('True_Odds_Calculator_2-way'!A372="","",'True_Odds_Calculator_2-way'!A372)</f>
        <v>1.87</v>
      </c>
      <c r="B371" s="4">
        <f>IF('True_Odds_Calculator_2-way'!B372="","",'True_Odds_Calculator_2-way'!B372)</f>
        <v>2.02</v>
      </c>
      <c r="C371" s="4">
        <f t="shared" si="20"/>
        <v>2.9808863239265015E-2</v>
      </c>
      <c r="D371" s="4">
        <f t="shared" si="22"/>
        <v>1.9236135865967305</v>
      </c>
      <c r="E371" s="4">
        <f t="shared" si="23"/>
        <v>2.082703865027292</v>
      </c>
      <c r="G371" s="4">
        <f t="shared" si="21"/>
        <v>1.029808863239265</v>
      </c>
    </row>
    <row r="372" spans="1:7" x14ac:dyDescent="0.2">
      <c r="A372" s="4">
        <f>IF('True_Odds_Calculator_2-way'!A373="","",'True_Odds_Calculator_2-way'!A373)</f>
        <v>2.0699999999999998</v>
      </c>
      <c r="B372" s="4">
        <f>IF('True_Odds_Calculator_2-way'!B373="","",'True_Odds_Calculator_2-way'!B373)</f>
        <v>1.83</v>
      </c>
      <c r="C372" s="4">
        <f t="shared" si="20"/>
        <v>2.9539874871307603E-2</v>
      </c>
      <c r="D372" s="4">
        <f t="shared" si="22"/>
        <v>2.1352836729517204</v>
      </c>
      <c r="E372" s="4">
        <f t="shared" si="23"/>
        <v>1.8808371192373576</v>
      </c>
      <c r="G372" s="4">
        <f t="shared" si="21"/>
        <v>1.0295398748713076</v>
      </c>
    </row>
    <row r="373" spans="1:7" x14ac:dyDescent="0.2">
      <c r="A373" s="4">
        <f>IF('True_Odds_Calculator_2-way'!A374="","",'True_Odds_Calculator_2-way'!A374)</f>
        <v>2.06</v>
      </c>
      <c r="B373" s="4">
        <f>IF('True_Odds_Calculator_2-way'!B374="","",'True_Odds_Calculator_2-way'!B374)</f>
        <v>1.84</v>
      </c>
      <c r="C373" s="4">
        <f t="shared" si="20"/>
        <v>2.891515407344869E-2</v>
      </c>
      <c r="D373" s="4">
        <f t="shared" si="22"/>
        <v>2.1232354918216445</v>
      </c>
      <c r="E373" s="4">
        <f t="shared" si="23"/>
        <v>1.8902852583283463</v>
      </c>
      <c r="G373" s="4">
        <f t="shared" si="21"/>
        <v>1.0289151540734487</v>
      </c>
    </row>
    <row r="374" spans="1:7" x14ac:dyDescent="0.2">
      <c r="A374" s="4">
        <f>IF('True_Odds_Calculator_2-way'!A375="","",'True_Odds_Calculator_2-way'!A375)</f>
        <v>2.41</v>
      </c>
      <c r="B374" s="4">
        <f>IF('True_Odds_Calculator_2-way'!B375="","",'True_Odds_Calculator_2-way'!B375)</f>
        <v>1.61</v>
      </c>
      <c r="C374" s="4">
        <f t="shared" si="20"/>
        <v>3.6055771758459754E-2</v>
      </c>
      <c r="D374" s="4">
        <f t="shared" si="22"/>
        <v>2.5194636537774748</v>
      </c>
      <c r="E374" s="4">
        <f t="shared" si="23"/>
        <v>1.6581269630990791</v>
      </c>
      <c r="G374" s="4">
        <f t="shared" si="21"/>
        <v>1.0360557717584598</v>
      </c>
    </row>
    <row r="375" spans="1:7" x14ac:dyDescent="0.2">
      <c r="A375" s="4">
        <f>IF('True_Odds_Calculator_2-way'!A376="","",'True_Odds_Calculator_2-way'!A376)</f>
        <v>2.59</v>
      </c>
      <c r="B375" s="4">
        <f>IF('True_Odds_Calculator_2-way'!B376="","",'True_Odds_Calculator_2-way'!B376)</f>
        <v>1.54</v>
      </c>
      <c r="C375" s="4">
        <f t="shared" si="20"/>
        <v>3.5451035451035562E-2</v>
      </c>
      <c r="D375" s="4">
        <f t="shared" si="22"/>
        <v>2.7146260123868511</v>
      </c>
      <c r="E375" s="4">
        <f t="shared" si="23"/>
        <v>1.583217560433454</v>
      </c>
      <c r="G375" s="4">
        <f t="shared" si="21"/>
        <v>1.0354510354510356</v>
      </c>
    </row>
    <row r="376" spans="1:7" x14ac:dyDescent="0.2">
      <c r="A376" s="4">
        <f>IF('True_Odds_Calculator_2-way'!A377="","",'True_Odds_Calculator_2-way'!A377)</f>
        <v>2.4900000000000002</v>
      </c>
      <c r="B376" s="4">
        <f>IF('True_Odds_Calculator_2-way'!B377="","",'True_Odds_Calculator_2-way'!B377)</f>
        <v>1.58</v>
      </c>
      <c r="C376" s="4">
        <f t="shared" si="20"/>
        <v>3.4517818107874465E-2</v>
      </c>
      <c r="D376" s="4">
        <f t="shared" si="22"/>
        <v>2.6018120494676276</v>
      </c>
      <c r="E376" s="4">
        <f t="shared" si="23"/>
        <v>1.6242929689112753</v>
      </c>
      <c r="G376" s="4">
        <f t="shared" si="21"/>
        <v>1.0345178181078745</v>
      </c>
    </row>
    <row r="377" spans="1:7" x14ac:dyDescent="0.2">
      <c r="A377" s="4">
        <f>IF('True_Odds_Calculator_2-way'!A378="","",'True_Odds_Calculator_2-way'!A378)</f>
        <v>2.1</v>
      </c>
      <c r="B377" s="4">
        <f>IF('True_Odds_Calculator_2-way'!B378="","",'True_Odds_Calculator_2-way'!B378)</f>
        <v>1.81</v>
      </c>
      <c r="C377" s="4">
        <f t="shared" si="20"/>
        <v>2.8676664035780064E-2</v>
      </c>
      <c r="D377" s="4">
        <f t="shared" si="22"/>
        <v>2.1651951011107946</v>
      </c>
      <c r="E377" s="4">
        <f t="shared" si="23"/>
        <v>1.858225372769494</v>
      </c>
      <c r="G377" s="4">
        <f t="shared" si="21"/>
        <v>1.0286766640357801</v>
      </c>
    </row>
    <row r="378" spans="1:7" x14ac:dyDescent="0.2">
      <c r="A378" s="4">
        <f>IF('True_Odds_Calculator_2-way'!A379="","",'True_Odds_Calculator_2-way'!A379)</f>
        <v>1.75</v>
      </c>
      <c r="B378" s="4">
        <f>IF('True_Odds_Calculator_2-way'!B379="","",'True_Odds_Calculator_2-way'!B379)</f>
        <v>2.19</v>
      </c>
      <c r="C378" s="4">
        <f t="shared" si="20"/>
        <v>2.8049575994781417E-2</v>
      </c>
      <c r="D378" s="4">
        <f t="shared" si="22"/>
        <v>1.7940315974253949</v>
      </c>
      <c r="E378" s="4">
        <f t="shared" si="23"/>
        <v>2.2593957258658803</v>
      </c>
      <c r="G378" s="4">
        <f t="shared" si="21"/>
        <v>1.0280495759947814</v>
      </c>
    </row>
    <row r="379" spans="1:7" x14ac:dyDescent="0.2">
      <c r="A379" s="4">
        <f>IF('True_Odds_Calculator_2-way'!A380="","",'True_Odds_Calculator_2-way'!A380)</f>
        <v>1.99</v>
      </c>
      <c r="B379" s="4">
        <f>IF('True_Odds_Calculator_2-way'!B380="","",'True_Odds_Calculator_2-way'!B380)</f>
        <v>1.9</v>
      </c>
      <c r="C379" s="4">
        <f t="shared" si="20"/>
        <v>2.8828352287754377E-2</v>
      </c>
      <c r="D379" s="4">
        <f t="shared" si="22"/>
        <v>2.0487672717420748</v>
      </c>
      <c r="E379" s="4">
        <f t="shared" si="23"/>
        <v>1.9535003874967702</v>
      </c>
      <c r="G379" s="4">
        <f t="shared" si="21"/>
        <v>1.0288283522877544</v>
      </c>
    </row>
    <row r="380" spans="1:7" x14ac:dyDescent="0.2">
      <c r="A380" s="4">
        <f>IF('True_Odds_Calculator_2-way'!A381="","",'True_Odds_Calculator_2-way'!A381)</f>
        <v>2.93</v>
      </c>
      <c r="B380" s="4">
        <f>IF('True_Odds_Calculator_2-way'!B381="","",'True_Odds_Calculator_2-way'!B381)</f>
        <v>1.44</v>
      </c>
      <c r="C380" s="4">
        <f t="shared" si="20"/>
        <v>3.5741372772089441E-2</v>
      </c>
      <c r="D380" s="4">
        <f t="shared" si="22"/>
        <v>3.0918950608236848</v>
      </c>
      <c r="E380" s="4">
        <f t="shared" si="23"/>
        <v>1.478035451551881</v>
      </c>
      <c r="G380" s="4">
        <f t="shared" si="21"/>
        <v>1.0357413727720894</v>
      </c>
    </row>
    <row r="381" spans="1:7" x14ac:dyDescent="0.2">
      <c r="A381" s="4">
        <f>IF('True_Odds_Calculator_2-way'!A382="","",'True_Odds_Calculator_2-way'!A382)</f>
        <v>1.96</v>
      </c>
      <c r="B381" s="4">
        <f>IF('True_Odds_Calculator_2-way'!B382="","",'True_Odds_Calculator_2-way'!B382)</f>
        <v>1.94</v>
      </c>
      <c r="C381" s="4">
        <f t="shared" si="20"/>
        <v>2.5667999158426325E-2</v>
      </c>
      <c r="D381" s="4">
        <f t="shared" si="22"/>
        <v>2.0105752961082914</v>
      </c>
      <c r="E381" s="4">
        <f t="shared" si="23"/>
        <v>1.9895353704478862</v>
      </c>
      <c r="G381" s="4">
        <f t="shared" si="21"/>
        <v>1.0256679991584263</v>
      </c>
    </row>
    <row r="382" spans="1:7" x14ac:dyDescent="0.2">
      <c r="A382" s="4">
        <f>IF('True_Odds_Calculator_2-way'!A383="","",'True_Odds_Calculator_2-way'!A383)</f>
        <v>1.88</v>
      </c>
      <c r="B382" s="4">
        <f>IF('True_Odds_Calculator_2-way'!B383="","",'True_Odds_Calculator_2-way'!B383)</f>
        <v>2.02</v>
      </c>
      <c r="C382" s="4">
        <f t="shared" si="20"/>
        <v>2.6964398567516312E-2</v>
      </c>
      <c r="D382" s="4">
        <f t="shared" si="22"/>
        <v>1.9288906948394962</v>
      </c>
      <c r="E382" s="4">
        <f t="shared" si="23"/>
        <v>2.0765529308836395</v>
      </c>
      <c r="G382" s="4">
        <f t="shared" si="21"/>
        <v>1.0269643985675163</v>
      </c>
    </row>
    <row r="383" spans="1:7" x14ac:dyDescent="0.2">
      <c r="A383" s="4">
        <f>IF('True_Odds_Calculator_2-way'!A384="","",'True_Odds_Calculator_2-way'!A384)</f>
        <v>1.89</v>
      </c>
      <c r="B383" s="4">
        <f>IF('True_Odds_Calculator_2-way'!B384="","",'True_Odds_Calculator_2-way'!B384)</f>
        <v>1.96</v>
      </c>
      <c r="C383" s="4">
        <f t="shared" si="20"/>
        <v>3.9304610733182255E-2</v>
      </c>
      <c r="D383" s="4">
        <f t="shared" si="22"/>
        <v>1.9629080118694364</v>
      </c>
      <c r="E383" s="4">
        <f t="shared" si="23"/>
        <v>2.0385208012326657</v>
      </c>
      <c r="G383" s="4">
        <f t="shared" si="21"/>
        <v>1.0393046107331823</v>
      </c>
    </row>
    <row r="384" spans="1:7" x14ac:dyDescent="0.2">
      <c r="A384" s="4">
        <f>IF('True_Odds_Calculator_2-way'!A385="","",'True_Odds_Calculator_2-way'!A385)</f>
        <v>1.87</v>
      </c>
      <c r="B384" s="4">
        <f>IF('True_Odds_Calculator_2-way'!B385="","",'True_Odds_Calculator_2-way'!B385)</f>
        <v>1.98</v>
      </c>
      <c r="C384" s="4">
        <f t="shared" si="20"/>
        <v>3.9809863339275164E-2</v>
      </c>
      <c r="D384" s="4">
        <f t="shared" si="22"/>
        <v>1.9422965954991347</v>
      </c>
      <c r="E384" s="4">
        <f t="shared" si="23"/>
        <v>2.0612369871402327</v>
      </c>
      <c r="G384" s="4">
        <f t="shared" si="21"/>
        <v>1.0398098633392752</v>
      </c>
    </row>
    <row r="385" spans="1:7" x14ac:dyDescent="0.2">
      <c r="A385" s="4">
        <f>IF('True_Odds_Calculator_2-way'!A386="","",'True_Odds_Calculator_2-way'!A386)</f>
        <v>1.58</v>
      </c>
      <c r="B385" s="4">
        <f>IF('True_Odds_Calculator_2-way'!B386="","",'True_Odds_Calculator_2-way'!B386)</f>
        <v>2.4300000000000002</v>
      </c>
      <c r="C385" s="4">
        <f t="shared" si="20"/>
        <v>4.4434026149919204E-2</v>
      </c>
      <c r="D385" s="4">
        <f t="shared" si="22"/>
        <v>1.6374802746620036</v>
      </c>
      <c r="E385" s="4">
        <f t="shared" si="23"/>
        <v>2.5686759884926742</v>
      </c>
      <c r="G385" s="4">
        <f t="shared" si="21"/>
        <v>1.0444340261499192</v>
      </c>
    </row>
    <row r="386" spans="1:7" x14ac:dyDescent="0.2">
      <c r="A386" s="4">
        <f>IF('True_Odds_Calculator_2-way'!A387="","",'True_Odds_Calculator_2-way'!A387)</f>
        <v>1.63</v>
      </c>
      <c r="B386" s="4">
        <f>IF('True_Odds_Calculator_2-way'!B387="","",'True_Odds_Calculator_2-way'!B387)</f>
        <v>2.33</v>
      </c>
      <c r="C386" s="4">
        <f t="shared" ref="C386:C449" si="24">IF(A386="","",((1/A386)+(1/B386))-1)</f>
        <v>4.2681481871560623E-2</v>
      </c>
      <c r="D386" s="4">
        <f t="shared" si="22"/>
        <v>1.6887436359189842</v>
      </c>
      <c r="E386" s="4">
        <f t="shared" si="23"/>
        <v>2.4519190419316312</v>
      </c>
      <c r="G386" s="4">
        <f t="shared" ref="G386:G449" si="25">IF(A386="","",C386+1)</f>
        <v>1.0426814818715606</v>
      </c>
    </row>
    <row r="387" spans="1:7" x14ac:dyDescent="0.2">
      <c r="A387" s="4">
        <f>IF('True_Odds_Calculator_2-way'!A388="","",'True_Odds_Calculator_2-way'!A388)</f>
        <v>1.58</v>
      </c>
      <c r="B387" s="4">
        <f>IF('True_Odds_Calculator_2-way'!B388="","",'True_Odds_Calculator_2-way'!B388)</f>
        <v>2.44</v>
      </c>
      <c r="C387" s="4">
        <f t="shared" si="24"/>
        <v>4.2747457978833836E-2</v>
      </c>
      <c r="D387" s="4">
        <f t="shared" ref="D387:D450" si="26">IF(A387="","",(2*A387)/(2-($C387*A387)))</f>
        <v>1.6352222599253479</v>
      </c>
      <c r="E387" s="4">
        <f t="shared" ref="E387:E450" si="27">IF(B387="","",(2*B387)/(2-($C387*B387)))</f>
        <v>2.5742521367521367</v>
      </c>
      <c r="G387" s="4">
        <f t="shared" si="25"/>
        <v>1.0427474579788338</v>
      </c>
    </row>
    <row r="388" spans="1:7" x14ac:dyDescent="0.2">
      <c r="A388" s="4">
        <f>IF('True_Odds_Calculator_2-way'!A389="","",'True_Odds_Calculator_2-way'!A389)</f>
        <v>1.53</v>
      </c>
      <c r="B388" s="4">
        <f>IF('True_Odds_Calculator_2-way'!B389="","",'True_Odds_Calculator_2-way'!B389)</f>
        <v>2.64</v>
      </c>
      <c r="C388" s="4">
        <f t="shared" si="24"/>
        <v>3.2382650029708859E-2</v>
      </c>
      <c r="D388" s="4">
        <f t="shared" si="26"/>
        <v>1.5688650664180843</v>
      </c>
      <c r="E388" s="4">
        <f t="shared" si="27"/>
        <v>2.7578861122490785</v>
      </c>
      <c r="G388" s="4">
        <f t="shared" si="25"/>
        <v>1.0323826500297089</v>
      </c>
    </row>
    <row r="389" spans="1:7" x14ac:dyDescent="0.2">
      <c r="A389" s="4">
        <f>IF('True_Odds_Calculator_2-way'!A390="","",'True_Odds_Calculator_2-way'!A390)</f>
        <v>2.16</v>
      </c>
      <c r="B389" s="4">
        <f>IF('True_Odds_Calculator_2-way'!B390="","",'True_Odds_Calculator_2-way'!B390)</f>
        <v>1.75</v>
      </c>
      <c r="C389" s="4">
        <f t="shared" si="24"/>
        <v>3.4391534391534417E-2</v>
      </c>
      <c r="D389" s="4">
        <f t="shared" si="26"/>
        <v>2.2433234421364987</v>
      </c>
      <c r="E389" s="4">
        <f t="shared" si="27"/>
        <v>1.8042959427207637</v>
      </c>
      <c r="G389" s="4">
        <f t="shared" si="25"/>
        <v>1.0343915343915344</v>
      </c>
    </row>
    <row r="390" spans="1:7" x14ac:dyDescent="0.2">
      <c r="A390" s="4">
        <f>IF('True_Odds_Calculator_2-way'!A391="","",'True_Odds_Calculator_2-way'!A391)</f>
        <v>2.17</v>
      </c>
      <c r="B390" s="4">
        <f>IF('True_Odds_Calculator_2-way'!B391="","",'True_Odds_Calculator_2-way'!B391)</f>
        <v>1.76</v>
      </c>
      <c r="C390" s="4">
        <f t="shared" si="24"/>
        <v>2.9011311269375728E-2</v>
      </c>
      <c r="D390" s="4">
        <f t="shared" si="26"/>
        <v>2.2405256365129644</v>
      </c>
      <c r="E390" s="4">
        <f t="shared" si="27"/>
        <v>1.8061099025820484</v>
      </c>
      <c r="G390" s="4">
        <f t="shared" si="25"/>
        <v>1.0290113112693757</v>
      </c>
    </row>
    <row r="391" spans="1:7" x14ac:dyDescent="0.2">
      <c r="A391" s="4">
        <f>IF('True_Odds_Calculator_2-way'!A392="","",'True_Odds_Calculator_2-way'!A392)</f>
        <v>2.67</v>
      </c>
      <c r="B391" s="4">
        <f>IF('True_Odds_Calculator_2-way'!B392="","",'True_Odds_Calculator_2-way'!B392)</f>
        <v>1.53</v>
      </c>
      <c r="C391" s="4">
        <f t="shared" si="24"/>
        <v>2.81266064478225E-2</v>
      </c>
      <c r="D391" s="4">
        <f t="shared" si="26"/>
        <v>2.7741672608739938</v>
      </c>
      <c r="E391" s="4">
        <f t="shared" si="27"/>
        <v>1.5636447149336854</v>
      </c>
      <c r="G391" s="4">
        <f t="shared" si="25"/>
        <v>1.0281266064478225</v>
      </c>
    </row>
    <row r="392" spans="1:7" x14ac:dyDescent="0.2">
      <c r="A392" s="4">
        <f>IF('True_Odds_Calculator_2-way'!A393="","",'True_Odds_Calculator_2-way'!A393)</f>
        <v>1.7</v>
      </c>
      <c r="B392" s="4">
        <f>IF('True_Odds_Calculator_2-way'!B393="","",'True_Odds_Calculator_2-way'!B393)</f>
        <v>2.19</v>
      </c>
      <c r="C392" s="4">
        <f t="shared" si="24"/>
        <v>4.485629868385721E-2</v>
      </c>
      <c r="D392" s="4">
        <f t="shared" si="26"/>
        <v>1.7673866603370521</v>
      </c>
      <c r="E392" s="4">
        <f t="shared" si="27"/>
        <v>2.3031240334055059</v>
      </c>
      <c r="G392" s="4">
        <f t="shared" si="25"/>
        <v>1.0448562986838572</v>
      </c>
    </row>
    <row r="393" spans="1:7" x14ac:dyDescent="0.2">
      <c r="A393" s="4">
        <f>IF('True_Odds_Calculator_2-way'!A394="","",'True_Odds_Calculator_2-way'!A394)</f>
        <v>1.68</v>
      </c>
      <c r="B393" s="4">
        <f>IF('True_Odds_Calculator_2-way'!B394="","",'True_Odds_Calculator_2-way'!B394)</f>
        <v>2.23</v>
      </c>
      <c r="C393" s="4">
        <f t="shared" si="24"/>
        <v>4.3668588511637907E-2</v>
      </c>
      <c r="D393" s="4">
        <f t="shared" si="26"/>
        <v>1.7439716972348942</v>
      </c>
      <c r="E393" s="4">
        <f t="shared" si="27"/>
        <v>2.3441371542985863</v>
      </c>
      <c r="G393" s="4">
        <f t="shared" si="25"/>
        <v>1.0436685885116379</v>
      </c>
    </row>
    <row r="394" spans="1:7" x14ac:dyDescent="0.2">
      <c r="A394" s="4">
        <f>IF('True_Odds_Calculator_2-way'!A395="","",'True_Odds_Calculator_2-way'!A395)</f>
        <v>1.79</v>
      </c>
      <c r="B394" s="4">
        <f>IF('True_Odds_Calculator_2-way'!B395="","",'True_Odds_Calculator_2-way'!B395)</f>
        <v>2.0699999999999998</v>
      </c>
      <c r="C394" s="4">
        <f t="shared" si="24"/>
        <v>4.17510053167085E-2</v>
      </c>
      <c r="D394" s="4">
        <f t="shared" si="26"/>
        <v>1.8594836022382255</v>
      </c>
      <c r="E394" s="4">
        <f t="shared" si="27"/>
        <v>2.1634893294018038</v>
      </c>
      <c r="G394" s="4">
        <f t="shared" si="25"/>
        <v>1.0417510053167085</v>
      </c>
    </row>
    <row r="395" spans="1:7" x14ac:dyDescent="0.2">
      <c r="A395" s="4">
        <f>IF('True_Odds_Calculator_2-way'!A396="","",'True_Odds_Calculator_2-way'!A396)</f>
        <v>1.75</v>
      </c>
      <c r="B395" s="4">
        <f>IF('True_Odds_Calculator_2-way'!B396="","",'True_Odds_Calculator_2-way'!B396)</f>
        <v>2.11</v>
      </c>
      <c r="C395" s="4">
        <f t="shared" si="24"/>
        <v>4.5362220717670931E-2</v>
      </c>
      <c r="D395" s="4">
        <f t="shared" si="26"/>
        <v>1.8223318938926589</v>
      </c>
      <c r="E395" s="4">
        <f t="shared" si="27"/>
        <v>2.2160540135033755</v>
      </c>
      <c r="G395" s="4">
        <f t="shared" si="25"/>
        <v>1.0453622207176709</v>
      </c>
    </row>
    <row r="396" spans="1:7" x14ac:dyDescent="0.2">
      <c r="A396" s="4">
        <f>IF('True_Odds_Calculator_2-way'!A397="","",'True_Odds_Calculator_2-way'!A397)</f>
        <v>1.62</v>
      </c>
      <c r="B396" s="4">
        <f>IF('True_Odds_Calculator_2-way'!B397="","",'True_Odds_Calculator_2-way'!B397)</f>
        <v>2.37</v>
      </c>
      <c r="C396" s="4">
        <f t="shared" si="24"/>
        <v>3.9224878887325954E-2</v>
      </c>
      <c r="D396" s="4">
        <f t="shared" si="26"/>
        <v>1.6731598901817231</v>
      </c>
      <c r="E396" s="4">
        <f t="shared" si="27"/>
        <v>2.4855311711011843</v>
      </c>
      <c r="G396" s="4">
        <f t="shared" si="25"/>
        <v>1.039224878887326</v>
      </c>
    </row>
    <row r="397" spans="1:7" x14ac:dyDescent="0.2">
      <c r="A397" s="4">
        <f>IF('True_Odds_Calculator_2-way'!A398="","",'True_Odds_Calculator_2-way'!A398)</f>
        <v>1.49</v>
      </c>
      <c r="B397" s="4">
        <f>IF('True_Odds_Calculator_2-way'!B398="","",'True_Odds_Calculator_2-way'!B398)</f>
        <v>2.75</v>
      </c>
      <c r="C397" s="4">
        <f t="shared" si="24"/>
        <v>3.4777303233679113E-2</v>
      </c>
      <c r="D397" s="4">
        <f t="shared" si="26"/>
        <v>1.5296313579094729</v>
      </c>
      <c r="E397" s="4">
        <f t="shared" si="27"/>
        <v>2.8881057268722468</v>
      </c>
      <c r="G397" s="4">
        <f t="shared" si="25"/>
        <v>1.0347773032336791</v>
      </c>
    </row>
    <row r="398" spans="1:7" x14ac:dyDescent="0.2">
      <c r="A398" s="4">
        <f>IF('True_Odds_Calculator_2-way'!A399="","",'True_Odds_Calculator_2-way'!A399)</f>
        <v>1.72</v>
      </c>
      <c r="B398" s="4">
        <f>IF('True_Odds_Calculator_2-way'!B399="","",'True_Odds_Calculator_2-way'!B399)</f>
        <v>2.2000000000000002</v>
      </c>
      <c r="C398" s="4">
        <f t="shared" si="24"/>
        <v>3.5940803382663811E-2</v>
      </c>
      <c r="D398" s="4">
        <f t="shared" si="26"/>
        <v>1.7748592870544089</v>
      </c>
      <c r="E398" s="4">
        <f t="shared" si="27"/>
        <v>2.2905569007263922</v>
      </c>
      <c r="G398" s="4">
        <f t="shared" si="25"/>
        <v>1.0359408033826638</v>
      </c>
    </row>
    <row r="399" spans="1:7" x14ac:dyDescent="0.2">
      <c r="A399" s="4">
        <f>IF('True_Odds_Calculator_2-way'!A400="","",'True_Odds_Calculator_2-way'!A400)</f>
        <v>1.92</v>
      </c>
      <c r="B399" s="4">
        <f>IF('True_Odds_Calculator_2-way'!B400="","",'True_Odds_Calculator_2-way'!B400)</f>
        <v>1.96</v>
      </c>
      <c r="C399" s="4">
        <f t="shared" si="24"/>
        <v>3.1037414965986443E-2</v>
      </c>
      <c r="D399" s="4">
        <f t="shared" si="26"/>
        <v>1.9789650820361799</v>
      </c>
      <c r="E399" s="4">
        <f t="shared" si="27"/>
        <v>2.0214868929952732</v>
      </c>
      <c r="G399" s="4">
        <f t="shared" si="25"/>
        <v>1.0310374149659864</v>
      </c>
    </row>
    <row r="400" spans="1:7" x14ac:dyDescent="0.2">
      <c r="A400" s="4">
        <f>IF('True_Odds_Calculator_2-way'!A401="","",'True_Odds_Calculator_2-way'!A401)</f>
        <v>2.58</v>
      </c>
      <c r="B400" s="4">
        <f>IF('True_Odds_Calculator_2-way'!B401="","",'True_Odds_Calculator_2-way'!B401)</f>
        <v>1.55</v>
      </c>
      <c r="C400" s="4">
        <f t="shared" si="24"/>
        <v>3.275818954738674E-2</v>
      </c>
      <c r="D400" s="4">
        <f t="shared" si="26"/>
        <v>2.6938363085213872</v>
      </c>
      <c r="E400" s="4">
        <f t="shared" si="27"/>
        <v>1.5903758202425928</v>
      </c>
      <c r="G400" s="4">
        <f t="shared" si="25"/>
        <v>1.0327581895473867</v>
      </c>
    </row>
    <row r="401" spans="1:7" x14ac:dyDescent="0.2">
      <c r="A401" s="4">
        <f>IF('True_Odds_Calculator_2-way'!A402="","",'True_Odds_Calculator_2-way'!A402)</f>
        <v>2.11</v>
      </c>
      <c r="B401" s="4">
        <f>IF('True_Odds_Calculator_2-way'!B402="","",'True_Odds_Calculator_2-way'!B402)</f>
        <v>1.79</v>
      </c>
      <c r="C401" s="4">
        <f t="shared" si="24"/>
        <v>3.2592867166194583E-2</v>
      </c>
      <c r="D401" s="4">
        <f t="shared" si="26"/>
        <v>2.1851369724319478</v>
      </c>
      <c r="E401" s="4">
        <f t="shared" si="27"/>
        <v>1.8437843247333352</v>
      </c>
      <c r="G401" s="4">
        <f t="shared" si="25"/>
        <v>1.0325928671661946</v>
      </c>
    </row>
    <row r="402" spans="1:7" x14ac:dyDescent="0.2">
      <c r="A402" s="4">
        <f>IF('True_Odds_Calculator_2-way'!A403="","",'True_Odds_Calculator_2-way'!A403)</f>
        <v>1.35</v>
      </c>
      <c r="B402" s="4">
        <f>IF('True_Odds_Calculator_2-way'!B403="","",'True_Odds_Calculator_2-way'!B403)</f>
        <v>3.35</v>
      </c>
      <c r="C402" s="4">
        <f t="shared" si="24"/>
        <v>3.9248203427307837E-2</v>
      </c>
      <c r="D402" s="4">
        <f t="shared" si="26"/>
        <v>1.3867382138750479</v>
      </c>
      <c r="E402" s="4">
        <f t="shared" si="27"/>
        <v>3.5857284440039643</v>
      </c>
      <c r="G402" s="4">
        <f t="shared" si="25"/>
        <v>1.0392482034273078</v>
      </c>
    </row>
    <row r="403" spans="1:7" x14ac:dyDescent="0.2">
      <c r="A403" s="4">
        <f>IF('True_Odds_Calculator_2-way'!A404="","",'True_Odds_Calculator_2-way'!A404)</f>
        <v>2.0099999999999998</v>
      </c>
      <c r="B403" s="4">
        <f>IF('True_Odds_Calculator_2-way'!B404="","",'True_Odds_Calculator_2-way'!B404)</f>
        <v>1.89</v>
      </c>
      <c r="C403" s="4">
        <f t="shared" si="24"/>
        <v>2.6612966911474523E-2</v>
      </c>
      <c r="D403" s="4">
        <f t="shared" si="26"/>
        <v>2.065236891462122</v>
      </c>
      <c r="E403" s="4">
        <f t="shared" si="27"/>
        <v>1.9387583250401901</v>
      </c>
      <c r="G403" s="4">
        <f t="shared" si="25"/>
        <v>1.0266129669114745</v>
      </c>
    </row>
    <row r="404" spans="1:7" x14ac:dyDescent="0.2">
      <c r="A404" s="4">
        <f>IF('True_Odds_Calculator_2-way'!A405="","",'True_Odds_Calculator_2-way'!A405)</f>
        <v>2.06</v>
      </c>
      <c r="B404" s="4">
        <f>IF('True_Odds_Calculator_2-way'!B405="","",'True_Odds_Calculator_2-way'!B405)</f>
        <v>1.84</v>
      </c>
      <c r="C404" s="4">
        <f t="shared" si="24"/>
        <v>2.891515407344869E-2</v>
      </c>
      <c r="D404" s="4">
        <f t="shared" si="26"/>
        <v>2.1232354918216445</v>
      </c>
      <c r="E404" s="4">
        <f t="shared" si="27"/>
        <v>1.8902852583283463</v>
      </c>
      <c r="G404" s="4">
        <f t="shared" si="25"/>
        <v>1.0289151540734487</v>
      </c>
    </row>
    <row r="405" spans="1:7" x14ac:dyDescent="0.2">
      <c r="A405" s="4">
        <f>IF('True_Odds_Calculator_2-way'!A406="","",'True_Odds_Calculator_2-way'!A406)</f>
        <v>1.81</v>
      </c>
      <c r="B405" s="4">
        <f>IF('True_Odds_Calculator_2-way'!B406="","",'True_Odds_Calculator_2-way'!B406)</f>
        <v>2.0699999999999998</v>
      </c>
      <c r="C405" s="4">
        <f t="shared" si="24"/>
        <v>3.5577975284917462E-2</v>
      </c>
      <c r="D405" s="4">
        <f t="shared" si="26"/>
        <v>1.8702173858786533</v>
      </c>
      <c r="E405" s="4">
        <f t="shared" si="27"/>
        <v>2.1491381535549374</v>
      </c>
      <c r="G405" s="4">
        <f t="shared" si="25"/>
        <v>1.0355779752849175</v>
      </c>
    </row>
    <row r="406" spans="1:7" x14ac:dyDescent="0.2">
      <c r="A406" s="4">
        <f>IF('True_Odds_Calculator_2-way'!A407="","",'True_Odds_Calculator_2-way'!A407)</f>
        <v>1.97</v>
      </c>
      <c r="B406" s="4">
        <f>IF('True_Odds_Calculator_2-way'!B407="","",'True_Odds_Calculator_2-way'!B407)</f>
        <v>1.9</v>
      </c>
      <c r="C406" s="4">
        <f t="shared" si="24"/>
        <v>3.3930002671653803E-2</v>
      </c>
      <c r="D406" s="4">
        <f t="shared" si="26"/>
        <v>2.0381159814865235</v>
      </c>
      <c r="E406" s="4">
        <f t="shared" si="27"/>
        <v>1.9632835038027801</v>
      </c>
      <c r="G406" s="4">
        <f t="shared" si="25"/>
        <v>1.0339300026716538</v>
      </c>
    </row>
    <row r="407" spans="1:7" x14ac:dyDescent="0.2">
      <c r="A407" s="4">
        <f>IF('True_Odds_Calculator_2-way'!A408="","",'True_Odds_Calculator_2-way'!A408)</f>
        <v>2.0299999999999998</v>
      </c>
      <c r="B407" s="4">
        <f>IF('True_Odds_Calculator_2-way'!B408="","",'True_Odds_Calculator_2-way'!B408)</f>
        <v>1.88</v>
      </c>
      <c r="C407" s="4">
        <f t="shared" si="24"/>
        <v>2.4525731055444977E-2</v>
      </c>
      <c r="D407" s="4">
        <f t="shared" si="26"/>
        <v>2.0818241326641935</v>
      </c>
      <c r="E407" s="4">
        <f t="shared" si="27"/>
        <v>1.9243646631706333</v>
      </c>
      <c r="G407" s="4">
        <f t="shared" si="25"/>
        <v>1.024525731055445</v>
      </c>
    </row>
    <row r="408" spans="1:7" x14ac:dyDescent="0.2">
      <c r="A408" s="4">
        <f>IF('True_Odds_Calculator_2-way'!A409="","",'True_Odds_Calculator_2-way'!A409)</f>
        <v>3.3</v>
      </c>
      <c r="B408" s="4">
        <f>IF('True_Odds_Calculator_2-way'!B409="","",'True_Odds_Calculator_2-way'!B409)</f>
        <v>1.36</v>
      </c>
      <c r="C408" s="4">
        <f t="shared" si="24"/>
        <v>3.8324420677361859E-2</v>
      </c>
      <c r="D408" s="4">
        <f t="shared" si="26"/>
        <v>3.5227629513343799</v>
      </c>
      <c r="E408" s="4">
        <f t="shared" si="27"/>
        <v>1.3963907902924706</v>
      </c>
      <c r="G408" s="4">
        <f t="shared" si="25"/>
        <v>1.0383244206773619</v>
      </c>
    </row>
    <row r="409" spans="1:7" x14ac:dyDescent="0.2">
      <c r="A409" s="4">
        <f>IF('True_Odds_Calculator_2-way'!A410="","",'True_Odds_Calculator_2-way'!A410)</f>
        <v>2.97</v>
      </c>
      <c r="B409" s="4">
        <f>IF('True_Odds_Calculator_2-way'!B410="","",'True_Odds_Calculator_2-way'!B410)</f>
        <v>1.42</v>
      </c>
      <c r="C409" s="4">
        <f t="shared" si="24"/>
        <v>4.0925688813012728E-2</v>
      </c>
      <c r="D409" s="4">
        <f t="shared" si="26"/>
        <v>3.162180400389893</v>
      </c>
      <c r="E409" s="4">
        <f t="shared" si="27"/>
        <v>1.462496098762007</v>
      </c>
      <c r="G409" s="4">
        <f t="shared" si="25"/>
        <v>1.0409256888130127</v>
      </c>
    </row>
    <row r="410" spans="1:7" x14ac:dyDescent="0.2">
      <c r="A410" s="4">
        <f>IF('True_Odds_Calculator_2-way'!A411="","",'True_Odds_Calculator_2-way'!A411)</f>
        <v>1.74</v>
      </c>
      <c r="B410" s="4">
        <f>IF('True_Odds_Calculator_2-way'!B411="","",'True_Odds_Calculator_2-way'!B411)</f>
        <v>2.14</v>
      </c>
      <c r="C410" s="4">
        <f t="shared" si="24"/>
        <v>4.200236330432916E-2</v>
      </c>
      <c r="D410" s="4">
        <f t="shared" si="26"/>
        <v>1.8059947618585701</v>
      </c>
      <c r="E410" s="4">
        <f t="shared" si="27"/>
        <v>2.2407028523288002</v>
      </c>
      <c r="G410" s="4">
        <f t="shared" si="25"/>
        <v>1.0420023633043292</v>
      </c>
    </row>
    <row r="411" spans="1:7" x14ac:dyDescent="0.2">
      <c r="A411" s="4">
        <f>IF('True_Odds_Calculator_2-way'!A412="","",'True_Odds_Calculator_2-way'!A412)</f>
        <v>1.81</v>
      </c>
      <c r="B411" s="4">
        <f>IF('True_Odds_Calculator_2-way'!B412="","",'True_Odds_Calculator_2-way'!B412)</f>
        <v>2.0299999999999998</v>
      </c>
      <c r="C411" s="4">
        <f t="shared" si="24"/>
        <v>4.5097025283727721E-2</v>
      </c>
      <c r="D411" s="4">
        <f t="shared" si="26"/>
        <v>1.8870143543127138</v>
      </c>
      <c r="E411" s="4">
        <f t="shared" si="27"/>
        <v>2.1273774715571898</v>
      </c>
      <c r="G411" s="4">
        <f t="shared" si="25"/>
        <v>1.0450970252837277</v>
      </c>
    </row>
    <row r="412" spans="1:7" x14ac:dyDescent="0.2">
      <c r="A412" s="4">
        <f>IF('True_Odds_Calculator_2-way'!A413="","",'True_Odds_Calculator_2-way'!A413)</f>
        <v>1.93</v>
      </c>
      <c r="B412" s="4">
        <f>IF('True_Odds_Calculator_2-way'!B413="","",'True_Odds_Calculator_2-way'!B413)</f>
        <v>1.92</v>
      </c>
      <c r="C412" s="4">
        <f t="shared" si="24"/>
        <v>3.8968048359240282E-2</v>
      </c>
      <c r="D412" s="4">
        <f t="shared" si="26"/>
        <v>2.0054118411083453</v>
      </c>
      <c r="E412" s="4">
        <f t="shared" si="27"/>
        <v>1.9946172892668752</v>
      </c>
      <c r="G412" s="4">
        <f t="shared" si="25"/>
        <v>1.0389680483592403</v>
      </c>
    </row>
    <row r="413" spans="1:7" x14ac:dyDescent="0.2">
      <c r="A413" s="4">
        <f>IF('True_Odds_Calculator_2-way'!A414="","",'True_Odds_Calculator_2-way'!A414)</f>
        <v>1.81</v>
      </c>
      <c r="B413" s="4">
        <f>IF('True_Odds_Calculator_2-way'!B414="","",'True_Odds_Calculator_2-way'!B414)</f>
        <v>2.04</v>
      </c>
      <c r="C413" s="4">
        <f t="shared" si="24"/>
        <v>4.2682266276676373E-2</v>
      </c>
      <c r="D413" s="4">
        <f t="shared" si="26"/>
        <v>1.8827248623291861</v>
      </c>
      <c r="E413" s="4">
        <f t="shared" si="27"/>
        <v>2.1328558225508316</v>
      </c>
      <c r="G413" s="4">
        <f t="shared" si="25"/>
        <v>1.0426822662766764</v>
      </c>
    </row>
    <row r="414" spans="1:7" x14ac:dyDescent="0.2">
      <c r="A414" s="4">
        <f>IF('True_Odds_Calculator_2-way'!A415="","",'True_Odds_Calculator_2-way'!A415)</f>
        <v>2.11</v>
      </c>
      <c r="B414" s="4">
        <f>IF('True_Odds_Calculator_2-way'!B415="","",'True_Odds_Calculator_2-way'!B415)</f>
        <v>1.8</v>
      </c>
      <c r="C414" s="4">
        <f t="shared" si="24"/>
        <v>2.9489204844655115E-2</v>
      </c>
      <c r="D414" s="4">
        <f t="shared" si="26"/>
        <v>2.1777522935779814</v>
      </c>
      <c r="E414" s="4">
        <f t="shared" si="27"/>
        <v>1.8490749756572542</v>
      </c>
      <c r="G414" s="4">
        <f t="shared" si="25"/>
        <v>1.0294892048446551</v>
      </c>
    </row>
    <row r="415" spans="1:7" x14ac:dyDescent="0.2">
      <c r="A415" s="4">
        <f>IF('True_Odds_Calculator_2-way'!A416="","",'True_Odds_Calculator_2-way'!A416)</f>
        <v>1.77</v>
      </c>
      <c r="B415" s="4">
        <f>IF('True_Odds_Calculator_2-way'!B416="","",'True_Odds_Calculator_2-way'!B416)</f>
        <v>2.16</v>
      </c>
      <c r="C415" s="4">
        <f t="shared" si="24"/>
        <v>2.79347143753923E-2</v>
      </c>
      <c r="D415" s="4">
        <f t="shared" si="26"/>
        <v>1.8148675590999714</v>
      </c>
      <c r="E415" s="4">
        <f t="shared" si="27"/>
        <v>2.2271932890597692</v>
      </c>
      <c r="G415" s="4">
        <f t="shared" si="25"/>
        <v>1.0279347143753923</v>
      </c>
    </row>
    <row r="416" spans="1:7" x14ac:dyDescent="0.2">
      <c r="A416" s="4">
        <f>IF('True_Odds_Calculator_2-way'!A417="","",'True_Odds_Calculator_2-way'!A417)</f>
        <v>1.61</v>
      </c>
      <c r="B416" s="4">
        <f>IF('True_Odds_Calculator_2-way'!B417="","",'True_Odds_Calculator_2-way'!B417)</f>
        <v>2.44</v>
      </c>
      <c r="C416" s="4">
        <f t="shared" si="24"/>
        <v>3.0954077996130813E-2</v>
      </c>
      <c r="D416" s="4">
        <f t="shared" si="26"/>
        <v>1.6511432414256895</v>
      </c>
      <c r="E416" s="4">
        <f t="shared" si="27"/>
        <v>2.5357603924606251</v>
      </c>
      <c r="G416" s="4">
        <f t="shared" si="25"/>
        <v>1.0309540779961308</v>
      </c>
    </row>
    <row r="417" spans="1:7" x14ac:dyDescent="0.2">
      <c r="A417" s="4">
        <f>IF('True_Odds_Calculator_2-way'!A418="","",'True_Odds_Calculator_2-way'!A418)</f>
        <v>1.74</v>
      </c>
      <c r="B417" s="4">
        <f>IF('True_Odds_Calculator_2-way'!B418="","",'True_Odds_Calculator_2-way'!B418)</f>
        <v>2.2000000000000002</v>
      </c>
      <c r="C417" s="4">
        <f t="shared" si="24"/>
        <v>2.925809822361547E-2</v>
      </c>
      <c r="D417" s="4">
        <f t="shared" si="26"/>
        <v>1.78544776119403</v>
      </c>
      <c r="E417" s="4">
        <f t="shared" si="27"/>
        <v>2.2731591448931119</v>
      </c>
      <c r="G417" s="4">
        <f t="shared" si="25"/>
        <v>1.0292580982236155</v>
      </c>
    </row>
    <row r="418" spans="1:7" x14ac:dyDescent="0.2">
      <c r="A418" s="4">
        <f>IF('True_Odds_Calculator_2-way'!A419="","",'True_Odds_Calculator_2-way'!A419)</f>
        <v>1.68</v>
      </c>
      <c r="B418" s="4">
        <f>IF('True_Odds_Calculator_2-way'!B419="","",'True_Odds_Calculator_2-way'!B419)</f>
        <v>2.2999999999999998</v>
      </c>
      <c r="C418" s="4">
        <f t="shared" si="24"/>
        <v>3.002070393374745E-2</v>
      </c>
      <c r="D418" s="4">
        <f t="shared" si="26"/>
        <v>1.7234611953612846</v>
      </c>
      <c r="E418" s="4">
        <f t="shared" si="27"/>
        <v>2.3822441430332923</v>
      </c>
      <c r="G418" s="4">
        <f t="shared" si="25"/>
        <v>1.0300207039337475</v>
      </c>
    </row>
    <row r="419" spans="1:7" x14ac:dyDescent="0.2">
      <c r="A419" s="4">
        <f>IF('True_Odds_Calculator_2-way'!A420="","",'True_Odds_Calculator_2-way'!A420)</f>
        <v>2.2599999999999998</v>
      </c>
      <c r="B419" s="4">
        <f>IF('True_Odds_Calculator_2-way'!B420="","",'True_Odds_Calculator_2-way'!B420)</f>
        <v>1.7</v>
      </c>
      <c r="C419" s="4">
        <f t="shared" si="24"/>
        <v>3.0713170223841679E-2</v>
      </c>
      <c r="D419" s="4">
        <f t="shared" si="26"/>
        <v>2.3412553321145642</v>
      </c>
      <c r="E419" s="4">
        <f t="shared" si="27"/>
        <v>1.7455701953657428</v>
      </c>
      <c r="G419" s="4">
        <f t="shared" si="25"/>
        <v>1.0307131702238417</v>
      </c>
    </row>
    <row r="420" spans="1:7" x14ac:dyDescent="0.2">
      <c r="A420" s="4">
        <f>IF('True_Odds_Calculator_2-way'!A421="","",'True_Odds_Calculator_2-way'!A421)</f>
        <v>1.71</v>
      </c>
      <c r="B420" s="4">
        <f>IF('True_Odds_Calculator_2-way'!B421="","",'True_Odds_Calculator_2-way'!B421)</f>
        <v>2.23</v>
      </c>
      <c r="C420" s="4">
        <f t="shared" si="24"/>
        <v>3.3225814910969431E-2</v>
      </c>
      <c r="D420" s="4">
        <f t="shared" si="26"/>
        <v>1.7599981538319522</v>
      </c>
      <c r="E420" s="4">
        <f t="shared" si="27"/>
        <v>2.315792669966295</v>
      </c>
      <c r="G420" s="4">
        <f t="shared" si="25"/>
        <v>1.0332258149109694</v>
      </c>
    </row>
    <row r="421" spans="1:7" x14ac:dyDescent="0.2">
      <c r="A421" s="4">
        <f>IF('True_Odds_Calculator_2-way'!A422="","",'True_Odds_Calculator_2-way'!A422)</f>
        <v>1.94</v>
      </c>
      <c r="B421" s="4">
        <f>IF('True_Odds_Calculator_2-way'!B422="","",'True_Odds_Calculator_2-way'!B422)</f>
        <v>1.94</v>
      </c>
      <c r="C421" s="4">
        <f t="shared" si="24"/>
        <v>3.0927835051546504E-2</v>
      </c>
      <c r="D421" s="4">
        <f t="shared" si="26"/>
        <v>2.0000000000000004</v>
      </c>
      <c r="E421" s="4">
        <f t="shared" si="27"/>
        <v>2.0000000000000004</v>
      </c>
      <c r="G421" s="4">
        <f t="shared" si="25"/>
        <v>1.0309278350515465</v>
      </c>
    </row>
    <row r="422" spans="1:7" x14ac:dyDescent="0.2">
      <c r="A422" s="4">
        <f>IF('True_Odds_Calculator_2-way'!A423="","",'True_Odds_Calculator_2-way'!A423)</f>
        <v>1.56</v>
      </c>
      <c r="B422" s="4">
        <f>IF('True_Odds_Calculator_2-way'!B423="","",'True_Odds_Calculator_2-way'!B423)</f>
        <v>2.5299999999999998</v>
      </c>
      <c r="C422" s="4">
        <f t="shared" si="24"/>
        <v>3.6282558021688338E-2</v>
      </c>
      <c r="D422" s="4">
        <f t="shared" si="26"/>
        <v>1.6054344288968434</v>
      </c>
      <c r="E422" s="4">
        <f t="shared" si="27"/>
        <v>2.6517065305025525</v>
      </c>
      <c r="G422" s="4">
        <f t="shared" si="25"/>
        <v>1.0362825580216883</v>
      </c>
    </row>
    <row r="423" spans="1:7" x14ac:dyDescent="0.2">
      <c r="A423" s="4">
        <f>IF('True_Odds_Calculator_2-way'!A424="","",'True_Odds_Calculator_2-way'!A424)</f>
        <v>1.71</v>
      </c>
      <c r="B423" s="4">
        <f>IF('True_Odds_Calculator_2-way'!B424="","",'True_Odds_Calculator_2-way'!B424)</f>
        <v>2.25</v>
      </c>
      <c r="C423" s="4">
        <f t="shared" si="24"/>
        <v>2.9239766081871288E-2</v>
      </c>
      <c r="D423" s="4">
        <f t="shared" si="26"/>
        <v>1.7538461538461536</v>
      </c>
      <c r="E423" s="4">
        <f t="shared" si="27"/>
        <v>2.3265306122448979</v>
      </c>
      <c r="G423" s="4">
        <f t="shared" si="25"/>
        <v>1.0292397660818713</v>
      </c>
    </row>
    <row r="424" spans="1:7" x14ac:dyDescent="0.2">
      <c r="A424" s="4">
        <f>IF('True_Odds_Calculator_2-way'!A425="","",'True_Odds_Calculator_2-way'!A425)</f>
        <v>2.23</v>
      </c>
      <c r="B424" s="4">
        <f>IF('True_Odds_Calculator_2-way'!B425="","",'True_Odds_Calculator_2-way'!B425)</f>
        <v>1.71</v>
      </c>
      <c r="C424" s="4">
        <f t="shared" si="24"/>
        <v>3.3225814910969431E-2</v>
      </c>
      <c r="D424" s="4">
        <f t="shared" si="26"/>
        <v>2.315792669966295</v>
      </c>
      <c r="E424" s="4">
        <f t="shared" si="27"/>
        <v>1.7599981538319522</v>
      </c>
      <c r="G424" s="4">
        <f t="shared" si="25"/>
        <v>1.0332258149109694</v>
      </c>
    </row>
    <row r="425" spans="1:7" x14ac:dyDescent="0.2">
      <c r="A425" s="4">
        <f>IF('True_Odds_Calculator_2-way'!A426="","",'True_Odds_Calculator_2-way'!A426)</f>
        <v>1.68</v>
      </c>
      <c r="B425" s="4">
        <f>IF('True_Odds_Calculator_2-way'!B426="","",'True_Odds_Calculator_2-way'!B426)</f>
        <v>2.2599999999999998</v>
      </c>
      <c r="C425" s="4">
        <f t="shared" si="24"/>
        <v>3.7715971344289834E-2</v>
      </c>
      <c r="D425" s="4">
        <f t="shared" si="26"/>
        <v>1.7349661853408882</v>
      </c>
      <c r="E425" s="4">
        <f t="shared" si="27"/>
        <v>2.3606068142253167</v>
      </c>
      <c r="G425" s="4">
        <f t="shared" si="25"/>
        <v>1.0377159713442898</v>
      </c>
    </row>
    <row r="426" spans="1:7" x14ac:dyDescent="0.2">
      <c r="A426" s="4">
        <f>IF('True_Odds_Calculator_2-way'!A427="","",'True_Odds_Calculator_2-way'!A427)</f>
        <v>1.94</v>
      </c>
      <c r="B426" s="4">
        <f>IF('True_Odds_Calculator_2-way'!B427="","",'True_Odds_Calculator_2-way'!B427)</f>
        <v>1.93</v>
      </c>
      <c r="C426" s="4">
        <f t="shared" si="24"/>
        <v>3.3598632551679941E-2</v>
      </c>
      <c r="D426" s="4">
        <f t="shared" si="26"/>
        <v>2.0053558995233249</v>
      </c>
      <c r="E426" s="4">
        <f t="shared" si="27"/>
        <v>1.9946726333173512</v>
      </c>
      <c r="G426" s="4">
        <f t="shared" si="25"/>
        <v>1.0335986325516799</v>
      </c>
    </row>
    <row r="427" spans="1:7" x14ac:dyDescent="0.2">
      <c r="A427" s="4">
        <f>IF('True_Odds_Calculator_2-way'!A428="","",'True_Odds_Calculator_2-way'!A428)</f>
        <v>2.0099999999999998</v>
      </c>
      <c r="B427" s="4">
        <f>IF('True_Odds_Calculator_2-way'!B428="","",'True_Odds_Calculator_2-way'!B428)</f>
        <v>1.87</v>
      </c>
      <c r="C427" s="4">
        <f t="shared" si="24"/>
        <v>3.22717960997152E-2</v>
      </c>
      <c r="D427" s="4">
        <f t="shared" si="26"/>
        <v>2.0773758532069522</v>
      </c>
      <c r="E427" s="4">
        <f t="shared" si="27"/>
        <v>1.9281811886013285</v>
      </c>
      <c r="G427" s="4">
        <f t="shared" si="25"/>
        <v>1.0322717960997152</v>
      </c>
    </row>
    <row r="428" spans="1:7" x14ac:dyDescent="0.2">
      <c r="A428" s="4">
        <f>IF('True_Odds_Calculator_2-way'!A429="","",'True_Odds_Calculator_2-way'!A429)</f>
        <v>1.93</v>
      </c>
      <c r="B428" s="4">
        <f>IF('True_Odds_Calculator_2-way'!B429="","",'True_Odds_Calculator_2-way'!B429)</f>
        <v>1.93</v>
      </c>
      <c r="C428" s="4">
        <f t="shared" si="24"/>
        <v>3.62694300518136E-2</v>
      </c>
      <c r="D428" s="4">
        <f t="shared" si="26"/>
        <v>2.0000000000000004</v>
      </c>
      <c r="E428" s="4">
        <f t="shared" si="27"/>
        <v>2.0000000000000004</v>
      </c>
      <c r="G428" s="4">
        <f t="shared" si="25"/>
        <v>1.0362694300518136</v>
      </c>
    </row>
    <row r="429" spans="1:7" x14ac:dyDescent="0.2">
      <c r="A429" s="4">
        <f>IF('True_Odds_Calculator_2-way'!A430="","",'True_Odds_Calculator_2-way'!A430)</f>
        <v>1.8</v>
      </c>
      <c r="B429" s="4">
        <f>IF('True_Odds_Calculator_2-way'!B430="","",'True_Odds_Calculator_2-way'!B430)</f>
        <v>2.0699999999999998</v>
      </c>
      <c r="C429" s="4">
        <f t="shared" si="24"/>
        <v>3.8647342995169254E-2</v>
      </c>
      <c r="D429" s="4">
        <f t="shared" si="26"/>
        <v>1.8648648648648651</v>
      </c>
      <c r="E429" s="4">
        <f t="shared" si="27"/>
        <v>2.15625</v>
      </c>
      <c r="G429" s="4">
        <f t="shared" si="25"/>
        <v>1.0386473429951693</v>
      </c>
    </row>
    <row r="430" spans="1:7" x14ac:dyDescent="0.2">
      <c r="A430" s="4">
        <f>IF('True_Odds_Calculator_2-way'!A431="","",'True_Odds_Calculator_2-way'!A431)</f>
        <v>1.88</v>
      </c>
      <c r="B430" s="4">
        <f>IF('True_Odds_Calculator_2-way'!B431="","",'True_Odds_Calculator_2-way'!B431)</f>
        <v>2</v>
      </c>
      <c r="C430" s="4">
        <f t="shared" si="24"/>
        <v>3.1914893617021267E-2</v>
      </c>
      <c r="D430" s="4">
        <f t="shared" si="26"/>
        <v>1.9381443298969072</v>
      </c>
      <c r="E430" s="4">
        <f t="shared" si="27"/>
        <v>2.0659340659340657</v>
      </c>
      <c r="G430" s="4">
        <f t="shared" si="25"/>
        <v>1.0319148936170213</v>
      </c>
    </row>
    <row r="431" spans="1:7" x14ac:dyDescent="0.2">
      <c r="A431" s="4">
        <f>IF('True_Odds_Calculator_2-way'!A432="","",'True_Odds_Calculator_2-way'!A432)</f>
        <v>2.2200000000000002</v>
      </c>
      <c r="B431" s="4">
        <f>IF('True_Odds_Calculator_2-way'!B432="","",'True_Odds_Calculator_2-way'!B432)</f>
        <v>1.7</v>
      </c>
      <c r="C431" s="4">
        <f t="shared" si="24"/>
        <v>3.868574456809748E-2</v>
      </c>
      <c r="D431" s="4">
        <f t="shared" si="26"/>
        <v>2.3196066379840201</v>
      </c>
      <c r="E431" s="4">
        <f t="shared" si="27"/>
        <v>1.7578015836050302</v>
      </c>
      <c r="G431" s="4">
        <f t="shared" si="25"/>
        <v>1.0386857445680975</v>
      </c>
    </row>
    <row r="432" spans="1:7" x14ac:dyDescent="0.2">
      <c r="A432" s="4">
        <f>IF('True_Odds_Calculator_2-way'!A433="","",'True_Odds_Calculator_2-way'!A433)</f>
        <v>2.2200000000000002</v>
      </c>
      <c r="B432" s="4">
        <f>IF('True_Odds_Calculator_2-way'!B433="","",'True_Odds_Calculator_2-way'!B433)</f>
        <v>1.7</v>
      </c>
      <c r="C432" s="4">
        <f t="shared" si="24"/>
        <v>3.868574456809748E-2</v>
      </c>
      <c r="D432" s="4">
        <f t="shared" si="26"/>
        <v>2.3196066379840201</v>
      </c>
      <c r="E432" s="4">
        <f t="shared" si="27"/>
        <v>1.7578015836050302</v>
      </c>
      <c r="G432" s="4">
        <f t="shared" si="25"/>
        <v>1.0386857445680975</v>
      </c>
    </row>
    <row r="433" spans="1:7" x14ac:dyDescent="0.2">
      <c r="A433" s="4">
        <f>IF('True_Odds_Calculator_2-way'!A434="","",'True_Odds_Calculator_2-way'!A434)</f>
        <v>2.0699999999999998</v>
      </c>
      <c r="B433" s="4">
        <f>IF('True_Odds_Calculator_2-way'!B434="","",'True_Odds_Calculator_2-way'!B434)</f>
        <v>1.81</v>
      </c>
      <c r="C433" s="4">
        <f t="shared" si="24"/>
        <v>3.5577975284917462E-2</v>
      </c>
      <c r="D433" s="4">
        <f t="shared" si="26"/>
        <v>2.1491381535549374</v>
      </c>
      <c r="E433" s="4">
        <f t="shared" si="27"/>
        <v>1.8702173858786533</v>
      </c>
      <c r="G433" s="4">
        <f t="shared" si="25"/>
        <v>1.0355779752849175</v>
      </c>
    </row>
    <row r="434" spans="1:7" x14ac:dyDescent="0.2">
      <c r="A434" s="4">
        <f>IF('True_Odds_Calculator_2-way'!A435="","",'True_Odds_Calculator_2-way'!A435)</f>
        <v>1.83</v>
      </c>
      <c r="B434" s="4">
        <f>IF('True_Odds_Calculator_2-way'!B435="","",'True_Odds_Calculator_2-way'!B435)</f>
        <v>2.04</v>
      </c>
      <c r="C434" s="4">
        <f t="shared" si="24"/>
        <v>3.6644165863066513E-2</v>
      </c>
      <c r="D434" s="4">
        <f t="shared" si="26"/>
        <v>1.8934875228241022</v>
      </c>
      <c r="E434" s="4">
        <f t="shared" si="27"/>
        <v>2.119209809264305</v>
      </c>
      <c r="G434" s="4">
        <f t="shared" si="25"/>
        <v>1.0366441658630665</v>
      </c>
    </row>
    <row r="435" spans="1:7" x14ac:dyDescent="0.2">
      <c r="A435" s="4">
        <f>IF('True_Odds_Calculator_2-way'!A436="","",'True_Odds_Calculator_2-way'!A436)</f>
        <v>2.37</v>
      </c>
      <c r="B435" s="4">
        <f>IF('True_Odds_Calculator_2-way'!B436="","",'True_Odds_Calculator_2-way'!B436)</f>
        <v>1.63</v>
      </c>
      <c r="C435" s="4">
        <f t="shared" si="24"/>
        <v>3.5437860785379582E-2</v>
      </c>
      <c r="D435" s="4">
        <f t="shared" si="26"/>
        <v>2.4738881239793793</v>
      </c>
      <c r="E435" s="4">
        <f t="shared" si="27"/>
        <v>1.6784775477395666</v>
      </c>
      <c r="G435" s="4">
        <f t="shared" si="25"/>
        <v>1.0354378607853796</v>
      </c>
    </row>
    <row r="436" spans="1:7" x14ac:dyDescent="0.2">
      <c r="A436" s="4">
        <f>IF('True_Odds_Calculator_2-way'!A437="","",'True_Odds_Calculator_2-way'!A437)</f>
        <v>2.17</v>
      </c>
      <c r="B436" s="4">
        <f>IF('True_Odds_Calculator_2-way'!B437="","",'True_Odds_Calculator_2-way'!B437)</f>
        <v>1.74</v>
      </c>
      <c r="C436" s="4">
        <f t="shared" si="24"/>
        <v>3.5542136765718491E-2</v>
      </c>
      <c r="D436" s="4">
        <f t="shared" si="26"/>
        <v>2.2570386753541753</v>
      </c>
      <c r="E436" s="4">
        <f t="shared" si="27"/>
        <v>1.7955204717295163</v>
      </c>
      <c r="G436" s="4">
        <f t="shared" si="25"/>
        <v>1.0355421367657185</v>
      </c>
    </row>
    <row r="437" spans="1:7" x14ac:dyDescent="0.2">
      <c r="A437" s="4">
        <f>IF('True_Odds_Calculator_2-way'!A438="","",'True_Odds_Calculator_2-way'!A438)</f>
        <v>2.15</v>
      </c>
      <c r="B437" s="4">
        <f>IF('True_Odds_Calculator_2-way'!B438="","",'True_Odds_Calculator_2-way'!B438)</f>
        <v>1.75</v>
      </c>
      <c r="C437" s="4">
        <f t="shared" si="24"/>
        <v>3.6544850498338777E-2</v>
      </c>
      <c r="D437" s="4">
        <f t="shared" si="26"/>
        <v>2.2379182156133823</v>
      </c>
      <c r="E437" s="4">
        <f t="shared" si="27"/>
        <v>1.8078078078078077</v>
      </c>
      <c r="G437" s="4">
        <f t="shared" si="25"/>
        <v>1.0365448504983388</v>
      </c>
    </row>
    <row r="438" spans="1:7" x14ac:dyDescent="0.2">
      <c r="A438" s="4">
        <f>IF('True_Odds_Calculator_2-way'!A439="","",'True_Odds_Calculator_2-way'!A439)</f>
        <v>1.86</v>
      </c>
      <c r="B438" s="4">
        <f>IF('True_Odds_Calculator_2-way'!B439="","",'True_Odds_Calculator_2-way'!B439)</f>
        <v>2.02</v>
      </c>
      <c r="C438" s="4">
        <f t="shared" si="24"/>
        <v>3.2683913552645549E-2</v>
      </c>
      <c r="D438" s="4">
        <f t="shared" si="26"/>
        <v>1.918308996221791</v>
      </c>
      <c r="E438" s="4">
        <f t="shared" si="27"/>
        <v>2.0889580785055042</v>
      </c>
      <c r="G438" s="4">
        <f t="shared" si="25"/>
        <v>1.0326839135526455</v>
      </c>
    </row>
    <row r="439" spans="1:7" x14ac:dyDescent="0.2">
      <c r="A439" s="4">
        <f>IF('True_Odds_Calculator_2-way'!A440="","",'True_Odds_Calculator_2-way'!A440)</f>
        <v>1.93</v>
      </c>
      <c r="B439" s="4">
        <f>IF('True_Odds_Calculator_2-way'!B440="","",'True_Odds_Calculator_2-way'!B440)</f>
        <v>1.94</v>
      </c>
      <c r="C439" s="4">
        <f t="shared" si="24"/>
        <v>3.3598632551679941E-2</v>
      </c>
      <c r="D439" s="4">
        <f t="shared" si="26"/>
        <v>1.9946726333173512</v>
      </c>
      <c r="E439" s="4">
        <f t="shared" si="27"/>
        <v>2.0053558995233249</v>
      </c>
      <c r="G439" s="4">
        <f t="shared" si="25"/>
        <v>1.0335986325516799</v>
      </c>
    </row>
    <row r="440" spans="1:7" x14ac:dyDescent="0.2">
      <c r="A440" s="4">
        <f>IF('True_Odds_Calculator_2-way'!A441="","",'True_Odds_Calculator_2-way'!A441)</f>
        <v>2.0299999999999998</v>
      </c>
      <c r="B440" s="4">
        <f>IF('True_Odds_Calculator_2-way'!B441="","",'True_Odds_Calculator_2-way'!B441)</f>
        <v>1.85</v>
      </c>
      <c r="C440" s="4">
        <f t="shared" si="24"/>
        <v>3.315137797896428E-2</v>
      </c>
      <c r="D440" s="4">
        <f t="shared" si="26"/>
        <v>2.1006852188505105</v>
      </c>
      <c r="E440" s="4">
        <f t="shared" si="27"/>
        <v>1.9085249650616189</v>
      </c>
      <c r="G440" s="4">
        <f t="shared" si="25"/>
        <v>1.0331513779789643</v>
      </c>
    </row>
    <row r="441" spans="1:7" x14ac:dyDescent="0.2">
      <c r="A441" s="4">
        <f>IF('True_Odds_Calculator_2-way'!A442="","",'True_Odds_Calculator_2-way'!A442)</f>
        <v>2.08</v>
      </c>
      <c r="B441" s="4">
        <f>IF('True_Odds_Calculator_2-way'!B442="","",'True_Odds_Calculator_2-way'!B442)</f>
        <v>1.79</v>
      </c>
      <c r="C441" s="4">
        <f t="shared" si="24"/>
        <v>3.9428448646325664E-2</v>
      </c>
      <c r="D441" s="4">
        <f t="shared" si="26"/>
        <v>2.1689385995572641</v>
      </c>
      <c r="E441" s="4">
        <f t="shared" si="27"/>
        <v>1.8554769261437256</v>
      </c>
      <c r="G441" s="4">
        <f t="shared" si="25"/>
        <v>1.0394284486463257</v>
      </c>
    </row>
    <row r="442" spans="1:7" x14ac:dyDescent="0.2">
      <c r="A442" s="4">
        <f>IF('True_Odds_Calculator_2-way'!A443="","",'True_Odds_Calculator_2-way'!A443)</f>
        <v>2.17</v>
      </c>
      <c r="B442" s="4">
        <f>IF('True_Odds_Calculator_2-way'!B443="","",'True_Odds_Calculator_2-way'!B443)</f>
        <v>1.74</v>
      </c>
      <c r="C442" s="4">
        <f t="shared" si="24"/>
        <v>3.5542136765718491E-2</v>
      </c>
      <c r="D442" s="4">
        <f t="shared" si="26"/>
        <v>2.2570386753541753</v>
      </c>
      <c r="E442" s="4">
        <f t="shared" si="27"/>
        <v>1.7955204717295163</v>
      </c>
      <c r="G442" s="4">
        <f t="shared" si="25"/>
        <v>1.0355421367657185</v>
      </c>
    </row>
    <row r="443" spans="1:7" x14ac:dyDescent="0.2">
      <c r="A443" s="4">
        <f>IF('True_Odds_Calculator_2-way'!A444="","",'True_Odds_Calculator_2-way'!A444)</f>
        <v>1.92</v>
      </c>
      <c r="B443" s="4">
        <f>IF('True_Odds_Calculator_2-way'!B444="","",'True_Odds_Calculator_2-way'!B444)</f>
        <v>1.9</v>
      </c>
      <c r="C443" s="4">
        <f t="shared" si="24"/>
        <v>4.7149122807017552E-2</v>
      </c>
      <c r="D443" s="4">
        <f t="shared" si="26"/>
        <v>2.0110253583241455</v>
      </c>
      <c r="E443" s="4">
        <f t="shared" si="27"/>
        <v>1.9890948745910577</v>
      </c>
      <c r="G443" s="4">
        <f t="shared" si="25"/>
        <v>1.0471491228070176</v>
      </c>
    </row>
    <row r="444" spans="1:7" x14ac:dyDescent="0.2">
      <c r="A444" s="4">
        <f>IF('True_Odds_Calculator_2-way'!A445="","",'True_Odds_Calculator_2-way'!A445)</f>
        <v>1.88</v>
      </c>
      <c r="B444" s="4">
        <f>IF('True_Odds_Calculator_2-way'!B445="","",'True_Odds_Calculator_2-way'!B445)</f>
        <v>1.94</v>
      </c>
      <c r="C444" s="4">
        <f t="shared" si="24"/>
        <v>4.7378811142794408E-2</v>
      </c>
      <c r="D444" s="4">
        <f t="shared" si="26"/>
        <v>1.9676305567544234</v>
      </c>
      <c r="E444" s="4">
        <f t="shared" si="27"/>
        <v>2.033452274754683</v>
      </c>
      <c r="G444" s="4">
        <f t="shared" si="25"/>
        <v>1.0473788111427944</v>
      </c>
    </row>
    <row r="445" spans="1:7" x14ac:dyDescent="0.2">
      <c r="A445" s="4">
        <f>IF('True_Odds_Calculator_2-way'!A446="","",'True_Odds_Calculator_2-way'!A446)</f>
        <v>1.83</v>
      </c>
      <c r="B445" s="4">
        <f>IF('True_Odds_Calculator_2-way'!B446="","",'True_Odds_Calculator_2-way'!B446)</f>
        <v>1.99</v>
      </c>
      <c r="C445" s="4">
        <f t="shared" si="24"/>
        <v>4.8960650245764237E-2</v>
      </c>
      <c r="D445" s="4">
        <f t="shared" si="26"/>
        <v>1.9158271299681719</v>
      </c>
      <c r="E445" s="4">
        <f t="shared" si="27"/>
        <v>2.0919091248528017</v>
      </c>
      <c r="G445" s="4">
        <f t="shared" si="25"/>
        <v>1.0489606502457642</v>
      </c>
    </row>
    <row r="446" spans="1:7" x14ac:dyDescent="0.2">
      <c r="A446" s="4">
        <f>IF('True_Odds_Calculator_2-way'!A447="","",'True_Odds_Calculator_2-way'!A447)</f>
        <v>2.0699999999999998</v>
      </c>
      <c r="B446" s="4">
        <f>IF('True_Odds_Calculator_2-way'!B447="","",'True_Odds_Calculator_2-way'!B447)</f>
        <v>1.75</v>
      </c>
      <c r="C446" s="4">
        <f t="shared" si="24"/>
        <v>5.452035886818507E-2</v>
      </c>
      <c r="D446" s="4">
        <f t="shared" si="26"/>
        <v>2.1937925813777439</v>
      </c>
      <c r="E446" s="4">
        <f t="shared" si="27"/>
        <v>1.8376664552948638</v>
      </c>
      <c r="G446" s="4">
        <f t="shared" si="25"/>
        <v>1.0545203588681851</v>
      </c>
    </row>
    <row r="447" spans="1:7" x14ac:dyDescent="0.2">
      <c r="A447" s="4">
        <f>IF('True_Odds_Calculator_2-way'!A448="","",'True_Odds_Calculator_2-way'!A448)</f>
        <v>1.78</v>
      </c>
      <c r="B447" s="4">
        <f>IF('True_Odds_Calculator_2-way'!B448="","",'True_Odds_Calculator_2-way'!B448)</f>
        <v>2.0099999999999998</v>
      </c>
      <c r="C447" s="4">
        <f t="shared" si="24"/>
        <v>5.9310190619934033E-2</v>
      </c>
      <c r="D447" s="4">
        <f t="shared" si="26"/>
        <v>1.8791953358894899</v>
      </c>
      <c r="E447" s="4">
        <f t="shared" si="27"/>
        <v>2.1374036680805304</v>
      </c>
      <c r="G447" s="4">
        <f t="shared" si="25"/>
        <v>1.059310190619934</v>
      </c>
    </row>
    <row r="448" spans="1:7" x14ac:dyDescent="0.2">
      <c r="A448" s="4">
        <f>IF('True_Odds_Calculator_2-way'!A449="","",'True_Odds_Calculator_2-way'!A449)</f>
        <v>1.68</v>
      </c>
      <c r="B448" s="4">
        <f>IF('True_Odds_Calculator_2-way'!B449="","",'True_Odds_Calculator_2-way'!B449)</f>
        <v>2.1800000000000002</v>
      </c>
      <c r="C448" s="4">
        <f t="shared" si="24"/>
        <v>5.3953691568370488E-2</v>
      </c>
      <c r="D448" s="4">
        <f t="shared" si="26"/>
        <v>1.7597539880837978</v>
      </c>
      <c r="E448" s="4">
        <f t="shared" si="27"/>
        <v>2.3162155325069569</v>
      </c>
      <c r="G448" s="4">
        <f t="shared" si="25"/>
        <v>1.0539536915683705</v>
      </c>
    </row>
    <row r="449" spans="1:7" x14ac:dyDescent="0.2">
      <c r="A449" s="4">
        <f>IF('True_Odds_Calculator_2-way'!A450="","",'True_Odds_Calculator_2-way'!A450)</f>
        <v>2.2599999999999998</v>
      </c>
      <c r="B449" s="4">
        <f>IF('True_Odds_Calculator_2-way'!B450="","",'True_Odds_Calculator_2-way'!B450)</f>
        <v>1.64</v>
      </c>
      <c r="C449" s="4">
        <f t="shared" si="24"/>
        <v>5.2233973667170197E-2</v>
      </c>
      <c r="D449" s="4">
        <f t="shared" si="26"/>
        <v>2.4017625712804556</v>
      </c>
      <c r="E449" s="4">
        <f t="shared" si="27"/>
        <v>1.7133875739644968</v>
      </c>
      <c r="G449" s="4">
        <f t="shared" si="25"/>
        <v>1.0522339736671702</v>
      </c>
    </row>
    <row r="450" spans="1:7" x14ac:dyDescent="0.2">
      <c r="A450" s="4">
        <f>IF('True_Odds_Calculator_2-way'!A451="","",'True_Odds_Calculator_2-way'!A451)</f>
        <v>1.86</v>
      </c>
      <c r="B450" s="4">
        <f>IF('True_Odds_Calculator_2-way'!B451="","",'True_Odds_Calculator_2-way'!B451)</f>
        <v>1.96</v>
      </c>
      <c r="C450" s="4">
        <f t="shared" ref="C450:C513" si="28">IF(A450="","",((1/A450)+(1/B450))-1)</f>
        <v>4.7838490234803466E-2</v>
      </c>
      <c r="D450" s="4">
        <f t="shared" si="26"/>
        <v>1.9466040153780435</v>
      </c>
      <c r="E450" s="4">
        <f t="shared" si="27"/>
        <v>2.0564079422382671</v>
      </c>
      <c r="G450" s="4">
        <f t="shared" ref="G450:G513" si="29">IF(A450="","",C450+1)</f>
        <v>1.0478384902348035</v>
      </c>
    </row>
    <row r="451" spans="1:7" x14ac:dyDescent="0.2">
      <c r="A451" s="4">
        <f>IF('True_Odds_Calculator_2-way'!A452="","",'True_Odds_Calculator_2-way'!A452)</f>
        <v>1.69</v>
      </c>
      <c r="B451" s="4">
        <f>IF('True_Odds_Calculator_2-way'!B452="","",'True_Odds_Calculator_2-way'!B452)</f>
        <v>2.16</v>
      </c>
      <c r="C451" s="4">
        <f t="shared" si="28"/>
        <v>5.4678939294323881E-2</v>
      </c>
      <c r="D451" s="4">
        <f t="shared" ref="D451:D514" si="30">IF(A451="","",(2*A451)/(2-($C451*A451)))</f>
        <v>1.771866809047665</v>
      </c>
      <c r="E451" s="4">
        <f t="shared" ref="E451:E514" si="31">IF(B451="","",(2*B451)/(2-($C451*B451)))</f>
        <v>2.2955603068796377</v>
      </c>
      <c r="G451" s="4">
        <f t="shared" si="29"/>
        <v>1.0546789392943239</v>
      </c>
    </row>
    <row r="452" spans="1:7" x14ac:dyDescent="0.2">
      <c r="A452" s="4">
        <f>IF('True_Odds_Calculator_2-way'!A453="","",'True_Odds_Calculator_2-way'!A453)</f>
        <v>1.85</v>
      </c>
      <c r="B452" s="4">
        <f>IF('True_Odds_Calculator_2-way'!B453="","",'True_Odds_Calculator_2-way'!B453)</f>
        <v>1.97</v>
      </c>
      <c r="C452" s="4">
        <f t="shared" si="28"/>
        <v>4.8154753738510081E-2</v>
      </c>
      <c r="D452" s="4">
        <f t="shared" si="30"/>
        <v>1.9362465134812061</v>
      </c>
      <c r="E452" s="4">
        <f t="shared" si="31"/>
        <v>2.0680947652149242</v>
      </c>
      <c r="G452" s="4">
        <f t="shared" si="29"/>
        <v>1.0481547537385101</v>
      </c>
    </row>
    <row r="453" spans="1:7" x14ac:dyDescent="0.2">
      <c r="A453" s="4">
        <f>IF('True_Odds_Calculator_2-way'!A454="","",'True_Odds_Calculator_2-way'!A454)</f>
        <v>1.94</v>
      </c>
      <c r="B453" s="4">
        <f>IF('True_Odds_Calculator_2-way'!B454="","",'True_Odds_Calculator_2-way'!B454)</f>
        <v>1.88</v>
      </c>
      <c r="C453" s="4">
        <f t="shared" si="28"/>
        <v>4.7378811142794408E-2</v>
      </c>
      <c r="D453" s="4">
        <f t="shared" si="30"/>
        <v>2.033452274754683</v>
      </c>
      <c r="E453" s="4">
        <f t="shared" si="31"/>
        <v>1.9676305567544234</v>
      </c>
      <c r="G453" s="4">
        <f t="shared" si="29"/>
        <v>1.0473788111427944</v>
      </c>
    </row>
    <row r="454" spans="1:7" x14ac:dyDescent="0.2">
      <c r="A454" s="4">
        <f>IF('True_Odds_Calculator_2-way'!A455="","",'True_Odds_Calculator_2-way'!A455)</f>
        <v>2.09</v>
      </c>
      <c r="B454" s="4">
        <f>IF('True_Odds_Calculator_2-way'!B455="","",'True_Odds_Calculator_2-way'!B455)</f>
        <v>1.83</v>
      </c>
      <c r="C454" s="4">
        <f t="shared" si="28"/>
        <v>2.4916986953225084E-2</v>
      </c>
      <c r="D454" s="4">
        <f t="shared" si="30"/>
        <v>2.1458748281762841</v>
      </c>
      <c r="E454" s="4">
        <f t="shared" si="31"/>
        <v>1.8726956692045928</v>
      </c>
      <c r="G454" s="4">
        <f t="shared" si="29"/>
        <v>1.0249169869532251</v>
      </c>
    </row>
    <row r="455" spans="1:7" x14ac:dyDescent="0.2">
      <c r="A455" s="4">
        <f>IF('True_Odds_Calculator_2-way'!A456="","",'True_Odds_Calculator_2-way'!A456)</f>
        <v>1.8</v>
      </c>
      <c r="B455" s="4">
        <f>IF('True_Odds_Calculator_2-way'!B456="","",'True_Odds_Calculator_2-way'!B456)</f>
        <v>2.11</v>
      </c>
      <c r="C455" s="4">
        <f t="shared" si="28"/>
        <v>2.9489204844655115E-2</v>
      </c>
      <c r="D455" s="4">
        <f t="shared" si="30"/>
        <v>1.8490749756572542</v>
      </c>
      <c r="E455" s="4">
        <f t="shared" si="31"/>
        <v>2.1777522935779814</v>
      </c>
      <c r="G455" s="4">
        <f t="shared" si="29"/>
        <v>1.0294892048446551</v>
      </c>
    </row>
    <row r="456" spans="1:7" x14ac:dyDescent="0.2">
      <c r="A456" s="4">
        <f>IF('True_Odds_Calculator_2-way'!A457="","",'True_Odds_Calculator_2-way'!A457)</f>
        <v>2.12</v>
      </c>
      <c r="B456" s="4">
        <f>IF('True_Odds_Calculator_2-way'!B457="","",'True_Odds_Calculator_2-way'!B457)</f>
        <v>1.75</v>
      </c>
      <c r="C456" s="4">
        <f t="shared" si="28"/>
        <v>4.3126684636118462E-2</v>
      </c>
      <c r="D456" s="4">
        <f t="shared" si="30"/>
        <v>2.2215568862275448</v>
      </c>
      <c r="E456" s="4">
        <f t="shared" si="31"/>
        <v>1.8186274509803919</v>
      </c>
      <c r="G456" s="4">
        <f t="shared" si="29"/>
        <v>1.0431266846361185</v>
      </c>
    </row>
    <row r="457" spans="1:7" x14ac:dyDescent="0.2">
      <c r="A457" s="4">
        <f>IF('True_Odds_Calculator_2-way'!A458="","",'True_Odds_Calculator_2-way'!A458)</f>
        <v>2.4700000000000002</v>
      </c>
      <c r="B457" s="4">
        <f>IF('True_Odds_Calculator_2-way'!B458="","",'True_Odds_Calculator_2-way'!B458)</f>
        <v>1.56</v>
      </c>
      <c r="C457" s="4">
        <f t="shared" si="28"/>
        <v>4.5883940620782715E-2</v>
      </c>
      <c r="D457" s="4">
        <f t="shared" si="30"/>
        <v>2.6183745583038869</v>
      </c>
      <c r="E457" s="4">
        <f t="shared" si="31"/>
        <v>1.6179039301310043</v>
      </c>
      <c r="G457" s="4">
        <f t="shared" si="29"/>
        <v>1.0458839406207827</v>
      </c>
    </row>
    <row r="458" spans="1:7" x14ac:dyDescent="0.2">
      <c r="A458" s="4">
        <f>IF('True_Odds_Calculator_2-way'!A459="","",'True_Odds_Calculator_2-way'!A459)</f>
        <v>2.19</v>
      </c>
      <c r="B458" s="4">
        <f>IF('True_Odds_Calculator_2-way'!B459="","",'True_Odds_Calculator_2-way'!B459)</f>
        <v>1.7</v>
      </c>
      <c r="C458" s="4">
        <f t="shared" si="28"/>
        <v>4.485629868385721E-2</v>
      </c>
      <c r="D458" s="4">
        <f t="shared" si="30"/>
        <v>2.3031240334055059</v>
      </c>
      <c r="E458" s="4">
        <f t="shared" si="31"/>
        <v>1.7673866603370521</v>
      </c>
      <c r="G458" s="4">
        <f t="shared" si="29"/>
        <v>1.0448562986838572</v>
      </c>
    </row>
    <row r="459" spans="1:7" x14ac:dyDescent="0.2">
      <c r="A459" s="4">
        <f>IF('True_Odds_Calculator_2-way'!A460="","",'True_Odds_Calculator_2-way'!A460)</f>
        <v>2.59</v>
      </c>
      <c r="B459" s="4">
        <f>IF('True_Odds_Calculator_2-way'!B460="","",'True_Odds_Calculator_2-way'!B460)</f>
        <v>1.52</v>
      </c>
      <c r="C459" s="4">
        <f t="shared" si="28"/>
        <v>4.3995122942491527E-2</v>
      </c>
      <c r="D459" s="4">
        <f t="shared" si="30"/>
        <v>2.7464769080507887</v>
      </c>
      <c r="E459" s="4">
        <f t="shared" si="31"/>
        <v>1.5725812894463531</v>
      </c>
      <c r="G459" s="4">
        <f t="shared" si="29"/>
        <v>1.0439951229424915</v>
      </c>
    </row>
    <row r="460" spans="1:7" x14ac:dyDescent="0.2">
      <c r="A460" s="4">
        <f>IF('True_Odds_Calculator_2-way'!A461="","",'True_Odds_Calculator_2-way'!A461)</f>
        <v>2.3199999999999998</v>
      </c>
      <c r="B460" s="4">
        <f>IF('True_Odds_Calculator_2-way'!B461="","",'True_Odds_Calculator_2-way'!B461)</f>
        <v>1.63</v>
      </c>
      <c r="C460" s="4">
        <f t="shared" si="28"/>
        <v>4.4531415273958208E-2</v>
      </c>
      <c r="D460" s="4">
        <f t="shared" si="30"/>
        <v>2.4463708112304308</v>
      </c>
      <c r="E460" s="4">
        <f t="shared" si="31"/>
        <v>1.6913856337776187</v>
      </c>
      <c r="G460" s="4">
        <f t="shared" si="29"/>
        <v>1.0445314152739582</v>
      </c>
    </row>
    <row r="461" spans="1:7" x14ac:dyDescent="0.2">
      <c r="A461" s="4">
        <f>IF('True_Odds_Calculator_2-way'!A462="","",'True_Odds_Calculator_2-way'!A462)</f>
        <v>2.63</v>
      </c>
      <c r="B461" s="4">
        <f>IF('True_Odds_Calculator_2-way'!B462="","",'True_Odds_Calculator_2-way'!B462)</f>
        <v>1.51</v>
      </c>
      <c r="C461" s="4">
        <f t="shared" si="28"/>
        <v>4.2479792511268322E-2</v>
      </c>
      <c r="D461" s="4">
        <f t="shared" si="30"/>
        <v>2.7856065654262965</v>
      </c>
      <c r="E461" s="4">
        <f t="shared" si="31"/>
        <v>1.5600337831202247</v>
      </c>
      <c r="G461" s="4">
        <f t="shared" si="29"/>
        <v>1.0424797925112683</v>
      </c>
    </row>
    <row r="462" spans="1:7" x14ac:dyDescent="0.2">
      <c r="A462" s="4">
        <f>IF('True_Odds_Calculator_2-way'!A463="","",'True_Odds_Calculator_2-way'!A463)</f>
        <v>2.25</v>
      </c>
      <c r="B462" s="4">
        <f>IF('True_Odds_Calculator_2-way'!B463="","",'True_Odds_Calculator_2-way'!B463)</f>
        <v>1.67</v>
      </c>
      <c r="C462" s="4">
        <f t="shared" si="28"/>
        <v>4.3246839654025315E-2</v>
      </c>
      <c r="D462" s="4">
        <f t="shared" si="30"/>
        <v>2.3650668764752165</v>
      </c>
      <c r="E462" s="4">
        <f t="shared" si="31"/>
        <v>1.732564841498559</v>
      </c>
      <c r="G462" s="4">
        <f t="shared" si="29"/>
        <v>1.0432468396540253</v>
      </c>
    </row>
    <row r="463" spans="1:7" x14ac:dyDescent="0.2">
      <c r="A463" s="4">
        <f>IF('True_Odds_Calculator_2-way'!A464="","",'True_Odds_Calculator_2-way'!A464)</f>
        <v>2.46</v>
      </c>
      <c r="B463" s="4">
        <f>IF('True_Odds_Calculator_2-way'!B464="","",'True_Odds_Calculator_2-way'!B464)</f>
        <v>1.57</v>
      </c>
      <c r="C463" s="4">
        <f t="shared" si="28"/>
        <v>4.3446740199886147E-2</v>
      </c>
      <c r="D463" s="4">
        <f t="shared" si="30"/>
        <v>2.5988829823026718</v>
      </c>
      <c r="E463" s="4">
        <f t="shared" si="31"/>
        <v>1.6254366398720594</v>
      </c>
      <c r="G463" s="4">
        <f t="shared" si="29"/>
        <v>1.0434467401998861</v>
      </c>
    </row>
    <row r="464" spans="1:7" x14ac:dyDescent="0.2">
      <c r="A464" s="4">
        <f>IF('True_Odds_Calculator_2-way'!A465="","",'True_Odds_Calculator_2-way'!A465)</f>
        <v>2.19</v>
      </c>
      <c r="B464" s="4">
        <f>IF('True_Odds_Calculator_2-way'!B465="","",'True_Odds_Calculator_2-way'!B465)</f>
        <v>1.71</v>
      </c>
      <c r="C464" s="4">
        <f t="shared" si="28"/>
        <v>4.1416326203636888E-2</v>
      </c>
      <c r="D464" s="4">
        <f t="shared" si="30"/>
        <v>2.2940365707984927</v>
      </c>
      <c r="E464" s="4">
        <f t="shared" si="31"/>
        <v>1.7727756869985087</v>
      </c>
      <c r="G464" s="4">
        <f t="shared" si="29"/>
        <v>1.0414163262036369</v>
      </c>
    </row>
    <row r="465" spans="1:7" x14ac:dyDescent="0.2">
      <c r="A465" s="4">
        <f>IF('True_Odds_Calculator_2-way'!A466="","",'True_Odds_Calculator_2-way'!A466)</f>
        <v>2.36</v>
      </c>
      <c r="B465" s="4">
        <f>IF('True_Odds_Calculator_2-way'!B466="","",'True_Odds_Calculator_2-way'!B466)</f>
        <v>1.59</v>
      </c>
      <c r="C465" s="4">
        <f t="shared" si="28"/>
        <v>5.2659631169384991E-2</v>
      </c>
      <c r="D465" s="4">
        <f t="shared" si="30"/>
        <v>2.516362660944206</v>
      </c>
      <c r="E465" s="4">
        <f t="shared" si="31"/>
        <v>1.6594728462763138</v>
      </c>
      <c r="G465" s="4">
        <f t="shared" si="29"/>
        <v>1.052659631169385</v>
      </c>
    </row>
    <row r="466" spans="1:7" x14ac:dyDescent="0.2">
      <c r="A466" s="4">
        <f>IF('True_Odds_Calculator_2-way'!A467="","",'True_Odds_Calculator_2-way'!A467)</f>
        <v>2.63</v>
      </c>
      <c r="B466" s="4">
        <f>IF('True_Odds_Calculator_2-way'!B467="","",'True_Odds_Calculator_2-way'!B467)</f>
        <v>1.49</v>
      </c>
      <c r="C466" s="4">
        <f t="shared" si="28"/>
        <v>5.1369076479444775E-2</v>
      </c>
      <c r="D466" s="4">
        <f t="shared" si="30"/>
        <v>2.8205275848418325</v>
      </c>
      <c r="E466" s="4">
        <f t="shared" si="31"/>
        <v>1.5492913199043232</v>
      </c>
      <c r="G466" s="4">
        <f t="shared" si="29"/>
        <v>1.0513690764794448</v>
      </c>
    </row>
    <row r="467" spans="1:7" x14ac:dyDescent="0.2">
      <c r="A467" s="4">
        <f>IF('True_Odds_Calculator_2-way'!A468="","",'True_Odds_Calculator_2-way'!A468)</f>
        <v>2.14</v>
      </c>
      <c r="B467" s="4">
        <f>IF('True_Odds_Calculator_2-way'!B468="","",'True_Odds_Calculator_2-way'!B468)</f>
        <v>1.71</v>
      </c>
      <c r="C467" s="4">
        <f t="shared" si="28"/>
        <v>5.2085041263595144E-2</v>
      </c>
      <c r="D467" s="4">
        <f t="shared" si="30"/>
        <v>2.2663033380813777</v>
      </c>
      <c r="E467" s="4">
        <f t="shared" si="31"/>
        <v>1.7897002005184135</v>
      </c>
      <c r="G467" s="4">
        <f t="shared" si="29"/>
        <v>1.0520850412635951</v>
      </c>
    </row>
    <row r="468" spans="1:7" x14ac:dyDescent="0.2">
      <c r="A468" s="4">
        <f>IF('True_Odds_Calculator_2-way'!A469="","",'True_Odds_Calculator_2-way'!A469)</f>
        <v>1.52</v>
      </c>
      <c r="B468" s="4">
        <f>IF('True_Odds_Calculator_2-way'!B469="","",'True_Odds_Calculator_2-way'!B469)</f>
        <v>2.67</v>
      </c>
      <c r="C468" s="4">
        <f t="shared" si="28"/>
        <v>3.2426572048097846E-2</v>
      </c>
      <c r="D468" s="4">
        <f t="shared" si="30"/>
        <v>1.5584056524076493</v>
      </c>
      <c r="E468" s="4">
        <f t="shared" si="31"/>
        <v>2.7908128180442859</v>
      </c>
      <c r="G468" s="4">
        <f t="shared" si="29"/>
        <v>1.0324265720480978</v>
      </c>
    </row>
    <row r="469" spans="1:7" x14ac:dyDescent="0.2">
      <c r="A469" s="4">
        <f>IF('True_Odds_Calculator_2-way'!A470="","",'True_Odds_Calculator_2-way'!A470)</f>
        <v>1.62</v>
      </c>
      <c r="B469" s="4">
        <f>IF('True_Odds_Calculator_2-way'!B470="","",'True_Odds_Calculator_2-way'!B470)</f>
        <v>2.4300000000000002</v>
      </c>
      <c r="C469" s="4">
        <f t="shared" si="28"/>
        <v>2.8806584362139898E-2</v>
      </c>
      <c r="D469" s="4">
        <f t="shared" si="30"/>
        <v>1.658703071672355</v>
      </c>
      <c r="E469" s="4">
        <f t="shared" si="31"/>
        <v>2.5181347150259068</v>
      </c>
      <c r="G469" s="4">
        <f t="shared" si="29"/>
        <v>1.0288065843621399</v>
      </c>
    </row>
    <row r="470" spans="1:7" x14ac:dyDescent="0.2">
      <c r="A470" s="4">
        <f>IF('True_Odds_Calculator_2-way'!A471="","",'True_Odds_Calculator_2-way'!A471)</f>
        <v>1.82</v>
      </c>
      <c r="B470" s="4">
        <f>IF('True_Odds_Calculator_2-way'!B471="","",'True_Odds_Calculator_2-way'!B471)</f>
        <v>2.09</v>
      </c>
      <c r="C470" s="4">
        <f t="shared" si="28"/>
        <v>2.7919448972080652E-2</v>
      </c>
      <c r="D470" s="4">
        <f t="shared" si="30"/>
        <v>1.8674456281604401</v>
      </c>
      <c r="E470" s="4">
        <f t="shared" si="31"/>
        <v>2.152810006225593</v>
      </c>
      <c r="G470" s="4">
        <f t="shared" si="29"/>
        <v>1.0279194489720807</v>
      </c>
    </row>
    <row r="471" spans="1:7" x14ac:dyDescent="0.2">
      <c r="A471" s="4">
        <f>IF('True_Odds_Calculator_2-way'!A472="","",'True_Odds_Calculator_2-way'!A472)</f>
        <v>1.92</v>
      </c>
      <c r="B471" s="4">
        <f>IF('True_Odds_Calculator_2-way'!B472="","",'True_Odds_Calculator_2-way'!B472)</f>
        <v>1.99</v>
      </c>
      <c r="C471" s="4">
        <f t="shared" si="28"/>
        <v>2.3345896147403788E-2</v>
      </c>
      <c r="D471" s="4">
        <f t="shared" si="30"/>
        <v>1.9640176827387685</v>
      </c>
      <c r="E471" s="4">
        <f t="shared" si="31"/>
        <v>2.0373253705876082</v>
      </c>
      <c r="G471" s="4">
        <f t="shared" si="29"/>
        <v>1.0233458961474038</v>
      </c>
    </row>
    <row r="472" spans="1:7" x14ac:dyDescent="0.2">
      <c r="A472" s="4">
        <f>IF('True_Odds_Calculator_2-way'!A473="","",'True_Odds_Calculator_2-way'!A473)</f>
        <v>2.27</v>
      </c>
      <c r="B472" s="4">
        <f>IF('True_Odds_Calculator_2-way'!B473="","",'True_Odds_Calculator_2-way'!B473)</f>
        <v>1.68</v>
      </c>
      <c r="C472" s="4">
        <f t="shared" si="28"/>
        <v>3.5766729599328695E-2</v>
      </c>
      <c r="D472" s="4">
        <f t="shared" si="30"/>
        <v>2.3660503784588656</v>
      </c>
      <c r="E472" s="4">
        <f t="shared" si="31"/>
        <v>1.7320374239258789</v>
      </c>
      <c r="G472" s="4">
        <f t="shared" si="29"/>
        <v>1.0357667295993287</v>
      </c>
    </row>
    <row r="473" spans="1:7" x14ac:dyDescent="0.2">
      <c r="A473" s="4">
        <f>IF('True_Odds_Calculator_2-way'!A474="","",'True_Odds_Calculator_2-way'!A474)</f>
        <v>2.36</v>
      </c>
      <c r="B473" s="4">
        <f>IF('True_Odds_Calculator_2-way'!B474="","",'True_Odds_Calculator_2-way'!B474)</f>
        <v>1.64</v>
      </c>
      <c r="C473" s="4">
        <f t="shared" si="28"/>
        <v>3.3484911120297722E-2</v>
      </c>
      <c r="D473" s="4">
        <f t="shared" si="30"/>
        <v>2.4570848146267141</v>
      </c>
      <c r="E473" s="4">
        <f t="shared" si="31"/>
        <v>1.6863018473335656</v>
      </c>
      <c r="G473" s="4">
        <f t="shared" si="29"/>
        <v>1.0334849111202977</v>
      </c>
    </row>
    <row r="474" spans="1:7" x14ac:dyDescent="0.2">
      <c r="A474" s="4">
        <f>IF('True_Odds_Calculator_2-way'!A475="","",'True_Odds_Calculator_2-way'!A475)</f>
        <v>2.4900000000000002</v>
      </c>
      <c r="B474" s="4">
        <f>IF('True_Odds_Calculator_2-way'!B475="","",'True_Odds_Calculator_2-way'!B475)</f>
        <v>1.58</v>
      </c>
      <c r="C474" s="4">
        <f t="shared" si="28"/>
        <v>3.4517818107874465E-2</v>
      </c>
      <c r="D474" s="4">
        <f t="shared" si="30"/>
        <v>2.6018120494676276</v>
      </c>
      <c r="E474" s="4">
        <f t="shared" si="31"/>
        <v>1.6242929689112753</v>
      </c>
      <c r="G474" s="4">
        <f t="shared" si="29"/>
        <v>1.0345178181078745</v>
      </c>
    </row>
    <row r="475" spans="1:7" x14ac:dyDescent="0.2">
      <c r="A475" s="4">
        <f>IF('True_Odds_Calculator_2-way'!A476="","",'True_Odds_Calculator_2-way'!A476)</f>
        <v>2.09</v>
      </c>
      <c r="B475" s="4">
        <f>IF('True_Odds_Calculator_2-way'!B476="","",'True_Odds_Calculator_2-way'!B476)</f>
        <v>1.8</v>
      </c>
      <c r="C475" s="4">
        <f t="shared" si="28"/>
        <v>3.4024455077086735E-2</v>
      </c>
      <c r="D475" s="4">
        <f t="shared" si="30"/>
        <v>2.1670506912442398</v>
      </c>
      <c r="E475" s="4">
        <f t="shared" si="31"/>
        <v>1.8568608094768018</v>
      </c>
      <c r="G475" s="4">
        <f t="shared" si="29"/>
        <v>1.0340244550770867</v>
      </c>
    </row>
    <row r="476" spans="1:7" x14ac:dyDescent="0.2">
      <c r="A476" s="4">
        <f>IF('True_Odds_Calculator_2-way'!A477="","",'True_Odds_Calculator_2-way'!A477)</f>
        <v>2.2999999999999998</v>
      </c>
      <c r="B476" s="4">
        <f>IF('True_Odds_Calculator_2-way'!B477="","",'True_Odds_Calculator_2-way'!B477)</f>
        <v>1.67</v>
      </c>
      <c r="C476" s="4">
        <f t="shared" si="28"/>
        <v>3.3585003905233002E-2</v>
      </c>
      <c r="D476" s="4">
        <f t="shared" si="30"/>
        <v>2.3924011211460603</v>
      </c>
      <c r="E476" s="4">
        <f t="shared" si="31"/>
        <v>1.7181838514873629</v>
      </c>
      <c r="G476" s="4">
        <f t="shared" si="29"/>
        <v>1.033585003905233</v>
      </c>
    </row>
    <row r="477" spans="1:7" x14ac:dyDescent="0.2">
      <c r="A477" s="4">
        <f>IF('True_Odds_Calculator_2-way'!A478="","",'True_Odds_Calculator_2-way'!A478)</f>
        <v>2.23</v>
      </c>
      <c r="B477" s="4">
        <f>IF('True_Odds_Calculator_2-way'!B478="","",'True_Odds_Calculator_2-way'!B478)</f>
        <v>1.7</v>
      </c>
      <c r="C477" s="4">
        <f t="shared" si="28"/>
        <v>3.6665787391189752E-2</v>
      </c>
      <c r="D477" s="4">
        <f t="shared" si="30"/>
        <v>2.3250536645200861</v>
      </c>
      <c r="E477" s="4">
        <f t="shared" si="31"/>
        <v>1.754686415181671</v>
      </c>
      <c r="G477" s="4">
        <f t="shared" si="29"/>
        <v>1.0366657873911898</v>
      </c>
    </row>
    <row r="478" spans="1:7" x14ac:dyDescent="0.2">
      <c r="A478" s="4">
        <f>IF('True_Odds_Calculator_2-way'!A479="","",'True_Odds_Calculator_2-way'!A479)</f>
        <v>1.81</v>
      </c>
      <c r="B478" s="4">
        <f>IF('True_Odds_Calculator_2-way'!B479="","",'True_Odds_Calculator_2-way'!B479)</f>
        <v>2.08</v>
      </c>
      <c r="C478" s="4">
        <f t="shared" si="28"/>
        <v>3.3255418614534626E-2</v>
      </c>
      <c r="D478" s="4">
        <f t="shared" si="30"/>
        <v>1.8661643699811639</v>
      </c>
      <c r="E478" s="4">
        <f t="shared" si="31"/>
        <v>2.1545152798443401</v>
      </c>
      <c r="G478" s="4">
        <f t="shared" si="29"/>
        <v>1.0332554186145346</v>
      </c>
    </row>
    <row r="479" spans="1:7" x14ac:dyDescent="0.2">
      <c r="A479" s="4">
        <f>IF('True_Odds_Calculator_2-way'!A480="","",'True_Odds_Calculator_2-way'!A480)</f>
        <v>1.88</v>
      </c>
      <c r="B479" s="4">
        <f>IF('True_Odds_Calculator_2-way'!B480="","",'True_Odds_Calculator_2-way'!B480)</f>
        <v>2.0099999999999998</v>
      </c>
      <c r="C479" s="4">
        <f t="shared" si="28"/>
        <v>2.9427331427966497E-2</v>
      </c>
      <c r="D479" s="4">
        <f t="shared" si="30"/>
        <v>1.9334834220221038</v>
      </c>
      <c r="E479" s="4">
        <f t="shared" si="31"/>
        <v>2.0712563034422273</v>
      </c>
      <c r="G479" s="4">
        <f t="shared" si="29"/>
        <v>1.0294273314279665</v>
      </c>
    </row>
    <row r="480" spans="1:7" x14ac:dyDescent="0.2">
      <c r="A480" s="4">
        <f>IF('True_Odds_Calculator_2-way'!A481="","",'True_Odds_Calculator_2-way'!A481)</f>
        <v>1.34</v>
      </c>
      <c r="B480" s="4">
        <f>IF('True_Odds_Calculator_2-way'!B481="","",'True_Odds_Calculator_2-way'!B481)</f>
        <v>3.36</v>
      </c>
      <c r="C480" s="4">
        <f t="shared" si="28"/>
        <v>4.3887704335465516E-2</v>
      </c>
      <c r="D480" s="4">
        <f t="shared" si="30"/>
        <v>1.3805960995952411</v>
      </c>
      <c r="E480" s="4">
        <f t="shared" si="31"/>
        <v>3.6274572993876895</v>
      </c>
      <c r="G480" s="4">
        <f t="shared" si="29"/>
        <v>1.0438877043354655</v>
      </c>
    </row>
    <row r="481" spans="1:7" x14ac:dyDescent="0.2">
      <c r="A481" s="4">
        <f>IF('True_Odds_Calculator_2-way'!A482="","",'True_Odds_Calculator_2-way'!A482)</f>
        <v>1.8</v>
      </c>
      <c r="B481" s="4">
        <f>IF('True_Odds_Calculator_2-way'!B482="","",'True_Odds_Calculator_2-way'!B482)</f>
        <v>2.09</v>
      </c>
      <c r="C481" s="4">
        <f t="shared" si="28"/>
        <v>3.4024455077086735E-2</v>
      </c>
      <c r="D481" s="4">
        <f t="shared" si="30"/>
        <v>1.8568608094768018</v>
      </c>
      <c r="E481" s="4">
        <f t="shared" si="31"/>
        <v>2.1670506912442398</v>
      </c>
      <c r="G481" s="4">
        <f t="shared" si="29"/>
        <v>1.0340244550770867</v>
      </c>
    </row>
    <row r="482" spans="1:7" x14ac:dyDescent="0.2">
      <c r="A482" s="4">
        <f>IF('True_Odds_Calculator_2-way'!A483="","",'True_Odds_Calculator_2-way'!A483)</f>
        <v>2.19</v>
      </c>
      <c r="B482" s="4">
        <f>IF('True_Odds_Calculator_2-way'!B483="","",'True_Odds_Calculator_2-way'!B483)</f>
        <v>1.73</v>
      </c>
      <c r="C482" s="4">
        <f t="shared" si="28"/>
        <v>3.4655686647135031E-2</v>
      </c>
      <c r="D482" s="4">
        <f t="shared" si="30"/>
        <v>2.2763841740018629</v>
      </c>
      <c r="E482" s="4">
        <f t="shared" si="31"/>
        <v>1.7834631769717797</v>
      </c>
      <c r="G482" s="4">
        <f t="shared" si="29"/>
        <v>1.034655686647135</v>
      </c>
    </row>
    <row r="483" spans="1:7" x14ac:dyDescent="0.2">
      <c r="A483" s="4">
        <f>IF('True_Odds_Calculator_2-way'!A484="","",'True_Odds_Calculator_2-way'!A484)</f>
        <v>1.37</v>
      </c>
      <c r="B483" s="4">
        <f>IF('True_Odds_Calculator_2-way'!B484="","",'True_Odds_Calculator_2-way'!B484)</f>
        <v>3.21</v>
      </c>
      <c r="C483" s="4">
        <f t="shared" si="28"/>
        <v>4.1453487050048921E-2</v>
      </c>
      <c r="D483" s="4">
        <f t="shared" si="30"/>
        <v>1.4100389566667202</v>
      </c>
      <c r="E483" s="4">
        <f t="shared" si="31"/>
        <v>3.4387926652852174</v>
      </c>
      <c r="G483" s="4">
        <f t="shared" si="29"/>
        <v>1.0414534870500489</v>
      </c>
    </row>
    <row r="484" spans="1:7" x14ac:dyDescent="0.2">
      <c r="A484" s="4">
        <f>IF('True_Odds_Calculator_2-way'!A485="","",'True_Odds_Calculator_2-way'!A485)</f>
        <v>1.83</v>
      </c>
      <c r="B484" s="4">
        <f>IF('True_Odds_Calculator_2-way'!B485="","",'True_Odds_Calculator_2-way'!B485)</f>
        <v>2.04</v>
      </c>
      <c r="C484" s="4">
        <f t="shared" si="28"/>
        <v>3.6644165863066513E-2</v>
      </c>
      <c r="D484" s="4">
        <f t="shared" si="30"/>
        <v>1.8934875228241022</v>
      </c>
      <c r="E484" s="4">
        <f t="shared" si="31"/>
        <v>2.119209809264305</v>
      </c>
      <c r="G484" s="4">
        <f t="shared" si="29"/>
        <v>1.0366441658630665</v>
      </c>
    </row>
    <row r="485" spans="1:7" x14ac:dyDescent="0.2">
      <c r="A485" s="4">
        <f>IF('True_Odds_Calculator_2-way'!A486="","",'True_Odds_Calculator_2-way'!A486)</f>
        <v>1.56</v>
      </c>
      <c r="B485" s="4">
        <f>IF('True_Odds_Calculator_2-way'!B486="","",'True_Odds_Calculator_2-way'!B486)</f>
        <v>2.4500000000000002</v>
      </c>
      <c r="C485" s="4">
        <f t="shared" si="28"/>
        <v>4.9188906331763427E-2</v>
      </c>
      <c r="D485" s="4">
        <f t="shared" si="30"/>
        <v>1.6222410865874364</v>
      </c>
      <c r="E485" s="4">
        <f t="shared" si="31"/>
        <v>2.6070941336971352</v>
      </c>
      <c r="G485" s="4">
        <f t="shared" si="29"/>
        <v>1.0491889063317634</v>
      </c>
    </row>
    <row r="486" spans="1:7" x14ac:dyDescent="0.2">
      <c r="A486" s="4">
        <f>IF('True_Odds_Calculator_2-way'!A487="","",'True_Odds_Calculator_2-way'!A487)</f>
        <v>1.77</v>
      </c>
      <c r="B486" s="4">
        <f>IF('True_Odds_Calculator_2-way'!B487="","",'True_Odds_Calculator_2-way'!B487)</f>
        <v>2.09</v>
      </c>
      <c r="C486" s="4">
        <f t="shared" si="28"/>
        <v>4.3440650933960434E-2</v>
      </c>
      <c r="D486" s="4">
        <f t="shared" si="30"/>
        <v>1.8407682929863407</v>
      </c>
      <c r="E486" s="4">
        <f t="shared" si="31"/>
        <v>2.1893883348622492</v>
      </c>
      <c r="G486" s="4">
        <f t="shared" si="29"/>
        <v>1.0434406509339604</v>
      </c>
    </row>
    <row r="487" spans="1:7" x14ac:dyDescent="0.2">
      <c r="A487" s="4">
        <f>IF('True_Odds_Calculator_2-way'!A488="","",'True_Odds_Calculator_2-way'!A488)</f>
        <v>1.97</v>
      </c>
      <c r="B487" s="4">
        <f>IF('True_Odds_Calculator_2-way'!B488="","",'True_Odds_Calculator_2-way'!B488)</f>
        <v>1.88</v>
      </c>
      <c r="C487" s="4">
        <f t="shared" si="28"/>
        <v>3.9529106814990778E-2</v>
      </c>
      <c r="D487" s="4">
        <f t="shared" si="30"/>
        <v>2.049811822005756</v>
      </c>
      <c r="E487" s="4">
        <f t="shared" si="31"/>
        <v>1.9525516659637281</v>
      </c>
      <c r="G487" s="4">
        <f t="shared" si="29"/>
        <v>1.0395291068149908</v>
      </c>
    </row>
    <row r="488" spans="1:7" x14ac:dyDescent="0.2">
      <c r="A488" s="4">
        <f>IF('True_Odds_Calculator_2-way'!A489="","",'True_Odds_Calculator_2-way'!A489)</f>
        <v>2.14</v>
      </c>
      <c r="B488" s="4">
        <f>IF('True_Odds_Calculator_2-way'!B489="","",'True_Odds_Calculator_2-way'!B489)</f>
        <v>1.78</v>
      </c>
      <c r="C488" s="4">
        <f t="shared" si="28"/>
        <v>2.908747243515708E-2</v>
      </c>
      <c r="D488" s="4">
        <f t="shared" si="30"/>
        <v>2.2087440565928333</v>
      </c>
      <c r="E488" s="4">
        <f t="shared" si="31"/>
        <v>1.8273049985608751</v>
      </c>
      <c r="G488" s="4">
        <f t="shared" si="29"/>
        <v>1.0290874724351571</v>
      </c>
    </row>
    <row r="489" spans="1:7" x14ac:dyDescent="0.2">
      <c r="A489" s="4">
        <f>IF('True_Odds_Calculator_2-way'!A490="","",'True_Odds_Calculator_2-way'!A490)</f>
        <v>2.3199999999999998</v>
      </c>
      <c r="B489" s="4">
        <f>IF('True_Odds_Calculator_2-way'!B490="","",'True_Odds_Calculator_2-way'!B490)</f>
        <v>1.67</v>
      </c>
      <c r="C489" s="4">
        <f t="shared" si="28"/>
        <v>2.9836877968201669E-2</v>
      </c>
      <c r="D489" s="4">
        <f t="shared" si="30"/>
        <v>2.4031757846421042</v>
      </c>
      <c r="E489" s="4">
        <f t="shared" si="31"/>
        <v>1.7126690831933518</v>
      </c>
      <c r="G489" s="4">
        <f t="shared" si="29"/>
        <v>1.0298368779682017</v>
      </c>
    </row>
    <row r="490" spans="1:7" x14ac:dyDescent="0.2">
      <c r="A490" s="4">
        <f>IF('True_Odds_Calculator_2-way'!A491="","",'True_Odds_Calculator_2-way'!A491)</f>
        <v>1.85</v>
      </c>
      <c r="B490" s="4">
        <f>IF('True_Odds_Calculator_2-way'!B491="","",'True_Odds_Calculator_2-way'!B491)</f>
        <v>2.0699999999999998</v>
      </c>
      <c r="C490" s="4">
        <f t="shared" si="28"/>
        <v>2.3632327980154022E-2</v>
      </c>
      <c r="D490" s="4">
        <f t="shared" si="30"/>
        <v>1.8913446104457341</v>
      </c>
      <c r="E490" s="4">
        <f t="shared" si="31"/>
        <v>2.1219005402410303</v>
      </c>
      <c r="G490" s="4">
        <f t="shared" si="29"/>
        <v>1.023632327980154</v>
      </c>
    </row>
    <row r="491" spans="1:7" x14ac:dyDescent="0.2">
      <c r="A491" s="4">
        <f>IF('True_Odds_Calculator_2-way'!A492="","",'True_Odds_Calculator_2-way'!A492)</f>
        <v>1.82</v>
      </c>
      <c r="B491" s="4">
        <f>IF('True_Odds_Calculator_2-way'!B492="","",'True_Odds_Calculator_2-way'!B492)</f>
        <v>2.08</v>
      </c>
      <c r="C491" s="4">
        <f t="shared" si="28"/>
        <v>3.0219780219780112E-2</v>
      </c>
      <c r="D491" s="4">
        <f t="shared" si="30"/>
        <v>1.8714652956298199</v>
      </c>
      <c r="E491" s="4">
        <f t="shared" si="31"/>
        <v>2.1474926253687316</v>
      </c>
      <c r="G491" s="4">
        <f t="shared" si="29"/>
        <v>1.0302197802197801</v>
      </c>
    </row>
    <row r="492" spans="1:7" x14ac:dyDescent="0.2">
      <c r="A492" s="4">
        <f>IF('True_Odds_Calculator_2-way'!A493="","",'True_Odds_Calculator_2-way'!A493)</f>
        <v>2.69</v>
      </c>
      <c r="B492" s="4">
        <f>IF('True_Odds_Calculator_2-way'!B493="","",'True_Odds_Calculator_2-way'!B493)</f>
        <v>1.5</v>
      </c>
      <c r="C492" s="4">
        <f t="shared" si="28"/>
        <v>3.8413878562577386E-2</v>
      </c>
      <c r="D492" s="4">
        <f t="shared" si="30"/>
        <v>2.8365553602811948</v>
      </c>
      <c r="E492" s="4">
        <f t="shared" si="31"/>
        <v>1.5444976076555021</v>
      </c>
      <c r="G492" s="4">
        <f t="shared" si="29"/>
        <v>1.0384138785625774</v>
      </c>
    </row>
    <row r="493" spans="1:7" x14ac:dyDescent="0.2">
      <c r="A493" s="4">
        <f>IF('True_Odds_Calculator_2-way'!A494="","",'True_Odds_Calculator_2-way'!A494)</f>
        <v>2.48</v>
      </c>
      <c r="B493" s="4">
        <f>IF('True_Odds_Calculator_2-way'!B494="","",'True_Odds_Calculator_2-way'!B494)</f>
        <v>1.57</v>
      </c>
      <c r="C493" s="4">
        <f t="shared" si="28"/>
        <v>4.0168481610848517E-2</v>
      </c>
      <c r="D493" s="4">
        <f t="shared" si="30"/>
        <v>2.6100013406622868</v>
      </c>
      <c r="E493" s="4">
        <f t="shared" si="31"/>
        <v>1.6211174952119245</v>
      </c>
      <c r="G493" s="4">
        <f t="shared" si="29"/>
        <v>1.0401684816108485</v>
      </c>
    </row>
    <row r="494" spans="1:7" x14ac:dyDescent="0.2">
      <c r="A494" s="4">
        <f>IF('True_Odds_Calculator_2-way'!A495="","",'True_Odds_Calculator_2-way'!A495)</f>
        <v>3.07</v>
      </c>
      <c r="B494" s="4">
        <f>IF('True_Odds_Calculator_2-way'!B495="","",'True_Odds_Calculator_2-way'!B495)</f>
        <v>1.39</v>
      </c>
      <c r="C494" s="4">
        <f t="shared" si="28"/>
        <v>4.5157359454456092E-2</v>
      </c>
      <c r="D494" s="4">
        <f t="shared" si="30"/>
        <v>3.298651103466935</v>
      </c>
      <c r="E494" s="4">
        <f t="shared" si="31"/>
        <v>1.4350377482218821</v>
      </c>
      <c r="G494" s="4">
        <f t="shared" si="29"/>
        <v>1.0451573594544561</v>
      </c>
    </row>
    <row r="495" spans="1:7" x14ac:dyDescent="0.2">
      <c r="A495" s="4">
        <f>IF('True_Odds_Calculator_2-way'!A496="","",'True_Odds_Calculator_2-way'!A496)</f>
        <v>2.85</v>
      </c>
      <c r="B495" s="4">
        <f>IF('True_Odds_Calculator_2-way'!B496="","",'True_Odds_Calculator_2-way'!B496)</f>
        <v>1.45</v>
      </c>
      <c r="C495" s="4">
        <f t="shared" si="28"/>
        <v>4.053236539624927E-2</v>
      </c>
      <c r="D495" s="4">
        <f t="shared" si="30"/>
        <v>3.0247026532479415</v>
      </c>
      <c r="E495" s="4">
        <f t="shared" si="31"/>
        <v>1.4938996836873024</v>
      </c>
      <c r="G495" s="4">
        <f t="shared" si="29"/>
        <v>1.0405323653962493</v>
      </c>
    </row>
    <row r="496" spans="1:7" x14ac:dyDescent="0.2">
      <c r="A496" s="4">
        <f>IF('True_Odds_Calculator_2-way'!A497="","",'True_Odds_Calculator_2-way'!A497)</f>
        <v>1.73</v>
      </c>
      <c r="B496" s="4">
        <f>IF('True_Odds_Calculator_2-way'!B497="","",'True_Odds_Calculator_2-way'!B497)</f>
        <v>2.15</v>
      </c>
      <c r="C496" s="4">
        <f t="shared" si="28"/>
        <v>4.3150961150692391E-2</v>
      </c>
      <c r="D496" s="4">
        <f t="shared" si="30"/>
        <v>1.7970769416596208</v>
      </c>
      <c r="E496" s="4">
        <f t="shared" si="31"/>
        <v>2.2545840278830127</v>
      </c>
      <c r="G496" s="4">
        <f t="shared" si="29"/>
        <v>1.0431509611506924</v>
      </c>
    </row>
    <row r="497" spans="1:7" x14ac:dyDescent="0.2">
      <c r="A497" s="4">
        <f>IF('True_Odds_Calculator_2-way'!A498="","",'True_Odds_Calculator_2-way'!A498)</f>
        <v>1.69</v>
      </c>
      <c r="B497" s="4">
        <f>IF('True_Odds_Calculator_2-way'!B498="","",'True_Odds_Calculator_2-way'!B498)</f>
        <v>2.21</v>
      </c>
      <c r="C497" s="4">
        <f t="shared" si="28"/>
        <v>4.4204664114166459E-2</v>
      </c>
      <c r="D497" s="4">
        <f t="shared" si="30"/>
        <v>1.7555759242285367</v>
      </c>
      <c r="E497" s="4">
        <f t="shared" si="31"/>
        <v>2.3234937323089366</v>
      </c>
      <c r="G497" s="4">
        <f t="shared" si="29"/>
        <v>1.0442046641141665</v>
      </c>
    </row>
    <row r="498" spans="1:7" x14ac:dyDescent="0.2">
      <c r="A498" s="4">
        <f>IF('True_Odds_Calculator_2-way'!A499="","",'True_Odds_Calculator_2-way'!A499)</f>
        <v>1.76</v>
      </c>
      <c r="B498" s="4">
        <f>IF('True_Odds_Calculator_2-way'!B499="","",'True_Odds_Calculator_2-way'!B499)</f>
        <v>2.11</v>
      </c>
      <c r="C498" s="4">
        <f t="shared" si="28"/>
        <v>4.2115467470917878E-2</v>
      </c>
      <c r="D498" s="4">
        <f t="shared" si="30"/>
        <v>1.8277389506841228</v>
      </c>
      <c r="E498" s="4">
        <f t="shared" si="31"/>
        <v>2.208110357949816</v>
      </c>
      <c r="G498" s="4">
        <f t="shared" si="29"/>
        <v>1.0421154674709179</v>
      </c>
    </row>
    <row r="499" spans="1:7" x14ac:dyDescent="0.2">
      <c r="A499" s="4">
        <f>IF('True_Odds_Calculator_2-way'!A500="","",'True_Odds_Calculator_2-way'!A500)</f>
        <v>1.59</v>
      </c>
      <c r="B499" s="4">
        <f>IF('True_Odds_Calculator_2-way'!B500="","",'True_Odds_Calculator_2-way'!B500)</f>
        <v>2.42</v>
      </c>
      <c r="C499" s="4">
        <f t="shared" si="28"/>
        <v>4.21539581059307E-2</v>
      </c>
      <c r="D499" s="4">
        <f t="shared" si="30"/>
        <v>1.6451323271623415</v>
      </c>
      <c r="E499" s="4">
        <f t="shared" si="31"/>
        <v>2.5500695871164427</v>
      </c>
      <c r="G499" s="4">
        <f t="shared" si="29"/>
        <v>1.0421539581059307</v>
      </c>
    </row>
    <row r="500" spans="1:7" x14ac:dyDescent="0.2">
      <c r="A500" s="4">
        <f>IF('True_Odds_Calculator_2-way'!A501="","",'True_Odds_Calculator_2-way'!A501)</f>
        <v>2.0099999999999998</v>
      </c>
      <c r="B500" s="4">
        <f>IF('True_Odds_Calculator_2-way'!B501="","",'True_Odds_Calculator_2-way'!B501)</f>
        <v>1.85</v>
      </c>
      <c r="C500" s="4">
        <f t="shared" si="28"/>
        <v>3.80529783514858E-2</v>
      </c>
      <c r="D500" s="4">
        <f t="shared" si="30"/>
        <v>2.0899255304201207</v>
      </c>
      <c r="E500" s="4">
        <f t="shared" si="31"/>
        <v>1.9174938764986464</v>
      </c>
      <c r="G500" s="4">
        <f t="shared" si="29"/>
        <v>1.0380529783514858</v>
      </c>
    </row>
    <row r="501" spans="1:7" x14ac:dyDescent="0.2">
      <c r="A501" s="4">
        <f>IF('True_Odds_Calculator_2-way'!A502="","",'True_Odds_Calculator_2-way'!A502)</f>
        <v>1.57</v>
      </c>
      <c r="B501" s="4">
        <f>IF('True_Odds_Calculator_2-way'!B502="","",'True_Odds_Calculator_2-way'!B502)</f>
        <v>2.46</v>
      </c>
      <c r="C501" s="4">
        <f t="shared" si="28"/>
        <v>4.3446740199886147E-2</v>
      </c>
      <c r="D501" s="4">
        <f t="shared" si="30"/>
        <v>1.6254366398720594</v>
      </c>
      <c r="E501" s="4">
        <f t="shared" si="31"/>
        <v>2.5988829823026718</v>
      </c>
      <c r="G501" s="4">
        <f t="shared" si="29"/>
        <v>1.0434467401998861</v>
      </c>
    </row>
    <row r="502" spans="1:7" x14ac:dyDescent="0.2">
      <c r="A502" s="4">
        <f>IF('True_Odds_Calculator_2-way'!A503="","",'True_Odds_Calculator_2-way'!A503)</f>
        <v>1.25</v>
      </c>
      <c r="B502" s="4">
        <f>IF('True_Odds_Calculator_2-way'!B503="","",'True_Odds_Calculator_2-way'!B503)</f>
        <v>4.2</v>
      </c>
      <c r="C502" s="4">
        <f t="shared" si="28"/>
        <v>3.8095238095238182E-2</v>
      </c>
      <c r="D502" s="4">
        <f t="shared" si="30"/>
        <v>1.2804878048780488</v>
      </c>
      <c r="E502" s="4">
        <f t="shared" si="31"/>
        <v>4.5652173913043486</v>
      </c>
      <c r="G502" s="4">
        <f t="shared" si="29"/>
        <v>1.0380952380952382</v>
      </c>
    </row>
    <row r="503" spans="1:7" x14ac:dyDescent="0.2">
      <c r="A503" s="4">
        <f>IF('True_Odds_Calculator_2-way'!A504="","",'True_Odds_Calculator_2-way'!A504)</f>
        <v>1.78</v>
      </c>
      <c r="B503" s="4">
        <f>IF('True_Odds_Calculator_2-way'!B504="","",'True_Odds_Calculator_2-way'!B504)</f>
        <v>2.14</v>
      </c>
      <c r="C503" s="4">
        <f t="shared" si="28"/>
        <v>2.908747243515708E-2</v>
      </c>
      <c r="D503" s="4">
        <f t="shared" si="30"/>
        <v>1.8273049985608751</v>
      </c>
      <c r="E503" s="4">
        <f t="shared" si="31"/>
        <v>2.2087440565928333</v>
      </c>
      <c r="G503" s="4">
        <f t="shared" si="29"/>
        <v>1.0290874724351571</v>
      </c>
    </row>
    <row r="504" spans="1:7" x14ac:dyDescent="0.2">
      <c r="A504" s="4">
        <f>IF('True_Odds_Calculator_2-way'!A505="","",'True_Odds_Calculator_2-way'!A505)</f>
        <v>1.71</v>
      </c>
      <c r="B504" s="4">
        <f>IF('True_Odds_Calculator_2-way'!B505="","",'True_Odds_Calculator_2-way'!B505)</f>
        <v>2.2200000000000002</v>
      </c>
      <c r="C504" s="4">
        <f t="shared" si="28"/>
        <v>3.5245772087877381E-2</v>
      </c>
      <c r="D504" s="4">
        <f t="shared" si="30"/>
        <v>1.7631322279503969</v>
      </c>
      <c r="E504" s="4">
        <f t="shared" si="31"/>
        <v>2.3103888990323171</v>
      </c>
      <c r="G504" s="4">
        <f t="shared" si="29"/>
        <v>1.0352457720878774</v>
      </c>
    </row>
    <row r="505" spans="1:7" x14ac:dyDescent="0.2">
      <c r="A505" s="4">
        <f>IF('True_Odds_Calculator_2-way'!A506="","",'True_Odds_Calculator_2-way'!A506)</f>
        <v>1.88</v>
      </c>
      <c r="B505" s="4">
        <f>IF('True_Odds_Calculator_2-way'!B506="","",'True_Odds_Calculator_2-way'!B506)</f>
        <v>2</v>
      </c>
      <c r="C505" s="4">
        <f t="shared" si="28"/>
        <v>3.1914893617021267E-2</v>
      </c>
      <c r="D505" s="4">
        <f t="shared" si="30"/>
        <v>1.9381443298969072</v>
      </c>
      <c r="E505" s="4">
        <f t="shared" si="31"/>
        <v>2.0659340659340657</v>
      </c>
      <c r="G505" s="4">
        <f t="shared" si="29"/>
        <v>1.0319148936170213</v>
      </c>
    </row>
    <row r="506" spans="1:7" x14ac:dyDescent="0.2">
      <c r="A506" s="4">
        <f>IF('True_Odds_Calculator_2-way'!A507="","",'True_Odds_Calculator_2-way'!A507)</f>
        <v>1.77</v>
      </c>
      <c r="B506" s="4">
        <f>IF('True_Odds_Calculator_2-way'!B507="","",'True_Odds_Calculator_2-way'!B507)</f>
        <v>2.13</v>
      </c>
      <c r="C506" s="4">
        <f t="shared" si="28"/>
        <v>3.4455319487546765E-2</v>
      </c>
      <c r="D506" s="4">
        <f t="shared" si="30"/>
        <v>1.8256700806275876</v>
      </c>
      <c r="E506" s="4">
        <f t="shared" si="31"/>
        <v>2.2111375032990233</v>
      </c>
      <c r="G506" s="4">
        <f t="shared" si="29"/>
        <v>1.0344553194875468</v>
      </c>
    </row>
    <row r="507" spans="1:7" x14ac:dyDescent="0.2">
      <c r="A507" s="4">
        <f>IF('True_Odds_Calculator_2-way'!A508="","",'True_Odds_Calculator_2-way'!A508)</f>
        <v>1.77</v>
      </c>
      <c r="B507" s="4">
        <f>IF('True_Odds_Calculator_2-way'!B508="","",'True_Odds_Calculator_2-way'!B508)</f>
        <v>2.13</v>
      </c>
      <c r="C507" s="4">
        <f t="shared" si="28"/>
        <v>3.4455319487546765E-2</v>
      </c>
      <c r="D507" s="4">
        <f t="shared" si="30"/>
        <v>1.8256700806275876</v>
      </c>
      <c r="E507" s="4">
        <f t="shared" si="31"/>
        <v>2.2111375032990233</v>
      </c>
      <c r="G507" s="4">
        <f t="shared" si="29"/>
        <v>1.0344553194875468</v>
      </c>
    </row>
    <row r="508" spans="1:7" x14ac:dyDescent="0.2">
      <c r="A508" s="4">
        <f>IF('True_Odds_Calculator_2-way'!A509="","",'True_Odds_Calculator_2-way'!A509)</f>
        <v>2.2999999999999998</v>
      </c>
      <c r="B508" s="4">
        <f>IF('True_Odds_Calculator_2-way'!B509="","",'True_Odds_Calculator_2-way'!B509)</f>
        <v>1.67</v>
      </c>
      <c r="C508" s="4">
        <f t="shared" si="28"/>
        <v>3.3585003905233002E-2</v>
      </c>
      <c r="D508" s="4">
        <f t="shared" si="30"/>
        <v>2.3924011211460603</v>
      </c>
      <c r="E508" s="4">
        <f t="shared" si="31"/>
        <v>1.7181838514873629</v>
      </c>
      <c r="G508" s="4">
        <f t="shared" si="29"/>
        <v>1.033585003905233</v>
      </c>
    </row>
    <row r="509" spans="1:7" x14ac:dyDescent="0.2">
      <c r="A509" s="4">
        <f>IF('True_Odds_Calculator_2-way'!A510="","",'True_Odds_Calculator_2-way'!A510)</f>
        <v>2.2200000000000002</v>
      </c>
      <c r="B509" s="4">
        <f>IF('True_Odds_Calculator_2-way'!B510="","",'True_Odds_Calculator_2-way'!B510)</f>
        <v>1.71</v>
      </c>
      <c r="C509" s="4">
        <f t="shared" si="28"/>
        <v>3.5245772087877381E-2</v>
      </c>
      <c r="D509" s="4">
        <f t="shared" si="30"/>
        <v>2.3103888990323171</v>
      </c>
      <c r="E509" s="4">
        <f t="shared" si="31"/>
        <v>1.7631322279503969</v>
      </c>
      <c r="G509" s="4">
        <f t="shared" si="29"/>
        <v>1.0352457720878774</v>
      </c>
    </row>
    <row r="510" spans="1:7" x14ac:dyDescent="0.2">
      <c r="A510" s="4">
        <f>IF('True_Odds_Calculator_2-way'!A511="","",'True_Odds_Calculator_2-way'!A511)</f>
        <v>2.58</v>
      </c>
      <c r="B510" s="4">
        <f>IF('True_Odds_Calculator_2-way'!B511="","",'True_Odds_Calculator_2-way'!B511)</f>
        <v>1.56</v>
      </c>
      <c r="C510" s="4">
        <f t="shared" si="28"/>
        <v>2.8622540250447193E-2</v>
      </c>
      <c r="D510" s="4">
        <f t="shared" si="30"/>
        <v>2.678913738019169</v>
      </c>
      <c r="E510" s="4">
        <f t="shared" si="31"/>
        <v>1.5956232159847763</v>
      </c>
      <c r="G510" s="4">
        <f t="shared" si="29"/>
        <v>1.0286225402504472</v>
      </c>
    </row>
    <row r="511" spans="1:7" x14ac:dyDescent="0.2">
      <c r="A511" s="4">
        <f>IF('True_Odds_Calculator_2-way'!A512="","",'True_Odds_Calculator_2-way'!A512)</f>
        <v>2.1800000000000002</v>
      </c>
      <c r="B511" s="4">
        <f>IF('True_Odds_Calculator_2-way'!B512="","",'True_Odds_Calculator_2-way'!B512)</f>
        <v>1.75</v>
      </c>
      <c r="C511" s="4">
        <f t="shared" si="28"/>
        <v>3.0144167758846541E-2</v>
      </c>
      <c r="D511" s="4">
        <f t="shared" si="30"/>
        <v>2.2540620384047267</v>
      </c>
      <c r="E511" s="4">
        <f t="shared" si="31"/>
        <v>1.797408716136631</v>
      </c>
      <c r="G511" s="4">
        <f t="shared" si="29"/>
        <v>1.0301441677588465</v>
      </c>
    </row>
    <row r="512" spans="1:7" x14ac:dyDescent="0.2">
      <c r="A512" s="4">
        <f>IF('True_Odds_Calculator_2-way'!A513="","",'True_Odds_Calculator_2-way'!A513)</f>
        <v>2.5499999999999998</v>
      </c>
      <c r="B512" s="4">
        <f>IF('True_Odds_Calculator_2-way'!B513="","",'True_Odds_Calculator_2-way'!B513)</f>
        <v>1.57</v>
      </c>
      <c r="C512" s="4">
        <f t="shared" si="28"/>
        <v>2.9099537904333728E-2</v>
      </c>
      <c r="D512" s="4">
        <f t="shared" si="30"/>
        <v>2.6482553332230858</v>
      </c>
      <c r="E512" s="4">
        <f t="shared" si="31"/>
        <v>1.606702116986054</v>
      </c>
      <c r="G512" s="4">
        <f t="shared" si="29"/>
        <v>1.0290995379043337</v>
      </c>
    </row>
    <row r="513" spans="1:7" x14ac:dyDescent="0.2">
      <c r="A513" s="4">
        <f>IF('True_Odds_Calculator_2-way'!A514="","",'True_Odds_Calculator_2-way'!A514)</f>
        <v>2</v>
      </c>
      <c r="B513" s="4">
        <f>IF('True_Odds_Calculator_2-way'!B514="","",'True_Odds_Calculator_2-way'!B514)</f>
        <v>1.91</v>
      </c>
      <c r="C513" s="4">
        <f t="shared" si="28"/>
        <v>2.3560209424083656E-2</v>
      </c>
      <c r="D513" s="4">
        <f t="shared" si="30"/>
        <v>2.0482573726541551</v>
      </c>
      <c r="E513" s="4">
        <f t="shared" si="31"/>
        <v>1.9539641943734012</v>
      </c>
      <c r="G513" s="4">
        <f t="shared" si="29"/>
        <v>1.0235602094240837</v>
      </c>
    </row>
    <row r="514" spans="1:7" x14ac:dyDescent="0.2">
      <c r="A514" s="4">
        <f>IF('True_Odds_Calculator_2-way'!A515="","",'True_Odds_Calculator_2-way'!A515)</f>
        <v>2.48</v>
      </c>
      <c r="B514" s="4">
        <f>IF('True_Odds_Calculator_2-way'!B515="","",'True_Odds_Calculator_2-way'!B515)</f>
        <v>1.6</v>
      </c>
      <c r="C514" s="4">
        <f t="shared" ref="C514:C577" si="32">IF(A514="","",((1/A514)+(1/B514))-1)</f>
        <v>2.8225806451612989E-2</v>
      </c>
      <c r="D514" s="4">
        <f t="shared" si="30"/>
        <v>2.5699481865284977</v>
      </c>
      <c r="E514" s="4">
        <f t="shared" si="31"/>
        <v>1.6369636963696372</v>
      </c>
      <c r="G514" s="4">
        <f t="shared" ref="G514:G577" si="33">IF(A514="","",C514+1)</f>
        <v>1.028225806451613</v>
      </c>
    </row>
    <row r="515" spans="1:7" x14ac:dyDescent="0.2">
      <c r="A515" s="4">
        <f>IF('True_Odds_Calculator_2-way'!A516="","",'True_Odds_Calculator_2-way'!A516)</f>
        <v>1.68</v>
      </c>
      <c r="B515" s="4">
        <f>IF('True_Odds_Calculator_2-way'!B516="","",'True_Odds_Calculator_2-way'!B516)</f>
        <v>2.2999999999999998</v>
      </c>
      <c r="C515" s="4">
        <f t="shared" si="32"/>
        <v>3.002070393374745E-2</v>
      </c>
      <c r="D515" s="4">
        <f t="shared" ref="D515:D578" si="34">IF(A515="","",(2*A515)/(2-($C515*A515)))</f>
        <v>1.7234611953612846</v>
      </c>
      <c r="E515" s="4">
        <f t="shared" ref="E515:E578" si="35">IF(B515="","",(2*B515)/(2-($C515*B515)))</f>
        <v>2.3822441430332923</v>
      </c>
      <c r="G515" s="4">
        <f t="shared" si="33"/>
        <v>1.0300207039337475</v>
      </c>
    </row>
    <row r="516" spans="1:7" x14ac:dyDescent="0.2">
      <c r="A516" s="4">
        <f>IF('True_Odds_Calculator_2-way'!A517="","",'True_Odds_Calculator_2-way'!A517)</f>
        <v>1.71</v>
      </c>
      <c r="B516" s="4">
        <f>IF('True_Odds_Calculator_2-way'!B517="","",'True_Odds_Calculator_2-way'!B517)</f>
        <v>2.14</v>
      </c>
      <c r="C516" s="4">
        <f t="shared" si="32"/>
        <v>5.2085041263595144E-2</v>
      </c>
      <c r="D516" s="4">
        <f t="shared" si="34"/>
        <v>1.7897002005184135</v>
      </c>
      <c r="E516" s="4">
        <f t="shared" si="35"/>
        <v>2.2663033380813777</v>
      </c>
      <c r="G516" s="4">
        <f t="shared" si="33"/>
        <v>1.0520850412635951</v>
      </c>
    </row>
    <row r="517" spans="1:7" x14ac:dyDescent="0.2">
      <c r="A517" s="4">
        <f>IF('True_Odds_Calculator_2-way'!A518="","",'True_Odds_Calculator_2-way'!A518)</f>
        <v>2.4300000000000002</v>
      </c>
      <c r="B517" s="4">
        <f>IF('True_Odds_Calculator_2-way'!B518="","",'True_Odds_Calculator_2-way'!B518)</f>
        <v>1.56</v>
      </c>
      <c r="C517" s="4">
        <f t="shared" si="32"/>
        <v>5.2548274770496839E-2</v>
      </c>
      <c r="D517" s="4">
        <f t="shared" si="34"/>
        <v>2.5957271980279373</v>
      </c>
      <c r="E517" s="4">
        <f t="shared" si="35"/>
        <v>1.6266735324407824</v>
      </c>
      <c r="G517" s="4">
        <f t="shared" si="33"/>
        <v>1.0525482747704968</v>
      </c>
    </row>
    <row r="518" spans="1:7" x14ac:dyDescent="0.2">
      <c r="A518" s="4">
        <f>IF('True_Odds_Calculator_2-way'!A519="","",'True_Odds_Calculator_2-way'!A519)</f>
        <v>2.76</v>
      </c>
      <c r="B518" s="4">
        <f>IF('True_Odds_Calculator_2-way'!B519="","",'True_Odds_Calculator_2-way'!B519)</f>
        <v>1.45</v>
      </c>
      <c r="C518" s="4">
        <f t="shared" si="32"/>
        <v>5.1974012993503349E-2</v>
      </c>
      <c r="D518" s="4">
        <f t="shared" si="34"/>
        <v>2.973254086181278</v>
      </c>
      <c r="E518" s="4">
        <f t="shared" si="35"/>
        <v>1.5067771084337349</v>
      </c>
      <c r="G518" s="4">
        <f t="shared" si="33"/>
        <v>1.0519740129935033</v>
      </c>
    </row>
    <row r="519" spans="1:7" x14ac:dyDescent="0.2">
      <c r="A519" s="4">
        <f>IF('True_Odds_Calculator_2-way'!A520="","",'True_Odds_Calculator_2-way'!A520)</f>
        <v>2.19</v>
      </c>
      <c r="B519" s="4">
        <f>IF('True_Odds_Calculator_2-way'!B520="","",'True_Odds_Calculator_2-way'!B520)</f>
        <v>1.68</v>
      </c>
      <c r="C519" s="4">
        <f t="shared" si="32"/>
        <v>5.1859099804305364E-2</v>
      </c>
      <c r="D519" s="4">
        <f t="shared" si="34"/>
        <v>2.3218477849299508</v>
      </c>
      <c r="E519" s="4">
        <f t="shared" si="35"/>
        <v>1.7565167573761102</v>
      </c>
      <c r="G519" s="4">
        <f t="shared" si="33"/>
        <v>1.0518590998043054</v>
      </c>
    </row>
    <row r="520" spans="1:7" x14ac:dyDescent="0.2">
      <c r="A520" s="4">
        <f>IF('True_Odds_Calculator_2-way'!A521="","",'True_Odds_Calculator_2-way'!A521)</f>
        <v>1.59</v>
      </c>
      <c r="B520" s="4">
        <f>IF('True_Odds_Calculator_2-way'!B521="","",'True_Odds_Calculator_2-way'!B521)</f>
        <v>2.5</v>
      </c>
      <c r="C520" s="4">
        <f t="shared" si="32"/>
        <v>2.8930817610062887E-2</v>
      </c>
      <c r="D520" s="4">
        <f t="shared" si="34"/>
        <v>1.6274309109518936</v>
      </c>
      <c r="E520" s="4">
        <f t="shared" si="35"/>
        <v>2.5938009787928222</v>
      </c>
      <c r="G520" s="4">
        <f t="shared" si="33"/>
        <v>1.0289308176100629</v>
      </c>
    </row>
    <row r="521" spans="1:7" x14ac:dyDescent="0.2">
      <c r="A521" s="4">
        <f>IF('True_Odds_Calculator_2-way'!A522="","",'True_Odds_Calculator_2-way'!A522)</f>
        <v>1.92</v>
      </c>
      <c r="B521" s="4">
        <f>IF('True_Odds_Calculator_2-way'!B522="","",'True_Odds_Calculator_2-way'!B522)</f>
        <v>1.98</v>
      </c>
      <c r="C521" s="4">
        <f t="shared" si="32"/>
        <v>2.5883838383838453E-2</v>
      </c>
      <c r="D521" s="4">
        <f t="shared" si="34"/>
        <v>1.968924798011187</v>
      </c>
      <c r="E521" s="4">
        <f t="shared" si="35"/>
        <v>2.0320718409236691</v>
      </c>
      <c r="G521" s="4">
        <f t="shared" si="33"/>
        <v>1.0258838383838385</v>
      </c>
    </row>
    <row r="522" spans="1:7" x14ac:dyDescent="0.2">
      <c r="A522" s="4">
        <f>IF('True_Odds_Calculator_2-way'!A523="","",'True_Odds_Calculator_2-way'!A523)</f>
        <v>1.85</v>
      </c>
      <c r="B522" s="4">
        <f>IF('True_Odds_Calculator_2-way'!B523="","",'True_Odds_Calculator_2-way'!B523)</f>
        <v>2.06</v>
      </c>
      <c r="C522" s="4">
        <f t="shared" si="32"/>
        <v>2.5977433744424072E-2</v>
      </c>
      <c r="D522" s="4">
        <f t="shared" si="34"/>
        <v>1.8955483710519774</v>
      </c>
      <c r="E522" s="4">
        <f t="shared" si="35"/>
        <v>2.1166342682588173</v>
      </c>
      <c r="G522" s="4">
        <f t="shared" si="33"/>
        <v>1.0259774337444241</v>
      </c>
    </row>
    <row r="523" spans="1:7" x14ac:dyDescent="0.2">
      <c r="A523" s="4">
        <f>IF('True_Odds_Calculator_2-way'!A524="","",'True_Odds_Calculator_2-way'!A524)</f>
        <v>1.63</v>
      </c>
      <c r="B523" s="4">
        <f>IF('True_Odds_Calculator_2-way'!B524="","",'True_Odds_Calculator_2-way'!B524)</f>
        <v>2.4</v>
      </c>
      <c r="C523" s="4">
        <f t="shared" si="32"/>
        <v>3.0163599182004175E-2</v>
      </c>
      <c r="D523" s="4">
        <f t="shared" si="34"/>
        <v>1.6710807347287484</v>
      </c>
      <c r="E523" s="4">
        <f t="shared" si="35"/>
        <v>2.49013367281986</v>
      </c>
      <c r="G523" s="4">
        <f t="shared" si="33"/>
        <v>1.0301635991820042</v>
      </c>
    </row>
    <row r="524" spans="1:7" x14ac:dyDescent="0.2">
      <c r="A524" s="4">
        <f>IF('True_Odds_Calculator_2-way'!A525="","",'True_Odds_Calculator_2-way'!A525)</f>
        <v>1.93</v>
      </c>
      <c r="B524" s="4">
        <f>IF('True_Odds_Calculator_2-way'!B525="","",'True_Odds_Calculator_2-way'!B525)</f>
        <v>1.97</v>
      </c>
      <c r="C524" s="4">
        <f t="shared" si="32"/>
        <v>2.5748928223876311E-2</v>
      </c>
      <c r="D524" s="4">
        <f t="shared" si="34"/>
        <v>1.9791780536685666</v>
      </c>
      <c r="E524" s="4">
        <f t="shared" si="35"/>
        <v>2.0212647191728026</v>
      </c>
      <c r="G524" s="4">
        <f t="shared" si="33"/>
        <v>1.0257489282238763</v>
      </c>
    </row>
    <row r="525" spans="1:7" x14ac:dyDescent="0.2">
      <c r="A525" s="4">
        <f>IF('True_Odds_Calculator_2-way'!A526="","",'True_Odds_Calculator_2-way'!A526)</f>
        <v>1.76</v>
      </c>
      <c r="B525" s="4">
        <f>IF('True_Odds_Calculator_2-way'!B526="","",'True_Odds_Calculator_2-way'!B526)</f>
        <v>2.13</v>
      </c>
      <c r="C525" s="4">
        <f t="shared" si="32"/>
        <v>3.7665386256935607E-2</v>
      </c>
      <c r="D525" s="4">
        <f t="shared" si="34"/>
        <v>1.8203360202000585</v>
      </c>
      <c r="E525" s="4">
        <f t="shared" si="35"/>
        <v>2.2190126672191313</v>
      </c>
      <c r="G525" s="4">
        <f t="shared" si="33"/>
        <v>1.0376653862569356</v>
      </c>
    </row>
    <row r="526" spans="1:7" x14ac:dyDescent="0.2">
      <c r="A526" s="4">
        <f>IF('True_Odds_Calculator_2-way'!A527="","",'True_Odds_Calculator_2-way'!A527)</f>
        <v>2.34</v>
      </c>
      <c r="B526" s="4">
        <f>IF('True_Odds_Calculator_2-way'!B527="","",'True_Odds_Calculator_2-way'!B527)</f>
        <v>1.65</v>
      </c>
      <c r="C526" s="4">
        <f t="shared" si="32"/>
        <v>3.3411033411033575E-2</v>
      </c>
      <c r="D526" s="4">
        <f t="shared" si="34"/>
        <v>2.4351939451277205</v>
      </c>
      <c r="E526" s="4">
        <f t="shared" si="35"/>
        <v>1.6967699406723797</v>
      </c>
      <c r="G526" s="4">
        <f t="shared" si="33"/>
        <v>1.0334110334110336</v>
      </c>
    </row>
    <row r="527" spans="1:7" x14ac:dyDescent="0.2">
      <c r="A527" s="4">
        <f>IF('True_Odds_Calculator_2-way'!A528="","",'True_Odds_Calculator_2-way'!A528)</f>
        <v>1.24</v>
      </c>
      <c r="B527" s="4">
        <f>IF('True_Odds_Calculator_2-way'!B528="","",'True_Odds_Calculator_2-way'!B528)</f>
        <v>4.24</v>
      </c>
      <c r="C527" s="4">
        <f t="shared" si="32"/>
        <v>4.23006695069994E-2</v>
      </c>
      <c r="D527" s="4">
        <f t="shared" si="34"/>
        <v>1.2733966285603566</v>
      </c>
      <c r="E527" s="4">
        <f t="shared" si="35"/>
        <v>4.6576895818568396</v>
      </c>
      <c r="G527" s="4">
        <f t="shared" si="33"/>
        <v>1.0423006695069994</v>
      </c>
    </row>
    <row r="528" spans="1:7" x14ac:dyDescent="0.2">
      <c r="A528" s="4">
        <f>IF('True_Odds_Calculator_2-way'!A529="","",'True_Odds_Calculator_2-way'!A529)</f>
        <v>1.48</v>
      </c>
      <c r="B528" s="4">
        <f>IF('True_Odds_Calculator_2-way'!B529="","",'True_Odds_Calculator_2-way'!B529)</f>
        <v>2.74</v>
      </c>
      <c r="C528" s="4">
        <f t="shared" si="32"/>
        <v>4.0639179325310693E-2</v>
      </c>
      <c r="D528" s="4">
        <f t="shared" si="34"/>
        <v>1.5258880192655027</v>
      </c>
      <c r="E528" s="4">
        <f t="shared" si="35"/>
        <v>2.9015455065827136</v>
      </c>
      <c r="G528" s="4">
        <f t="shared" si="33"/>
        <v>1.0406391793253107</v>
      </c>
    </row>
    <row r="529" spans="1:7" x14ac:dyDescent="0.2">
      <c r="A529" s="4">
        <f>IF('True_Odds_Calculator_2-way'!A530="","",'True_Odds_Calculator_2-way'!A530)</f>
        <v>1.68</v>
      </c>
      <c r="B529" s="4">
        <f>IF('True_Odds_Calculator_2-way'!B530="","",'True_Odds_Calculator_2-way'!B530)</f>
        <v>2.2799999999999998</v>
      </c>
      <c r="C529" s="4">
        <f t="shared" si="32"/>
        <v>3.383458646616555E-2</v>
      </c>
      <c r="D529" s="4">
        <f t="shared" si="34"/>
        <v>1.7291440953412784</v>
      </c>
      <c r="E529" s="4">
        <f t="shared" si="35"/>
        <v>2.3714710252600297</v>
      </c>
      <c r="G529" s="4">
        <f t="shared" si="33"/>
        <v>1.0338345864661656</v>
      </c>
    </row>
    <row r="530" spans="1:7" x14ac:dyDescent="0.2">
      <c r="A530" s="4">
        <f>IF('True_Odds_Calculator_2-way'!A531="","",'True_Odds_Calculator_2-way'!A531)</f>
        <v>1.64</v>
      </c>
      <c r="B530" s="4">
        <f>IF('True_Odds_Calculator_2-way'!B531="","",'True_Odds_Calculator_2-way'!B531)</f>
        <v>2.36</v>
      </c>
      <c r="C530" s="4">
        <f t="shared" si="32"/>
        <v>3.3484911120297722E-2</v>
      </c>
      <c r="D530" s="4">
        <f t="shared" si="34"/>
        <v>1.6863018473335656</v>
      </c>
      <c r="E530" s="4">
        <f t="shared" si="35"/>
        <v>2.4570848146267141</v>
      </c>
      <c r="G530" s="4">
        <f t="shared" si="33"/>
        <v>1.0334849111202977</v>
      </c>
    </row>
    <row r="531" spans="1:7" x14ac:dyDescent="0.2">
      <c r="A531" s="4">
        <f>IF('True_Odds_Calculator_2-way'!A532="","",'True_Odds_Calculator_2-way'!A532)</f>
        <v>2.72</v>
      </c>
      <c r="B531" s="4">
        <f>IF('True_Odds_Calculator_2-way'!B532="","",'True_Odds_Calculator_2-way'!B532)</f>
        <v>1.49</v>
      </c>
      <c r="C531" s="4">
        <f t="shared" si="32"/>
        <v>3.8787998420844794E-2</v>
      </c>
      <c r="D531" s="4">
        <f t="shared" si="34"/>
        <v>2.871475131075528</v>
      </c>
      <c r="E531" s="4">
        <f t="shared" si="35"/>
        <v>1.5343378511395471</v>
      </c>
      <c r="G531" s="4">
        <f t="shared" si="33"/>
        <v>1.0387879984208448</v>
      </c>
    </row>
    <row r="532" spans="1:7" x14ac:dyDescent="0.2">
      <c r="A532" s="4">
        <f>IF('True_Odds_Calculator_2-way'!A533="","",'True_Odds_Calculator_2-way'!A533)</f>
        <v>2.38</v>
      </c>
      <c r="B532" s="4">
        <f>IF('True_Odds_Calculator_2-way'!B533="","",'True_Odds_Calculator_2-way'!B533)</f>
        <v>1.63</v>
      </c>
      <c r="C532" s="4">
        <f t="shared" si="32"/>
        <v>3.3664999742228252E-2</v>
      </c>
      <c r="D532" s="4">
        <f t="shared" si="34"/>
        <v>2.4793251102447753</v>
      </c>
      <c r="E532" s="4">
        <f t="shared" si="35"/>
        <v>1.6759839288028686</v>
      </c>
      <c r="G532" s="4">
        <f t="shared" si="33"/>
        <v>1.0336649997422283</v>
      </c>
    </row>
    <row r="533" spans="1:7" x14ac:dyDescent="0.2">
      <c r="A533" s="4">
        <f>IF('True_Odds_Calculator_2-way'!A534="","",'True_Odds_Calculator_2-way'!A534)</f>
        <v>2.2000000000000002</v>
      </c>
      <c r="B533" s="4">
        <f>IF('True_Odds_Calculator_2-way'!B534="","",'True_Odds_Calculator_2-way'!B534)</f>
        <v>1.71</v>
      </c>
      <c r="C533" s="4">
        <f t="shared" si="32"/>
        <v>3.9340776182881454E-2</v>
      </c>
      <c r="D533" s="4">
        <f t="shared" si="34"/>
        <v>2.2995110024449881</v>
      </c>
      <c r="E533" s="4">
        <f t="shared" si="35"/>
        <v>1.7695202257761053</v>
      </c>
      <c r="G533" s="4">
        <f t="shared" si="33"/>
        <v>1.0393407761828815</v>
      </c>
    </row>
    <row r="534" spans="1:7" x14ac:dyDescent="0.2">
      <c r="A534" s="4">
        <f>IF('True_Odds_Calculator_2-way'!A535="","",'True_Odds_Calculator_2-way'!A535)</f>
        <v>2.38</v>
      </c>
      <c r="B534" s="4">
        <f>IF('True_Odds_Calculator_2-way'!B535="","",'True_Odds_Calculator_2-way'!B535)</f>
        <v>1.64</v>
      </c>
      <c r="C534" s="4">
        <f t="shared" si="32"/>
        <v>2.9924164787866303E-2</v>
      </c>
      <c r="D534" s="4">
        <f t="shared" si="34"/>
        <v>2.4678806272129488</v>
      </c>
      <c r="E534" s="4">
        <f t="shared" si="35"/>
        <v>1.6812543073742245</v>
      </c>
      <c r="G534" s="4">
        <f t="shared" si="33"/>
        <v>1.0299241647878663</v>
      </c>
    </row>
    <row r="535" spans="1:7" x14ac:dyDescent="0.2">
      <c r="A535" s="4">
        <f>IF('True_Odds_Calculator_2-way'!A536="","",'True_Odds_Calculator_2-way'!A536)</f>
        <v>1.53</v>
      </c>
      <c r="B535" s="4">
        <f>IF('True_Odds_Calculator_2-way'!B536="","",'True_Odds_Calculator_2-way'!B536)</f>
        <v>2.52</v>
      </c>
      <c r="C535" s="4">
        <f t="shared" si="32"/>
        <v>5.0420168067226934E-2</v>
      </c>
      <c r="D535" s="4">
        <f t="shared" si="34"/>
        <v>1.5913818722139674</v>
      </c>
      <c r="E535" s="4">
        <f t="shared" si="35"/>
        <v>2.6909547738693469</v>
      </c>
      <c r="G535" s="4">
        <f t="shared" si="33"/>
        <v>1.0504201680672269</v>
      </c>
    </row>
    <row r="536" spans="1:7" x14ac:dyDescent="0.2">
      <c r="A536" s="4">
        <f>IF('True_Odds_Calculator_2-way'!A537="","",'True_Odds_Calculator_2-way'!A537)</f>
        <v>2.2799999999999998</v>
      </c>
      <c r="B536" s="4">
        <f>IF('True_Odds_Calculator_2-way'!B537="","",'True_Odds_Calculator_2-way'!B537)</f>
        <v>1.69</v>
      </c>
      <c r="C536" s="4">
        <f t="shared" si="32"/>
        <v>3.0312467559431067E-2</v>
      </c>
      <c r="D536" s="4">
        <f t="shared" si="34"/>
        <v>2.3616082373130669</v>
      </c>
      <c r="E536" s="4">
        <f t="shared" si="35"/>
        <v>1.7344256391789699</v>
      </c>
      <c r="G536" s="4">
        <f t="shared" si="33"/>
        <v>1.0303124675594311</v>
      </c>
    </row>
    <row r="537" spans="1:7" x14ac:dyDescent="0.2">
      <c r="A537" s="4">
        <f>IF('True_Odds_Calculator_2-way'!A538="","",'True_Odds_Calculator_2-way'!A538)</f>
        <v>2</v>
      </c>
      <c r="B537" s="4">
        <f>IF('True_Odds_Calculator_2-way'!B538="","",'True_Odds_Calculator_2-way'!B538)</f>
        <v>1.91</v>
      </c>
      <c r="C537" s="4">
        <f t="shared" si="32"/>
        <v>2.3560209424083656E-2</v>
      </c>
      <c r="D537" s="4">
        <f t="shared" si="34"/>
        <v>2.0482573726541551</v>
      </c>
      <c r="E537" s="4">
        <f t="shared" si="35"/>
        <v>1.9539641943734012</v>
      </c>
      <c r="G537" s="4">
        <f t="shared" si="33"/>
        <v>1.0235602094240837</v>
      </c>
    </row>
    <row r="538" spans="1:7" x14ac:dyDescent="0.2">
      <c r="A538" s="4">
        <f>IF('True_Odds_Calculator_2-way'!A539="","",'True_Odds_Calculator_2-way'!A539)</f>
        <v>2.2000000000000002</v>
      </c>
      <c r="B538" s="4">
        <f>IF('True_Odds_Calculator_2-way'!B539="","",'True_Odds_Calculator_2-way'!B539)</f>
        <v>1.71</v>
      </c>
      <c r="C538" s="4">
        <f t="shared" si="32"/>
        <v>3.9340776182881454E-2</v>
      </c>
      <c r="D538" s="4">
        <f t="shared" si="34"/>
        <v>2.2995110024449881</v>
      </c>
      <c r="E538" s="4">
        <f t="shared" si="35"/>
        <v>1.7695202257761053</v>
      </c>
      <c r="G538" s="4">
        <f t="shared" si="33"/>
        <v>1.0393407761828815</v>
      </c>
    </row>
    <row r="539" spans="1:7" x14ac:dyDescent="0.2">
      <c r="A539" s="4">
        <f>IF('True_Odds_Calculator_2-way'!A540="","",'True_Odds_Calculator_2-way'!A540)</f>
        <v>2.87</v>
      </c>
      <c r="B539" s="4">
        <f>IF('True_Odds_Calculator_2-way'!B540="","",'True_Odds_Calculator_2-way'!B540)</f>
        <v>1.44</v>
      </c>
      <c r="C539" s="4">
        <f t="shared" si="32"/>
        <v>4.2876500193573364E-2</v>
      </c>
      <c r="D539" s="4">
        <f t="shared" si="34"/>
        <v>3.0581619061713776</v>
      </c>
      <c r="E539" s="4">
        <f t="shared" si="35"/>
        <v>1.4858704249658445</v>
      </c>
      <c r="G539" s="4">
        <f t="shared" si="33"/>
        <v>1.0428765001935734</v>
      </c>
    </row>
    <row r="540" spans="1:7" x14ac:dyDescent="0.2">
      <c r="A540" s="4">
        <f>IF('True_Odds_Calculator_2-way'!A541="","",'True_Odds_Calculator_2-way'!A541)</f>
        <v>2.9</v>
      </c>
      <c r="B540" s="4">
        <f>IF('True_Odds_Calculator_2-way'!B541="","",'True_Odds_Calculator_2-way'!B541)</f>
        <v>1.44</v>
      </c>
      <c r="C540" s="4">
        <f t="shared" si="32"/>
        <v>3.9272030651340994E-2</v>
      </c>
      <c r="D540" s="4">
        <f t="shared" si="34"/>
        <v>3.0751104565537557</v>
      </c>
      <c r="E540" s="4">
        <f t="shared" si="35"/>
        <v>1.481902058197303</v>
      </c>
      <c r="G540" s="4">
        <f t="shared" si="33"/>
        <v>1.039272030651341</v>
      </c>
    </row>
    <row r="541" spans="1:7" x14ac:dyDescent="0.2">
      <c r="A541" s="4">
        <f>IF('True_Odds_Calculator_2-way'!A542="","",'True_Odds_Calculator_2-way'!A542)</f>
        <v>2.83</v>
      </c>
      <c r="B541" s="4">
        <f>IF('True_Odds_Calculator_2-way'!B542="","",'True_Odds_Calculator_2-way'!B542)</f>
        <v>1.46</v>
      </c>
      <c r="C541" s="4">
        <f t="shared" si="32"/>
        <v>3.8288397308678945E-2</v>
      </c>
      <c r="D541" s="4">
        <f t="shared" si="34"/>
        <v>2.9921065971467877</v>
      </c>
      <c r="E541" s="4">
        <f t="shared" si="35"/>
        <v>1.5019811697989749</v>
      </c>
      <c r="G541" s="4">
        <f t="shared" si="33"/>
        <v>1.0382883973086789</v>
      </c>
    </row>
    <row r="542" spans="1:7" x14ac:dyDescent="0.2">
      <c r="A542" s="4">
        <f>IF('True_Odds_Calculator_2-way'!A543="","",'True_Odds_Calculator_2-way'!A543)</f>
        <v>1.99</v>
      </c>
      <c r="B542" s="4">
        <f>IF('True_Odds_Calculator_2-way'!B543="","",'True_Odds_Calculator_2-way'!B543)</f>
        <v>1.86</v>
      </c>
      <c r="C542" s="4">
        <f t="shared" si="32"/>
        <v>4.0146971416220811E-2</v>
      </c>
      <c r="D542" s="4">
        <f t="shared" si="34"/>
        <v>2.0728005824046591</v>
      </c>
      <c r="E542" s="4">
        <f t="shared" si="35"/>
        <v>1.9321396878425641</v>
      </c>
      <c r="G542" s="4">
        <f t="shared" si="33"/>
        <v>1.0401469714162208</v>
      </c>
    </row>
    <row r="543" spans="1:7" x14ac:dyDescent="0.2">
      <c r="A543" s="4">
        <f>IF('True_Odds_Calculator_2-way'!A544="","",'True_Odds_Calculator_2-way'!A544)</f>
        <v>1.75</v>
      </c>
      <c r="B543" s="4">
        <f>IF('True_Odds_Calculator_2-way'!B544="","",'True_Odds_Calculator_2-way'!B544)</f>
        <v>2.11</v>
      </c>
      <c r="C543" s="4">
        <f t="shared" si="32"/>
        <v>4.5362220717670931E-2</v>
      </c>
      <c r="D543" s="4">
        <f t="shared" si="34"/>
        <v>1.8223318938926589</v>
      </c>
      <c r="E543" s="4">
        <f t="shared" si="35"/>
        <v>2.2160540135033755</v>
      </c>
      <c r="G543" s="4">
        <f t="shared" si="33"/>
        <v>1.0453622207176709</v>
      </c>
    </row>
    <row r="544" spans="1:7" x14ac:dyDescent="0.2">
      <c r="A544" s="4">
        <f>IF('True_Odds_Calculator_2-way'!A545="","",'True_Odds_Calculator_2-way'!A545)</f>
        <v>1.7</v>
      </c>
      <c r="B544" s="4">
        <f>IF('True_Odds_Calculator_2-way'!B545="","",'True_Odds_Calculator_2-way'!B545)</f>
        <v>2.19</v>
      </c>
      <c r="C544" s="4">
        <f t="shared" si="32"/>
        <v>4.485629868385721E-2</v>
      </c>
      <c r="D544" s="4">
        <f t="shared" si="34"/>
        <v>1.7673866603370521</v>
      </c>
      <c r="E544" s="4">
        <f t="shared" si="35"/>
        <v>2.3031240334055059</v>
      </c>
      <c r="G544" s="4">
        <f t="shared" si="33"/>
        <v>1.0448562986838572</v>
      </c>
    </row>
    <row r="545" spans="1:7" x14ac:dyDescent="0.2">
      <c r="A545" s="4">
        <f>IF('True_Odds_Calculator_2-way'!A546="","",'True_Odds_Calculator_2-way'!A546)</f>
        <v>1.57</v>
      </c>
      <c r="B545" s="4">
        <f>IF('True_Odds_Calculator_2-way'!B546="","",'True_Odds_Calculator_2-way'!B546)</f>
        <v>2.4500000000000002</v>
      </c>
      <c r="C545" s="4">
        <f t="shared" si="32"/>
        <v>4.5105940465357985E-2</v>
      </c>
      <c r="D545" s="4">
        <f t="shared" si="34"/>
        <v>1.6276314397545752</v>
      </c>
      <c r="E545" s="4">
        <f t="shared" si="35"/>
        <v>2.5932917579639305</v>
      </c>
      <c r="G545" s="4">
        <f t="shared" si="33"/>
        <v>1.045105940465358</v>
      </c>
    </row>
    <row r="546" spans="1:7" x14ac:dyDescent="0.2">
      <c r="A546" s="4">
        <f>IF('True_Odds_Calculator_2-way'!A547="","",'True_Odds_Calculator_2-way'!A547)</f>
        <v>1.83</v>
      </c>
      <c r="B546" s="4">
        <f>IF('True_Odds_Calculator_2-way'!B547="","",'True_Odds_Calculator_2-way'!B547)</f>
        <v>2.04</v>
      </c>
      <c r="C546" s="4">
        <f t="shared" si="32"/>
        <v>3.6644165863066513E-2</v>
      </c>
      <c r="D546" s="4">
        <f t="shared" si="34"/>
        <v>1.8934875228241022</v>
      </c>
      <c r="E546" s="4">
        <f t="shared" si="35"/>
        <v>2.119209809264305</v>
      </c>
      <c r="G546" s="4">
        <f t="shared" si="33"/>
        <v>1.0366441658630665</v>
      </c>
    </row>
    <row r="547" spans="1:7" x14ac:dyDescent="0.2">
      <c r="A547" s="4">
        <f>IF('True_Odds_Calculator_2-way'!A548="","",'True_Odds_Calculator_2-way'!A548)</f>
        <v>2.1800000000000002</v>
      </c>
      <c r="B547" s="4">
        <f>IF('True_Odds_Calculator_2-way'!B548="","",'True_Odds_Calculator_2-way'!B548)</f>
        <v>1.71</v>
      </c>
      <c r="C547" s="4">
        <f t="shared" si="32"/>
        <v>4.3510917967702012E-2</v>
      </c>
      <c r="D547" s="4">
        <f t="shared" si="34"/>
        <v>2.2885382773650926</v>
      </c>
      <c r="E547" s="4">
        <f t="shared" si="35"/>
        <v>1.7760731811901471</v>
      </c>
      <c r="G547" s="4">
        <f t="shared" si="33"/>
        <v>1.043510917967702</v>
      </c>
    </row>
    <row r="548" spans="1:7" x14ac:dyDescent="0.2">
      <c r="A548" s="4">
        <f>IF('True_Odds_Calculator_2-way'!A549="","",'True_Odds_Calculator_2-way'!A549)</f>
        <v>1.97</v>
      </c>
      <c r="B548" s="4">
        <f>IF('True_Odds_Calculator_2-way'!B549="","",'True_Odds_Calculator_2-way'!B549)</f>
        <v>1.9</v>
      </c>
      <c r="C548" s="4">
        <f t="shared" si="32"/>
        <v>3.3930002671653803E-2</v>
      </c>
      <c r="D548" s="4">
        <f t="shared" si="34"/>
        <v>2.0381159814865235</v>
      </c>
      <c r="E548" s="4">
        <f t="shared" si="35"/>
        <v>1.9632835038027801</v>
      </c>
      <c r="G548" s="4">
        <f t="shared" si="33"/>
        <v>1.0339300026716538</v>
      </c>
    </row>
    <row r="549" spans="1:7" x14ac:dyDescent="0.2">
      <c r="A549" s="4">
        <f>IF('True_Odds_Calculator_2-way'!A550="","",'True_Odds_Calculator_2-way'!A550)</f>
        <v>2.4900000000000002</v>
      </c>
      <c r="B549" s="4">
        <f>IF('True_Odds_Calculator_2-way'!B550="","",'True_Odds_Calculator_2-way'!B550)</f>
        <v>1.57</v>
      </c>
      <c r="C549" s="4">
        <f t="shared" si="32"/>
        <v>3.8549100862046881E-2</v>
      </c>
      <c r="D549" s="4">
        <f t="shared" si="34"/>
        <v>2.6155287190981165</v>
      </c>
      <c r="E549" s="4">
        <f t="shared" si="35"/>
        <v>1.6189924005549459</v>
      </c>
      <c r="G549" s="4">
        <f t="shared" si="33"/>
        <v>1.0385491008620469</v>
      </c>
    </row>
    <row r="550" spans="1:7" x14ac:dyDescent="0.2">
      <c r="A550" s="4">
        <f>IF('True_Odds_Calculator_2-way'!A551="","",'True_Odds_Calculator_2-way'!A551)</f>
        <v>2.35</v>
      </c>
      <c r="B550" s="4">
        <f>IF('True_Odds_Calculator_2-way'!B551="","",'True_Odds_Calculator_2-way'!B551)</f>
        <v>1.63</v>
      </c>
      <c r="C550" s="4">
        <f t="shared" si="32"/>
        <v>3.9028847408954404E-2</v>
      </c>
      <c r="D550" s="4">
        <f t="shared" si="34"/>
        <v>2.4629480790869636</v>
      </c>
      <c r="E550" s="4">
        <f t="shared" si="35"/>
        <v>1.6835512581035048</v>
      </c>
      <c r="G550" s="4">
        <f t="shared" si="33"/>
        <v>1.0390288474089544</v>
      </c>
    </row>
    <row r="551" spans="1:7" x14ac:dyDescent="0.2">
      <c r="A551" s="4">
        <f>IF('True_Odds_Calculator_2-way'!A552="","",'True_Odds_Calculator_2-way'!A552)</f>
        <v>1.45</v>
      </c>
      <c r="B551" s="4">
        <f>IF('True_Odds_Calculator_2-way'!B552="","",'True_Odds_Calculator_2-way'!B552)</f>
        <v>2.78</v>
      </c>
      <c r="C551" s="4">
        <f t="shared" si="32"/>
        <v>4.9367402629620472E-2</v>
      </c>
      <c r="D551" s="4">
        <f t="shared" si="34"/>
        <v>1.5038239134489835</v>
      </c>
      <c r="E551" s="4">
        <f t="shared" si="35"/>
        <v>2.9848204368752311</v>
      </c>
      <c r="G551" s="4">
        <f t="shared" si="33"/>
        <v>1.0493674026296205</v>
      </c>
    </row>
    <row r="552" spans="1:7" x14ac:dyDescent="0.2">
      <c r="A552" s="4">
        <f>IF('True_Odds_Calculator_2-way'!A553="","",'True_Odds_Calculator_2-way'!A553)</f>
        <v>1.83</v>
      </c>
      <c r="B552" s="4">
        <f>IF('True_Odds_Calculator_2-way'!B553="","",'True_Odds_Calculator_2-way'!B553)</f>
        <v>2.0499999999999998</v>
      </c>
      <c r="C552" s="4">
        <f t="shared" si="32"/>
        <v>3.4252965480474407E-2</v>
      </c>
      <c r="D552" s="4">
        <f t="shared" si="34"/>
        <v>1.8892106257081707</v>
      </c>
      <c r="E552" s="4">
        <f t="shared" si="35"/>
        <v>2.1245929491717397</v>
      </c>
      <c r="G552" s="4">
        <f t="shared" si="33"/>
        <v>1.0342529654804744</v>
      </c>
    </row>
    <row r="553" spans="1:7" x14ac:dyDescent="0.2">
      <c r="A553" s="4">
        <f>IF('True_Odds_Calculator_2-way'!A554="","",'True_Odds_Calculator_2-way'!A554)</f>
        <v>2.93</v>
      </c>
      <c r="B553" s="4">
        <f>IF('True_Odds_Calculator_2-way'!B554="","",'True_Odds_Calculator_2-way'!B554)</f>
        <v>1.44</v>
      </c>
      <c r="C553" s="4">
        <f t="shared" si="32"/>
        <v>3.5741372772089441E-2</v>
      </c>
      <c r="D553" s="4">
        <f t="shared" si="34"/>
        <v>3.0918950608236848</v>
      </c>
      <c r="E553" s="4">
        <f t="shared" si="35"/>
        <v>1.478035451551881</v>
      </c>
      <c r="G553" s="4">
        <f t="shared" si="33"/>
        <v>1.0357413727720894</v>
      </c>
    </row>
    <row r="554" spans="1:7" x14ac:dyDescent="0.2">
      <c r="A554" s="4">
        <f>IF('True_Odds_Calculator_2-way'!A555="","",'True_Odds_Calculator_2-way'!A555)</f>
        <v>2.66</v>
      </c>
      <c r="B554" s="4">
        <f>IF('True_Odds_Calculator_2-way'!B555="","",'True_Odds_Calculator_2-way'!B555)</f>
        <v>1.51</v>
      </c>
      <c r="C554" s="4">
        <f t="shared" si="32"/>
        <v>3.8191505253199143E-2</v>
      </c>
      <c r="D554" s="4">
        <f t="shared" si="34"/>
        <v>2.802344240563734</v>
      </c>
      <c r="E554" s="4">
        <f t="shared" si="35"/>
        <v>1.5548329655866526</v>
      </c>
      <c r="G554" s="4">
        <f t="shared" si="33"/>
        <v>1.0381915052531991</v>
      </c>
    </row>
    <row r="555" spans="1:7" x14ac:dyDescent="0.2">
      <c r="A555" s="4">
        <f>IF('True_Odds_Calculator_2-way'!A556="","",'True_Odds_Calculator_2-way'!A556)</f>
        <v>1.83</v>
      </c>
      <c r="B555" s="4">
        <f>IF('True_Odds_Calculator_2-way'!B556="","",'True_Odds_Calculator_2-way'!B556)</f>
        <v>2.0299999999999998</v>
      </c>
      <c r="C555" s="4">
        <f t="shared" si="32"/>
        <v>3.9058924870117639E-2</v>
      </c>
      <c r="D555" s="4">
        <f t="shared" si="34"/>
        <v>1.8978262535441519</v>
      </c>
      <c r="E555" s="4">
        <f t="shared" si="35"/>
        <v>2.1138012461236451</v>
      </c>
      <c r="G555" s="4">
        <f t="shared" si="33"/>
        <v>1.0390589248701176</v>
      </c>
    </row>
    <row r="556" spans="1:7" x14ac:dyDescent="0.2">
      <c r="A556" s="4">
        <f>IF('True_Odds_Calculator_2-way'!A557="","",'True_Odds_Calculator_2-way'!A557)</f>
        <v>1.71</v>
      </c>
      <c r="B556" s="4">
        <f>IF('True_Odds_Calculator_2-way'!B557="","",'True_Odds_Calculator_2-way'!B557)</f>
        <v>2.1800000000000002</v>
      </c>
      <c r="C556" s="4">
        <f t="shared" si="32"/>
        <v>4.3510917967702012E-2</v>
      </c>
      <c r="D556" s="4">
        <f t="shared" si="34"/>
        <v>1.7760731811901471</v>
      </c>
      <c r="E556" s="4">
        <f t="shared" si="35"/>
        <v>2.2885382773650926</v>
      </c>
      <c r="G556" s="4">
        <f t="shared" si="33"/>
        <v>1.043510917967702</v>
      </c>
    </row>
    <row r="557" spans="1:7" x14ac:dyDescent="0.2">
      <c r="A557" s="4">
        <f>IF('True_Odds_Calculator_2-way'!A558="","",'True_Odds_Calculator_2-way'!A558)</f>
        <v>1.49</v>
      </c>
      <c r="B557" s="4">
        <f>IF('True_Odds_Calculator_2-way'!B558="","",'True_Odds_Calculator_2-way'!B558)</f>
        <v>2.46</v>
      </c>
      <c r="C557" s="4">
        <f t="shared" si="32"/>
        <v>7.7645004637965975E-2</v>
      </c>
      <c r="D557" s="4">
        <f t="shared" si="34"/>
        <v>1.5814816412823058</v>
      </c>
      <c r="E557" s="4">
        <f t="shared" si="35"/>
        <v>2.7197447503153525</v>
      </c>
      <c r="G557" s="4">
        <f t="shared" si="33"/>
        <v>1.077645004637966</v>
      </c>
    </row>
    <row r="558" spans="1:7" x14ac:dyDescent="0.2">
      <c r="A558" s="4">
        <f>IF('True_Odds_Calculator_2-way'!A559="","",'True_Odds_Calculator_2-way'!A559)</f>
        <v>1.72</v>
      </c>
      <c r="B558" s="4">
        <f>IF('True_Odds_Calculator_2-way'!B559="","",'True_Odds_Calculator_2-way'!B559)</f>
        <v>2.1800000000000002</v>
      </c>
      <c r="C558" s="4">
        <f t="shared" si="32"/>
        <v>4.0110945167484591E-2</v>
      </c>
      <c r="D558" s="4">
        <f t="shared" si="34"/>
        <v>1.7814519194222731</v>
      </c>
      <c r="E558" s="4">
        <f t="shared" si="35"/>
        <v>2.2796692607003894</v>
      </c>
      <c r="G558" s="4">
        <f t="shared" si="33"/>
        <v>1.0401109451674846</v>
      </c>
    </row>
    <row r="559" spans="1:7" x14ac:dyDescent="0.2">
      <c r="A559" s="4">
        <f>IF('True_Odds_Calculator_2-way'!A560="","",'True_Odds_Calculator_2-way'!A560)</f>
        <v>1.83</v>
      </c>
      <c r="B559" s="4">
        <f>IF('True_Odds_Calculator_2-way'!B560="","",'True_Odds_Calculator_2-way'!B560)</f>
        <v>2.0499999999999998</v>
      </c>
      <c r="C559" s="4">
        <f t="shared" si="32"/>
        <v>3.4252965480474407E-2</v>
      </c>
      <c r="D559" s="4">
        <f t="shared" si="34"/>
        <v>1.8892106257081707</v>
      </c>
      <c r="E559" s="4">
        <f t="shared" si="35"/>
        <v>2.1245929491717397</v>
      </c>
      <c r="G559" s="4">
        <f t="shared" si="33"/>
        <v>1.0342529654804744</v>
      </c>
    </row>
    <row r="560" spans="1:7" x14ac:dyDescent="0.2">
      <c r="A560" s="4">
        <f>IF('True_Odds_Calculator_2-way'!A561="","",'True_Odds_Calculator_2-way'!A561)</f>
        <v>1.9</v>
      </c>
      <c r="B560" s="4">
        <f>IF('True_Odds_Calculator_2-way'!B561="","",'True_Odds_Calculator_2-way'!B561)</f>
        <v>1.97</v>
      </c>
      <c r="C560" s="4">
        <f t="shared" si="32"/>
        <v>3.3930002671653803E-2</v>
      </c>
      <c r="D560" s="4">
        <f t="shared" si="34"/>
        <v>1.9632835038027801</v>
      </c>
      <c r="E560" s="4">
        <f t="shared" si="35"/>
        <v>2.0381159814865235</v>
      </c>
      <c r="G560" s="4">
        <f t="shared" si="33"/>
        <v>1.0339300026716538</v>
      </c>
    </row>
    <row r="561" spans="1:7" x14ac:dyDescent="0.2">
      <c r="A561" s="4">
        <f>IF('True_Odds_Calculator_2-way'!A562="","",'True_Odds_Calculator_2-way'!A562)</f>
        <v>1.63</v>
      </c>
      <c r="B561" s="4">
        <f>IF('True_Odds_Calculator_2-way'!B562="","",'True_Odds_Calculator_2-way'!B562)</f>
        <v>2.35</v>
      </c>
      <c r="C561" s="4">
        <f t="shared" si="32"/>
        <v>3.9028847408954404E-2</v>
      </c>
      <c r="D561" s="4">
        <f t="shared" si="34"/>
        <v>1.6835512581035048</v>
      </c>
      <c r="E561" s="4">
        <f t="shared" si="35"/>
        <v>2.4629480790869636</v>
      </c>
      <c r="G561" s="4">
        <f t="shared" si="33"/>
        <v>1.0390288474089544</v>
      </c>
    </row>
    <row r="562" spans="1:7" x14ac:dyDescent="0.2">
      <c r="A562" s="4">
        <f>IF('True_Odds_Calculator_2-way'!A563="","",'True_Odds_Calculator_2-way'!A563)</f>
        <v>1.94</v>
      </c>
      <c r="B562" s="4">
        <f>IF('True_Odds_Calculator_2-way'!B563="","",'True_Odds_Calculator_2-way'!B563)</f>
        <v>1.93</v>
      </c>
      <c r="C562" s="4">
        <f t="shared" si="32"/>
        <v>3.3598632551679941E-2</v>
      </c>
      <c r="D562" s="4">
        <f t="shared" si="34"/>
        <v>2.0053558995233249</v>
      </c>
      <c r="E562" s="4">
        <f t="shared" si="35"/>
        <v>1.9946726333173512</v>
      </c>
      <c r="G562" s="4">
        <f t="shared" si="33"/>
        <v>1.0335986325516799</v>
      </c>
    </row>
    <row r="563" spans="1:7" x14ac:dyDescent="0.2">
      <c r="A563" s="4">
        <f>IF('True_Odds_Calculator_2-way'!A564="","",'True_Odds_Calculator_2-way'!A564)</f>
        <v>1.94</v>
      </c>
      <c r="B563" s="4">
        <f>IF('True_Odds_Calculator_2-way'!B564="","",'True_Odds_Calculator_2-way'!B564)</f>
        <v>1.94</v>
      </c>
      <c r="C563" s="4">
        <f t="shared" si="32"/>
        <v>3.0927835051546504E-2</v>
      </c>
      <c r="D563" s="4">
        <f t="shared" si="34"/>
        <v>2.0000000000000004</v>
      </c>
      <c r="E563" s="4">
        <f t="shared" si="35"/>
        <v>2.0000000000000004</v>
      </c>
      <c r="G563" s="4">
        <f t="shared" si="33"/>
        <v>1.0309278350515465</v>
      </c>
    </row>
    <row r="564" spans="1:7" x14ac:dyDescent="0.2">
      <c r="A564" s="4">
        <f>IF('True_Odds_Calculator_2-way'!A565="","",'True_Odds_Calculator_2-way'!A565)</f>
        <v>2.2200000000000002</v>
      </c>
      <c r="B564" s="4">
        <f>IF('True_Odds_Calculator_2-way'!B565="","",'True_Odds_Calculator_2-way'!B565)</f>
        <v>1.71</v>
      </c>
      <c r="C564" s="4">
        <f t="shared" si="32"/>
        <v>3.5245772087877381E-2</v>
      </c>
      <c r="D564" s="4">
        <f t="shared" si="34"/>
        <v>2.3103888990323171</v>
      </c>
      <c r="E564" s="4">
        <f t="shared" si="35"/>
        <v>1.7631322279503969</v>
      </c>
      <c r="G564" s="4">
        <f t="shared" si="33"/>
        <v>1.0352457720878774</v>
      </c>
    </row>
    <row r="565" spans="1:7" x14ac:dyDescent="0.2">
      <c r="A565" s="4">
        <f>IF('True_Odds_Calculator_2-way'!A566="","",'True_Odds_Calculator_2-way'!A566)</f>
        <v>1.93</v>
      </c>
      <c r="B565" s="4">
        <f>IF('True_Odds_Calculator_2-way'!B566="","",'True_Odds_Calculator_2-way'!B566)</f>
        <v>1.96</v>
      </c>
      <c r="C565" s="4">
        <f t="shared" si="32"/>
        <v>2.8338796658559762E-2</v>
      </c>
      <c r="D565" s="4">
        <f t="shared" si="34"/>
        <v>1.9842635333613092</v>
      </c>
      <c r="E565" s="4">
        <f t="shared" si="35"/>
        <v>2.0159880622468553</v>
      </c>
      <c r="G565" s="4">
        <f t="shared" si="33"/>
        <v>1.0283387966585598</v>
      </c>
    </row>
    <row r="566" spans="1:7" x14ac:dyDescent="0.2">
      <c r="A566" s="4">
        <f>IF('True_Odds_Calculator_2-way'!A567="","",'True_Odds_Calculator_2-way'!A567)</f>
        <v>1.88</v>
      </c>
      <c r="B566" s="4">
        <f>IF('True_Odds_Calculator_2-way'!B567="","",'True_Odds_Calculator_2-way'!B567)</f>
        <v>2.0099999999999998</v>
      </c>
      <c r="C566" s="4">
        <f t="shared" si="32"/>
        <v>2.9427331427966497E-2</v>
      </c>
      <c r="D566" s="4">
        <f t="shared" si="34"/>
        <v>1.9334834220221038</v>
      </c>
      <c r="E566" s="4">
        <f t="shared" si="35"/>
        <v>2.0712563034422273</v>
      </c>
      <c r="G566" s="4">
        <f t="shared" si="33"/>
        <v>1.0294273314279665</v>
      </c>
    </row>
    <row r="567" spans="1:7" x14ac:dyDescent="0.2">
      <c r="A567" s="4">
        <f>IF('True_Odds_Calculator_2-way'!A568="","",'True_Odds_Calculator_2-way'!A568)</f>
        <v>2.25</v>
      </c>
      <c r="B567" s="4">
        <f>IF('True_Odds_Calculator_2-way'!B568="","",'True_Odds_Calculator_2-way'!B568)</f>
        <v>1.71</v>
      </c>
      <c r="C567" s="4">
        <f t="shared" si="32"/>
        <v>2.9239766081871288E-2</v>
      </c>
      <c r="D567" s="4">
        <f t="shared" si="34"/>
        <v>2.3265306122448979</v>
      </c>
      <c r="E567" s="4">
        <f t="shared" si="35"/>
        <v>1.7538461538461536</v>
      </c>
      <c r="G567" s="4">
        <f t="shared" si="33"/>
        <v>1.0292397660818713</v>
      </c>
    </row>
    <row r="568" spans="1:7" x14ac:dyDescent="0.2">
      <c r="A568" s="4">
        <f>IF('True_Odds_Calculator_2-way'!A569="","",'True_Odds_Calculator_2-way'!A569)</f>
        <v>1.69</v>
      </c>
      <c r="B568" s="4">
        <f>IF('True_Odds_Calculator_2-way'!B569="","",'True_Odds_Calculator_2-way'!B569)</f>
        <v>2.27</v>
      </c>
      <c r="C568" s="4">
        <f t="shared" si="32"/>
        <v>3.2244610692594433E-2</v>
      </c>
      <c r="D568" s="4">
        <f t="shared" si="34"/>
        <v>1.7373366845549443</v>
      </c>
      <c r="E568" s="4">
        <f t="shared" si="35"/>
        <v>2.3562325338574457</v>
      </c>
      <c r="G568" s="4">
        <f t="shared" si="33"/>
        <v>1.0322446106925944</v>
      </c>
    </row>
    <row r="569" spans="1:7" x14ac:dyDescent="0.2">
      <c r="A569" s="4">
        <f>IF('True_Odds_Calculator_2-way'!A570="","",'True_Odds_Calculator_2-way'!A570)</f>
        <v>1.81</v>
      </c>
      <c r="B569" s="4">
        <f>IF('True_Odds_Calculator_2-way'!B570="","",'True_Odds_Calculator_2-way'!B570)</f>
        <v>2.09</v>
      </c>
      <c r="C569" s="4">
        <f t="shared" si="32"/>
        <v>3.0955087366835166E-2</v>
      </c>
      <c r="D569" s="4">
        <f t="shared" si="34"/>
        <v>1.8621674173619833</v>
      </c>
      <c r="E569" s="4">
        <f t="shared" si="35"/>
        <v>2.159867538325388</v>
      </c>
      <c r="G569" s="4">
        <f t="shared" si="33"/>
        <v>1.0309550873668352</v>
      </c>
    </row>
    <row r="570" spans="1:7" x14ac:dyDescent="0.2">
      <c r="A570" s="4">
        <f>IF('True_Odds_Calculator_2-way'!A571="","",'True_Odds_Calculator_2-way'!A571)</f>
        <v>1.6</v>
      </c>
      <c r="B570" s="4">
        <f>IF('True_Odds_Calculator_2-way'!B571="","",'True_Odds_Calculator_2-way'!B571)</f>
        <v>2.44</v>
      </c>
      <c r="C570" s="4">
        <f t="shared" si="32"/>
        <v>3.4836065573770503E-2</v>
      </c>
      <c r="D570" s="4">
        <f t="shared" si="34"/>
        <v>1.6458684654300169</v>
      </c>
      <c r="E570" s="4">
        <f t="shared" si="35"/>
        <v>2.548302872062663</v>
      </c>
      <c r="G570" s="4">
        <f t="shared" si="33"/>
        <v>1.0348360655737705</v>
      </c>
    </row>
    <row r="571" spans="1:7" x14ac:dyDescent="0.2">
      <c r="A571" s="4">
        <f>IF('True_Odds_Calculator_2-way'!A572="","",'True_Odds_Calculator_2-way'!A572)</f>
        <v>2.17</v>
      </c>
      <c r="B571" s="4">
        <f>IF('True_Odds_Calculator_2-way'!B572="","",'True_Odds_Calculator_2-way'!B572)</f>
        <v>1.75</v>
      </c>
      <c r="C571" s="4">
        <f t="shared" si="32"/>
        <v>3.2258064516129004E-2</v>
      </c>
      <c r="D571" s="4">
        <f t="shared" si="34"/>
        <v>2.2487046632124348</v>
      </c>
      <c r="E571" s="4">
        <f t="shared" si="35"/>
        <v>1.8008298755186722</v>
      </c>
      <c r="G571" s="4">
        <f t="shared" si="33"/>
        <v>1.032258064516129</v>
      </c>
    </row>
    <row r="572" spans="1:7" x14ac:dyDescent="0.2">
      <c r="A572" s="4">
        <f>IF('True_Odds_Calculator_2-way'!A573="","",'True_Odds_Calculator_2-way'!A573)</f>
        <v>2.5299999999999998</v>
      </c>
      <c r="B572" s="4">
        <f>IF('True_Odds_Calculator_2-way'!B573="","",'True_Odds_Calculator_2-way'!B573)</f>
        <v>1.56</v>
      </c>
      <c r="C572" s="4">
        <f t="shared" si="32"/>
        <v>3.6282558021688338E-2</v>
      </c>
      <c r="D572" s="4">
        <f t="shared" si="34"/>
        <v>2.6517065305025525</v>
      </c>
      <c r="E572" s="4">
        <f t="shared" si="35"/>
        <v>1.6054344288968434</v>
      </c>
      <c r="G572" s="4">
        <f t="shared" si="33"/>
        <v>1.0362825580216883</v>
      </c>
    </row>
    <row r="573" spans="1:7" x14ac:dyDescent="0.2">
      <c r="A573" s="4">
        <f>IF('True_Odds_Calculator_2-way'!A574="","",'True_Odds_Calculator_2-way'!A574)</f>
        <v>1.89</v>
      </c>
      <c r="B573" s="4">
        <f>IF('True_Odds_Calculator_2-way'!B574="","",'True_Odds_Calculator_2-way'!B574)</f>
        <v>2</v>
      </c>
      <c r="C573" s="4">
        <f t="shared" si="32"/>
        <v>2.9100529100529293E-2</v>
      </c>
      <c r="D573" s="4">
        <f t="shared" si="34"/>
        <v>1.9434447300771212</v>
      </c>
      <c r="E573" s="4">
        <f t="shared" si="35"/>
        <v>2.0599455040871937</v>
      </c>
      <c r="G573" s="4">
        <f t="shared" si="33"/>
        <v>1.0291005291005293</v>
      </c>
    </row>
    <row r="574" spans="1:7" x14ac:dyDescent="0.2">
      <c r="A574" s="4">
        <f>IF('True_Odds_Calculator_2-way'!A575="","",'True_Odds_Calculator_2-way'!A575)</f>
        <v>1.94</v>
      </c>
      <c r="B574" s="4">
        <f>IF('True_Odds_Calculator_2-way'!B575="","",'True_Odds_Calculator_2-way'!B575)</f>
        <v>1.94</v>
      </c>
      <c r="C574" s="4">
        <f t="shared" si="32"/>
        <v>3.0927835051546504E-2</v>
      </c>
      <c r="D574" s="4">
        <f t="shared" si="34"/>
        <v>2.0000000000000004</v>
      </c>
      <c r="E574" s="4">
        <f t="shared" si="35"/>
        <v>2.0000000000000004</v>
      </c>
      <c r="G574" s="4">
        <f t="shared" si="33"/>
        <v>1.0309278350515465</v>
      </c>
    </row>
    <row r="575" spans="1:7" x14ac:dyDescent="0.2">
      <c r="A575" s="4">
        <f>IF('True_Odds_Calculator_2-way'!A576="","",'True_Odds_Calculator_2-way'!A576)</f>
        <v>2.14</v>
      </c>
      <c r="B575" s="4">
        <f>IF('True_Odds_Calculator_2-way'!B576="","",'True_Odds_Calculator_2-way'!B576)</f>
        <v>1.76</v>
      </c>
      <c r="C575" s="4">
        <f t="shared" si="32"/>
        <v>3.5471537807986397E-2</v>
      </c>
      <c r="D575" s="4">
        <f t="shared" si="34"/>
        <v>2.2244271202456889</v>
      </c>
      <c r="E575" s="4">
        <f t="shared" si="35"/>
        <v>1.8167084699980707</v>
      </c>
      <c r="G575" s="4">
        <f t="shared" si="33"/>
        <v>1.0354715378079864</v>
      </c>
    </row>
    <row r="576" spans="1:7" x14ac:dyDescent="0.2">
      <c r="A576" s="4">
        <f>IF('True_Odds_Calculator_2-way'!A577="","",'True_Odds_Calculator_2-way'!A577)</f>
        <v>1.92</v>
      </c>
      <c r="B576" s="4">
        <f>IF('True_Odds_Calculator_2-way'!B577="","",'True_Odds_Calculator_2-way'!B577)</f>
        <v>1.97</v>
      </c>
      <c r="C576" s="4">
        <f t="shared" si="32"/>
        <v>2.844754653130277E-2</v>
      </c>
      <c r="D576" s="4">
        <f t="shared" si="34"/>
        <v>1.9739066903246005</v>
      </c>
      <c r="E576" s="4">
        <f t="shared" si="35"/>
        <v>2.0267924123888115</v>
      </c>
      <c r="G576" s="4">
        <f t="shared" si="33"/>
        <v>1.0284475465313028</v>
      </c>
    </row>
    <row r="577" spans="1:7" x14ac:dyDescent="0.2">
      <c r="A577" s="4">
        <f>IF('True_Odds_Calculator_2-way'!A578="","",'True_Odds_Calculator_2-way'!A578)</f>
        <v>1.78</v>
      </c>
      <c r="B577" s="4">
        <f>IF('True_Odds_Calculator_2-way'!B578="","",'True_Odds_Calculator_2-way'!B578)</f>
        <v>2.12</v>
      </c>
      <c r="C577" s="4">
        <f t="shared" si="32"/>
        <v>3.3495866016535869E-2</v>
      </c>
      <c r="D577" s="4">
        <f t="shared" si="34"/>
        <v>1.8346946713341112</v>
      </c>
      <c r="E577" s="4">
        <f t="shared" si="35"/>
        <v>2.1980428704566637</v>
      </c>
      <c r="G577" s="4">
        <f t="shared" si="33"/>
        <v>1.0334958660165359</v>
      </c>
    </row>
    <row r="578" spans="1:7" x14ac:dyDescent="0.2">
      <c r="A578" s="4">
        <f>IF('True_Odds_Calculator_2-way'!A579="","",'True_Odds_Calculator_2-way'!A579)</f>
        <v>2.2000000000000002</v>
      </c>
      <c r="B578" s="4">
        <f>IF('True_Odds_Calculator_2-way'!B579="","",'True_Odds_Calculator_2-way'!B579)</f>
        <v>1.72</v>
      </c>
      <c r="C578" s="4">
        <f t="shared" ref="C578:C641" si="36">IF(A578="","",((1/A578)+(1/B578))-1)</f>
        <v>3.5940803382663811E-2</v>
      </c>
      <c r="D578" s="4">
        <f t="shared" si="34"/>
        <v>2.2905569007263922</v>
      </c>
      <c r="E578" s="4">
        <f t="shared" si="35"/>
        <v>1.7748592870544089</v>
      </c>
      <c r="G578" s="4">
        <f t="shared" ref="G578:G641" si="37">IF(A578="","",C578+1)</f>
        <v>1.0359408033826638</v>
      </c>
    </row>
    <row r="579" spans="1:7" x14ac:dyDescent="0.2">
      <c r="A579" s="4">
        <f>IF('True_Odds_Calculator_2-way'!A580="","",'True_Odds_Calculator_2-way'!A580)</f>
        <v>1.85</v>
      </c>
      <c r="B579" s="4">
        <f>IF('True_Odds_Calculator_2-way'!B580="","",'True_Odds_Calculator_2-way'!B580)</f>
        <v>2.0499999999999998</v>
      </c>
      <c r="C579" s="4">
        <f t="shared" si="36"/>
        <v>2.8345418589321048E-2</v>
      </c>
      <c r="D579" s="4">
        <f t="shared" ref="D579:D642" si="38">IF(A579="","",(2*A579)/(2-($C579*A579)))</f>
        <v>1.8998121477770822</v>
      </c>
      <c r="E579" s="4">
        <f t="shared" ref="E579:E642" si="39">IF(B579="","",(2*B579)/(2-($C579*B579)))</f>
        <v>2.1113430758524703</v>
      </c>
      <c r="G579" s="4">
        <f t="shared" si="37"/>
        <v>1.028345418589321</v>
      </c>
    </row>
    <row r="580" spans="1:7" x14ac:dyDescent="0.2">
      <c r="A580" s="4">
        <f>IF('True_Odds_Calculator_2-way'!A581="","",'True_Odds_Calculator_2-way'!A581)</f>
        <v>1.72</v>
      </c>
      <c r="B580" s="4">
        <f>IF('True_Odds_Calculator_2-way'!B581="","",'True_Odds_Calculator_2-way'!B581)</f>
        <v>2.21</v>
      </c>
      <c r="C580" s="4">
        <f t="shared" si="36"/>
        <v>3.3884036620014824E-2</v>
      </c>
      <c r="D580" s="4">
        <f t="shared" si="38"/>
        <v>1.7716256524981358</v>
      </c>
      <c r="E580" s="4">
        <f t="shared" si="39"/>
        <v>2.2959652089876781</v>
      </c>
      <c r="G580" s="4">
        <f t="shared" si="37"/>
        <v>1.0338840366200148</v>
      </c>
    </row>
    <row r="581" spans="1:7" x14ac:dyDescent="0.2">
      <c r="A581" s="4">
        <f>IF('True_Odds_Calculator_2-way'!A582="","",'True_Odds_Calculator_2-way'!A582)</f>
        <v>2.08</v>
      </c>
      <c r="B581" s="4">
        <f>IF('True_Odds_Calculator_2-way'!B582="","",'True_Odds_Calculator_2-way'!B582)</f>
        <v>1.81</v>
      </c>
      <c r="C581" s="4">
        <f t="shared" si="36"/>
        <v>3.3255418614534626E-2</v>
      </c>
      <c r="D581" s="4">
        <f t="shared" si="38"/>
        <v>2.1545152798443401</v>
      </c>
      <c r="E581" s="4">
        <f t="shared" si="39"/>
        <v>1.8661643699811639</v>
      </c>
      <c r="G581" s="4">
        <f t="shared" si="37"/>
        <v>1.0332554186145346</v>
      </c>
    </row>
    <row r="582" spans="1:7" x14ac:dyDescent="0.2">
      <c r="A582" s="4">
        <f>IF('True_Odds_Calculator_2-way'!A583="","",'True_Odds_Calculator_2-way'!A583)</f>
        <v>2.08</v>
      </c>
      <c r="B582" s="4">
        <f>IF('True_Odds_Calculator_2-way'!B583="","",'True_Odds_Calculator_2-way'!B583)</f>
        <v>1.81</v>
      </c>
      <c r="C582" s="4">
        <f t="shared" si="36"/>
        <v>3.3255418614534626E-2</v>
      </c>
      <c r="D582" s="4">
        <f t="shared" si="38"/>
        <v>2.1545152798443401</v>
      </c>
      <c r="E582" s="4">
        <f t="shared" si="39"/>
        <v>1.8661643699811639</v>
      </c>
      <c r="G582" s="4">
        <f t="shared" si="37"/>
        <v>1.0332554186145346</v>
      </c>
    </row>
    <row r="583" spans="1:7" x14ac:dyDescent="0.2">
      <c r="A583" s="4">
        <f>IF('True_Odds_Calculator_2-way'!A584="","",'True_Odds_Calculator_2-way'!A584)</f>
        <v>2.5099999999999998</v>
      </c>
      <c r="B583" s="4">
        <f>IF('True_Odds_Calculator_2-way'!B584="","",'True_Odds_Calculator_2-way'!B584)</f>
        <v>1.57</v>
      </c>
      <c r="C583" s="4">
        <f t="shared" si="36"/>
        <v>3.5349049661227649E-2</v>
      </c>
      <c r="D583" s="4">
        <f t="shared" si="38"/>
        <v>2.6265204785550034</v>
      </c>
      <c r="E583" s="4">
        <f t="shared" si="39"/>
        <v>1.6148093511176675</v>
      </c>
      <c r="G583" s="4">
        <f t="shared" si="37"/>
        <v>1.0353490496612276</v>
      </c>
    </row>
    <row r="584" spans="1:7" x14ac:dyDescent="0.2">
      <c r="A584" s="4">
        <f>IF('True_Odds_Calculator_2-way'!A585="","",'True_Odds_Calculator_2-way'!A585)</f>
        <v>1.74</v>
      </c>
      <c r="B584" s="4">
        <f>IF('True_Odds_Calculator_2-way'!B585="","",'True_Odds_Calculator_2-way'!B585)</f>
        <v>2.19</v>
      </c>
      <c r="C584" s="4">
        <f t="shared" si="36"/>
        <v>3.1333648244370904E-2</v>
      </c>
      <c r="D584" s="4">
        <f t="shared" si="38"/>
        <v>1.7887621461765948</v>
      </c>
      <c r="E584" s="4">
        <f t="shared" si="39"/>
        <v>2.2678093197643276</v>
      </c>
      <c r="G584" s="4">
        <f t="shared" si="37"/>
        <v>1.0313336482443709</v>
      </c>
    </row>
    <row r="585" spans="1:7" x14ac:dyDescent="0.2">
      <c r="A585" s="4">
        <f>IF('True_Odds_Calculator_2-way'!A586="","",'True_Odds_Calculator_2-way'!A586)</f>
        <v>2.2000000000000002</v>
      </c>
      <c r="B585" s="4">
        <f>IF('True_Odds_Calculator_2-way'!B586="","",'True_Odds_Calculator_2-way'!B586)</f>
        <v>1.72</v>
      </c>
      <c r="C585" s="4">
        <f t="shared" si="36"/>
        <v>3.5940803382663811E-2</v>
      </c>
      <c r="D585" s="4">
        <f t="shared" si="38"/>
        <v>2.2905569007263922</v>
      </c>
      <c r="E585" s="4">
        <f t="shared" si="39"/>
        <v>1.7748592870544089</v>
      </c>
      <c r="G585" s="4">
        <f t="shared" si="37"/>
        <v>1.0359408033826638</v>
      </c>
    </row>
    <row r="586" spans="1:7" x14ac:dyDescent="0.2">
      <c r="A586" s="4">
        <f>IF('True_Odds_Calculator_2-way'!A587="","",'True_Odds_Calculator_2-way'!A587)</f>
        <v>1.98</v>
      </c>
      <c r="B586" s="4">
        <f>IF('True_Odds_Calculator_2-way'!B587="","",'True_Odds_Calculator_2-way'!B587)</f>
        <v>1.91</v>
      </c>
      <c r="C586" s="4">
        <f t="shared" si="36"/>
        <v>2.861071447458885E-2</v>
      </c>
      <c r="D586" s="4">
        <f t="shared" si="38"/>
        <v>2.0377175494369308</v>
      </c>
      <c r="E586" s="4">
        <f t="shared" si="39"/>
        <v>1.9636533568721115</v>
      </c>
      <c r="G586" s="4">
        <f t="shared" si="37"/>
        <v>1.0286107144745888</v>
      </c>
    </row>
    <row r="587" spans="1:7" x14ac:dyDescent="0.2">
      <c r="A587" s="4">
        <f>IF('True_Odds_Calculator_2-way'!A588="","",'True_Odds_Calculator_2-way'!A588)</f>
        <v>1.98</v>
      </c>
      <c r="B587" s="4">
        <f>IF('True_Odds_Calculator_2-way'!B588="","",'True_Odds_Calculator_2-way'!B588)</f>
        <v>1.91</v>
      </c>
      <c r="C587" s="4">
        <f t="shared" si="36"/>
        <v>2.861071447458885E-2</v>
      </c>
      <c r="D587" s="4">
        <f t="shared" si="38"/>
        <v>2.0377175494369308</v>
      </c>
      <c r="E587" s="4">
        <f t="shared" si="39"/>
        <v>1.9636533568721115</v>
      </c>
      <c r="G587" s="4">
        <f t="shared" si="37"/>
        <v>1.0286107144745888</v>
      </c>
    </row>
    <row r="588" spans="1:7" x14ac:dyDescent="0.2">
      <c r="A588" s="4">
        <f>IF('True_Odds_Calculator_2-way'!A589="","",'True_Odds_Calculator_2-way'!A589)</f>
        <v>2.1800000000000002</v>
      </c>
      <c r="B588" s="4">
        <f>IF('True_Odds_Calculator_2-way'!B589="","",'True_Odds_Calculator_2-way'!B589)</f>
        <v>1.74</v>
      </c>
      <c r="C588" s="4">
        <f t="shared" si="36"/>
        <v>3.3428240008436028E-2</v>
      </c>
      <c r="D588" s="4">
        <f t="shared" si="38"/>
        <v>2.2624358821424311</v>
      </c>
      <c r="E588" s="4">
        <f t="shared" si="39"/>
        <v>1.7921194368326561</v>
      </c>
      <c r="G588" s="4">
        <f t="shared" si="37"/>
        <v>1.033428240008436</v>
      </c>
    </row>
    <row r="589" spans="1:7" x14ac:dyDescent="0.2">
      <c r="A589" s="4">
        <f>IF('True_Odds_Calculator_2-way'!A590="","",'True_Odds_Calculator_2-way'!A590)</f>
        <v>2.33</v>
      </c>
      <c r="B589" s="4">
        <f>IF('True_Odds_Calculator_2-way'!B590="","",'True_Odds_Calculator_2-way'!B590)</f>
        <v>1.65</v>
      </c>
      <c r="C589" s="4">
        <f t="shared" si="36"/>
        <v>3.5245155416829377E-2</v>
      </c>
      <c r="D589" s="4">
        <f t="shared" si="38"/>
        <v>2.4297677358192451</v>
      </c>
      <c r="E589" s="4">
        <f t="shared" si="39"/>
        <v>1.6994142999226434</v>
      </c>
      <c r="G589" s="4">
        <f t="shared" si="37"/>
        <v>1.0352451554168294</v>
      </c>
    </row>
    <row r="590" spans="1:7" x14ac:dyDescent="0.2">
      <c r="A590" s="4">
        <f>IF('True_Odds_Calculator_2-way'!A591="","",'True_Odds_Calculator_2-way'!A591)</f>
        <v>2.4700000000000002</v>
      </c>
      <c r="B590" s="4">
        <f>IF('True_Odds_Calculator_2-way'!B591="","",'True_Odds_Calculator_2-way'!B591)</f>
        <v>1.59</v>
      </c>
      <c r="C590" s="4">
        <f t="shared" si="36"/>
        <v>3.37891172052045E-2</v>
      </c>
      <c r="D590" s="4">
        <f t="shared" si="38"/>
        <v>2.5775604633610079</v>
      </c>
      <c r="E590" s="4">
        <f t="shared" si="39"/>
        <v>1.6338901254342355</v>
      </c>
      <c r="G590" s="4">
        <f t="shared" si="37"/>
        <v>1.0337891172052045</v>
      </c>
    </row>
    <row r="591" spans="1:7" x14ac:dyDescent="0.2">
      <c r="A591" s="4">
        <f>IF('True_Odds_Calculator_2-way'!A592="","",'True_Odds_Calculator_2-way'!A592)</f>
        <v>2.4</v>
      </c>
      <c r="B591" s="4">
        <f>IF('True_Odds_Calculator_2-way'!B592="","",'True_Odds_Calculator_2-way'!B592)</f>
        <v>1.62</v>
      </c>
      <c r="C591" s="4">
        <f t="shared" si="36"/>
        <v>3.3950617283950546E-2</v>
      </c>
      <c r="D591" s="4">
        <f t="shared" si="38"/>
        <v>2.5019305019305014</v>
      </c>
      <c r="E591" s="4">
        <f t="shared" si="39"/>
        <v>1.6658097686375322</v>
      </c>
      <c r="G591" s="4">
        <f t="shared" si="37"/>
        <v>1.0339506172839505</v>
      </c>
    </row>
    <row r="592" spans="1:7" x14ac:dyDescent="0.2">
      <c r="A592" s="4">
        <f>IF('True_Odds_Calculator_2-way'!A593="","",'True_Odds_Calculator_2-way'!A593)</f>
        <v>2.4300000000000002</v>
      </c>
      <c r="B592" s="4">
        <f>IF('True_Odds_Calculator_2-way'!B593="","",'True_Odds_Calculator_2-way'!B593)</f>
        <v>1.61</v>
      </c>
      <c r="C592" s="4">
        <f t="shared" si="36"/>
        <v>3.2640646167216181E-2</v>
      </c>
      <c r="D592" s="4">
        <f t="shared" si="38"/>
        <v>2.5303495779840248</v>
      </c>
      <c r="E592" s="4">
        <f t="shared" si="39"/>
        <v>1.6534454704900365</v>
      </c>
      <c r="G592" s="4">
        <f t="shared" si="37"/>
        <v>1.0326406461672162</v>
      </c>
    </row>
    <row r="593" spans="1:7" x14ac:dyDescent="0.2">
      <c r="A593" s="4">
        <f>IF('True_Odds_Calculator_2-way'!A594="","",'True_Odds_Calculator_2-way'!A594)</f>
        <v>2.29</v>
      </c>
      <c r="B593" s="4">
        <f>IF('True_Odds_Calculator_2-way'!B594="","",'True_Odds_Calculator_2-way'!B594)</f>
        <v>1.68</v>
      </c>
      <c r="C593" s="4">
        <f t="shared" si="36"/>
        <v>3.1919317945518833E-2</v>
      </c>
      <c r="D593" s="4">
        <f t="shared" si="38"/>
        <v>2.3768688990485605</v>
      </c>
      <c r="E593" s="4">
        <f t="shared" si="39"/>
        <v>1.7262855604415328</v>
      </c>
      <c r="G593" s="4">
        <f t="shared" si="37"/>
        <v>1.0319193179455188</v>
      </c>
    </row>
    <row r="594" spans="1:7" x14ac:dyDescent="0.2">
      <c r="A594" s="4">
        <f>IF('True_Odds_Calculator_2-way'!A595="","",'True_Odds_Calculator_2-way'!A595)</f>
        <v>1.69</v>
      </c>
      <c r="B594" s="4">
        <f>IF('True_Odds_Calculator_2-way'!B595="","",'True_Odds_Calculator_2-way'!B595)</f>
        <v>2.17</v>
      </c>
      <c r="C594" s="4">
        <f t="shared" si="36"/>
        <v>5.2545469418918689E-2</v>
      </c>
      <c r="D594" s="4">
        <f t="shared" si="38"/>
        <v>1.7685241000168785</v>
      </c>
      <c r="E594" s="4">
        <f t="shared" si="39"/>
        <v>2.3011953691211997</v>
      </c>
      <c r="G594" s="4">
        <f t="shared" si="37"/>
        <v>1.0525454694189187</v>
      </c>
    </row>
    <row r="595" spans="1:7" x14ac:dyDescent="0.2">
      <c r="A595" s="4">
        <f>IF('True_Odds_Calculator_2-way'!A596="","",'True_Odds_Calculator_2-way'!A596)</f>
        <v>1.83</v>
      </c>
      <c r="B595" s="4">
        <f>IF('True_Odds_Calculator_2-way'!B596="","",'True_Odds_Calculator_2-way'!B596)</f>
        <v>2.0099999999999998</v>
      </c>
      <c r="C595" s="4">
        <f t="shared" si="36"/>
        <v>4.3960525242639381E-2</v>
      </c>
      <c r="D595" s="4">
        <f t="shared" si="38"/>
        <v>1.9066946582691862</v>
      </c>
      <c r="E595" s="4">
        <f t="shared" si="39"/>
        <v>2.1029071263184975</v>
      </c>
      <c r="G595" s="4">
        <f t="shared" si="37"/>
        <v>1.0439605252426394</v>
      </c>
    </row>
    <row r="596" spans="1:7" x14ac:dyDescent="0.2">
      <c r="A596" s="4">
        <f>IF('True_Odds_Calculator_2-way'!A597="","",'True_Odds_Calculator_2-way'!A597)</f>
        <v>2.19</v>
      </c>
      <c r="B596" s="4">
        <f>IF('True_Odds_Calculator_2-way'!B597="","",'True_Odds_Calculator_2-way'!B597)</f>
        <v>1.69</v>
      </c>
      <c r="C596" s="4">
        <f t="shared" si="36"/>
        <v>4.8336980897571102E-2</v>
      </c>
      <c r="D596" s="4">
        <f t="shared" si="38"/>
        <v>2.3123926150385805</v>
      </c>
      <c r="E596" s="4">
        <f t="shared" si="39"/>
        <v>1.7619671038537528</v>
      </c>
      <c r="G596" s="4">
        <f t="shared" si="37"/>
        <v>1.0483369808975711</v>
      </c>
    </row>
    <row r="597" spans="1:7" x14ac:dyDescent="0.2">
      <c r="A597" s="4">
        <f>IF('True_Odds_Calculator_2-way'!A598="","",'True_Odds_Calculator_2-way'!A598)</f>
        <v>1.6</v>
      </c>
      <c r="B597" s="4">
        <f>IF('True_Odds_Calculator_2-way'!B598="","",'True_Odds_Calculator_2-way'!B598)</f>
        <v>2.34</v>
      </c>
      <c r="C597" s="4">
        <f t="shared" si="36"/>
        <v>5.2350427350427386E-2</v>
      </c>
      <c r="D597" s="4">
        <f t="shared" si="38"/>
        <v>1.6699375557537914</v>
      </c>
      <c r="E597" s="4">
        <f t="shared" si="39"/>
        <v>2.4926764314247669</v>
      </c>
      <c r="G597" s="4">
        <f t="shared" si="37"/>
        <v>1.0523504273504274</v>
      </c>
    </row>
    <row r="598" spans="1:7" x14ac:dyDescent="0.2">
      <c r="A598" s="4">
        <f>IF('True_Odds_Calculator_2-way'!A599="","",'True_Odds_Calculator_2-way'!A599)</f>
        <v>1.63</v>
      </c>
      <c r="B598" s="4">
        <f>IF('True_Odds_Calculator_2-way'!B599="","",'True_Odds_Calculator_2-way'!B599)</f>
        <v>2.27</v>
      </c>
      <c r="C598" s="4">
        <f t="shared" si="36"/>
        <v>5.4025566876570785E-2</v>
      </c>
      <c r="D598" s="4">
        <f t="shared" si="38"/>
        <v>1.7050759199096792</v>
      </c>
      <c r="E598" s="4">
        <f t="shared" si="39"/>
        <v>2.418286984085487</v>
      </c>
      <c r="G598" s="4">
        <f t="shared" si="37"/>
        <v>1.0540255668765708</v>
      </c>
    </row>
    <row r="599" spans="1:7" x14ac:dyDescent="0.2">
      <c r="A599" s="4">
        <f>IF('True_Odds_Calculator_2-way'!A600="","",'True_Odds_Calculator_2-way'!A600)</f>
        <v>1.99</v>
      </c>
      <c r="B599" s="4">
        <f>IF('True_Odds_Calculator_2-way'!B600="","",'True_Odds_Calculator_2-way'!B600)</f>
        <v>1.83</v>
      </c>
      <c r="C599" s="4">
        <f t="shared" si="36"/>
        <v>4.8960650245764237E-2</v>
      </c>
      <c r="D599" s="4">
        <f t="shared" si="38"/>
        <v>2.0919091248528017</v>
      </c>
      <c r="E599" s="4">
        <f t="shared" si="39"/>
        <v>1.9158271299681719</v>
      </c>
      <c r="G599" s="4">
        <f t="shared" si="37"/>
        <v>1.0489606502457642</v>
      </c>
    </row>
    <row r="600" spans="1:7" x14ac:dyDescent="0.2">
      <c r="A600" s="4">
        <f>IF('True_Odds_Calculator_2-way'!A601="","",'True_Odds_Calculator_2-way'!A601)</f>
        <v>2.09</v>
      </c>
      <c r="B600" s="4">
        <f>IF('True_Odds_Calculator_2-way'!B601="","",'True_Odds_Calculator_2-way'!B601)</f>
        <v>1.74</v>
      </c>
      <c r="C600" s="4">
        <f t="shared" si="36"/>
        <v>5.3181543199692038E-2</v>
      </c>
      <c r="D600" s="4">
        <f t="shared" si="38"/>
        <v>2.2129860646260573</v>
      </c>
      <c r="E600" s="4">
        <f t="shared" si="39"/>
        <v>1.8244117794611951</v>
      </c>
      <c r="G600" s="4">
        <f t="shared" si="37"/>
        <v>1.053181543199692</v>
      </c>
    </row>
    <row r="601" spans="1:7" x14ac:dyDescent="0.2">
      <c r="A601" s="4">
        <f>IF('True_Odds_Calculator_2-way'!A602="","",'True_Odds_Calculator_2-way'!A602)</f>
        <v>1.74</v>
      </c>
      <c r="B601" s="4">
        <f>IF('True_Odds_Calculator_2-way'!B602="","",'True_Odds_Calculator_2-way'!B602)</f>
        <v>2.1</v>
      </c>
      <c r="C601" s="4">
        <f t="shared" si="36"/>
        <v>5.0903119868637159E-2</v>
      </c>
      <c r="D601" s="4">
        <f t="shared" si="38"/>
        <v>1.8206278026905831</v>
      </c>
      <c r="E601" s="4">
        <f t="shared" si="39"/>
        <v>2.2185792349726778</v>
      </c>
      <c r="G601" s="4">
        <f t="shared" si="37"/>
        <v>1.0509031198686372</v>
      </c>
    </row>
    <row r="602" spans="1:7" x14ac:dyDescent="0.2">
      <c r="A602" s="4">
        <f>IF('True_Odds_Calculator_2-way'!A603="","",'True_Odds_Calculator_2-way'!A603)</f>
        <v>1.97</v>
      </c>
      <c r="B602" s="4">
        <f>IF('True_Odds_Calculator_2-way'!B603="","",'True_Odds_Calculator_2-way'!B603)</f>
        <v>1.85</v>
      </c>
      <c r="C602" s="4">
        <f t="shared" si="36"/>
        <v>4.8154753738510081E-2</v>
      </c>
      <c r="D602" s="4">
        <f t="shared" si="38"/>
        <v>2.0680947652149242</v>
      </c>
      <c r="E602" s="4">
        <f t="shared" si="39"/>
        <v>1.9362465134812061</v>
      </c>
      <c r="G602" s="4">
        <f t="shared" si="37"/>
        <v>1.0481547537385101</v>
      </c>
    </row>
    <row r="603" spans="1:7" x14ac:dyDescent="0.2">
      <c r="A603" s="4">
        <f>IF('True_Odds_Calculator_2-way'!A604="","",'True_Odds_Calculator_2-way'!A604)</f>
        <v>2.09</v>
      </c>
      <c r="B603" s="4">
        <f>IF('True_Odds_Calculator_2-way'!B604="","",'True_Odds_Calculator_2-way'!B604)</f>
        <v>1.78</v>
      </c>
      <c r="C603" s="4">
        <f t="shared" si="36"/>
        <v>4.0266652330519959E-2</v>
      </c>
      <c r="D603" s="4">
        <f t="shared" si="38"/>
        <v>2.1818075186206087</v>
      </c>
      <c r="E603" s="4">
        <f t="shared" si="39"/>
        <v>1.8461614808198106</v>
      </c>
      <c r="G603" s="4">
        <f t="shared" si="37"/>
        <v>1.04026665233052</v>
      </c>
    </row>
    <row r="604" spans="1:7" x14ac:dyDescent="0.2">
      <c r="A604" s="4">
        <f>IF('True_Odds_Calculator_2-way'!A605="","",'True_Odds_Calculator_2-way'!A605)</f>
        <v>2.23</v>
      </c>
      <c r="B604" s="4">
        <f>IF('True_Odds_Calculator_2-way'!B605="","",'True_Odds_Calculator_2-way'!B605)</f>
        <v>1.67</v>
      </c>
      <c r="C604" s="4">
        <f t="shared" si="36"/>
        <v>4.7232888483123459E-2</v>
      </c>
      <c r="D604" s="4">
        <f t="shared" si="38"/>
        <v>2.3539711134287793</v>
      </c>
      <c r="E604" s="4">
        <f t="shared" si="39"/>
        <v>1.7385681940197473</v>
      </c>
      <c r="G604" s="4">
        <f t="shared" si="37"/>
        <v>1.0472328884831235</v>
      </c>
    </row>
    <row r="605" spans="1:7" x14ac:dyDescent="0.2">
      <c r="A605" s="4">
        <f>IF('True_Odds_Calculator_2-way'!A606="","",'True_Odds_Calculator_2-way'!A606)</f>
        <v>2.12</v>
      </c>
      <c r="B605" s="4">
        <f>IF('True_Odds_Calculator_2-way'!B606="","",'True_Odds_Calculator_2-way'!B606)</f>
        <v>1.74</v>
      </c>
      <c r="C605" s="4">
        <f t="shared" si="36"/>
        <v>4.6410756885707949E-2</v>
      </c>
      <c r="D605" s="4">
        <f t="shared" si="38"/>
        <v>2.2296905222437133</v>
      </c>
      <c r="E605" s="4">
        <f t="shared" si="39"/>
        <v>1.8132127408572549</v>
      </c>
      <c r="G605" s="4">
        <f t="shared" si="37"/>
        <v>1.0464107568857079</v>
      </c>
    </row>
    <row r="606" spans="1:7" x14ac:dyDescent="0.2">
      <c r="A606" s="4">
        <f>IF('True_Odds_Calculator_2-way'!A607="","",'True_Odds_Calculator_2-way'!A607)</f>
        <v>2.17</v>
      </c>
      <c r="B606" s="4">
        <f>IF('True_Odds_Calculator_2-way'!B607="","",'True_Odds_Calculator_2-way'!B607)</f>
        <v>1.75</v>
      </c>
      <c r="C606" s="4">
        <f t="shared" si="36"/>
        <v>3.2258064516129004E-2</v>
      </c>
      <c r="D606" s="4">
        <f t="shared" si="38"/>
        <v>2.2487046632124348</v>
      </c>
      <c r="E606" s="4">
        <f t="shared" si="39"/>
        <v>1.8008298755186722</v>
      </c>
      <c r="G606" s="4">
        <f t="shared" si="37"/>
        <v>1.032258064516129</v>
      </c>
    </row>
    <row r="607" spans="1:7" x14ac:dyDescent="0.2">
      <c r="A607" s="4">
        <f>IF('True_Odds_Calculator_2-way'!A608="","",'True_Odds_Calculator_2-way'!A608)</f>
        <v>1.54</v>
      </c>
      <c r="B607" s="4">
        <f>IF('True_Odds_Calculator_2-way'!B608="","",'True_Odds_Calculator_2-way'!B608)</f>
        <v>2.59</v>
      </c>
      <c r="C607" s="4">
        <f t="shared" si="36"/>
        <v>3.5451035451035562E-2</v>
      </c>
      <c r="D607" s="4">
        <f t="shared" si="38"/>
        <v>1.583217560433454</v>
      </c>
      <c r="E607" s="4">
        <f t="shared" si="39"/>
        <v>2.7146260123868511</v>
      </c>
      <c r="G607" s="4">
        <f t="shared" si="37"/>
        <v>1.0354510354510356</v>
      </c>
    </row>
    <row r="608" spans="1:7" x14ac:dyDescent="0.2">
      <c r="A608" s="4">
        <f>IF('True_Odds_Calculator_2-way'!A609="","",'True_Odds_Calculator_2-way'!A609)</f>
        <v>1.83</v>
      </c>
      <c r="B608" s="4">
        <f>IF('True_Odds_Calculator_2-way'!B609="","",'True_Odds_Calculator_2-way'!B609)</f>
        <v>2.06</v>
      </c>
      <c r="C608" s="4">
        <f t="shared" si="36"/>
        <v>3.1884980635577431E-2</v>
      </c>
      <c r="D608" s="4">
        <f t="shared" si="38"/>
        <v>1.8849942497124856</v>
      </c>
      <c r="E608" s="4">
        <f t="shared" si="39"/>
        <v>2.1299508446804905</v>
      </c>
      <c r="G608" s="4">
        <f t="shared" si="37"/>
        <v>1.0318849806355774</v>
      </c>
    </row>
    <row r="609" spans="1:7" x14ac:dyDescent="0.2">
      <c r="A609" s="4">
        <f>IF('True_Odds_Calculator_2-way'!A610="","",'True_Odds_Calculator_2-way'!A610)</f>
        <v>1.85</v>
      </c>
      <c r="B609" s="4">
        <f>IF('True_Odds_Calculator_2-way'!B610="","",'True_Odds_Calculator_2-way'!B610)</f>
        <v>2.04</v>
      </c>
      <c r="C609" s="4">
        <f t="shared" si="36"/>
        <v>3.0736618971912932E-2</v>
      </c>
      <c r="D609" s="4">
        <f t="shared" si="38"/>
        <v>1.9041372351160444</v>
      </c>
      <c r="E609" s="4">
        <f t="shared" si="39"/>
        <v>2.1060267857142851</v>
      </c>
      <c r="G609" s="4">
        <f t="shared" si="37"/>
        <v>1.0307366189719129</v>
      </c>
    </row>
    <row r="610" spans="1:7" x14ac:dyDescent="0.2">
      <c r="A610" s="4">
        <f>IF('True_Odds_Calculator_2-way'!A611="","",'True_Odds_Calculator_2-way'!A611)</f>
        <v>1.93</v>
      </c>
      <c r="B610" s="4">
        <f>IF('True_Odds_Calculator_2-way'!B611="","",'True_Odds_Calculator_2-way'!B611)</f>
        <v>1.96</v>
      </c>
      <c r="C610" s="4">
        <f t="shared" si="36"/>
        <v>2.8338796658559762E-2</v>
      </c>
      <c r="D610" s="4">
        <f t="shared" si="38"/>
        <v>1.9842635333613092</v>
      </c>
      <c r="E610" s="4">
        <f t="shared" si="39"/>
        <v>2.0159880622468553</v>
      </c>
      <c r="G610" s="4">
        <f t="shared" si="37"/>
        <v>1.0283387966585598</v>
      </c>
    </row>
    <row r="611" spans="1:7" x14ac:dyDescent="0.2">
      <c r="A611" s="4">
        <f>IF('True_Odds_Calculator_2-way'!A612="","",'True_Odds_Calculator_2-way'!A612)</f>
        <v>1.69</v>
      </c>
      <c r="B611" s="4">
        <f>IF('True_Odds_Calculator_2-way'!B612="","",'True_Odds_Calculator_2-way'!B612)</f>
        <v>2.2400000000000002</v>
      </c>
      <c r="C611" s="4">
        <f t="shared" si="36"/>
        <v>3.8144547759932479E-2</v>
      </c>
      <c r="D611" s="4">
        <f t="shared" si="38"/>
        <v>1.7462865578005351</v>
      </c>
      <c r="E611" s="4">
        <f t="shared" si="39"/>
        <v>2.3399678575843743</v>
      </c>
      <c r="G611" s="4">
        <f t="shared" si="37"/>
        <v>1.0381445477599325</v>
      </c>
    </row>
    <row r="612" spans="1:7" x14ac:dyDescent="0.2">
      <c r="A612" s="4">
        <f>IF('True_Odds_Calculator_2-way'!A613="","",'True_Odds_Calculator_2-way'!A613)</f>
        <v>1.65</v>
      </c>
      <c r="B612" s="4">
        <f>IF('True_Odds_Calculator_2-way'!B613="","",'True_Odds_Calculator_2-way'!B613)</f>
        <v>2.31</v>
      </c>
      <c r="C612" s="4">
        <f t="shared" si="36"/>
        <v>3.8961038961038863E-2</v>
      </c>
      <c r="D612" s="4">
        <f t="shared" si="38"/>
        <v>1.7047970479704795</v>
      </c>
      <c r="E612" s="4">
        <f t="shared" si="39"/>
        <v>2.418848167539267</v>
      </c>
      <c r="G612" s="4">
        <f t="shared" si="37"/>
        <v>1.0389610389610389</v>
      </c>
    </row>
    <row r="613" spans="1:7" x14ac:dyDescent="0.2">
      <c r="A613" s="4">
        <f>IF('True_Odds_Calculator_2-way'!A614="","",'True_Odds_Calculator_2-way'!A614)</f>
        <v>3</v>
      </c>
      <c r="B613" s="4">
        <f>IF('True_Odds_Calculator_2-way'!B614="","",'True_Odds_Calculator_2-way'!B614)</f>
        <v>1.42</v>
      </c>
      <c r="C613" s="4">
        <f t="shared" si="36"/>
        <v>3.7558685446009488E-2</v>
      </c>
      <c r="D613" s="4">
        <f t="shared" si="38"/>
        <v>3.1791044776119408</v>
      </c>
      <c r="E613" s="4">
        <f t="shared" si="39"/>
        <v>1.4589041095890412</v>
      </c>
      <c r="G613" s="4">
        <f t="shared" si="37"/>
        <v>1.0375586854460095</v>
      </c>
    </row>
    <row r="614" spans="1:7" x14ac:dyDescent="0.2">
      <c r="A614" s="4">
        <f>IF('True_Odds_Calculator_2-way'!A615="","",'True_Odds_Calculator_2-way'!A615)</f>
        <v>1.63</v>
      </c>
      <c r="B614" s="4">
        <f>IF('True_Odds_Calculator_2-way'!B615="","",'True_Odds_Calculator_2-way'!B615)</f>
        <v>2.3199999999999998</v>
      </c>
      <c r="C614" s="4">
        <f t="shared" si="36"/>
        <v>4.4531415273958208E-2</v>
      </c>
      <c r="D614" s="4">
        <f t="shared" si="38"/>
        <v>1.6913856337776187</v>
      </c>
      <c r="E614" s="4">
        <f t="shared" si="39"/>
        <v>2.4463708112304308</v>
      </c>
      <c r="G614" s="4">
        <f t="shared" si="37"/>
        <v>1.0445314152739582</v>
      </c>
    </row>
    <row r="615" spans="1:7" x14ac:dyDescent="0.2">
      <c r="A615" s="4">
        <f>IF('True_Odds_Calculator_2-way'!A616="","",'True_Odds_Calculator_2-way'!A616)</f>
        <v>1.49</v>
      </c>
      <c r="B615" s="4">
        <f>IF('True_Odds_Calculator_2-way'!B616="","",'True_Odds_Calculator_2-way'!B616)</f>
        <v>2.67</v>
      </c>
      <c r="C615" s="4">
        <f t="shared" si="36"/>
        <v>4.5672774803307892E-2</v>
      </c>
      <c r="D615" s="4">
        <f t="shared" si="38"/>
        <v>1.542484927204699</v>
      </c>
      <c r="E615" s="4">
        <f t="shared" si="39"/>
        <v>2.8433691884358359</v>
      </c>
      <c r="G615" s="4">
        <f t="shared" si="37"/>
        <v>1.0456727748033079</v>
      </c>
    </row>
    <row r="616" spans="1:7" x14ac:dyDescent="0.2">
      <c r="A616" s="4">
        <f>IF('True_Odds_Calculator_2-way'!A617="","",'True_Odds_Calculator_2-way'!A617)</f>
        <v>1.72</v>
      </c>
      <c r="B616" s="4">
        <f>IF('True_Odds_Calculator_2-way'!B617="","",'True_Odds_Calculator_2-way'!B617)</f>
        <v>2.16</v>
      </c>
      <c r="C616" s="4">
        <f t="shared" si="36"/>
        <v>4.4358311800172245E-2</v>
      </c>
      <c r="D616" s="4">
        <f t="shared" si="38"/>
        <v>1.7882171736619177</v>
      </c>
      <c r="E616" s="4">
        <f t="shared" si="39"/>
        <v>2.2686858817782118</v>
      </c>
      <c r="G616" s="4">
        <f t="shared" si="37"/>
        <v>1.0443583118001722</v>
      </c>
    </row>
    <row r="617" spans="1:7" x14ac:dyDescent="0.2">
      <c r="A617" s="4">
        <f>IF('True_Odds_Calculator_2-way'!A618="","",'True_Odds_Calculator_2-way'!A618)</f>
        <v>1.73</v>
      </c>
      <c r="B617" s="4">
        <f>IF('True_Odds_Calculator_2-way'!B618="","",'True_Odds_Calculator_2-way'!B618)</f>
        <v>2.15</v>
      </c>
      <c r="C617" s="4">
        <f t="shared" si="36"/>
        <v>4.3150961150692391E-2</v>
      </c>
      <c r="D617" s="4">
        <f t="shared" si="38"/>
        <v>1.7970769416596208</v>
      </c>
      <c r="E617" s="4">
        <f t="shared" si="39"/>
        <v>2.2545840278830127</v>
      </c>
      <c r="G617" s="4">
        <f t="shared" si="37"/>
        <v>1.0431509611506924</v>
      </c>
    </row>
    <row r="618" spans="1:7" x14ac:dyDescent="0.2">
      <c r="A618" s="4">
        <f>IF('True_Odds_Calculator_2-way'!A619="","",'True_Odds_Calculator_2-way'!A619)</f>
        <v>1.79</v>
      </c>
      <c r="B618" s="4">
        <f>IF('True_Odds_Calculator_2-way'!B619="","",'True_Odds_Calculator_2-way'!B619)</f>
        <v>2.1</v>
      </c>
      <c r="C618" s="4">
        <f t="shared" si="36"/>
        <v>3.4849694067571102E-2</v>
      </c>
      <c r="D618" s="4">
        <f t="shared" si="38"/>
        <v>1.8476284099287292</v>
      </c>
      <c r="E618" s="4">
        <f t="shared" si="39"/>
        <v>2.1797622499275153</v>
      </c>
      <c r="G618" s="4">
        <f t="shared" si="37"/>
        <v>1.0348496940675711</v>
      </c>
    </row>
    <row r="619" spans="1:7" x14ac:dyDescent="0.2">
      <c r="A619" s="4">
        <f>IF('True_Odds_Calculator_2-way'!A620="","",'True_Odds_Calculator_2-way'!A620)</f>
        <v>1.81</v>
      </c>
      <c r="B619" s="4">
        <f>IF('True_Odds_Calculator_2-way'!B620="","",'True_Odds_Calculator_2-way'!B620)</f>
        <v>2.08</v>
      </c>
      <c r="C619" s="4">
        <f t="shared" si="36"/>
        <v>3.3255418614534626E-2</v>
      </c>
      <c r="D619" s="4">
        <f t="shared" si="38"/>
        <v>1.8661643699811639</v>
      </c>
      <c r="E619" s="4">
        <f t="shared" si="39"/>
        <v>2.1545152798443401</v>
      </c>
      <c r="G619" s="4">
        <f t="shared" si="37"/>
        <v>1.0332554186145346</v>
      </c>
    </row>
    <row r="620" spans="1:7" x14ac:dyDescent="0.2">
      <c r="A620" s="4">
        <f>IF('True_Odds_Calculator_2-way'!A621="","",'True_Odds_Calculator_2-way'!A621)</f>
        <v>1.85</v>
      </c>
      <c r="B620" s="4">
        <f>IF('True_Odds_Calculator_2-way'!B621="","",'True_Odds_Calculator_2-way'!B621)</f>
        <v>2.04</v>
      </c>
      <c r="C620" s="4">
        <f t="shared" si="36"/>
        <v>3.0736618971912932E-2</v>
      </c>
      <c r="D620" s="4">
        <f t="shared" si="38"/>
        <v>1.9041372351160444</v>
      </c>
      <c r="E620" s="4">
        <f t="shared" si="39"/>
        <v>2.1060267857142851</v>
      </c>
      <c r="G620" s="4">
        <f t="shared" si="37"/>
        <v>1.0307366189719129</v>
      </c>
    </row>
    <row r="621" spans="1:7" x14ac:dyDescent="0.2">
      <c r="A621" s="4">
        <f>IF('True_Odds_Calculator_2-way'!A622="","",'True_Odds_Calculator_2-way'!A622)</f>
        <v>1.7</v>
      </c>
      <c r="B621" s="4">
        <f>IF('True_Odds_Calculator_2-way'!B622="","",'True_Odds_Calculator_2-way'!B622)</f>
        <v>2.2400000000000002</v>
      </c>
      <c r="C621" s="4">
        <f t="shared" si="36"/>
        <v>3.4663865546218364E-2</v>
      </c>
      <c r="D621" s="4">
        <f t="shared" si="38"/>
        <v>1.7516099356025756</v>
      </c>
      <c r="E621" s="4">
        <f t="shared" si="39"/>
        <v>2.3304773561811505</v>
      </c>
      <c r="G621" s="4">
        <f t="shared" si="37"/>
        <v>1.0346638655462184</v>
      </c>
    </row>
    <row r="622" spans="1:7" x14ac:dyDescent="0.2">
      <c r="A622" s="4">
        <f>IF('True_Odds_Calculator_2-way'!A623="","",'True_Odds_Calculator_2-way'!A623)</f>
        <v>1.92</v>
      </c>
      <c r="B622" s="4">
        <f>IF('True_Odds_Calculator_2-way'!B623="","",'True_Odds_Calculator_2-way'!B623)</f>
        <v>1.99</v>
      </c>
      <c r="C622" s="4">
        <f t="shared" si="36"/>
        <v>2.3345896147403788E-2</v>
      </c>
      <c r="D622" s="4">
        <f t="shared" si="38"/>
        <v>1.9640176827387685</v>
      </c>
      <c r="E622" s="4">
        <f t="shared" si="39"/>
        <v>2.0373253705876082</v>
      </c>
      <c r="G622" s="4">
        <f t="shared" si="37"/>
        <v>1.0233458961474038</v>
      </c>
    </row>
    <row r="623" spans="1:7" x14ac:dyDescent="0.2">
      <c r="A623" s="4">
        <f>IF('True_Odds_Calculator_2-way'!A624="","",'True_Odds_Calculator_2-way'!A624)</f>
        <v>2.0099999999999998</v>
      </c>
      <c r="B623" s="4">
        <f>IF('True_Odds_Calculator_2-way'!B624="","",'True_Odds_Calculator_2-way'!B624)</f>
        <v>1.9</v>
      </c>
      <c r="C623" s="4">
        <f t="shared" si="36"/>
        <v>2.3828227284629522E-2</v>
      </c>
      <c r="D623" s="4">
        <f t="shared" si="38"/>
        <v>2.05931517929361</v>
      </c>
      <c r="E623" s="4">
        <f t="shared" si="39"/>
        <v>1.9440061084245355</v>
      </c>
      <c r="G623" s="4">
        <f t="shared" si="37"/>
        <v>1.0238282272846295</v>
      </c>
    </row>
    <row r="624" spans="1:7" x14ac:dyDescent="0.2">
      <c r="A624" s="4">
        <f>IF('True_Odds_Calculator_2-way'!A625="","",'True_Odds_Calculator_2-way'!A625)</f>
        <v>2.25</v>
      </c>
      <c r="B624" s="4">
        <f>IF('True_Odds_Calculator_2-way'!B625="","",'True_Odds_Calculator_2-way'!B625)</f>
        <v>1.71</v>
      </c>
      <c r="C624" s="4">
        <f t="shared" si="36"/>
        <v>2.9239766081871288E-2</v>
      </c>
      <c r="D624" s="4">
        <f t="shared" si="38"/>
        <v>2.3265306122448979</v>
      </c>
      <c r="E624" s="4">
        <f t="shared" si="39"/>
        <v>1.7538461538461536</v>
      </c>
      <c r="G624" s="4">
        <f t="shared" si="37"/>
        <v>1.0292397660818713</v>
      </c>
    </row>
    <row r="625" spans="1:7" x14ac:dyDescent="0.2">
      <c r="A625" s="4">
        <f>IF('True_Odds_Calculator_2-way'!A626="","",'True_Odds_Calculator_2-way'!A626)</f>
        <v>2.11</v>
      </c>
      <c r="B625" s="4">
        <f>IF('True_Odds_Calculator_2-way'!B626="","",'True_Odds_Calculator_2-way'!B626)</f>
        <v>1.8</v>
      </c>
      <c r="C625" s="4">
        <f t="shared" si="36"/>
        <v>2.9489204844655115E-2</v>
      </c>
      <c r="D625" s="4">
        <f t="shared" si="38"/>
        <v>2.1777522935779814</v>
      </c>
      <c r="E625" s="4">
        <f t="shared" si="39"/>
        <v>1.8490749756572542</v>
      </c>
      <c r="G625" s="4">
        <f t="shared" si="37"/>
        <v>1.0294892048446551</v>
      </c>
    </row>
    <row r="626" spans="1:7" x14ac:dyDescent="0.2">
      <c r="A626" s="4">
        <f>IF('True_Odds_Calculator_2-way'!A627="","",'True_Odds_Calculator_2-way'!A627)</f>
        <v>1.7</v>
      </c>
      <c r="B626" s="4">
        <f>IF('True_Odds_Calculator_2-way'!B627="","",'True_Odds_Calculator_2-way'!B627)</f>
        <v>2.27</v>
      </c>
      <c r="C626" s="4">
        <f t="shared" si="36"/>
        <v>2.876392847888054E-2</v>
      </c>
      <c r="D626" s="4">
        <f t="shared" si="38"/>
        <v>1.7426055543011967</v>
      </c>
      <c r="E626" s="4">
        <f t="shared" si="39"/>
        <v>2.3466099118273029</v>
      </c>
      <c r="G626" s="4">
        <f t="shared" si="37"/>
        <v>1.0287639284788805</v>
      </c>
    </row>
    <row r="627" spans="1:7" x14ac:dyDescent="0.2">
      <c r="A627" s="4">
        <f>IF('True_Odds_Calculator_2-way'!A628="","",'True_Odds_Calculator_2-way'!A628)</f>
        <v>2.29</v>
      </c>
      <c r="B627" s="4">
        <f>IF('True_Odds_Calculator_2-way'!B628="","",'True_Odds_Calculator_2-way'!B628)</f>
        <v>1.67</v>
      </c>
      <c r="C627" s="4">
        <f t="shared" si="36"/>
        <v>3.5483617917004384E-2</v>
      </c>
      <c r="D627" s="4">
        <f t="shared" si="38"/>
        <v>2.3869799956308713</v>
      </c>
      <c r="E627" s="4">
        <f t="shared" si="39"/>
        <v>1.7209909322052965</v>
      </c>
      <c r="G627" s="4">
        <f t="shared" si="37"/>
        <v>1.0354836179170044</v>
      </c>
    </row>
    <row r="628" spans="1:7" x14ac:dyDescent="0.2">
      <c r="A628" s="4">
        <f>IF('True_Odds_Calculator_2-way'!A629="","",'True_Odds_Calculator_2-way'!A629)</f>
        <v>2.2799999999999998</v>
      </c>
      <c r="B628" s="4">
        <f>IF('True_Odds_Calculator_2-way'!B629="","",'True_Odds_Calculator_2-way'!B629)</f>
        <v>1.68</v>
      </c>
      <c r="C628" s="4">
        <f t="shared" si="36"/>
        <v>3.383458646616555E-2</v>
      </c>
      <c r="D628" s="4">
        <f t="shared" si="38"/>
        <v>2.3714710252600297</v>
      </c>
      <c r="E628" s="4">
        <f t="shared" si="39"/>
        <v>1.7291440953412784</v>
      </c>
      <c r="G628" s="4">
        <f t="shared" si="37"/>
        <v>1.0338345864661656</v>
      </c>
    </row>
    <row r="629" spans="1:7" x14ac:dyDescent="0.2">
      <c r="A629" s="4">
        <f>IF('True_Odds_Calculator_2-way'!A630="","",'True_Odds_Calculator_2-way'!A630)</f>
        <v>2.38</v>
      </c>
      <c r="B629" s="4">
        <f>IF('True_Odds_Calculator_2-way'!B630="","",'True_Odds_Calculator_2-way'!B630)</f>
        <v>1.63</v>
      </c>
      <c r="C629" s="4">
        <f t="shared" si="36"/>
        <v>3.3664999742228252E-2</v>
      </c>
      <c r="D629" s="4">
        <f t="shared" si="38"/>
        <v>2.4793251102447753</v>
      </c>
      <c r="E629" s="4">
        <f t="shared" si="39"/>
        <v>1.6759839288028686</v>
      </c>
      <c r="G629" s="4">
        <f t="shared" si="37"/>
        <v>1.0336649997422283</v>
      </c>
    </row>
    <row r="630" spans="1:7" x14ac:dyDescent="0.2">
      <c r="A630" s="4">
        <f>IF('True_Odds_Calculator_2-way'!A631="","",'True_Odds_Calculator_2-way'!A631)</f>
        <v>2.08</v>
      </c>
      <c r="B630" s="4">
        <f>IF('True_Odds_Calculator_2-way'!B631="","",'True_Odds_Calculator_2-way'!B631)</f>
        <v>1.81</v>
      </c>
      <c r="C630" s="4">
        <f t="shared" si="36"/>
        <v>3.3255418614534626E-2</v>
      </c>
      <c r="D630" s="4">
        <f t="shared" si="38"/>
        <v>2.1545152798443401</v>
      </c>
      <c r="E630" s="4">
        <f t="shared" si="39"/>
        <v>1.8661643699811639</v>
      </c>
      <c r="G630" s="4">
        <f t="shared" si="37"/>
        <v>1.0332554186145346</v>
      </c>
    </row>
    <row r="631" spans="1:7" x14ac:dyDescent="0.2">
      <c r="A631" s="4">
        <f>IF('True_Odds_Calculator_2-way'!A632="","",'True_Odds_Calculator_2-way'!A632)</f>
        <v>2.17</v>
      </c>
      <c r="B631" s="4">
        <f>IF('True_Odds_Calculator_2-way'!B632="","",'True_Odds_Calculator_2-way'!B632)</f>
        <v>1.71</v>
      </c>
      <c r="C631" s="4">
        <f t="shared" si="36"/>
        <v>4.5624814724984475E-2</v>
      </c>
      <c r="D631" s="4">
        <f t="shared" si="38"/>
        <v>2.2830159657919831</v>
      </c>
      <c r="E631" s="4">
        <f t="shared" si="39"/>
        <v>1.7794135277051812</v>
      </c>
      <c r="G631" s="4">
        <f t="shared" si="37"/>
        <v>1.0456248147249845</v>
      </c>
    </row>
    <row r="632" spans="1:7" x14ac:dyDescent="0.2">
      <c r="A632" s="4">
        <f>IF('True_Odds_Calculator_2-way'!A633="","",'True_Odds_Calculator_2-way'!A633)</f>
        <v>2.5</v>
      </c>
      <c r="B632" s="4">
        <f>IF('True_Odds_Calculator_2-way'!B633="","",'True_Odds_Calculator_2-way'!B633)</f>
        <v>1.53</v>
      </c>
      <c r="C632" s="4">
        <f t="shared" si="36"/>
        <v>5.3594771241830097E-2</v>
      </c>
      <c r="D632" s="4">
        <f t="shared" si="38"/>
        <v>2.679509632224168</v>
      </c>
      <c r="E632" s="4">
        <f t="shared" si="39"/>
        <v>1.5954118873826904</v>
      </c>
      <c r="G632" s="4">
        <f t="shared" si="37"/>
        <v>1.0535947712418301</v>
      </c>
    </row>
    <row r="633" spans="1:7" x14ac:dyDescent="0.2">
      <c r="A633" s="4">
        <f>IF('True_Odds_Calculator_2-way'!A634="","",'True_Odds_Calculator_2-way'!A634)</f>
        <v>1.85</v>
      </c>
      <c r="B633" s="4">
        <f>IF('True_Odds_Calculator_2-way'!B634="","",'True_Odds_Calculator_2-way'!B634)</f>
        <v>1.97</v>
      </c>
      <c r="C633" s="4">
        <f t="shared" si="36"/>
        <v>4.8154753738510081E-2</v>
      </c>
      <c r="D633" s="4">
        <f t="shared" si="38"/>
        <v>1.9362465134812061</v>
      </c>
      <c r="E633" s="4">
        <f t="shared" si="39"/>
        <v>2.0680947652149242</v>
      </c>
      <c r="G633" s="4">
        <f t="shared" si="37"/>
        <v>1.0481547537385101</v>
      </c>
    </row>
    <row r="634" spans="1:7" x14ac:dyDescent="0.2">
      <c r="A634" s="4">
        <f>IF('True_Odds_Calculator_2-way'!A635="","",'True_Odds_Calculator_2-way'!A635)</f>
        <v>2.57</v>
      </c>
      <c r="B634" s="4">
        <f>IF('True_Odds_Calculator_2-way'!B635="","",'True_Odds_Calculator_2-way'!B635)</f>
        <v>1.51</v>
      </c>
      <c r="C634" s="4">
        <f t="shared" si="36"/>
        <v>5.1356713994897829E-2</v>
      </c>
      <c r="D634" s="4">
        <f t="shared" si="38"/>
        <v>2.7515864856241357</v>
      </c>
      <c r="E634" s="4">
        <f t="shared" si="39"/>
        <v>1.5709110045135304</v>
      </c>
      <c r="G634" s="4">
        <f t="shared" si="37"/>
        <v>1.0513567139948978</v>
      </c>
    </row>
    <row r="635" spans="1:7" x14ac:dyDescent="0.2">
      <c r="A635" s="4">
        <f>IF('True_Odds_Calculator_2-way'!A636="","",'True_Odds_Calculator_2-way'!A636)</f>
        <v>1.89</v>
      </c>
      <c r="B635" s="4">
        <f>IF('True_Odds_Calculator_2-way'!B636="","",'True_Odds_Calculator_2-way'!B636)</f>
        <v>1.93</v>
      </c>
      <c r="C635" s="4">
        <f t="shared" si="36"/>
        <v>4.7235244126436093E-2</v>
      </c>
      <c r="D635" s="4">
        <f t="shared" si="38"/>
        <v>1.9783062613553166</v>
      </c>
      <c r="E635" s="4">
        <f t="shared" si="39"/>
        <v>2.0221747928042801</v>
      </c>
      <c r="G635" s="4">
        <f t="shared" si="37"/>
        <v>1.0472352441264361</v>
      </c>
    </row>
    <row r="636" spans="1:7" x14ac:dyDescent="0.2">
      <c r="A636" s="4">
        <f>IF('True_Odds_Calculator_2-way'!A637="","",'True_Odds_Calculator_2-way'!A637)</f>
        <v>2.2400000000000002</v>
      </c>
      <c r="B636" s="4">
        <f>IF('True_Odds_Calculator_2-way'!B637="","",'True_Odds_Calculator_2-way'!B637)</f>
        <v>1.7</v>
      </c>
      <c r="C636" s="4">
        <f t="shared" si="36"/>
        <v>3.4663865546218364E-2</v>
      </c>
      <c r="D636" s="4">
        <f t="shared" si="38"/>
        <v>2.3304773561811505</v>
      </c>
      <c r="E636" s="4">
        <f t="shared" si="39"/>
        <v>1.7516099356025756</v>
      </c>
      <c r="G636" s="4">
        <f t="shared" si="37"/>
        <v>1.0346638655462184</v>
      </c>
    </row>
    <row r="637" spans="1:7" x14ac:dyDescent="0.2">
      <c r="A637" s="4">
        <f>IF('True_Odds_Calculator_2-way'!A638="","",'True_Odds_Calculator_2-way'!A638)</f>
        <v>1.68</v>
      </c>
      <c r="B637" s="4">
        <f>IF('True_Odds_Calculator_2-way'!B638="","",'True_Odds_Calculator_2-way'!B638)</f>
        <v>2.27</v>
      </c>
      <c r="C637" s="4">
        <f t="shared" si="36"/>
        <v>3.5766729599328695E-2</v>
      </c>
      <c r="D637" s="4">
        <f t="shared" si="38"/>
        <v>1.7320374239258789</v>
      </c>
      <c r="E637" s="4">
        <f t="shared" si="39"/>
        <v>2.3660503784588656</v>
      </c>
      <c r="G637" s="4">
        <f t="shared" si="37"/>
        <v>1.0357667295993287</v>
      </c>
    </row>
    <row r="638" spans="1:7" x14ac:dyDescent="0.2">
      <c r="A638" s="4">
        <f>IF('True_Odds_Calculator_2-way'!A639="","",'True_Odds_Calculator_2-way'!A639)</f>
        <v>1.57</v>
      </c>
      <c r="B638" s="4">
        <f>IF('True_Odds_Calculator_2-way'!B639="","",'True_Odds_Calculator_2-way'!B639)</f>
        <v>2.52</v>
      </c>
      <c r="C638" s="4">
        <f t="shared" si="36"/>
        <v>3.3768071984632497E-2</v>
      </c>
      <c r="D638" s="4">
        <f t="shared" si="38"/>
        <v>1.6127506929724442</v>
      </c>
      <c r="E638" s="4">
        <f t="shared" si="39"/>
        <v>2.6319850984566258</v>
      </c>
      <c r="G638" s="4">
        <f t="shared" si="37"/>
        <v>1.0337680719846325</v>
      </c>
    </row>
    <row r="639" spans="1:7" x14ac:dyDescent="0.2">
      <c r="A639" s="4">
        <f>IF('True_Odds_Calculator_2-way'!A640="","",'True_Odds_Calculator_2-way'!A640)</f>
        <v>1.78</v>
      </c>
      <c r="B639" s="4">
        <f>IF('True_Odds_Calculator_2-way'!B640="","",'True_Odds_Calculator_2-way'!B640)</f>
        <v>2.12</v>
      </c>
      <c r="C639" s="4">
        <f t="shared" si="36"/>
        <v>3.3495866016535869E-2</v>
      </c>
      <c r="D639" s="4">
        <f t="shared" si="38"/>
        <v>1.8346946713341112</v>
      </c>
      <c r="E639" s="4">
        <f t="shared" si="39"/>
        <v>2.1980428704566637</v>
      </c>
      <c r="G639" s="4">
        <f t="shared" si="37"/>
        <v>1.0334958660165359</v>
      </c>
    </row>
    <row r="640" spans="1:7" x14ac:dyDescent="0.2">
      <c r="A640" s="4">
        <f>IF('True_Odds_Calculator_2-way'!A641="","",'True_Odds_Calculator_2-way'!A641)</f>
        <v>1.57</v>
      </c>
      <c r="B640" s="4">
        <f>IF('True_Odds_Calculator_2-way'!B641="","",'True_Odds_Calculator_2-way'!B641)</f>
        <v>2.5</v>
      </c>
      <c r="C640" s="4">
        <f t="shared" si="36"/>
        <v>3.6942675159235661E-2</v>
      </c>
      <c r="D640" s="4">
        <f t="shared" si="38"/>
        <v>1.6168898043254378</v>
      </c>
      <c r="E640" s="4">
        <f t="shared" si="39"/>
        <v>2.621035058430718</v>
      </c>
      <c r="G640" s="4">
        <f t="shared" si="37"/>
        <v>1.0369426751592357</v>
      </c>
    </row>
    <row r="641" spans="1:7" x14ac:dyDescent="0.2">
      <c r="A641" s="4">
        <f>IF('True_Odds_Calculator_2-way'!A642="","",'True_Odds_Calculator_2-way'!A642)</f>
        <v>2.2400000000000002</v>
      </c>
      <c r="B641" s="4">
        <f>IF('True_Odds_Calculator_2-way'!B642="","",'True_Odds_Calculator_2-way'!B642)</f>
        <v>1.7</v>
      </c>
      <c r="C641" s="4">
        <f t="shared" si="36"/>
        <v>3.4663865546218364E-2</v>
      </c>
      <c r="D641" s="4">
        <f t="shared" si="38"/>
        <v>2.3304773561811505</v>
      </c>
      <c r="E641" s="4">
        <f t="shared" si="39"/>
        <v>1.7516099356025756</v>
      </c>
      <c r="G641" s="4">
        <f t="shared" si="37"/>
        <v>1.0346638655462184</v>
      </c>
    </row>
    <row r="642" spans="1:7" x14ac:dyDescent="0.2">
      <c r="A642" s="4">
        <f>IF('True_Odds_Calculator_2-way'!A643="","",'True_Odds_Calculator_2-way'!A643)</f>
        <v>2.15</v>
      </c>
      <c r="B642" s="4">
        <f>IF('True_Odds_Calculator_2-way'!B643="","",'True_Odds_Calculator_2-way'!B643)</f>
        <v>1.75</v>
      </c>
      <c r="C642" s="4">
        <f t="shared" ref="C642:C705" si="40">IF(A642="","",((1/A642)+(1/B642))-1)</f>
        <v>3.6544850498338777E-2</v>
      </c>
      <c r="D642" s="4">
        <f t="shared" si="38"/>
        <v>2.2379182156133823</v>
      </c>
      <c r="E642" s="4">
        <f t="shared" si="39"/>
        <v>1.8078078078078077</v>
      </c>
      <c r="G642" s="4">
        <f t="shared" ref="G642:G705" si="41">IF(A642="","",C642+1)</f>
        <v>1.0365448504983388</v>
      </c>
    </row>
    <row r="643" spans="1:7" x14ac:dyDescent="0.2">
      <c r="A643" s="4">
        <f>IF('True_Odds_Calculator_2-way'!A644="","",'True_Odds_Calculator_2-way'!A644)</f>
        <v>2.39</v>
      </c>
      <c r="B643" s="4">
        <f>IF('True_Odds_Calculator_2-way'!B644="","",'True_Odds_Calculator_2-way'!B644)</f>
        <v>1.63</v>
      </c>
      <c r="C643" s="4">
        <f t="shared" si="40"/>
        <v>3.19069743563416E-2</v>
      </c>
      <c r="D643" s="4">
        <f t="shared" ref="D643:D706" si="42">IF(A643="","",(2*A643)/(2-($C643*A643)))</f>
        <v>2.4847402493861024</v>
      </c>
      <c r="E643" s="4">
        <f t="shared" ref="E643:E706" si="43">IF(B643="","",(2*B643)/(2-($C643*B643)))</f>
        <v>1.6735184827201064</v>
      </c>
      <c r="G643" s="4">
        <f t="shared" si="41"/>
        <v>1.0319069743563416</v>
      </c>
    </row>
    <row r="644" spans="1:7" x14ac:dyDescent="0.2">
      <c r="A644" s="4">
        <f>IF('True_Odds_Calculator_2-way'!A645="","",'True_Odds_Calculator_2-way'!A645)</f>
        <v>1.35</v>
      </c>
      <c r="B644" s="4">
        <f>IF('True_Odds_Calculator_2-way'!B645="","",'True_Odds_Calculator_2-way'!B645)</f>
        <v>3.31</v>
      </c>
      <c r="C644" s="4">
        <f t="shared" si="40"/>
        <v>4.285554436611827E-2</v>
      </c>
      <c r="D644" s="4">
        <f t="shared" si="42"/>
        <v>1.3902154468382983</v>
      </c>
      <c r="E644" s="4">
        <f t="shared" si="43"/>
        <v>3.5626868646601548</v>
      </c>
      <c r="G644" s="4">
        <f t="shared" si="41"/>
        <v>1.0428555443661183</v>
      </c>
    </row>
    <row r="645" spans="1:7" x14ac:dyDescent="0.2">
      <c r="A645" s="4">
        <f>IF('True_Odds_Calculator_2-way'!A646="","",'True_Odds_Calculator_2-way'!A646)</f>
        <v>1.66</v>
      </c>
      <c r="B645" s="4">
        <f>IF('True_Odds_Calculator_2-way'!B646="","",'True_Odds_Calculator_2-way'!B646)</f>
        <v>2.3199999999999998</v>
      </c>
      <c r="C645" s="4">
        <f t="shared" si="40"/>
        <v>3.3444121312837582E-2</v>
      </c>
      <c r="D645" s="4">
        <f t="shared" si="42"/>
        <v>1.707394928178755</v>
      </c>
      <c r="E645" s="4">
        <f t="shared" si="43"/>
        <v>2.4136375031336175</v>
      </c>
      <c r="G645" s="4">
        <f t="shared" si="41"/>
        <v>1.0334441213128376</v>
      </c>
    </row>
    <row r="646" spans="1:7" x14ac:dyDescent="0.2">
      <c r="A646" s="4">
        <f>IF('True_Odds_Calculator_2-way'!A647="","",'True_Odds_Calculator_2-way'!A647)</f>
        <v>2.2599999999999998</v>
      </c>
      <c r="B646" s="4">
        <f>IF('True_Odds_Calculator_2-way'!B647="","",'True_Odds_Calculator_2-way'!B647)</f>
        <v>1.69</v>
      </c>
      <c r="C646" s="4">
        <f t="shared" si="40"/>
        <v>3.4193852437555794E-2</v>
      </c>
      <c r="D646" s="4">
        <f t="shared" si="42"/>
        <v>2.3508340001231001</v>
      </c>
      <c r="E646" s="4">
        <f t="shared" si="43"/>
        <v>1.740283410033262</v>
      </c>
      <c r="G646" s="4">
        <f t="shared" si="41"/>
        <v>1.0341938524375558</v>
      </c>
    </row>
    <row r="647" spans="1:7" x14ac:dyDescent="0.2">
      <c r="A647" s="4">
        <f>IF('True_Odds_Calculator_2-way'!A648="","",'True_Odds_Calculator_2-way'!A648)</f>
        <v>1.83</v>
      </c>
      <c r="B647" s="4">
        <f>IF('True_Odds_Calculator_2-way'!B648="","",'True_Odds_Calculator_2-way'!B648)</f>
        <v>2.0299999999999998</v>
      </c>
      <c r="C647" s="4">
        <f t="shared" si="40"/>
        <v>3.9058924870117639E-2</v>
      </c>
      <c r="D647" s="4">
        <f t="shared" si="42"/>
        <v>1.8978262535441519</v>
      </c>
      <c r="E647" s="4">
        <f t="shared" si="43"/>
        <v>2.1138012461236451</v>
      </c>
      <c r="G647" s="4">
        <f t="shared" si="41"/>
        <v>1.0390589248701176</v>
      </c>
    </row>
    <row r="648" spans="1:7" x14ac:dyDescent="0.2">
      <c r="A648" s="4">
        <f>IF('True_Odds_Calculator_2-way'!A649="","",'True_Odds_Calculator_2-way'!A649)</f>
        <v>1.65</v>
      </c>
      <c r="B648" s="4">
        <f>IF('True_Odds_Calculator_2-way'!B649="","",'True_Odds_Calculator_2-way'!B649)</f>
        <v>2.2999999999999998</v>
      </c>
      <c r="C648" s="4">
        <f t="shared" si="40"/>
        <v>4.0843214756258295E-2</v>
      </c>
      <c r="D648" s="4">
        <f t="shared" si="42"/>
        <v>1.7075365579302588</v>
      </c>
      <c r="E648" s="4">
        <f t="shared" si="43"/>
        <v>2.4133545310015898</v>
      </c>
      <c r="G648" s="4">
        <f t="shared" si="41"/>
        <v>1.0408432147562583</v>
      </c>
    </row>
    <row r="649" spans="1:7" x14ac:dyDescent="0.2">
      <c r="A649" s="4">
        <f>IF('True_Odds_Calculator_2-way'!A650="","",'True_Odds_Calculator_2-way'!A650)</f>
        <v>1.77</v>
      </c>
      <c r="B649" s="4">
        <f>IF('True_Odds_Calculator_2-way'!B650="","",'True_Odds_Calculator_2-way'!B650)</f>
        <v>2.09</v>
      </c>
      <c r="C649" s="4">
        <f t="shared" si="40"/>
        <v>4.3440650933960434E-2</v>
      </c>
      <c r="D649" s="4">
        <f t="shared" si="42"/>
        <v>1.8407682929863407</v>
      </c>
      <c r="E649" s="4">
        <f t="shared" si="43"/>
        <v>2.1893883348622492</v>
      </c>
      <c r="G649" s="4">
        <f t="shared" si="41"/>
        <v>1.0434406509339604</v>
      </c>
    </row>
    <row r="650" spans="1:7" x14ac:dyDescent="0.2">
      <c r="A650" s="4">
        <f>IF('True_Odds_Calculator_2-way'!A651="","",'True_Odds_Calculator_2-way'!A651)</f>
        <v>1.76</v>
      </c>
      <c r="B650" s="4">
        <f>IF('True_Odds_Calculator_2-way'!B651="","",'True_Odds_Calculator_2-way'!B651)</f>
        <v>2.15</v>
      </c>
      <c r="C650" s="4">
        <f t="shared" si="40"/>
        <v>3.3298097251585723E-2</v>
      </c>
      <c r="D650" s="4">
        <f t="shared" si="42"/>
        <v>1.8131288931480596</v>
      </c>
      <c r="E650" s="4">
        <f t="shared" si="43"/>
        <v>2.2298173246906305</v>
      </c>
      <c r="G650" s="4">
        <f t="shared" si="41"/>
        <v>1.0332980972515857</v>
      </c>
    </row>
    <row r="651" spans="1:7" x14ac:dyDescent="0.2">
      <c r="A651" s="4">
        <f>IF('True_Odds_Calculator_2-way'!A652="","",'True_Odds_Calculator_2-way'!A652)</f>
        <v>1.84</v>
      </c>
      <c r="B651" s="4">
        <f>IF('True_Odds_Calculator_2-way'!B652="","",'True_Odds_Calculator_2-way'!B652)</f>
        <v>2.06</v>
      </c>
      <c r="C651" s="4">
        <f t="shared" si="40"/>
        <v>2.891515407344869E-2</v>
      </c>
      <c r="D651" s="4">
        <f t="shared" si="42"/>
        <v>1.8902852583283463</v>
      </c>
      <c r="E651" s="4">
        <f t="shared" si="43"/>
        <v>2.1232354918216445</v>
      </c>
      <c r="G651" s="4">
        <f t="shared" si="41"/>
        <v>1.0289151540734487</v>
      </c>
    </row>
    <row r="652" spans="1:7" x14ac:dyDescent="0.2">
      <c r="A652" s="4">
        <f>IF('True_Odds_Calculator_2-way'!A653="","",'True_Odds_Calculator_2-way'!A653)</f>
        <v>2.27</v>
      </c>
      <c r="B652" s="4">
        <f>IF('True_Odds_Calculator_2-way'!B653="","",'True_Odds_Calculator_2-way'!B653)</f>
        <v>1.64</v>
      </c>
      <c r="C652" s="4">
        <f t="shared" si="40"/>
        <v>5.0284731922209058E-2</v>
      </c>
      <c r="D652" s="4">
        <f t="shared" si="42"/>
        <v>2.4073978272115881</v>
      </c>
      <c r="E652" s="4">
        <f t="shared" si="43"/>
        <v>1.7105311523616982</v>
      </c>
      <c r="G652" s="4">
        <f t="shared" si="41"/>
        <v>1.0502847319222091</v>
      </c>
    </row>
    <row r="653" spans="1:7" x14ac:dyDescent="0.2">
      <c r="A653" s="4">
        <f>IF('True_Odds_Calculator_2-way'!A654="","",'True_Odds_Calculator_2-way'!A654)</f>
        <v>1.7</v>
      </c>
      <c r="B653" s="4">
        <f>IF('True_Odds_Calculator_2-way'!B654="","",'True_Odds_Calculator_2-way'!B654)</f>
        <v>2.2200000000000002</v>
      </c>
      <c r="C653" s="4">
        <f t="shared" si="40"/>
        <v>3.868574456809748E-2</v>
      </c>
      <c r="D653" s="4">
        <f t="shared" si="42"/>
        <v>1.7578015836050302</v>
      </c>
      <c r="E653" s="4">
        <f t="shared" si="43"/>
        <v>2.3196066379840201</v>
      </c>
      <c r="G653" s="4">
        <f t="shared" si="41"/>
        <v>1.0386857445680975</v>
      </c>
    </row>
    <row r="654" spans="1:7" x14ac:dyDescent="0.2">
      <c r="A654" s="4">
        <f>IF('True_Odds_Calculator_2-way'!A655="","",'True_Odds_Calculator_2-way'!A655)</f>
        <v>1.22</v>
      </c>
      <c r="B654" s="4">
        <f>IF('True_Odds_Calculator_2-way'!B655="","",'True_Odds_Calculator_2-way'!B655)</f>
        <v>4.46</v>
      </c>
      <c r="C654" s="4">
        <f t="shared" si="40"/>
        <v>4.3887377784312287E-2</v>
      </c>
      <c r="D654" s="4">
        <f t="shared" si="42"/>
        <v>1.2535594157489747</v>
      </c>
      <c r="E654" s="4">
        <f t="shared" si="43"/>
        <v>4.9438488097401416</v>
      </c>
      <c r="G654" s="4">
        <f t="shared" si="41"/>
        <v>1.0438873777843123</v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4">
        <f t="shared" si="10"/>
        <v>2.7923822941462895E-2</v>
      </c>
      <c r="E185" s="4">
        <f t="shared" si="11"/>
        <v>3.0967616692937519</v>
      </c>
      <c r="F185" s="4">
        <f t="shared" si="12"/>
        <v>3.3301188557484283</v>
      </c>
      <c r="G185" s="4">
        <f t="shared" si="13"/>
        <v>2.6539810257655025</v>
      </c>
      <c r="I185" s="4">
        <f t="shared" si="14"/>
        <v>1.0279238229414629</v>
      </c>
    </row>
    <row r="186" spans="1:9" x14ac:dyDescent="0.2">
      <c r="A186" s="4">
        <f>IF('True_Odds_Calculator_3-way'!A187="","",'True_Odds_Calculator_3-way'!A187)</f>
        <v>5.1100000000000003</v>
      </c>
      <c r="B186" s="4">
        <f>IF('True_Odds_Calculator_3-way'!B187="","",'True_Odds_Calculator_3-way'!B187)</f>
        <v>4.91</v>
      </c>
      <c r="C186" s="4">
        <f>IF('True_Odds_Calculator_3-way'!C187="","",'True_Odds_Calculator_3-way'!C187)</f>
        <v>1.6</v>
      </c>
      <c r="D186" s="4">
        <f t="shared" si="10"/>
        <v>2.4360704022702073E-2</v>
      </c>
      <c r="E186" s="4">
        <f t="shared" si="11"/>
        <v>5.331215587740803</v>
      </c>
      <c r="F186" s="4">
        <f t="shared" si="12"/>
        <v>5.1138927034580792</v>
      </c>
      <c r="G186" s="4">
        <f t="shared" si="13"/>
        <v>1.6210614388881981</v>
      </c>
      <c r="I186" s="4">
        <f t="shared" si="14"/>
        <v>1.0243607040227021</v>
      </c>
    </row>
    <row r="187" spans="1:9" x14ac:dyDescent="0.2">
      <c r="A187" s="4">
        <f>IF('True_Odds_Calculator_3-way'!A188="","",'True_Odds_Calculator_3-way'!A188)</f>
        <v>3.17</v>
      </c>
      <c r="B187" s="4">
        <f>IF('True_Odds_Calculator_3-way'!B188="","",'True_Odds_Calculator_3-way'!B188)</f>
        <v>3.44</v>
      </c>
      <c r="C187" s="4">
        <f>IF('True_Odds_Calculator_3-way'!C188="","",'True_Odds_Calculator_3-way'!C188)</f>
        <v>2.37</v>
      </c>
      <c r="D187" s="4">
        <f t="shared" si="10"/>
        <v>2.8096015937858265E-2</v>
      </c>
      <c r="E187" s="4">
        <f t="shared" si="11"/>
        <v>3.266990827175615</v>
      </c>
      <c r="F187" s="4">
        <f t="shared" si="12"/>
        <v>3.5545149733804942</v>
      </c>
      <c r="G187" s="4">
        <f t="shared" si="13"/>
        <v>2.4237982690908386</v>
      </c>
      <c r="I187" s="4">
        <f t="shared" si="14"/>
        <v>1.0280960159378583</v>
      </c>
    </row>
    <row r="188" spans="1:9" x14ac:dyDescent="0.2">
      <c r="A188" s="4">
        <f>IF('True_Odds_Calculator_3-way'!A189="","",'True_Odds_Calculator_3-way'!A189)</f>
        <v>3.82</v>
      </c>
      <c r="B188" s="4">
        <f>IF('True_Odds_Calculator_3-way'!B189="","",'True_Odds_Calculator_3-way'!B189)</f>
        <v>3.52</v>
      </c>
      <c r="C188" s="4">
        <f>IF('True_Odds_Calculator_3-way'!C189="","",'True_Odds_Calculator_3-way'!C189)</f>
        <v>2.0699999999999998</v>
      </c>
      <c r="D188" s="4">
        <f t="shared" si="10"/>
        <v>2.8962801242564673E-2</v>
      </c>
      <c r="E188" s="4">
        <f t="shared" si="11"/>
        <v>3.9662733871124032</v>
      </c>
      <c r="F188" s="4">
        <f t="shared" si="12"/>
        <v>3.6438282901135493</v>
      </c>
      <c r="G188" s="4">
        <f t="shared" si="13"/>
        <v>2.1122111302928124</v>
      </c>
      <c r="I188" s="4">
        <f t="shared" si="14"/>
        <v>1.0289628012425647</v>
      </c>
    </row>
    <row r="189" spans="1:9" x14ac:dyDescent="0.2">
      <c r="A189" s="4">
        <f>IF('True_Odds_Calculator_3-way'!A190="","",'True_Odds_Calculator_3-way'!A190)</f>
        <v>2.44</v>
      </c>
      <c r="B189" s="4">
        <f>IF('True_Odds_Calculator_3-way'!B190="","",'True_Odds_Calculator_3-way'!B190)</f>
        <v>3.44</v>
      </c>
      <c r="C189" s="4">
        <f>IF('True_Odds_Calculator_3-way'!C190="","",'True_Odds_Calculator_3-way'!C190)</f>
        <v>3.05</v>
      </c>
      <c r="D189" s="4">
        <f t="shared" si="10"/>
        <v>2.8402592451391762E-2</v>
      </c>
      <c r="E189" s="4">
        <f t="shared" si="11"/>
        <v>2.4976987779717512</v>
      </c>
      <c r="F189" s="4">
        <f t="shared" si="12"/>
        <v>3.5558065973791244</v>
      </c>
      <c r="G189" s="4">
        <f t="shared" si="13"/>
        <v>3.1406904809419278</v>
      </c>
      <c r="I189" s="4">
        <f t="shared" si="14"/>
        <v>1.0284025924513918</v>
      </c>
    </row>
    <row r="190" spans="1:9" x14ac:dyDescent="0.2">
      <c r="A190" s="4">
        <f>IF('True_Odds_Calculator_3-way'!A191="","",'True_Odds_Calculator_3-way'!A191)</f>
        <v>3.29</v>
      </c>
      <c r="B190" s="4">
        <f>IF('True_Odds_Calculator_3-way'!B191="","",'True_Odds_Calculator_3-way'!B191)</f>
        <v>3.15</v>
      </c>
      <c r="C190" s="4">
        <f>IF('True_Odds_Calculator_3-way'!C191="","",'True_Odds_Calculator_3-way'!C191)</f>
        <v>2.4300000000000002</v>
      </c>
      <c r="D190" s="4">
        <f t="shared" si="10"/>
        <v>3.2934318986328259E-2</v>
      </c>
      <c r="E190" s="4">
        <f t="shared" si="11"/>
        <v>3.4132807719128464</v>
      </c>
      <c r="F190" s="4">
        <f t="shared" si="12"/>
        <v>3.2628321112275009</v>
      </c>
      <c r="G190" s="4">
        <f t="shared" si="13"/>
        <v>2.4966013303215466</v>
      </c>
      <c r="I190" s="4">
        <f t="shared" si="14"/>
        <v>1.0329343189863283</v>
      </c>
    </row>
    <row r="191" spans="1:9" x14ac:dyDescent="0.2">
      <c r="A191" s="4">
        <f>IF('True_Odds_Calculator_3-way'!A192="","",'True_Odds_Calculator_3-way'!A192)</f>
        <v>6.02</v>
      </c>
      <c r="B191" s="4">
        <f>IF('True_Odds_Calculator_3-way'!B192="","",'True_Odds_Calculator_3-way'!B192)</f>
        <v>3.86</v>
      </c>
      <c r="C191" s="4">
        <f>IF('True_Odds_Calculator_3-way'!C192="","",'True_Odds_Calculator_3-way'!C192)</f>
        <v>1.63</v>
      </c>
      <c r="D191" s="4">
        <f t="shared" si="10"/>
        <v>3.8677246838922041E-2</v>
      </c>
      <c r="E191" s="4">
        <f t="shared" si="11"/>
        <v>6.5265400590772114</v>
      </c>
      <c r="F191" s="4">
        <f t="shared" si="12"/>
        <v>4.0621518676189998</v>
      </c>
      <c r="G191" s="4">
        <f t="shared" si="13"/>
        <v>1.6649891432011388</v>
      </c>
      <c r="I191" s="4">
        <f t="shared" si="14"/>
        <v>1.038677246838922</v>
      </c>
    </row>
    <row r="192" spans="1:9" x14ac:dyDescent="0.2">
      <c r="A192" s="4">
        <f>IF('True_Odds_Calculator_3-way'!A193="","",'True_Odds_Calculator_3-way'!A193)</f>
        <v>2.27</v>
      </c>
      <c r="B192" s="4">
        <f>IF('True_Odds_Calculator_3-way'!B193="","",'True_Odds_Calculator_3-way'!B193)</f>
        <v>3.14</v>
      </c>
      <c r="C192" s="4">
        <f>IF('True_Odds_Calculator_3-way'!C193="","",'True_Odds_Calculator_3-way'!C193)</f>
        <v>3.62</v>
      </c>
      <c r="D192" s="4">
        <f t="shared" si="10"/>
        <v>3.5243065863503231E-2</v>
      </c>
      <c r="E192" s="4">
        <f t="shared" si="11"/>
        <v>2.3321931861361604</v>
      </c>
      <c r="F192" s="4">
        <f t="shared" si="12"/>
        <v>3.2602637696693013</v>
      </c>
      <c r="G192" s="4">
        <f t="shared" si="13"/>
        <v>3.780784013469547</v>
      </c>
      <c r="I192" s="4">
        <f t="shared" si="14"/>
        <v>1.0352430658635032</v>
      </c>
    </row>
    <row r="193" spans="1:9" x14ac:dyDescent="0.2">
      <c r="A193" s="4">
        <f>IF('True_Odds_Calculator_3-way'!A194="","",'True_Odds_Calculator_3-way'!A194)</f>
        <v>2.3199999999999998</v>
      </c>
      <c r="B193" s="4">
        <f>IF('True_Odds_Calculator_3-way'!B194="","",'True_Odds_Calculator_3-way'!B194)</f>
        <v>2.98</v>
      </c>
      <c r="C193" s="4">
        <f>IF('True_Odds_Calculator_3-way'!C194="","",'True_Odds_Calculator_3-way'!C194)</f>
        <v>3.73</v>
      </c>
      <c r="D193" s="4">
        <f t="shared" si="10"/>
        <v>3.4701467302586719E-2</v>
      </c>
      <c r="E193" s="4">
        <f t="shared" si="11"/>
        <v>2.38397590385207</v>
      </c>
      <c r="F193" s="4">
        <f t="shared" si="12"/>
        <v>3.0863881839922302</v>
      </c>
      <c r="G193" s="4">
        <f t="shared" si="13"/>
        <v>3.898189291022319</v>
      </c>
      <c r="I193" s="4">
        <f t="shared" si="14"/>
        <v>1.0347014673025867</v>
      </c>
    </row>
    <row r="194" spans="1:9" x14ac:dyDescent="0.2">
      <c r="A194" s="4">
        <f>IF('True_Odds_Calculator_3-way'!A195="","",'True_Odds_Calculator_3-way'!A195)</f>
        <v>3.19</v>
      </c>
      <c r="B194" s="4">
        <f>IF('True_Odds_Calculator_3-way'!B195="","",'True_Odds_Calculator_3-way'!B195)</f>
        <v>3.14</v>
      </c>
      <c r="C194" s="4">
        <f>IF('True_Odds_Calculator_3-way'!C195="","",'True_Odds_Calculator_3-way'!C195)</f>
        <v>2.4900000000000002</v>
      </c>
      <c r="D194" s="4">
        <f t="shared" si="10"/>
        <v>3.3557387106880388E-2</v>
      </c>
      <c r="E194" s="4">
        <f t="shared" si="11"/>
        <v>3.3080397512975246</v>
      </c>
      <c r="F194" s="4">
        <f t="shared" si="12"/>
        <v>3.2543021513170429</v>
      </c>
      <c r="G194" s="4">
        <f t="shared" si="13"/>
        <v>2.5613400603310175</v>
      </c>
      <c r="I194" s="4">
        <f t="shared" si="14"/>
        <v>1.0335573871068804</v>
      </c>
    </row>
    <row r="195" spans="1:9" x14ac:dyDescent="0.2">
      <c r="A195" s="4">
        <f>IF('True_Odds_Calculator_3-way'!A196="","",'True_Odds_Calculator_3-way'!A196)</f>
        <v>2.23</v>
      </c>
      <c r="B195" s="4">
        <f>IF('True_Odds_Calculator_3-way'!B196="","",'True_Odds_Calculator_3-way'!B196)</f>
        <v>3.12</v>
      </c>
      <c r="C195" s="4">
        <f>IF('True_Odds_Calculator_3-way'!C196="","",'True_Odds_Calculator_3-way'!C196)</f>
        <v>3.79</v>
      </c>
      <c r="D195" s="4">
        <f t="shared" ref="D195:D258" si="15">IF(A195="","",((1/A195)+(1/B195)+(1/C195))-1)</f>
        <v>3.2795556530426317E-2</v>
      </c>
      <c r="E195" s="4">
        <f t="shared" ref="E195:E258" si="16">IF(A195="","",(3*A195)/(3-($D195*A195)))</f>
        <v>2.2857213853125851</v>
      </c>
      <c r="F195" s="4">
        <f t="shared" ref="F195:F258" si="17">IF(B195="","",(3*B195)/(3-($D195*B195)))</f>
        <v>3.2301727246832046</v>
      </c>
      <c r="G195" s="4">
        <f t="shared" ref="G195:G258" si="18">IF(C195="","",(3*C195)/(3-($D195*C195)))</f>
        <v>3.9538132839237732</v>
      </c>
      <c r="I195" s="4">
        <f t="shared" ref="I195:I258" si="19">IF(A195="","",D195+1)</f>
        <v>1.0327955565304263</v>
      </c>
    </row>
    <row r="196" spans="1:9" x14ac:dyDescent="0.2">
      <c r="A196" s="4">
        <f>IF('True_Odds_Calculator_3-way'!A197="","",'True_Odds_Calculator_3-way'!A197)</f>
        <v>2.75</v>
      </c>
      <c r="B196" s="4">
        <f>IF('True_Odds_Calculator_3-way'!B197="","",'True_Odds_Calculator_3-way'!B197)</f>
        <v>2.94</v>
      </c>
      <c r="C196" s="4">
        <f>IF('True_Odds_Calculator_3-way'!C197="","",'True_Odds_Calculator_3-way'!C197)</f>
        <v>3.04</v>
      </c>
      <c r="D196" s="4">
        <f t="shared" si="15"/>
        <v>3.2719786479185053E-2</v>
      </c>
      <c r="E196" s="4">
        <f t="shared" si="16"/>
        <v>2.8350314895842148</v>
      </c>
      <c r="F196" s="4">
        <f t="shared" si="17"/>
        <v>3.0373952660674419</v>
      </c>
      <c r="G196" s="4">
        <f t="shared" si="18"/>
        <v>3.1442509423985543</v>
      </c>
      <c r="I196" s="4">
        <f t="shared" si="19"/>
        <v>1.0327197864791851</v>
      </c>
    </row>
    <row r="197" spans="1:9" x14ac:dyDescent="0.2">
      <c r="A197" s="4">
        <f>IF('True_Odds_Calculator_3-way'!A198="","",'True_Odds_Calculator_3-way'!A198)</f>
        <v>3.52</v>
      </c>
      <c r="B197" s="4">
        <f>IF('True_Odds_Calculator_3-way'!B198="","",'True_Odds_Calculator_3-way'!B198)</f>
        <v>2.95</v>
      </c>
      <c r="C197" s="4">
        <f>IF('True_Odds_Calculator_3-way'!C198="","",'True_Odds_Calculator_3-way'!C198)</f>
        <v>2.44</v>
      </c>
      <c r="D197" s="4">
        <f t="shared" si="15"/>
        <v>3.2910025512137286E-2</v>
      </c>
      <c r="E197" s="4">
        <f t="shared" si="16"/>
        <v>3.6613821858791074</v>
      </c>
      <c r="F197" s="4">
        <f t="shared" si="17"/>
        <v>3.0486592632284859</v>
      </c>
      <c r="G197" s="4">
        <f t="shared" si="18"/>
        <v>2.5071072914715145</v>
      </c>
      <c r="I197" s="4">
        <f t="shared" si="19"/>
        <v>1.0329100255121373</v>
      </c>
    </row>
    <row r="198" spans="1:9" x14ac:dyDescent="0.2">
      <c r="A198" s="4">
        <f>IF('True_Odds_Calculator_3-way'!A199="","",'True_Odds_Calculator_3-way'!A199)</f>
        <v>8.02</v>
      </c>
      <c r="B198" s="4">
        <f>IF('True_Odds_Calculator_3-way'!B199="","",'True_Odds_Calculator_3-way'!B199)</f>
        <v>4.5999999999999996</v>
      </c>
      <c r="C198" s="4">
        <f>IF('True_Odds_Calculator_3-way'!C199="","",'True_Odds_Calculator_3-way'!C199)</f>
        <v>1.45</v>
      </c>
      <c r="D198" s="4">
        <f t="shared" si="15"/>
        <v>3.1734756063364955E-2</v>
      </c>
      <c r="E198" s="4">
        <f t="shared" si="16"/>
        <v>8.7634717459207998</v>
      </c>
      <c r="F198" s="4">
        <f t="shared" si="17"/>
        <v>4.8352847595919179</v>
      </c>
      <c r="G198" s="4">
        <f t="shared" si="18"/>
        <v>1.4725872282947812</v>
      </c>
      <c r="I198" s="4">
        <f t="shared" si="19"/>
        <v>1.031734756063365</v>
      </c>
    </row>
    <row r="199" spans="1:9" x14ac:dyDescent="0.2">
      <c r="A199" s="4">
        <f>IF('True_Odds_Calculator_3-way'!A200="","",'True_Odds_Calculator_3-way'!A200)</f>
        <v>1.1200000000000001</v>
      </c>
      <c r="B199" s="4">
        <f>IF('True_Odds_Calculator_3-way'!B200="","",'True_Odds_Calculator_3-way'!B200)</f>
        <v>9.94</v>
      </c>
      <c r="C199" s="4">
        <f>IF('True_Odds_Calculator_3-way'!C200="","",'True_Odds_Calculator_3-way'!C200)</f>
        <v>23.83</v>
      </c>
      <c r="D199" s="4">
        <f t="shared" si="15"/>
        <v>3.542467562403373E-2</v>
      </c>
      <c r="E199" s="4">
        <f t="shared" si="16"/>
        <v>1.1350107581634186</v>
      </c>
      <c r="F199" s="4">
        <f t="shared" si="17"/>
        <v>11.261845086170212</v>
      </c>
      <c r="G199" s="4">
        <f t="shared" si="18"/>
        <v>33.161242151388649</v>
      </c>
      <c r="I199" s="4">
        <f t="shared" si="19"/>
        <v>1.0354246756240337</v>
      </c>
    </row>
    <row r="200" spans="1:9" x14ac:dyDescent="0.2">
      <c r="A200" s="4">
        <f>IF('True_Odds_Calculator_3-way'!A201="","",'True_Odds_Calculator_3-way'!A201)</f>
        <v>2.14</v>
      </c>
      <c r="B200" s="4">
        <f>IF('True_Odds_Calculator_3-way'!B201="","",'True_Odds_Calculator_3-way'!B201)</f>
        <v>3.09</v>
      </c>
      <c r="C200" s="4">
        <f>IF('True_Odds_Calculator_3-way'!C201="","",'True_Odds_Calculator_3-way'!C201)</f>
        <v>4.21</v>
      </c>
      <c r="D200" s="4">
        <f t="shared" si="15"/>
        <v>2.8444006306825198E-2</v>
      </c>
      <c r="E200" s="4">
        <f t="shared" si="16"/>
        <v>2.1843199786916885</v>
      </c>
      <c r="F200" s="4">
        <f t="shared" si="17"/>
        <v>3.1832610379509396</v>
      </c>
      <c r="G200" s="4">
        <f t="shared" si="18"/>
        <v>4.3850349045408397</v>
      </c>
      <c r="I200" s="4">
        <f t="shared" si="19"/>
        <v>1.0284440063068252</v>
      </c>
    </row>
    <row r="201" spans="1:9" x14ac:dyDescent="0.2">
      <c r="A201" s="4">
        <f>IF('True_Odds_Calculator_3-way'!A202="","",'True_Odds_Calculator_3-way'!A202)</f>
        <v>8.8699999999999992</v>
      </c>
      <c r="B201" s="4">
        <f>IF('True_Odds_Calculator_3-way'!B202="","",'True_Odds_Calculator_3-way'!B202)</f>
        <v>5.22</v>
      </c>
      <c r="C201" s="4">
        <f>IF('True_Odds_Calculator_3-way'!C202="","",'True_Odds_Calculator_3-way'!C202)</f>
        <v>1.37</v>
      </c>
      <c r="D201" s="4">
        <f t="shared" si="15"/>
        <v>3.4237460114951546E-2</v>
      </c>
      <c r="E201" s="4">
        <f t="shared" si="16"/>
        <v>9.869029599918429</v>
      </c>
      <c r="F201" s="4">
        <f t="shared" si="17"/>
        <v>5.5506711339118233</v>
      </c>
      <c r="G201" s="4">
        <f t="shared" si="18"/>
        <v>1.391760321242911</v>
      </c>
      <c r="I201" s="4">
        <f t="shared" si="19"/>
        <v>1.0342374601149515</v>
      </c>
    </row>
    <row r="202" spans="1:9" x14ac:dyDescent="0.2">
      <c r="A202" s="4">
        <f>IF('True_Odds_Calculator_3-way'!A203="","",'True_Odds_Calculator_3-way'!A203)</f>
        <v>3.55</v>
      </c>
      <c r="B202" s="4">
        <f>IF('True_Odds_Calculator_3-way'!B203="","",'True_Odds_Calculator_3-way'!B203)</f>
        <v>3.33</v>
      </c>
      <c r="C202" s="4">
        <f>IF('True_Odds_Calculator_3-way'!C203="","",'True_Odds_Calculator_3-way'!C203)</f>
        <v>2.27</v>
      </c>
      <c r="D202" s="4">
        <f t="shared" si="15"/>
        <v>2.2519075506604036E-2</v>
      </c>
      <c r="E202" s="4">
        <f t="shared" si="16"/>
        <v>3.6471887266822063</v>
      </c>
      <c r="F202" s="4">
        <f t="shared" si="17"/>
        <v>3.4153712124602875</v>
      </c>
      <c r="G202" s="4">
        <f t="shared" si="18"/>
        <v>2.3093500167311118</v>
      </c>
      <c r="I202" s="4">
        <f t="shared" si="19"/>
        <v>1.022519075506604</v>
      </c>
    </row>
    <row r="203" spans="1:9" x14ac:dyDescent="0.2">
      <c r="A203" s="4">
        <f>IF('True_Odds_Calculator_3-way'!A204="","",'True_Odds_Calculator_3-way'!A204)</f>
        <v>2.0499999999999998</v>
      </c>
      <c r="B203" s="4">
        <f>IF('True_Odds_Calculator_3-way'!B204="","",'True_Odds_Calculator_3-way'!B204)</f>
        <v>3.19</v>
      </c>
      <c r="C203" s="4">
        <f>IF('True_Odds_Calculator_3-way'!C204="","",'True_Odds_Calculator_3-way'!C204)</f>
        <v>4.37</v>
      </c>
      <c r="D203" s="4">
        <f t="shared" si="15"/>
        <v>3.011745381831199E-2</v>
      </c>
      <c r="E203" s="4">
        <f t="shared" si="16"/>
        <v>2.0930760495275718</v>
      </c>
      <c r="F203" s="4">
        <f t="shared" si="17"/>
        <v>3.2955392917458761</v>
      </c>
      <c r="G203" s="4">
        <f t="shared" si="18"/>
        <v>4.5705134100107072</v>
      </c>
      <c r="I203" s="4">
        <f t="shared" si="19"/>
        <v>1.030117453818312</v>
      </c>
    </row>
    <row r="204" spans="1:9" x14ac:dyDescent="0.2">
      <c r="A204" s="4">
        <f>IF('True_Odds_Calculator_3-way'!A205="","",'True_Odds_Calculator_3-way'!A205)</f>
        <v>1.95</v>
      </c>
      <c r="B204" s="4">
        <f>IF('True_Odds_Calculator_3-way'!B205="","",'True_Odds_Calculator_3-way'!B205)</f>
        <v>3.5</v>
      </c>
      <c r="C204" s="4">
        <f>IF('True_Odds_Calculator_3-way'!C205="","",'True_Odds_Calculator_3-way'!C205)</f>
        <v>4.1100000000000003</v>
      </c>
      <c r="D204" s="4">
        <f t="shared" si="15"/>
        <v>4.1843800967888534E-2</v>
      </c>
      <c r="E204" s="4">
        <f t="shared" si="16"/>
        <v>2.0045198749441711</v>
      </c>
      <c r="F204" s="4">
        <f t="shared" si="17"/>
        <v>3.6796313908110059</v>
      </c>
      <c r="G204" s="4">
        <f t="shared" si="18"/>
        <v>4.3599378278608905</v>
      </c>
      <c r="I204" s="4">
        <f t="shared" si="19"/>
        <v>1.0418438009678885</v>
      </c>
    </row>
    <row r="205" spans="1:9" x14ac:dyDescent="0.2">
      <c r="A205" s="4">
        <f>IF('True_Odds_Calculator_3-way'!A206="","",'True_Odds_Calculator_3-way'!A206)</f>
        <v>2.59</v>
      </c>
      <c r="B205" s="4">
        <f>IF('True_Odds_Calculator_3-way'!B206="","",'True_Odds_Calculator_3-way'!B206)</f>
        <v>3.35</v>
      </c>
      <c r="C205" s="4">
        <f>IF('True_Odds_Calculator_3-way'!C206="","",'True_Odds_Calculator_3-way'!C206)</f>
        <v>2.82</v>
      </c>
      <c r="D205" s="4">
        <f t="shared" si="15"/>
        <v>3.9217777864967385E-2</v>
      </c>
      <c r="E205" s="4">
        <f t="shared" si="16"/>
        <v>2.680765394648855</v>
      </c>
      <c r="F205" s="4">
        <f t="shared" si="17"/>
        <v>3.503426192366013</v>
      </c>
      <c r="G205" s="4">
        <f t="shared" si="18"/>
        <v>2.927937573020746</v>
      </c>
      <c r="I205" s="4">
        <f t="shared" si="19"/>
        <v>1.0392177778649674</v>
      </c>
    </row>
    <row r="206" spans="1:9" x14ac:dyDescent="0.2">
      <c r="A206" s="4">
        <f>IF('True_Odds_Calculator_3-way'!A207="","",'True_Odds_Calculator_3-way'!A207)</f>
        <v>3.39</v>
      </c>
      <c r="B206" s="4">
        <f>IF('True_Odds_Calculator_3-way'!B207="","",'True_Odds_Calculator_3-way'!B207)</f>
        <v>3.38</v>
      </c>
      <c r="C206" s="4">
        <f>IF('True_Odds_Calculator_3-way'!C207="","",'True_Odds_Calculator_3-way'!C207)</f>
        <v>2.23</v>
      </c>
      <c r="D206" s="4">
        <f t="shared" si="15"/>
        <v>3.9273732176686282E-2</v>
      </c>
      <c r="E206" s="4">
        <f t="shared" si="16"/>
        <v>3.5474326388934525</v>
      </c>
      <c r="F206" s="4">
        <f t="shared" si="17"/>
        <v>3.5364837656522878</v>
      </c>
      <c r="G206" s="4">
        <f t="shared" si="18"/>
        <v>2.297059136762885</v>
      </c>
      <c r="I206" s="4">
        <f t="shared" si="19"/>
        <v>1.0392737321766863</v>
      </c>
    </row>
    <row r="207" spans="1:9" x14ac:dyDescent="0.2">
      <c r="A207" s="4">
        <f>IF('True_Odds_Calculator_3-way'!A208="","",'True_Odds_Calculator_3-way'!A208)</f>
        <v>2.77</v>
      </c>
      <c r="B207" s="4">
        <f>IF('True_Odds_Calculator_3-way'!B208="","",'True_Odds_Calculator_3-way'!B208)</f>
        <v>3.41</v>
      </c>
      <c r="C207" s="4">
        <f>IF('True_Odds_Calculator_3-way'!C208="","",'True_Odds_Calculator_3-way'!C208)</f>
        <v>2.6</v>
      </c>
      <c r="D207" s="4">
        <f t="shared" si="15"/>
        <v>3.8881346905103698E-2</v>
      </c>
      <c r="E207" s="4">
        <f t="shared" si="16"/>
        <v>2.8731472613316944</v>
      </c>
      <c r="F207" s="4">
        <f t="shared" si="17"/>
        <v>3.5676738113961859</v>
      </c>
      <c r="G207" s="4">
        <f t="shared" si="18"/>
        <v>2.6906678859493494</v>
      </c>
      <c r="I207" s="4">
        <f t="shared" si="19"/>
        <v>1.0388813469051037</v>
      </c>
    </row>
    <row r="208" spans="1:9" x14ac:dyDescent="0.2">
      <c r="A208" s="4">
        <f>IF('True_Odds_Calculator_3-way'!A209="","",'True_Odds_Calculator_3-way'!A209)</f>
        <v>1.98</v>
      </c>
      <c r="B208" s="4">
        <f>IF('True_Odds_Calculator_3-way'!B209="","",'True_Odds_Calculator_3-way'!B209)</f>
        <v>3.72</v>
      </c>
      <c r="C208" s="4">
        <f>IF('True_Odds_Calculator_3-way'!C209="","",'True_Odds_Calculator_3-way'!C209)</f>
        <v>4.03</v>
      </c>
      <c r="D208" s="4">
        <f t="shared" si="15"/>
        <v>2.2006667167957517E-2</v>
      </c>
      <c r="E208" s="4">
        <f t="shared" si="16"/>
        <v>2.0091821661183102</v>
      </c>
      <c r="F208" s="4">
        <f t="shared" si="17"/>
        <v>3.8243601623158772</v>
      </c>
      <c r="G208" s="4">
        <f t="shared" si="18"/>
        <v>4.1527652487683016</v>
      </c>
      <c r="I208" s="4">
        <f t="shared" si="19"/>
        <v>1.0220066671679575</v>
      </c>
    </row>
    <row r="209" spans="1:9" x14ac:dyDescent="0.2">
      <c r="A209" s="4">
        <f>IF('True_Odds_Calculator_3-way'!A210="","",'True_Odds_Calculator_3-way'!A210)</f>
        <v>1.48</v>
      </c>
      <c r="B209" s="4">
        <f>IF('True_Odds_Calculator_3-way'!B210="","",'True_Odds_Calculator_3-way'!B210)</f>
        <v>4.7</v>
      </c>
      <c r="C209" s="4">
        <f>IF('True_Odds_Calculator_3-way'!C210="","",'True_Odds_Calculator_3-way'!C210)</f>
        <v>7.33</v>
      </c>
      <c r="D209" s="4">
        <f t="shared" si="15"/>
        <v>2.4867281144312248E-2</v>
      </c>
      <c r="E209" s="4">
        <f t="shared" si="16"/>
        <v>1.4983819378894543</v>
      </c>
      <c r="F209" s="4">
        <f t="shared" si="17"/>
        <v>4.8905288439403938</v>
      </c>
      <c r="G209" s="4">
        <f t="shared" si="18"/>
        <v>7.8041742686764541</v>
      </c>
      <c r="I209" s="4">
        <f t="shared" si="19"/>
        <v>1.0248672811443122</v>
      </c>
    </row>
    <row r="210" spans="1:9" x14ac:dyDescent="0.2">
      <c r="A210" s="4">
        <f>IF('True_Odds_Calculator_3-way'!A211="","",'True_Odds_Calculator_3-way'!A211)</f>
        <v>3.61</v>
      </c>
      <c r="B210" s="4">
        <f>IF('True_Odds_Calculator_3-way'!B211="","",'True_Odds_Calculator_3-way'!B211)</f>
        <v>4.08</v>
      </c>
      <c r="C210" s="4">
        <f>IF('True_Odds_Calculator_3-way'!C211="","",'True_Odds_Calculator_3-way'!C211)</f>
        <v>2</v>
      </c>
      <c r="D210" s="4">
        <f t="shared" si="15"/>
        <v>2.2106349464993791E-2</v>
      </c>
      <c r="E210" s="4">
        <f t="shared" si="16"/>
        <v>3.7086550728530185</v>
      </c>
      <c r="F210" s="4">
        <f t="shared" si="17"/>
        <v>4.206465861924527</v>
      </c>
      <c r="G210" s="4">
        <f t="shared" si="18"/>
        <v>2.029916021977618</v>
      </c>
      <c r="I210" s="4">
        <f t="shared" si="19"/>
        <v>1.0221063494649938</v>
      </c>
    </row>
    <row r="211" spans="1:9" x14ac:dyDescent="0.2">
      <c r="A211" s="4">
        <f>IF('True_Odds_Calculator_3-way'!A212="","",'True_Odds_Calculator_3-way'!A212)</f>
        <v>4.6500000000000004</v>
      </c>
      <c r="B211" s="4">
        <f>IF('True_Odds_Calculator_3-way'!B212="","",'True_Odds_Calculator_3-way'!B212)</f>
        <v>4.26</v>
      </c>
      <c r="C211" s="4">
        <f>IF('True_Odds_Calculator_3-way'!C212="","",'True_Odds_Calculator_3-way'!C212)</f>
        <v>1.74</v>
      </c>
      <c r="D211" s="4">
        <f t="shared" si="15"/>
        <v>2.4508191156579873E-2</v>
      </c>
      <c r="E211" s="4">
        <f t="shared" si="16"/>
        <v>4.8336180130756361</v>
      </c>
      <c r="F211" s="4">
        <f t="shared" si="17"/>
        <v>4.4136004978602763</v>
      </c>
      <c r="G211" s="4">
        <f t="shared" si="18"/>
        <v>1.7650903191512242</v>
      </c>
      <c r="I211" s="4">
        <f t="shared" si="19"/>
        <v>1.0245081911565799</v>
      </c>
    </row>
    <row r="212" spans="1:9" x14ac:dyDescent="0.2">
      <c r="A212" s="4">
        <f>IF('True_Odds_Calculator_3-way'!A213="","",'True_Odds_Calculator_3-way'!A213)</f>
        <v>3</v>
      </c>
      <c r="B212" s="4">
        <f>IF('True_Odds_Calculator_3-way'!B213="","",'True_Odds_Calculator_3-way'!B213)</f>
        <v>3.32</v>
      </c>
      <c r="C212" s="4">
        <f>IF('True_Odds_Calculator_3-way'!C213="","",'True_Odds_Calculator_3-way'!C213)</f>
        <v>2.58</v>
      </c>
      <c r="D212" s="4">
        <f t="shared" si="15"/>
        <v>2.2135051835247888E-2</v>
      </c>
      <c r="E212" s="4">
        <f t="shared" si="16"/>
        <v>3.0679083094555875</v>
      </c>
      <c r="F212" s="4">
        <f t="shared" si="17"/>
        <v>3.4033693579148117</v>
      </c>
      <c r="G212" s="4">
        <f t="shared" si="18"/>
        <v>2.6300663227708179</v>
      </c>
      <c r="I212" s="4">
        <f t="shared" si="19"/>
        <v>1.0221350518352479</v>
      </c>
    </row>
    <row r="213" spans="1:9" x14ac:dyDescent="0.2">
      <c r="A213" s="4">
        <f>IF('True_Odds_Calculator_3-way'!A214="","",'True_Odds_Calculator_3-way'!A214)</f>
        <v>2.3199999999999998</v>
      </c>
      <c r="B213" s="4">
        <f>IF('True_Odds_Calculator_3-way'!B214="","",'True_Odds_Calculator_3-way'!B214)</f>
        <v>3.63</v>
      </c>
      <c r="C213" s="4">
        <f>IF('True_Odds_Calculator_3-way'!C214="","",'True_Odds_Calculator_3-way'!C214)</f>
        <v>3.17</v>
      </c>
      <c r="D213" s="4">
        <f t="shared" si="15"/>
        <v>2.197398967174391E-2</v>
      </c>
      <c r="E213" s="4">
        <f t="shared" si="16"/>
        <v>2.3601057938618055</v>
      </c>
      <c r="F213" s="4">
        <f t="shared" si="17"/>
        <v>3.7291526785559634</v>
      </c>
      <c r="G213" s="4">
        <f t="shared" si="18"/>
        <v>3.2453544776331085</v>
      </c>
      <c r="I213" s="4">
        <f t="shared" si="19"/>
        <v>1.0219739896717439</v>
      </c>
    </row>
    <row r="214" spans="1:9" x14ac:dyDescent="0.2">
      <c r="A214" s="4">
        <f>IF('True_Odds_Calculator_3-way'!A215="","",'True_Odds_Calculator_3-way'!A215)</f>
        <v>3.69</v>
      </c>
      <c r="B214" s="4">
        <f>IF('True_Odds_Calculator_3-way'!B215="","",'True_Odds_Calculator_3-way'!B215)</f>
        <v>3.6</v>
      </c>
      <c r="C214" s="4">
        <f>IF('True_Odds_Calculator_3-way'!C215="","",'True_Odds_Calculator_3-way'!C215)</f>
        <v>2.09</v>
      </c>
      <c r="D214" s="4">
        <f t="shared" si="15"/>
        <v>2.7249387326409247E-2</v>
      </c>
      <c r="E214" s="4">
        <f t="shared" si="16"/>
        <v>3.8179657912324569</v>
      </c>
      <c r="F214" s="4">
        <f t="shared" si="17"/>
        <v>3.7216967474182039</v>
      </c>
      <c r="G214" s="4">
        <f t="shared" si="18"/>
        <v>2.1304437906600922</v>
      </c>
      <c r="I214" s="4">
        <f t="shared" si="19"/>
        <v>1.0272493873264092</v>
      </c>
    </row>
    <row r="215" spans="1:9" x14ac:dyDescent="0.2">
      <c r="A215" s="4">
        <f>IF('True_Odds_Calculator_3-way'!A216="","",'True_Odds_Calculator_3-way'!A216)</f>
        <v>1.84</v>
      </c>
      <c r="B215" s="4">
        <f>IF('True_Odds_Calculator_3-way'!B216="","",'True_Odds_Calculator_3-way'!B216)</f>
        <v>3.9</v>
      </c>
      <c r="C215" s="4">
        <f>IF('True_Odds_Calculator_3-way'!C216="","",'True_Odds_Calculator_3-way'!C216)</f>
        <v>4.34</v>
      </c>
      <c r="D215" s="4">
        <f t="shared" si="15"/>
        <v>3.0303263823600268E-2</v>
      </c>
      <c r="E215" s="4">
        <f t="shared" si="16"/>
        <v>1.8748458890915163</v>
      </c>
      <c r="F215" s="4">
        <f t="shared" si="17"/>
        <v>4.0599381915644335</v>
      </c>
      <c r="G215" s="4">
        <f t="shared" si="18"/>
        <v>4.5389832221155588</v>
      </c>
      <c r="I215" s="4">
        <f t="shared" si="19"/>
        <v>1.0303032638236003</v>
      </c>
    </row>
    <row r="216" spans="1:9" x14ac:dyDescent="0.2">
      <c r="A216" s="4">
        <f>IF('True_Odds_Calculator_3-way'!A217="","",'True_Odds_Calculator_3-way'!A217)</f>
        <v>3.84</v>
      </c>
      <c r="B216" s="4">
        <f>IF('True_Odds_Calculator_3-way'!B217="","",'True_Odds_Calculator_3-way'!B217)</f>
        <v>3.86</v>
      </c>
      <c r="C216" s="4">
        <f>IF('True_Odds_Calculator_3-way'!C217="","",'True_Odds_Calculator_3-way'!C217)</f>
        <v>1.96</v>
      </c>
      <c r="D216" s="4">
        <f t="shared" si="15"/>
        <v>2.9688105812273324E-2</v>
      </c>
      <c r="E216" s="4">
        <f t="shared" si="16"/>
        <v>3.991687209264835</v>
      </c>
      <c r="F216" s="4">
        <f t="shared" si="17"/>
        <v>4.0133029395252624</v>
      </c>
      <c r="G216" s="4">
        <f t="shared" si="18"/>
        <v>1.9987685732254945</v>
      </c>
      <c r="I216" s="4">
        <f t="shared" si="19"/>
        <v>1.0296881058122733</v>
      </c>
    </row>
    <row r="217" spans="1:9" x14ac:dyDescent="0.2">
      <c r="A217" s="4">
        <f>IF('True_Odds_Calculator_3-way'!A218="","",'True_Odds_Calculator_3-way'!A218)</f>
        <v>2.4500000000000002</v>
      </c>
      <c r="B217" s="4">
        <f>IF('True_Odds_Calculator_3-way'!B218="","",'True_Odds_Calculator_3-way'!B218)</f>
        <v>3.58</v>
      </c>
      <c r="C217" s="4">
        <f>IF('True_Odds_Calculator_3-way'!C218="","",'True_Odds_Calculator_3-way'!C218)</f>
        <v>2.89</v>
      </c>
      <c r="D217" s="4">
        <f t="shared" si="15"/>
        <v>3.3513635490344473E-2</v>
      </c>
      <c r="E217" s="4">
        <f t="shared" si="16"/>
        <v>2.5189421078939445</v>
      </c>
      <c r="F217" s="4">
        <f t="shared" si="17"/>
        <v>3.7291392355527822</v>
      </c>
      <c r="G217" s="4">
        <f t="shared" si="18"/>
        <v>2.9864158448036773</v>
      </c>
      <c r="I217" s="4">
        <f t="shared" si="19"/>
        <v>1.0335136354903445</v>
      </c>
    </row>
    <row r="218" spans="1:9" x14ac:dyDescent="0.2">
      <c r="A218" s="4">
        <f>IF('True_Odds_Calculator_3-way'!A219="","",'True_Odds_Calculator_3-way'!A219)</f>
        <v>2.2400000000000002</v>
      </c>
      <c r="B218" s="4">
        <f>IF('True_Odds_Calculator_3-way'!B219="","",'True_Odds_Calculator_3-way'!B219)</f>
        <v>3.6</v>
      </c>
      <c r="C218" s="4">
        <f>IF('True_Odds_Calculator_3-way'!C219="","",'True_Odds_Calculator_3-way'!C219)</f>
        <v>3.23</v>
      </c>
      <c r="D218" s="4">
        <f t="shared" si="15"/>
        <v>3.3803872426163561E-2</v>
      </c>
      <c r="E218" s="4">
        <f t="shared" si="16"/>
        <v>2.2980020891954718</v>
      </c>
      <c r="F218" s="4">
        <f t="shared" si="17"/>
        <v>3.7522069500679955</v>
      </c>
      <c r="G218" s="4">
        <f t="shared" si="18"/>
        <v>3.3519976389355994</v>
      </c>
      <c r="I218" s="4">
        <f t="shared" si="19"/>
        <v>1.0338038724261636</v>
      </c>
    </row>
    <row r="219" spans="1:9" x14ac:dyDescent="0.2">
      <c r="A219" s="4">
        <f>IF('True_Odds_Calculator_3-way'!A220="","",'True_Odds_Calculator_3-way'!A220)</f>
        <v>3.84</v>
      </c>
      <c r="B219" s="4">
        <f>IF('True_Odds_Calculator_3-way'!B220="","",'True_Odds_Calculator_3-way'!B220)</f>
        <v>3.59</v>
      </c>
      <c r="C219" s="4">
        <f>IF('True_Odds_Calculator_3-way'!C220="","",'True_Odds_Calculator_3-way'!C220)</f>
        <v>2.02</v>
      </c>
      <c r="D219" s="4">
        <f t="shared" si="15"/>
        <v>3.4017703650587983E-2</v>
      </c>
      <c r="E219" s="4">
        <f t="shared" si="16"/>
        <v>4.0148157603150159</v>
      </c>
      <c r="F219" s="4">
        <f t="shared" si="17"/>
        <v>3.7423427342926021</v>
      </c>
      <c r="G219" s="4">
        <f t="shared" si="18"/>
        <v>2.0673532508880585</v>
      </c>
      <c r="I219" s="4">
        <f t="shared" si="19"/>
        <v>1.034017703650588</v>
      </c>
    </row>
    <row r="220" spans="1:9" x14ac:dyDescent="0.2">
      <c r="A220" s="4">
        <f>IF('True_Odds_Calculator_3-way'!A221="","",'True_Odds_Calculator_3-way'!A221)</f>
        <v>1.92</v>
      </c>
      <c r="B220" s="4">
        <f>IF('True_Odds_Calculator_3-way'!B221="","",'True_Odds_Calculator_3-way'!B221)</f>
        <v>3.72</v>
      </c>
      <c r="C220" s="4">
        <f>IF('True_Odds_Calculator_3-way'!C221="","",'True_Odds_Calculator_3-way'!C221)</f>
        <v>4.08</v>
      </c>
      <c r="D220" s="4">
        <f t="shared" si="15"/>
        <v>3.4748576850094803E-2</v>
      </c>
      <c r="E220" s="4">
        <f t="shared" si="16"/>
        <v>1.9636702375407542</v>
      </c>
      <c r="F220" s="4">
        <f t="shared" si="17"/>
        <v>3.8875057630244347</v>
      </c>
      <c r="G220" s="4">
        <f t="shared" si="18"/>
        <v>4.2823768410360588</v>
      </c>
      <c r="I220" s="4">
        <f t="shared" si="19"/>
        <v>1.0347485768500948</v>
      </c>
    </row>
    <row r="221" spans="1:9" x14ac:dyDescent="0.2">
      <c r="A221" s="4">
        <f>IF('True_Odds_Calculator_3-way'!A222="","",'True_Odds_Calculator_3-way'!A222)</f>
        <v>2.36</v>
      </c>
      <c r="B221" s="4">
        <f>IF('True_Odds_Calculator_3-way'!B222="","",'True_Odds_Calculator_3-way'!B222)</f>
        <v>3.4</v>
      </c>
      <c r="C221" s="4">
        <f>IF('True_Odds_Calculator_3-way'!C222="","",'True_Odds_Calculator_3-way'!C222)</f>
        <v>3.17</v>
      </c>
      <c r="D221" s="4">
        <f t="shared" si="15"/>
        <v>3.3303873867357003E-2</v>
      </c>
      <c r="E221" s="4">
        <f t="shared" si="16"/>
        <v>2.4234932136813812</v>
      </c>
      <c r="F221" s="4">
        <f t="shared" si="17"/>
        <v>3.5333646964690542</v>
      </c>
      <c r="G221" s="4">
        <f t="shared" si="18"/>
        <v>3.2856247265863159</v>
      </c>
      <c r="I221" s="4">
        <f t="shared" si="19"/>
        <v>1.033303873867357</v>
      </c>
    </row>
    <row r="222" spans="1:9" x14ac:dyDescent="0.2">
      <c r="A222" s="4">
        <f>IF('True_Odds_Calculator_3-way'!A223="","",'True_Odds_Calculator_3-way'!A223)</f>
        <v>2.39</v>
      </c>
      <c r="B222" s="4">
        <f>IF('True_Odds_Calculator_3-way'!B223="","",'True_Odds_Calculator_3-way'!B223)</f>
        <v>3.32</v>
      </c>
      <c r="C222" s="4">
        <f>IF('True_Odds_Calculator_3-way'!C223="","",'True_Odds_Calculator_3-way'!C223)</f>
        <v>3.18</v>
      </c>
      <c r="D222" s="4">
        <f t="shared" si="15"/>
        <v>3.4080269923143947E-2</v>
      </c>
      <c r="E222" s="4">
        <f t="shared" si="16"/>
        <v>2.4567009415288368</v>
      </c>
      <c r="F222" s="4">
        <f t="shared" si="17"/>
        <v>3.4501231138674742</v>
      </c>
      <c r="G222" s="4">
        <f t="shared" si="18"/>
        <v>3.2991832801149767</v>
      </c>
      <c r="I222" s="4">
        <f t="shared" si="19"/>
        <v>1.0340802699231439</v>
      </c>
    </row>
    <row r="223" spans="1:9" x14ac:dyDescent="0.2">
      <c r="A223" s="4">
        <f>IF('True_Odds_Calculator_3-way'!A224="","",'True_Odds_Calculator_3-way'!A224)</f>
        <v>2.06</v>
      </c>
      <c r="B223" s="4">
        <f>IF('True_Odds_Calculator_3-way'!B224="","",'True_Odds_Calculator_3-way'!B224)</f>
        <v>3.75</v>
      </c>
      <c r="C223" s="4">
        <f>IF('True_Odds_Calculator_3-way'!C224="","",'True_Odds_Calculator_3-way'!C224)</f>
        <v>3.54</v>
      </c>
      <c r="D223" s="4">
        <f t="shared" si="15"/>
        <v>3.458943557676486E-2</v>
      </c>
      <c r="E223" s="4">
        <f t="shared" si="16"/>
        <v>2.110118289775226</v>
      </c>
      <c r="F223" s="4">
        <f t="shared" si="17"/>
        <v>3.919465107279529</v>
      </c>
      <c r="G223" s="4">
        <f t="shared" si="18"/>
        <v>3.6906352483906235</v>
      </c>
      <c r="I223" s="4">
        <f t="shared" si="19"/>
        <v>1.0345894355767649</v>
      </c>
    </row>
    <row r="224" spans="1:9" x14ac:dyDescent="0.2">
      <c r="A224" s="4">
        <f>IF('True_Odds_Calculator_3-way'!A225="","",'True_Odds_Calculator_3-way'!A225)</f>
        <v>2.9</v>
      </c>
      <c r="B224" s="4">
        <f>IF('True_Odds_Calculator_3-way'!B225="","",'True_Odds_Calculator_3-way'!B225)</f>
        <v>3.34</v>
      </c>
      <c r="C224" s="4">
        <f>IF('True_Odds_Calculator_3-way'!C225="","",'True_Odds_Calculator_3-way'!C225)</f>
        <v>2.57</v>
      </c>
      <c r="D224" s="4">
        <f t="shared" si="15"/>
        <v>3.3333842177445838E-2</v>
      </c>
      <c r="E224" s="4">
        <f t="shared" si="16"/>
        <v>2.9965572061527301</v>
      </c>
      <c r="F224" s="4">
        <f t="shared" si="17"/>
        <v>3.4687304045385763</v>
      </c>
      <c r="G224" s="4">
        <f t="shared" si="18"/>
        <v>2.6455461945528267</v>
      </c>
      <c r="I224" s="4">
        <f t="shared" si="19"/>
        <v>1.0333338421774458</v>
      </c>
    </row>
    <row r="225" spans="1:9" x14ac:dyDescent="0.2">
      <c r="A225" s="4">
        <f>IF('True_Odds_Calculator_3-way'!A226="","",'True_Odds_Calculator_3-way'!A226)</f>
        <v>3.4</v>
      </c>
      <c r="B225" s="4">
        <f>IF('True_Odds_Calculator_3-way'!B226="","",'True_Odds_Calculator_3-way'!B226)</f>
        <v>3.48</v>
      </c>
      <c r="C225" s="4">
        <f>IF('True_Odds_Calculator_3-way'!C226="","",'True_Odds_Calculator_3-way'!C226)</f>
        <v>2.21</v>
      </c>
      <c r="D225" s="4">
        <f t="shared" si="15"/>
        <v>3.3962656680709413E-2</v>
      </c>
      <c r="E225" s="4">
        <f t="shared" si="16"/>
        <v>3.5361083864639529</v>
      </c>
      <c r="F225" s="4">
        <f t="shared" si="17"/>
        <v>3.6227232759703556</v>
      </c>
      <c r="G225" s="4">
        <f t="shared" si="18"/>
        <v>2.2667112036782329</v>
      </c>
      <c r="I225" s="4">
        <f t="shared" si="19"/>
        <v>1.0339626566807094</v>
      </c>
    </row>
    <row r="226" spans="1:9" x14ac:dyDescent="0.2">
      <c r="A226" s="4">
        <f>IF('True_Odds_Calculator_3-way'!A227="","",'True_Odds_Calculator_3-way'!A227)</f>
        <v>2.36</v>
      </c>
      <c r="B226" s="4">
        <f>IF('True_Odds_Calculator_3-way'!B227="","",'True_Odds_Calculator_3-way'!B227)</f>
        <v>3.87</v>
      </c>
      <c r="C226" s="4">
        <f>IF('True_Odds_Calculator_3-way'!C227="","",'True_Odds_Calculator_3-way'!C227)</f>
        <v>2.8</v>
      </c>
      <c r="D226" s="4">
        <f t="shared" si="15"/>
        <v>3.9269603518716778E-2</v>
      </c>
      <c r="E226" s="4">
        <f t="shared" si="16"/>
        <v>2.4352293186591063</v>
      </c>
      <c r="F226" s="4">
        <f t="shared" si="17"/>
        <v>4.0765068204908044</v>
      </c>
      <c r="G226" s="4">
        <f t="shared" si="18"/>
        <v>2.9065290263137156</v>
      </c>
      <c r="I226" s="4">
        <f t="shared" si="19"/>
        <v>1.0392696035187168</v>
      </c>
    </row>
    <row r="227" spans="1:9" x14ac:dyDescent="0.2">
      <c r="A227" s="4">
        <f>IF('True_Odds_Calculator_3-way'!A228="","",'True_Odds_Calculator_3-way'!A228)</f>
        <v>1.67</v>
      </c>
      <c r="B227" s="4">
        <f>IF('True_Odds_Calculator_3-way'!B228="","",'True_Odds_Calculator_3-way'!B228)</f>
        <v>4.05</v>
      </c>
      <c r="C227" s="4">
        <f>IF('True_Odds_Calculator_3-way'!C228="","",'True_Odds_Calculator_3-way'!C228)</f>
        <v>5.0599999999999996</v>
      </c>
      <c r="D227" s="4">
        <f t="shared" si="15"/>
        <v>4.3344433954518147E-2</v>
      </c>
      <c r="E227" s="4">
        <f t="shared" si="16"/>
        <v>1.7112907094369072</v>
      </c>
      <c r="F227" s="4">
        <f t="shared" si="17"/>
        <v>4.3017147793981785</v>
      </c>
      <c r="G227" s="4">
        <f t="shared" si="18"/>
        <v>5.4591019034822468</v>
      </c>
      <c r="I227" s="4">
        <f t="shared" si="19"/>
        <v>1.0433444339545181</v>
      </c>
    </row>
    <row r="228" spans="1:9" x14ac:dyDescent="0.2">
      <c r="A228" s="4">
        <f>IF('True_Odds_Calculator_3-way'!A229="","",'True_Odds_Calculator_3-way'!A229)</f>
        <v>2.96</v>
      </c>
      <c r="B228" s="4">
        <f>IF('True_Odds_Calculator_3-way'!B229="","",'True_Odds_Calculator_3-way'!B229)</f>
        <v>3.8</v>
      </c>
      <c r="C228" s="4">
        <f>IF('True_Odds_Calculator_3-way'!C229="","",'True_Odds_Calculator_3-way'!C229)</f>
        <v>2.2799999999999998</v>
      </c>
      <c r="D228" s="4">
        <f t="shared" si="15"/>
        <v>3.9592223802750182E-2</v>
      </c>
      <c r="E228" s="4">
        <f t="shared" si="16"/>
        <v>3.0803310613437196</v>
      </c>
      <c r="F228" s="4">
        <f t="shared" si="17"/>
        <v>4.0006323110970596</v>
      </c>
      <c r="G228" s="4">
        <f t="shared" si="18"/>
        <v>2.3507337915660416</v>
      </c>
      <c r="I228" s="4">
        <f t="shared" si="19"/>
        <v>1.0395922238027502</v>
      </c>
    </row>
    <row r="229" spans="1:9" x14ac:dyDescent="0.2">
      <c r="A229" s="4">
        <f>IF('True_Odds_Calculator_3-way'!A230="","",'True_Odds_Calculator_3-way'!A230)</f>
        <v>1.76</v>
      </c>
      <c r="B229" s="4">
        <f>IF('True_Odds_Calculator_3-way'!B230="","",'True_Odds_Calculator_3-way'!B230)</f>
        <v>3.61</v>
      </c>
      <c r="C229" s="4">
        <f>IF('True_Odds_Calculator_3-way'!C230="","",'True_Odds_Calculator_3-way'!C230)</f>
        <v>4.8099999999999996</v>
      </c>
      <c r="D229" s="4">
        <f t="shared" si="15"/>
        <v>5.3090336331333532E-2</v>
      </c>
      <c r="E229" s="4">
        <f t="shared" si="16"/>
        <v>1.8165797949411981</v>
      </c>
      <c r="F229" s="4">
        <f t="shared" si="17"/>
        <v>3.8563653313937611</v>
      </c>
      <c r="G229" s="4">
        <f t="shared" si="18"/>
        <v>5.257528765965704</v>
      </c>
      <c r="I229" s="4">
        <f t="shared" si="19"/>
        <v>1.0530903363313335</v>
      </c>
    </row>
    <row r="230" spans="1:9" x14ac:dyDescent="0.2">
      <c r="A230" s="4">
        <f>IF('True_Odds_Calculator_3-way'!A231="","",'True_Odds_Calculator_3-way'!A231)</f>
        <v>2</v>
      </c>
      <c r="B230" s="4">
        <f>IF('True_Odds_Calculator_3-way'!B231="","",'True_Odds_Calculator_3-way'!B231)</f>
        <v>3.5</v>
      </c>
      <c r="C230" s="4">
        <f>IF('True_Odds_Calculator_3-way'!C231="","",'True_Odds_Calculator_3-way'!C231)</f>
        <v>3.84</v>
      </c>
      <c r="D230" s="4">
        <f t="shared" si="15"/>
        <v>4.6130952380952328E-2</v>
      </c>
      <c r="E230" s="4">
        <f t="shared" si="16"/>
        <v>2.0634595701125895</v>
      </c>
      <c r="F230" s="4">
        <f t="shared" si="17"/>
        <v>3.6990825688073392</v>
      </c>
      <c r="G230" s="4">
        <f t="shared" si="18"/>
        <v>4.0809716599190278</v>
      </c>
      <c r="I230" s="4">
        <f t="shared" si="19"/>
        <v>1.0461309523809523</v>
      </c>
    </row>
    <row r="231" spans="1:9" x14ac:dyDescent="0.2">
      <c r="A231" s="4">
        <f>IF('True_Odds_Calculator_3-way'!A232="","",'True_Odds_Calculator_3-way'!A232)</f>
        <v>4.46</v>
      </c>
      <c r="B231" s="4">
        <f>IF('True_Odds_Calculator_3-way'!B232="","",'True_Odds_Calculator_3-way'!B232)</f>
        <v>3.44</v>
      </c>
      <c r="C231" s="4">
        <f>IF('True_Odds_Calculator_3-way'!C232="","",'True_Odds_Calculator_3-way'!C232)</f>
        <v>1.97</v>
      </c>
      <c r="D231" s="4">
        <f t="shared" si="15"/>
        <v>2.2527134253345515E-2</v>
      </c>
      <c r="E231" s="4">
        <f t="shared" si="16"/>
        <v>4.6145425986822683</v>
      </c>
      <c r="F231" s="4">
        <f t="shared" si="17"/>
        <v>3.5312152227798346</v>
      </c>
      <c r="G231" s="4">
        <f t="shared" si="18"/>
        <v>1.999579414677193</v>
      </c>
      <c r="I231" s="4">
        <f t="shared" si="19"/>
        <v>1.0225271342533455</v>
      </c>
    </row>
    <row r="232" spans="1:9" x14ac:dyDescent="0.2">
      <c r="A232" s="4">
        <f>IF('True_Odds_Calculator_3-way'!A233="","",'True_Odds_Calculator_3-way'!A233)</f>
        <v>2.39</v>
      </c>
      <c r="B232" s="4">
        <f>IF('True_Odds_Calculator_3-way'!B233="","",'True_Odds_Calculator_3-way'!B233)</f>
        <v>3.54</v>
      </c>
      <c r="C232" s="4">
        <f>IF('True_Odds_Calculator_3-way'!C233="","",'True_Odds_Calculator_3-way'!C233)</f>
        <v>3.12</v>
      </c>
      <c r="D232" s="4">
        <f t="shared" si="15"/>
        <v>2.1408738060039401E-2</v>
      </c>
      <c r="E232" s="4">
        <f t="shared" si="16"/>
        <v>2.4314702520830065</v>
      </c>
      <c r="F232" s="4">
        <f t="shared" si="17"/>
        <v>3.6317463042882481</v>
      </c>
      <c r="G232" s="4">
        <f t="shared" si="18"/>
        <v>3.1910489851338646</v>
      </c>
      <c r="I232" s="4">
        <f t="shared" si="19"/>
        <v>1.0214087380600394</v>
      </c>
    </row>
    <row r="233" spans="1:9" x14ac:dyDescent="0.2">
      <c r="A233" s="4">
        <f>IF('True_Odds_Calculator_3-way'!A234="","",'True_Odds_Calculator_3-way'!A234)</f>
        <v>2.68</v>
      </c>
      <c r="B233" s="4">
        <f>IF('True_Odds_Calculator_3-way'!B234="","",'True_Odds_Calculator_3-way'!B234)</f>
        <v>3.26</v>
      </c>
      <c r="C233" s="4">
        <f>IF('True_Odds_Calculator_3-way'!C234="","",'True_Odds_Calculator_3-way'!C234)</f>
        <v>2.92</v>
      </c>
      <c r="D233" s="4">
        <f t="shared" si="15"/>
        <v>2.234854804053521E-2</v>
      </c>
      <c r="E233" s="4">
        <f t="shared" si="16"/>
        <v>2.7345953844465183</v>
      </c>
      <c r="F233" s="4">
        <f t="shared" si="17"/>
        <v>3.3411410203217784</v>
      </c>
      <c r="G233" s="4">
        <f t="shared" si="18"/>
        <v>2.9849299476573088</v>
      </c>
      <c r="I233" s="4">
        <f t="shared" si="19"/>
        <v>1.0223485480405352</v>
      </c>
    </row>
    <row r="234" spans="1:9" x14ac:dyDescent="0.2">
      <c r="A234" s="4">
        <f>IF('True_Odds_Calculator_3-way'!A235="","",'True_Odds_Calculator_3-way'!A235)</f>
        <v>1.74</v>
      </c>
      <c r="B234" s="4">
        <f>IF('True_Odds_Calculator_3-way'!B235="","",'True_Odds_Calculator_3-way'!B235)</f>
        <v>3.69</v>
      </c>
      <c r="C234" s="4">
        <f>IF('True_Odds_Calculator_3-way'!C235="","",'True_Odds_Calculator_3-way'!C235)</f>
        <v>5.59</v>
      </c>
      <c r="D234" s="4">
        <f t="shared" si="15"/>
        <v>2.4606230270556306E-2</v>
      </c>
      <c r="E234" s="4">
        <f t="shared" si="16"/>
        <v>1.7651921400768946</v>
      </c>
      <c r="F234" s="4">
        <f t="shared" si="17"/>
        <v>3.8051658687278005</v>
      </c>
      <c r="G234" s="4">
        <f t="shared" si="18"/>
        <v>5.8586152174147239</v>
      </c>
      <c r="I234" s="4">
        <f t="shared" si="19"/>
        <v>1.0246062302705563</v>
      </c>
    </row>
    <row r="235" spans="1:9" x14ac:dyDescent="0.2">
      <c r="A235" s="4">
        <f>IF('True_Odds_Calculator_3-way'!A236="","",'True_Odds_Calculator_3-way'!A236)</f>
        <v>2</v>
      </c>
      <c r="B235" s="4">
        <f>IF('True_Odds_Calculator_3-way'!B236="","",'True_Odds_Calculator_3-way'!B236)</f>
        <v>3.67</v>
      </c>
      <c r="C235" s="4">
        <f>IF('True_Odds_Calculator_3-way'!C236="","",'True_Odds_Calculator_3-way'!C236)</f>
        <v>3.99</v>
      </c>
      <c r="D235" s="4">
        <f t="shared" si="15"/>
        <v>2.3106130448737661E-2</v>
      </c>
      <c r="E235" s="4">
        <f t="shared" si="16"/>
        <v>2.0312901704382567</v>
      </c>
      <c r="F235" s="4">
        <f t="shared" si="17"/>
        <v>3.7767556623522887</v>
      </c>
      <c r="G235" s="4">
        <f t="shared" si="18"/>
        <v>4.116504945345846</v>
      </c>
      <c r="I235" s="4">
        <f t="shared" si="19"/>
        <v>1.0231061304487377</v>
      </c>
    </row>
    <row r="236" spans="1:9" x14ac:dyDescent="0.2">
      <c r="A236" s="4">
        <f>IF('True_Odds_Calculator_3-way'!A237="","",'True_Odds_Calculator_3-way'!A237)</f>
        <v>7.79</v>
      </c>
      <c r="B236" s="4">
        <f>IF('True_Odds_Calculator_3-way'!B237="","",'True_Odds_Calculator_3-way'!B237)</f>
        <v>4.66</v>
      </c>
      <c r="C236" s="4">
        <f>IF('True_Odds_Calculator_3-way'!C237="","",'True_Odds_Calculator_3-way'!C237)</f>
        <v>1.47</v>
      </c>
      <c r="D236" s="4">
        <f t="shared" si="15"/>
        <v>2.3234088271328002E-2</v>
      </c>
      <c r="E236" s="4">
        <f t="shared" si="16"/>
        <v>8.2901548452940048</v>
      </c>
      <c r="F236" s="4">
        <f t="shared" si="17"/>
        <v>4.8344776710845885</v>
      </c>
      <c r="G236" s="4">
        <f t="shared" si="18"/>
        <v>1.4869282367336458</v>
      </c>
      <c r="I236" s="4">
        <f t="shared" si="19"/>
        <v>1.023234088271328</v>
      </c>
    </row>
    <row r="237" spans="1:9" x14ac:dyDescent="0.2">
      <c r="A237" s="4">
        <f>IF('True_Odds_Calculator_3-way'!A238="","",'True_Odds_Calculator_3-way'!A238)</f>
        <v>1.17</v>
      </c>
      <c r="B237" s="4">
        <f>IF('True_Odds_Calculator_3-way'!B238="","",'True_Odds_Calculator_3-way'!B238)</f>
        <v>8.82</v>
      </c>
      <c r="C237" s="4">
        <f>IF('True_Odds_Calculator_3-way'!C238="","",'True_Odds_Calculator_3-way'!C238)</f>
        <v>15.37</v>
      </c>
      <c r="D237" s="4">
        <f t="shared" si="15"/>
        <v>3.3141348226393363E-2</v>
      </c>
      <c r="E237" s="4">
        <f t="shared" si="16"/>
        <v>1.1853204154933905</v>
      </c>
      <c r="F237" s="4">
        <f t="shared" si="17"/>
        <v>9.7721554784425564</v>
      </c>
      <c r="G237" s="4">
        <f t="shared" si="18"/>
        <v>18.513481259861717</v>
      </c>
      <c r="I237" s="4">
        <f t="shared" si="19"/>
        <v>1.0331413482263934</v>
      </c>
    </row>
    <row r="238" spans="1:9" x14ac:dyDescent="0.2">
      <c r="A238" s="4">
        <f>IF('True_Odds_Calculator_3-way'!A239="","",'True_Odds_Calculator_3-way'!A239)</f>
        <v>3.01</v>
      </c>
      <c r="B238" s="4">
        <f>IF('True_Odds_Calculator_3-way'!B239="","",'True_Odds_Calculator_3-way'!B239)</f>
        <v>3.06</v>
      </c>
      <c r="C238" s="4">
        <f>IF('True_Odds_Calculator_3-way'!C239="","",'True_Odds_Calculator_3-way'!C239)</f>
        <v>2.76</v>
      </c>
      <c r="D238" s="4">
        <f t="shared" si="15"/>
        <v>2.1342139821887596E-2</v>
      </c>
      <c r="E238" s="4">
        <f t="shared" si="16"/>
        <v>3.0758643453548271</v>
      </c>
      <c r="F238" s="4">
        <f t="shared" si="17"/>
        <v>3.1280954556014504</v>
      </c>
      <c r="G238" s="4">
        <f t="shared" si="18"/>
        <v>2.815277318801225</v>
      </c>
      <c r="I238" s="4">
        <f t="shared" si="19"/>
        <v>1.0213421398218876</v>
      </c>
    </row>
    <row r="239" spans="1:9" x14ac:dyDescent="0.2">
      <c r="A239" s="4">
        <f>IF('True_Odds_Calculator_3-way'!A240="","",'True_Odds_Calculator_3-way'!A240)</f>
        <v>3.37</v>
      </c>
      <c r="B239" s="4">
        <f>IF('True_Odds_Calculator_3-way'!B240="","",'True_Odds_Calculator_3-way'!B240)</f>
        <v>3.63</v>
      </c>
      <c r="C239" s="4">
        <f>IF('True_Odds_Calculator_3-way'!C240="","",'True_Odds_Calculator_3-way'!C240)</f>
        <v>2.2200000000000002</v>
      </c>
      <c r="D239" s="4">
        <f t="shared" si="15"/>
        <v>2.2668449158872672E-2</v>
      </c>
      <c r="E239" s="4">
        <f t="shared" si="16"/>
        <v>3.4580567331780374</v>
      </c>
      <c r="F239" s="4">
        <f t="shared" si="17"/>
        <v>3.7323746453159439</v>
      </c>
      <c r="G239" s="4">
        <f t="shared" si="18"/>
        <v>2.2578750694011771</v>
      </c>
      <c r="I239" s="4">
        <f t="shared" si="19"/>
        <v>1.0226684491588727</v>
      </c>
    </row>
    <row r="240" spans="1:9" x14ac:dyDescent="0.2">
      <c r="A240" s="4">
        <f>IF('True_Odds_Calculator_3-way'!A241="","",'True_Odds_Calculator_3-way'!A241)</f>
        <v>2.57</v>
      </c>
      <c r="B240" s="4">
        <f>IF('True_Odds_Calculator_3-way'!B241="","",'True_Odds_Calculator_3-way'!B241)</f>
        <v>2.97</v>
      </c>
      <c r="C240" s="4">
        <f>IF('True_Odds_Calculator_3-way'!C241="","",'True_Odds_Calculator_3-way'!C241)</f>
        <v>3.19</v>
      </c>
      <c r="D240" s="4">
        <f t="shared" si="15"/>
        <v>3.9285018890546919E-2</v>
      </c>
      <c r="E240" s="4">
        <f t="shared" si="16"/>
        <v>2.6595033683214777</v>
      </c>
      <c r="F240" s="4">
        <f t="shared" si="17"/>
        <v>3.0901839557251689</v>
      </c>
      <c r="G240" s="4">
        <f t="shared" si="18"/>
        <v>3.3290652771462561</v>
      </c>
      <c r="I240" s="4">
        <f t="shared" si="19"/>
        <v>1.0392850188905469</v>
      </c>
    </row>
    <row r="241" spans="1:9" x14ac:dyDescent="0.2">
      <c r="A241" s="4">
        <f>IF('True_Odds_Calculator_3-way'!A242="","",'True_Odds_Calculator_3-way'!A242)</f>
        <v>10.26</v>
      </c>
      <c r="B241" s="4">
        <f>IF('True_Odds_Calculator_3-way'!B242="","",'True_Odds_Calculator_3-way'!B242)</f>
        <v>5.3</v>
      </c>
      <c r="C241" s="4">
        <f>IF('True_Odds_Calculator_3-way'!C242="","",'True_Odds_Calculator_3-way'!C242)</f>
        <v>1.3</v>
      </c>
      <c r="D241" s="4">
        <f t="shared" si="15"/>
        <v>5.5375901453359244E-2</v>
      </c>
      <c r="E241" s="4">
        <f t="shared" si="16"/>
        <v>12.657065781777815</v>
      </c>
      <c r="F241" s="4">
        <f t="shared" si="17"/>
        <v>5.8747292198762295</v>
      </c>
      <c r="G241" s="4">
        <f t="shared" si="18"/>
        <v>1.3319620598997359</v>
      </c>
      <c r="I241" s="4">
        <f t="shared" si="19"/>
        <v>1.0553759014533592</v>
      </c>
    </row>
    <row r="242" spans="1:9" x14ac:dyDescent="0.2">
      <c r="A242" s="4">
        <f>IF('True_Odds_Calculator_3-way'!A243="","",'True_Odds_Calculator_3-way'!A243)</f>
        <v>7.11</v>
      </c>
      <c r="B242" s="4">
        <f>IF('True_Odds_Calculator_3-way'!B243="","",'True_Odds_Calculator_3-way'!B243)</f>
        <v>4.7699999999999996</v>
      </c>
      <c r="C242" s="4">
        <f>IF('True_Odds_Calculator_3-way'!C243="","",'True_Odds_Calculator_3-way'!C243)</f>
        <v>1.48</v>
      </c>
      <c r="D242" s="4">
        <f t="shared" si="15"/>
        <v>2.5966257635710699E-2</v>
      </c>
      <c r="E242" s="4">
        <f t="shared" si="16"/>
        <v>7.5762421752738662</v>
      </c>
      <c r="F242" s="4">
        <f t="shared" si="17"/>
        <v>4.9754167975106336</v>
      </c>
      <c r="G242" s="4">
        <f t="shared" si="18"/>
        <v>1.4992048446947173</v>
      </c>
      <c r="I242" s="4">
        <f t="shared" si="19"/>
        <v>1.0259662576357107</v>
      </c>
    </row>
    <row r="243" spans="1:9" x14ac:dyDescent="0.2">
      <c r="A243" s="4">
        <f>IF('True_Odds_Calculator_3-way'!A244="","",'True_Odds_Calculator_3-way'!A244)</f>
        <v>3.2</v>
      </c>
      <c r="B243" s="4">
        <f>IF('True_Odds_Calculator_3-way'!B244="","",'True_Odds_Calculator_3-way'!B244)</f>
        <v>3.35</v>
      </c>
      <c r="C243" s="4">
        <f>IF('True_Odds_Calculator_3-way'!C244="","",'True_Odds_Calculator_3-way'!C244)</f>
        <v>2.44</v>
      </c>
      <c r="D243" s="4">
        <f t="shared" si="15"/>
        <v>2.084352826033764E-2</v>
      </c>
      <c r="E243" s="4">
        <f t="shared" si="16"/>
        <v>3.2727636715491646</v>
      </c>
      <c r="F243" s="4">
        <f t="shared" si="17"/>
        <v>3.4298302358515311</v>
      </c>
      <c r="G243" s="4">
        <f t="shared" si="18"/>
        <v>2.4820780140946646</v>
      </c>
      <c r="I243" s="4">
        <f t="shared" si="19"/>
        <v>1.0208435282603376</v>
      </c>
    </row>
    <row r="244" spans="1:9" x14ac:dyDescent="0.2">
      <c r="A244" s="4">
        <f>IF('True_Odds_Calculator_3-way'!A245="","",'True_Odds_Calculator_3-way'!A245)</f>
        <v>1.63</v>
      </c>
      <c r="B244" s="4">
        <f>IF('True_Odds_Calculator_3-way'!B245="","",'True_Odds_Calculator_3-way'!B245)</f>
        <v>3.81</v>
      </c>
      <c r="C244" s="4">
        <f>IF('True_Odds_Calculator_3-way'!C245="","",'True_Odds_Calculator_3-way'!C245)</f>
        <v>5.82</v>
      </c>
      <c r="D244" s="4">
        <f t="shared" si="15"/>
        <v>4.7785429958311809E-2</v>
      </c>
      <c r="E244" s="4">
        <f t="shared" si="16"/>
        <v>1.673448439570892</v>
      </c>
      <c r="F244" s="4">
        <f t="shared" si="17"/>
        <v>4.0561580772812391</v>
      </c>
      <c r="G244" s="4">
        <f t="shared" si="18"/>
        <v>6.4146632350012851</v>
      </c>
      <c r="I244" s="4">
        <f t="shared" si="19"/>
        <v>1.0477854299583118</v>
      </c>
    </row>
    <row r="245" spans="1:9" x14ac:dyDescent="0.2">
      <c r="A245" s="4">
        <f>IF('True_Odds_Calculator_3-way'!A246="","",'True_Odds_Calculator_3-way'!A246)</f>
        <v>4.28</v>
      </c>
      <c r="B245" s="4">
        <f>IF('True_Odds_Calculator_3-way'!B246="","",'True_Odds_Calculator_3-way'!B246)</f>
        <v>3.38</v>
      </c>
      <c r="C245" s="4">
        <f>IF('True_Odds_Calculator_3-way'!C246="","",'True_Odds_Calculator_3-way'!C246)</f>
        <v>2</v>
      </c>
      <c r="D245" s="4">
        <f t="shared" si="15"/>
        <v>2.9502847978764457E-2</v>
      </c>
      <c r="E245" s="4">
        <f t="shared" si="16"/>
        <v>4.4680640777498652</v>
      </c>
      <c r="F245" s="4">
        <f t="shared" si="17"/>
        <v>3.4962137079882702</v>
      </c>
      <c r="G245" s="4">
        <f t="shared" si="18"/>
        <v>2.0401263585423637</v>
      </c>
      <c r="I245" s="4">
        <f t="shared" si="19"/>
        <v>1.0295028479787645</v>
      </c>
    </row>
    <row r="246" spans="1:9" x14ac:dyDescent="0.2">
      <c r="A246" s="4">
        <f>IF('True_Odds_Calculator_3-way'!A247="","",'True_Odds_Calculator_3-way'!A247)</f>
        <v>1.71</v>
      </c>
      <c r="B246" s="4">
        <f>IF('True_Odds_Calculator_3-way'!B247="","",'True_Odds_Calculator_3-way'!B247)</f>
        <v>4.3099999999999996</v>
      </c>
      <c r="C246" s="4">
        <f>IF('True_Odds_Calculator_3-way'!C247="","",'True_Odds_Calculator_3-way'!C247)</f>
        <v>4.6500000000000004</v>
      </c>
      <c r="D246" s="4">
        <f t="shared" si="15"/>
        <v>3.1867646563205954E-2</v>
      </c>
      <c r="E246" s="4">
        <f t="shared" si="16"/>
        <v>1.7416360499871555</v>
      </c>
      <c r="F246" s="4">
        <f t="shared" si="17"/>
        <v>4.5167931803219918</v>
      </c>
      <c r="G246" s="4">
        <f t="shared" si="18"/>
        <v>4.891620890786613</v>
      </c>
      <c r="I246" s="4">
        <f t="shared" si="19"/>
        <v>1.031867646563206</v>
      </c>
    </row>
    <row r="247" spans="1:9" x14ac:dyDescent="0.2">
      <c r="A247" s="4">
        <f>IF('True_Odds_Calculator_3-way'!A248="","",'True_Odds_Calculator_3-way'!A248)</f>
        <v>3.57</v>
      </c>
      <c r="B247" s="4">
        <f>IF('True_Odds_Calculator_3-way'!B248="","",'True_Odds_Calculator_3-way'!B248)</f>
        <v>3.86</v>
      </c>
      <c r="C247" s="4">
        <f>IF('True_Odds_Calculator_3-way'!C248="","",'True_Odds_Calculator_3-way'!C248)</f>
        <v>2.04</v>
      </c>
      <c r="D247" s="4">
        <f t="shared" si="15"/>
        <v>2.9375480762253048E-2</v>
      </c>
      <c r="E247" s="4">
        <f t="shared" si="16"/>
        <v>3.6993163433316627</v>
      </c>
      <c r="F247" s="4">
        <f t="shared" si="17"/>
        <v>4.0116251989286962</v>
      </c>
      <c r="G247" s="4">
        <f t="shared" si="18"/>
        <v>2.0815802459189734</v>
      </c>
      <c r="I247" s="4">
        <f t="shared" si="19"/>
        <v>1.029375480762253</v>
      </c>
    </row>
    <row r="248" spans="1:9" x14ac:dyDescent="0.2">
      <c r="A248" s="4">
        <f>IF('True_Odds_Calculator_3-way'!A249="","",'True_Odds_Calculator_3-way'!A249)</f>
        <v>3.5</v>
      </c>
      <c r="B248" s="4">
        <f>IF('True_Odds_Calculator_3-way'!B249="","",'True_Odds_Calculator_3-way'!B249)</f>
        <v>3.81</v>
      </c>
      <c r="C248" s="4">
        <f>IF('True_Odds_Calculator_3-way'!C249="","",'True_Odds_Calculator_3-way'!C249)</f>
        <v>2.08</v>
      </c>
      <c r="D248" s="4">
        <f t="shared" si="15"/>
        <v>2.8950708084566124E-2</v>
      </c>
      <c r="E248" s="4">
        <f t="shared" si="16"/>
        <v>3.6223477889897864</v>
      </c>
      <c r="F248" s="4">
        <f t="shared" si="17"/>
        <v>3.955430907448779</v>
      </c>
      <c r="G248" s="4">
        <f t="shared" si="18"/>
        <v>2.122605989490332</v>
      </c>
      <c r="I248" s="4">
        <f t="shared" si="19"/>
        <v>1.0289507080845661</v>
      </c>
    </row>
    <row r="249" spans="1:9" x14ac:dyDescent="0.2">
      <c r="A249" s="4">
        <f>IF('True_Odds_Calculator_3-way'!A250="","",'True_Odds_Calculator_3-way'!A250)</f>
        <v>4.42</v>
      </c>
      <c r="B249" s="4">
        <f>IF('True_Odds_Calculator_3-way'!B250="","",'True_Odds_Calculator_3-way'!B250)</f>
        <v>4.28</v>
      </c>
      <c r="C249" s="4">
        <f>IF('True_Odds_Calculator_3-way'!C250="","",'True_Odds_Calculator_3-way'!C250)</f>
        <v>1.75</v>
      </c>
      <c r="D249" s="4">
        <f t="shared" si="15"/>
        <v>3.1317775133058223E-2</v>
      </c>
      <c r="E249" s="4">
        <f t="shared" si="16"/>
        <v>4.6338110968030906</v>
      </c>
      <c r="F249" s="4">
        <f t="shared" si="17"/>
        <v>4.4801743037323734</v>
      </c>
      <c r="G249" s="4">
        <f t="shared" si="18"/>
        <v>1.7825651518414818</v>
      </c>
      <c r="I249" s="4">
        <f t="shared" si="19"/>
        <v>1.0313177751330582</v>
      </c>
    </row>
    <row r="250" spans="1:9" x14ac:dyDescent="0.2">
      <c r="A250" s="4">
        <f>IF('True_Odds_Calculator_3-way'!A251="","",'True_Odds_Calculator_3-way'!A251)</f>
        <v>1.83</v>
      </c>
      <c r="B250" s="4">
        <f>IF('True_Odds_Calculator_3-way'!B251="","",'True_Odds_Calculator_3-way'!B251)</f>
        <v>3.81</v>
      </c>
      <c r="C250" s="4">
        <f>IF('True_Odds_Calculator_3-way'!C251="","",'True_Odds_Calculator_3-way'!C251)</f>
        <v>4.5</v>
      </c>
      <c r="D250" s="4">
        <f t="shared" si="15"/>
        <v>3.1137501254966171E-2</v>
      </c>
      <c r="E250" s="4">
        <f t="shared" si="16"/>
        <v>1.8654317794682911</v>
      </c>
      <c r="F250" s="4">
        <f t="shared" si="17"/>
        <v>3.9668683267272282</v>
      </c>
      <c r="G250" s="4">
        <f t="shared" si="18"/>
        <v>4.7204757283744447</v>
      </c>
      <c r="I250" s="4">
        <f t="shared" si="19"/>
        <v>1.0311375012549662</v>
      </c>
    </row>
    <row r="251" spans="1:9" x14ac:dyDescent="0.2">
      <c r="A251" s="4">
        <f>IF('True_Odds_Calculator_3-way'!A252="","",'True_Odds_Calculator_3-way'!A252)</f>
        <v>3.66</v>
      </c>
      <c r="B251" s="4">
        <f>IF('True_Odds_Calculator_3-way'!B252="","",'True_Odds_Calculator_3-way'!B252)</f>
        <v>3.25</v>
      </c>
      <c r="C251" s="4">
        <f>IF('True_Odds_Calculator_3-way'!C252="","",'True_Odds_Calculator_3-way'!C252)</f>
        <v>2.2400000000000002</v>
      </c>
      <c r="D251" s="4">
        <f t="shared" si="15"/>
        <v>2.734492283672596E-2</v>
      </c>
      <c r="E251" s="4">
        <f t="shared" si="16"/>
        <v>3.7863145030646943</v>
      </c>
      <c r="F251" s="4">
        <f t="shared" si="17"/>
        <v>3.3492160592627345</v>
      </c>
      <c r="G251" s="4">
        <f t="shared" si="18"/>
        <v>2.2866885606069274</v>
      </c>
      <c r="I251" s="4">
        <f t="shared" si="19"/>
        <v>1.027344922836726</v>
      </c>
    </row>
    <row r="252" spans="1:9" x14ac:dyDescent="0.2">
      <c r="A252" s="4">
        <f>IF('True_Odds_Calculator_3-way'!A253="","",'True_Odds_Calculator_3-way'!A253)</f>
        <v>2.42</v>
      </c>
      <c r="B252" s="4">
        <f>IF('True_Odds_Calculator_3-way'!B253="","",'True_Odds_Calculator_3-way'!B253)</f>
        <v>3.11</v>
      </c>
      <c r="C252" s="4">
        <f>IF('True_Odds_Calculator_3-way'!C253="","",'True_Odds_Calculator_3-way'!C253)</f>
        <v>3.41</v>
      </c>
      <c r="D252" s="4">
        <f t="shared" si="15"/>
        <v>2.8021680820805805E-2</v>
      </c>
      <c r="E252" s="4">
        <f t="shared" si="16"/>
        <v>2.4759671473072125</v>
      </c>
      <c r="F252" s="4">
        <f t="shared" si="17"/>
        <v>3.203045731738011</v>
      </c>
      <c r="G252" s="4">
        <f t="shared" si="18"/>
        <v>3.5221862479380768</v>
      </c>
      <c r="I252" s="4">
        <f t="shared" si="19"/>
        <v>1.0280216808208058</v>
      </c>
    </row>
    <row r="253" spans="1:9" x14ac:dyDescent="0.2">
      <c r="A253" s="4">
        <f>IF('True_Odds_Calculator_3-way'!A254="","",'True_Odds_Calculator_3-way'!A254)</f>
        <v>3.29</v>
      </c>
      <c r="B253" s="4">
        <f>IF('True_Odds_Calculator_3-way'!B254="","",'True_Odds_Calculator_3-way'!B254)</f>
        <v>3.44</v>
      </c>
      <c r="C253" s="4">
        <f>IF('True_Odds_Calculator_3-way'!C254="","",'True_Odds_Calculator_3-way'!C254)</f>
        <v>2.31</v>
      </c>
      <c r="D253" s="4">
        <f t="shared" si="15"/>
        <v>2.7549475100192566E-2</v>
      </c>
      <c r="E253" s="4">
        <f t="shared" si="16"/>
        <v>3.3924960971421032</v>
      </c>
      <c r="F253" s="4">
        <f t="shared" si="17"/>
        <v>3.5522146922460411</v>
      </c>
      <c r="G253" s="4">
        <f t="shared" si="18"/>
        <v>2.3600642695072866</v>
      </c>
      <c r="I253" s="4">
        <f t="shared" si="19"/>
        <v>1.0275494751001926</v>
      </c>
    </row>
    <row r="254" spans="1:9" x14ac:dyDescent="0.2">
      <c r="A254" s="4">
        <f>IF('True_Odds_Calculator_3-way'!A255="","",'True_Odds_Calculator_3-way'!A255)</f>
        <v>1.63</v>
      </c>
      <c r="B254" s="4">
        <f>IF('True_Odds_Calculator_3-way'!B255="","",'True_Odds_Calculator_3-way'!B255)</f>
        <v>4.29</v>
      </c>
      <c r="C254" s="4">
        <f>IF('True_Odds_Calculator_3-way'!C255="","",'True_Odds_Calculator_3-way'!C255)</f>
        <v>5.46</v>
      </c>
      <c r="D254" s="4">
        <f t="shared" si="15"/>
        <v>2.9747348765753578E-2</v>
      </c>
      <c r="E254" s="4">
        <f t="shared" si="16"/>
        <v>1.6567780499334903</v>
      </c>
      <c r="F254" s="4">
        <f t="shared" si="17"/>
        <v>4.4805988911908559</v>
      </c>
      <c r="G254" s="4">
        <f t="shared" si="18"/>
        <v>5.7725255415918131</v>
      </c>
      <c r="I254" s="4">
        <f t="shared" si="19"/>
        <v>1.0297473487657536</v>
      </c>
    </row>
    <row r="255" spans="1:9" x14ac:dyDescent="0.2">
      <c r="A255" s="4">
        <f>IF('True_Odds_Calculator_3-way'!A256="","",'True_Odds_Calculator_3-way'!A256)</f>
        <v>2.2799999999999998</v>
      </c>
      <c r="B255" s="4">
        <f>IF('True_Odds_Calculator_3-way'!B256="","",'True_Odds_Calculator_3-way'!B256)</f>
        <v>3.45</v>
      </c>
      <c r="C255" s="4">
        <f>IF('True_Odds_Calculator_3-way'!C256="","",'True_Odds_Calculator_3-way'!C256)</f>
        <v>3.33</v>
      </c>
      <c r="D255" s="4">
        <f t="shared" si="15"/>
        <v>2.8751863992138471E-2</v>
      </c>
      <c r="E255" s="4">
        <f t="shared" si="16"/>
        <v>2.3309342146712866</v>
      </c>
      <c r="F255" s="4">
        <f t="shared" si="17"/>
        <v>3.567973781424695</v>
      </c>
      <c r="G255" s="4">
        <f t="shared" si="18"/>
        <v>3.4397790664691601</v>
      </c>
      <c r="I255" s="4">
        <f t="shared" si="19"/>
        <v>1.0287518639921385</v>
      </c>
    </row>
    <row r="256" spans="1:9" x14ac:dyDescent="0.2">
      <c r="A256" s="4">
        <f>IF('True_Odds_Calculator_3-way'!A257="","",'True_Odds_Calculator_3-way'!A257)</f>
        <v>2.31</v>
      </c>
      <c r="B256" s="4">
        <f>IF('True_Odds_Calculator_3-way'!B257="","",'True_Odds_Calculator_3-way'!B257)</f>
        <v>3.1</v>
      </c>
      <c r="C256" s="4">
        <f>IF('True_Odds_Calculator_3-way'!C257="","",'True_Odds_Calculator_3-way'!C257)</f>
        <v>3.76</v>
      </c>
      <c r="D256" s="4">
        <f t="shared" si="15"/>
        <v>2.1438524870233788E-2</v>
      </c>
      <c r="E256" s="4">
        <f t="shared" si="16"/>
        <v>2.3487727517507606</v>
      </c>
      <c r="F256" s="4">
        <f t="shared" si="17"/>
        <v>3.1702305691307071</v>
      </c>
      <c r="G256" s="4">
        <f t="shared" si="18"/>
        <v>3.8638193493085153</v>
      </c>
      <c r="I256" s="4">
        <f t="shared" si="19"/>
        <v>1.0214385248702338</v>
      </c>
    </row>
    <row r="257" spans="1:9" x14ac:dyDescent="0.2">
      <c r="A257" s="4">
        <f>IF('True_Odds_Calculator_3-way'!A258="","",'True_Odds_Calculator_3-way'!A258)</f>
        <v>1.6</v>
      </c>
      <c r="B257" s="4">
        <f>IF('True_Odds_Calculator_3-way'!B258="","",'True_Odds_Calculator_3-way'!B258)</f>
        <v>3.79</v>
      </c>
      <c r="C257" s="4">
        <f>IF('True_Odds_Calculator_3-way'!C258="","",'True_Odds_Calculator_3-way'!C258)</f>
        <v>7.36</v>
      </c>
      <c r="D257" s="4">
        <f t="shared" si="15"/>
        <v>2.4721807961454623E-2</v>
      </c>
      <c r="E257" s="4">
        <f t="shared" si="16"/>
        <v>1.6213778084336326</v>
      </c>
      <c r="F257" s="4">
        <f t="shared" si="17"/>
        <v>3.9121849053781137</v>
      </c>
      <c r="G257" s="4">
        <f t="shared" si="18"/>
        <v>7.8352121643384152</v>
      </c>
      <c r="I257" s="4">
        <f t="shared" si="19"/>
        <v>1.0247218079614546</v>
      </c>
    </row>
    <row r="258" spans="1:9" x14ac:dyDescent="0.2">
      <c r="A258" s="4">
        <f>IF('True_Odds_Calculator_3-way'!A259="","",'True_Odds_Calculator_3-way'!A259)</f>
        <v>7.1</v>
      </c>
      <c r="B258" s="4">
        <f>IF('True_Odds_Calculator_3-way'!B259="","",'True_Odds_Calculator_3-way'!B259)</f>
        <v>5.43</v>
      </c>
      <c r="C258" s="4">
        <f>IF('True_Odds_Calculator_3-way'!C259="","",'True_Odds_Calculator_3-way'!C259)</f>
        <v>1.43</v>
      </c>
      <c r="D258" s="4">
        <f t="shared" si="15"/>
        <v>2.4307832338335889E-2</v>
      </c>
      <c r="E258" s="4">
        <f t="shared" si="16"/>
        <v>7.533384590648244</v>
      </c>
      <c r="F258" s="4">
        <f t="shared" si="17"/>
        <v>5.6798995428740593</v>
      </c>
      <c r="G258" s="4">
        <f t="shared" si="18"/>
        <v>1.4467632602101017</v>
      </c>
      <c r="I258" s="4">
        <f t="shared" si="19"/>
        <v>1.0243078323383359</v>
      </c>
    </row>
    <row r="259" spans="1:9" x14ac:dyDescent="0.2">
      <c r="A259" s="4">
        <f>IF('True_Odds_Calculator_3-way'!A260="","",'True_Odds_Calculator_3-way'!A260)</f>
        <v>7.18</v>
      </c>
      <c r="B259" s="4">
        <f>IF('True_Odds_Calculator_3-way'!B260="","",'True_Odds_Calculator_3-way'!B260)</f>
        <v>4.49</v>
      </c>
      <c r="C259" s="4">
        <f>IF('True_Odds_Calculator_3-way'!C260="","",'True_Odds_Calculator_3-way'!C260)</f>
        <v>1.51</v>
      </c>
      <c r="D259" s="4">
        <f t="shared" ref="D259:D322" si="20">IF(A259="","",((1/A259)+(1/B259)+(1/C259))-1)</f>
        <v>2.424457086634213E-2</v>
      </c>
      <c r="E259" s="4">
        <f t="shared" ref="E259:E322" si="21">IF(A259="","",(3*A259)/(3-($D259*A259)))</f>
        <v>7.6222857173278475</v>
      </c>
      <c r="F259" s="4">
        <f t="shared" ref="F259:F322" si="22">IF(B259="","",(3*B259)/(3-($D259*B259)))</f>
        <v>4.6590587988929206</v>
      </c>
      <c r="G259" s="4">
        <f t="shared" ref="G259:G322" si="23">IF(C259="","",(3*C259)/(3-($D259*C259)))</f>
        <v>1.5286543225872335</v>
      </c>
      <c r="I259" s="4">
        <f t="shared" ref="I259:I322" si="24">IF(A259="","",D259+1)</f>
        <v>1.0242445708663421</v>
      </c>
    </row>
    <row r="260" spans="1:9" x14ac:dyDescent="0.2">
      <c r="A260" s="4">
        <f>IF('True_Odds_Calculator_3-way'!A261="","",'True_Odds_Calculator_3-way'!A261)</f>
        <v>2.95</v>
      </c>
      <c r="B260" s="4">
        <f>IF('True_Odds_Calculator_3-way'!B261="","",'True_Odds_Calculator_3-way'!B261)</f>
        <v>3</v>
      </c>
      <c r="C260" s="4">
        <f>IF('True_Odds_Calculator_3-way'!C261="","",'True_Odds_Calculator_3-way'!C261)</f>
        <v>2.77</v>
      </c>
      <c r="D260" s="4">
        <f t="shared" si="20"/>
        <v>3.3327214505700642E-2</v>
      </c>
      <c r="E260" s="4">
        <f t="shared" si="21"/>
        <v>3.0499523078837147</v>
      </c>
      <c r="F260" s="4">
        <f t="shared" si="22"/>
        <v>3.1034286317122057</v>
      </c>
      <c r="G260" s="4">
        <f t="shared" si="23"/>
        <v>2.8579450511016979</v>
      </c>
      <c r="I260" s="4">
        <f t="shared" si="24"/>
        <v>1.0333272145057006</v>
      </c>
    </row>
    <row r="261" spans="1:9" x14ac:dyDescent="0.2">
      <c r="A261" s="4">
        <f>IF('True_Odds_Calculator_3-way'!A262="","",'True_Odds_Calculator_3-way'!A262)</f>
        <v>3.11</v>
      </c>
      <c r="B261" s="4">
        <f>IF('True_Odds_Calculator_3-way'!B262="","",'True_Odds_Calculator_3-way'!B262)</f>
        <v>2.87</v>
      </c>
      <c r="C261" s="4">
        <f>IF('True_Odds_Calculator_3-way'!C262="","",'True_Odds_Calculator_3-way'!C262)</f>
        <v>2.75</v>
      </c>
      <c r="D261" s="4">
        <f t="shared" si="20"/>
        <v>3.3611827745620992E-2</v>
      </c>
      <c r="E261" s="4">
        <f t="shared" si="21"/>
        <v>3.2222778933135245</v>
      </c>
      <c r="F261" s="4">
        <f t="shared" si="22"/>
        <v>2.9653518225629942</v>
      </c>
      <c r="G261" s="4">
        <f t="shared" si="23"/>
        <v>2.8374234044869242</v>
      </c>
      <c r="I261" s="4">
        <f t="shared" si="24"/>
        <v>1.033611827745621</v>
      </c>
    </row>
    <row r="262" spans="1:9" x14ac:dyDescent="0.2">
      <c r="A262" s="4">
        <f>IF('True_Odds_Calculator_3-way'!A263="","",'True_Odds_Calculator_3-way'!A263)</f>
        <v>2.04</v>
      </c>
      <c r="B262" s="4">
        <f>IF('True_Odds_Calculator_3-way'!B263="","",'True_Odds_Calculator_3-way'!B263)</f>
        <v>2.95</v>
      </c>
      <c r="C262" s="4">
        <f>IF('True_Odds_Calculator_3-way'!C263="","",'True_Odds_Calculator_3-way'!C263)</f>
        <v>4.8499999999999996</v>
      </c>
      <c r="D262" s="4">
        <f t="shared" si="20"/>
        <v>3.5364696289139408E-2</v>
      </c>
      <c r="E262" s="4">
        <f t="shared" si="21"/>
        <v>2.0902667204579579</v>
      </c>
      <c r="F262" s="4">
        <f t="shared" si="22"/>
        <v>3.056283115414419</v>
      </c>
      <c r="G262" s="4">
        <f t="shared" si="23"/>
        <v>5.1441034438191018</v>
      </c>
      <c r="I262" s="4">
        <f t="shared" si="24"/>
        <v>1.0353646962891394</v>
      </c>
    </row>
    <row r="263" spans="1:9" x14ac:dyDescent="0.2">
      <c r="A263" s="4">
        <f>IF('True_Odds_Calculator_3-way'!A264="","",'True_Odds_Calculator_3-way'!A264)</f>
        <v>2.17</v>
      </c>
      <c r="B263" s="4">
        <f>IF('True_Odds_Calculator_3-way'!B264="","",'True_Odds_Calculator_3-way'!B264)</f>
        <v>3.45</v>
      </c>
      <c r="C263" s="4">
        <f>IF('True_Odds_Calculator_3-way'!C264="","",'True_Odds_Calculator_3-way'!C264)</f>
        <v>3.47</v>
      </c>
      <c r="D263" s="4">
        <f t="shared" si="20"/>
        <v>3.8869003591671447E-2</v>
      </c>
      <c r="E263" s="4">
        <f t="shared" si="21"/>
        <v>2.2327750187617701</v>
      </c>
      <c r="F263" s="4">
        <f t="shared" si="22"/>
        <v>3.6114285224413121</v>
      </c>
      <c r="G263" s="4">
        <f t="shared" si="23"/>
        <v>3.6333498914090159</v>
      </c>
      <c r="I263" s="4">
        <f t="shared" si="24"/>
        <v>1.0388690035916714</v>
      </c>
    </row>
    <row r="264" spans="1:9" x14ac:dyDescent="0.2">
      <c r="A264" s="4">
        <f>IF('True_Odds_Calculator_3-way'!A265="","",'True_Odds_Calculator_3-way'!A265)</f>
        <v>2.31</v>
      </c>
      <c r="B264" s="4">
        <f>IF('True_Odds_Calculator_3-way'!B265="","",'True_Odds_Calculator_3-way'!B265)</f>
        <v>3.67</v>
      </c>
      <c r="C264" s="4">
        <f>IF('True_Odds_Calculator_3-way'!C265="","",'True_Odds_Calculator_3-way'!C265)</f>
        <v>3</v>
      </c>
      <c r="D264" s="4">
        <f t="shared" si="20"/>
        <v>3.871333026646373E-2</v>
      </c>
      <c r="E264" s="4">
        <f t="shared" si="21"/>
        <v>2.3809751165533894</v>
      </c>
      <c r="F264" s="4">
        <f t="shared" si="22"/>
        <v>3.8524493320003632</v>
      </c>
      <c r="G264" s="4">
        <f t="shared" si="23"/>
        <v>3.1208172280508006</v>
      </c>
      <c r="I264" s="4">
        <f t="shared" si="24"/>
        <v>1.0387133302664637</v>
      </c>
    </row>
    <row r="265" spans="1:9" x14ac:dyDescent="0.2">
      <c r="A265" s="4">
        <f>IF('True_Odds_Calculator_3-way'!A266="","",'True_Odds_Calculator_3-way'!A266)</f>
        <v>2.99</v>
      </c>
      <c r="B265" s="4">
        <f>IF('True_Odds_Calculator_3-way'!B266="","",'True_Odds_Calculator_3-way'!B266)</f>
        <v>3.48</v>
      </c>
      <c r="C265" s="4">
        <f>IF('True_Odds_Calculator_3-way'!C266="","",'True_Odds_Calculator_3-way'!C266)</f>
        <v>2.4</v>
      </c>
      <c r="D265" s="4">
        <f t="shared" si="20"/>
        <v>3.8471149040864239E-2</v>
      </c>
      <c r="E265" s="4">
        <f t="shared" si="21"/>
        <v>3.1092164108489304</v>
      </c>
      <c r="F265" s="4">
        <f t="shared" si="22"/>
        <v>3.6425545818406713</v>
      </c>
      <c r="G265" s="4">
        <f t="shared" si="23"/>
        <v>2.4762101188304166</v>
      </c>
      <c r="I265" s="4">
        <f t="shared" si="24"/>
        <v>1.0384711490408642</v>
      </c>
    </row>
    <row r="266" spans="1:9" x14ac:dyDescent="0.2">
      <c r="A266" s="4">
        <f>IF('True_Odds_Calculator_3-way'!A267="","",'True_Odds_Calculator_3-way'!A267)</f>
        <v>1.31</v>
      </c>
      <c r="B266" s="4">
        <f>IF('True_Odds_Calculator_3-way'!B267="","",'True_Odds_Calculator_3-way'!B267)</f>
        <v>5.39</v>
      </c>
      <c r="C266" s="4">
        <f>IF('True_Odds_Calculator_3-way'!C267="","",'True_Odds_Calculator_3-way'!C267)</f>
        <v>10.220000000000001</v>
      </c>
      <c r="D266" s="4">
        <f t="shared" si="20"/>
        <v>4.6734893704613256E-2</v>
      </c>
      <c r="E266" s="4">
        <f t="shared" si="21"/>
        <v>1.3372908571125641</v>
      </c>
      <c r="F266" s="4">
        <f t="shared" si="22"/>
        <v>5.8840676603981636</v>
      </c>
      <c r="G266" s="4">
        <f t="shared" si="23"/>
        <v>12.155237914817118</v>
      </c>
      <c r="I266" s="4">
        <f t="shared" si="24"/>
        <v>1.0467348937046133</v>
      </c>
    </row>
    <row r="267" spans="1:9" x14ac:dyDescent="0.2">
      <c r="A267" s="4">
        <f>IF('True_Odds_Calculator_3-way'!A268="","",'True_Odds_Calculator_3-way'!A268)</f>
        <v>2.81</v>
      </c>
      <c r="B267" s="4">
        <f>IF('True_Odds_Calculator_3-way'!B268="","",'True_Odds_Calculator_3-way'!B268)</f>
        <v>3.51</v>
      </c>
      <c r="C267" s="4">
        <f>IF('True_Odds_Calculator_3-way'!C268="","",'True_Odds_Calculator_3-way'!C268)</f>
        <v>2.5099999999999998</v>
      </c>
      <c r="D267" s="4">
        <f t="shared" si="20"/>
        <v>3.9178545523273378E-2</v>
      </c>
      <c r="E267" s="4">
        <f t="shared" si="21"/>
        <v>2.917047588565151</v>
      </c>
      <c r="F267" s="4">
        <f t="shared" si="22"/>
        <v>3.6786240747054109</v>
      </c>
      <c r="G267" s="4">
        <f t="shared" si="23"/>
        <v>2.5950646172256486</v>
      </c>
      <c r="I267" s="4">
        <f t="shared" si="24"/>
        <v>1.0391785455232734</v>
      </c>
    </row>
    <row r="268" spans="1:9" x14ac:dyDescent="0.2">
      <c r="A268" s="4">
        <f>IF('True_Odds_Calculator_3-way'!A269="","",'True_Odds_Calculator_3-way'!A269)</f>
        <v>3.05</v>
      </c>
      <c r="B268" s="4">
        <f>IF('True_Odds_Calculator_3-way'!B269="","",'True_Odds_Calculator_3-way'!B269)</f>
        <v>3.92</v>
      </c>
      <c r="C268" s="4">
        <f>IF('True_Odds_Calculator_3-way'!C269="","",'True_Odds_Calculator_3-way'!C269)</f>
        <v>2.19</v>
      </c>
      <c r="D268" s="4">
        <f t="shared" si="20"/>
        <v>3.9591897841553036E-2</v>
      </c>
      <c r="E268" s="4">
        <f t="shared" si="21"/>
        <v>3.1779167512887501</v>
      </c>
      <c r="F268" s="4">
        <f t="shared" si="22"/>
        <v>4.1338586157972079</v>
      </c>
      <c r="G268" s="4">
        <f t="shared" si="23"/>
        <v>2.2551793872989094</v>
      </c>
      <c r="I268" s="4">
        <f t="shared" si="24"/>
        <v>1.039591897841553</v>
      </c>
    </row>
    <row r="269" spans="1:9" x14ac:dyDescent="0.2">
      <c r="A269" s="4">
        <f>IF('True_Odds_Calculator_3-way'!A270="","",'True_Odds_Calculator_3-way'!A270)</f>
        <v>3.68</v>
      </c>
      <c r="B269" s="4">
        <f>IF('True_Odds_Calculator_3-way'!B270="","",'True_Odds_Calculator_3-way'!B270)</f>
        <v>3.92</v>
      </c>
      <c r="C269" s="4">
        <f>IF('True_Odds_Calculator_3-way'!C270="","",'True_Odds_Calculator_3-way'!C270)</f>
        <v>1.94</v>
      </c>
      <c r="D269" s="4">
        <f t="shared" si="20"/>
        <v>4.2305088776882549E-2</v>
      </c>
      <c r="E269" s="4">
        <f t="shared" si="21"/>
        <v>3.8814235330319327</v>
      </c>
      <c r="F269" s="4">
        <f t="shared" si="22"/>
        <v>4.1493716610100879</v>
      </c>
      <c r="G269" s="4">
        <f t="shared" si="23"/>
        <v>1.9945659197720549</v>
      </c>
      <c r="I269" s="4">
        <f t="shared" si="24"/>
        <v>1.0423050887768825</v>
      </c>
    </row>
    <row r="270" spans="1:9" x14ac:dyDescent="0.2">
      <c r="A270" s="4">
        <f>IF('True_Odds_Calculator_3-way'!A271="","",'True_Odds_Calculator_3-way'!A271)</f>
        <v>5.94</v>
      </c>
      <c r="B270" s="4">
        <f>IF('True_Odds_Calculator_3-way'!B271="","",'True_Odds_Calculator_3-way'!B271)</f>
        <v>4.24</v>
      </c>
      <c r="C270" s="4">
        <f>IF('True_Odds_Calculator_3-way'!C271="","",'True_Odds_Calculator_3-way'!C271)</f>
        <v>1.56</v>
      </c>
      <c r="D270" s="4">
        <f t="shared" si="20"/>
        <v>4.5224865979582862E-2</v>
      </c>
      <c r="E270" s="4">
        <f t="shared" si="21"/>
        <v>6.5242121036606413</v>
      </c>
      <c r="F270" s="4">
        <f t="shared" si="22"/>
        <v>4.5295167966473109</v>
      </c>
      <c r="G270" s="4">
        <f t="shared" si="23"/>
        <v>1.597569940966064</v>
      </c>
      <c r="I270" s="4">
        <f t="shared" si="24"/>
        <v>1.0452248659795829</v>
      </c>
    </row>
    <row r="271" spans="1:9" x14ac:dyDescent="0.2">
      <c r="A271" s="4">
        <f>IF('True_Odds_Calculator_3-way'!A272="","",'True_Odds_Calculator_3-way'!A272)</f>
        <v>3.37</v>
      </c>
      <c r="B271" s="4">
        <f>IF('True_Odds_Calculator_3-way'!B272="","",'True_Odds_Calculator_3-way'!B272)</f>
        <v>3.56</v>
      </c>
      <c r="C271" s="4">
        <f>IF('True_Odds_Calculator_3-way'!C272="","",'True_Odds_Calculator_3-way'!C272)</f>
        <v>2.25</v>
      </c>
      <c r="D271" s="4">
        <f t="shared" si="20"/>
        <v>2.2079225893449239E-2</v>
      </c>
      <c r="E271" s="4">
        <f t="shared" si="21"/>
        <v>3.455709652641461</v>
      </c>
      <c r="F271" s="4">
        <f t="shared" si="22"/>
        <v>3.655784032684017</v>
      </c>
      <c r="G271" s="4">
        <f t="shared" si="23"/>
        <v>2.2878860649346247</v>
      </c>
      <c r="I271" s="4">
        <f t="shared" si="24"/>
        <v>1.0220792258934492</v>
      </c>
    </row>
    <row r="272" spans="1:9" x14ac:dyDescent="0.2">
      <c r="A272" s="4">
        <f>IF('True_Odds_Calculator_3-way'!A273="","",'True_Odds_Calculator_3-way'!A273)</f>
        <v>4.26</v>
      </c>
      <c r="B272" s="4">
        <f>IF('True_Odds_Calculator_3-way'!B273="","",'True_Odds_Calculator_3-way'!B273)</f>
        <v>3.73</v>
      </c>
      <c r="C272" s="4">
        <f>IF('True_Odds_Calculator_3-way'!C273="","",'True_Odds_Calculator_3-way'!C273)</f>
        <v>1.92</v>
      </c>
      <c r="D272" s="4">
        <f t="shared" si="20"/>
        <v>2.3671632116200492E-2</v>
      </c>
      <c r="E272" s="4">
        <f t="shared" si="21"/>
        <v>4.4081751548070827</v>
      </c>
      <c r="F272" s="4">
        <f t="shared" si="22"/>
        <v>3.8431093540419372</v>
      </c>
      <c r="G272" s="4">
        <f t="shared" si="23"/>
        <v>1.9495351545446273</v>
      </c>
      <c r="I272" s="4">
        <f t="shared" si="24"/>
        <v>1.0236716321162005</v>
      </c>
    </row>
    <row r="273" spans="1:9" x14ac:dyDescent="0.2">
      <c r="A273" s="4">
        <f>IF('True_Odds_Calculator_3-way'!A274="","",'True_Odds_Calculator_3-way'!A274)</f>
        <v>2.5099999999999998</v>
      </c>
      <c r="B273" s="4">
        <f>IF('True_Odds_Calculator_3-way'!B274="","",'True_Odds_Calculator_3-way'!B274)</f>
        <v>3.59</v>
      </c>
      <c r="C273" s="4">
        <f>IF('True_Odds_Calculator_3-way'!C274="","",'True_Odds_Calculator_3-way'!C274)</f>
        <v>2.85</v>
      </c>
      <c r="D273" s="4">
        <f t="shared" si="20"/>
        <v>2.783509951787444E-2</v>
      </c>
      <c r="E273" s="4">
        <f t="shared" si="21"/>
        <v>2.5698484289267411</v>
      </c>
      <c r="F273" s="4">
        <f t="shared" si="22"/>
        <v>3.7137009105275727</v>
      </c>
      <c r="G273" s="4">
        <f t="shared" si="23"/>
        <v>2.9274105251318834</v>
      </c>
      <c r="I273" s="4">
        <f t="shared" si="24"/>
        <v>1.0278350995178744</v>
      </c>
    </row>
    <row r="274" spans="1:9" x14ac:dyDescent="0.2">
      <c r="A274" s="4">
        <f>IF('True_Odds_Calculator_3-way'!A275="","",'True_Odds_Calculator_3-way'!A275)</f>
        <v>1.78</v>
      </c>
      <c r="B274" s="4">
        <f>IF('True_Odds_Calculator_3-way'!B275="","",'True_Odds_Calculator_3-way'!B275)</f>
        <v>4.22</v>
      </c>
      <c r="C274" s="4">
        <f>IF('True_Odds_Calculator_3-way'!C275="","",'True_Odds_Calculator_3-way'!C275)</f>
        <v>4.33</v>
      </c>
      <c r="D274" s="4">
        <f t="shared" si="20"/>
        <v>2.9711459670628715E-2</v>
      </c>
      <c r="E274" s="4">
        <f t="shared" si="21"/>
        <v>1.8119423685477758</v>
      </c>
      <c r="F274" s="4">
        <f t="shared" si="22"/>
        <v>4.4040639781099591</v>
      </c>
      <c r="G274" s="4">
        <f t="shared" si="23"/>
        <v>4.5240053656205275</v>
      </c>
      <c r="I274" s="4">
        <f t="shared" si="24"/>
        <v>1.0297114596706287</v>
      </c>
    </row>
    <row r="275" spans="1:9" x14ac:dyDescent="0.2">
      <c r="A275" s="4">
        <f>IF('True_Odds_Calculator_3-way'!A276="","",'True_Odds_Calculator_3-way'!A276)</f>
        <v>3.1</v>
      </c>
      <c r="B275" s="4">
        <f>IF('True_Odds_Calculator_3-way'!B276="","",'True_Odds_Calculator_3-way'!B276)</f>
        <v>3.35</v>
      </c>
      <c r="C275" s="4">
        <f>IF('True_Odds_Calculator_3-way'!C276="","",'True_Odds_Calculator_3-way'!C276)</f>
        <v>2.46</v>
      </c>
      <c r="D275" s="4">
        <f t="shared" si="20"/>
        <v>2.7592172888507793E-2</v>
      </c>
      <c r="E275" s="4">
        <f t="shared" si="21"/>
        <v>3.1909809685195745</v>
      </c>
      <c r="F275" s="4">
        <f t="shared" si="22"/>
        <v>3.4564990912411888</v>
      </c>
      <c r="G275" s="4">
        <f t="shared" si="23"/>
        <v>2.5169473991875231</v>
      </c>
      <c r="I275" s="4">
        <f t="shared" si="24"/>
        <v>1.0275921728885078</v>
      </c>
    </row>
    <row r="276" spans="1:9" x14ac:dyDescent="0.2">
      <c r="A276" s="4">
        <f>IF('True_Odds_Calculator_3-way'!A277="","",'True_Odds_Calculator_3-way'!A277)</f>
        <v>1.1299999999999999</v>
      </c>
      <c r="B276" s="4">
        <f>IF('True_Odds_Calculator_3-way'!B277="","",'True_Odds_Calculator_3-way'!B277)</f>
        <v>8.14</v>
      </c>
      <c r="C276" s="4">
        <f>IF('True_Odds_Calculator_3-way'!C277="","",'True_Odds_Calculator_3-way'!C277)</f>
        <v>19.260000000000002</v>
      </c>
      <c r="D276" s="4">
        <f t="shared" si="20"/>
        <v>5.9726955020975359E-2</v>
      </c>
      <c r="E276" s="4">
        <f t="shared" si="21"/>
        <v>1.156006863340556</v>
      </c>
      <c r="F276" s="4">
        <f t="shared" si="22"/>
        <v>9.7142893594577355</v>
      </c>
      <c r="G276" s="4">
        <f t="shared" si="23"/>
        <v>31.238192986617946</v>
      </c>
      <c r="I276" s="4">
        <f t="shared" si="24"/>
        <v>1.0597269550209754</v>
      </c>
    </row>
    <row r="277" spans="1:9" x14ac:dyDescent="0.2">
      <c r="A277" s="4">
        <f>IF('True_Odds_Calculator_3-way'!A278="","",'True_Odds_Calculator_3-way'!A278)</f>
        <v>2.9</v>
      </c>
      <c r="B277" s="4">
        <f>IF('True_Odds_Calculator_3-way'!B278="","",'True_Odds_Calculator_3-way'!B278)</f>
        <v>2.83</v>
      </c>
      <c r="C277" s="4">
        <f>IF('True_Odds_Calculator_3-way'!C278="","",'True_Odds_Calculator_3-way'!C278)</f>
        <v>2.85</v>
      </c>
      <c r="D277" s="4">
        <f t="shared" si="20"/>
        <v>4.9061669648716721E-2</v>
      </c>
      <c r="E277" s="4">
        <f t="shared" si="21"/>
        <v>3.0443838005635833</v>
      </c>
      <c r="F277" s="4">
        <f t="shared" si="22"/>
        <v>2.9673326299453011</v>
      </c>
      <c r="G277" s="4">
        <f t="shared" si="23"/>
        <v>2.9893283688592862</v>
      </c>
      <c r="I277" s="4">
        <f t="shared" si="24"/>
        <v>1.0490616696487167</v>
      </c>
    </row>
    <row r="278" spans="1:9" x14ac:dyDescent="0.2">
      <c r="A278" s="4">
        <f>IF('True_Odds_Calculator_3-way'!A279="","",'True_Odds_Calculator_3-way'!A279)</f>
        <v>2.09</v>
      </c>
      <c r="B278" s="4">
        <f>IF('True_Odds_Calculator_3-way'!B279="","",'True_Odds_Calculator_3-way'!B279)</f>
        <v>3.01</v>
      </c>
      <c r="C278" s="4">
        <f>IF('True_Odds_Calculator_3-way'!C279="","",'True_Odds_Calculator_3-way'!C279)</f>
        <v>4.16</v>
      </c>
      <c r="D278" s="4">
        <f t="shared" si="20"/>
        <v>5.1079428527408988E-2</v>
      </c>
      <c r="E278" s="4">
        <f t="shared" si="21"/>
        <v>2.167117606459791</v>
      </c>
      <c r="F278" s="4">
        <f t="shared" si="22"/>
        <v>3.1725944947888269</v>
      </c>
      <c r="G278" s="4">
        <f t="shared" si="23"/>
        <v>4.477114662318721</v>
      </c>
      <c r="I278" s="4">
        <f t="shared" si="24"/>
        <v>1.051079428527409</v>
      </c>
    </row>
    <row r="279" spans="1:9" x14ac:dyDescent="0.2">
      <c r="A279" s="4">
        <f>IF('True_Odds_Calculator_3-way'!A280="","",'True_Odds_Calculator_3-way'!A280)</f>
        <v>1.52</v>
      </c>
      <c r="B279" s="4">
        <f>IF('True_Odds_Calculator_3-way'!B280="","",'True_Odds_Calculator_3-way'!B280)</f>
        <v>4.01</v>
      </c>
      <c r="C279" s="4">
        <f>IF('True_Odds_Calculator_3-way'!C280="","",'True_Odds_Calculator_3-way'!C280)</f>
        <v>6.18</v>
      </c>
      <c r="D279" s="4">
        <f t="shared" si="20"/>
        <v>6.9083593180224501E-2</v>
      </c>
      <c r="E279" s="4">
        <f t="shared" si="21"/>
        <v>1.575133375825668</v>
      </c>
      <c r="F279" s="4">
        <f t="shared" si="22"/>
        <v>4.4179623102745209</v>
      </c>
      <c r="G279" s="4">
        <f t="shared" si="23"/>
        <v>7.2054190511508542</v>
      </c>
      <c r="I279" s="4">
        <f t="shared" si="24"/>
        <v>1.0690835931802245</v>
      </c>
    </row>
    <row r="280" spans="1:9" x14ac:dyDescent="0.2">
      <c r="A280" s="4">
        <f>IF('True_Odds_Calculator_3-way'!A281="","",'True_Odds_Calculator_3-way'!A281)</f>
        <v>3.06</v>
      </c>
      <c r="B280" s="4">
        <f>IF('True_Odds_Calculator_3-way'!B281="","",'True_Odds_Calculator_3-way'!B281)</f>
        <v>3.56</v>
      </c>
      <c r="C280" s="4">
        <f>IF('True_Odds_Calculator_3-way'!C281="","",'True_Odds_Calculator_3-way'!C281)</f>
        <v>2.41</v>
      </c>
      <c r="D280" s="4">
        <f t="shared" si="20"/>
        <v>2.2634021361509049E-2</v>
      </c>
      <c r="E280" s="4">
        <f t="shared" si="21"/>
        <v>3.1323148181142528</v>
      </c>
      <c r="F280" s="4">
        <f t="shared" si="22"/>
        <v>3.6582572736221097</v>
      </c>
      <c r="G280" s="4">
        <f t="shared" si="23"/>
        <v>2.454631743817103</v>
      </c>
      <c r="I280" s="4">
        <f t="shared" si="24"/>
        <v>1.022634021361509</v>
      </c>
    </row>
    <row r="281" spans="1:9" x14ac:dyDescent="0.2">
      <c r="A281" s="4">
        <f>IF('True_Odds_Calculator_3-way'!A282="","",'True_Odds_Calculator_3-way'!A282)</f>
        <v>5.84</v>
      </c>
      <c r="B281" s="4">
        <f>IF('True_Odds_Calculator_3-way'!B282="","",'True_Odds_Calculator_3-way'!B282)</f>
        <v>4.5</v>
      </c>
      <c r="C281" s="4">
        <f>IF('True_Odds_Calculator_3-way'!C282="","",'True_Odds_Calculator_3-way'!C282)</f>
        <v>1.58</v>
      </c>
      <c r="D281" s="4">
        <f t="shared" si="20"/>
        <v>2.6366491339614218E-2</v>
      </c>
      <c r="E281" s="4">
        <f t="shared" si="21"/>
        <v>6.1559658417015886</v>
      </c>
      <c r="F281" s="4">
        <f t="shared" si="22"/>
        <v>4.6853024809303854</v>
      </c>
      <c r="G281" s="4">
        <f t="shared" si="23"/>
        <v>1.6022493993198295</v>
      </c>
      <c r="I281" s="4">
        <f t="shared" si="24"/>
        <v>1.0263664913396142</v>
      </c>
    </row>
    <row r="282" spans="1:9" x14ac:dyDescent="0.2">
      <c r="A282" s="4">
        <f>IF('True_Odds_Calculator_3-way'!A283="","",'True_Odds_Calculator_3-way'!A283)</f>
        <v>4.66</v>
      </c>
      <c r="B282" s="4">
        <f>IF('True_Odds_Calculator_3-way'!B283="","",'True_Odds_Calculator_3-way'!B283)</f>
        <v>3.67</v>
      </c>
      <c r="C282" s="4">
        <f>IF('True_Odds_Calculator_3-way'!C283="","",'True_Odds_Calculator_3-way'!C283)</f>
        <v>1.86</v>
      </c>
      <c r="D282" s="4">
        <f t="shared" si="20"/>
        <v>2.4706247312959562E-2</v>
      </c>
      <c r="E282" s="4">
        <f t="shared" si="21"/>
        <v>4.8459741309111006</v>
      </c>
      <c r="F282" s="4">
        <f t="shared" si="22"/>
        <v>3.7843789789796451</v>
      </c>
      <c r="G282" s="4">
        <f t="shared" si="23"/>
        <v>1.8889344587758219</v>
      </c>
      <c r="I282" s="4">
        <f t="shared" si="24"/>
        <v>1.0247062473129596</v>
      </c>
    </row>
    <row r="283" spans="1:9" x14ac:dyDescent="0.2">
      <c r="A283" s="4">
        <f>IF('True_Odds_Calculator_3-way'!A284="","",'True_Odds_Calculator_3-way'!A284)</f>
        <v>1.83</v>
      </c>
      <c r="B283" s="4">
        <f>IF('True_Odds_Calculator_3-way'!B284="","",'True_Odds_Calculator_3-way'!B284)</f>
        <v>3.75</v>
      </c>
      <c r="C283" s="4">
        <f>IF('True_Odds_Calculator_3-way'!C284="","",'True_Odds_Calculator_3-way'!C284)</f>
        <v>4.78</v>
      </c>
      <c r="D283" s="4">
        <f t="shared" si="20"/>
        <v>2.231977501886262E-2</v>
      </c>
      <c r="E283" s="4">
        <f t="shared" si="21"/>
        <v>1.8552594741798376</v>
      </c>
      <c r="F283" s="4">
        <f t="shared" si="22"/>
        <v>3.8576267000652678</v>
      </c>
      <c r="G283" s="4">
        <f t="shared" si="23"/>
        <v>4.9562586406182705</v>
      </c>
      <c r="I283" s="4">
        <f t="shared" si="24"/>
        <v>1.0223197750188626</v>
      </c>
    </row>
    <row r="284" spans="1:9" x14ac:dyDescent="0.2">
      <c r="A284" s="4">
        <f>IF('True_Odds_Calculator_3-way'!A285="","",'True_Odds_Calculator_3-way'!A285)</f>
        <v>1.78</v>
      </c>
      <c r="B284" s="4">
        <f>IF('True_Odds_Calculator_3-way'!B285="","",'True_Odds_Calculator_3-way'!B285)</f>
        <v>3.97</v>
      </c>
      <c r="C284" s="4">
        <f>IF('True_Odds_Calculator_3-way'!C285="","",'True_Odds_Calculator_3-way'!C285)</f>
        <v>4.8</v>
      </c>
      <c r="D284" s="4">
        <f t="shared" si="20"/>
        <v>2.2020254908065251E-2</v>
      </c>
      <c r="E284" s="4">
        <f t="shared" si="21"/>
        <v>1.8035641997636345</v>
      </c>
      <c r="F284" s="4">
        <f t="shared" si="22"/>
        <v>4.0891586444568402</v>
      </c>
      <c r="G284" s="4">
        <f t="shared" si="23"/>
        <v>4.9752914992900754</v>
      </c>
      <c r="I284" s="4">
        <f t="shared" si="24"/>
        <v>1.0220202549080653</v>
      </c>
    </row>
    <row r="285" spans="1:9" x14ac:dyDescent="0.2">
      <c r="A285" s="4">
        <f>IF('True_Odds_Calculator_3-way'!A286="","",'True_Odds_Calculator_3-way'!A286)</f>
        <v>1.3</v>
      </c>
      <c r="B285" s="4">
        <f>IF('True_Odds_Calculator_3-way'!B286="","",'True_Odds_Calculator_3-way'!B286)</f>
        <v>5.45</v>
      </c>
      <c r="C285" s="4">
        <f>IF('True_Odds_Calculator_3-way'!C286="","",'True_Odds_Calculator_3-way'!C286)</f>
        <v>9.51</v>
      </c>
      <c r="D285" s="4">
        <f t="shared" si="20"/>
        <v>5.7869478845949729E-2</v>
      </c>
      <c r="E285" s="4">
        <f t="shared" si="21"/>
        <v>1.3334383319144782</v>
      </c>
      <c r="F285" s="4">
        <f t="shared" si="22"/>
        <v>6.0902670545362509</v>
      </c>
      <c r="G285" s="4">
        <f t="shared" si="23"/>
        <v>11.646508237856398</v>
      </c>
      <c r="I285" s="4">
        <f t="shared" si="24"/>
        <v>1.0578694788459497</v>
      </c>
    </row>
    <row r="286" spans="1:9" x14ac:dyDescent="0.2">
      <c r="A286" s="4">
        <f>IF('True_Odds_Calculator_3-way'!A287="","",'True_Odds_Calculator_3-way'!A287)</f>
        <v>3.85</v>
      </c>
      <c r="B286" s="4">
        <f>IF('True_Odds_Calculator_3-way'!B287="","",'True_Odds_Calculator_3-way'!B287)</f>
        <v>3.94</v>
      </c>
      <c r="C286" s="4">
        <f>IF('True_Odds_Calculator_3-way'!C287="","",'True_Odds_Calculator_3-way'!C287)</f>
        <v>1.93</v>
      </c>
      <c r="D286" s="4">
        <f t="shared" si="20"/>
        <v>3.1682081365151271E-2</v>
      </c>
      <c r="E286" s="4">
        <f t="shared" si="21"/>
        <v>4.0131701657796848</v>
      </c>
      <c r="F286" s="4">
        <f t="shared" si="22"/>
        <v>4.111057542207746</v>
      </c>
      <c r="G286" s="4">
        <f t="shared" si="23"/>
        <v>1.9701559933305621</v>
      </c>
      <c r="I286" s="4">
        <f t="shared" si="24"/>
        <v>1.0316820813651513</v>
      </c>
    </row>
    <row r="287" spans="1:9" x14ac:dyDescent="0.2">
      <c r="A287" s="4">
        <f>IF('True_Odds_Calculator_3-way'!A288="","",'True_Odds_Calculator_3-way'!A288)</f>
        <v>1.72</v>
      </c>
      <c r="B287" s="4">
        <f>IF('True_Odds_Calculator_3-way'!B288="","",'True_Odds_Calculator_3-way'!B288)</f>
        <v>3.91</v>
      </c>
      <c r="C287" s="4">
        <f>IF('True_Odds_Calculator_3-way'!C288="","",'True_Odds_Calculator_3-way'!C288)</f>
        <v>5.13</v>
      </c>
      <c r="D287" s="4">
        <f t="shared" si="20"/>
        <v>3.2081598419676505E-2</v>
      </c>
      <c r="E287" s="4">
        <f t="shared" si="21"/>
        <v>1.752229546125728</v>
      </c>
      <c r="F287" s="4">
        <f t="shared" si="22"/>
        <v>4.0806231641285269</v>
      </c>
      <c r="G287" s="4">
        <f t="shared" si="23"/>
        <v>5.4277646347096438</v>
      </c>
      <c r="I287" s="4">
        <f t="shared" si="24"/>
        <v>1.0320815984196765</v>
      </c>
    </row>
    <row r="288" spans="1:9" x14ac:dyDescent="0.2">
      <c r="A288" s="4">
        <f>IF('True_Odds_Calculator_3-way'!A289="","",'True_Odds_Calculator_3-way'!A289)</f>
        <v>3.23</v>
      </c>
      <c r="B288" s="4">
        <f>IF('True_Odds_Calculator_3-way'!B289="","",'True_Odds_Calculator_3-way'!B289)</f>
        <v>3.71</v>
      </c>
      <c r="C288" s="4">
        <f>IF('True_Odds_Calculator_3-way'!C289="","",'True_Odds_Calculator_3-way'!C289)</f>
        <v>2.23</v>
      </c>
      <c r="D288" s="4">
        <f t="shared" si="20"/>
        <v>2.7569795469098102E-2</v>
      </c>
      <c r="E288" s="4">
        <f t="shared" si="21"/>
        <v>3.3288106846780354</v>
      </c>
      <c r="F288" s="4">
        <f t="shared" si="22"/>
        <v>3.8409560405901524</v>
      </c>
      <c r="G288" s="4">
        <f t="shared" si="23"/>
        <v>2.2766567748153466</v>
      </c>
      <c r="I288" s="4">
        <f t="shared" si="24"/>
        <v>1.0275697954690981</v>
      </c>
    </row>
    <row r="289" spans="1:9" x14ac:dyDescent="0.2">
      <c r="A289" s="4">
        <f>IF('True_Odds_Calculator_3-way'!A290="","",'True_Odds_Calculator_3-way'!A290)</f>
        <v>1.69</v>
      </c>
      <c r="B289" s="4">
        <f>IF('True_Odds_Calculator_3-way'!B290="","",'True_Odds_Calculator_3-way'!B290)</f>
        <v>4.26</v>
      </c>
      <c r="C289" s="4">
        <f>IF('True_Odds_Calculator_3-way'!C290="","",'True_Odds_Calculator_3-way'!C290)</f>
        <v>4.91</v>
      </c>
      <c r="D289" s="4">
        <f t="shared" si="20"/>
        <v>3.0123748148960239E-2</v>
      </c>
      <c r="E289" s="4">
        <f t="shared" si="21"/>
        <v>1.7191738847693718</v>
      </c>
      <c r="F289" s="4">
        <f t="shared" si="22"/>
        <v>4.4503676928819145</v>
      </c>
      <c r="G289" s="4">
        <f t="shared" si="23"/>
        <v>5.1646293148211431</v>
      </c>
      <c r="I289" s="4">
        <f t="shared" si="24"/>
        <v>1.0301237481489602</v>
      </c>
    </row>
    <row r="290" spans="1:9" x14ac:dyDescent="0.2">
      <c r="A290" s="4">
        <f>IF('True_Odds_Calculator_3-way'!A291="","",'True_Odds_Calculator_3-way'!A291)</f>
        <v>2.78</v>
      </c>
      <c r="B290" s="4">
        <f>IF('True_Odds_Calculator_3-way'!B291="","",'True_Odds_Calculator_3-way'!B291)</f>
        <v>2.99</v>
      </c>
      <c r="C290" s="4">
        <f>IF('True_Odds_Calculator_3-way'!C291="","",'True_Odds_Calculator_3-way'!C291)</f>
        <v>3</v>
      </c>
      <c r="D290" s="4">
        <f t="shared" si="20"/>
        <v>2.7493724084277638E-2</v>
      </c>
      <c r="E290" s="4">
        <f t="shared" si="21"/>
        <v>2.8526791842711363</v>
      </c>
      <c r="F290" s="4">
        <f t="shared" si="22"/>
        <v>3.074240581234795</v>
      </c>
      <c r="G290" s="4">
        <f t="shared" si="23"/>
        <v>3.0848129974021687</v>
      </c>
      <c r="I290" s="4">
        <f t="shared" si="24"/>
        <v>1.0274937240842776</v>
      </c>
    </row>
    <row r="291" spans="1:9" x14ac:dyDescent="0.2">
      <c r="A291" s="4">
        <f>IF('True_Odds_Calculator_3-way'!A292="","",'True_Odds_Calculator_3-way'!A292)</f>
        <v>3.11</v>
      </c>
      <c r="B291" s="4">
        <f>IF('True_Odds_Calculator_3-way'!B292="","",'True_Odds_Calculator_3-way'!B292)</f>
        <v>3.1</v>
      </c>
      <c r="C291" s="4">
        <f>IF('True_Odds_Calculator_3-way'!C292="","",'True_Odds_Calculator_3-way'!C292)</f>
        <v>2.61</v>
      </c>
      <c r="D291" s="4">
        <f t="shared" si="20"/>
        <v>2.7265815973526397E-2</v>
      </c>
      <c r="E291" s="4">
        <f t="shared" si="21"/>
        <v>3.2004628838622784</v>
      </c>
      <c r="F291" s="4">
        <f t="shared" si="22"/>
        <v>3.1898736584209484</v>
      </c>
      <c r="G291" s="4">
        <f t="shared" si="23"/>
        <v>2.6734168150835202</v>
      </c>
      <c r="I291" s="4">
        <f t="shared" si="24"/>
        <v>1.0272658159735264</v>
      </c>
    </row>
    <row r="292" spans="1:9" x14ac:dyDescent="0.2">
      <c r="A292" s="4">
        <f>IF('True_Odds_Calculator_3-way'!A293="","",'True_Odds_Calculator_3-way'!A293)</f>
        <v>9</v>
      </c>
      <c r="B292" s="4">
        <f>IF('True_Odds_Calculator_3-way'!B293="","",'True_Odds_Calculator_3-way'!B293)</f>
        <v>4.68</v>
      </c>
      <c r="C292" s="4">
        <f>IF('True_Odds_Calculator_3-way'!C293="","",'True_Odds_Calculator_3-way'!C293)</f>
        <v>1.41</v>
      </c>
      <c r="D292" s="4">
        <f t="shared" si="20"/>
        <v>3.4006182942353247E-2</v>
      </c>
      <c r="E292" s="4">
        <f t="shared" si="21"/>
        <v>10.022478736330502</v>
      </c>
      <c r="F292" s="4">
        <f t="shared" si="22"/>
        <v>4.9421809466746565</v>
      </c>
      <c r="G292" s="4">
        <f t="shared" si="23"/>
        <v>1.4329019369408493</v>
      </c>
      <c r="I292" s="4">
        <f t="shared" si="24"/>
        <v>1.0340061829423532</v>
      </c>
    </row>
    <row r="293" spans="1:9" x14ac:dyDescent="0.2">
      <c r="A293" s="4">
        <f>IF('True_Odds_Calculator_3-way'!A294="","",'True_Odds_Calculator_3-way'!A294)</f>
        <v>1.53</v>
      </c>
      <c r="B293" s="4">
        <f>IF('True_Odds_Calculator_3-way'!B294="","",'True_Odds_Calculator_3-way'!B294)</f>
        <v>4.55</v>
      </c>
      <c r="C293" s="4">
        <f>IF('True_Odds_Calculator_3-way'!C294="","",'True_Odds_Calculator_3-way'!C294)</f>
        <v>6.37</v>
      </c>
      <c r="D293" s="4">
        <f t="shared" si="20"/>
        <v>3.0360862293635327E-2</v>
      </c>
      <c r="E293" s="4">
        <f t="shared" si="21"/>
        <v>1.5540631760222385</v>
      </c>
      <c r="F293" s="4">
        <f t="shared" si="22"/>
        <v>4.7696285541834538</v>
      </c>
      <c r="G293" s="4">
        <f t="shared" si="23"/>
        <v>6.808947160056821</v>
      </c>
      <c r="I293" s="4">
        <f t="shared" si="24"/>
        <v>1.0303608622936353</v>
      </c>
    </row>
    <row r="294" spans="1:9" x14ac:dyDescent="0.2">
      <c r="A294" s="4">
        <f>IF('True_Odds_Calculator_3-way'!A295="","",'True_Odds_Calculator_3-way'!A295)</f>
        <v>2.33</v>
      </c>
      <c r="B294" s="4">
        <f>IF('True_Odds_Calculator_3-way'!B295="","",'True_Odds_Calculator_3-way'!B295)</f>
        <v>3.56</v>
      </c>
      <c r="C294" s="4">
        <f>IF('True_Odds_Calculator_3-way'!C295="","",'True_Odds_Calculator_3-way'!C295)</f>
        <v>3.2</v>
      </c>
      <c r="D294" s="4">
        <f t="shared" si="20"/>
        <v>2.258342576071759E-2</v>
      </c>
      <c r="E294" s="4">
        <f t="shared" si="21"/>
        <v>2.3715973286125798</v>
      </c>
      <c r="F294" s="4">
        <f t="shared" si="22"/>
        <v>3.658031583163976</v>
      </c>
      <c r="G294" s="4">
        <f t="shared" si="23"/>
        <v>3.2789874885525863</v>
      </c>
      <c r="I294" s="4">
        <f t="shared" si="24"/>
        <v>1.0225834257607176</v>
      </c>
    </row>
    <row r="295" spans="1:9" x14ac:dyDescent="0.2">
      <c r="A295" s="4">
        <f>IF('True_Odds_Calculator_3-way'!A296="","",'True_Odds_Calculator_3-way'!A296)</f>
        <v>2.74</v>
      </c>
      <c r="B295" s="4">
        <f>IF('True_Odds_Calculator_3-way'!B296="","",'True_Odds_Calculator_3-way'!B296)</f>
        <v>2.95</v>
      </c>
      <c r="C295" s="4">
        <f>IF('True_Odds_Calculator_3-way'!C296="","",'True_Odds_Calculator_3-way'!C296)</f>
        <v>3.15</v>
      </c>
      <c r="D295" s="4">
        <f t="shared" si="20"/>
        <v>2.140687195741009E-2</v>
      </c>
      <c r="E295" s="4">
        <f t="shared" si="21"/>
        <v>2.7946397048197289</v>
      </c>
      <c r="F295" s="4">
        <f t="shared" si="22"/>
        <v>3.0134330389637034</v>
      </c>
      <c r="G295" s="4">
        <f t="shared" si="23"/>
        <v>3.2224312825499544</v>
      </c>
      <c r="I295" s="4">
        <f t="shared" si="24"/>
        <v>1.0214068719574101</v>
      </c>
    </row>
    <row r="296" spans="1:9" x14ac:dyDescent="0.2">
      <c r="A296" s="4">
        <f>IF('True_Odds_Calculator_3-way'!A297="","",'True_Odds_Calculator_3-way'!A297)</f>
        <v>4.8</v>
      </c>
      <c r="B296" s="4">
        <f>IF('True_Odds_Calculator_3-way'!B297="","",'True_Odds_Calculator_3-way'!B297)</f>
        <v>2.86</v>
      </c>
      <c r="C296" s="4">
        <f>IF('True_Odds_Calculator_3-way'!C297="","",'True_Odds_Calculator_3-way'!C297)</f>
        <v>2.15</v>
      </c>
      <c r="D296" s="4">
        <f t="shared" si="20"/>
        <v>2.309996205345044E-2</v>
      </c>
      <c r="E296" s="4">
        <f t="shared" si="21"/>
        <v>4.9842163330556364</v>
      </c>
      <c r="F296" s="4">
        <f t="shared" si="22"/>
        <v>2.9244010542238312</v>
      </c>
      <c r="G296" s="4">
        <f t="shared" si="23"/>
        <v>2.1861923549831856</v>
      </c>
      <c r="I296" s="4">
        <f t="shared" si="24"/>
        <v>1.0230999620534504</v>
      </c>
    </row>
    <row r="297" spans="1:9" x14ac:dyDescent="0.2">
      <c r="A297" s="4">
        <f>IF('True_Odds_Calculator_3-way'!A298="","",'True_Odds_Calculator_3-way'!A298)</f>
        <v>2.46</v>
      </c>
      <c r="B297" s="4">
        <f>IF('True_Odds_Calculator_3-way'!B298="","",'True_Odds_Calculator_3-way'!B298)</f>
        <v>3.29</v>
      </c>
      <c r="C297" s="4">
        <f>IF('True_Odds_Calculator_3-way'!C298="","",'True_Odds_Calculator_3-way'!C298)</f>
        <v>3.21</v>
      </c>
      <c r="D297" s="4">
        <f t="shared" si="20"/>
        <v>2.1981912572584195E-2</v>
      </c>
      <c r="E297" s="4">
        <f t="shared" si="21"/>
        <v>2.5051558559449858</v>
      </c>
      <c r="F297" s="4">
        <f t="shared" si="22"/>
        <v>3.3712706511270483</v>
      </c>
      <c r="G297" s="4">
        <f t="shared" si="23"/>
        <v>3.2873198888832369</v>
      </c>
      <c r="I297" s="4">
        <f t="shared" si="24"/>
        <v>1.0219819125725842</v>
      </c>
    </row>
    <row r="298" spans="1:9" x14ac:dyDescent="0.2">
      <c r="A298" s="4">
        <f>IF('True_Odds_Calculator_3-way'!A299="","",'True_Odds_Calculator_3-way'!A299)</f>
        <v>2.2799999999999998</v>
      </c>
      <c r="B298" s="4">
        <f>IF('True_Odds_Calculator_3-way'!B299="","",'True_Odds_Calculator_3-way'!B299)</f>
        <v>2.93</v>
      </c>
      <c r="C298" s="4">
        <f>IF('True_Odds_Calculator_3-way'!C299="","",'True_Odds_Calculator_3-way'!C299)</f>
        <v>3.92</v>
      </c>
      <c r="D298" s="4">
        <f t="shared" si="20"/>
        <v>3.4995460372041709E-2</v>
      </c>
      <c r="E298" s="4">
        <f t="shared" si="21"/>
        <v>2.3422970195198811</v>
      </c>
      <c r="F298" s="4">
        <f t="shared" si="22"/>
        <v>3.0336881218246519</v>
      </c>
      <c r="G298" s="4">
        <f t="shared" si="23"/>
        <v>4.107840889886873</v>
      </c>
      <c r="I298" s="4">
        <f t="shared" si="24"/>
        <v>1.0349954603720417</v>
      </c>
    </row>
    <row r="299" spans="1:9" x14ac:dyDescent="0.2">
      <c r="A299" s="4">
        <f>IF('True_Odds_Calculator_3-way'!A300="","",'True_Odds_Calculator_3-way'!A300)</f>
        <v>1.67</v>
      </c>
      <c r="B299" s="4">
        <f>IF('True_Odds_Calculator_3-way'!B300="","",'True_Odds_Calculator_3-way'!B300)</f>
        <v>3.53</v>
      </c>
      <c r="C299" s="4">
        <f>IF('True_Odds_Calculator_3-way'!C300="","",'True_Odds_Calculator_3-way'!C300)</f>
        <v>6.45</v>
      </c>
      <c r="D299" s="4">
        <f t="shared" si="20"/>
        <v>3.7127273879673295E-2</v>
      </c>
      <c r="E299" s="4">
        <f t="shared" si="21"/>
        <v>1.7052431395169012</v>
      </c>
      <c r="F299" s="4">
        <f t="shared" si="22"/>
        <v>3.6912578619506746</v>
      </c>
      <c r="G299" s="4">
        <f t="shared" si="23"/>
        <v>7.0095258607578721</v>
      </c>
      <c r="I299" s="4">
        <f t="shared" si="24"/>
        <v>1.0371272738796733</v>
      </c>
    </row>
    <row r="300" spans="1:9" x14ac:dyDescent="0.2">
      <c r="A300" s="4">
        <f>IF('True_Odds_Calculator_3-way'!A301="","",'True_Odds_Calculator_3-way'!A301)</f>
        <v>2.0699999999999998</v>
      </c>
      <c r="B300" s="4">
        <f>IF('True_Odds_Calculator_3-way'!B301="","",'True_Odds_Calculator_3-way'!B301)</f>
        <v>3.17</v>
      </c>
      <c r="C300" s="4">
        <f>IF('True_Odds_Calculator_3-way'!C301="","",'True_Odds_Calculator_3-way'!C301)</f>
        <v>4.24</v>
      </c>
      <c r="D300" s="4">
        <f t="shared" si="20"/>
        <v>3.4398257292598489E-2</v>
      </c>
      <c r="E300" s="4">
        <f t="shared" si="21"/>
        <v>2.1203254963577618</v>
      </c>
      <c r="F300" s="4">
        <f t="shared" si="22"/>
        <v>3.2895675290253283</v>
      </c>
      <c r="G300" s="4">
        <f t="shared" si="23"/>
        <v>4.4566661911030883</v>
      </c>
      <c r="I300" s="4">
        <f t="shared" si="24"/>
        <v>1.0343982572925985</v>
      </c>
    </row>
    <row r="301" spans="1:9" x14ac:dyDescent="0.2">
      <c r="A301" s="4">
        <f>IF('True_Odds_Calculator_3-way'!A302="","",'True_Odds_Calculator_3-way'!A302)</f>
        <v>2.5299999999999998</v>
      </c>
      <c r="B301" s="4">
        <f>IF('True_Odds_Calculator_3-way'!B302="","",'True_Odds_Calculator_3-way'!B302)</f>
        <v>2.95</v>
      </c>
      <c r="C301" s="4">
        <f>IF('True_Odds_Calculator_3-way'!C302="","",'True_Odds_Calculator_3-way'!C302)</f>
        <v>3.36</v>
      </c>
      <c r="D301" s="4">
        <f t="shared" si="20"/>
        <v>3.1859015462552653E-2</v>
      </c>
      <c r="E301" s="4">
        <f t="shared" si="21"/>
        <v>2.5998522310144843</v>
      </c>
      <c r="F301" s="4">
        <f t="shared" si="22"/>
        <v>3.0454065948656588</v>
      </c>
      <c r="G301" s="4">
        <f t="shared" si="23"/>
        <v>3.4843281356233637</v>
      </c>
      <c r="I301" s="4">
        <f t="shared" si="24"/>
        <v>1.0318590154625527</v>
      </c>
    </row>
    <row r="302" spans="1:9" x14ac:dyDescent="0.2">
      <c r="A302" s="4">
        <f>IF('True_Odds_Calculator_3-way'!A303="","",'True_Odds_Calculator_3-way'!A303)</f>
        <v>1.43</v>
      </c>
      <c r="B302" s="4">
        <f>IF('True_Odds_Calculator_3-way'!B303="","",'True_Odds_Calculator_3-way'!B303)</f>
        <v>4.3600000000000003</v>
      </c>
      <c r="C302" s="4">
        <f>IF('True_Odds_Calculator_3-way'!C303="","",'True_Odds_Calculator_3-way'!C303)</f>
        <v>9.1</v>
      </c>
      <c r="D302" s="4">
        <f t="shared" si="20"/>
        <v>3.8548607355946896E-2</v>
      </c>
      <c r="E302" s="4">
        <f t="shared" si="21"/>
        <v>1.4567678709711875</v>
      </c>
      <c r="F302" s="4">
        <f t="shared" si="22"/>
        <v>4.6187613766244775</v>
      </c>
      <c r="G302" s="4">
        <f t="shared" si="23"/>
        <v>10.304967888175295</v>
      </c>
      <c r="I302" s="4">
        <f t="shared" si="24"/>
        <v>1.0385486073559469</v>
      </c>
    </row>
    <row r="303" spans="1:9" x14ac:dyDescent="0.2">
      <c r="A303" s="4">
        <f>IF('True_Odds_Calculator_3-way'!A304="","",'True_Odds_Calculator_3-way'!A304)</f>
        <v>2.41</v>
      </c>
      <c r="B303" s="4">
        <f>IF('True_Odds_Calculator_3-way'!B304="","",'True_Odds_Calculator_3-way'!B304)</f>
        <v>3.47</v>
      </c>
      <c r="C303" s="4">
        <f>IF('True_Odds_Calculator_3-way'!C304="","",'True_Odds_Calculator_3-way'!C304)</f>
        <v>2.98</v>
      </c>
      <c r="D303" s="4">
        <f t="shared" si="20"/>
        <v>3.8692667175103113E-2</v>
      </c>
      <c r="E303" s="4">
        <f t="shared" si="21"/>
        <v>2.4873134353682769</v>
      </c>
      <c r="F303" s="4">
        <f t="shared" si="22"/>
        <v>3.6325741044740654</v>
      </c>
      <c r="G303" s="4">
        <f t="shared" si="23"/>
        <v>3.0991135493071873</v>
      </c>
      <c r="I303" s="4">
        <f t="shared" si="24"/>
        <v>1.0386926671751031</v>
      </c>
    </row>
    <row r="304" spans="1:9" x14ac:dyDescent="0.2">
      <c r="A304" s="4">
        <f>IF('True_Odds_Calculator_3-way'!A305="","",'True_Odds_Calculator_3-way'!A305)</f>
        <v>3.91</v>
      </c>
      <c r="B304" s="4">
        <f>IF('True_Odds_Calculator_3-way'!B305="","",'True_Odds_Calculator_3-way'!B305)</f>
        <v>3.93</v>
      </c>
      <c r="C304" s="4">
        <f>IF('True_Odds_Calculator_3-way'!C305="","",'True_Odds_Calculator_3-way'!C305)</f>
        <v>1.88</v>
      </c>
      <c r="D304" s="4">
        <f t="shared" si="20"/>
        <v>4.2122295528997489E-2</v>
      </c>
      <c r="E304" s="4">
        <f t="shared" si="21"/>
        <v>4.1371256840158823</v>
      </c>
      <c r="F304" s="4">
        <f t="shared" si="22"/>
        <v>4.1595233606571549</v>
      </c>
      <c r="G304" s="4">
        <f t="shared" si="23"/>
        <v>1.9309711473924849</v>
      </c>
      <c r="I304" s="4">
        <f t="shared" si="24"/>
        <v>1.0421222955289975</v>
      </c>
    </row>
    <row r="305" spans="1:9" x14ac:dyDescent="0.2">
      <c r="A305" s="4">
        <f>IF('True_Odds_Calculator_3-way'!A306="","",'True_Odds_Calculator_3-way'!A306)</f>
        <v>2.15</v>
      </c>
      <c r="B305" s="4">
        <f>IF('True_Odds_Calculator_3-way'!B306="","",'True_Odds_Calculator_3-way'!B306)</f>
        <v>3.45</v>
      </c>
      <c r="C305" s="4">
        <f>IF('True_Odds_Calculator_3-way'!C306="","",'True_Odds_Calculator_3-way'!C306)</f>
        <v>3.51</v>
      </c>
      <c r="D305" s="4">
        <f t="shared" si="20"/>
        <v>3.9871636433820523E-2</v>
      </c>
      <c r="E305" s="4">
        <f t="shared" si="21"/>
        <v>2.2132426855159717</v>
      </c>
      <c r="F305" s="4">
        <f t="shared" si="22"/>
        <v>3.615792708119951</v>
      </c>
      <c r="G305" s="4">
        <f t="shared" si="23"/>
        <v>3.6817530996008609</v>
      </c>
      <c r="I305" s="4">
        <f t="shared" si="24"/>
        <v>1.0398716364338205</v>
      </c>
    </row>
    <row r="306" spans="1:9" x14ac:dyDescent="0.2">
      <c r="A306" s="4">
        <f>IF('True_Odds_Calculator_3-way'!A307="","",'True_Odds_Calculator_3-way'!A307)</f>
        <v>3.45</v>
      </c>
      <c r="B306" s="4">
        <f>IF('True_Odds_Calculator_3-way'!B307="","",'True_Odds_Calculator_3-way'!B307)</f>
        <v>3.63</v>
      </c>
      <c r="C306" s="4">
        <f>IF('True_Odds_Calculator_3-way'!C307="","",'True_Odds_Calculator_3-way'!C307)</f>
        <v>2.11</v>
      </c>
      <c r="D306" s="4">
        <f t="shared" si="20"/>
        <v>3.927081541677957E-2</v>
      </c>
      <c r="E306" s="4">
        <f t="shared" si="21"/>
        <v>3.6131762334729638</v>
      </c>
      <c r="F306" s="4">
        <f t="shared" si="22"/>
        <v>3.8110943889858007</v>
      </c>
      <c r="G306" s="4">
        <f t="shared" si="23"/>
        <v>2.169934621737708</v>
      </c>
      <c r="I306" s="4">
        <f t="shared" si="24"/>
        <v>1.0392708154167796</v>
      </c>
    </row>
    <row r="307" spans="1:9" x14ac:dyDescent="0.2">
      <c r="A307" s="4">
        <f>IF('True_Odds_Calculator_3-way'!A308="","",'True_Odds_Calculator_3-way'!A308)</f>
        <v>1.47</v>
      </c>
      <c r="B307" s="4">
        <f>IF('True_Odds_Calculator_3-way'!B308="","",'True_Odds_Calculator_3-way'!B308)</f>
        <v>4.55</v>
      </c>
      <c r="C307" s="4">
        <f>IF('True_Odds_Calculator_3-way'!C308="","",'True_Odds_Calculator_3-way'!C308)</f>
        <v>6.58</v>
      </c>
      <c r="D307" s="4">
        <f t="shared" si="20"/>
        <v>5.2028012514334643E-2</v>
      </c>
      <c r="E307" s="4">
        <f t="shared" si="21"/>
        <v>1.5084561684403814</v>
      </c>
      <c r="F307" s="4">
        <f t="shared" si="22"/>
        <v>4.9397950391405567</v>
      </c>
      <c r="G307" s="4">
        <f t="shared" si="23"/>
        <v>7.4275987540314805</v>
      </c>
      <c r="I307" s="4">
        <f t="shared" si="24"/>
        <v>1.0520280125143346</v>
      </c>
    </row>
    <row r="308" spans="1:9" x14ac:dyDescent="0.2">
      <c r="A308" s="4">
        <f>IF('True_Odds_Calculator_3-way'!A309="","",'True_Odds_Calculator_3-way'!A309)</f>
        <v>3.88</v>
      </c>
      <c r="B308" s="4">
        <f>IF('True_Odds_Calculator_3-way'!B309="","",'True_Odds_Calculator_3-way'!B309)</f>
        <v>3.56</v>
      </c>
      <c r="C308" s="4">
        <f>IF('True_Odds_Calculator_3-way'!C309="","",'True_Odds_Calculator_3-way'!C309)</f>
        <v>2.02</v>
      </c>
      <c r="D308" s="4">
        <f t="shared" si="20"/>
        <v>3.3680340117876018E-2</v>
      </c>
      <c r="E308" s="4">
        <f t="shared" si="21"/>
        <v>4.0567099043436183</v>
      </c>
      <c r="F308" s="4">
        <f t="shared" si="22"/>
        <v>3.7082071652150246</v>
      </c>
      <c r="G308" s="4">
        <f t="shared" si="23"/>
        <v>2.0668727377027034</v>
      </c>
      <c r="I308" s="4">
        <f t="shared" si="24"/>
        <v>1.033680340117876</v>
      </c>
    </row>
    <row r="309" spans="1:9" x14ac:dyDescent="0.2">
      <c r="A309" s="4">
        <f>IF('True_Odds_Calculator_3-way'!A310="","",'True_Odds_Calculator_3-way'!A310)</f>
        <v>3.33</v>
      </c>
      <c r="B309" s="4">
        <f>IF('True_Odds_Calculator_3-way'!B310="","",'True_Odds_Calculator_3-way'!B310)</f>
        <v>3.06</v>
      </c>
      <c r="C309" s="4">
        <f>IF('True_Odds_Calculator_3-way'!C310="","",'True_Odds_Calculator_3-way'!C310)</f>
        <v>2.4300000000000002</v>
      </c>
      <c r="D309" s="4">
        <f t="shared" si="20"/>
        <v>3.8620319666071268E-2</v>
      </c>
      <c r="E309" s="4">
        <f t="shared" si="21"/>
        <v>3.4791459593162211</v>
      </c>
      <c r="F309" s="4">
        <f t="shared" si="22"/>
        <v>3.1854849354276222</v>
      </c>
      <c r="G309" s="4">
        <f t="shared" si="23"/>
        <v>2.5084711455877287</v>
      </c>
      <c r="I309" s="4">
        <f t="shared" si="24"/>
        <v>1.0386203196660713</v>
      </c>
    </row>
    <row r="310" spans="1:9" x14ac:dyDescent="0.2">
      <c r="A310" s="4">
        <f>IF('True_Odds_Calculator_3-way'!A311="","",'True_Odds_Calculator_3-way'!A311)</f>
        <v>3.41</v>
      </c>
      <c r="B310" s="4">
        <f>IF('True_Odds_Calculator_3-way'!B311="","",'True_Odds_Calculator_3-way'!B311)</f>
        <v>3.13</v>
      </c>
      <c r="C310" s="4">
        <f>IF('True_Odds_Calculator_3-way'!C311="","",'True_Odds_Calculator_3-way'!C311)</f>
        <v>2.23</v>
      </c>
      <c r="D310" s="4">
        <f t="shared" si="20"/>
        <v>6.1174443129725642E-2</v>
      </c>
      <c r="E310" s="4">
        <f t="shared" si="21"/>
        <v>3.6648340540141864</v>
      </c>
      <c r="F310" s="4">
        <f t="shared" si="22"/>
        <v>3.3433931927911305</v>
      </c>
      <c r="G310" s="4">
        <f t="shared" si="23"/>
        <v>2.3362356500859391</v>
      </c>
      <c r="I310" s="4">
        <f t="shared" si="24"/>
        <v>1.0611744431297256</v>
      </c>
    </row>
    <row r="311" spans="1:9" x14ac:dyDescent="0.2">
      <c r="A311" s="4">
        <f>IF('True_Odds_Calculator_3-way'!A312="","",'True_Odds_Calculator_3-way'!A312)</f>
        <v>8.7799999999999994</v>
      </c>
      <c r="B311" s="4">
        <f>IF('True_Odds_Calculator_3-way'!B312="","",'True_Odds_Calculator_3-way'!B312)</f>
        <v>4.55</v>
      </c>
      <c r="C311" s="4">
        <f>IF('True_Odds_Calculator_3-way'!C312="","",'True_Odds_Calculator_3-way'!C312)</f>
        <v>1.38</v>
      </c>
      <c r="D311" s="4">
        <f t="shared" si="20"/>
        <v>5.8313117340551335E-2</v>
      </c>
      <c r="E311" s="4">
        <f t="shared" si="21"/>
        <v>10.586770638231956</v>
      </c>
      <c r="F311" s="4">
        <f t="shared" si="22"/>
        <v>4.9914517894081145</v>
      </c>
      <c r="G311" s="4">
        <f t="shared" si="23"/>
        <v>1.418037485696491</v>
      </c>
      <c r="I311" s="4">
        <f t="shared" si="24"/>
        <v>1.0583131173405513</v>
      </c>
    </row>
    <row r="312" spans="1:9" x14ac:dyDescent="0.2">
      <c r="A312" s="4">
        <f>IF('True_Odds_Calculator_3-way'!A313="","",'True_Odds_Calculator_3-way'!A313)</f>
        <v>3.34</v>
      </c>
      <c r="B312" s="4">
        <f>IF('True_Odds_Calculator_3-way'!B313="","",'True_Odds_Calculator_3-way'!B313)</f>
        <v>3.36</v>
      </c>
      <c r="C312" s="4">
        <f>IF('True_Odds_Calculator_3-way'!C313="","",'True_Odds_Calculator_3-way'!C313)</f>
        <v>2.35</v>
      </c>
      <c r="D312" s="4">
        <f t="shared" si="20"/>
        <v>2.2552160117454978E-2</v>
      </c>
      <c r="E312" s="4">
        <f t="shared" si="21"/>
        <v>3.4260207749107527</v>
      </c>
      <c r="F312" s="4">
        <f t="shared" si="22"/>
        <v>3.4470674757670712</v>
      </c>
      <c r="G312" s="4">
        <f t="shared" si="23"/>
        <v>2.392261351143127</v>
      </c>
      <c r="I312" s="4">
        <f t="shared" si="24"/>
        <v>1.022552160117455</v>
      </c>
    </row>
    <row r="313" spans="1:9" x14ac:dyDescent="0.2">
      <c r="A313" s="4">
        <f>IF('True_Odds_Calculator_3-way'!A314="","",'True_Odds_Calculator_3-way'!A314)</f>
        <v>1.37</v>
      </c>
      <c r="B313" s="4">
        <f>IF('True_Odds_Calculator_3-way'!B314="","",'True_Odds_Calculator_3-way'!B314)</f>
        <v>5.38</v>
      </c>
      <c r="C313" s="4">
        <f>IF('True_Odds_Calculator_3-way'!C314="","",'True_Odds_Calculator_3-way'!C314)</f>
        <v>8.2899999999999991</v>
      </c>
      <c r="D313" s="4">
        <f t="shared" si="20"/>
        <v>3.6427875008383515E-2</v>
      </c>
      <c r="E313" s="4">
        <f t="shared" si="21"/>
        <v>1.3931760354002205</v>
      </c>
      <c r="F313" s="4">
        <f t="shared" si="22"/>
        <v>5.7560257506152883</v>
      </c>
      <c r="G313" s="4">
        <f t="shared" si="23"/>
        <v>9.2178950852495323</v>
      </c>
      <c r="I313" s="4">
        <f t="shared" si="24"/>
        <v>1.0364278750083835</v>
      </c>
    </row>
    <row r="314" spans="1:9" x14ac:dyDescent="0.2">
      <c r="A314" s="4">
        <f>IF('True_Odds_Calculator_3-way'!A315="","",'True_Odds_Calculator_3-way'!A315)</f>
        <v>2.94</v>
      </c>
      <c r="B314" s="4">
        <f>IF('True_Odds_Calculator_3-way'!B315="","",'True_Odds_Calculator_3-way'!B315)</f>
        <v>3.39</v>
      </c>
      <c r="C314" s="4">
        <f>IF('True_Odds_Calculator_3-way'!C315="","",'True_Odds_Calculator_3-way'!C315)</f>
        <v>2.58</v>
      </c>
      <c r="D314" s="4">
        <f t="shared" si="20"/>
        <v>2.2718204384037932E-2</v>
      </c>
      <c r="E314" s="4">
        <f t="shared" si="21"/>
        <v>3.0069461692928798</v>
      </c>
      <c r="F314" s="4">
        <f t="shared" si="22"/>
        <v>3.4793195999824635</v>
      </c>
      <c r="G314" s="4">
        <f t="shared" si="23"/>
        <v>2.6314116143102919</v>
      </c>
      <c r="I314" s="4">
        <f t="shared" si="24"/>
        <v>1.0227182043840379</v>
      </c>
    </row>
    <row r="315" spans="1:9" x14ac:dyDescent="0.2">
      <c r="A315" s="4">
        <f>IF('True_Odds_Calculator_3-way'!A316="","",'True_Odds_Calculator_3-way'!A316)</f>
        <v>2.75</v>
      </c>
      <c r="B315" s="4">
        <f>IF('True_Odds_Calculator_3-way'!B316="","",'True_Odds_Calculator_3-way'!B316)</f>
        <v>2.9</v>
      </c>
      <c r="C315" s="4">
        <f>IF('True_Odds_Calculator_3-way'!C316="","",'True_Odds_Calculator_3-way'!C316)</f>
        <v>3.08</v>
      </c>
      <c r="D315" s="4">
        <f t="shared" si="20"/>
        <v>3.3139274518585005E-2</v>
      </c>
      <c r="E315" s="4">
        <f t="shared" si="21"/>
        <v>2.8361558001693483</v>
      </c>
      <c r="F315" s="4">
        <f t="shared" si="22"/>
        <v>2.9959749552772812</v>
      </c>
      <c r="G315" s="4">
        <f t="shared" si="23"/>
        <v>3.1884816753926706</v>
      </c>
      <c r="I315" s="4">
        <f t="shared" si="24"/>
        <v>1.033139274518585</v>
      </c>
    </row>
    <row r="316" spans="1:9" x14ac:dyDescent="0.2">
      <c r="A316" s="4">
        <f>IF('True_Odds_Calculator_3-way'!A317="","",'True_Odds_Calculator_3-way'!A317)</f>
        <v>3.04</v>
      </c>
      <c r="B316" s="4">
        <f>IF('True_Odds_Calculator_3-way'!B317="","",'True_Odds_Calculator_3-way'!B317)</f>
        <v>2.91</v>
      </c>
      <c r="C316" s="4">
        <f>IF('True_Odds_Calculator_3-way'!C317="","",'True_Odds_Calculator_3-way'!C317)</f>
        <v>2.77</v>
      </c>
      <c r="D316" s="4">
        <f t="shared" si="20"/>
        <v>3.3600810429811112E-2</v>
      </c>
      <c r="E316" s="4">
        <f t="shared" si="21"/>
        <v>3.1471569856029835</v>
      </c>
      <c r="F316" s="4">
        <f t="shared" si="22"/>
        <v>3.0080404179740698</v>
      </c>
      <c r="G316" s="4">
        <f t="shared" si="23"/>
        <v>2.8586901421179207</v>
      </c>
      <c r="I316" s="4">
        <f t="shared" si="24"/>
        <v>1.0336008104298111</v>
      </c>
    </row>
    <row r="317" spans="1:9" x14ac:dyDescent="0.2">
      <c r="A317" s="4">
        <f>IF('True_Odds_Calculator_3-way'!A318="","",'True_Odds_Calculator_3-way'!A318)</f>
        <v>5.96</v>
      </c>
      <c r="B317" s="4">
        <f>IF('True_Odds_Calculator_3-way'!B318="","",'True_Odds_Calculator_3-way'!B318)</f>
        <v>4.0999999999999996</v>
      </c>
      <c r="C317" s="4">
        <f>IF('True_Odds_Calculator_3-way'!C318="","",'True_Odds_Calculator_3-way'!C318)</f>
        <v>1.58</v>
      </c>
      <c r="D317" s="4">
        <f t="shared" si="20"/>
        <v>4.45990663287823E-2</v>
      </c>
      <c r="E317" s="4">
        <f t="shared" si="21"/>
        <v>6.5394149077917421</v>
      </c>
      <c r="F317" s="4">
        <f t="shared" si="22"/>
        <v>4.3661242558940421</v>
      </c>
      <c r="G317" s="4">
        <f t="shared" si="23"/>
        <v>1.6180050646717909</v>
      </c>
      <c r="I317" s="4">
        <f t="shared" si="24"/>
        <v>1.0445990663287823</v>
      </c>
    </row>
    <row r="318" spans="1:9" x14ac:dyDescent="0.2">
      <c r="A318" s="4">
        <f>IF('True_Odds_Calculator_3-way'!A319="","",'True_Odds_Calculator_3-way'!A319)</f>
        <v>1.75</v>
      </c>
      <c r="B318" s="4">
        <f>IF('True_Odds_Calculator_3-way'!B319="","",'True_Odds_Calculator_3-way'!B319)</f>
        <v>3.93</v>
      </c>
      <c r="C318" s="4">
        <f>IF('True_Odds_Calculator_3-way'!C319="","",'True_Odds_Calculator_3-way'!C319)</f>
        <v>4.63</v>
      </c>
      <c r="D318" s="4">
        <f t="shared" si="20"/>
        <v>4.1864219019512205E-2</v>
      </c>
      <c r="E318" s="4">
        <f t="shared" si="21"/>
        <v>1.7938061717644243</v>
      </c>
      <c r="F318" s="4">
        <f t="shared" si="22"/>
        <v>4.1580355112260703</v>
      </c>
      <c r="G318" s="4">
        <f t="shared" si="23"/>
        <v>4.9498093855127809</v>
      </c>
      <c r="I318" s="4">
        <f t="shared" si="24"/>
        <v>1.0418642190195122</v>
      </c>
    </row>
    <row r="319" spans="1:9" x14ac:dyDescent="0.2">
      <c r="A319" s="4">
        <f>IF('True_Odds_Calculator_3-way'!A320="","",'True_Odds_Calculator_3-way'!A320)</f>
        <v>1.87</v>
      </c>
      <c r="B319" s="4">
        <f>IF('True_Odds_Calculator_3-way'!B320="","",'True_Odds_Calculator_3-way'!B320)</f>
        <v>3.91</v>
      </c>
      <c r="C319" s="4">
        <f>IF('True_Odds_Calculator_3-way'!C320="","",'True_Odds_Calculator_3-way'!C320)</f>
        <v>4.0999999999999996</v>
      </c>
      <c r="D319" s="4">
        <f t="shared" si="20"/>
        <v>3.4416273016484977E-2</v>
      </c>
      <c r="E319" s="4">
        <f t="shared" si="21"/>
        <v>1.9109962395829947</v>
      </c>
      <c r="F319" s="4">
        <f t="shared" si="22"/>
        <v>4.0936230471017003</v>
      </c>
      <c r="G319" s="4">
        <f t="shared" si="23"/>
        <v>4.3023641642471988</v>
      </c>
      <c r="I319" s="4">
        <f t="shared" si="24"/>
        <v>1.034416273016485</v>
      </c>
    </row>
    <row r="320" spans="1:9" x14ac:dyDescent="0.2">
      <c r="A320" s="4">
        <f>IF('True_Odds_Calculator_3-way'!A321="","",'True_Odds_Calculator_3-way'!A321)</f>
        <v>2.5299999999999998</v>
      </c>
      <c r="B320" s="4">
        <f>IF('True_Odds_Calculator_3-way'!B321="","",'True_Odds_Calculator_3-way'!B321)</f>
        <v>3.18</v>
      </c>
      <c r="C320" s="4">
        <f>IF('True_Odds_Calculator_3-way'!C321="","",'True_Odds_Calculator_3-way'!C321)</f>
        <v>3.2</v>
      </c>
      <c r="D320" s="4">
        <f t="shared" si="20"/>
        <v>2.2222325801078968E-2</v>
      </c>
      <c r="E320" s="4">
        <f t="shared" si="21"/>
        <v>2.578319849058015</v>
      </c>
      <c r="F320" s="4">
        <f t="shared" si="22"/>
        <v>3.2567140666928664</v>
      </c>
      <c r="G320" s="4">
        <f t="shared" si="23"/>
        <v>3.27769384588747</v>
      </c>
      <c r="I320" s="4">
        <f t="shared" si="24"/>
        <v>1.022222325801079</v>
      </c>
    </row>
    <row r="321" spans="1:9" x14ac:dyDescent="0.2">
      <c r="A321" s="4">
        <f>IF('True_Odds_Calculator_3-way'!A322="","",'True_Odds_Calculator_3-way'!A322)</f>
        <v>2.73</v>
      </c>
      <c r="B321" s="4">
        <f>IF('True_Odds_Calculator_3-way'!B322="","",'True_Odds_Calculator_3-way'!B322)</f>
        <v>3.49</v>
      </c>
      <c r="C321" s="4">
        <f>IF('True_Odds_Calculator_3-way'!C322="","",'True_Odds_Calculator_3-way'!C322)</f>
        <v>2.56</v>
      </c>
      <c r="D321" s="4">
        <f t="shared" si="20"/>
        <v>4.3458317589764484E-2</v>
      </c>
      <c r="E321" s="4">
        <f t="shared" si="21"/>
        <v>2.8424089425981491</v>
      </c>
      <c r="F321" s="4">
        <f t="shared" si="22"/>
        <v>3.6758375140633075</v>
      </c>
      <c r="G321" s="4">
        <f t="shared" si="23"/>
        <v>2.65859238591915</v>
      </c>
      <c r="I321" s="4">
        <f t="shared" si="24"/>
        <v>1.0434583175897645</v>
      </c>
    </row>
    <row r="322" spans="1:9" x14ac:dyDescent="0.2">
      <c r="A322" s="4">
        <f>IF('True_Odds_Calculator_3-way'!A323="","",'True_Odds_Calculator_3-way'!A323)</f>
        <v>7.33</v>
      </c>
      <c r="B322" s="4">
        <f>IF('True_Odds_Calculator_3-way'!B323="","",'True_Odds_Calculator_3-way'!B323)</f>
        <v>4.66</v>
      </c>
      <c r="C322" s="4">
        <f>IF('True_Odds_Calculator_3-way'!C323="","",'True_Odds_Calculator_3-way'!C323)</f>
        <v>1.48</v>
      </c>
      <c r="D322" s="4">
        <f t="shared" si="20"/>
        <v>2.6693598375615357E-2</v>
      </c>
      <c r="E322" s="4">
        <f t="shared" si="21"/>
        <v>7.8414286293368098</v>
      </c>
      <c r="F322" s="4">
        <f t="shared" si="22"/>
        <v>4.8615808617996095</v>
      </c>
      <c r="G322" s="4">
        <f t="shared" si="23"/>
        <v>1.4997499701949915</v>
      </c>
      <c r="I322" s="4">
        <f t="shared" si="24"/>
        <v>1.0266935983756154</v>
      </c>
    </row>
    <row r="323" spans="1:9" x14ac:dyDescent="0.2">
      <c r="A323" s="4">
        <f>IF('True_Odds_Calculator_3-way'!A324="","",'True_Odds_Calculator_3-way'!A324)</f>
        <v>2.56</v>
      </c>
      <c r="B323" s="4">
        <f>IF('True_Odds_Calculator_3-way'!B324="","",'True_Odds_Calculator_3-way'!B324)</f>
        <v>3.18</v>
      </c>
      <c r="C323" s="4">
        <f>IF('True_Odds_Calculator_3-way'!C324="","",'True_Odds_Calculator_3-way'!C324)</f>
        <v>3.15</v>
      </c>
      <c r="D323" s="4">
        <f t="shared" ref="D323:D386" si="25">IF(A323="","",((1/A323)+(1/B323)+(1/C323))-1)</f>
        <v>2.2550726265348819E-2</v>
      </c>
      <c r="E323" s="4">
        <f t="shared" ref="E323:E386" si="26">IF(A323="","",(3*A323)/(3-($D323*A323)))</f>
        <v>2.6102293917901029</v>
      </c>
      <c r="F323" s="4">
        <f t="shared" ref="F323:F386" si="27">IF(B323="","",(3*B323)/(3-($D323*B323)))</f>
        <v>3.2578755062734714</v>
      </c>
      <c r="G323" s="4">
        <f t="shared" ref="G323:G386" si="28">IF(C323="","",(3*C323)/(3-($D323*C323)))</f>
        <v>3.2263954383722266</v>
      </c>
      <c r="I323" s="4">
        <f t="shared" ref="I323:I386" si="29">IF(A323="","",D323+1)</f>
        <v>1.0225507262653488</v>
      </c>
    </row>
    <row r="324" spans="1:9" x14ac:dyDescent="0.2">
      <c r="A324" s="4">
        <f>IF('True_Odds_Calculator_3-way'!A325="","",'True_Odds_Calculator_3-way'!A325)</f>
        <v>2.37</v>
      </c>
      <c r="B324" s="4">
        <f>IF('True_Odds_Calculator_3-way'!B325="","",'True_Odds_Calculator_3-way'!B325)</f>
        <v>3.31</v>
      </c>
      <c r="C324" s="4">
        <f>IF('True_Odds_Calculator_3-way'!C325="","",'True_Odds_Calculator_3-way'!C325)</f>
        <v>3.29</v>
      </c>
      <c r="D324" s="4">
        <f t="shared" si="25"/>
        <v>2.8007099676574665E-2</v>
      </c>
      <c r="E324" s="4">
        <f t="shared" si="26"/>
        <v>2.4236241599057782</v>
      </c>
      <c r="F324" s="4">
        <f t="shared" si="27"/>
        <v>3.4155443037058912</v>
      </c>
      <c r="G324" s="4">
        <f t="shared" si="28"/>
        <v>3.3942526110895304</v>
      </c>
      <c r="I324" s="4">
        <f t="shared" si="29"/>
        <v>1.0280070996765747</v>
      </c>
    </row>
    <row r="325" spans="1:9" x14ac:dyDescent="0.2">
      <c r="A325" s="4">
        <f>IF('True_Odds_Calculator_3-way'!A326="","",'True_Odds_Calculator_3-way'!A326)</f>
        <v>1.79</v>
      </c>
      <c r="B325" s="4">
        <f>IF('True_Odds_Calculator_3-way'!B326="","",'True_Odds_Calculator_3-way'!B326)</f>
        <v>3.53</v>
      </c>
      <c r="C325" s="4">
        <f>IF('True_Odds_Calculator_3-way'!C326="","",'True_Odds_Calculator_3-way'!C326)</f>
        <v>5.35</v>
      </c>
      <c r="D325" s="4">
        <f t="shared" si="25"/>
        <v>2.8861224707732225E-2</v>
      </c>
      <c r="E325" s="4">
        <f t="shared" si="26"/>
        <v>1.8213648697321314</v>
      </c>
      <c r="F325" s="4">
        <f t="shared" si="27"/>
        <v>3.6540931535792605</v>
      </c>
      <c r="G325" s="4">
        <f t="shared" si="28"/>
        <v>5.6403017277937213</v>
      </c>
      <c r="I325" s="4">
        <f t="shared" si="29"/>
        <v>1.0288612247077322</v>
      </c>
    </row>
    <row r="326" spans="1:9" x14ac:dyDescent="0.2">
      <c r="A326" s="4">
        <f>IF('True_Odds_Calculator_3-way'!A327="","",'True_Odds_Calculator_3-way'!A327)</f>
        <v>1.83</v>
      </c>
      <c r="B326" s="4">
        <f>IF('True_Odds_Calculator_3-way'!B327="","",'True_Odds_Calculator_3-way'!B327)</f>
        <v>3.65</v>
      </c>
      <c r="C326" s="4">
        <f>IF('True_Odds_Calculator_3-way'!C327="","",'True_Odds_Calculator_3-way'!C327)</f>
        <v>4.79</v>
      </c>
      <c r="D326" s="4">
        <f t="shared" si="25"/>
        <v>2.9188957394802095E-2</v>
      </c>
      <c r="E326" s="4">
        <f t="shared" si="26"/>
        <v>1.8631743104965865</v>
      </c>
      <c r="F326" s="4">
        <f t="shared" si="27"/>
        <v>3.7843961360561487</v>
      </c>
      <c r="G326" s="4">
        <f t="shared" si="28"/>
        <v>5.0241507217762429</v>
      </c>
      <c r="I326" s="4">
        <f t="shared" si="29"/>
        <v>1.0291889573948021</v>
      </c>
    </row>
    <row r="327" spans="1:9" x14ac:dyDescent="0.2">
      <c r="A327" s="4">
        <f>IF('True_Odds_Calculator_3-way'!A328="","",'True_Odds_Calculator_3-way'!A328)</f>
        <v>1.83</v>
      </c>
      <c r="B327" s="4">
        <f>IF('True_Odds_Calculator_3-way'!B328="","",'True_Odds_Calculator_3-way'!B328)</f>
        <v>3.84</v>
      </c>
      <c r="C327" s="4">
        <f>IF('True_Odds_Calculator_3-way'!C328="","",'True_Odds_Calculator_3-way'!C328)</f>
        <v>4.4800000000000004</v>
      </c>
      <c r="D327" s="4">
        <f t="shared" si="25"/>
        <v>3.0079039812646258E-2</v>
      </c>
      <c r="E327" s="4">
        <f t="shared" si="26"/>
        <v>1.8642048296875711</v>
      </c>
      <c r="F327" s="4">
        <f t="shared" si="27"/>
        <v>3.9937646141855017</v>
      </c>
      <c r="G327" s="4">
        <f t="shared" si="28"/>
        <v>4.690696876072777</v>
      </c>
      <c r="I327" s="4">
        <f t="shared" si="29"/>
        <v>1.0300790398126463</v>
      </c>
    </row>
    <row r="328" spans="1:9" x14ac:dyDescent="0.2">
      <c r="A328" s="4">
        <f>IF('True_Odds_Calculator_3-way'!A329="","",'True_Odds_Calculator_3-way'!A329)</f>
        <v>4.47</v>
      </c>
      <c r="B328" s="4">
        <f>IF('True_Odds_Calculator_3-way'!B329="","",'True_Odds_Calculator_3-way'!B329)</f>
        <v>3.82</v>
      </c>
      <c r="C328" s="4">
        <f>IF('True_Odds_Calculator_3-way'!C329="","",'True_Odds_Calculator_3-way'!C329)</f>
        <v>1.83</v>
      </c>
      <c r="D328" s="4">
        <f t="shared" si="25"/>
        <v>3.1941838676174283E-2</v>
      </c>
      <c r="E328" s="4">
        <f t="shared" si="26"/>
        <v>4.693373309938548</v>
      </c>
      <c r="F328" s="4">
        <f t="shared" si="27"/>
        <v>3.9819565578075977</v>
      </c>
      <c r="G328" s="4">
        <f t="shared" si="28"/>
        <v>1.866365233695366</v>
      </c>
      <c r="I328" s="4">
        <f t="shared" si="29"/>
        <v>1.0319418386761743</v>
      </c>
    </row>
    <row r="329" spans="1:9" x14ac:dyDescent="0.2">
      <c r="A329" s="4">
        <f>IF('True_Odds_Calculator_3-way'!A330="","",'True_Odds_Calculator_3-way'!A330)</f>
        <v>3.1</v>
      </c>
      <c r="B329" s="4">
        <f>IF('True_Odds_Calculator_3-way'!B330="","",'True_Odds_Calculator_3-way'!B330)</f>
        <v>3.24</v>
      </c>
      <c r="C329" s="4">
        <f>IF('True_Odds_Calculator_3-way'!C330="","",'True_Odds_Calculator_3-way'!C330)</f>
        <v>2.5299999999999998</v>
      </c>
      <c r="D329" s="4">
        <f t="shared" si="25"/>
        <v>2.6479537465979863E-2</v>
      </c>
      <c r="E329" s="4">
        <f t="shared" si="26"/>
        <v>3.1872090145292065</v>
      </c>
      <c r="F329" s="4">
        <f t="shared" si="27"/>
        <v>3.3353850084791303</v>
      </c>
      <c r="G329" s="4">
        <f t="shared" si="28"/>
        <v>2.5877880941453784</v>
      </c>
      <c r="I329" s="4">
        <f t="shared" si="29"/>
        <v>1.0264795374659799</v>
      </c>
    </row>
    <row r="330" spans="1:9" x14ac:dyDescent="0.2">
      <c r="A330" s="4">
        <f>IF('True_Odds_Calculator_3-way'!A331="","",'True_Odds_Calculator_3-way'!A331)</f>
        <v>2.27</v>
      </c>
      <c r="B330" s="4">
        <f>IF('True_Odds_Calculator_3-way'!B331="","",'True_Odds_Calculator_3-way'!B331)</f>
        <v>3.77</v>
      </c>
      <c r="C330" s="4">
        <f>IF('True_Odds_Calculator_3-way'!C331="","",'True_Odds_Calculator_3-way'!C331)</f>
        <v>3.1</v>
      </c>
      <c r="D330" s="4">
        <f t="shared" si="25"/>
        <v>2.8361268912444171E-2</v>
      </c>
      <c r="E330" s="4">
        <f t="shared" si="26"/>
        <v>2.3197825967199468</v>
      </c>
      <c r="F330" s="4">
        <f t="shared" si="27"/>
        <v>3.9093311471963434</v>
      </c>
      <c r="G330" s="4">
        <f t="shared" si="28"/>
        <v>3.193593509806274</v>
      </c>
      <c r="I330" s="4">
        <f t="shared" si="29"/>
        <v>1.0283612689124442</v>
      </c>
    </row>
    <row r="331" spans="1:9" x14ac:dyDescent="0.2">
      <c r="A331" s="4">
        <f>IF('True_Odds_Calculator_3-way'!A332="","",'True_Odds_Calculator_3-way'!A332)</f>
        <v>1.79</v>
      </c>
      <c r="B331" s="4">
        <f>IF('True_Odds_Calculator_3-way'!B332="","",'True_Odds_Calculator_3-way'!B332)</f>
        <v>3.92</v>
      </c>
      <c r="C331" s="4">
        <f>IF('True_Odds_Calculator_3-way'!C332="","",'True_Odds_Calculator_3-way'!C332)</f>
        <v>4.63</v>
      </c>
      <c r="D331" s="4">
        <f t="shared" si="25"/>
        <v>2.9743980075710885E-2</v>
      </c>
      <c r="E331" s="4">
        <f t="shared" si="26"/>
        <v>1.822341535221139</v>
      </c>
      <c r="F331" s="4">
        <f t="shared" si="27"/>
        <v>4.0785133263120255</v>
      </c>
      <c r="G331" s="4">
        <f t="shared" si="28"/>
        <v>4.8527656028524868</v>
      </c>
      <c r="I331" s="4">
        <f t="shared" si="29"/>
        <v>1.0297439800757109</v>
      </c>
    </row>
    <row r="332" spans="1:9" x14ac:dyDescent="0.2">
      <c r="A332" s="4">
        <f>IF('True_Odds_Calculator_3-way'!A333="","",'True_Odds_Calculator_3-way'!A333)</f>
        <v>4.38</v>
      </c>
      <c r="B332" s="4">
        <f>IF('True_Odds_Calculator_3-way'!B333="","",'True_Odds_Calculator_3-way'!B333)</f>
        <v>3.43</v>
      </c>
      <c r="C332" s="4">
        <f>IF('True_Odds_Calculator_3-way'!C333="","",'True_Odds_Calculator_3-way'!C333)</f>
        <v>1.96</v>
      </c>
      <c r="D332" s="4">
        <f t="shared" si="25"/>
        <v>3.0059773420131108E-2</v>
      </c>
      <c r="E332" s="4">
        <f t="shared" si="26"/>
        <v>4.5810497641892978</v>
      </c>
      <c r="F332" s="4">
        <f t="shared" si="27"/>
        <v>3.5520790643422337</v>
      </c>
      <c r="G332" s="4">
        <f t="shared" si="28"/>
        <v>1.9992636425738795</v>
      </c>
      <c r="I332" s="4">
        <f t="shared" si="29"/>
        <v>1.0300597734201311</v>
      </c>
    </row>
    <row r="333" spans="1:9" x14ac:dyDescent="0.2">
      <c r="A333" s="4">
        <f>IF('True_Odds_Calculator_3-way'!A334="","",'True_Odds_Calculator_3-way'!A334)</f>
        <v>2.33</v>
      </c>
      <c r="B333" s="4">
        <f>IF('True_Odds_Calculator_3-way'!B334="","",'True_Odds_Calculator_3-way'!B334)</f>
        <v>3.12</v>
      </c>
      <c r="C333" s="4">
        <f>IF('True_Odds_Calculator_3-way'!C334="","",'True_Odds_Calculator_3-way'!C334)</f>
        <v>3.65</v>
      </c>
      <c r="D333" s="4">
        <f t="shared" si="25"/>
        <v>2.3669972608769685E-2</v>
      </c>
      <c r="E333" s="4">
        <f t="shared" si="26"/>
        <v>2.3736361646639397</v>
      </c>
      <c r="F333" s="4">
        <f t="shared" si="27"/>
        <v>3.1987427186338677</v>
      </c>
      <c r="G333" s="4">
        <f t="shared" si="28"/>
        <v>3.7582312988120337</v>
      </c>
      <c r="I333" s="4">
        <f t="shared" si="29"/>
        <v>1.0236699726087697</v>
      </c>
    </row>
    <row r="334" spans="1:9" x14ac:dyDescent="0.2">
      <c r="A334" s="4">
        <f>IF('True_Odds_Calculator_3-way'!A335="","",'True_Odds_Calculator_3-way'!A335)</f>
        <v>1.97</v>
      </c>
      <c r="B334" s="4">
        <f>IF('True_Odds_Calculator_3-way'!B335="","",'True_Odds_Calculator_3-way'!B335)</f>
        <v>3.21</v>
      </c>
      <c r="C334" s="4">
        <f>IF('True_Odds_Calculator_3-way'!C335="","",'True_Odds_Calculator_3-way'!C335)</f>
        <v>4.87</v>
      </c>
      <c r="D334" s="4">
        <f t="shared" si="25"/>
        <v>2.4479501983655894E-2</v>
      </c>
      <c r="E334" s="4">
        <f t="shared" si="26"/>
        <v>2.0021848674045173</v>
      </c>
      <c r="F334" s="4">
        <f t="shared" si="27"/>
        <v>3.2963412886318406</v>
      </c>
      <c r="G334" s="4">
        <f t="shared" si="28"/>
        <v>5.0715346288585526</v>
      </c>
      <c r="I334" s="4">
        <f t="shared" si="29"/>
        <v>1.0244795019836559</v>
      </c>
    </row>
    <row r="335" spans="1:9" x14ac:dyDescent="0.2">
      <c r="A335" s="4">
        <f>IF('True_Odds_Calculator_3-way'!A336="","",'True_Odds_Calculator_3-way'!A336)</f>
        <v>1.91</v>
      </c>
      <c r="B335" s="4">
        <f>IF('True_Odds_Calculator_3-way'!B336="","",'True_Odds_Calculator_3-way'!B336)</f>
        <v>3.59</v>
      </c>
      <c r="C335" s="4">
        <f>IF('True_Odds_Calculator_3-way'!C336="","",'True_Odds_Calculator_3-way'!C336)</f>
        <v>4.2</v>
      </c>
      <c r="D335" s="4">
        <f t="shared" si="25"/>
        <v>4.020697955274799E-2</v>
      </c>
      <c r="E335" s="4">
        <f t="shared" si="26"/>
        <v>1.9601774930982971</v>
      </c>
      <c r="F335" s="4">
        <f t="shared" si="27"/>
        <v>3.7714614232183576</v>
      </c>
      <c r="G335" s="4">
        <f t="shared" si="28"/>
        <v>4.4505186789321263</v>
      </c>
      <c r="I335" s="4">
        <f t="shared" si="29"/>
        <v>1.040206979552748</v>
      </c>
    </row>
    <row r="336" spans="1:9" x14ac:dyDescent="0.2">
      <c r="A336" s="4">
        <f>IF('True_Odds_Calculator_3-way'!A337="","",'True_Odds_Calculator_3-way'!A337)</f>
        <v>1.19</v>
      </c>
      <c r="B336" s="4">
        <f>IF('True_Odds_Calculator_3-way'!B337="","",'True_Odds_Calculator_3-way'!B337)</f>
        <v>7.61</v>
      </c>
      <c r="C336" s="4">
        <f>IF('True_Odds_Calculator_3-way'!C337="","",'True_Odds_Calculator_3-way'!C337)</f>
        <v>16.97</v>
      </c>
      <c r="D336" s="4">
        <f t="shared" si="25"/>
        <v>3.0669698283280367E-2</v>
      </c>
      <c r="E336" s="4">
        <f t="shared" si="26"/>
        <v>1.20465541248774</v>
      </c>
      <c r="F336" s="4">
        <f t="shared" si="27"/>
        <v>8.2519953463799087</v>
      </c>
      <c r="G336" s="4">
        <f t="shared" si="28"/>
        <v>20.532073747786782</v>
      </c>
      <c r="I336" s="4">
        <f t="shared" si="29"/>
        <v>1.0306696982832804</v>
      </c>
    </row>
    <row r="337" spans="1:9" x14ac:dyDescent="0.2">
      <c r="A337" s="4">
        <f>IF('True_Odds_Calculator_3-way'!A338="","",'True_Odds_Calculator_3-way'!A338)</f>
        <v>1.36</v>
      </c>
      <c r="B337" s="4">
        <f>IF('True_Odds_Calculator_3-way'!B338="","",'True_Odds_Calculator_3-way'!B338)</f>
        <v>4.97</v>
      </c>
      <c r="C337" s="4">
        <f>IF('True_Odds_Calculator_3-way'!C338="","",'True_Odds_Calculator_3-way'!C338)</f>
        <v>8.16</v>
      </c>
      <c r="D337" s="4">
        <f t="shared" si="25"/>
        <v>5.9050380715666373E-2</v>
      </c>
      <c r="E337" s="4">
        <f t="shared" si="26"/>
        <v>1.3974079195821063</v>
      </c>
      <c r="F337" s="4">
        <f t="shared" si="27"/>
        <v>5.5089200007244656</v>
      </c>
      <c r="G337" s="4">
        <f t="shared" si="28"/>
        <v>9.7214267450779808</v>
      </c>
      <c r="I337" s="4">
        <f t="shared" si="29"/>
        <v>1.0590503807156664</v>
      </c>
    </row>
    <row r="338" spans="1:9" x14ac:dyDescent="0.2">
      <c r="A338" s="4">
        <f>IF('True_Odds_Calculator_3-way'!A339="","",'True_Odds_Calculator_3-way'!A339)</f>
        <v>2.86</v>
      </c>
      <c r="B338" s="4">
        <f>IF('True_Odds_Calculator_3-way'!B339="","",'True_Odds_Calculator_3-way'!B339)</f>
        <v>3.45</v>
      </c>
      <c r="C338" s="4">
        <f>IF('True_Odds_Calculator_3-way'!C339="","",'True_Odds_Calculator_3-way'!C339)</f>
        <v>2.54</v>
      </c>
      <c r="D338" s="4">
        <f t="shared" si="25"/>
        <v>3.3206209515692642E-2</v>
      </c>
      <c r="E338" s="4">
        <f t="shared" si="26"/>
        <v>2.9534976536702602</v>
      </c>
      <c r="F338" s="4">
        <f t="shared" si="27"/>
        <v>3.5869763722879382</v>
      </c>
      <c r="G338" s="4">
        <f t="shared" si="28"/>
        <v>2.613476831481905</v>
      </c>
      <c r="I338" s="4">
        <f t="shared" si="29"/>
        <v>1.0332062095156926</v>
      </c>
    </row>
    <row r="339" spans="1:9" x14ac:dyDescent="0.2">
      <c r="A339" s="4">
        <f>IF('True_Odds_Calculator_3-way'!A340="","",'True_Odds_Calculator_3-way'!A340)</f>
        <v>3.26</v>
      </c>
      <c r="B339" s="4">
        <f>IF('True_Odds_Calculator_3-way'!B340="","",'True_Odds_Calculator_3-way'!B340)</f>
        <v>2.99</v>
      </c>
      <c r="C339" s="4">
        <f>IF('True_Odds_Calculator_3-way'!C340="","",'True_Odds_Calculator_3-way'!C340)</f>
        <v>2.44</v>
      </c>
      <c r="D339" s="4">
        <f t="shared" si="25"/>
        <v>5.1032692366556276E-2</v>
      </c>
      <c r="E339" s="4">
        <f t="shared" si="26"/>
        <v>3.4513991545323535</v>
      </c>
      <c r="F339" s="4">
        <f t="shared" si="27"/>
        <v>3.1502287737065298</v>
      </c>
      <c r="G339" s="4">
        <f t="shared" si="28"/>
        <v>2.5456617374856467</v>
      </c>
      <c r="I339" s="4">
        <f t="shared" si="29"/>
        <v>1.0510326923665563</v>
      </c>
    </row>
    <row r="340" spans="1:9" x14ac:dyDescent="0.2">
      <c r="A340" s="4">
        <f>IF('True_Odds_Calculator_3-way'!A341="","",'True_Odds_Calculator_3-way'!A341)</f>
        <v>1.86</v>
      </c>
      <c r="B340" s="4">
        <f>IF('True_Odds_Calculator_3-way'!B341="","",'True_Odds_Calculator_3-way'!B341)</f>
        <v>4.09</v>
      </c>
      <c r="C340" s="4">
        <f>IF('True_Odds_Calculator_3-way'!C341="","",'True_Odds_Calculator_3-way'!C341)</f>
        <v>4.0199999999999996</v>
      </c>
      <c r="D340" s="4">
        <f t="shared" si="25"/>
        <v>3.0889405013735605E-2</v>
      </c>
      <c r="E340" s="4">
        <f t="shared" si="26"/>
        <v>1.8963171879856011</v>
      </c>
      <c r="F340" s="4">
        <f t="shared" si="27"/>
        <v>4.2698127253810076</v>
      </c>
      <c r="G340" s="4">
        <f t="shared" si="28"/>
        <v>4.1935798289643786</v>
      </c>
      <c r="I340" s="4">
        <f t="shared" si="29"/>
        <v>1.0308894050137356</v>
      </c>
    </row>
    <row r="341" spans="1:9" x14ac:dyDescent="0.2">
      <c r="A341" s="4">
        <f>IF('True_Odds_Calculator_3-way'!A342="","",'True_Odds_Calculator_3-way'!A342)</f>
        <v>2.61</v>
      </c>
      <c r="B341" s="4">
        <f>IF('True_Odds_Calculator_3-way'!B342="","",'True_Odds_Calculator_3-way'!B342)</f>
        <v>3.72</v>
      </c>
      <c r="C341" s="4">
        <f>IF('True_Odds_Calculator_3-way'!C342="","",'True_Odds_Calculator_3-way'!C342)</f>
        <v>2.66</v>
      </c>
      <c r="D341" s="4">
        <f t="shared" si="25"/>
        <v>2.7898816377242674E-2</v>
      </c>
      <c r="E341" s="4">
        <f t="shared" si="26"/>
        <v>2.6749257174295993</v>
      </c>
      <c r="F341" s="4">
        <f t="shared" si="27"/>
        <v>3.8533032228340076</v>
      </c>
      <c r="G341" s="4">
        <f t="shared" si="28"/>
        <v>2.7274692724403273</v>
      </c>
      <c r="I341" s="4">
        <f t="shared" si="29"/>
        <v>1.0278988163772427</v>
      </c>
    </row>
    <row r="342" spans="1:9" x14ac:dyDescent="0.2">
      <c r="A342" s="4">
        <f>IF('True_Odds_Calculator_3-way'!A343="","",'True_Odds_Calculator_3-way'!A343)</f>
        <v>3.28</v>
      </c>
      <c r="B342" s="4">
        <f>IF('True_Odds_Calculator_3-way'!B343="","",'True_Odds_Calculator_3-way'!B343)</f>
        <v>3.58</v>
      </c>
      <c r="C342" s="4">
        <f>IF('True_Odds_Calculator_3-way'!C343="","",'True_Odds_Calculator_3-way'!C343)</f>
        <v>2.25</v>
      </c>
      <c r="D342" s="4">
        <f t="shared" si="25"/>
        <v>2.8652102163479576E-2</v>
      </c>
      <c r="E342" s="4">
        <f t="shared" si="26"/>
        <v>3.3860731373889261</v>
      </c>
      <c r="F342" s="4">
        <f t="shared" si="27"/>
        <v>3.7067389982696528</v>
      </c>
      <c r="G342" s="4">
        <f t="shared" si="28"/>
        <v>2.2994122459399713</v>
      </c>
      <c r="I342" s="4">
        <f t="shared" si="29"/>
        <v>1.0286521021634796</v>
      </c>
    </row>
    <row r="343" spans="1:9" x14ac:dyDescent="0.2">
      <c r="A343" s="4">
        <f>IF('True_Odds_Calculator_3-way'!A344="","",'True_Odds_Calculator_3-way'!A344)</f>
        <v>1.48</v>
      </c>
      <c r="B343" s="4">
        <f>IF('True_Odds_Calculator_3-way'!B344="","",'True_Odds_Calculator_3-way'!B344)</f>
        <v>4.68</v>
      </c>
      <c r="C343" s="4">
        <f>IF('True_Odds_Calculator_3-way'!C344="","",'True_Odds_Calculator_3-way'!C344)</f>
        <v>7.09</v>
      </c>
      <c r="D343" s="4">
        <f t="shared" si="25"/>
        <v>3.0394612905191298E-2</v>
      </c>
      <c r="E343" s="4">
        <f t="shared" si="26"/>
        <v>1.5025299493194233</v>
      </c>
      <c r="F343" s="4">
        <f t="shared" si="27"/>
        <v>4.9129504755664604</v>
      </c>
      <c r="G343" s="4">
        <f t="shared" si="28"/>
        <v>7.6387082911969468</v>
      </c>
      <c r="I343" s="4">
        <f t="shared" si="29"/>
        <v>1.0303946129051913</v>
      </c>
    </row>
    <row r="344" spans="1:9" x14ac:dyDescent="0.2">
      <c r="A344" s="4">
        <f>IF('True_Odds_Calculator_3-way'!A345="","",'True_Odds_Calculator_3-way'!A345)</f>
        <v>2.81</v>
      </c>
      <c r="B344" s="4">
        <f>IF('True_Odds_Calculator_3-way'!B345="","",'True_Odds_Calculator_3-way'!B345)</f>
        <v>3.25</v>
      </c>
      <c r="C344" s="4">
        <f>IF('True_Odds_Calculator_3-way'!C345="","",'True_Odds_Calculator_3-way'!C345)</f>
        <v>2.75</v>
      </c>
      <c r="D344" s="4">
        <f t="shared" si="25"/>
        <v>2.7200557449667873E-2</v>
      </c>
      <c r="E344" s="4">
        <f t="shared" si="26"/>
        <v>2.8834644915923175</v>
      </c>
      <c r="F344" s="4">
        <f t="shared" si="27"/>
        <v>3.3486763521208927</v>
      </c>
      <c r="G344" s="4">
        <f t="shared" si="28"/>
        <v>2.8203214561448662</v>
      </c>
      <c r="I344" s="4">
        <f t="shared" si="29"/>
        <v>1.0272005574496679</v>
      </c>
    </row>
    <row r="345" spans="1:9" x14ac:dyDescent="0.2">
      <c r="A345" s="4">
        <f>IF('True_Odds_Calculator_3-way'!A346="","",'True_Odds_Calculator_3-way'!A346)</f>
        <v>1.58</v>
      </c>
      <c r="B345" s="4">
        <f>IF('True_Odds_Calculator_3-way'!B346="","",'True_Odds_Calculator_3-way'!B346)</f>
        <v>4.18</v>
      </c>
      <c r="C345" s="4">
        <f>IF('True_Odds_Calculator_3-way'!C346="","",'True_Odds_Calculator_3-way'!C346)</f>
        <v>6.55</v>
      </c>
      <c r="D345" s="4">
        <f t="shared" si="25"/>
        <v>2.4817597891019672E-2</v>
      </c>
      <c r="E345" s="4">
        <f t="shared" si="26"/>
        <v>1.6009250534951522</v>
      </c>
      <c r="F345" s="4">
        <f t="shared" si="27"/>
        <v>4.3297181302634131</v>
      </c>
      <c r="G345" s="4">
        <f t="shared" si="28"/>
        <v>6.925245015640658</v>
      </c>
      <c r="I345" s="4">
        <f t="shared" si="29"/>
        <v>1.0248175978910197</v>
      </c>
    </row>
    <row r="346" spans="1:9" x14ac:dyDescent="0.2">
      <c r="A346" s="4">
        <f>IF('True_Odds_Calculator_3-way'!A347="","",'True_Odds_Calculator_3-way'!A347)</f>
        <v>1.59</v>
      </c>
      <c r="B346" s="4">
        <f>IF('True_Odds_Calculator_3-way'!B347="","",'True_Odds_Calculator_3-way'!B347)</f>
        <v>4.0599999999999996</v>
      </c>
      <c r="C346" s="4">
        <f>IF('True_Odds_Calculator_3-way'!C347="","",'True_Odds_Calculator_3-way'!C347)</f>
        <v>5.5</v>
      </c>
      <c r="D346" s="4">
        <f t="shared" si="25"/>
        <v>5.7054418147456598E-2</v>
      </c>
      <c r="E346" s="4">
        <f t="shared" si="26"/>
        <v>1.6395789687566866</v>
      </c>
      <c r="F346" s="4">
        <f t="shared" si="27"/>
        <v>4.3997182900786065</v>
      </c>
      <c r="G346" s="4">
        <f t="shared" si="28"/>
        <v>6.1425045413915402</v>
      </c>
      <c r="I346" s="4">
        <f t="shared" si="29"/>
        <v>1.0570544181474566</v>
      </c>
    </row>
    <row r="347" spans="1:9" x14ac:dyDescent="0.2">
      <c r="A347" s="4">
        <f>IF('True_Odds_Calculator_3-way'!A348="","",'True_Odds_Calculator_3-way'!A348)</f>
        <v>3</v>
      </c>
      <c r="B347" s="4">
        <f>IF('True_Odds_Calculator_3-way'!B348="","",'True_Odds_Calculator_3-way'!B348)</f>
        <v>3.01</v>
      </c>
      <c r="C347" s="4">
        <f>IF('True_Odds_Calculator_3-way'!C348="","",'True_Odds_Calculator_3-way'!C348)</f>
        <v>2.61</v>
      </c>
      <c r="D347" s="4">
        <f t="shared" si="25"/>
        <v>4.8701009406703077E-2</v>
      </c>
      <c r="E347" s="4">
        <f t="shared" si="26"/>
        <v>3.1535826587275038</v>
      </c>
      <c r="F347" s="4">
        <f t="shared" si="27"/>
        <v>3.1646346375916421</v>
      </c>
      <c r="G347" s="4">
        <f t="shared" si="28"/>
        <v>2.7254781784120081</v>
      </c>
      <c r="I347" s="4">
        <f t="shared" si="29"/>
        <v>1.0487010094067031</v>
      </c>
    </row>
    <row r="348" spans="1:9" x14ac:dyDescent="0.2">
      <c r="A348" s="4">
        <f>IF('True_Odds_Calculator_3-way'!A349="","",'True_Odds_Calculator_3-way'!A349)</f>
        <v>1.6</v>
      </c>
      <c r="B348" s="4">
        <f>IF('True_Odds_Calculator_3-way'!B349="","",'True_Odds_Calculator_3-way'!B349)</f>
        <v>4.1500000000000004</v>
      </c>
      <c r="C348" s="4">
        <f>IF('True_Odds_Calculator_3-way'!C349="","",'True_Odds_Calculator_3-way'!C349)</f>
        <v>6.03</v>
      </c>
      <c r="D348" s="4">
        <f t="shared" si="25"/>
        <v>3.1801334692001859E-2</v>
      </c>
      <c r="E348" s="4">
        <f t="shared" si="26"/>
        <v>1.6276053452429671</v>
      </c>
      <c r="F348" s="4">
        <f t="shared" si="27"/>
        <v>4.3409671602091748</v>
      </c>
      <c r="G348" s="4">
        <f t="shared" si="28"/>
        <v>6.4417618130822083</v>
      </c>
      <c r="I348" s="4">
        <f t="shared" si="29"/>
        <v>1.0318013346920019</v>
      </c>
    </row>
    <row r="349" spans="1:9" x14ac:dyDescent="0.2">
      <c r="A349" s="4">
        <f>IF('True_Odds_Calculator_3-way'!A350="","",'True_Odds_Calculator_3-way'!A350)</f>
        <v>7.52</v>
      </c>
      <c r="B349" s="4">
        <f>IF('True_Odds_Calculator_3-way'!B350="","",'True_Odds_Calculator_3-way'!B350)</f>
        <v>5.59</v>
      </c>
      <c r="C349" s="4">
        <f>IF('True_Odds_Calculator_3-way'!C350="","",'True_Odds_Calculator_3-way'!C350)</f>
        <v>1.39</v>
      </c>
      <c r="D349" s="4">
        <f t="shared" si="25"/>
        <v>3.1294060401205304E-2</v>
      </c>
      <c r="E349" s="4">
        <f t="shared" si="26"/>
        <v>8.1601098457891172</v>
      </c>
      <c r="F349" s="4">
        <f t="shared" si="27"/>
        <v>5.9361440754935062</v>
      </c>
      <c r="G349" s="4">
        <f t="shared" si="28"/>
        <v>1.4104509482205014</v>
      </c>
      <c r="I349" s="4">
        <f t="shared" si="29"/>
        <v>1.0312940604012053</v>
      </c>
    </row>
    <row r="350" spans="1:9" x14ac:dyDescent="0.2">
      <c r="A350" s="4">
        <f>IF('True_Odds_Calculator_3-way'!A351="","",'True_Odds_Calculator_3-way'!A351)</f>
        <v>3.02</v>
      </c>
      <c r="B350" s="4">
        <f>IF('True_Odds_Calculator_3-way'!B351="","",'True_Odds_Calculator_3-way'!B351)</f>
        <v>3.51</v>
      </c>
      <c r="C350" s="4">
        <f>IF('True_Odds_Calculator_3-way'!C351="","",'True_Odds_Calculator_3-way'!C351)</f>
        <v>2.4300000000000002</v>
      </c>
      <c r="D350" s="4">
        <f t="shared" si="25"/>
        <v>2.7548746459710394E-2</v>
      </c>
      <c r="E350" s="4">
        <f t="shared" si="26"/>
        <v>3.1061407526225886</v>
      </c>
      <c r="F350" s="4">
        <f t="shared" si="27"/>
        <v>3.6269024404461687</v>
      </c>
      <c r="G350" s="4">
        <f t="shared" si="28"/>
        <v>2.485461799120813</v>
      </c>
      <c r="I350" s="4">
        <f t="shared" si="29"/>
        <v>1.0275487464597104</v>
      </c>
    </row>
    <row r="351" spans="1:9" x14ac:dyDescent="0.2">
      <c r="A351" s="4">
        <f>IF('True_Odds_Calculator_3-way'!A352="","",'True_Odds_Calculator_3-way'!A352)</f>
        <v>3.94</v>
      </c>
      <c r="B351" s="4">
        <f>IF('True_Odds_Calculator_3-way'!B352="","",'True_Odds_Calculator_3-way'!B352)</f>
        <v>3.65</v>
      </c>
      <c r="C351" s="4">
        <f>IF('True_Odds_Calculator_3-way'!C352="","",'True_Odds_Calculator_3-way'!C352)</f>
        <v>1.97</v>
      </c>
      <c r="D351" s="4">
        <f t="shared" si="25"/>
        <v>3.5393922536680389E-2</v>
      </c>
      <c r="E351" s="4">
        <f t="shared" si="26"/>
        <v>4.1320754716981138</v>
      </c>
      <c r="F351" s="4">
        <f t="shared" si="27"/>
        <v>3.8142516134736102</v>
      </c>
      <c r="G351" s="4">
        <f t="shared" si="28"/>
        <v>2.0168762563695011</v>
      </c>
      <c r="I351" s="4">
        <f t="shared" si="29"/>
        <v>1.0353939225366804</v>
      </c>
    </row>
    <row r="352" spans="1:9" x14ac:dyDescent="0.2">
      <c r="A352" s="4">
        <f>IF('True_Odds_Calculator_3-way'!A353="","",'True_Odds_Calculator_3-way'!A353)</f>
        <v>3.34</v>
      </c>
      <c r="B352" s="4">
        <f>IF('True_Odds_Calculator_3-way'!B353="","",'True_Odds_Calculator_3-way'!B353)</f>
        <v>3.54</v>
      </c>
      <c r="C352" s="4">
        <f>IF('True_Odds_Calculator_3-way'!C353="","",'True_Odds_Calculator_3-way'!C353)</f>
        <v>2.27</v>
      </c>
      <c r="D352" s="4">
        <f t="shared" si="25"/>
        <v>2.2415707672238661E-2</v>
      </c>
      <c r="E352" s="4">
        <f t="shared" si="26"/>
        <v>3.4254869825164649</v>
      </c>
      <c r="F352" s="4">
        <f t="shared" si="27"/>
        <v>3.6361788768417602</v>
      </c>
      <c r="G352" s="4">
        <f t="shared" si="28"/>
        <v>2.3091662744386361</v>
      </c>
      <c r="I352" s="4">
        <f t="shared" si="29"/>
        <v>1.0224157076722387</v>
      </c>
    </row>
    <row r="353" spans="1:9" x14ac:dyDescent="0.2">
      <c r="A353" s="4">
        <f>IF('True_Odds_Calculator_3-way'!A354="","",'True_Odds_Calculator_3-way'!A354)</f>
        <v>2.1800000000000002</v>
      </c>
      <c r="B353" s="4">
        <f>IF('True_Odds_Calculator_3-way'!B354="","",'True_Odds_Calculator_3-way'!B354)</f>
        <v>3.56</v>
      </c>
      <c r="C353" s="4">
        <f>IF('True_Odds_Calculator_3-way'!C354="","",'True_Odds_Calculator_3-way'!C354)</f>
        <v>3.48</v>
      </c>
      <c r="D353" s="4">
        <f t="shared" si="25"/>
        <v>2.6970794573849988E-2</v>
      </c>
      <c r="E353" s="4">
        <f t="shared" si="26"/>
        <v>2.2235794384233771</v>
      </c>
      <c r="F353" s="4">
        <f t="shared" si="27"/>
        <v>3.677706249582402</v>
      </c>
      <c r="G353" s="4">
        <f t="shared" si="28"/>
        <v>3.5923920137568595</v>
      </c>
      <c r="I353" s="4">
        <f t="shared" si="29"/>
        <v>1.02697079457385</v>
      </c>
    </row>
    <row r="354" spans="1:9" x14ac:dyDescent="0.2">
      <c r="A354" s="4">
        <f>IF('True_Odds_Calculator_3-way'!A355="","",'True_Odds_Calculator_3-way'!A355)</f>
        <v>2.4500000000000002</v>
      </c>
      <c r="B354" s="4">
        <f>IF('True_Odds_Calculator_3-way'!B355="","",'True_Odds_Calculator_3-way'!B355)</f>
        <v>3.32</v>
      </c>
      <c r="C354" s="4">
        <f>IF('True_Odds_Calculator_3-way'!C355="","",'True_Odds_Calculator_3-way'!C355)</f>
        <v>3.14</v>
      </c>
      <c r="D354" s="4">
        <f t="shared" si="25"/>
        <v>2.7839422162848626E-2</v>
      </c>
      <c r="E354" s="4">
        <f t="shared" si="26"/>
        <v>2.5069979216944733</v>
      </c>
      <c r="F354" s="4">
        <f t="shared" si="27"/>
        <v>3.4255372416617336</v>
      </c>
      <c r="G354" s="4">
        <f t="shared" si="28"/>
        <v>3.2342412464501225</v>
      </c>
      <c r="I354" s="4">
        <f t="shared" si="29"/>
        <v>1.0278394221628486</v>
      </c>
    </row>
    <row r="355" spans="1:9" x14ac:dyDescent="0.2">
      <c r="A355" s="4">
        <f>IF('True_Odds_Calculator_3-way'!A356="","",'True_Odds_Calculator_3-way'!A356)</f>
        <v>3.43</v>
      </c>
      <c r="B355" s="4">
        <f>IF('True_Odds_Calculator_3-way'!B356="","",'True_Odds_Calculator_3-way'!B356)</f>
        <v>3.57</v>
      </c>
      <c r="C355" s="4">
        <f>IF('True_Odds_Calculator_3-way'!C356="","",'True_Odds_Calculator_3-way'!C356)</f>
        <v>2.2200000000000002</v>
      </c>
      <c r="D355" s="4">
        <f t="shared" si="25"/>
        <v>2.2107684772750602E-2</v>
      </c>
      <c r="E355" s="4">
        <f t="shared" si="26"/>
        <v>3.5189464851728278</v>
      </c>
      <c r="F355" s="4">
        <f t="shared" si="27"/>
        <v>3.6664577003763266</v>
      </c>
      <c r="G355" s="4">
        <f t="shared" si="28"/>
        <v>2.2569225458277584</v>
      </c>
      <c r="I355" s="4">
        <f t="shared" si="29"/>
        <v>1.0221076847727506</v>
      </c>
    </row>
    <row r="356" spans="1:9" x14ac:dyDescent="0.2">
      <c r="A356" s="4">
        <f>IF('True_Odds_Calculator_3-way'!A357="","",'True_Odds_Calculator_3-way'!A357)</f>
        <v>2.87</v>
      </c>
      <c r="B356" s="4">
        <f>IF('True_Odds_Calculator_3-way'!B357="","",'True_Odds_Calculator_3-way'!B357)</f>
        <v>3.48</v>
      </c>
      <c r="C356" s="4">
        <f>IF('True_Odds_Calculator_3-way'!C357="","",'True_Odds_Calculator_3-way'!C357)</f>
        <v>2.59</v>
      </c>
      <c r="D356" s="4">
        <f t="shared" si="25"/>
        <v>2.1888763688595603E-2</v>
      </c>
      <c r="E356" s="4">
        <f t="shared" si="26"/>
        <v>2.9313839137452171</v>
      </c>
      <c r="F356" s="4">
        <f t="shared" si="27"/>
        <v>3.5706625715180178</v>
      </c>
      <c r="G356" s="4">
        <f t="shared" si="28"/>
        <v>2.6398867296962125</v>
      </c>
      <c r="I356" s="4">
        <f t="shared" si="29"/>
        <v>1.0218887636885956</v>
      </c>
    </row>
    <row r="357" spans="1:9" x14ac:dyDescent="0.2">
      <c r="A357" s="4">
        <f>IF('True_Odds_Calculator_3-way'!A358="","",'True_Odds_Calculator_3-way'!A358)</f>
        <v>1.65</v>
      </c>
      <c r="B357" s="4">
        <f>IF('True_Odds_Calculator_3-way'!B358="","",'True_Odds_Calculator_3-way'!B358)</f>
        <v>3.64</v>
      </c>
      <c r="C357" s="4">
        <f>IF('True_Odds_Calculator_3-way'!C358="","",'True_Odds_Calculator_3-way'!C358)</f>
        <v>6.63</v>
      </c>
      <c r="D357" s="4">
        <f t="shared" si="25"/>
        <v>3.1615443380149211E-2</v>
      </c>
      <c r="E357" s="4">
        <f t="shared" si="26"/>
        <v>1.6791987369252019</v>
      </c>
      <c r="F357" s="4">
        <f t="shared" si="27"/>
        <v>3.7852005635055974</v>
      </c>
      <c r="G357" s="4">
        <f t="shared" si="28"/>
        <v>7.1280368612119513</v>
      </c>
      <c r="I357" s="4">
        <f t="shared" si="29"/>
        <v>1.0316154433801492</v>
      </c>
    </row>
    <row r="358" spans="1:9" x14ac:dyDescent="0.2">
      <c r="A358" s="4">
        <f>IF('True_Odds_Calculator_3-way'!A359="","",'True_Odds_Calculator_3-way'!A359)</f>
        <v>2.6</v>
      </c>
      <c r="B358" s="4">
        <f>IF('True_Odds_Calculator_3-way'!B359="","",'True_Odds_Calculator_3-way'!B359)</f>
        <v>3.05</v>
      </c>
      <c r="C358" s="4">
        <f>IF('True_Odds_Calculator_3-way'!C359="","",'True_Odds_Calculator_3-way'!C359)</f>
        <v>3.17</v>
      </c>
      <c r="D358" s="4">
        <f t="shared" si="25"/>
        <v>2.7941650323612288E-2</v>
      </c>
      <c r="E358" s="4">
        <f t="shared" si="26"/>
        <v>2.6645243807215464</v>
      </c>
      <c r="F358" s="4">
        <f t="shared" si="27"/>
        <v>3.1391756439501148</v>
      </c>
      <c r="G358" s="4">
        <f t="shared" si="28"/>
        <v>3.2664417262946341</v>
      </c>
      <c r="I358" s="4">
        <f t="shared" si="29"/>
        <v>1.0279416503236123</v>
      </c>
    </row>
    <row r="359" spans="1:9" x14ac:dyDescent="0.2">
      <c r="A359" s="4">
        <f>IF('True_Odds_Calculator_3-way'!A360="","",'True_Odds_Calculator_3-way'!A360)</f>
        <v>1.53</v>
      </c>
      <c r="B359" s="4">
        <f>IF('True_Odds_Calculator_3-way'!B360="","",'True_Odds_Calculator_3-way'!B360)</f>
        <v>4.1399999999999997</v>
      </c>
      <c r="C359" s="4">
        <f>IF('True_Odds_Calculator_3-way'!C360="","",'True_Odds_Calculator_3-way'!C360)</f>
        <v>7.31</v>
      </c>
      <c r="D359" s="4">
        <f t="shared" si="25"/>
        <v>3.1939570570391984E-2</v>
      </c>
      <c r="E359" s="4">
        <f t="shared" si="26"/>
        <v>1.5553351355240572</v>
      </c>
      <c r="F359" s="4">
        <f t="shared" si="27"/>
        <v>4.3308909814247682</v>
      </c>
      <c r="G359" s="4">
        <f t="shared" si="28"/>
        <v>7.9269212635549273</v>
      </c>
      <c r="I359" s="4">
        <f t="shared" si="29"/>
        <v>1.031939570570392</v>
      </c>
    </row>
    <row r="360" spans="1:9" x14ac:dyDescent="0.2">
      <c r="A360" s="4">
        <f>IF('True_Odds_Calculator_3-way'!A361="","",'True_Odds_Calculator_3-way'!A361)</f>
        <v>2.2999999999999998</v>
      </c>
      <c r="B360" s="4">
        <f>IF('True_Odds_Calculator_3-way'!B361="","",'True_Odds_Calculator_3-way'!B361)</f>
        <v>3.48</v>
      </c>
      <c r="C360" s="4">
        <f>IF('True_Odds_Calculator_3-way'!C361="","",'True_Odds_Calculator_3-way'!C361)</f>
        <v>3.26</v>
      </c>
      <c r="D360" s="4">
        <f t="shared" si="25"/>
        <v>2.8887396792401265E-2</v>
      </c>
      <c r="E360" s="4">
        <f t="shared" si="26"/>
        <v>2.3520917866964091</v>
      </c>
      <c r="F360" s="4">
        <f t="shared" si="27"/>
        <v>3.6006557425309009</v>
      </c>
      <c r="G360" s="4">
        <f t="shared" si="28"/>
        <v>3.3656510552819126</v>
      </c>
      <c r="I360" s="4">
        <f t="shared" si="29"/>
        <v>1.0288873967924013</v>
      </c>
    </row>
    <row r="361" spans="1:9" x14ac:dyDescent="0.2">
      <c r="A361" s="4">
        <f>IF('True_Odds_Calculator_3-way'!A362="","",'True_Odds_Calculator_3-way'!A362)</f>
        <v>3.51</v>
      </c>
      <c r="B361" s="4">
        <f>IF('True_Odds_Calculator_3-way'!B362="","",'True_Odds_Calculator_3-way'!B362)</f>
        <v>3.55</v>
      </c>
      <c r="C361" s="4">
        <f>IF('True_Odds_Calculator_3-way'!C362="","",'True_Odds_Calculator_3-way'!C362)</f>
        <v>2.14</v>
      </c>
      <c r="D361" s="4">
        <f t="shared" si="25"/>
        <v>3.3880145371523618E-2</v>
      </c>
      <c r="E361" s="4">
        <f t="shared" si="26"/>
        <v>3.6548785452199581</v>
      </c>
      <c r="F361" s="4">
        <f t="shared" si="27"/>
        <v>3.6982691785821769</v>
      </c>
      <c r="G361" s="4">
        <f t="shared" si="28"/>
        <v>2.1930000682601904</v>
      </c>
      <c r="I361" s="4">
        <f t="shared" si="29"/>
        <v>1.0338801453715236</v>
      </c>
    </row>
    <row r="362" spans="1:9" x14ac:dyDescent="0.2">
      <c r="A362" s="4">
        <f>IF('True_Odds_Calculator_3-way'!A363="","",'True_Odds_Calculator_3-way'!A363)</f>
        <v>3.09</v>
      </c>
      <c r="B362" s="4">
        <f>IF('True_Odds_Calculator_3-way'!B363="","",'True_Odds_Calculator_3-way'!B363)</f>
        <v>3.57</v>
      </c>
      <c r="C362" s="4">
        <f>IF('True_Odds_Calculator_3-way'!C363="","",'True_Odds_Calculator_3-way'!C363)</f>
        <v>2.3199999999999998</v>
      </c>
      <c r="D362" s="4">
        <f t="shared" si="25"/>
        <v>3.4771123045803654E-2</v>
      </c>
      <c r="E362" s="4">
        <f t="shared" si="26"/>
        <v>3.2047766953526851</v>
      </c>
      <c r="F362" s="4">
        <f t="shared" si="27"/>
        <v>3.7240942165009843</v>
      </c>
      <c r="G362" s="4">
        <f t="shared" si="28"/>
        <v>2.3841078702730742</v>
      </c>
      <c r="I362" s="4">
        <f t="shared" si="29"/>
        <v>1.0347711230458037</v>
      </c>
    </row>
    <row r="363" spans="1:9" x14ac:dyDescent="0.2">
      <c r="A363" s="4">
        <f>IF('True_Odds_Calculator_3-way'!A364="","",'True_Odds_Calculator_3-way'!A364)</f>
        <v>2.2200000000000002</v>
      </c>
      <c r="B363" s="4">
        <f>IF('True_Odds_Calculator_3-way'!B364="","",'True_Odds_Calculator_3-way'!B364)</f>
        <v>3.6</v>
      </c>
      <c r="C363" s="4">
        <f>IF('True_Odds_Calculator_3-way'!C364="","",'True_Odds_Calculator_3-way'!C364)</f>
        <v>3.21</v>
      </c>
      <c r="D363" s="4">
        <f t="shared" si="25"/>
        <v>3.9754707979007042E-2</v>
      </c>
      <c r="E363" s="4">
        <f t="shared" si="26"/>
        <v>2.2872885617383676</v>
      </c>
      <c r="F363" s="4">
        <f t="shared" si="27"/>
        <v>3.7803437544207101</v>
      </c>
      <c r="G363" s="4">
        <f t="shared" si="28"/>
        <v>3.3526118525256008</v>
      </c>
      <c r="I363" s="4">
        <f t="shared" si="29"/>
        <v>1.039754707979007</v>
      </c>
    </row>
    <row r="364" spans="1:9" x14ac:dyDescent="0.2">
      <c r="A364" s="4">
        <f>IF('True_Odds_Calculator_3-way'!A365="","",'True_Odds_Calculator_3-way'!A365)</f>
        <v>4.5</v>
      </c>
      <c r="B364" s="4">
        <f>IF('True_Odds_Calculator_3-way'!B365="","",'True_Odds_Calculator_3-way'!B365)</f>
        <v>4.01</v>
      </c>
      <c r="C364" s="4">
        <f>IF('True_Odds_Calculator_3-way'!C365="","",'True_Odds_Calculator_3-way'!C365)</f>
        <v>1.75</v>
      </c>
      <c r="D364" s="4">
        <f t="shared" si="25"/>
        <v>4.3027352254284779E-2</v>
      </c>
      <c r="E364" s="4">
        <f t="shared" si="26"/>
        <v>4.8104728657569016</v>
      </c>
      <c r="F364" s="4">
        <f t="shared" si="27"/>
        <v>4.2547016224105985</v>
      </c>
      <c r="G364" s="4">
        <f t="shared" si="28"/>
        <v>1.7950545936856066</v>
      </c>
      <c r="I364" s="4">
        <f t="shared" si="29"/>
        <v>1.0430273522542848</v>
      </c>
    </row>
    <row r="365" spans="1:9" x14ac:dyDescent="0.2">
      <c r="A365" s="4">
        <f>IF('True_Odds_Calculator_3-way'!A366="","",'True_Odds_Calculator_3-way'!A366)</f>
        <v>2.73</v>
      </c>
      <c r="B365" s="4">
        <f>IF('True_Odds_Calculator_3-way'!B366="","",'True_Odds_Calculator_3-way'!B366)</f>
        <v>3.79</v>
      </c>
      <c r="C365" s="4">
        <f>IF('True_Odds_Calculator_3-way'!C366="","",'True_Odds_Calculator_3-way'!C366)</f>
        <v>2.4500000000000002</v>
      </c>
      <c r="D365" s="4">
        <f t="shared" si="25"/>
        <v>3.8315874350552059E-2</v>
      </c>
      <c r="E365" s="4">
        <f t="shared" si="26"/>
        <v>2.8286269981474947</v>
      </c>
      <c r="F365" s="4">
        <f t="shared" si="27"/>
        <v>3.9827898135639512</v>
      </c>
      <c r="G365" s="4">
        <f t="shared" si="28"/>
        <v>2.5291400741931467</v>
      </c>
      <c r="I365" s="4">
        <f t="shared" si="29"/>
        <v>1.0383158743505521</v>
      </c>
    </row>
    <row r="366" spans="1:9" x14ac:dyDescent="0.2">
      <c r="A366" s="4">
        <f>IF('True_Odds_Calculator_3-way'!A367="","",'True_Odds_Calculator_3-way'!A367)</f>
        <v>2.13</v>
      </c>
      <c r="B366" s="4">
        <f>IF('True_Odds_Calculator_3-way'!B367="","",'True_Odds_Calculator_3-way'!B367)</f>
        <v>3.87</v>
      </c>
      <c r="C366" s="4">
        <f>IF('True_Odds_Calculator_3-way'!C367="","",'True_Odds_Calculator_3-way'!C367)</f>
        <v>3.21</v>
      </c>
      <c r="D366" s="4">
        <f t="shared" si="25"/>
        <v>3.9407980642433671E-2</v>
      </c>
      <c r="E366" s="4">
        <f t="shared" si="26"/>
        <v>2.1913121835589666</v>
      </c>
      <c r="F366" s="4">
        <f t="shared" si="27"/>
        <v>4.0772734774104942</v>
      </c>
      <c r="G366" s="4">
        <f t="shared" si="28"/>
        <v>3.3513132832213515</v>
      </c>
      <c r="I366" s="4">
        <f t="shared" si="29"/>
        <v>1.0394079806424337</v>
      </c>
    </row>
    <row r="367" spans="1:9" x14ac:dyDescent="0.2">
      <c r="A367" s="4">
        <f>IF('True_Odds_Calculator_3-way'!A368="","",'True_Odds_Calculator_3-way'!A368)</f>
        <v>1.21</v>
      </c>
      <c r="B367" s="4">
        <f>IF('True_Odds_Calculator_3-way'!B368="","",'True_Odds_Calculator_3-way'!B368)</f>
        <v>7.33</v>
      </c>
      <c r="C367" s="4">
        <f>IF('True_Odds_Calculator_3-way'!C368="","",'True_Odds_Calculator_3-way'!C368)</f>
        <v>14.46</v>
      </c>
      <c r="D367" s="4">
        <f t="shared" si="25"/>
        <v>3.2028222236246906E-2</v>
      </c>
      <c r="E367" s="4">
        <f t="shared" si="26"/>
        <v>1.225835402575157</v>
      </c>
      <c r="F367" s="4">
        <f t="shared" si="27"/>
        <v>7.9523132257501929</v>
      </c>
      <c r="G367" s="4">
        <f t="shared" si="28"/>
        <v>17.099799122481954</v>
      </c>
      <c r="I367" s="4">
        <f t="shared" si="29"/>
        <v>1.0320282222362469</v>
      </c>
    </row>
    <row r="368" spans="1:9" x14ac:dyDescent="0.2">
      <c r="A368" s="4">
        <f>IF('True_Odds_Calculator_3-way'!A369="","",'True_Odds_Calculator_3-way'!A369)</f>
        <v>3.42</v>
      </c>
      <c r="B368" s="4">
        <f>IF('True_Odds_Calculator_3-way'!B369="","",'True_Odds_Calculator_3-way'!B369)</f>
        <v>3.31</v>
      </c>
      <c r="C368" s="4">
        <f>IF('True_Odds_Calculator_3-way'!C369="","",'True_Odds_Calculator_3-way'!C369)</f>
        <v>2.34</v>
      </c>
      <c r="D368" s="4">
        <f t="shared" si="25"/>
        <v>2.1862891794518502E-2</v>
      </c>
      <c r="E368" s="4">
        <f t="shared" si="26"/>
        <v>3.5074178176982125</v>
      </c>
      <c r="F368" s="4">
        <f t="shared" si="27"/>
        <v>3.3918176188859168</v>
      </c>
      <c r="G368" s="4">
        <f t="shared" si="28"/>
        <v>2.3805964435117115</v>
      </c>
      <c r="I368" s="4">
        <f t="shared" si="29"/>
        <v>1.0218628917945185</v>
      </c>
    </row>
    <row r="369" spans="1:9" x14ac:dyDescent="0.2">
      <c r="A369" s="4">
        <f>IF('True_Odds_Calculator_3-way'!A370="","",'True_Odds_Calculator_3-way'!A370)</f>
        <v>1.72</v>
      </c>
      <c r="B369" s="4">
        <f>IF('True_Odds_Calculator_3-way'!B370="","",'True_Odds_Calculator_3-way'!B370)</f>
        <v>3.93</v>
      </c>
      <c r="C369" s="4">
        <f>IF('True_Odds_Calculator_3-way'!C370="","",'True_Odds_Calculator_3-way'!C370)</f>
        <v>5.29</v>
      </c>
      <c r="D369" s="4">
        <f t="shared" si="25"/>
        <v>2.4884191870057304E-2</v>
      </c>
      <c r="E369" s="4">
        <f t="shared" si="26"/>
        <v>1.7448942964267444</v>
      </c>
      <c r="F369" s="4">
        <f t="shared" si="27"/>
        <v>4.0624282186594076</v>
      </c>
      <c r="G369" s="4">
        <f t="shared" si="28"/>
        <v>5.5327732489747792</v>
      </c>
      <c r="I369" s="4">
        <f t="shared" si="29"/>
        <v>1.0248841918700573</v>
      </c>
    </row>
    <row r="370" spans="1:9" x14ac:dyDescent="0.2">
      <c r="A370" s="4">
        <f>IF('True_Odds_Calculator_3-way'!A371="","",'True_Odds_Calculator_3-way'!A371)</f>
        <v>2.25</v>
      </c>
      <c r="B370" s="4">
        <f>IF('True_Odds_Calculator_3-way'!B371="","",'True_Odds_Calculator_3-way'!B371)</f>
        <v>3.37</v>
      </c>
      <c r="C370" s="4">
        <f>IF('True_Odds_Calculator_3-way'!C371="","",'True_Odds_Calculator_3-way'!C371)</f>
        <v>3.55</v>
      </c>
      <c r="D370" s="4">
        <f t="shared" si="25"/>
        <v>2.2870490334025328E-2</v>
      </c>
      <c r="E370" s="4">
        <f t="shared" si="26"/>
        <v>2.2892675027197122</v>
      </c>
      <c r="F370" s="4">
        <f t="shared" si="27"/>
        <v>3.4588622674340783</v>
      </c>
      <c r="G370" s="4">
        <f t="shared" si="28"/>
        <v>3.6487475643161726</v>
      </c>
      <c r="I370" s="4">
        <f t="shared" si="29"/>
        <v>1.0228704903340253</v>
      </c>
    </row>
    <row r="371" spans="1:9" x14ac:dyDescent="0.2">
      <c r="A371" s="4">
        <f>IF('True_Odds_Calculator_3-way'!A372="","",'True_Odds_Calculator_3-way'!A372)</f>
        <v>3.6</v>
      </c>
      <c r="B371" s="4">
        <f>IF('True_Odds_Calculator_3-way'!B372="","",'True_Odds_Calculator_3-way'!B372)</f>
        <v>3.71</v>
      </c>
      <c r="C371" s="4">
        <f>IF('True_Odds_Calculator_3-way'!C372="","",'True_Odds_Calculator_3-way'!C372)</f>
        <v>2.1</v>
      </c>
      <c r="D371" s="4">
        <f t="shared" si="25"/>
        <v>2.3510032943995007E-2</v>
      </c>
      <c r="E371" s="4">
        <f t="shared" si="26"/>
        <v>3.704511834319526</v>
      </c>
      <c r="F371" s="4">
        <f t="shared" si="27"/>
        <v>3.8210947930574086</v>
      </c>
      <c r="G371" s="4">
        <f t="shared" si="28"/>
        <v>2.1351380155600554</v>
      </c>
      <c r="I371" s="4">
        <f t="shared" si="29"/>
        <v>1.023510032943995</v>
      </c>
    </row>
    <row r="372" spans="1:9" x14ac:dyDescent="0.2">
      <c r="A372" s="4">
        <f>IF('True_Odds_Calculator_3-way'!A373="","",'True_Odds_Calculator_3-way'!A373)</f>
        <v>2.92</v>
      </c>
      <c r="B372" s="4">
        <f>IF('True_Odds_Calculator_3-way'!B373="","",'True_Odds_Calculator_3-way'!B373)</f>
        <v>3.9</v>
      </c>
      <c r="C372" s="4">
        <f>IF('True_Odds_Calculator_3-way'!C373="","",'True_Odds_Calculator_3-way'!C373)</f>
        <v>2.36</v>
      </c>
      <c r="D372" s="4">
        <f t="shared" si="25"/>
        <v>2.2604823394235973E-2</v>
      </c>
      <c r="E372" s="4">
        <f t="shared" si="26"/>
        <v>2.9856912630793113</v>
      </c>
      <c r="F372" s="4">
        <f t="shared" si="27"/>
        <v>4.0180762759841482</v>
      </c>
      <c r="G372" s="4">
        <f t="shared" si="28"/>
        <v>2.4027263884650596</v>
      </c>
      <c r="I372" s="4">
        <f t="shared" si="29"/>
        <v>1.022604823394236</v>
      </c>
    </row>
    <row r="373" spans="1:9" x14ac:dyDescent="0.2">
      <c r="A373" s="4">
        <f>IF('True_Odds_Calculator_3-way'!A374="","",'True_Odds_Calculator_3-way'!A374)</f>
        <v>2</v>
      </c>
      <c r="B373" s="4">
        <f>IF('True_Odds_Calculator_3-way'!B374="","",'True_Odds_Calculator_3-way'!B374)</f>
        <v>3.56</v>
      </c>
      <c r="C373" s="4">
        <f>IF('True_Odds_Calculator_3-way'!C374="","",'True_Odds_Calculator_3-way'!C374)</f>
        <v>4.0199999999999996</v>
      </c>
      <c r="D373" s="4">
        <f t="shared" si="25"/>
        <v>2.9655095309967017E-2</v>
      </c>
      <c r="E373" s="4">
        <f t="shared" si="26"/>
        <v>2.0403376040755807</v>
      </c>
      <c r="F373" s="4">
        <f t="shared" si="27"/>
        <v>3.6898483963010071</v>
      </c>
      <c r="G373" s="4">
        <f t="shared" si="28"/>
        <v>4.1863567221810518</v>
      </c>
      <c r="I373" s="4">
        <f t="shared" si="29"/>
        <v>1.029655095309967</v>
      </c>
    </row>
    <row r="374" spans="1:9" x14ac:dyDescent="0.2">
      <c r="A374" s="4">
        <f>IF('True_Odds_Calculator_3-way'!A375="","",'True_Odds_Calculator_3-way'!A375)</f>
        <v>3.19</v>
      </c>
      <c r="B374" s="4">
        <f>IF('True_Odds_Calculator_3-way'!B375="","",'True_Odds_Calculator_3-way'!B375)</f>
        <v>3.54</v>
      </c>
      <c r="C374" s="4">
        <f>IF('True_Odds_Calculator_3-way'!C375="","",'True_Odds_Calculator_3-way'!C375)</f>
        <v>2.3199999999999998</v>
      </c>
      <c r="D374" s="4">
        <f t="shared" si="25"/>
        <v>2.6999982289286795E-2</v>
      </c>
      <c r="E374" s="4">
        <f t="shared" si="26"/>
        <v>3.2842919603300018</v>
      </c>
      <c r="F374" s="4">
        <f t="shared" si="27"/>
        <v>3.6564958823973841</v>
      </c>
      <c r="G374" s="4">
        <f t="shared" si="28"/>
        <v>2.3694745971351834</v>
      </c>
      <c r="I374" s="4">
        <f t="shared" si="29"/>
        <v>1.0269999822892868</v>
      </c>
    </row>
    <row r="375" spans="1:9" x14ac:dyDescent="0.2">
      <c r="A375" s="4">
        <f>IF('True_Odds_Calculator_3-way'!A376="","",'True_Odds_Calculator_3-way'!A376)</f>
        <v>1.67</v>
      </c>
      <c r="B375" s="4">
        <f>IF('True_Odds_Calculator_3-way'!B376="","",'True_Odds_Calculator_3-way'!B376)</f>
        <v>4.12</v>
      </c>
      <c r="C375" s="4">
        <f>IF('True_Odds_Calculator_3-way'!C376="","",'True_Odds_Calculator_3-way'!C376)</f>
        <v>5.31</v>
      </c>
      <c r="D375" s="4">
        <f t="shared" si="25"/>
        <v>2.9844758948999184E-2</v>
      </c>
      <c r="E375" s="4">
        <f t="shared" si="26"/>
        <v>1.6982134085340559</v>
      </c>
      <c r="F375" s="4">
        <f t="shared" si="27"/>
        <v>4.2960826919148269</v>
      </c>
      <c r="G375" s="4">
        <f t="shared" si="28"/>
        <v>5.6061459097580757</v>
      </c>
      <c r="I375" s="4">
        <f t="shared" si="29"/>
        <v>1.0298447589489992</v>
      </c>
    </row>
    <row r="376" spans="1:9" x14ac:dyDescent="0.2">
      <c r="A376" s="4">
        <f>IF('True_Odds_Calculator_3-way'!A377="","",'True_Odds_Calculator_3-way'!A377)</f>
        <v>1.63</v>
      </c>
      <c r="B376" s="4">
        <f>IF('True_Odds_Calculator_3-way'!B377="","",'True_Odds_Calculator_3-way'!B377)</f>
        <v>3.7</v>
      </c>
      <c r="C376" s="4">
        <f>IF('True_Odds_Calculator_3-way'!C377="","",'True_Odds_Calculator_3-way'!C377)</f>
        <v>7.07</v>
      </c>
      <c r="D376" s="4">
        <f t="shared" si="25"/>
        <v>2.520991848574905E-2</v>
      </c>
      <c r="E376" s="4">
        <f t="shared" si="26"/>
        <v>1.6526368093256418</v>
      </c>
      <c r="F376" s="4">
        <f t="shared" si="27"/>
        <v>3.818732933361634</v>
      </c>
      <c r="G376" s="4">
        <f t="shared" si="28"/>
        <v>7.5165697402819456</v>
      </c>
      <c r="I376" s="4">
        <f t="shared" si="29"/>
        <v>1.025209918485749</v>
      </c>
    </row>
    <row r="377" spans="1:9" x14ac:dyDescent="0.2">
      <c r="A377" s="4">
        <f>IF('True_Odds_Calculator_3-way'!A378="","",'True_Odds_Calculator_3-way'!A378)</f>
        <v>2.1800000000000002</v>
      </c>
      <c r="B377" s="4">
        <f>IF('True_Odds_Calculator_3-way'!B378="","",'True_Odds_Calculator_3-way'!B378)</f>
        <v>3.67</v>
      </c>
      <c r="C377" s="4">
        <f>IF('True_Odds_Calculator_3-way'!C378="","",'True_Odds_Calculator_3-way'!C378)</f>
        <v>3.43</v>
      </c>
      <c r="D377" s="4">
        <f t="shared" si="25"/>
        <v>2.2740349867345966E-2</v>
      </c>
      <c r="E377" s="4">
        <f t="shared" si="26"/>
        <v>2.2166290282636165</v>
      </c>
      <c r="F377" s="4">
        <f t="shared" si="27"/>
        <v>3.7750173123287167</v>
      </c>
      <c r="G377" s="4">
        <f t="shared" si="28"/>
        <v>3.5215598518899895</v>
      </c>
      <c r="I377" s="4">
        <f t="shared" si="29"/>
        <v>1.022740349867346</v>
      </c>
    </row>
    <row r="378" spans="1:9" x14ac:dyDescent="0.2">
      <c r="A378" s="4">
        <f>IF('True_Odds_Calculator_3-way'!A379="","",'True_Odds_Calculator_3-way'!A379)</f>
        <v>1.85</v>
      </c>
      <c r="B378" s="4">
        <f>IF('True_Odds_Calculator_3-way'!B379="","",'True_Odds_Calculator_3-way'!B379)</f>
        <v>3.57</v>
      </c>
      <c r="C378" s="4">
        <f>IF('True_Odds_Calculator_3-way'!C379="","",'True_Odds_Calculator_3-way'!C379)</f>
        <v>4.88</v>
      </c>
      <c r="D378" s="4">
        <f t="shared" si="25"/>
        <v>2.5570618145352775E-2</v>
      </c>
      <c r="E378" s="4">
        <f t="shared" si="26"/>
        <v>1.8796391803682146</v>
      </c>
      <c r="F378" s="4">
        <f t="shared" si="27"/>
        <v>3.6820409552830813</v>
      </c>
      <c r="G378" s="4">
        <f t="shared" si="28"/>
        <v>5.0917924564071653</v>
      </c>
      <c r="I378" s="4">
        <f t="shared" si="29"/>
        <v>1.0255706181453528</v>
      </c>
    </row>
    <row r="379" spans="1:9" x14ac:dyDescent="0.2">
      <c r="A379" s="4">
        <f>IF('True_Odds_Calculator_3-way'!A380="","",'True_Odds_Calculator_3-way'!A380)</f>
        <v>6.81</v>
      </c>
      <c r="B379" s="4">
        <f>IF('True_Odds_Calculator_3-way'!B380="","",'True_Odds_Calculator_3-way'!B380)</f>
        <v>4.17</v>
      </c>
      <c r="C379" s="4">
        <f>IF('True_Odds_Calculator_3-way'!C380="","",'True_Odds_Calculator_3-way'!C380)</f>
        <v>1.56</v>
      </c>
      <c r="D379" s="4">
        <f t="shared" si="25"/>
        <v>2.7676672623270449E-2</v>
      </c>
      <c r="E379" s="4">
        <f t="shared" si="26"/>
        <v>7.2665271768869504</v>
      </c>
      <c r="F379" s="4">
        <f t="shared" si="27"/>
        <v>4.3368407573874412</v>
      </c>
      <c r="G379" s="4">
        <f t="shared" si="28"/>
        <v>1.5827791514124616</v>
      </c>
      <c r="I379" s="4">
        <f t="shared" si="29"/>
        <v>1.0276766726232704</v>
      </c>
    </row>
    <row r="380" spans="1:9" x14ac:dyDescent="0.2">
      <c r="A380" s="4">
        <f>IF('True_Odds_Calculator_3-way'!A381="","",'True_Odds_Calculator_3-way'!A381)</f>
        <v>1.8</v>
      </c>
      <c r="B380" s="4">
        <f>IF('True_Odds_Calculator_3-way'!B381="","",'True_Odds_Calculator_3-way'!B381)</f>
        <v>3.69</v>
      </c>
      <c r="C380" s="4">
        <f>IF('True_Odds_Calculator_3-way'!C381="","",'True_Odds_Calculator_3-way'!C381)</f>
        <v>4.5199999999999996</v>
      </c>
      <c r="D380" s="4">
        <f t="shared" si="25"/>
        <v>4.7797203635753238E-2</v>
      </c>
      <c r="E380" s="4">
        <f t="shared" si="26"/>
        <v>1.8531450919972743</v>
      </c>
      <c r="F380" s="4">
        <f t="shared" si="27"/>
        <v>3.9204876672830418</v>
      </c>
      <c r="G380" s="4">
        <f t="shared" si="28"/>
        <v>4.8707655167043065</v>
      </c>
      <c r="I380" s="4">
        <f t="shared" si="29"/>
        <v>1.0477972036357532</v>
      </c>
    </row>
    <row r="381" spans="1:9" x14ac:dyDescent="0.2">
      <c r="A381" s="4">
        <f>IF('True_Odds_Calculator_3-way'!A382="","",'True_Odds_Calculator_3-way'!A382)</f>
        <v>1.85</v>
      </c>
      <c r="B381" s="4">
        <f>IF('True_Odds_Calculator_3-way'!B382="","",'True_Odds_Calculator_3-way'!B382)</f>
        <v>3.5</v>
      </c>
      <c r="C381" s="4">
        <f>IF('True_Odds_Calculator_3-way'!C382="","",'True_Odds_Calculator_3-way'!C382)</f>
        <v>4.9400000000000004</v>
      </c>
      <c r="D381" s="4">
        <f t="shared" si="25"/>
        <v>2.868397605239692E-2</v>
      </c>
      <c r="E381" s="4">
        <f t="shared" si="26"/>
        <v>1.8833128894558657</v>
      </c>
      <c r="F381" s="4">
        <f t="shared" si="27"/>
        <v>3.6211815317270126</v>
      </c>
      <c r="G381" s="4">
        <f t="shared" si="28"/>
        <v>5.1848980143185175</v>
      </c>
      <c r="I381" s="4">
        <f t="shared" si="29"/>
        <v>1.0286839760523969</v>
      </c>
    </row>
    <row r="382" spans="1:9" x14ac:dyDescent="0.2">
      <c r="A382" s="4">
        <f>IF('True_Odds_Calculator_3-way'!A383="","",'True_Odds_Calculator_3-way'!A383)</f>
        <v>2.13</v>
      </c>
      <c r="B382" s="4">
        <f>IF('True_Odds_Calculator_3-way'!B383="","",'True_Odds_Calculator_3-way'!B383)</f>
        <v>3.28</v>
      </c>
      <c r="C382" s="4">
        <f>IF('True_Odds_Calculator_3-way'!C383="","",'True_Odds_Calculator_3-way'!C383)</f>
        <v>3.93</v>
      </c>
      <c r="D382" s="4">
        <f t="shared" si="25"/>
        <v>2.881454306425657E-2</v>
      </c>
      <c r="E382" s="4">
        <f t="shared" si="26"/>
        <v>2.1744863497019482</v>
      </c>
      <c r="F382" s="4">
        <f t="shared" si="27"/>
        <v>3.3866940728124586</v>
      </c>
      <c r="G382" s="4">
        <f t="shared" si="28"/>
        <v>4.0841651935447212</v>
      </c>
      <c r="I382" s="4">
        <f t="shared" si="29"/>
        <v>1.0288145430642566</v>
      </c>
    </row>
    <row r="383" spans="1:9" x14ac:dyDescent="0.2">
      <c r="A383" s="4">
        <f>IF('True_Odds_Calculator_3-way'!A384="","",'True_Odds_Calculator_3-way'!A384)</f>
        <v>1.6</v>
      </c>
      <c r="B383" s="4">
        <f>IF('True_Odds_Calculator_3-way'!B384="","",'True_Odds_Calculator_3-way'!B384)</f>
        <v>3.91</v>
      </c>
      <c r="C383" s="4">
        <f>IF('True_Odds_Calculator_3-way'!C384="","",'True_Odds_Calculator_3-way'!C384)</f>
        <v>6.59</v>
      </c>
      <c r="D383" s="4">
        <f t="shared" si="25"/>
        <v>3.249954398860555E-2</v>
      </c>
      <c r="E383" s="4">
        <f t="shared" si="26"/>
        <v>1.6282221207664374</v>
      </c>
      <c r="F383" s="4">
        <f t="shared" si="27"/>
        <v>4.0829442885184077</v>
      </c>
      <c r="G383" s="4">
        <f t="shared" si="28"/>
        <v>7.0966333756786444</v>
      </c>
      <c r="I383" s="4">
        <f t="shared" si="29"/>
        <v>1.0324995439886056</v>
      </c>
    </row>
    <row r="384" spans="1:9" x14ac:dyDescent="0.2">
      <c r="A384" s="4">
        <f>IF('True_Odds_Calculator_3-way'!A385="","",'True_Odds_Calculator_3-way'!A385)</f>
        <v>2.7</v>
      </c>
      <c r="B384" s="4">
        <f>IF('True_Odds_Calculator_3-way'!B385="","",'True_Odds_Calculator_3-way'!B385)</f>
        <v>3.16</v>
      </c>
      <c r="C384" s="4">
        <f>IF('True_Odds_Calculator_3-way'!C385="","",'True_Odds_Calculator_3-way'!C385)</f>
        <v>2.93</v>
      </c>
      <c r="D384" s="4">
        <f t="shared" si="25"/>
        <v>2.8122994900547038E-2</v>
      </c>
      <c r="E384" s="4">
        <f t="shared" si="26"/>
        <v>2.7701134990263494</v>
      </c>
      <c r="F384" s="4">
        <f t="shared" si="27"/>
        <v>3.2564659252556236</v>
      </c>
      <c r="G384" s="4">
        <f t="shared" si="28"/>
        <v>3.0127505929387266</v>
      </c>
      <c r="I384" s="4">
        <f t="shared" si="29"/>
        <v>1.028122994900547</v>
      </c>
    </row>
    <row r="385" spans="1:9" x14ac:dyDescent="0.2">
      <c r="A385" s="4">
        <f>IF('True_Odds_Calculator_3-way'!A386="","",'True_Odds_Calculator_3-way'!A386)</f>
        <v>3.23</v>
      </c>
      <c r="B385" s="4">
        <f>IF('True_Odds_Calculator_3-way'!B386="","",'True_Odds_Calculator_3-way'!B386)</f>
        <v>3.51</v>
      </c>
      <c r="C385" s="4">
        <f>IF('True_Odds_Calculator_3-way'!C386="","",'True_Odds_Calculator_3-way'!C386)</f>
        <v>2.31</v>
      </c>
      <c r="D385" s="4">
        <f t="shared" si="25"/>
        <v>2.739824102053201E-2</v>
      </c>
      <c r="E385" s="4">
        <f t="shared" si="26"/>
        <v>3.3281771414403574</v>
      </c>
      <c r="F385" s="4">
        <f t="shared" si="27"/>
        <v>3.6262426231850724</v>
      </c>
      <c r="G385" s="4">
        <f t="shared" si="28"/>
        <v>2.3597835165069836</v>
      </c>
      <c r="I385" s="4">
        <f t="shared" si="29"/>
        <v>1.027398241020532</v>
      </c>
    </row>
    <row r="386" spans="1:9" x14ac:dyDescent="0.2">
      <c r="A386" s="4">
        <f>IF('True_Odds_Calculator_3-way'!A387="","",'True_Odds_Calculator_3-way'!A387)</f>
        <v>1.96</v>
      </c>
      <c r="B386" s="4">
        <f>IF('True_Odds_Calculator_3-way'!B387="","",'True_Odds_Calculator_3-way'!B387)</f>
        <v>3.48</v>
      </c>
      <c r="C386" s="4">
        <f>IF('True_Odds_Calculator_3-way'!C387="","",'True_Odds_Calculator_3-way'!C387)</f>
        <v>4.32</v>
      </c>
      <c r="D386" s="4">
        <f t="shared" si="25"/>
        <v>2.9041884953215025E-2</v>
      </c>
      <c r="E386" s="4">
        <f t="shared" si="26"/>
        <v>1.9979083764748766</v>
      </c>
      <c r="F386" s="4">
        <f t="shared" si="27"/>
        <v>3.6013234983534494</v>
      </c>
      <c r="G386" s="4">
        <f t="shared" si="28"/>
        <v>4.5085489335866358</v>
      </c>
      <c r="I386" s="4">
        <f t="shared" si="29"/>
        <v>1.029041884953215</v>
      </c>
    </row>
    <row r="387" spans="1:9" x14ac:dyDescent="0.2">
      <c r="A387" s="4">
        <f>IF('True_Odds_Calculator_3-way'!A388="","",'True_Odds_Calculator_3-way'!A388)</f>
        <v>2.48</v>
      </c>
      <c r="B387" s="4">
        <f>IF('True_Odds_Calculator_3-way'!B388="","",'True_Odds_Calculator_3-way'!B388)</f>
        <v>3.01</v>
      </c>
      <c r="C387" s="4">
        <f>IF('True_Odds_Calculator_3-way'!C388="","",'True_Odds_Calculator_3-way'!C388)</f>
        <v>3.43</v>
      </c>
      <c r="D387" s="4">
        <f t="shared" ref="D387:D450" si="30">IF(A387="","",((1/A387)+(1/B387)+(1/C387))-1)</f>
        <v>2.6996909577248651E-2</v>
      </c>
      <c r="E387" s="4">
        <f t="shared" ref="E387:E450" si="31">IF(A387="","",(3*A387)/(3-($D387*A387)))</f>
        <v>2.5366106697439084</v>
      </c>
      <c r="F387" s="4">
        <f t="shared" ref="F387:F450" si="32">IF(B387="","",(3*B387)/(3-($D387*B387)))</f>
        <v>3.0938014893206707</v>
      </c>
      <c r="G387" s="4">
        <f t="shared" ref="G387:G450" si="33">IF(C387="","",(3*C387)/(3-($D387*C387)))</f>
        <v>3.5392439553974717</v>
      </c>
      <c r="I387" s="4">
        <f t="shared" ref="I387:I450" si="34">IF(A387="","",D387+1)</f>
        <v>1.0269969095772487</v>
      </c>
    </row>
    <row r="388" spans="1:9" x14ac:dyDescent="0.2">
      <c r="A388" s="4">
        <f>IF('True_Odds_Calculator_3-way'!A389="","",'True_Odds_Calculator_3-way'!A389)</f>
        <v>1.67</v>
      </c>
      <c r="B388" s="4">
        <f>IF('True_Odds_Calculator_3-way'!B389="","",'True_Odds_Calculator_3-way'!B389)</f>
        <v>3.9</v>
      </c>
      <c r="C388" s="4">
        <f>IF('True_Odds_Calculator_3-way'!C389="","",'True_Odds_Calculator_3-way'!C389)</f>
        <v>5.66</v>
      </c>
      <c r="D388" s="4">
        <f t="shared" si="30"/>
        <v>3.1891096849519185E-2</v>
      </c>
      <c r="E388" s="4">
        <f t="shared" si="31"/>
        <v>1.7001828541419213</v>
      </c>
      <c r="F388" s="4">
        <f t="shared" si="32"/>
        <v>4.068681114514634</v>
      </c>
      <c r="G388" s="4">
        <f t="shared" si="33"/>
        <v>6.0223520942223052</v>
      </c>
      <c r="I388" s="4">
        <f t="shared" si="34"/>
        <v>1.0318910968495192</v>
      </c>
    </row>
    <row r="389" spans="1:9" x14ac:dyDescent="0.2">
      <c r="A389" s="4">
        <f>IF('True_Odds_Calculator_3-way'!A390="","",'True_Odds_Calculator_3-way'!A390)</f>
        <v>2.99</v>
      </c>
      <c r="B389" s="4">
        <f>IF('True_Odds_Calculator_3-way'!B390="","",'True_Odds_Calculator_3-way'!B390)</f>
        <v>3.09</v>
      </c>
      <c r="C389" s="4">
        <f>IF('True_Odds_Calculator_3-way'!C390="","",'True_Odds_Calculator_3-way'!C390)</f>
        <v>2.71</v>
      </c>
      <c r="D389" s="4">
        <f t="shared" si="30"/>
        <v>2.7076446041273128E-2</v>
      </c>
      <c r="E389" s="4">
        <f t="shared" si="31"/>
        <v>3.0729265844155496</v>
      </c>
      <c r="F389" s="4">
        <f t="shared" si="32"/>
        <v>3.178648499724575</v>
      </c>
      <c r="G389" s="4">
        <f t="shared" si="33"/>
        <v>2.777945935926518</v>
      </c>
      <c r="I389" s="4">
        <f t="shared" si="34"/>
        <v>1.0270764460412731</v>
      </c>
    </row>
    <row r="390" spans="1:9" x14ac:dyDescent="0.2">
      <c r="A390" s="4">
        <f>IF('True_Odds_Calculator_3-way'!A391="","",'True_Odds_Calculator_3-way'!A391)</f>
        <v>5.07</v>
      </c>
      <c r="B390" s="4">
        <f>IF('True_Odds_Calculator_3-way'!B391="","",'True_Odds_Calculator_3-way'!B391)</f>
        <v>3.53</v>
      </c>
      <c r="C390" s="4">
        <f>IF('True_Odds_Calculator_3-way'!C391="","",'True_Odds_Calculator_3-way'!C391)</f>
        <v>1.8</v>
      </c>
      <c r="D390" s="4">
        <f t="shared" si="30"/>
        <v>3.608033331284588E-2</v>
      </c>
      <c r="E390" s="4">
        <f t="shared" si="31"/>
        <v>5.3992216620632334</v>
      </c>
      <c r="F390" s="4">
        <f t="shared" si="32"/>
        <v>3.6865089900395489</v>
      </c>
      <c r="G390" s="4">
        <f t="shared" si="33"/>
        <v>1.8398289858283943</v>
      </c>
      <c r="I390" s="4">
        <f t="shared" si="34"/>
        <v>1.0360803333128459</v>
      </c>
    </row>
    <row r="391" spans="1:9" x14ac:dyDescent="0.2">
      <c r="A391" s="4">
        <f>IF('True_Odds_Calculator_3-way'!A392="","",'True_Odds_Calculator_3-way'!A392)</f>
        <v>1.75</v>
      </c>
      <c r="B391" s="4">
        <f>IF('True_Odds_Calculator_3-way'!B392="","",'True_Odds_Calculator_3-way'!B392)</f>
        <v>3.75</v>
      </c>
      <c r="C391" s="4">
        <f>IF('True_Odds_Calculator_3-way'!C392="","",'True_Odds_Calculator_3-way'!C392)</f>
        <v>5.0199999999999996</v>
      </c>
      <c r="D391" s="4">
        <f t="shared" si="30"/>
        <v>3.7298425346234065E-2</v>
      </c>
      <c r="E391" s="4">
        <f t="shared" si="31"/>
        <v>1.7889223250446862</v>
      </c>
      <c r="F391" s="4">
        <f t="shared" si="32"/>
        <v>3.9333863986866322</v>
      </c>
      <c r="G391" s="4">
        <f t="shared" si="33"/>
        <v>5.3541680774700335</v>
      </c>
      <c r="I391" s="4">
        <f t="shared" si="34"/>
        <v>1.0372984253462341</v>
      </c>
    </row>
    <row r="392" spans="1:9" x14ac:dyDescent="0.2">
      <c r="A392" s="4">
        <f>IF('True_Odds_Calculator_3-way'!A393="","",'True_Odds_Calculator_3-way'!A393)</f>
        <v>3.01</v>
      </c>
      <c r="B392" s="4">
        <f>IF('True_Odds_Calculator_3-way'!B393="","",'True_Odds_Calculator_3-way'!B393)</f>
        <v>3.46</v>
      </c>
      <c r="C392" s="4">
        <f>IF('True_Odds_Calculator_3-way'!C393="","",'True_Odds_Calculator_3-way'!C393)</f>
        <v>2.4300000000000002</v>
      </c>
      <c r="D392" s="4">
        <f t="shared" si="30"/>
        <v>3.2765888406580901E-2</v>
      </c>
      <c r="E392" s="4">
        <f t="shared" si="31"/>
        <v>3.1123177833661786</v>
      </c>
      <c r="F392" s="4">
        <f t="shared" si="32"/>
        <v>3.5958885988504701</v>
      </c>
      <c r="G392" s="4">
        <f t="shared" si="33"/>
        <v>2.4962514357424261</v>
      </c>
      <c r="I392" s="4">
        <f t="shared" si="34"/>
        <v>1.0327658884065809</v>
      </c>
    </row>
    <row r="393" spans="1:9" x14ac:dyDescent="0.2">
      <c r="A393" s="4">
        <f>IF('True_Odds_Calculator_3-way'!A394="","",'True_Odds_Calculator_3-way'!A394)</f>
        <v>2.97</v>
      </c>
      <c r="B393" s="4">
        <f>IF('True_Odds_Calculator_3-way'!B394="","",'True_Odds_Calculator_3-way'!B394)</f>
        <v>3.38</v>
      </c>
      <c r="C393" s="4">
        <f>IF('True_Odds_Calculator_3-way'!C394="","",'True_Odds_Calculator_3-way'!C394)</f>
        <v>2.5</v>
      </c>
      <c r="D393" s="4">
        <f t="shared" si="30"/>
        <v>3.2558324866017063E-2</v>
      </c>
      <c r="E393" s="4">
        <f t="shared" si="31"/>
        <v>3.0689196955924491</v>
      </c>
      <c r="F393" s="4">
        <f t="shared" si="32"/>
        <v>3.5087077486613318</v>
      </c>
      <c r="G393" s="4">
        <f t="shared" si="33"/>
        <v>2.5697215234805637</v>
      </c>
      <c r="I393" s="4">
        <f t="shared" si="34"/>
        <v>1.0325583248660171</v>
      </c>
    </row>
    <row r="394" spans="1:9" x14ac:dyDescent="0.2">
      <c r="A394" s="4">
        <f>IF('True_Odds_Calculator_3-way'!A395="","",'True_Odds_Calculator_3-way'!A395)</f>
        <v>3.22</v>
      </c>
      <c r="B394" s="4">
        <f>IF('True_Odds_Calculator_3-way'!B395="","",'True_Odds_Calculator_3-way'!B395)</f>
        <v>3.35</v>
      </c>
      <c r="C394" s="4">
        <f>IF('True_Odds_Calculator_3-way'!C395="","",'True_Odds_Calculator_3-way'!C395)</f>
        <v>2.36</v>
      </c>
      <c r="D394" s="4">
        <f t="shared" si="30"/>
        <v>3.2795282457069197E-2</v>
      </c>
      <c r="E394" s="4">
        <f t="shared" si="31"/>
        <v>3.3374802037484397</v>
      </c>
      <c r="F394" s="4">
        <f t="shared" si="32"/>
        <v>3.4773452468546702</v>
      </c>
      <c r="G394" s="4">
        <f t="shared" si="33"/>
        <v>2.4224979160137687</v>
      </c>
      <c r="I394" s="4">
        <f t="shared" si="34"/>
        <v>1.0327952824570692</v>
      </c>
    </row>
    <row r="395" spans="1:9" x14ac:dyDescent="0.2">
      <c r="A395" s="4">
        <f>IF('True_Odds_Calculator_3-way'!A396="","",'True_Odds_Calculator_3-way'!A396)</f>
        <v>2.17</v>
      </c>
      <c r="B395" s="4">
        <f>IF('True_Odds_Calculator_3-way'!B396="","",'True_Odds_Calculator_3-way'!B396)</f>
        <v>3.28</v>
      </c>
      <c r="C395" s="4">
        <f>IF('True_Odds_Calculator_3-way'!C396="","",'True_Odds_Calculator_3-way'!C396)</f>
        <v>3.72</v>
      </c>
      <c r="D395" s="4">
        <f t="shared" si="30"/>
        <v>3.4524746169120712E-2</v>
      </c>
      <c r="E395" s="4">
        <f t="shared" si="31"/>
        <v>2.2255791653348527</v>
      </c>
      <c r="F395" s="4">
        <f t="shared" si="32"/>
        <v>3.4086671491209399</v>
      </c>
      <c r="G395" s="4">
        <f t="shared" si="33"/>
        <v>3.8863785279200136</v>
      </c>
      <c r="I395" s="4">
        <f t="shared" si="34"/>
        <v>1.0345247461691207</v>
      </c>
    </row>
    <row r="396" spans="1:9" x14ac:dyDescent="0.2">
      <c r="A396" s="4">
        <f>IF('True_Odds_Calculator_3-way'!A397="","",'True_Odds_Calculator_3-way'!A397)</f>
        <v>4.37</v>
      </c>
      <c r="B396" s="4">
        <f>IF('True_Odds_Calculator_3-way'!B397="","",'True_Odds_Calculator_3-way'!B397)</f>
        <v>3.65</v>
      </c>
      <c r="C396" s="4">
        <f>IF('True_Odds_Calculator_3-way'!C397="","",'True_Odds_Calculator_3-way'!C397)</f>
        <v>1.88</v>
      </c>
      <c r="D396" s="4">
        <f t="shared" si="30"/>
        <v>3.47204483018273E-2</v>
      </c>
      <c r="E396" s="4">
        <f t="shared" si="31"/>
        <v>4.6027913249737518</v>
      </c>
      <c r="F396" s="4">
        <f t="shared" si="32"/>
        <v>3.8109883909099684</v>
      </c>
      <c r="G396" s="4">
        <f t="shared" si="33"/>
        <v>1.9218151374247652</v>
      </c>
      <c r="I396" s="4">
        <f t="shared" si="34"/>
        <v>1.0347204483018273</v>
      </c>
    </row>
    <row r="397" spans="1:9" x14ac:dyDescent="0.2">
      <c r="A397" s="4">
        <f>IF('True_Odds_Calculator_3-way'!A398="","",'True_Odds_Calculator_3-way'!A398)</f>
        <v>2.31</v>
      </c>
      <c r="B397" s="4">
        <f>IF('True_Odds_Calculator_3-way'!B398="","",'True_Odds_Calculator_3-way'!B398)</f>
        <v>3.36</v>
      </c>
      <c r="C397" s="4">
        <f>IF('True_Odds_Calculator_3-way'!C398="","",'True_Odds_Calculator_3-way'!C398)</f>
        <v>3.3</v>
      </c>
      <c r="D397" s="4">
        <f t="shared" si="30"/>
        <v>3.3549783549783552E-2</v>
      </c>
      <c r="E397" s="4">
        <f t="shared" si="31"/>
        <v>2.3712574850299402</v>
      </c>
      <c r="F397" s="4">
        <f t="shared" si="32"/>
        <v>3.491183879093199</v>
      </c>
      <c r="G397" s="4">
        <f t="shared" si="33"/>
        <v>3.4264524103831886</v>
      </c>
      <c r="I397" s="4">
        <f t="shared" si="34"/>
        <v>1.0335497835497836</v>
      </c>
    </row>
    <row r="398" spans="1:9" x14ac:dyDescent="0.2">
      <c r="A398" s="4">
        <f>IF('True_Odds_Calculator_3-way'!A399="","",'True_Odds_Calculator_3-way'!A399)</f>
        <v>3.01</v>
      </c>
      <c r="B398" s="4">
        <f>IF('True_Odds_Calculator_3-way'!B399="","",'True_Odds_Calculator_3-way'!B399)</f>
        <v>3.73</v>
      </c>
      <c r="C398" s="4">
        <f>IF('True_Odds_Calculator_3-way'!C399="","",'True_Odds_Calculator_3-way'!C399)</f>
        <v>2.31</v>
      </c>
      <c r="D398" s="4">
        <f t="shared" si="30"/>
        <v>3.32228612670038E-2</v>
      </c>
      <c r="E398" s="4">
        <f t="shared" si="31"/>
        <v>3.1137939757547675</v>
      </c>
      <c r="F398" s="4">
        <f t="shared" si="32"/>
        <v>3.8907140799402415</v>
      </c>
      <c r="G398" s="4">
        <f t="shared" si="33"/>
        <v>2.3706448970259624</v>
      </c>
      <c r="I398" s="4">
        <f t="shared" si="34"/>
        <v>1.0332228612670038</v>
      </c>
    </row>
    <row r="399" spans="1:9" x14ac:dyDescent="0.2">
      <c r="A399" s="4">
        <f>IF('True_Odds_Calculator_3-way'!A400="","",'True_Odds_Calculator_3-way'!A400)</f>
        <v>2.2799999999999998</v>
      </c>
      <c r="B399" s="4">
        <f>IF('True_Odds_Calculator_3-way'!B400="","",'True_Odds_Calculator_3-way'!B400)</f>
        <v>3.46</v>
      </c>
      <c r="C399" s="4">
        <f>IF('True_Odds_Calculator_3-way'!C400="","",'True_Odds_Calculator_3-way'!C400)</f>
        <v>3.26</v>
      </c>
      <c r="D399" s="4">
        <f t="shared" si="30"/>
        <v>3.4362298526201318E-2</v>
      </c>
      <c r="E399" s="4">
        <f t="shared" si="31"/>
        <v>2.3411396746990936</v>
      </c>
      <c r="F399" s="4">
        <f t="shared" si="32"/>
        <v>3.6027825387883308</v>
      </c>
      <c r="G399" s="4">
        <f t="shared" si="33"/>
        <v>3.3864513265511071</v>
      </c>
      <c r="I399" s="4">
        <f t="shared" si="34"/>
        <v>1.0343622985262013</v>
      </c>
    </row>
    <row r="400" spans="1:9" x14ac:dyDescent="0.2">
      <c r="A400" s="4">
        <f>IF('True_Odds_Calculator_3-way'!A401="","",'True_Odds_Calculator_3-way'!A401)</f>
        <v>3.58</v>
      </c>
      <c r="B400" s="4">
        <f>IF('True_Odds_Calculator_3-way'!B401="","",'True_Odds_Calculator_3-way'!B401)</f>
        <v>3.45</v>
      </c>
      <c r="C400" s="4">
        <f>IF('True_Odds_Calculator_3-way'!C401="","",'True_Odds_Calculator_3-way'!C401)</f>
        <v>2.15</v>
      </c>
      <c r="D400" s="4">
        <f t="shared" si="30"/>
        <v>3.4300960472082975E-2</v>
      </c>
      <c r="E400" s="4">
        <f t="shared" si="31"/>
        <v>3.7327924504431471</v>
      </c>
      <c r="F400" s="4">
        <f t="shared" si="32"/>
        <v>3.5916776937937751</v>
      </c>
      <c r="G400" s="4">
        <f t="shared" si="33"/>
        <v>2.2041840344307126</v>
      </c>
      <c r="I400" s="4">
        <f t="shared" si="34"/>
        <v>1.034300960472083</v>
      </c>
    </row>
    <row r="401" spans="1:9" x14ac:dyDescent="0.2">
      <c r="A401" s="4">
        <f>IF('True_Odds_Calculator_3-way'!A402="","",'True_Odds_Calculator_3-way'!A402)</f>
        <v>2.17</v>
      </c>
      <c r="B401" s="4">
        <f>IF('True_Odds_Calculator_3-way'!B402="","",'True_Odds_Calculator_3-way'!B402)</f>
        <v>3.47</v>
      </c>
      <c r="C401" s="4">
        <f>IF('True_Odds_Calculator_3-way'!C402="","",'True_Odds_Calculator_3-way'!C402)</f>
        <v>3.52</v>
      </c>
      <c r="D401" s="4">
        <f t="shared" si="30"/>
        <v>3.3104840218812548E-2</v>
      </c>
      <c r="E401" s="4">
        <f t="shared" si="31"/>
        <v>2.2232372715929216</v>
      </c>
      <c r="F401" s="4">
        <f t="shared" si="32"/>
        <v>3.6081610516646259</v>
      </c>
      <c r="G401" s="4">
        <f t="shared" si="33"/>
        <v>3.6622529366834797</v>
      </c>
      <c r="I401" s="4">
        <f t="shared" si="34"/>
        <v>1.0331048402188125</v>
      </c>
    </row>
    <row r="402" spans="1:9" x14ac:dyDescent="0.2">
      <c r="A402" s="4">
        <f>IF('True_Odds_Calculator_3-way'!A403="","",'True_Odds_Calculator_3-way'!A403)</f>
        <v>3.26</v>
      </c>
      <c r="B402" s="4">
        <f>IF('True_Odds_Calculator_3-way'!B403="","",'True_Odds_Calculator_3-way'!B403)</f>
        <v>3.58</v>
      </c>
      <c r="C402" s="4">
        <f>IF('True_Odds_Calculator_3-way'!C403="","",'True_Odds_Calculator_3-way'!C403)</f>
        <v>2.2400000000000002</v>
      </c>
      <c r="D402" s="4">
        <f t="shared" si="30"/>
        <v>3.2506646624787638E-2</v>
      </c>
      <c r="E402" s="4">
        <f t="shared" si="31"/>
        <v>3.3793725831393182</v>
      </c>
      <c r="F402" s="4">
        <f t="shared" si="32"/>
        <v>3.724477181219783</v>
      </c>
      <c r="G402" s="4">
        <f t="shared" si="33"/>
        <v>2.2957208867523873</v>
      </c>
      <c r="I402" s="4">
        <f t="shared" si="34"/>
        <v>1.0325066466247876</v>
      </c>
    </row>
    <row r="403" spans="1:9" x14ac:dyDescent="0.2">
      <c r="A403" s="4">
        <f>IF('True_Odds_Calculator_3-way'!A404="","",'True_Odds_Calculator_3-way'!A404)</f>
        <v>2.59</v>
      </c>
      <c r="B403" s="4">
        <f>IF('True_Odds_Calculator_3-way'!B404="","",'True_Odds_Calculator_3-way'!B404)</f>
        <v>3.37</v>
      </c>
      <c r="C403" s="4">
        <f>IF('True_Odds_Calculator_3-way'!C404="","",'True_Odds_Calculator_3-way'!C404)</f>
        <v>2.86</v>
      </c>
      <c r="D403" s="4">
        <f t="shared" si="30"/>
        <v>3.2486640795246213E-2</v>
      </c>
      <c r="E403" s="4">
        <f t="shared" si="31"/>
        <v>2.664737355355915</v>
      </c>
      <c r="F403" s="4">
        <f t="shared" si="32"/>
        <v>3.4976405381136768</v>
      </c>
      <c r="G403" s="4">
        <f t="shared" si="33"/>
        <v>2.9514068332633276</v>
      </c>
      <c r="I403" s="4">
        <f t="shared" si="34"/>
        <v>1.0324866407952462</v>
      </c>
    </row>
    <row r="404" spans="1:9" x14ac:dyDescent="0.2">
      <c r="A404" s="4">
        <f>IF('True_Odds_Calculator_3-way'!A405="","",'True_Odds_Calculator_3-way'!A405)</f>
        <v>3.07</v>
      </c>
      <c r="B404" s="4">
        <f>IF('True_Odds_Calculator_3-way'!B405="","",'True_Odds_Calculator_3-way'!B405)</f>
        <v>3.61</v>
      </c>
      <c r="C404" s="4">
        <f>IF('True_Odds_Calculator_3-way'!C405="","",'True_Odds_Calculator_3-way'!C405)</f>
        <v>2.3199999999999998</v>
      </c>
      <c r="D404" s="4">
        <f t="shared" si="30"/>
        <v>3.3775692030729498E-2</v>
      </c>
      <c r="E404" s="4">
        <f t="shared" si="31"/>
        <v>3.1799097371811476</v>
      </c>
      <c r="F404" s="4">
        <f t="shared" si="32"/>
        <v>3.7629386825469089</v>
      </c>
      <c r="G404" s="4">
        <f t="shared" si="33"/>
        <v>2.3822233609341961</v>
      </c>
      <c r="I404" s="4">
        <f t="shared" si="34"/>
        <v>1.0337756920307295</v>
      </c>
    </row>
    <row r="405" spans="1:9" x14ac:dyDescent="0.2">
      <c r="A405" s="4">
        <f>IF('True_Odds_Calculator_3-way'!A406="","",'True_Odds_Calculator_3-way'!A406)</f>
        <v>1.86</v>
      </c>
      <c r="B405" s="4">
        <f>IF('True_Odds_Calculator_3-way'!B406="","",'True_Odds_Calculator_3-way'!B406)</f>
        <v>3.91</v>
      </c>
      <c r="C405" s="4">
        <f>IF('True_Odds_Calculator_3-way'!C406="","",'True_Odds_Calculator_3-way'!C406)</f>
        <v>4.1100000000000003</v>
      </c>
      <c r="D405" s="4">
        <f t="shared" si="30"/>
        <v>3.6697886738565222E-2</v>
      </c>
      <c r="E405" s="4">
        <f t="shared" si="31"/>
        <v>1.9033053153938033</v>
      </c>
      <c r="F405" s="4">
        <f t="shared" si="32"/>
        <v>4.1064077542924382</v>
      </c>
      <c r="G405" s="4">
        <f t="shared" si="33"/>
        <v>4.327573541015572</v>
      </c>
      <c r="I405" s="4">
        <f t="shared" si="34"/>
        <v>1.0366978867385652</v>
      </c>
    </row>
    <row r="406" spans="1:9" x14ac:dyDescent="0.2">
      <c r="A406" s="4">
        <f>IF('True_Odds_Calculator_3-way'!A407="","",'True_Odds_Calculator_3-way'!A407)</f>
        <v>2.38</v>
      </c>
      <c r="B406" s="4">
        <f>IF('True_Odds_Calculator_3-way'!B407="","",'True_Odds_Calculator_3-way'!B407)</f>
        <v>3.23</v>
      </c>
      <c r="C406" s="4">
        <f>IF('True_Odds_Calculator_3-way'!C407="","",'True_Odds_Calculator_3-way'!C407)</f>
        <v>3.3</v>
      </c>
      <c r="D406" s="4">
        <f t="shared" si="30"/>
        <v>3.2795893477008065E-2</v>
      </c>
      <c r="E406" s="4">
        <f t="shared" si="31"/>
        <v>2.4435771754200188</v>
      </c>
      <c r="F406" s="4">
        <f t="shared" si="32"/>
        <v>3.348226706355736</v>
      </c>
      <c r="G406" s="4">
        <f t="shared" si="33"/>
        <v>3.4235045807014051</v>
      </c>
      <c r="I406" s="4">
        <f t="shared" si="34"/>
        <v>1.0327958934770081</v>
      </c>
    </row>
    <row r="407" spans="1:9" x14ac:dyDescent="0.2">
      <c r="A407" s="4">
        <f>IF('True_Odds_Calculator_3-way'!A408="","",'True_Odds_Calculator_3-way'!A408)</f>
        <v>3.44</v>
      </c>
      <c r="B407" s="4">
        <f>IF('True_Odds_Calculator_3-way'!B408="","",'True_Odds_Calculator_3-way'!B408)</f>
        <v>3.93</v>
      </c>
      <c r="C407" s="4">
        <f>IF('True_Odds_Calculator_3-way'!C408="","",'True_Odds_Calculator_3-way'!C408)</f>
        <v>2.0499999999999998</v>
      </c>
      <c r="D407" s="4">
        <f t="shared" si="30"/>
        <v>3.2955478676036654E-2</v>
      </c>
      <c r="E407" s="4">
        <f t="shared" si="31"/>
        <v>3.5750992425232719</v>
      </c>
      <c r="F407" s="4">
        <f t="shared" si="32"/>
        <v>4.1073198878013084</v>
      </c>
      <c r="G407" s="4">
        <f t="shared" si="33"/>
        <v>2.0972287034743489</v>
      </c>
      <c r="I407" s="4">
        <f t="shared" si="34"/>
        <v>1.0329554786760367</v>
      </c>
    </row>
    <row r="408" spans="1:9" x14ac:dyDescent="0.2">
      <c r="A408" s="4">
        <f>IF('True_Odds_Calculator_3-way'!A409="","",'True_Odds_Calculator_3-way'!A409)</f>
        <v>2.59</v>
      </c>
      <c r="B408" s="4">
        <f>IF('True_Odds_Calculator_3-way'!B409="","",'True_Odds_Calculator_3-way'!B409)</f>
        <v>3.4</v>
      </c>
      <c r="C408" s="4">
        <f>IF('True_Odds_Calculator_3-way'!C409="","",'True_Odds_Calculator_3-way'!C409)</f>
        <v>2.83</v>
      </c>
      <c r="D408" s="4">
        <f t="shared" si="30"/>
        <v>3.3574923618573616E-2</v>
      </c>
      <c r="E408" s="4">
        <f t="shared" si="31"/>
        <v>2.6673157498159066</v>
      </c>
      <c r="F408" s="4">
        <f t="shared" si="32"/>
        <v>3.534493045227062</v>
      </c>
      <c r="G408" s="4">
        <f t="shared" si="33"/>
        <v>2.9225644690179693</v>
      </c>
      <c r="I408" s="4">
        <f t="shared" si="34"/>
        <v>1.0335749236185736</v>
      </c>
    </row>
    <row r="409" spans="1:9" x14ac:dyDescent="0.2">
      <c r="A409" s="4">
        <f>IF('True_Odds_Calculator_3-way'!A410="","",'True_Odds_Calculator_3-way'!A410)</f>
        <v>2.15</v>
      </c>
      <c r="B409" s="4">
        <f>IF('True_Odds_Calculator_3-way'!B410="","",'True_Odds_Calculator_3-way'!B410)</f>
        <v>3.35</v>
      </c>
      <c r="C409" s="4">
        <f>IF('True_Odds_Calculator_3-way'!C410="","",'True_Odds_Calculator_3-way'!C410)</f>
        <v>3.71</v>
      </c>
      <c r="D409" s="4">
        <f t="shared" si="30"/>
        <v>3.3165520732075793E-2</v>
      </c>
      <c r="E409" s="4">
        <f t="shared" si="31"/>
        <v>2.2023467500382901</v>
      </c>
      <c r="F409" s="4">
        <f t="shared" si="32"/>
        <v>3.4788381859783386</v>
      </c>
      <c r="G409" s="4">
        <f t="shared" si="33"/>
        <v>3.8686724151868064</v>
      </c>
      <c r="I409" s="4">
        <f t="shared" si="34"/>
        <v>1.0331655207320758</v>
      </c>
    </row>
    <row r="410" spans="1:9" x14ac:dyDescent="0.2">
      <c r="A410" s="4">
        <f>IF('True_Odds_Calculator_3-way'!A411="","",'True_Odds_Calculator_3-way'!A411)</f>
        <v>3.04</v>
      </c>
      <c r="B410" s="4">
        <f>IF('True_Odds_Calculator_3-way'!B411="","",'True_Odds_Calculator_3-way'!B411)</f>
        <v>3.03</v>
      </c>
      <c r="C410" s="4">
        <f>IF('True_Odds_Calculator_3-way'!C411="","",'True_Odds_Calculator_3-way'!C411)</f>
        <v>2.67</v>
      </c>
      <c r="D410" s="4">
        <f t="shared" si="30"/>
        <v>3.3512206927375221E-2</v>
      </c>
      <c r="E410" s="4">
        <f t="shared" si="31"/>
        <v>3.1468644854599304</v>
      </c>
      <c r="F410" s="4">
        <f t="shared" si="32"/>
        <v>3.1361503113719493</v>
      </c>
      <c r="G410" s="4">
        <f t="shared" si="33"/>
        <v>2.7520832615301707</v>
      </c>
      <c r="I410" s="4">
        <f t="shared" si="34"/>
        <v>1.0335122069273752</v>
      </c>
    </row>
    <row r="411" spans="1:9" x14ac:dyDescent="0.2">
      <c r="A411" s="4">
        <f>IF('True_Odds_Calculator_3-way'!A412="","",'True_Odds_Calculator_3-way'!A412)</f>
        <v>2.2599999999999998</v>
      </c>
      <c r="B411" s="4">
        <f>IF('True_Odds_Calculator_3-way'!B412="","",'True_Odds_Calculator_3-way'!B412)</f>
        <v>3.45</v>
      </c>
      <c r="C411" s="4">
        <f>IF('True_Odds_Calculator_3-way'!C412="","",'True_Odds_Calculator_3-way'!C412)</f>
        <v>3.33</v>
      </c>
      <c r="D411" s="4">
        <f t="shared" si="30"/>
        <v>3.2633248870263198E-2</v>
      </c>
      <c r="E411" s="4">
        <f t="shared" si="31"/>
        <v>2.3169594692876272</v>
      </c>
      <c r="F411" s="4">
        <f t="shared" si="32"/>
        <v>3.5845207410362865</v>
      </c>
      <c r="G411" s="4">
        <f t="shared" si="33"/>
        <v>3.4551557840302243</v>
      </c>
      <c r="I411" s="4">
        <f t="shared" si="34"/>
        <v>1.0326332488702632</v>
      </c>
    </row>
    <row r="412" spans="1:9" x14ac:dyDescent="0.2">
      <c r="A412" s="4">
        <f>IF('True_Odds_Calculator_3-way'!A413="","",'True_Odds_Calculator_3-way'!A413)</f>
        <v>3.15</v>
      </c>
      <c r="B412" s="4">
        <f>IF('True_Odds_Calculator_3-way'!B413="","",'True_Odds_Calculator_3-way'!B413)</f>
        <v>3.42</v>
      </c>
      <c r="C412" s="4">
        <f>IF('True_Odds_Calculator_3-way'!C413="","",'True_Odds_Calculator_3-way'!C413)</f>
        <v>2.2200000000000002</v>
      </c>
      <c r="D412" s="4">
        <f t="shared" si="30"/>
        <v>6.0308428729481278E-2</v>
      </c>
      <c r="E412" s="4">
        <f t="shared" si="31"/>
        <v>3.3629552760130594</v>
      </c>
      <c r="F412" s="4">
        <f t="shared" si="32"/>
        <v>3.6724895657701975</v>
      </c>
      <c r="G412" s="4">
        <f t="shared" si="33"/>
        <v>2.3237027580055614</v>
      </c>
      <c r="I412" s="4">
        <f t="shared" si="34"/>
        <v>1.0603084287294813</v>
      </c>
    </row>
    <row r="413" spans="1:9" x14ac:dyDescent="0.2">
      <c r="A413" s="4">
        <f>IF('True_Odds_Calculator_3-way'!A414="","",'True_Odds_Calculator_3-way'!A414)</f>
        <v>1.45</v>
      </c>
      <c r="B413" s="4">
        <f>IF('True_Odds_Calculator_3-way'!B414="","",'True_Odds_Calculator_3-way'!B414)</f>
        <v>4.6100000000000003</v>
      </c>
      <c r="C413" s="4">
        <f>IF('True_Odds_Calculator_3-way'!C414="","",'True_Odds_Calculator_3-way'!C414)</f>
        <v>6.1</v>
      </c>
      <c r="D413" s="4">
        <f t="shared" si="30"/>
        <v>7.0509338339613592E-2</v>
      </c>
      <c r="E413" s="4">
        <f t="shared" si="31"/>
        <v>1.5011587602829619</v>
      </c>
      <c r="F413" s="4">
        <f t="shared" si="32"/>
        <v>5.1701863275281648</v>
      </c>
      <c r="G413" s="4">
        <f t="shared" si="33"/>
        <v>7.1209189420465728</v>
      </c>
      <c r="I413" s="4">
        <f t="shared" si="34"/>
        <v>1.0705093383396136</v>
      </c>
    </row>
    <row r="414" spans="1:9" x14ac:dyDescent="0.2">
      <c r="A414" s="4">
        <f>IF('True_Odds_Calculator_3-way'!A415="","",'True_Odds_Calculator_3-way'!A415)</f>
        <v>1.43</v>
      </c>
      <c r="B414" s="4">
        <f>IF('True_Odds_Calculator_3-way'!B415="","",'True_Odds_Calculator_3-way'!B415)</f>
        <v>4.8099999999999996</v>
      </c>
      <c r="C414" s="4">
        <f>IF('True_Odds_Calculator_3-way'!C415="","",'True_Odds_Calculator_3-way'!C415)</f>
        <v>8.35</v>
      </c>
      <c r="D414" s="4">
        <f t="shared" si="30"/>
        <v>2.6961386242823515E-2</v>
      </c>
      <c r="E414" s="4">
        <f t="shared" si="31"/>
        <v>1.4486170381943706</v>
      </c>
      <c r="F414" s="4">
        <f t="shared" si="32"/>
        <v>5.0273215027395484</v>
      </c>
      <c r="G414" s="4">
        <f t="shared" si="33"/>
        <v>9.0274420457912345</v>
      </c>
      <c r="I414" s="4">
        <f t="shared" si="34"/>
        <v>1.0269613862428235</v>
      </c>
    </row>
    <row r="415" spans="1:9" x14ac:dyDescent="0.2">
      <c r="A415" s="4">
        <f>IF('True_Odds_Calculator_3-way'!A416="","",'True_Odds_Calculator_3-way'!A416)</f>
        <v>9.0500000000000007</v>
      </c>
      <c r="B415" s="4">
        <f>IF('True_Odds_Calculator_3-way'!B416="","",'True_Odds_Calculator_3-way'!B416)</f>
        <v>5.59</v>
      </c>
      <c r="C415" s="4">
        <f>IF('True_Odds_Calculator_3-way'!C416="","",'True_Odds_Calculator_3-way'!C416)</f>
        <v>1.36</v>
      </c>
      <c r="D415" s="4">
        <f t="shared" si="30"/>
        <v>2.4682231781414821E-2</v>
      </c>
      <c r="E415" s="4">
        <f t="shared" si="31"/>
        <v>9.7780550684020398</v>
      </c>
      <c r="F415" s="4">
        <f t="shared" si="32"/>
        <v>5.8594848892091083</v>
      </c>
      <c r="G415" s="4">
        <f t="shared" si="33"/>
        <v>1.3753896173473876</v>
      </c>
      <c r="I415" s="4">
        <f t="shared" si="34"/>
        <v>1.0246822317814148</v>
      </c>
    </row>
    <row r="416" spans="1:9" x14ac:dyDescent="0.2">
      <c r="A416" s="4">
        <f>IF('True_Odds_Calculator_3-way'!A417="","",'True_Odds_Calculator_3-way'!A417)</f>
        <v>2.19</v>
      </c>
      <c r="B416" s="4">
        <f>IF('True_Odds_Calculator_3-way'!B417="","",'True_Odds_Calculator_3-way'!B417)</f>
        <v>3.3</v>
      </c>
      <c r="C416" s="4">
        <f>IF('True_Odds_Calculator_3-way'!C417="","",'True_Odds_Calculator_3-way'!C417)</f>
        <v>3.59</v>
      </c>
      <c r="D416" s="4">
        <f t="shared" si="30"/>
        <v>3.8202839629939422E-2</v>
      </c>
      <c r="E416" s="4">
        <f t="shared" si="31"/>
        <v>2.2528270037797586</v>
      </c>
      <c r="F416" s="4">
        <f t="shared" si="32"/>
        <v>3.4447595565947173</v>
      </c>
      <c r="G416" s="4">
        <f t="shared" si="33"/>
        <v>3.7619830612431335</v>
      </c>
      <c r="I416" s="4">
        <f t="shared" si="34"/>
        <v>1.0382028396299394</v>
      </c>
    </row>
    <row r="417" spans="1:9" x14ac:dyDescent="0.2">
      <c r="A417" s="4">
        <f>IF('True_Odds_Calculator_3-way'!A418="","",'True_Odds_Calculator_3-way'!A418)</f>
        <v>1.84</v>
      </c>
      <c r="B417" s="4">
        <f>IF('True_Odds_Calculator_3-way'!B418="","",'True_Odds_Calculator_3-way'!B418)</f>
        <v>3.11</v>
      </c>
      <c r="C417" s="4">
        <f>IF('True_Odds_Calculator_3-way'!C418="","",'True_Odds_Calculator_3-way'!C418)</f>
        <v>5.64</v>
      </c>
      <c r="D417" s="4">
        <f t="shared" si="30"/>
        <v>4.2326633768700939E-2</v>
      </c>
      <c r="E417" s="4">
        <f t="shared" si="31"/>
        <v>1.889040114926239</v>
      </c>
      <c r="F417" s="4">
        <f t="shared" si="32"/>
        <v>3.2527250552428728</v>
      </c>
      <c r="G417" s="4">
        <f t="shared" si="33"/>
        <v>6.1275979144790602</v>
      </c>
      <c r="I417" s="4">
        <f t="shared" si="34"/>
        <v>1.0423266337687009</v>
      </c>
    </row>
    <row r="418" spans="1:9" x14ac:dyDescent="0.2">
      <c r="A418" s="4">
        <f>IF('True_Odds_Calculator_3-way'!A419="","",'True_Odds_Calculator_3-way'!A419)</f>
        <v>2.38</v>
      </c>
      <c r="B418" s="4">
        <f>IF('True_Odds_Calculator_3-way'!B419="","",'True_Odds_Calculator_3-way'!B419)</f>
        <v>3.04</v>
      </c>
      <c r="C418" s="4">
        <f>IF('True_Odds_Calculator_3-way'!C419="","",'True_Odds_Calculator_3-way'!C419)</f>
        <v>3.46</v>
      </c>
      <c r="D418" s="4">
        <f t="shared" si="30"/>
        <v>3.8132776688405867E-2</v>
      </c>
      <c r="E418" s="4">
        <f t="shared" si="31"/>
        <v>2.4542458524985395</v>
      </c>
      <c r="F418" s="4">
        <f t="shared" si="32"/>
        <v>3.1621908941349894</v>
      </c>
      <c r="G418" s="4">
        <f t="shared" si="33"/>
        <v>3.6191703991789885</v>
      </c>
      <c r="I418" s="4">
        <f t="shared" si="34"/>
        <v>1.0381327766884059</v>
      </c>
    </row>
    <row r="419" spans="1:9" x14ac:dyDescent="0.2">
      <c r="A419" s="4">
        <f>IF('True_Odds_Calculator_3-way'!A420="","",'True_Odds_Calculator_3-way'!A420)</f>
        <v>2.14</v>
      </c>
      <c r="B419" s="4">
        <f>IF('True_Odds_Calculator_3-way'!B420="","",'True_Odds_Calculator_3-way'!B420)</f>
        <v>2.88</v>
      </c>
      <c r="C419" s="4">
        <f>IF('True_Odds_Calculator_3-way'!C420="","",'True_Odds_Calculator_3-way'!C420)</f>
        <v>4.45</v>
      </c>
      <c r="D419" s="4">
        <f t="shared" si="30"/>
        <v>3.9231042971985985E-2</v>
      </c>
      <c r="E419" s="4">
        <f t="shared" si="31"/>
        <v>2.2016116861696604</v>
      </c>
      <c r="F419" s="4">
        <f t="shared" si="32"/>
        <v>2.9927108824633435</v>
      </c>
      <c r="G419" s="4">
        <f t="shared" si="33"/>
        <v>4.7249581362655944</v>
      </c>
      <c r="I419" s="4">
        <f t="shared" si="34"/>
        <v>1.039231042971986</v>
      </c>
    </row>
    <row r="420" spans="1:9" x14ac:dyDescent="0.2">
      <c r="A420" s="4">
        <f>IF('True_Odds_Calculator_3-way'!A421="","",'True_Odds_Calculator_3-way'!A421)</f>
        <v>1.5</v>
      </c>
      <c r="B420" s="4">
        <f>IF('True_Odds_Calculator_3-way'!B421="","",'True_Odds_Calculator_3-way'!B421)</f>
        <v>4.25</v>
      </c>
      <c r="C420" s="4">
        <f>IF('True_Odds_Calculator_3-way'!C421="","",'True_Odds_Calculator_3-way'!C421)</f>
        <v>7.02</v>
      </c>
      <c r="D420" s="4">
        <f t="shared" si="30"/>
        <v>4.4410926763867931E-2</v>
      </c>
      <c r="E420" s="4">
        <f t="shared" si="31"/>
        <v>1.5340646156482989</v>
      </c>
      <c r="F420" s="4">
        <f t="shared" si="32"/>
        <v>4.5353432987078799</v>
      </c>
      <c r="G420" s="4">
        <f t="shared" si="33"/>
        <v>7.83413566739606</v>
      </c>
      <c r="I420" s="4">
        <f t="shared" si="34"/>
        <v>1.0444109267638679</v>
      </c>
    </row>
    <row r="421" spans="1:9" x14ac:dyDescent="0.2">
      <c r="A421" s="4">
        <f>IF('True_Odds_Calculator_3-way'!A422="","",'True_Odds_Calculator_3-way'!A422)</f>
        <v>2.4900000000000002</v>
      </c>
      <c r="B421" s="4">
        <f>IF('True_Odds_Calculator_3-way'!B422="","",'True_Odds_Calculator_3-way'!B422)</f>
        <v>2.94</v>
      </c>
      <c r="C421" s="4">
        <f>IF('True_Odds_Calculator_3-way'!C422="","",'True_Odds_Calculator_3-way'!C422)</f>
        <v>3.36</v>
      </c>
      <c r="D421" s="4">
        <f t="shared" si="30"/>
        <v>3.9361527743627445E-2</v>
      </c>
      <c r="E421" s="4">
        <f t="shared" si="31"/>
        <v>2.5740958877617399</v>
      </c>
      <c r="F421" s="4">
        <f t="shared" si="32"/>
        <v>3.0579586039808682</v>
      </c>
      <c r="G421" s="4">
        <f t="shared" si="33"/>
        <v>3.5149565467902235</v>
      </c>
      <c r="I421" s="4">
        <f t="shared" si="34"/>
        <v>1.0393615277436274</v>
      </c>
    </row>
    <row r="422" spans="1:9" x14ac:dyDescent="0.2">
      <c r="A422" s="4">
        <f>IF('True_Odds_Calculator_3-way'!A423="","",'True_Odds_Calculator_3-way'!A423)</f>
        <v>1.51</v>
      </c>
      <c r="B422" s="4">
        <f>IF('True_Odds_Calculator_3-way'!B423="","",'True_Odds_Calculator_3-way'!B423)</f>
        <v>4.04</v>
      </c>
      <c r="C422" s="4">
        <f>IF('True_Odds_Calculator_3-way'!C423="","",'True_Odds_Calculator_3-way'!C423)</f>
        <v>7.53</v>
      </c>
      <c r="D422" s="4">
        <f t="shared" si="30"/>
        <v>4.2578532938383873E-2</v>
      </c>
      <c r="E422" s="4">
        <f t="shared" si="31"/>
        <v>1.5430698302964025</v>
      </c>
      <c r="F422" s="4">
        <f t="shared" si="32"/>
        <v>4.2857404624821784</v>
      </c>
      <c r="G422" s="4">
        <f t="shared" si="33"/>
        <v>8.4310434698340391</v>
      </c>
      <c r="I422" s="4">
        <f t="shared" si="34"/>
        <v>1.0425785329383839</v>
      </c>
    </row>
    <row r="423" spans="1:9" x14ac:dyDescent="0.2">
      <c r="A423" s="4">
        <f>IF('True_Odds_Calculator_3-way'!A424="","",'True_Odds_Calculator_3-way'!A424)</f>
        <v>2.2999999999999998</v>
      </c>
      <c r="B423" s="4">
        <f>IF('True_Odds_Calculator_3-way'!B424="","",'True_Odds_Calculator_3-way'!B424)</f>
        <v>3.02</v>
      </c>
      <c r="C423" s="4">
        <f>IF('True_Odds_Calculator_3-way'!C424="","",'True_Odds_Calculator_3-way'!C424)</f>
        <v>3.66</v>
      </c>
      <c r="D423" s="4">
        <f t="shared" si="30"/>
        <v>3.9132480226068633E-2</v>
      </c>
      <c r="E423" s="4">
        <f t="shared" si="31"/>
        <v>2.3711378539743495</v>
      </c>
      <c r="F423" s="4">
        <f t="shared" si="32"/>
        <v>3.1438466954338073</v>
      </c>
      <c r="G423" s="4">
        <f t="shared" si="33"/>
        <v>3.8434946853222973</v>
      </c>
      <c r="I423" s="4">
        <f t="shared" si="34"/>
        <v>1.0391324802260686</v>
      </c>
    </row>
    <row r="424" spans="1:9" x14ac:dyDescent="0.2">
      <c r="A424" s="4">
        <f>IF('True_Odds_Calculator_3-way'!A425="","",'True_Odds_Calculator_3-way'!A425)</f>
        <v>2.17</v>
      </c>
      <c r="B424" s="4">
        <f>IF('True_Odds_Calculator_3-way'!B425="","",'True_Odds_Calculator_3-way'!B425)</f>
        <v>3.13</v>
      </c>
      <c r="C424" s="4">
        <f>IF('True_Odds_Calculator_3-way'!C425="","",'True_Odds_Calculator_3-way'!C425)</f>
        <v>3.84</v>
      </c>
      <c r="D424" s="4">
        <f t="shared" si="30"/>
        <v>4.0734977645598081E-2</v>
      </c>
      <c r="E424" s="4">
        <f t="shared" si="31"/>
        <v>2.2358801347523332</v>
      </c>
      <c r="F424" s="4">
        <f t="shared" si="32"/>
        <v>3.2689300501955967</v>
      </c>
      <c r="G424" s="4">
        <f t="shared" si="33"/>
        <v>4.0512344914513223</v>
      </c>
      <c r="I424" s="4">
        <f t="shared" si="34"/>
        <v>1.0407349776455981</v>
      </c>
    </row>
    <row r="425" spans="1:9" x14ac:dyDescent="0.2">
      <c r="A425" s="4">
        <f>IF('True_Odds_Calculator_3-way'!A426="","",'True_Odds_Calculator_3-way'!A426)</f>
        <v>3.14</v>
      </c>
      <c r="B425" s="4">
        <f>IF('True_Odds_Calculator_3-way'!B426="","",'True_Odds_Calculator_3-way'!B426)</f>
        <v>3.08</v>
      </c>
      <c r="C425" s="4">
        <f>IF('True_Odds_Calculator_3-way'!C426="","",'True_Odds_Calculator_3-way'!C426)</f>
        <v>2.5299999999999998</v>
      </c>
      <c r="D425" s="4">
        <f t="shared" si="30"/>
        <v>3.8403579250990028E-2</v>
      </c>
      <c r="E425" s="4">
        <f t="shared" si="31"/>
        <v>3.2715004000439269</v>
      </c>
      <c r="F425" s="4">
        <f t="shared" si="32"/>
        <v>3.2064217538545519</v>
      </c>
      <c r="G425" s="4">
        <f t="shared" si="33"/>
        <v>2.6146817460864771</v>
      </c>
      <c r="I425" s="4">
        <f t="shared" si="34"/>
        <v>1.03840357925099</v>
      </c>
    </row>
    <row r="426" spans="1:9" x14ac:dyDescent="0.2">
      <c r="A426" s="4">
        <f>IF('True_Odds_Calculator_3-way'!A427="","",'True_Odds_Calculator_3-way'!A427)</f>
        <v>1.69</v>
      </c>
      <c r="B426" s="4">
        <f>IF('True_Odds_Calculator_3-way'!B427="","",'True_Odds_Calculator_3-way'!B427)</f>
        <v>3.59</v>
      </c>
      <c r="C426" s="4">
        <f>IF('True_Odds_Calculator_3-way'!C427="","",'True_Odds_Calculator_3-way'!C427)</f>
        <v>5.36</v>
      </c>
      <c r="D426" s="4">
        <f t="shared" si="30"/>
        <v>5.6834672543891518E-2</v>
      </c>
      <c r="E426" s="4">
        <f t="shared" si="31"/>
        <v>1.7458981875037178</v>
      </c>
      <c r="F426" s="4">
        <f t="shared" si="32"/>
        <v>3.8519815804157429</v>
      </c>
      <c r="G426" s="4">
        <f t="shared" si="33"/>
        <v>5.9657942833437367</v>
      </c>
      <c r="I426" s="4">
        <f t="shared" si="34"/>
        <v>1.0568346725438915</v>
      </c>
    </row>
    <row r="427" spans="1:9" x14ac:dyDescent="0.2">
      <c r="A427" s="4">
        <f>IF('True_Odds_Calculator_3-way'!A428="","",'True_Odds_Calculator_3-way'!A428)</f>
        <v>2.62</v>
      </c>
      <c r="B427" s="4">
        <f>IF('True_Odds_Calculator_3-way'!B428="","",'True_Odds_Calculator_3-way'!B428)</f>
        <v>2.73</v>
      </c>
      <c r="C427" s="4">
        <f>IF('True_Odds_Calculator_3-way'!C428="","",'True_Odds_Calculator_3-way'!C428)</f>
        <v>3.32</v>
      </c>
      <c r="D427" s="4">
        <f t="shared" si="30"/>
        <v>4.9184574890451804E-2</v>
      </c>
      <c r="E427" s="4">
        <f t="shared" si="31"/>
        <v>2.7375919730796405</v>
      </c>
      <c r="F427" s="4">
        <f t="shared" si="32"/>
        <v>2.8579144286858646</v>
      </c>
      <c r="G427" s="4">
        <f t="shared" si="33"/>
        <v>3.5111131526372419</v>
      </c>
      <c r="I427" s="4">
        <f t="shared" si="34"/>
        <v>1.0491845748904518</v>
      </c>
    </row>
    <row r="428" spans="1:9" x14ac:dyDescent="0.2">
      <c r="A428" s="4">
        <f>IF('True_Odds_Calculator_3-way'!A429="","",'True_Odds_Calculator_3-way'!A429)</f>
        <v>2.4300000000000002</v>
      </c>
      <c r="B428" s="4">
        <f>IF('True_Odds_Calculator_3-way'!B429="","",'True_Odds_Calculator_3-way'!B429)</f>
        <v>3.32</v>
      </c>
      <c r="C428" s="4">
        <f>IF('True_Odds_Calculator_3-way'!C429="","",'True_Odds_Calculator_3-way'!C429)</f>
        <v>3.23</v>
      </c>
      <c r="D428" s="4">
        <f t="shared" si="30"/>
        <v>2.232497624177876E-2</v>
      </c>
      <c r="E428" s="4">
        <f t="shared" si="31"/>
        <v>2.4747515024827598</v>
      </c>
      <c r="F428" s="4">
        <f t="shared" si="32"/>
        <v>3.4041028092029646</v>
      </c>
      <c r="G428" s="4">
        <f t="shared" si="33"/>
        <v>3.3095501943859564</v>
      </c>
      <c r="I428" s="4">
        <f t="shared" si="34"/>
        <v>1.0223249762417788</v>
      </c>
    </row>
    <row r="429" spans="1:9" x14ac:dyDescent="0.2">
      <c r="A429" s="4">
        <f>IF('True_Odds_Calculator_3-way'!A430="","",'True_Odds_Calculator_3-way'!A430)</f>
        <v>2</v>
      </c>
      <c r="B429" s="4">
        <f>IF('True_Odds_Calculator_3-way'!B430="","",'True_Odds_Calculator_3-way'!B430)</f>
        <v>3.47</v>
      </c>
      <c r="C429" s="4">
        <f>IF('True_Odds_Calculator_3-way'!C430="","",'True_Odds_Calculator_3-way'!C430)</f>
        <v>4.24</v>
      </c>
      <c r="D429" s="4">
        <f t="shared" si="30"/>
        <v>2.4033494644119413E-2</v>
      </c>
      <c r="E429" s="4">
        <f t="shared" si="31"/>
        <v>2.0325664499253993</v>
      </c>
      <c r="F429" s="4">
        <f t="shared" si="32"/>
        <v>3.5692198214516755</v>
      </c>
      <c r="G429" s="4">
        <f t="shared" si="33"/>
        <v>4.3890855574559486</v>
      </c>
      <c r="I429" s="4">
        <f t="shared" si="34"/>
        <v>1.0240334946441194</v>
      </c>
    </row>
    <row r="430" spans="1:9" x14ac:dyDescent="0.2">
      <c r="A430" s="4">
        <f>IF('True_Odds_Calculator_3-way'!A431="","",'True_Odds_Calculator_3-way'!A431)</f>
        <v>3.03</v>
      </c>
      <c r="B430" s="4">
        <f>IF('True_Odds_Calculator_3-way'!B431="","",'True_Odds_Calculator_3-way'!B431)</f>
        <v>3.32</v>
      </c>
      <c r="C430" s="4">
        <f>IF('True_Odds_Calculator_3-way'!C431="","",'True_Odds_Calculator_3-way'!C431)</f>
        <v>2.56</v>
      </c>
      <c r="D430" s="4">
        <f t="shared" si="30"/>
        <v>2.1862822577438434E-2</v>
      </c>
      <c r="E430" s="4">
        <f t="shared" si="31"/>
        <v>3.0984175548042203</v>
      </c>
      <c r="F430" s="4">
        <f t="shared" si="32"/>
        <v>3.4023186122429996</v>
      </c>
      <c r="G430" s="4">
        <f t="shared" si="33"/>
        <v>2.6086680288235566</v>
      </c>
      <c r="I430" s="4">
        <f t="shared" si="34"/>
        <v>1.0218628225774384</v>
      </c>
    </row>
    <row r="431" spans="1:9" x14ac:dyDescent="0.2">
      <c r="A431" s="4">
        <f>IF('True_Odds_Calculator_3-way'!A432="","",'True_Odds_Calculator_3-way'!A432)</f>
        <v>1.52</v>
      </c>
      <c r="B431" s="4">
        <f>IF('True_Odds_Calculator_3-way'!B432="","",'True_Odds_Calculator_3-way'!B432)</f>
        <v>4.18</v>
      </c>
      <c r="C431" s="4">
        <f>IF('True_Odds_Calculator_3-way'!C432="","",'True_Odds_Calculator_3-way'!C432)</f>
        <v>7.45</v>
      </c>
      <c r="D431" s="4">
        <f t="shared" si="30"/>
        <v>3.1357374522333892E-2</v>
      </c>
      <c r="E431" s="4">
        <f t="shared" si="31"/>
        <v>1.5445392322190261</v>
      </c>
      <c r="F431" s="4">
        <f t="shared" si="32"/>
        <v>4.3709734016422201</v>
      </c>
      <c r="G431" s="4">
        <f t="shared" si="33"/>
        <v>8.079128291607212</v>
      </c>
      <c r="I431" s="4">
        <f t="shared" si="34"/>
        <v>1.0313573745223339</v>
      </c>
    </row>
    <row r="432" spans="1:9" x14ac:dyDescent="0.2">
      <c r="A432" s="4">
        <f>IF('True_Odds_Calculator_3-way'!A433="","",'True_Odds_Calculator_3-way'!A433)</f>
        <v>1.4</v>
      </c>
      <c r="B432" s="4">
        <f>IF('True_Odds_Calculator_3-way'!B433="","",'True_Odds_Calculator_3-way'!B433)</f>
        <v>4.4800000000000004</v>
      </c>
      <c r="C432" s="4">
        <f>IF('True_Odds_Calculator_3-way'!C433="","",'True_Odds_Calculator_3-way'!C433)</f>
        <v>10.87</v>
      </c>
      <c r="D432" s="4">
        <f t="shared" si="30"/>
        <v>2.9496320147194055E-2</v>
      </c>
      <c r="E432" s="4">
        <f t="shared" si="31"/>
        <v>1.4195398948264402</v>
      </c>
      <c r="F432" s="4">
        <f t="shared" si="32"/>
        <v>4.6864269766725695</v>
      </c>
      <c r="G432" s="4">
        <f t="shared" si="33"/>
        <v>12.170748775367386</v>
      </c>
      <c r="I432" s="4">
        <f t="shared" si="34"/>
        <v>1.0294963201471941</v>
      </c>
    </row>
    <row r="433" spans="1:9" x14ac:dyDescent="0.2">
      <c r="A433" s="4">
        <f>IF('True_Odds_Calculator_3-way'!A434="","",'True_Odds_Calculator_3-way'!A434)</f>
        <v>2.59</v>
      </c>
      <c r="B433" s="4">
        <f>IF('True_Odds_Calculator_3-way'!B434="","",'True_Odds_Calculator_3-way'!B434)</f>
        <v>3.03</v>
      </c>
      <c r="C433" s="4">
        <f>IF('True_Odds_Calculator_3-way'!C434="","",'True_Odds_Calculator_3-way'!C434)</f>
        <v>3.21</v>
      </c>
      <c r="D433" s="4">
        <f t="shared" si="30"/>
        <v>2.7659869151494876E-2</v>
      </c>
      <c r="E433" s="4">
        <f t="shared" si="31"/>
        <v>2.6533614407945869</v>
      </c>
      <c r="F433" s="4">
        <f t="shared" si="32"/>
        <v>3.1170802110809448</v>
      </c>
      <c r="G433" s="4">
        <f t="shared" si="33"/>
        <v>3.3079008314556777</v>
      </c>
      <c r="I433" s="4">
        <f t="shared" si="34"/>
        <v>1.0276598691514949</v>
      </c>
    </row>
    <row r="434" spans="1:9" x14ac:dyDescent="0.2">
      <c r="A434" s="4">
        <f>IF('True_Odds_Calculator_3-way'!A435="","",'True_Odds_Calculator_3-way'!A435)</f>
        <v>2.61</v>
      </c>
      <c r="B434" s="4">
        <f>IF('True_Odds_Calculator_3-way'!B435="","",'True_Odds_Calculator_3-way'!B435)</f>
        <v>3.02</v>
      </c>
      <c r="C434" s="4">
        <f>IF('True_Odds_Calculator_3-way'!C435="","",'True_Odds_Calculator_3-way'!C435)</f>
        <v>3.2</v>
      </c>
      <c r="D434" s="4">
        <f t="shared" si="30"/>
        <v>2.6767590266676855E-2</v>
      </c>
      <c r="E434" s="4">
        <f t="shared" si="31"/>
        <v>2.6722303759882813</v>
      </c>
      <c r="F434" s="4">
        <f t="shared" si="32"/>
        <v>3.1036305557970936</v>
      </c>
      <c r="G434" s="4">
        <f t="shared" si="33"/>
        <v>3.2940520925113974</v>
      </c>
      <c r="I434" s="4">
        <f t="shared" si="34"/>
        <v>1.0267675902666769</v>
      </c>
    </row>
    <row r="435" spans="1:9" x14ac:dyDescent="0.2">
      <c r="A435" s="4">
        <f>IF('True_Odds_Calculator_3-way'!A436="","",'True_Odds_Calculator_3-way'!A436)</f>
        <v>3.62</v>
      </c>
      <c r="B435" s="4">
        <f>IF('True_Odds_Calculator_3-way'!B436="","",'True_Odds_Calculator_3-way'!B436)</f>
        <v>3.3</v>
      </c>
      <c r="C435" s="4">
        <f>IF('True_Odds_Calculator_3-way'!C436="","",'True_Odds_Calculator_3-way'!C436)</f>
        <v>2.23</v>
      </c>
      <c r="D435" s="4">
        <f t="shared" si="30"/>
        <v>2.7703890226497663E-2</v>
      </c>
      <c r="E435" s="4">
        <f t="shared" si="31"/>
        <v>3.7451996299729418</v>
      </c>
      <c r="F435" s="4">
        <f t="shared" si="32"/>
        <v>3.403726099648293</v>
      </c>
      <c r="G435" s="4">
        <f t="shared" si="33"/>
        <v>2.276888476859531</v>
      </c>
      <c r="I435" s="4">
        <f t="shared" si="34"/>
        <v>1.0277038902264977</v>
      </c>
    </row>
    <row r="436" spans="1:9" x14ac:dyDescent="0.2">
      <c r="A436" s="4">
        <f>IF('True_Odds_Calculator_3-way'!A437="","",'True_Odds_Calculator_3-way'!A437)</f>
        <v>5.73</v>
      </c>
      <c r="B436" s="4">
        <f>IF('True_Odds_Calculator_3-way'!B437="","",'True_Odds_Calculator_3-way'!B437)</f>
        <v>4.5</v>
      </c>
      <c r="C436" s="4">
        <f>IF('True_Odds_Calculator_3-way'!C437="","",'True_Odds_Calculator_3-way'!C437)</f>
        <v>1.57</v>
      </c>
      <c r="D436" s="4">
        <f t="shared" si="30"/>
        <v>3.3684967189485882E-2</v>
      </c>
      <c r="E436" s="4">
        <f t="shared" si="31"/>
        <v>6.1240081991392428</v>
      </c>
      <c r="F436" s="4">
        <f t="shared" si="32"/>
        <v>4.7394735147602018</v>
      </c>
      <c r="G436" s="4">
        <f t="shared" si="33"/>
        <v>1.5981733447293671</v>
      </c>
      <c r="I436" s="4">
        <f t="shared" si="34"/>
        <v>1.0336849671894859</v>
      </c>
    </row>
    <row r="437" spans="1:9" x14ac:dyDescent="0.2">
      <c r="A437" s="4">
        <f>IF('True_Odds_Calculator_3-way'!A438="","",'True_Odds_Calculator_3-way'!A438)</f>
        <v>5.17</v>
      </c>
      <c r="B437" s="4">
        <f>IF('True_Odds_Calculator_3-way'!B438="","",'True_Odds_Calculator_3-way'!B438)</f>
        <v>4.2699999999999996</v>
      </c>
      <c r="C437" s="4">
        <f>IF('True_Odds_Calculator_3-way'!C438="","",'True_Odds_Calculator_3-way'!C438)</f>
        <v>1.66</v>
      </c>
      <c r="D437" s="4">
        <f t="shared" si="30"/>
        <v>3.0025273703859767E-2</v>
      </c>
      <c r="E437" s="4">
        <f t="shared" si="31"/>
        <v>5.4521116385230259</v>
      </c>
      <c r="F437" s="4">
        <f t="shared" si="32"/>
        <v>4.4606293343737606</v>
      </c>
      <c r="G437" s="4">
        <f t="shared" si="33"/>
        <v>1.6880451565434968</v>
      </c>
      <c r="I437" s="4">
        <f t="shared" si="34"/>
        <v>1.0300252737038598</v>
      </c>
    </row>
    <row r="438" spans="1:9" x14ac:dyDescent="0.2">
      <c r="A438" s="4">
        <f>IF('True_Odds_Calculator_3-way'!A439="","",'True_Odds_Calculator_3-way'!A439)</f>
        <v>1.66</v>
      </c>
      <c r="B438" s="4">
        <f>IF('True_Odds_Calculator_3-way'!B439="","",'True_Odds_Calculator_3-way'!B439)</f>
        <v>4.32</v>
      </c>
      <c r="C438" s="4">
        <f>IF('True_Odds_Calculator_3-way'!C439="","",'True_Odds_Calculator_3-way'!C439)</f>
        <v>5.07</v>
      </c>
      <c r="D438" s="4">
        <f t="shared" si="30"/>
        <v>3.1129778812818643E-2</v>
      </c>
      <c r="E438" s="4">
        <f t="shared" si="31"/>
        <v>1.6890949034077751</v>
      </c>
      <c r="F438" s="4">
        <f t="shared" si="32"/>
        <v>4.5227403454789004</v>
      </c>
      <c r="G438" s="4">
        <f t="shared" si="33"/>
        <v>5.3515409642257028</v>
      </c>
      <c r="I438" s="4">
        <f t="shared" si="34"/>
        <v>1.0311297788128186</v>
      </c>
    </row>
    <row r="439" spans="1:9" x14ac:dyDescent="0.2">
      <c r="A439" s="4">
        <f>IF('True_Odds_Calculator_3-way'!A440="","",'True_Odds_Calculator_3-way'!A440)</f>
        <v>1.87</v>
      </c>
      <c r="B439" s="4">
        <f>IF('True_Odds_Calculator_3-way'!B440="","",'True_Odds_Calculator_3-way'!B440)</f>
        <v>3.65</v>
      </c>
      <c r="C439" s="4">
        <f>IF('True_Odds_Calculator_3-way'!C440="","",'True_Odds_Calculator_3-way'!C440)</f>
        <v>4.53</v>
      </c>
      <c r="D439" s="4">
        <f t="shared" si="30"/>
        <v>2.9482512904875691E-2</v>
      </c>
      <c r="E439" s="4">
        <f t="shared" si="31"/>
        <v>1.9050091786285259</v>
      </c>
      <c r="F439" s="4">
        <f t="shared" si="32"/>
        <v>3.7857980553606141</v>
      </c>
      <c r="G439" s="4">
        <f t="shared" si="33"/>
        <v>4.7410655758023985</v>
      </c>
      <c r="I439" s="4">
        <f t="shared" si="34"/>
        <v>1.0294825129048757</v>
      </c>
    </row>
    <row r="440" spans="1:9" x14ac:dyDescent="0.2">
      <c r="A440" s="4">
        <f>IF('True_Odds_Calculator_3-way'!A441="","",'True_Odds_Calculator_3-way'!A441)</f>
        <v>1.1399999999999999</v>
      </c>
      <c r="B440" s="4">
        <f>IF('True_Odds_Calculator_3-way'!B441="","",'True_Odds_Calculator_3-way'!B441)</f>
        <v>9.16</v>
      </c>
      <c r="C440" s="4">
        <f>IF('True_Odds_Calculator_3-way'!C441="","",'True_Odds_Calculator_3-way'!C441)</f>
        <v>19.32</v>
      </c>
      <c r="D440" s="4">
        <f t="shared" si="30"/>
        <v>3.8123122501526385E-2</v>
      </c>
      <c r="E440" s="4">
        <f t="shared" si="31"/>
        <v>1.1567577019184316</v>
      </c>
      <c r="F440" s="4">
        <f t="shared" si="32"/>
        <v>10.366712268851192</v>
      </c>
      <c r="G440" s="4">
        <f t="shared" si="33"/>
        <v>25.606799941512893</v>
      </c>
      <c r="I440" s="4">
        <f t="shared" si="34"/>
        <v>1.0381231225015264</v>
      </c>
    </row>
    <row r="441" spans="1:9" x14ac:dyDescent="0.2">
      <c r="A441" s="4">
        <f>IF('True_Odds_Calculator_3-way'!A442="","",'True_Odds_Calculator_3-way'!A442)</f>
        <v>4.33</v>
      </c>
      <c r="B441" s="4">
        <f>IF('True_Odds_Calculator_3-way'!B442="","",'True_Odds_Calculator_3-way'!B442)</f>
        <v>3.68</v>
      </c>
      <c r="C441" s="4">
        <f>IF('True_Odds_Calculator_3-way'!C442="","",'True_Odds_Calculator_3-way'!C442)</f>
        <v>1.9</v>
      </c>
      <c r="D441" s="4">
        <f t="shared" si="30"/>
        <v>2.9001802125556697E-2</v>
      </c>
      <c r="E441" s="4">
        <f t="shared" si="31"/>
        <v>4.5191691097006847</v>
      </c>
      <c r="F441" s="4">
        <f t="shared" si="32"/>
        <v>3.8157472852115863</v>
      </c>
      <c r="G441" s="4">
        <f t="shared" si="33"/>
        <v>1.9355518446820423</v>
      </c>
      <c r="I441" s="4">
        <f t="shared" si="34"/>
        <v>1.0290018021255567</v>
      </c>
    </row>
    <row r="442" spans="1:9" x14ac:dyDescent="0.2">
      <c r="A442" s="4">
        <f>IF('True_Odds_Calculator_3-way'!A443="","",'True_Odds_Calculator_3-way'!A443)</f>
        <v>1.97</v>
      </c>
      <c r="B442" s="4">
        <f>IF('True_Odds_Calculator_3-way'!B443="","",'True_Odds_Calculator_3-way'!B443)</f>
        <v>3.78</v>
      </c>
      <c r="C442" s="4">
        <f>IF('True_Odds_Calculator_3-way'!C443="","",'True_Odds_Calculator_3-way'!C443)</f>
        <v>3.9</v>
      </c>
      <c r="D442" s="4">
        <f t="shared" si="30"/>
        <v>2.8574734158490545E-2</v>
      </c>
      <c r="E442" s="4">
        <f t="shared" si="31"/>
        <v>2.0076721109296818</v>
      </c>
      <c r="F442" s="4">
        <f t="shared" si="32"/>
        <v>3.9211787674950518</v>
      </c>
      <c r="G442" s="4">
        <f t="shared" si="33"/>
        <v>4.0504631812083156</v>
      </c>
      <c r="I442" s="4">
        <f t="shared" si="34"/>
        <v>1.0285747341584905</v>
      </c>
    </row>
    <row r="443" spans="1:9" x14ac:dyDescent="0.2">
      <c r="A443" s="4">
        <f>IF('True_Odds_Calculator_3-way'!A444="","",'True_Odds_Calculator_3-way'!A444)</f>
        <v>3.32</v>
      </c>
      <c r="B443" s="4">
        <f>IF('True_Odds_Calculator_3-way'!B444="","",'True_Odds_Calculator_3-way'!B444)</f>
        <v>3.38</v>
      </c>
      <c r="C443" s="4">
        <f>IF('True_Odds_Calculator_3-way'!C444="","",'True_Odds_Calculator_3-way'!C444)</f>
        <v>2.3199999999999998</v>
      </c>
      <c r="D443" s="4">
        <f t="shared" si="30"/>
        <v>2.8097290201409608E-2</v>
      </c>
      <c r="E443" s="4">
        <f t="shared" si="31"/>
        <v>3.4265461728422792</v>
      </c>
      <c r="F443" s="4">
        <f t="shared" si="32"/>
        <v>3.4904961236540766</v>
      </c>
      <c r="G443" s="4">
        <f t="shared" si="33"/>
        <v>2.3715299572663686</v>
      </c>
      <c r="I443" s="4">
        <f t="shared" si="34"/>
        <v>1.0280972902014096</v>
      </c>
    </row>
    <row r="444" spans="1:9" x14ac:dyDescent="0.2">
      <c r="A444" s="4">
        <f>IF('True_Odds_Calculator_3-way'!A445="","",'True_Odds_Calculator_3-way'!A445)</f>
        <v>1.76</v>
      </c>
      <c r="B444" s="4">
        <f>IF('True_Odds_Calculator_3-way'!B445="","",'True_Odds_Calculator_3-way'!B445)</f>
        <v>3.73</v>
      </c>
      <c r="C444" s="4">
        <f>IF('True_Odds_Calculator_3-way'!C445="","",'True_Odds_Calculator_3-way'!C445)</f>
        <v>4.97</v>
      </c>
      <c r="D444" s="4">
        <f t="shared" si="30"/>
        <v>3.7485576387891184E-2</v>
      </c>
      <c r="E444" s="4">
        <f t="shared" si="31"/>
        <v>1.7995754317568988</v>
      </c>
      <c r="F444" s="4">
        <f t="shared" si="32"/>
        <v>3.912342822663307</v>
      </c>
      <c r="G444" s="4">
        <f t="shared" si="33"/>
        <v>5.2990786382981314</v>
      </c>
      <c r="I444" s="4">
        <f t="shared" si="34"/>
        <v>1.0374855763878912</v>
      </c>
    </row>
    <row r="445" spans="1:9" x14ac:dyDescent="0.2">
      <c r="A445" s="4">
        <f>IF('True_Odds_Calculator_3-way'!A446="","",'True_Odds_Calculator_3-way'!A446)</f>
        <v>3.5</v>
      </c>
      <c r="B445" s="4">
        <f>IF('True_Odds_Calculator_3-way'!B446="","",'True_Odds_Calculator_3-way'!B446)</f>
        <v>3.47</v>
      </c>
      <c r="C445" s="4">
        <f>IF('True_Odds_Calculator_3-way'!C446="","",'True_Odds_Calculator_3-way'!C446)</f>
        <v>2.2000000000000002</v>
      </c>
      <c r="D445" s="4">
        <f t="shared" si="30"/>
        <v>2.8444178300086165E-2</v>
      </c>
      <c r="E445" s="4">
        <f t="shared" si="31"/>
        <v>3.6201336825941652</v>
      </c>
      <c r="F445" s="4">
        <f t="shared" si="32"/>
        <v>3.5880483437779769</v>
      </c>
      <c r="G445" s="4">
        <f t="shared" si="33"/>
        <v>2.2468675543097412</v>
      </c>
      <c r="I445" s="4">
        <f t="shared" si="34"/>
        <v>1.0284441783000862</v>
      </c>
    </row>
    <row r="446" spans="1:9" x14ac:dyDescent="0.2">
      <c r="A446" s="4">
        <f>IF('True_Odds_Calculator_3-way'!A447="","",'True_Odds_Calculator_3-way'!A447)</f>
        <v>2</v>
      </c>
      <c r="B446" s="4">
        <f>IF('True_Odds_Calculator_3-way'!B447="","",'True_Odds_Calculator_3-way'!B447)</f>
        <v>3.41</v>
      </c>
      <c r="C446" s="4">
        <f>IF('True_Odds_Calculator_3-way'!C447="","",'True_Odds_Calculator_3-way'!C447)</f>
        <v>4.25</v>
      </c>
      <c r="D446" s="4">
        <f t="shared" si="30"/>
        <v>2.8549249611868222E-2</v>
      </c>
      <c r="E446" s="4">
        <f t="shared" si="31"/>
        <v>2.0388042203985934</v>
      </c>
      <c r="F446" s="4">
        <f t="shared" si="32"/>
        <v>3.524369237004763</v>
      </c>
      <c r="G446" s="4">
        <f t="shared" si="33"/>
        <v>4.4291353622819312</v>
      </c>
      <c r="I446" s="4">
        <f t="shared" si="34"/>
        <v>1.0285492496118682</v>
      </c>
    </row>
    <row r="447" spans="1:9" x14ac:dyDescent="0.2">
      <c r="A447" s="4">
        <f>IF('True_Odds_Calculator_3-way'!A448="","",'True_Odds_Calculator_3-way'!A448)</f>
        <v>5.04</v>
      </c>
      <c r="B447" s="4">
        <f>IF('True_Odds_Calculator_3-way'!B448="","",'True_Odds_Calculator_3-way'!B448)</f>
        <v>3.67</v>
      </c>
      <c r="C447" s="4">
        <f>IF('True_Odds_Calculator_3-way'!C448="","",'True_Odds_Calculator_3-way'!C448)</f>
        <v>1.79</v>
      </c>
      <c r="D447" s="4">
        <f t="shared" si="30"/>
        <v>2.9551480322490775E-2</v>
      </c>
      <c r="E447" s="4">
        <f t="shared" si="31"/>
        <v>5.3032897029878887</v>
      </c>
      <c r="F447" s="4">
        <f t="shared" si="32"/>
        <v>3.807651596780111</v>
      </c>
      <c r="G447" s="4">
        <f t="shared" si="33"/>
        <v>1.8221284674860045</v>
      </c>
      <c r="I447" s="4">
        <f t="shared" si="34"/>
        <v>1.0295514803224908</v>
      </c>
    </row>
    <row r="448" spans="1:9" x14ac:dyDescent="0.2">
      <c r="A448" s="4">
        <f>IF('True_Odds_Calculator_3-way'!A449="","",'True_Odds_Calculator_3-way'!A449)</f>
        <v>2.31</v>
      </c>
      <c r="B448" s="4">
        <f>IF('True_Odds_Calculator_3-way'!B449="","",'True_Odds_Calculator_3-way'!B449)</f>
        <v>3.47</v>
      </c>
      <c r="C448" s="4">
        <f>IF('True_Odds_Calculator_3-way'!C449="","",'True_Odds_Calculator_3-way'!C449)</f>
        <v>3.27</v>
      </c>
      <c r="D448" s="4">
        <f t="shared" si="30"/>
        <v>2.6895268494295355E-2</v>
      </c>
      <c r="E448" s="4">
        <f t="shared" si="31"/>
        <v>2.3588502717758852</v>
      </c>
      <c r="F448" s="4">
        <f t="shared" si="32"/>
        <v>3.5814136993758319</v>
      </c>
      <c r="G448" s="4">
        <f t="shared" si="33"/>
        <v>3.3687579788638904</v>
      </c>
      <c r="I448" s="4">
        <f t="shared" si="34"/>
        <v>1.0268952684942954</v>
      </c>
    </row>
    <row r="449" spans="1:9" x14ac:dyDescent="0.2">
      <c r="A449" s="4">
        <f>IF('True_Odds_Calculator_3-way'!A450="","",'True_Odds_Calculator_3-way'!A450)</f>
        <v>11.11</v>
      </c>
      <c r="B449" s="4">
        <f>IF('True_Odds_Calculator_3-way'!B450="","",'True_Odds_Calculator_3-way'!B450)</f>
        <v>5.66</v>
      </c>
      <c r="C449" s="4">
        <f>IF('True_Odds_Calculator_3-way'!C450="","",'True_Odds_Calculator_3-way'!C450)</f>
        <v>1.28</v>
      </c>
      <c r="D449" s="4">
        <f t="shared" si="30"/>
        <v>4.793744612977191E-2</v>
      </c>
      <c r="E449" s="4">
        <f t="shared" si="31"/>
        <v>13.508064252664248</v>
      </c>
      <c r="F449" s="4">
        <f t="shared" si="32"/>
        <v>6.2228025987472186</v>
      </c>
      <c r="G449" s="4">
        <f t="shared" si="33"/>
        <v>1.3067268906351561</v>
      </c>
      <c r="I449" s="4">
        <f t="shared" si="34"/>
        <v>1.0479374461297719</v>
      </c>
    </row>
    <row r="450" spans="1:9" x14ac:dyDescent="0.2">
      <c r="A450" s="4">
        <f>IF('True_Odds_Calculator_3-way'!A451="","",'True_Odds_Calculator_3-way'!A451)</f>
        <v>1.73</v>
      </c>
      <c r="B450" s="4">
        <f>IF('True_Odds_Calculator_3-way'!B451="","",'True_Odds_Calculator_3-way'!B451)</f>
        <v>3.87</v>
      </c>
      <c r="C450" s="4">
        <f>IF('True_Odds_Calculator_3-way'!C451="","",'True_Odds_Calculator_3-way'!C451)</f>
        <v>4.8600000000000003</v>
      </c>
      <c r="D450" s="4">
        <f t="shared" si="30"/>
        <v>4.219393176989028E-2</v>
      </c>
      <c r="E450" s="4">
        <f t="shared" si="31"/>
        <v>1.7731438415891565</v>
      </c>
      <c r="F450" s="4">
        <f t="shared" si="32"/>
        <v>4.0927701850603802</v>
      </c>
      <c r="G450" s="4">
        <f t="shared" si="33"/>
        <v>5.2165746260257784</v>
      </c>
      <c r="I450" s="4">
        <f t="shared" si="34"/>
        <v>1.0421939317698903</v>
      </c>
    </row>
    <row r="451" spans="1:9" x14ac:dyDescent="0.2">
      <c r="A451" s="4">
        <f>IF('True_Odds_Calculator_3-way'!A452="","",'True_Odds_Calculator_3-way'!A452)</f>
        <v>2.37</v>
      </c>
      <c r="B451" s="4">
        <f>IF('True_Odds_Calculator_3-way'!B452="","",'True_Odds_Calculator_3-way'!B452)</f>
        <v>3.48</v>
      </c>
      <c r="C451" s="4">
        <f>IF('True_Odds_Calculator_3-way'!C452="","",'True_Odds_Calculator_3-way'!C452)</f>
        <v>3.04</v>
      </c>
      <c r="D451" s="4">
        <f t="shared" ref="D451:D514" si="35">IF(A451="","",((1/A451)+(1/B451)+(1/C451))-1)</f>
        <v>3.8244618530175245E-2</v>
      </c>
      <c r="E451" s="4">
        <f t="shared" ref="E451:E514" si="36">IF(A451="","",(3*A451)/(3-($D451*A451)))</f>
        <v>2.4438362317009839</v>
      </c>
      <c r="F451" s="4">
        <f t="shared" ref="F451:F514" si="37">IF(B451="","",(3*B451)/(3-($D451*B451)))</f>
        <v>3.6415529729993512</v>
      </c>
      <c r="G451" s="4">
        <f t="shared" ref="G451:G514" si="38">IF(C451="","",(3*C451)/(3-($D451*C451)))</f>
        <v>3.1625637237688142</v>
      </c>
      <c r="I451" s="4">
        <f t="shared" ref="I451:I514" si="39">IF(A451="","",D451+1)</f>
        <v>1.0382446185301752</v>
      </c>
    </row>
    <row r="452" spans="1:9" x14ac:dyDescent="0.2">
      <c r="A452" s="4">
        <f>IF('True_Odds_Calculator_3-way'!A453="","",'True_Odds_Calculator_3-way'!A453)</f>
        <v>3.56</v>
      </c>
      <c r="B452" s="4">
        <f>IF('True_Odds_Calculator_3-way'!B453="","",'True_Odds_Calculator_3-way'!B453)</f>
        <v>4.05</v>
      </c>
      <c r="C452" s="4">
        <f>IF('True_Odds_Calculator_3-way'!C453="","",'True_Odds_Calculator_3-way'!C453)</f>
        <v>1.95</v>
      </c>
      <c r="D452" s="4">
        <f t="shared" si="35"/>
        <v>4.0632969471920966E-2</v>
      </c>
      <c r="E452" s="4">
        <f t="shared" si="36"/>
        <v>3.7403514840288965</v>
      </c>
      <c r="F452" s="4">
        <f t="shared" si="37"/>
        <v>4.2850545631896617</v>
      </c>
      <c r="G452" s="4">
        <f t="shared" si="38"/>
        <v>2.0028994386344854</v>
      </c>
      <c r="I452" s="4">
        <f t="shared" si="39"/>
        <v>1.040632969471921</v>
      </c>
    </row>
    <row r="453" spans="1:9" x14ac:dyDescent="0.2">
      <c r="A453" s="4">
        <f>IF('True_Odds_Calculator_3-way'!A454="","",'True_Odds_Calculator_3-way'!A454)</f>
        <v>2.02</v>
      </c>
      <c r="B453" s="4">
        <f>IF('True_Odds_Calculator_3-way'!B454="","",'True_Odds_Calculator_3-way'!B454)</f>
        <v>3.35</v>
      </c>
      <c r="C453" s="4">
        <f>IF('True_Odds_Calculator_3-way'!C454="","",'True_Odds_Calculator_3-way'!C454)</f>
        <v>4.0599999999999996</v>
      </c>
      <c r="D453" s="4">
        <f t="shared" si="35"/>
        <v>3.9862386356273927E-2</v>
      </c>
      <c r="E453" s="4">
        <f t="shared" si="36"/>
        <v>2.0757135496232229</v>
      </c>
      <c r="F453" s="4">
        <f t="shared" si="37"/>
        <v>3.5060654863236231</v>
      </c>
      <c r="G453" s="4">
        <f t="shared" si="38"/>
        <v>4.291514759588499</v>
      </c>
      <c r="I453" s="4">
        <f t="shared" si="39"/>
        <v>1.0398623863562739</v>
      </c>
    </row>
    <row r="454" spans="1:9" x14ac:dyDescent="0.2">
      <c r="A454" s="4">
        <f>IF('True_Odds_Calculator_3-way'!A455="","",'True_Odds_Calculator_3-way'!A455)</f>
        <v>1.92</v>
      </c>
      <c r="B454" s="4">
        <f>IF('True_Odds_Calculator_3-way'!B455="","",'True_Odds_Calculator_3-way'!B455)</f>
        <v>3.7</v>
      </c>
      <c r="C454" s="4">
        <f>IF('True_Odds_Calculator_3-way'!C455="","",'True_Odds_Calculator_3-way'!C455)</f>
        <v>4.0199999999999996</v>
      </c>
      <c r="D454" s="4">
        <f t="shared" si="35"/>
        <v>3.985982250907627E-2</v>
      </c>
      <c r="E454" s="4">
        <f t="shared" si="36"/>
        <v>1.9702619465509819</v>
      </c>
      <c r="F454" s="4">
        <f t="shared" si="37"/>
        <v>3.8912979495732367</v>
      </c>
      <c r="G454" s="4">
        <f t="shared" si="38"/>
        <v>4.2468325065134369</v>
      </c>
      <c r="I454" s="4">
        <f t="shared" si="39"/>
        <v>1.0398598225090763</v>
      </c>
    </row>
    <row r="455" spans="1:9" x14ac:dyDescent="0.2">
      <c r="A455" s="4">
        <f>IF('True_Odds_Calculator_3-way'!A456="","",'True_Odds_Calculator_3-way'!A456)</f>
        <v>1.74</v>
      </c>
      <c r="B455" s="4">
        <f>IF('True_Odds_Calculator_3-way'!B456="","",'True_Odds_Calculator_3-way'!B456)</f>
        <v>3.91</v>
      </c>
      <c r="C455" s="4">
        <f>IF('True_Odds_Calculator_3-way'!C456="","",'True_Odds_Calculator_3-way'!C456)</f>
        <v>4.78</v>
      </c>
      <c r="D455" s="4">
        <f t="shared" si="35"/>
        <v>3.9672140301987735E-2</v>
      </c>
      <c r="E455" s="4">
        <f t="shared" si="36"/>
        <v>1.7809800688771724</v>
      </c>
      <c r="F455" s="4">
        <f t="shared" si="37"/>
        <v>4.1231939612159048</v>
      </c>
      <c r="G455" s="4">
        <f t="shared" si="38"/>
        <v>5.102536122809707</v>
      </c>
      <c r="I455" s="4">
        <f t="shared" si="39"/>
        <v>1.0396721403019877</v>
      </c>
    </row>
    <row r="456" spans="1:9" x14ac:dyDescent="0.2">
      <c r="A456" s="4">
        <f>IF('True_Odds_Calculator_3-way'!A457="","",'True_Odds_Calculator_3-way'!A457)</f>
        <v>3.11</v>
      </c>
      <c r="B456" s="4">
        <f>IF('True_Odds_Calculator_3-way'!B457="","",'True_Odds_Calculator_3-way'!B457)</f>
        <v>3.5</v>
      </c>
      <c r="C456" s="4">
        <f>IF('True_Odds_Calculator_3-way'!C457="","",'True_Odds_Calculator_3-way'!C457)</f>
        <v>2.31</v>
      </c>
      <c r="D456" s="4">
        <f t="shared" si="35"/>
        <v>4.0158126974847219E-2</v>
      </c>
      <c r="E456" s="4">
        <f t="shared" si="36"/>
        <v>3.2450952345102766</v>
      </c>
      <c r="F456" s="4">
        <f t="shared" si="37"/>
        <v>3.6720392551070824</v>
      </c>
      <c r="G456" s="4">
        <f t="shared" si="38"/>
        <v>2.3837084554554</v>
      </c>
      <c r="I456" s="4">
        <f t="shared" si="39"/>
        <v>1.0401581269748472</v>
      </c>
    </row>
    <row r="457" spans="1:9" x14ac:dyDescent="0.2">
      <c r="A457" s="4">
        <f>IF('True_Odds_Calculator_3-way'!A458="","",'True_Odds_Calculator_3-way'!A458)</f>
        <v>1.99</v>
      </c>
      <c r="B457" s="4">
        <f>IF('True_Odds_Calculator_3-way'!B458="","",'True_Odds_Calculator_3-way'!B458)</f>
        <v>3.64</v>
      </c>
      <c r="C457" s="4">
        <f>IF('True_Odds_Calculator_3-way'!C458="","",'True_Odds_Calculator_3-way'!C458)</f>
        <v>3.81</v>
      </c>
      <c r="D457" s="4">
        <f t="shared" si="35"/>
        <v>3.9705029140394865E-2</v>
      </c>
      <c r="E457" s="4">
        <f t="shared" si="36"/>
        <v>2.0438297110972914</v>
      </c>
      <c r="F457" s="4">
        <f t="shared" si="37"/>
        <v>3.8242341448345569</v>
      </c>
      <c r="G457" s="4">
        <f t="shared" si="38"/>
        <v>4.0123229368952265</v>
      </c>
      <c r="I457" s="4">
        <f t="shared" si="39"/>
        <v>1.0397050291403949</v>
      </c>
    </row>
    <row r="458" spans="1:9" x14ac:dyDescent="0.2">
      <c r="A458" s="4">
        <f>IF('True_Odds_Calculator_3-way'!A459="","",'True_Odds_Calculator_3-way'!A459)</f>
        <v>3.79</v>
      </c>
      <c r="B458" s="4">
        <f>IF('True_Odds_Calculator_3-way'!B459="","",'True_Odds_Calculator_3-way'!B459)</f>
        <v>3.43</v>
      </c>
      <c r="C458" s="4">
        <f>IF('True_Odds_Calculator_3-way'!C459="","",'True_Odds_Calculator_3-way'!C459)</f>
        <v>2.0699999999999998</v>
      </c>
      <c r="D458" s="4">
        <f t="shared" si="35"/>
        <v>3.8489219688050191E-2</v>
      </c>
      <c r="E458" s="4">
        <f t="shared" si="36"/>
        <v>3.9837065946447749</v>
      </c>
      <c r="F458" s="4">
        <f t="shared" si="37"/>
        <v>3.5878886563524683</v>
      </c>
      <c r="G458" s="4">
        <f t="shared" si="38"/>
        <v>2.1264739632370446</v>
      </c>
      <c r="I458" s="4">
        <f t="shared" si="39"/>
        <v>1.0384892196880502</v>
      </c>
    </row>
    <row r="459" spans="1:9" x14ac:dyDescent="0.2">
      <c r="A459" s="4">
        <f>IF('True_Odds_Calculator_3-way'!A460="","",'True_Odds_Calculator_3-way'!A460)</f>
        <v>5.94</v>
      </c>
      <c r="B459" s="4">
        <f>IF('True_Odds_Calculator_3-way'!B460="","",'True_Odds_Calculator_3-way'!B460)</f>
        <v>4.93</v>
      </c>
      <c r="C459" s="4">
        <f>IF('True_Odds_Calculator_3-way'!C460="","",'True_Odds_Calculator_3-way'!C460)</f>
        <v>1.49</v>
      </c>
      <c r="D459" s="4">
        <f t="shared" si="35"/>
        <v>4.233086453977597E-2</v>
      </c>
      <c r="E459" s="4">
        <f t="shared" si="36"/>
        <v>6.4834075266153288</v>
      </c>
      <c r="F459" s="4">
        <f t="shared" si="37"/>
        <v>5.2985896077184815</v>
      </c>
      <c r="G459" s="4">
        <f t="shared" si="38"/>
        <v>1.5219990084826842</v>
      </c>
      <c r="I459" s="4">
        <f t="shared" si="39"/>
        <v>1.042330864539776</v>
      </c>
    </row>
    <row r="460" spans="1:9" x14ac:dyDescent="0.2">
      <c r="A460" s="4">
        <f>IF('True_Odds_Calculator_3-way'!A461="","",'True_Odds_Calculator_3-way'!A461)</f>
        <v>2.15</v>
      </c>
      <c r="B460" s="4">
        <f>IF('True_Odds_Calculator_3-way'!B461="","",'True_Odds_Calculator_3-way'!B461)</f>
        <v>3.21</v>
      </c>
      <c r="C460" s="4">
        <f>IF('True_Odds_Calculator_3-way'!C461="","",'True_Odds_Calculator_3-way'!C461)</f>
        <v>3.79</v>
      </c>
      <c r="D460" s="4">
        <f t="shared" si="35"/>
        <v>4.0495001564609501E-2</v>
      </c>
      <c r="E460" s="4">
        <f t="shared" si="36"/>
        <v>2.2142609933805013</v>
      </c>
      <c r="F460" s="4">
        <f t="shared" si="37"/>
        <v>3.3553877839083883</v>
      </c>
      <c r="G460" s="4">
        <f t="shared" si="38"/>
        <v>3.9943454625371939</v>
      </c>
      <c r="I460" s="4">
        <f t="shared" si="39"/>
        <v>1.0404950015646095</v>
      </c>
    </row>
    <row r="461" spans="1:9" x14ac:dyDescent="0.2">
      <c r="A461" s="4">
        <f>IF('True_Odds_Calculator_3-way'!A462="","",'True_Odds_Calculator_3-way'!A462)</f>
        <v>1.24</v>
      </c>
      <c r="B461" s="4">
        <f>IF('True_Odds_Calculator_3-way'!B462="","",'True_Odds_Calculator_3-way'!B462)</f>
        <v>7.02</v>
      </c>
      <c r="C461" s="4">
        <f>IF('True_Odds_Calculator_3-way'!C462="","",'True_Odds_Calculator_3-way'!C462)</f>
        <v>12.05</v>
      </c>
      <c r="D461" s="4">
        <f t="shared" si="35"/>
        <v>3.1889307220588137E-2</v>
      </c>
      <c r="E461" s="4">
        <f t="shared" si="36"/>
        <v>1.2565626437039557</v>
      </c>
      <c r="F461" s="4">
        <f t="shared" si="37"/>
        <v>7.5860807732882281</v>
      </c>
      <c r="G461" s="4">
        <f t="shared" si="38"/>
        <v>13.820213408849757</v>
      </c>
      <c r="I461" s="4">
        <f t="shared" si="39"/>
        <v>1.0318893072205881</v>
      </c>
    </row>
    <row r="462" spans="1:9" x14ac:dyDescent="0.2">
      <c r="A462" s="4">
        <f>IF('True_Odds_Calculator_3-way'!A463="","",'True_Odds_Calculator_3-way'!A463)</f>
        <v>1.53</v>
      </c>
      <c r="B462" s="4">
        <f>IF('True_Odds_Calculator_3-way'!B463="","",'True_Odds_Calculator_3-way'!B463)</f>
        <v>4.49</v>
      </c>
      <c r="C462" s="4">
        <f>IF('True_Odds_Calculator_3-way'!C463="","",'True_Odds_Calculator_3-way'!C463)</f>
        <v>6.65</v>
      </c>
      <c r="D462" s="4">
        <f t="shared" si="35"/>
        <v>2.6687860311944034E-2</v>
      </c>
      <c r="E462" s="4">
        <f t="shared" si="36"/>
        <v>1.5511118872614693</v>
      </c>
      <c r="F462" s="4">
        <f t="shared" si="37"/>
        <v>4.6768048244106115</v>
      </c>
      <c r="G462" s="4">
        <f t="shared" si="38"/>
        <v>7.0681375179507073</v>
      </c>
      <c r="I462" s="4">
        <f t="shared" si="39"/>
        <v>1.026687860311944</v>
      </c>
    </row>
    <row r="463" spans="1:9" x14ac:dyDescent="0.2">
      <c r="A463" s="4">
        <f>IF('True_Odds_Calculator_3-way'!A464="","",'True_Odds_Calculator_3-way'!A464)</f>
        <v>2.38</v>
      </c>
      <c r="B463" s="4">
        <f>IF('True_Odds_Calculator_3-way'!B464="","",'True_Odds_Calculator_3-way'!B464)</f>
        <v>3.37</v>
      </c>
      <c r="C463" s="4">
        <f>IF('True_Odds_Calculator_3-way'!C464="","",'True_Odds_Calculator_3-way'!C464)</f>
        <v>3.22</v>
      </c>
      <c r="D463" s="4">
        <f t="shared" si="35"/>
        <v>2.7462978482581279E-2</v>
      </c>
      <c r="E463" s="4">
        <f t="shared" si="36"/>
        <v>2.4330086809417586</v>
      </c>
      <c r="F463" s="4">
        <f t="shared" si="37"/>
        <v>3.4772741838397825</v>
      </c>
      <c r="G463" s="4">
        <f t="shared" si="38"/>
        <v>3.3177985153815444</v>
      </c>
      <c r="I463" s="4">
        <f t="shared" si="39"/>
        <v>1.0274629784825813</v>
      </c>
    </row>
    <row r="464" spans="1:9" x14ac:dyDescent="0.2">
      <c r="A464" s="4">
        <f>IF('True_Odds_Calculator_3-way'!A465="","",'True_Odds_Calculator_3-way'!A465)</f>
        <v>2.21</v>
      </c>
      <c r="B464" s="4">
        <f>IF('True_Odds_Calculator_3-way'!B465="","",'True_Odds_Calculator_3-way'!B465)</f>
        <v>3.42</v>
      </c>
      <c r="C464" s="4">
        <f>IF('True_Odds_Calculator_3-way'!C465="","",'True_Odds_Calculator_3-way'!C465)</f>
        <v>3.54</v>
      </c>
      <c r="D464" s="4">
        <f t="shared" si="35"/>
        <v>2.7372224307733672E-2</v>
      </c>
      <c r="E464" s="4">
        <f t="shared" si="36"/>
        <v>2.2554799608452596</v>
      </c>
      <c r="F464" s="4">
        <f t="shared" si="37"/>
        <v>3.5301561785057047</v>
      </c>
      <c r="G464" s="4">
        <f t="shared" si="38"/>
        <v>3.6581555893047875</v>
      </c>
      <c r="I464" s="4">
        <f t="shared" si="39"/>
        <v>1.0273722243077337</v>
      </c>
    </row>
    <row r="465" spans="1:9" x14ac:dyDescent="0.2">
      <c r="A465" s="4">
        <f>IF('True_Odds_Calculator_3-way'!A466="","",'True_Odds_Calculator_3-way'!A466)</f>
        <v>2.16</v>
      </c>
      <c r="B465" s="4">
        <f>IF('True_Odds_Calculator_3-way'!B466="","",'True_Odds_Calculator_3-way'!B466)</f>
        <v>3.56</v>
      </c>
      <c r="C465" s="4">
        <f>IF('True_Odds_Calculator_3-way'!C466="","",'True_Odds_Calculator_3-way'!C466)</f>
        <v>3.52</v>
      </c>
      <c r="D465" s="4">
        <f t="shared" si="35"/>
        <v>2.7952748458366372E-2</v>
      </c>
      <c r="E465" s="4">
        <f t="shared" si="36"/>
        <v>2.2043650035268896</v>
      </c>
      <c r="F465" s="4">
        <f t="shared" si="37"/>
        <v>3.6821387320142311</v>
      </c>
      <c r="G465" s="4">
        <f t="shared" si="38"/>
        <v>3.6393634475716237</v>
      </c>
      <c r="I465" s="4">
        <f t="shared" si="39"/>
        <v>1.0279527484583664</v>
      </c>
    </row>
    <row r="466" spans="1:9" x14ac:dyDescent="0.2">
      <c r="A466" s="4">
        <f>IF('True_Odds_Calculator_3-way'!A467="","",'True_Odds_Calculator_3-way'!A467)</f>
        <v>6.1</v>
      </c>
      <c r="B466" s="4">
        <f>IF('True_Odds_Calculator_3-way'!B467="","",'True_Odds_Calculator_3-way'!B467)</f>
        <v>3.73</v>
      </c>
      <c r="C466" s="4">
        <f>IF('True_Odds_Calculator_3-way'!C467="","",'True_Odds_Calculator_3-way'!C467)</f>
        <v>1.68</v>
      </c>
      <c r="D466" s="4">
        <f t="shared" si="35"/>
        <v>2.7269036212911768E-2</v>
      </c>
      <c r="E466" s="4">
        <f t="shared" si="36"/>
        <v>6.4580815054930936</v>
      </c>
      <c r="F466" s="4">
        <f t="shared" si="37"/>
        <v>3.8609019569289775</v>
      </c>
      <c r="G466" s="4">
        <f t="shared" si="38"/>
        <v>1.706052548892655</v>
      </c>
      <c r="I466" s="4">
        <f t="shared" si="39"/>
        <v>1.0272690362129118</v>
      </c>
    </row>
    <row r="467" spans="1:9" x14ac:dyDescent="0.2">
      <c r="A467" s="4">
        <f>IF('True_Odds_Calculator_3-way'!A468="","",'True_Odds_Calculator_3-way'!A468)</f>
        <v>1.98</v>
      </c>
      <c r="B467" s="4">
        <f>IF('True_Odds_Calculator_3-way'!B468="","",'True_Odds_Calculator_3-way'!B468)</f>
        <v>4</v>
      </c>
      <c r="C467" s="4">
        <f>IF('True_Odds_Calculator_3-way'!C468="","",'True_Odds_Calculator_3-way'!C468)</f>
        <v>3.71</v>
      </c>
      <c r="D467" s="4">
        <f t="shared" si="35"/>
        <v>2.4592284026246247E-2</v>
      </c>
      <c r="E467" s="4">
        <f t="shared" si="36"/>
        <v>2.0126674186138902</v>
      </c>
      <c r="F467" s="4">
        <f t="shared" si="37"/>
        <v>4.1356053071105521</v>
      </c>
      <c r="G467" s="4">
        <f t="shared" si="38"/>
        <v>3.826369295146153</v>
      </c>
      <c r="I467" s="4">
        <f t="shared" si="39"/>
        <v>1.0245922840262462</v>
      </c>
    </row>
    <row r="468" spans="1:9" x14ac:dyDescent="0.2">
      <c r="A468" s="4">
        <f>IF('True_Odds_Calculator_3-way'!A469="","",'True_Odds_Calculator_3-way'!A469)</f>
        <v>1.18</v>
      </c>
      <c r="B468" s="4">
        <f>IF('True_Odds_Calculator_3-way'!B469="","",'True_Odds_Calculator_3-way'!B469)</f>
        <v>7.87</v>
      </c>
      <c r="C468" s="4">
        <f>IF('True_Odds_Calculator_3-way'!C469="","",'True_Odds_Calculator_3-way'!C469)</f>
        <v>18.27</v>
      </c>
      <c r="D468" s="4">
        <f t="shared" si="35"/>
        <v>2.9256967661357658E-2</v>
      </c>
      <c r="E468" s="4">
        <f t="shared" si="36"/>
        <v>1.1937372182684758</v>
      </c>
      <c r="F468" s="4">
        <f t="shared" si="37"/>
        <v>8.5242422270328078</v>
      </c>
      <c r="G468" s="4">
        <f t="shared" si="38"/>
        <v>22.231008440731856</v>
      </c>
      <c r="I468" s="4">
        <f t="shared" si="39"/>
        <v>1.0292569676613577</v>
      </c>
    </row>
    <row r="469" spans="1:9" x14ac:dyDescent="0.2">
      <c r="A469" s="4">
        <f>IF('True_Odds_Calculator_3-way'!A470="","",'True_Odds_Calculator_3-way'!A470)</f>
        <v>3.38</v>
      </c>
      <c r="B469" s="4">
        <f>IF('True_Odds_Calculator_3-way'!B470="","",'True_Odds_Calculator_3-way'!B470)</f>
        <v>3.64</v>
      </c>
      <c r="C469" s="4">
        <f>IF('True_Odds_Calculator_3-way'!C470="","",'True_Odds_Calculator_3-way'!C470)</f>
        <v>2.21</v>
      </c>
      <c r="D469" s="4">
        <f t="shared" si="35"/>
        <v>2.3071950673760666E-2</v>
      </c>
      <c r="E469" s="4">
        <f t="shared" si="36"/>
        <v>3.4702059128034057</v>
      </c>
      <c r="F469" s="4">
        <f t="shared" si="37"/>
        <v>3.7448327229842966</v>
      </c>
      <c r="G469" s="4">
        <f t="shared" si="38"/>
        <v>2.2482113578774778</v>
      </c>
      <c r="I469" s="4">
        <f t="shared" si="39"/>
        <v>1.0230719506737607</v>
      </c>
    </row>
    <row r="470" spans="1:9" x14ac:dyDescent="0.2">
      <c r="A470" s="4">
        <f>IF('True_Odds_Calculator_3-way'!A471="","",'True_Odds_Calculator_3-way'!A471)</f>
        <v>2.54</v>
      </c>
      <c r="B470" s="4">
        <f>IF('True_Odds_Calculator_3-way'!B471="","",'True_Odds_Calculator_3-way'!B471)</f>
        <v>3.47</v>
      </c>
      <c r="C470" s="4">
        <f>IF('True_Odds_Calculator_3-way'!C471="","",'True_Odds_Calculator_3-way'!C471)</f>
        <v>2.94</v>
      </c>
      <c r="D470" s="4">
        <f t="shared" si="35"/>
        <v>2.202127986368918E-2</v>
      </c>
      <c r="E470" s="4">
        <f t="shared" si="36"/>
        <v>2.5882572373114732</v>
      </c>
      <c r="F470" s="4">
        <f t="shared" si="37"/>
        <v>3.5606954727179683</v>
      </c>
      <c r="G470" s="4">
        <f t="shared" si="38"/>
        <v>3.004847168843666</v>
      </c>
      <c r="I470" s="4">
        <f t="shared" si="39"/>
        <v>1.0220212798636892</v>
      </c>
    </row>
    <row r="471" spans="1:9" x14ac:dyDescent="0.2">
      <c r="A471" s="4">
        <f>IF('True_Odds_Calculator_3-way'!A472="","",'True_Odds_Calculator_3-way'!A472)</f>
        <v>2.38</v>
      </c>
      <c r="B471" s="4">
        <f>IF('True_Odds_Calculator_3-way'!B472="","",'True_Odds_Calculator_3-way'!B472)</f>
        <v>3.28</v>
      </c>
      <c r="C471" s="4">
        <f>IF('True_Odds_Calculator_3-way'!C472="","",'True_Odds_Calculator_3-way'!C472)</f>
        <v>3.36</v>
      </c>
      <c r="D471" s="4">
        <f t="shared" si="35"/>
        <v>2.2665163626426121E-2</v>
      </c>
      <c r="E471" s="4">
        <f t="shared" si="36"/>
        <v>2.4235784361072397</v>
      </c>
      <c r="F471" s="4">
        <f t="shared" si="37"/>
        <v>3.3633456522987952</v>
      </c>
      <c r="G471" s="4">
        <f t="shared" si="38"/>
        <v>3.4475151134490067</v>
      </c>
      <c r="I471" s="4">
        <f t="shared" si="39"/>
        <v>1.0226651636264261</v>
      </c>
    </row>
    <row r="472" spans="1:9" x14ac:dyDescent="0.2">
      <c r="A472" s="4">
        <f>IF('True_Odds_Calculator_3-way'!A473="","",'True_Odds_Calculator_3-way'!A473)</f>
        <v>2.0099999999999998</v>
      </c>
      <c r="B472" s="4">
        <f>IF('True_Odds_Calculator_3-way'!B473="","",'True_Odds_Calculator_3-way'!B473)</f>
        <v>3.54</v>
      </c>
      <c r="C472" s="4">
        <f>IF('True_Odds_Calculator_3-way'!C473="","",'True_Odds_Calculator_3-way'!C473)</f>
        <v>4.1100000000000003</v>
      </c>
      <c r="D472" s="4">
        <f t="shared" si="35"/>
        <v>2.3307315950249929E-2</v>
      </c>
      <c r="E472" s="4">
        <f t="shared" si="36"/>
        <v>2.0418858893027449</v>
      </c>
      <c r="F472" s="4">
        <f t="shared" si="37"/>
        <v>3.6401126825359249</v>
      </c>
      <c r="G472" s="4">
        <f t="shared" si="38"/>
        <v>4.2455652407204321</v>
      </c>
      <c r="I472" s="4">
        <f t="shared" si="39"/>
        <v>1.0233073159502499</v>
      </c>
    </row>
    <row r="473" spans="1:9" x14ac:dyDescent="0.2">
      <c r="A473" s="4">
        <f>IF('True_Odds_Calculator_3-way'!A474="","",'True_Odds_Calculator_3-way'!A474)</f>
        <v>1.65</v>
      </c>
      <c r="B473" s="4">
        <f>IF('True_Odds_Calculator_3-way'!B474="","",'True_Odds_Calculator_3-way'!B474)</f>
        <v>3.84</v>
      </c>
      <c r="C473" s="4">
        <f>IF('True_Odds_Calculator_3-way'!C474="","",'True_Odds_Calculator_3-way'!C474)</f>
        <v>6.27</v>
      </c>
      <c r="D473" s="4">
        <f t="shared" si="35"/>
        <v>2.5966905901116499E-2</v>
      </c>
      <c r="E473" s="4">
        <f t="shared" si="36"/>
        <v>1.6739063933924745</v>
      </c>
      <c r="F473" s="4">
        <f t="shared" si="37"/>
        <v>3.9720205886234656</v>
      </c>
      <c r="G473" s="4">
        <f t="shared" si="38"/>
        <v>6.6298050446084371</v>
      </c>
      <c r="I473" s="4">
        <f t="shared" si="39"/>
        <v>1.0259669059011165</v>
      </c>
    </row>
    <row r="474" spans="1:9" x14ac:dyDescent="0.2">
      <c r="A474" s="4">
        <f>IF('True_Odds_Calculator_3-way'!A475="","",'True_Odds_Calculator_3-way'!A475)</f>
        <v>1.28</v>
      </c>
      <c r="B474" s="4">
        <f>IF('True_Odds_Calculator_3-way'!B475="","",'True_Odds_Calculator_3-way'!B475)</f>
        <v>6.17</v>
      </c>
      <c r="C474" s="4">
        <f>IF('True_Odds_Calculator_3-way'!C475="","",'True_Odds_Calculator_3-way'!C475)</f>
        <v>12.16</v>
      </c>
      <c r="D474" s="4">
        <f t="shared" si="35"/>
        <v>2.5561396400239023E-2</v>
      </c>
      <c r="E474" s="4">
        <f t="shared" si="36"/>
        <v>1.2941138591318666</v>
      </c>
      <c r="F474" s="4">
        <f t="shared" si="37"/>
        <v>6.5123632176192512</v>
      </c>
      <c r="G474" s="4">
        <f t="shared" si="38"/>
        <v>13.565506683863514</v>
      </c>
      <c r="I474" s="4">
        <f t="shared" si="39"/>
        <v>1.025561396400239</v>
      </c>
    </row>
    <row r="475" spans="1:9" x14ac:dyDescent="0.2">
      <c r="A475" s="4">
        <f>IF('True_Odds_Calculator_3-way'!A476="","",'True_Odds_Calculator_3-way'!A476)</f>
        <v>1.1599999999999999</v>
      </c>
      <c r="B475" s="4">
        <f>IF('True_Odds_Calculator_3-way'!B476="","",'True_Odds_Calculator_3-way'!B476)</f>
        <v>7.24</v>
      </c>
      <c r="C475" s="4">
        <f>IF('True_Odds_Calculator_3-way'!C476="","",'True_Odds_Calculator_3-way'!C476)</f>
        <v>16.03</v>
      </c>
      <c r="D475" s="4">
        <f t="shared" si="35"/>
        <v>6.2573544293913708E-2</v>
      </c>
      <c r="E475" s="4">
        <f t="shared" si="36"/>
        <v>1.188762225430251</v>
      </c>
      <c r="F475" s="4">
        <f t="shared" si="37"/>
        <v>8.5277883069788025</v>
      </c>
      <c r="G475" s="4">
        <f t="shared" si="38"/>
        <v>24.081771842506733</v>
      </c>
      <c r="I475" s="4">
        <f t="shared" si="39"/>
        <v>1.0625735442939137</v>
      </c>
    </row>
    <row r="476" spans="1:9" x14ac:dyDescent="0.2">
      <c r="A476" s="4">
        <f>IF('True_Odds_Calculator_3-way'!A477="","",'True_Odds_Calculator_3-way'!A477)</f>
        <v>6.27</v>
      </c>
      <c r="B476" s="4">
        <f>IF('True_Odds_Calculator_3-way'!B477="","",'True_Odds_Calculator_3-way'!B477)</f>
        <v>3.82</v>
      </c>
      <c r="C476" s="4">
        <f>IF('True_Odds_Calculator_3-way'!C477="","",'True_Odds_Calculator_3-way'!C477)</f>
        <v>1.57</v>
      </c>
      <c r="D476" s="4">
        <f t="shared" si="35"/>
        <v>5.8212413045121369E-2</v>
      </c>
      <c r="E476" s="4">
        <f t="shared" si="36"/>
        <v>7.1384977901308346</v>
      </c>
      <c r="F476" s="4">
        <f t="shared" si="37"/>
        <v>4.1258215996095196</v>
      </c>
      <c r="G476" s="4">
        <f t="shared" si="38"/>
        <v>1.6193321376909029</v>
      </c>
      <c r="I476" s="4">
        <f t="shared" si="39"/>
        <v>1.0582124130451214</v>
      </c>
    </row>
    <row r="477" spans="1:9" x14ac:dyDescent="0.2">
      <c r="A477" s="4">
        <f>IF('True_Odds_Calculator_3-way'!A478="","",'True_Odds_Calculator_3-way'!A478)</f>
        <v>2.14</v>
      </c>
      <c r="B477" s="4">
        <f>IF('True_Odds_Calculator_3-way'!B478="","",'True_Odds_Calculator_3-way'!B478)</f>
        <v>3.52</v>
      </c>
      <c r="C477" s="4">
        <f>IF('True_Odds_Calculator_3-way'!C478="","",'True_Odds_Calculator_3-way'!C478)</f>
        <v>3.33</v>
      </c>
      <c r="D477" s="4">
        <f t="shared" si="35"/>
        <v>5.1680929017377641E-2</v>
      </c>
      <c r="E477" s="4">
        <f t="shared" si="36"/>
        <v>2.2219124220247157</v>
      </c>
      <c r="F477" s="4">
        <f t="shared" si="37"/>
        <v>3.7472279962617687</v>
      </c>
      <c r="G477" s="4">
        <f t="shared" si="38"/>
        <v>3.5326536107554851</v>
      </c>
      <c r="I477" s="4">
        <f t="shared" si="39"/>
        <v>1.0516809290173776</v>
      </c>
    </row>
    <row r="478" spans="1:9" x14ac:dyDescent="0.2">
      <c r="A478" s="4">
        <f>IF('True_Odds_Calculator_3-way'!A479="","",'True_Odds_Calculator_3-way'!A479)</f>
        <v>2.29</v>
      </c>
      <c r="B478" s="4">
        <f>IF('True_Odds_Calculator_3-way'!B479="","",'True_Odds_Calculator_3-way'!B479)</f>
        <v>3.12</v>
      </c>
      <c r="C478" s="4">
        <f>IF('True_Odds_Calculator_3-way'!C479="","",'True_Odds_Calculator_3-way'!C479)</f>
        <v>3.42</v>
      </c>
      <c r="D478" s="4">
        <f t="shared" si="35"/>
        <v>4.9591704038957518E-2</v>
      </c>
      <c r="E478" s="4">
        <f t="shared" si="36"/>
        <v>2.3800986356364677</v>
      </c>
      <c r="F478" s="4">
        <f t="shared" si="37"/>
        <v>3.2896657346814808</v>
      </c>
      <c r="G478" s="4">
        <f t="shared" si="38"/>
        <v>3.6249339848019662</v>
      </c>
      <c r="I478" s="4">
        <f t="shared" si="39"/>
        <v>1.0495917040389575</v>
      </c>
    </row>
    <row r="479" spans="1:9" x14ac:dyDescent="0.2">
      <c r="A479" s="4">
        <f>IF('True_Odds_Calculator_3-way'!A480="","",'True_Odds_Calculator_3-way'!A480)</f>
        <v>1.48</v>
      </c>
      <c r="B479" s="4">
        <f>IF('True_Odds_Calculator_3-way'!B480="","",'True_Odds_Calculator_3-way'!B480)</f>
        <v>4.2300000000000004</v>
      </c>
      <c r="C479" s="4">
        <f>IF('True_Odds_Calculator_3-way'!C480="","",'True_Odds_Calculator_3-way'!C480)</f>
        <v>6.91</v>
      </c>
      <c r="D479" s="4">
        <f t="shared" si="35"/>
        <v>5.6800095350454161E-2</v>
      </c>
      <c r="E479" s="4">
        <f t="shared" si="36"/>
        <v>1.5226672378532238</v>
      </c>
      <c r="F479" s="4">
        <f t="shared" si="37"/>
        <v>4.5982665931197761</v>
      </c>
      <c r="G479" s="4">
        <f t="shared" si="38"/>
        <v>7.9501092375036047</v>
      </c>
      <c r="I479" s="4">
        <f t="shared" si="39"/>
        <v>1.0568000953504542</v>
      </c>
    </row>
    <row r="480" spans="1:9" x14ac:dyDescent="0.2">
      <c r="A480" s="4">
        <f>IF('True_Odds_Calculator_3-way'!A481="","",'True_Odds_Calculator_3-way'!A481)</f>
        <v>1.54</v>
      </c>
      <c r="B480" s="4">
        <f>IF('True_Odds_Calculator_3-way'!B481="","",'True_Odds_Calculator_3-way'!B481)</f>
        <v>4.57</v>
      </c>
      <c r="C480" s="4">
        <f>IF('True_Odds_Calculator_3-way'!C481="","",'True_Odds_Calculator_3-way'!C481)</f>
        <v>6.39</v>
      </c>
      <c r="D480" s="4">
        <f t="shared" si="35"/>
        <v>2.4663552786337695E-2</v>
      </c>
      <c r="E480" s="4">
        <f t="shared" si="36"/>
        <v>1.5597473746771333</v>
      </c>
      <c r="F480" s="4">
        <f t="shared" si="37"/>
        <v>4.7484012926358634</v>
      </c>
      <c r="G480" s="4">
        <f t="shared" si="38"/>
        <v>6.7443008337931527</v>
      </c>
      <c r="I480" s="4">
        <f t="shared" si="39"/>
        <v>1.0246635527863377</v>
      </c>
    </row>
    <row r="481" spans="1:9" x14ac:dyDescent="0.2">
      <c r="A481" s="4">
        <f>IF('True_Odds_Calculator_3-way'!A482="","",'True_Odds_Calculator_3-way'!A482)</f>
        <v>2.9</v>
      </c>
      <c r="B481" s="4">
        <f>IF('True_Odds_Calculator_3-way'!B482="","",'True_Odds_Calculator_3-way'!B482)</f>
        <v>3.52</v>
      </c>
      <c r="C481" s="4">
        <f>IF('True_Odds_Calculator_3-way'!C482="","",'True_Odds_Calculator_3-way'!C482)</f>
        <v>2.54</v>
      </c>
      <c r="D481" s="4">
        <f t="shared" si="35"/>
        <v>2.2619282699380516E-2</v>
      </c>
      <c r="E481" s="4">
        <f t="shared" si="36"/>
        <v>2.9648268480769877</v>
      </c>
      <c r="F481" s="4">
        <f t="shared" si="37"/>
        <v>3.6159676303673574</v>
      </c>
      <c r="G481" s="4">
        <f t="shared" si="38"/>
        <v>2.5895932820019762</v>
      </c>
      <c r="I481" s="4">
        <f t="shared" si="39"/>
        <v>1.0226192826993805</v>
      </c>
    </row>
    <row r="482" spans="1:9" x14ac:dyDescent="0.2">
      <c r="A482" s="4">
        <f>IF('True_Odds_Calculator_3-way'!A483="","",'True_Odds_Calculator_3-way'!A483)</f>
        <v>1.68</v>
      </c>
      <c r="B482" s="4">
        <f>IF('True_Odds_Calculator_3-way'!B483="","",'True_Odds_Calculator_3-way'!B483)</f>
        <v>4.37</v>
      </c>
      <c r="C482" s="4">
        <f>IF('True_Odds_Calculator_3-way'!C483="","",'True_Odds_Calculator_3-way'!C483)</f>
        <v>5.0199999999999996</v>
      </c>
      <c r="D482" s="4">
        <f t="shared" si="35"/>
        <v>2.3274234434171426E-2</v>
      </c>
      <c r="E482" s="4">
        <f t="shared" si="36"/>
        <v>1.7021855567915674</v>
      </c>
      <c r="F482" s="4">
        <f t="shared" si="37"/>
        <v>4.523354385822512</v>
      </c>
      <c r="G482" s="4">
        <f t="shared" si="38"/>
        <v>5.2234293404951631</v>
      </c>
      <c r="I482" s="4">
        <f t="shared" si="39"/>
        <v>1.0232742344341714</v>
      </c>
    </row>
    <row r="483" spans="1:9" x14ac:dyDescent="0.2">
      <c r="A483" s="4">
        <f>IF('True_Odds_Calculator_3-way'!A484="","",'True_Odds_Calculator_3-way'!A484)</f>
        <v>1.24</v>
      </c>
      <c r="B483" s="4">
        <f>IF('True_Odds_Calculator_3-way'!B484="","",'True_Odds_Calculator_3-way'!B484)</f>
        <v>6.84</v>
      </c>
      <c r="C483" s="4">
        <f>IF('True_Odds_Calculator_3-way'!C484="","",'True_Odds_Calculator_3-way'!C484)</f>
        <v>12.28</v>
      </c>
      <c r="D483" s="4">
        <f t="shared" si="35"/>
        <v>3.4083668068283002E-2</v>
      </c>
      <c r="E483" s="4">
        <f t="shared" si="36"/>
        <v>1.2577186346461842</v>
      </c>
      <c r="F483" s="4">
        <f t="shared" si="37"/>
        <v>7.4163285518762541</v>
      </c>
      <c r="G483" s="4">
        <f t="shared" si="38"/>
        <v>14.271035085514189</v>
      </c>
      <c r="I483" s="4">
        <f t="shared" si="39"/>
        <v>1.034083668068283</v>
      </c>
    </row>
    <row r="484" spans="1:9" x14ac:dyDescent="0.2">
      <c r="A484" s="4">
        <f>IF('True_Odds_Calculator_3-way'!A485="","",'True_Odds_Calculator_3-way'!A485)</f>
        <v>2.4900000000000002</v>
      </c>
      <c r="B484" s="4">
        <f>IF('True_Odds_Calculator_3-way'!B485="","",'True_Odds_Calculator_3-way'!B485)</f>
        <v>3.58</v>
      </c>
      <c r="C484" s="4">
        <f>IF('True_Odds_Calculator_3-way'!C485="","",'True_Odds_Calculator_3-way'!C485)</f>
        <v>2.93</v>
      </c>
      <c r="D484" s="4">
        <f t="shared" si="35"/>
        <v>2.2232962969003678E-2</v>
      </c>
      <c r="E484" s="4">
        <f t="shared" si="36"/>
        <v>2.5368127164426935</v>
      </c>
      <c r="F484" s="4">
        <f t="shared" si="37"/>
        <v>3.6775708676536056</v>
      </c>
      <c r="G484" s="4">
        <f t="shared" si="38"/>
        <v>2.9950347654333744</v>
      </c>
      <c r="I484" s="4">
        <f t="shared" si="39"/>
        <v>1.0222329629690037</v>
      </c>
    </row>
    <row r="485" spans="1:9" x14ac:dyDescent="0.2">
      <c r="A485" s="4">
        <f>IF('True_Odds_Calculator_3-way'!A486="","",'True_Odds_Calculator_3-way'!A486)</f>
        <v>2.63</v>
      </c>
      <c r="B485" s="4">
        <f>IF('True_Odds_Calculator_3-way'!B486="","",'True_Odds_Calculator_3-way'!B486)</f>
        <v>2.95</v>
      </c>
      <c r="C485" s="4">
        <f>IF('True_Odds_Calculator_3-way'!C486="","",'True_Odds_Calculator_3-way'!C486)</f>
        <v>3.25</v>
      </c>
      <c r="D485" s="4">
        <f t="shared" si="35"/>
        <v>2.6903495421894519E-2</v>
      </c>
      <c r="E485" s="4">
        <f t="shared" si="36"/>
        <v>2.693527927254276</v>
      </c>
      <c r="F485" s="4">
        <f t="shared" si="37"/>
        <v>3.0301632843129895</v>
      </c>
      <c r="G485" s="4">
        <f t="shared" si="38"/>
        <v>3.3475663386382113</v>
      </c>
      <c r="I485" s="4">
        <f t="shared" si="39"/>
        <v>1.0269034954218945</v>
      </c>
    </row>
    <row r="486" spans="1:9" x14ac:dyDescent="0.2">
      <c r="A486" s="4">
        <f>IF('True_Odds_Calculator_3-way'!A487="","",'True_Odds_Calculator_3-way'!A487)</f>
        <v>1.68</v>
      </c>
      <c r="B486" s="4">
        <f>IF('True_Odds_Calculator_3-way'!B487="","",'True_Odds_Calculator_3-way'!B487)</f>
        <v>3.79</v>
      </c>
      <c r="C486" s="4">
        <f>IF('True_Odds_Calculator_3-way'!C487="","",'True_Odds_Calculator_3-way'!C487)</f>
        <v>5.76</v>
      </c>
      <c r="D486" s="4">
        <f t="shared" si="35"/>
        <v>3.2701449093269774E-2</v>
      </c>
      <c r="E486" s="4">
        <f t="shared" si="36"/>
        <v>1.7113394364998427</v>
      </c>
      <c r="F486" s="4">
        <f t="shared" si="37"/>
        <v>3.9533229621913244</v>
      </c>
      <c r="G486" s="4">
        <f t="shared" si="38"/>
        <v>6.1458800313166968</v>
      </c>
      <c r="I486" s="4">
        <f t="shared" si="39"/>
        <v>1.0327014490932698</v>
      </c>
    </row>
    <row r="487" spans="1:9" x14ac:dyDescent="0.2">
      <c r="A487" s="4">
        <f>IF('True_Odds_Calculator_3-way'!A488="","",'True_Odds_Calculator_3-way'!A488)</f>
        <v>2.79</v>
      </c>
      <c r="B487" s="4">
        <f>IF('True_Odds_Calculator_3-way'!B488="","",'True_Odds_Calculator_3-way'!B488)</f>
        <v>3.68</v>
      </c>
      <c r="C487" s="4">
        <f>IF('True_Odds_Calculator_3-way'!C488="","",'True_Odds_Calculator_3-way'!C488)</f>
        <v>2.5099999999999998</v>
      </c>
      <c r="D487" s="4">
        <f t="shared" si="35"/>
        <v>2.8568444004875015E-2</v>
      </c>
      <c r="E487" s="4">
        <f t="shared" si="36"/>
        <v>2.8661497376082576</v>
      </c>
      <c r="F487" s="4">
        <f t="shared" si="37"/>
        <v>3.8136452229407447</v>
      </c>
      <c r="G487" s="4">
        <f t="shared" si="38"/>
        <v>2.5714638089294222</v>
      </c>
      <c r="I487" s="4">
        <f t="shared" si="39"/>
        <v>1.028568444004875</v>
      </c>
    </row>
    <row r="488" spans="1:9" x14ac:dyDescent="0.2">
      <c r="A488" s="4">
        <f>IF('True_Odds_Calculator_3-way'!A489="","",'True_Odds_Calculator_3-way'!A489)</f>
        <v>2.46</v>
      </c>
      <c r="B488" s="4">
        <f>IF('True_Odds_Calculator_3-way'!B489="","",'True_Odds_Calculator_3-way'!B489)</f>
        <v>3.52</v>
      </c>
      <c r="C488" s="4">
        <f>IF('True_Odds_Calculator_3-way'!C489="","",'True_Odds_Calculator_3-way'!C489)</f>
        <v>2.97</v>
      </c>
      <c r="D488" s="4">
        <f t="shared" si="35"/>
        <v>2.7295310831896291E-2</v>
      </c>
      <c r="E488" s="4">
        <f t="shared" si="36"/>
        <v>2.5163206791744521</v>
      </c>
      <c r="F488" s="4">
        <f t="shared" si="37"/>
        <v>3.636463180947167</v>
      </c>
      <c r="G488" s="4">
        <f t="shared" si="38"/>
        <v>3.0524853511034986</v>
      </c>
      <c r="I488" s="4">
        <f t="shared" si="39"/>
        <v>1.0272953108318963</v>
      </c>
    </row>
    <row r="489" spans="1:9" x14ac:dyDescent="0.2">
      <c r="A489" s="4">
        <f>IF('True_Odds_Calculator_3-way'!A490="","",'True_Odds_Calculator_3-way'!A490)</f>
        <v>3.37</v>
      </c>
      <c r="B489" s="4">
        <f>IF('True_Odds_Calculator_3-way'!B490="","",'True_Odds_Calculator_3-way'!B490)</f>
        <v>3.89</v>
      </c>
      <c r="C489" s="4">
        <f>IF('True_Odds_Calculator_3-way'!C490="","",'True_Odds_Calculator_3-way'!C490)</f>
        <v>2.1</v>
      </c>
      <c r="D489" s="4">
        <f t="shared" si="35"/>
        <v>2.9995789975346465E-2</v>
      </c>
      <c r="E489" s="4">
        <f t="shared" si="36"/>
        <v>3.4875126840962229</v>
      </c>
      <c r="F489" s="4">
        <f t="shared" si="37"/>
        <v>4.0474226460569174</v>
      </c>
      <c r="G489" s="4">
        <f t="shared" si="38"/>
        <v>2.145039508203832</v>
      </c>
      <c r="I489" s="4">
        <f t="shared" si="39"/>
        <v>1.0299957899753465</v>
      </c>
    </row>
    <row r="490" spans="1:9" x14ac:dyDescent="0.2">
      <c r="A490" s="4">
        <f>IF('True_Odds_Calculator_3-way'!A491="","",'True_Odds_Calculator_3-way'!A491)</f>
        <v>1.47</v>
      </c>
      <c r="B490" s="4">
        <f>IF('True_Odds_Calculator_3-way'!B491="","",'True_Odds_Calculator_3-way'!B491)</f>
        <v>5.03</v>
      </c>
      <c r="C490" s="4">
        <f>IF('True_Odds_Calculator_3-way'!C491="","",'True_Odds_Calculator_3-way'!C491)</f>
        <v>6.48</v>
      </c>
      <c r="D490" s="4">
        <f t="shared" si="35"/>
        <v>3.340025355551246E-2</v>
      </c>
      <c r="E490" s="4">
        <f t="shared" si="36"/>
        <v>1.4944584933774276</v>
      </c>
      <c r="F490" s="4">
        <f t="shared" si="37"/>
        <v>5.3283959931300116</v>
      </c>
      <c r="G490" s="4">
        <f t="shared" si="38"/>
        <v>6.9838464426725384</v>
      </c>
      <c r="I490" s="4">
        <f t="shared" si="39"/>
        <v>1.0334002535555125</v>
      </c>
    </row>
    <row r="491" spans="1:9" x14ac:dyDescent="0.2">
      <c r="A491" s="4">
        <f>IF('True_Odds_Calculator_3-way'!A492="","",'True_Odds_Calculator_3-way'!A492)</f>
        <v>2.4300000000000002</v>
      </c>
      <c r="B491" s="4">
        <f>IF('True_Odds_Calculator_3-way'!B492="","",'True_Odds_Calculator_3-way'!B492)</f>
        <v>3.19</v>
      </c>
      <c r="C491" s="4">
        <f>IF('True_Odds_Calculator_3-way'!C492="","",'True_Odds_Calculator_3-way'!C492)</f>
        <v>3.31</v>
      </c>
      <c r="D491" s="4">
        <f t="shared" si="35"/>
        <v>2.7117061194684933E-2</v>
      </c>
      <c r="E491" s="4">
        <f t="shared" si="36"/>
        <v>2.4845732020865614</v>
      </c>
      <c r="F491" s="4">
        <f t="shared" si="37"/>
        <v>3.2847129743728023</v>
      </c>
      <c r="G491" s="4">
        <f t="shared" si="38"/>
        <v>3.4120867612761674</v>
      </c>
      <c r="I491" s="4">
        <f t="shared" si="39"/>
        <v>1.0271170611946849</v>
      </c>
    </row>
    <row r="492" spans="1:9" x14ac:dyDescent="0.2">
      <c r="A492" s="4">
        <f>IF('True_Odds_Calculator_3-way'!A493="","",'True_Odds_Calculator_3-way'!A493)</f>
        <v>2.4</v>
      </c>
      <c r="B492" s="4">
        <f>IF('True_Odds_Calculator_3-way'!B493="","",'True_Odds_Calculator_3-way'!B493)</f>
        <v>3.27</v>
      </c>
      <c r="C492" s="4">
        <f>IF('True_Odds_Calculator_3-way'!C493="","",'True_Odds_Calculator_3-way'!C493)</f>
        <v>3.28</v>
      </c>
      <c r="D492" s="4">
        <f t="shared" si="35"/>
        <v>2.7355113000671283E-2</v>
      </c>
      <c r="E492" s="4">
        <f t="shared" si="36"/>
        <v>2.4536969253294285</v>
      </c>
      <c r="F492" s="4">
        <f t="shared" si="37"/>
        <v>3.3704983973351772</v>
      </c>
      <c r="G492" s="4">
        <f t="shared" si="38"/>
        <v>3.3811235104974466</v>
      </c>
      <c r="I492" s="4">
        <f t="shared" si="39"/>
        <v>1.0273551130006713</v>
      </c>
    </row>
    <row r="493" spans="1:9" x14ac:dyDescent="0.2">
      <c r="A493" s="4">
        <f>IF('True_Odds_Calculator_3-way'!A494="","",'True_Odds_Calculator_3-way'!A494)</f>
        <v>2.31</v>
      </c>
      <c r="B493" s="4">
        <f>IF('True_Odds_Calculator_3-way'!B494="","",'True_Odds_Calculator_3-way'!B494)</f>
        <v>3.22</v>
      </c>
      <c r="C493" s="4">
        <f>IF('True_Odds_Calculator_3-way'!C494="","",'True_Odds_Calculator_3-way'!C494)</f>
        <v>3.52</v>
      </c>
      <c r="D493" s="4">
        <f t="shared" si="35"/>
        <v>2.7550348202522112E-2</v>
      </c>
      <c r="E493" s="4">
        <f t="shared" si="36"/>
        <v>2.3600658905402652</v>
      </c>
      <c r="F493" s="4">
        <f t="shared" si="37"/>
        <v>3.3181191287829508</v>
      </c>
      <c r="G493" s="4">
        <f t="shared" si="38"/>
        <v>3.6375877218006507</v>
      </c>
      <c r="I493" s="4">
        <f t="shared" si="39"/>
        <v>1.0275503482025221</v>
      </c>
    </row>
    <row r="494" spans="1:9" x14ac:dyDescent="0.2">
      <c r="A494" s="4">
        <f>IF('True_Odds_Calculator_3-way'!A495="","",'True_Odds_Calculator_3-way'!A495)</f>
        <v>10.32</v>
      </c>
      <c r="B494" s="4">
        <f>IF('True_Odds_Calculator_3-way'!B495="","",'True_Odds_Calculator_3-way'!B495)</f>
        <v>5.64</v>
      </c>
      <c r="C494" s="4">
        <f>IF('True_Odds_Calculator_3-way'!C495="","",'True_Odds_Calculator_3-way'!C495)</f>
        <v>1.32</v>
      </c>
      <c r="D494" s="4">
        <f t="shared" si="35"/>
        <v>3.1779946920966307E-2</v>
      </c>
      <c r="E494" s="4">
        <f t="shared" si="36"/>
        <v>11.586692147324536</v>
      </c>
      <c r="F494" s="4">
        <f t="shared" si="37"/>
        <v>5.9983810765840726</v>
      </c>
      <c r="G494" s="4">
        <f t="shared" si="38"/>
        <v>1.3387195519736645</v>
      </c>
      <c r="I494" s="4">
        <f t="shared" si="39"/>
        <v>1.0317799469209663</v>
      </c>
    </row>
    <row r="495" spans="1:9" x14ac:dyDescent="0.2">
      <c r="A495" s="4">
        <f>IF('True_Odds_Calculator_3-way'!A496="","",'True_Odds_Calculator_3-way'!A496)</f>
        <v>3</v>
      </c>
      <c r="B495" s="4">
        <f>IF('True_Odds_Calculator_3-way'!B496="","",'True_Odds_Calculator_3-way'!B496)</f>
        <v>3.44</v>
      </c>
      <c r="C495" s="4">
        <f>IF('True_Odds_Calculator_3-way'!C496="","",'True_Odds_Calculator_3-way'!C496)</f>
        <v>2.41</v>
      </c>
      <c r="D495" s="4">
        <f t="shared" si="35"/>
        <v>3.8968767088037648E-2</v>
      </c>
      <c r="E495" s="4">
        <f t="shared" si="36"/>
        <v>3.1216467241235044</v>
      </c>
      <c r="F495" s="4">
        <f t="shared" si="37"/>
        <v>3.6009034400216211</v>
      </c>
      <c r="G495" s="4">
        <f t="shared" si="38"/>
        <v>2.4878829507715703</v>
      </c>
      <c r="I495" s="4">
        <f t="shared" si="39"/>
        <v>1.0389687670880376</v>
      </c>
    </row>
    <row r="496" spans="1:9" x14ac:dyDescent="0.2">
      <c r="A496" s="4">
        <f>IF('True_Odds_Calculator_3-way'!A497="","",'True_Odds_Calculator_3-way'!A497)</f>
        <v>2.2200000000000002</v>
      </c>
      <c r="B496" s="4">
        <f>IF('True_Odds_Calculator_3-way'!B497="","",'True_Odds_Calculator_3-way'!B497)</f>
        <v>3.1</v>
      </c>
      <c r="C496" s="4">
        <f>IF('True_Odds_Calculator_3-way'!C497="","",'True_Odds_Calculator_3-way'!C497)</f>
        <v>3.74</v>
      </c>
      <c r="D496" s="4">
        <f t="shared" si="35"/>
        <v>4.0410774756125756E-2</v>
      </c>
      <c r="E496" s="4">
        <f t="shared" si="36"/>
        <v>2.2884332467544786</v>
      </c>
      <c r="F496" s="4">
        <f t="shared" si="37"/>
        <v>3.2350902536755899</v>
      </c>
      <c r="G496" s="4">
        <f t="shared" si="38"/>
        <v>3.9384123538448672</v>
      </c>
      <c r="I496" s="4">
        <f t="shared" si="39"/>
        <v>1.0404107747561258</v>
      </c>
    </row>
    <row r="497" spans="1:9" x14ac:dyDescent="0.2">
      <c r="A497" s="4">
        <f>IF('True_Odds_Calculator_3-way'!A498="","",'True_Odds_Calculator_3-way'!A498)</f>
        <v>2.25</v>
      </c>
      <c r="B497" s="4">
        <f>IF('True_Odds_Calculator_3-way'!B498="","",'True_Odds_Calculator_3-way'!B498)</f>
        <v>3.34</v>
      </c>
      <c r="C497" s="4">
        <f>IF('True_Odds_Calculator_3-way'!C498="","",'True_Odds_Calculator_3-way'!C498)</f>
        <v>3.39</v>
      </c>
      <c r="D497" s="4">
        <f t="shared" si="35"/>
        <v>3.8830892786698046E-2</v>
      </c>
      <c r="E497" s="4">
        <f t="shared" si="36"/>
        <v>2.3174927339134075</v>
      </c>
      <c r="F497" s="4">
        <f t="shared" si="37"/>
        <v>3.4909184337638317</v>
      </c>
      <c r="G497" s="4">
        <f t="shared" si="38"/>
        <v>3.5455760064020043</v>
      </c>
      <c r="I497" s="4">
        <f t="shared" si="39"/>
        <v>1.038830892786698</v>
      </c>
    </row>
    <row r="498" spans="1:9" x14ac:dyDescent="0.2">
      <c r="A498" s="4">
        <f>IF('True_Odds_Calculator_3-way'!A499="","",'True_Odds_Calculator_3-way'!A499)</f>
        <v>1.59</v>
      </c>
      <c r="B498" s="4">
        <f>IF('True_Odds_Calculator_3-way'!B499="","",'True_Odds_Calculator_3-way'!B499)</f>
        <v>3.99</v>
      </c>
      <c r="C498" s="4">
        <f>IF('True_Odds_Calculator_3-way'!C499="","",'True_Odds_Calculator_3-way'!C499)</f>
        <v>6.31</v>
      </c>
      <c r="D498" s="4">
        <f t="shared" si="35"/>
        <v>3.8035989414375582E-2</v>
      </c>
      <c r="E498" s="4">
        <f t="shared" si="36"/>
        <v>1.6227123795727634</v>
      </c>
      <c r="F498" s="4">
        <f t="shared" si="37"/>
        <v>4.2026005954422496</v>
      </c>
      <c r="G498" s="4">
        <f t="shared" si="38"/>
        <v>6.8587132790787448</v>
      </c>
      <c r="I498" s="4">
        <f t="shared" si="39"/>
        <v>1.0380359894143756</v>
      </c>
    </row>
    <row r="499" spans="1:9" x14ac:dyDescent="0.2">
      <c r="A499" s="4">
        <f>IF('True_Odds_Calculator_3-way'!A500="","",'True_Odds_Calculator_3-way'!A500)</f>
        <v>1.45</v>
      </c>
      <c r="B499" s="4">
        <f>IF('True_Odds_Calculator_3-way'!B500="","",'True_Odds_Calculator_3-way'!B500)</f>
        <v>4.7300000000000004</v>
      </c>
      <c r="C499" s="4">
        <f>IF('True_Odds_Calculator_3-way'!C500="","",'True_Odds_Calculator_3-way'!C500)</f>
        <v>7.98</v>
      </c>
      <c r="D499" s="4">
        <f t="shared" si="35"/>
        <v>2.6384946108071183E-2</v>
      </c>
      <c r="E499" s="4">
        <f t="shared" si="36"/>
        <v>1.4687303122321758</v>
      </c>
      <c r="F499" s="4">
        <f t="shared" si="37"/>
        <v>4.935310212862273</v>
      </c>
      <c r="G499" s="4">
        <f t="shared" si="38"/>
        <v>8.582342773122555</v>
      </c>
      <c r="I499" s="4">
        <f t="shared" si="39"/>
        <v>1.0263849461080712</v>
      </c>
    </row>
    <row r="500" spans="1:9" x14ac:dyDescent="0.2">
      <c r="A500" s="4">
        <f>IF('True_Odds_Calculator_3-way'!A501="","",'True_Odds_Calculator_3-way'!A501)</f>
        <v>5.98</v>
      </c>
      <c r="B500" s="4">
        <f>IF('True_Odds_Calculator_3-way'!B501="","",'True_Odds_Calculator_3-way'!B501)</f>
        <v>4.58</v>
      </c>
      <c r="C500" s="4">
        <f>IF('True_Odds_Calculator_3-way'!C501="","",'True_Odds_Calculator_3-way'!C501)</f>
        <v>1.56</v>
      </c>
      <c r="D500" s="4">
        <f t="shared" si="35"/>
        <v>2.6590332646911241E-2</v>
      </c>
      <c r="E500" s="4">
        <f t="shared" si="36"/>
        <v>6.3147005779399095</v>
      </c>
      <c r="F500" s="4">
        <f t="shared" si="37"/>
        <v>4.7737899727317794</v>
      </c>
      <c r="G500" s="4">
        <f t="shared" si="38"/>
        <v>1.581872508426108</v>
      </c>
      <c r="I500" s="4">
        <f t="shared" si="39"/>
        <v>1.0265903326469112</v>
      </c>
    </row>
    <row r="501" spans="1:9" x14ac:dyDescent="0.2">
      <c r="A501" s="4">
        <f>IF('True_Odds_Calculator_3-way'!A502="","",'True_Odds_Calculator_3-way'!A502)</f>
        <v>1.48</v>
      </c>
      <c r="B501" s="4">
        <f>IF('True_Odds_Calculator_3-way'!B502="","",'True_Odds_Calculator_3-way'!B502)</f>
        <v>4.3</v>
      </c>
      <c r="C501" s="4">
        <f>IF('True_Odds_Calculator_3-way'!C502="","",'True_Odds_Calculator_3-way'!C502)</f>
        <v>7.64</v>
      </c>
      <c r="D501" s="4">
        <f t="shared" si="35"/>
        <v>3.9123867566580373E-2</v>
      </c>
      <c r="E501" s="4">
        <f t="shared" si="36"/>
        <v>1.5091278394135934</v>
      </c>
      <c r="F501" s="4">
        <f t="shared" si="37"/>
        <v>4.5554589473368612</v>
      </c>
      <c r="G501" s="4">
        <f t="shared" si="38"/>
        <v>8.4854518038646258</v>
      </c>
      <c r="I501" s="4">
        <f t="shared" si="39"/>
        <v>1.0391238675665804</v>
      </c>
    </row>
    <row r="502" spans="1:9" x14ac:dyDescent="0.2">
      <c r="A502" s="4">
        <f>IF('True_Odds_Calculator_3-way'!A503="","",'True_Odds_Calculator_3-way'!A503)</f>
        <v>2.4300000000000002</v>
      </c>
      <c r="B502" s="4">
        <f>IF('True_Odds_Calculator_3-way'!B503="","",'True_Odds_Calculator_3-way'!B503)</f>
        <v>3.15</v>
      </c>
      <c r="C502" s="4">
        <f>IF('True_Odds_Calculator_3-way'!C503="","",'True_Odds_Calculator_3-way'!C503)</f>
        <v>3.29</v>
      </c>
      <c r="D502" s="4">
        <f t="shared" si="35"/>
        <v>3.2934318986328259E-2</v>
      </c>
      <c r="E502" s="4">
        <f t="shared" si="36"/>
        <v>2.4966013303215466</v>
      </c>
      <c r="F502" s="4">
        <f t="shared" si="37"/>
        <v>3.2628321112275009</v>
      </c>
      <c r="G502" s="4">
        <f t="shared" si="38"/>
        <v>3.4132807719128464</v>
      </c>
      <c r="I502" s="4">
        <f t="shared" si="39"/>
        <v>1.0329343189863283</v>
      </c>
    </row>
    <row r="503" spans="1:9" x14ac:dyDescent="0.2">
      <c r="A503" s="4">
        <f>IF('True_Odds_Calculator_3-way'!A504="","",'True_Odds_Calculator_3-way'!A504)</f>
        <v>1.37</v>
      </c>
      <c r="B503" s="4">
        <f>IF('True_Odds_Calculator_3-way'!B504="","",'True_Odds_Calculator_3-way'!B504)</f>
        <v>5.54</v>
      </c>
      <c r="C503" s="4">
        <f>IF('True_Odds_Calculator_3-way'!C504="","",'True_Odds_Calculator_3-way'!C504)</f>
        <v>7.4</v>
      </c>
      <c r="D503" s="4">
        <f t="shared" si="35"/>
        <v>4.5567557596860153E-2</v>
      </c>
      <c r="E503" s="4">
        <f t="shared" si="36"/>
        <v>1.3991144305112602</v>
      </c>
      <c r="F503" s="4">
        <f t="shared" si="37"/>
        <v>6.0490128782482833</v>
      </c>
      <c r="G503" s="4">
        <f t="shared" si="38"/>
        <v>8.3370885477176806</v>
      </c>
      <c r="I503" s="4">
        <f t="shared" si="39"/>
        <v>1.0455675575968602</v>
      </c>
    </row>
    <row r="504" spans="1:9" x14ac:dyDescent="0.2">
      <c r="A504" s="4">
        <f>IF('True_Odds_Calculator_3-way'!A505="","",'True_Odds_Calculator_3-way'!A505)</f>
        <v>1.93</v>
      </c>
      <c r="B504" s="4">
        <f>IF('True_Odds_Calculator_3-way'!B505="","",'True_Odds_Calculator_3-way'!B505)</f>
        <v>3.49</v>
      </c>
      <c r="C504" s="4">
        <f>IF('True_Odds_Calculator_3-way'!C505="","",'True_Odds_Calculator_3-way'!C505)</f>
        <v>4.1500000000000004</v>
      </c>
      <c r="D504" s="4">
        <f t="shared" si="35"/>
        <v>4.5631521736991809E-2</v>
      </c>
      <c r="E504" s="4">
        <f t="shared" si="36"/>
        <v>1.9883711790563856</v>
      </c>
      <c r="F504" s="4">
        <f t="shared" si="37"/>
        <v>3.6856515999789918</v>
      </c>
      <c r="G504" s="4">
        <f t="shared" si="38"/>
        <v>4.4296131511648156</v>
      </c>
      <c r="I504" s="4">
        <f t="shared" si="39"/>
        <v>1.0456315217369918</v>
      </c>
    </row>
    <row r="505" spans="1:9" x14ac:dyDescent="0.2">
      <c r="A505" s="4">
        <f>IF('True_Odds_Calculator_3-way'!A506="","",'True_Odds_Calculator_3-way'!A506)</f>
        <v>1.91</v>
      </c>
      <c r="B505" s="4">
        <f>IF('True_Odds_Calculator_3-way'!B506="","",'True_Odds_Calculator_3-way'!B506)</f>
        <v>3.68</v>
      </c>
      <c r="C505" s="4">
        <f>IF('True_Odds_Calculator_3-way'!C506="","",'True_Odds_Calculator_3-way'!C506)</f>
        <v>4.1900000000000004</v>
      </c>
      <c r="D505" s="4">
        <f t="shared" si="35"/>
        <v>3.3962824345739939E-2</v>
      </c>
      <c r="E505" s="4">
        <f t="shared" si="36"/>
        <v>1.9522126914483675</v>
      </c>
      <c r="F505" s="4">
        <f t="shared" si="37"/>
        <v>3.8399775526162716</v>
      </c>
      <c r="G505" s="4">
        <f t="shared" si="38"/>
        <v>4.3986487818584852</v>
      </c>
      <c r="I505" s="4">
        <f t="shared" si="39"/>
        <v>1.0339628243457399</v>
      </c>
    </row>
    <row r="506" spans="1:9" x14ac:dyDescent="0.2">
      <c r="A506" s="4">
        <f>IF('True_Odds_Calculator_3-way'!A507="","",'True_Odds_Calculator_3-way'!A507)</f>
        <v>2</v>
      </c>
      <c r="B506" s="4">
        <f>IF('True_Odds_Calculator_3-way'!B507="","",'True_Odds_Calculator_3-way'!B507)</f>
        <v>3.58</v>
      </c>
      <c r="C506" s="4">
        <f>IF('True_Odds_Calculator_3-way'!C507="","",'True_Odds_Calculator_3-way'!C507)</f>
        <v>3.92</v>
      </c>
      <c r="D506" s="4">
        <f t="shared" si="35"/>
        <v>3.4431649754874005E-2</v>
      </c>
      <c r="E506" s="4">
        <f t="shared" si="36"/>
        <v>2.046987436306352</v>
      </c>
      <c r="F506" s="4">
        <f t="shared" si="37"/>
        <v>3.7333995459704883</v>
      </c>
      <c r="G506" s="4">
        <f t="shared" si="38"/>
        <v>4.1046720224631459</v>
      </c>
      <c r="I506" s="4">
        <f t="shared" si="39"/>
        <v>1.034431649754874</v>
      </c>
    </row>
    <row r="507" spans="1:9" x14ac:dyDescent="0.2">
      <c r="A507" s="4">
        <f>IF('True_Odds_Calculator_3-way'!A508="","",'True_Odds_Calculator_3-way'!A508)</f>
        <v>1.63</v>
      </c>
      <c r="B507" s="4">
        <f>IF('True_Odds_Calculator_3-way'!B508="","",'True_Odds_Calculator_3-way'!B508)</f>
        <v>4.21</v>
      </c>
      <c r="C507" s="4">
        <f>IF('True_Odds_Calculator_3-way'!C508="","",'True_Odds_Calculator_3-way'!C508)</f>
        <v>5.79</v>
      </c>
      <c r="D507" s="4">
        <f t="shared" si="35"/>
        <v>2.3738195402041029E-2</v>
      </c>
      <c r="E507" s="4">
        <f t="shared" si="36"/>
        <v>1.6512980338983219</v>
      </c>
      <c r="F507" s="4">
        <f t="shared" si="37"/>
        <v>4.3550790088256379</v>
      </c>
      <c r="G507" s="4">
        <f t="shared" si="38"/>
        <v>6.0680038813428228</v>
      </c>
      <c r="I507" s="4">
        <f t="shared" si="39"/>
        <v>1.023738195402041</v>
      </c>
    </row>
    <row r="508" spans="1:9" x14ac:dyDescent="0.2">
      <c r="A508" s="4">
        <f>IF('True_Odds_Calculator_3-way'!A509="","",'True_Odds_Calculator_3-way'!A509)</f>
        <v>2.37</v>
      </c>
      <c r="B508" s="4">
        <f>IF('True_Odds_Calculator_3-way'!B509="","",'True_Odds_Calculator_3-way'!B509)</f>
        <v>3.54</v>
      </c>
      <c r="C508" s="4">
        <f>IF('True_Odds_Calculator_3-way'!C509="","",'True_Odds_Calculator_3-way'!C509)</f>
        <v>3.16</v>
      </c>
      <c r="D508" s="4">
        <f t="shared" si="35"/>
        <v>2.0882500178788455E-2</v>
      </c>
      <c r="E508" s="4">
        <f t="shared" si="36"/>
        <v>2.4097541360294117</v>
      </c>
      <c r="F508" s="4">
        <f t="shared" si="37"/>
        <v>3.6294341581588512</v>
      </c>
      <c r="G508" s="4">
        <f t="shared" si="38"/>
        <v>3.2310714010629282</v>
      </c>
      <c r="I508" s="4">
        <f t="shared" si="39"/>
        <v>1.0208825001787885</v>
      </c>
    </row>
    <row r="509" spans="1:9" x14ac:dyDescent="0.2">
      <c r="A509" s="4">
        <f>IF('True_Odds_Calculator_3-way'!A510="","",'True_Odds_Calculator_3-way'!A510)</f>
        <v>3.16</v>
      </c>
      <c r="B509" s="4">
        <f>IF('True_Odds_Calculator_3-way'!B510="","",'True_Odds_Calculator_3-way'!B510)</f>
        <v>3.8</v>
      </c>
      <c r="C509" s="4">
        <f>IF('True_Odds_Calculator_3-way'!C510="","",'True_Odds_Calculator_3-way'!C510)</f>
        <v>2.2599999999999998</v>
      </c>
      <c r="D509" s="4">
        <f t="shared" si="35"/>
        <v>2.2091467045568525E-2</v>
      </c>
      <c r="E509" s="4">
        <f t="shared" si="36"/>
        <v>3.2352840193796975</v>
      </c>
      <c r="F509" s="4">
        <f t="shared" si="37"/>
        <v>3.9093947356290046</v>
      </c>
      <c r="G509" s="4">
        <f t="shared" si="38"/>
        <v>2.2982479912196312</v>
      </c>
      <c r="I509" s="4">
        <f t="shared" si="39"/>
        <v>1.0220914670455685</v>
      </c>
    </row>
    <row r="510" spans="1:9" x14ac:dyDescent="0.2">
      <c r="A510" s="4">
        <f>IF('True_Odds_Calculator_3-way'!A511="","",'True_Odds_Calculator_3-way'!A511)</f>
        <v>4.12</v>
      </c>
      <c r="B510" s="4">
        <f>IF('True_Odds_Calculator_3-way'!B511="","",'True_Odds_Calculator_3-way'!B511)</f>
        <v>3.88</v>
      </c>
      <c r="C510" s="4">
        <f>IF('True_Odds_Calculator_3-way'!C511="","",'True_Odds_Calculator_3-way'!C511)</f>
        <v>1.91</v>
      </c>
      <c r="D510" s="4">
        <f t="shared" si="35"/>
        <v>2.401061478891231E-2</v>
      </c>
      <c r="E510" s="4">
        <f t="shared" si="36"/>
        <v>4.2604877852744583</v>
      </c>
      <c r="F510" s="4">
        <f t="shared" si="37"/>
        <v>4.0043499974819126</v>
      </c>
      <c r="G510" s="4">
        <f t="shared" si="38"/>
        <v>1.9396509752222697</v>
      </c>
      <c r="I510" s="4">
        <f t="shared" si="39"/>
        <v>1.0240106147889123</v>
      </c>
    </row>
    <row r="511" spans="1:9" x14ac:dyDescent="0.2">
      <c r="A511" s="4">
        <f>IF('True_Odds_Calculator_3-way'!A512="","",'True_Odds_Calculator_3-way'!A512)</f>
        <v>1.58</v>
      </c>
      <c r="B511" s="4">
        <f>IF('True_Odds_Calculator_3-way'!B512="","",'True_Odds_Calculator_3-way'!B512)</f>
        <v>4.2300000000000004</v>
      </c>
      <c r="C511" s="4">
        <f>IF('True_Odds_Calculator_3-way'!C512="","",'True_Odds_Calculator_3-way'!C512)</f>
        <v>6.35</v>
      </c>
      <c r="D511" s="4">
        <f t="shared" si="35"/>
        <v>2.6798326751035884E-2</v>
      </c>
      <c r="E511" s="4">
        <f t="shared" si="36"/>
        <v>1.6026190209756055</v>
      </c>
      <c r="F511" s="4">
        <f t="shared" si="37"/>
        <v>4.3961098264638565</v>
      </c>
      <c r="G511" s="4">
        <f t="shared" si="38"/>
        <v>6.7318516630721144</v>
      </c>
      <c r="I511" s="4">
        <f t="shared" si="39"/>
        <v>1.0267983267510359</v>
      </c>
    </row>
    <row r="512" spans="1:9" x14ac:dyDescent="0.2">
      <c r="A512" s="4">
        <f>IF('True_Odds_Calculator_3-way'!A513="","",'True_Odds_Calculator_3-way'!A513)</f>
        <v>2.92</v>
      </c>
      <c r="B512" s="4">
        <f>IF('True_Odds_Calculator_3-way'!B513="","",'True_Odds_Calculator_3-way'!B513)</f>
        <v>3.49</v>
      </c>
      <c r="C512" s="4">
        <f>IF('True_Odds_Calculator_3-way'!C513="","",'True_Odds_Calculator_3-way'!C513)</f>
        <v>2.5499999999999998</v>
      </c>
      <c r="D512" s="4">
        <f t="shared" si="35"/>
        <v>2.1155567459153701E-2</v>
      </c>
      <c r="E512" s="4">
        <f t="shared" si="36"/>
        <v>2.9813910727629702</v>
      </c>
      <c r="F512" s="4">
        <f t="shared" si="37"/>
        <v>3.578059540375909</v>
      </c>
      <c r="G512" s="4">
        <f t="shared" si="38"/>
        <v>2.5966943613219882</v>
      </c>
      <c r="I512" s="4">
        <f t="shared" si="39"/>
        <v>1.0211555674591537</v>
      </c>
    </row>
    <row r="513" spans="1:9" x14ac:dyDescent="0.2">
      <c r="A513" s="4">
        <f>IF('True_Odds_Calculator_3-way'!A514="","",'True_Odds_Calculator_3-way'!A514)</f>
        <v>3.72</v>
      </c>
      <c r="B513" s="4">
        <f>IF('True_Odds_Calculator_3-way'!B514="","",'True_Odds_Calculator_3-way'!B514)</f>
        <v>3.4</v>
      </c>
      <c r="C513" s="4">
        <f>IF('True_Odds_Calculator_3-way'!C514="","",'True_Odds_Calculator_3-way'!C514)</f>
        <v>2.15</v>
      </c>
      <c r="D513" s="4">
        <f t="shared" si="35"/>
        <v>2.8051130429666227E-2</v>
      </c>
      <c r="E513" s="4">
        <f t="shared" si="36"/>
        <v>3.8540572206054651</v>
      </c>
      <c r="F513" s="4">
        <f t="shared" si="37"/>
        <v>3.5116395192671921</v>
      </c>
      <c r="G513" s="4">
        <f t="shared" si="38"/>
        <v>2.1941088507094979</v>
      </c>
      <c r="I513" s="4">
        <f t="shared" si="39"/>
        <v>1.0280511304296662</v>
      </c>
    </row>
    <row r="514" spans="1:9" x14ac:dyDescent="0.2">
      <c r="A514" s="4">
        <f>IF('True_Odds_Calculator_3-way'!A515="","",'True_Odds_Calculator_3-way'!A515)</f>
        <v>2.21</v>
      </c>
      <c r="B514" s="4">
        <f>IF('True_Odds_Calculator_3-way'!B515="","",'True_Odds_Calculator_3-way'!B515)</f>
        <v>3.26</v>
      </c>
      <c r="C514" s="4">
        <f>IF('True_Odds_Calculator_3-way'!C515="","",'True_Odds_Calculator_3-way'!C515)</f>
        <v>3.71</v>
      </c>
      <c r="D514" s="4">
        <f t="shared" si="35"/>
        <v>2.8778933016215369E-2</v>
      </c>
      <c r="E514" s="4">
        <f t="shared" si="36"/>
        <v>2.2578678844055142</v>
      </c>
      <c r="F514" s="4">
        <f t="shared" si="37"/>
        <v>3.3652415600997574</v>
      </c>
      <c r="G514" s="4">
        <f t="shared" si="38"/>
        <v>3.8469113724891177</v>
      </c>
      <c r="I514" s="4">
        <f t="shared" si="39"/>
        <v>1.0287789330162154</v>
      </c>
    </row>
    <row r="515" spans="1:9" x14ac:dyDescent="0.2">
      <c r="A515" s="4">
        <f>IF('True_Odds_Calculator_3-way'!A516="","",'True_Odds_Calculator_3-way'!A516)</f>
        <v>2.61</v>
      </c>
      <c r="B515" s="4">
        <f>IF('True_Odds_Calculator_3-way'!B516="","",'True_Odds_Calculator_3-way'!B516)</f>
        <v>3.24</v>
      </c>
      <c r="C515" s="4">
        <f>IF('True_Odds_Calculator_3-way'!C516="","",'True_Odds_Calculator_3-way'!C516)</f>
        <v>2.98</v>
      </c>
      <c r="D515" s="4">
        <f t="shared" ref="D515:D578" si="40">IF(A515="","",((1/A515)+(1/B515)+(1/C515))-1)</f>
        <v>2.7354207559406873E-2</v>
      </c>
      <c r="E515" s="4">
        <f t="shared" ref="E515:E578" si="41">IF(A515="","",(3*A515)/(3-($D515*A515)))</f>
        <v>2.6736274145332879</v>
      </c>
      <c r="F515" s="4">
        <f t="shared" ref="F515:F578" si="42">IF(B515="","",(3*B515)/(3-($D515*B515)))</f>
        <v>3.3386316736671739</v>
      </c>
      <c r="G515" s="4">
        <f t="shared" ref="G515:G578" si="43">IF(C515="","",(3*C515)/(3-($D515*C515)))</f>
        <v>3.0632337153126232</v>
      </c>
      <c r="I515" s="4">
        <f t="shared" ref="I515:I578" si="44">IF(A515="","",D515+1)</f>
        <v>1.0273542075594069</v>
      </c>
    </row>
    <row r="516" spans="1:9" x14ac:dyDescent="0.2">
      <c r="A516" s="4">
        <f>IF('True_Odds_Calculator_3-way'!A517="","",'True_Odds_Calculator_3-way'!A517)</f>
        <v>3.08</v>
      </c>
      <c r="B516" s="4">
        <f>IF('True_Odds_Calculator_3-way'!B517="","",'True_Odds_Calculator_3-way'!B517)</f>
        <v>3.16</v>
      </c>
      <c r="C516" s="4">
        <f>IF('True_Odds_Calculator_3-way'!C517="","",'True_Odds_Calculator_3-way'!C517)</f>
        <v>2.59</v>
      </c>
      <c r="D516" s="4">
        <f t="shared" si="40"/>
        <v>2.7231406978242223E-2</v>
      </c>
      <c r="E516" s="4">
        <f t="shared" si="41"/>
        <v>3.1685859894132213</v>
      </c>
      <c r="F516" s="4">
        <f t="shared" si="42"/>
        <v>3.2533173368795345</v>
      </c>
      <c r="G516" s="4">
        <f t="shared" si="43"/>
        <v>2.6523563170981763</v>
      </c>
      <c r="I516" s="4">
        <f t="shared" si="44"/>
        <v>1.0272314069782422</v>
      </c>
    </row>
    <row r="517" spans="1:9" x14ac:dyDescent="0.2">
      <c r="A517" s="4">
        <f>IF('True_Odds_Calculator_3-way'!A518="","",'True_Odds_Calculator_3-way'!A518)</f>
        <v>1.81</v>
      </c>
      <c r="B517" s="4">
        <f>IF('True_Odds_Calculator_3-way'!B518="","",'True_Odds_Calculator_3-way'!B518)</f>
        <v>3.58</v>
      </c>
      <c r="C517" s="4">
        <f>IF('True_Odds_Calculator_3-way'!C518="","",'True_Odds_Calculator_3-way'!C518)</f>
        <v>5.05</v>
      </c>
      <c r="D517" s="4">
        <f t="shared" si="40"/>
        <v>2.9835598764049287E-2</v>
      </c>
      <c r="E517" s="4">
        <f t="shared" si="41"/>
        <v>1.8431787121045557</v>
      </c>
      <c r="F517" s="4">
        <f t="shared" si="42"/>
        <v>3.7121673166273337</v>
      </c>
      <c r="G517" s="4">
        <f t="shared" si="43"/>
        <v>5.3170390221788431</v>
      </c>
      <c r="I517" s="4">
        <f t="shared" si="44"/>
        <v>1.0298355987640493</v>
      </c>
    </row>
    <row r="518" spans="1:9" x14ac:dyDescent="0.2">
      <c r="A518" s="4">
        <f>IF('True_Odds_Calculator_3-way'!A519="","",'True_Odds_Calculator_3-way'!A519)</f>
        <v>1.85</v>
      </c>
      <c r="B518" s="4">
        <f>IF('True_Odds_Calculator_3-way'!B519="","",'True_Odds_Calculator_3-way'!B519)</f>
        <v>3.66</v>
      </c>
      <c r="C518" s="4">
        <f>IF('True_Odds_Calculator_3-way'!C519="","",'True_Odds_Calculator_3-way'!C519)</f>
        <v>4.66</v>
      </c>
      <c r="D518" s="4">
        <f t="shared" si="40"/>
        <v>2.835685893449913E-2</v>
      </c>
      <c r="E518" s="4">
        <f t="shared" si="41"/>
        <v>1.8829262218417151</v>
      </c>
      <c r="F518" s="4">
        <f t="shared" si="42"/>
        <v>3.7911564522317538</v>
      </c>
      <c r="G518" s="4">
        <f t="shared" si="43"/>
        <v>4.8747199800600063</v>
      </c>
      <c r="I518" s="4">
        <f t="shared" si="44"/>
        <v>1.0283568589344991</v>
      </c>
    </row>
    <row r="519" spans="1:9" x14ac:dyDescent="0.2">
      <c r="A519" s="4">
        <f>IF('True_Odds_Calculator_3-way'!A520="","",'True_Odds_Calculator_3-way'!A520)</f>
        <v>2.1</v>
      </c>
      <c r="B519" s="4">
        <f>IF('True_Odds_Calculator_3-way'!B520="","",'True_Odds_Calculator_3-way'!B520)</f>
        <v>3.49</v>
      </c>
      <c r="C519" s="4">
        <f>IF('True_Odds_Calculator_3-way'!C520="","",'True_Odds_Calculator_3-way'!C520)</f>
        <v>3.75</v>
      </c>
      <c r="D519" s="4">
        <f t="shared" si="40"/>
        <v>2.9390094146541035E-2</v>
      </c>
      <c r="E519" s="4">
        <f t="shared" si="41"/>
        <v>2.1441109355801298</v>
      </c>
      <c r="F519" s="4">
        <f t="shared" si="42"/>
        <v>3.6135489596686718</v>
      </c>
      <c r="G519" s="4">
        <f t="shared" si="43"/>
        <v>3.8930202910867946</v>
      </c>
      <c r="I519" s="4">
        <f t="shared" si="44"/>
        <v>1.029390094146541</v>
      </c>
    </row>
    <row r="520" spans="1:9" x14ac:dyDescent="0.2">
      <c r="A520" s="4">
        <f>IF('True_Odds_Calculator_3-way'!A521="","",'True_Odds_Calculator_3-way'!A521)</f>
        <v>1.57</v>
      </c>
      <c r="B520" s="4">
        <f>IF('True_Odds_Calculator_3-way'!B521="","",'True_Odds_Calculator_3-way'!B521)</f>
        <v>4.0199999999999996</v>
      </c>
      <c r="C520" s="4">
        <f>IF('True_Odds_Calculator_3-way'!C521="","",'True_Odds_Calculator_3-way'!C521)</f>
        <v>6.78</v>
      </c>
      <c r="D520" s="4">
        <f t="shared" si="40"/>
        <v>3.3191519433440009E-2</v>
      </c>
      <c r="E520" s="4">
        <f t="shared" si="41"/>
        <v>1.5977533406187789</v>
      </c>
      <c r="F520" s="4">
        <f t="shared" si="42"/>
        <v>4.2071184772952241</v>
      </c>
      <c r="G520" s="4">
        <f t="shared" si="43"/>
        <v>7.3298314275319294</v>
      </c>
      <c r="I520" s="4">
        <f t="shared" si="44"/>
        <v>1.03319151943344</v>
      </c>
    </row>
    <row r="521" spans="1:9" x14ac:dyDescent="0.2">
      <c r="A521" s="4">
        <f>IF('True_Odds_Calculator_3-way'!A522="","",'True_Odds_Calculator_3-way'!A522)</f>
        <v>1.63</v>
      </c>
      <c r="B521" s="4">
        <f>IF('True_Odds_Calculator_3-way'!B522="","",'True_Odds_Calculator_3-way'!B522)</f>
        <v>4.1100000000000003</v>
      </c>
      <c r="C521" s="4">
        <f>IF('True_Odds_Calculator_3-way'!C522="","",'True_Odds_Calculator_3-way'!C522)</f>
        <v>5.75</v>
      </c>
      <c r="D521" s="4">
        <f t="shared" si="40"/>
        <v>3.0718978426688359E-2</v>
      </c>
      <c r="E521" s="4">
        <f t="shared" si="41"/>
        <v>1.6576675403531633</v>
      </c>
      <c r="F521" s="4">
        <f t="shared" si="42"/>
        <v>4.2905685806229457</v>
      </c>
      <c r="G521" s="4">
        <f t="shared" si="43"/>
        <v>6.1097288731044719</v>
      </c>
      <c r="I521" s="4">
        <f t="shared" si="44"/>
        <v>1.0307189784266884</v>
      </c>
    </row>
    <row r="522" spans="1:9" x14ac:dyDescent="0.2">
      <c r="A522" s="4">
        <f>IF('True_Odds_Calculator_3-way'!A523="","",'True_Odds_Calculator_3-way'!A523)</f>
        <v>1.64</v>
      </c>
      <c r="B522" s="4">
        <f>IF('True_Odds_Calculator_3-way'!B523="","",'True_Odds_Calculator_3-way'!B523)</f>
        <v>4.3099999999999996</v>
      </c>
      <c r="C522" s="4">
        <f>IF('True_Odds_Calculator_3-way'!C523="","",'True_Odds_Calculator_3-way'!C523)</f>
        <v>5.26</v>
      </c>
      <c r="D522" s="4">
        <f t="shared" si="40"/>
        <v>3.1888727486959034E-2</v>
      </c>
      <c r="E522" s="4">
        <f t="shared" si="41"/>
        <v>1.6690965325807021</v>
      </c>
      <c r="F522" s="4">
        <f t="shared" si="42"/>
        <v>4.5169365451365824</v>
      </c>
      <c r="G522" s="4">
        <f t="shared" si="43"/>
        <v>5.5715119754736158</v>
      </c>
      <c r="I522" s="4">
        <f t="shared" si="44"/>
        <v>1.031888727486959</v>
      </c>
    </row>
    <row r="523" spans="1:9" x14ac:dyDescent="0.2">
      <c r="A523" s="4">
        <f>IF('True_Odds_Calculator_3-way'!A524="","",'True_Odds_Calculator_3-way'!A524)</f>
        <v>1.68</v>
      </c>
      <c r="B523" s="4">
        <f>IF('True_Odds_Calculator_3-way'!B524="","",'True_Odds_Calculator_3-way'!B524)</f>
        <v>3.8</v>
      </c>
      <c r="C523" s="4">
        <f>IF('True_Odds_Calculator_3-way'!C524="","",'True_Odds_Calculator_3-way'!C524)</f>
        <v>5.72</v>
      </c>
      <c r="D523" s="4">
        <f t="shared" si="40"/>
        <v>3.3221164800112168E-2</v>
      </c>
      <c r="E523" s="4">
        <f t="shared" si="41"/>
        <v>1.7118469477558205</v>
      </c>
      <c r="F523" s="4">
        <f t="shared" si="42"/>
        <v>3.9669289331278454</v>
      </c>
      <c r="G523" s="4">
        <f t="shared" si="43"/>
        <v>6.1068160331079753</v>
      </c>
      <c r="I523" s="4">
        <f t="shared" si="44"/>
        <v>1.0332211648001122</v>
      </c>
    </row>
    <row r="524" spans="1:9" x14ac:dyDescent="0.2">
      <c r="A524" s="4">
        <f>IF('True_Odds_Calculator_3-way'!A525="","",'True_Odds_Calculator_3-way'!A525)</f>
        <v>2.4500000000000002</v>
      </c>
      <c r="B524" s="4">
        <f>IF('True_Odds_Calculator_3-way'!B525="","",'True_Odds_Calculator_3-way'!B525)</f>
        <v>3.29</v>
      </c>
      <c r="C524" s="4">
        <f>IF('True_Odds_Calculator_3-way'!C525="","",'True_Odds_Calculator_3-way'!C525)</f>
        <v>3.18</v>
      </c>
      <c r="D524" s="4">
        <f t="shared" si="40"/>
        <v>2.6580041892308781E-2</v>
      </c>
      <c r="E524" s="4">
        <f t="shared" si="41"/>
        <v>2.5043622776401069</v>
      </c>
      <c r="F524" s="4">
        <f t="shared" si="42"/>
        <v>3.3887810912276697</v>
      </c>
      <c r="G524" s="4">
        <f t="shared" si="43"/>
        <v>3.2721935439670911</v>
      </c>
      <c r="I524" s="4">
        <f t="shared" si="44"/>
        <v>1.0265800418923088</v>
      </c>
    </row>
    <row r="525" spans="1:9" x14ac:dyDescent="0.2">
      <c r="A525" s="4">
        <f>IF('True_Odds_Calculator_3-way'!A526="","",'True_Odds_Calculator_3-way'!A526)</f>
        <v>1.55</v>
      </c>
      <c r="B525" s="4">
        <f>IF('True_Odds_Calculator_3-way'!B526="","",'True_Odds_Calculator_3-way'!B526)</f>
        <v>4.12</v>
      </c>
      <c r="C525" s="4">
        <f>IF('True_Odds_Calculator_3-way'!C526="","",'True_Odds_Calculator_3-way'!C526)</f>
        <v>7.04</v>
      </c>
      <c r="D525" s="4">
        <f t="shared" si="40"/>
        <v>2.9925191469976964E-2</v>
      </c>
      <c r="E525" s="4">
        <f t="shared" si="41"/>
        <v>1.5743414423693789</v>
      </c>
      <c r="F525" s="4">
        <f t="shared" si="42"/>
        <v>4.2965775785393356</v>
      </c>
      <c r="G525" s="4">
        <f t="shared" si="43"/>
        <v>7.5717198573597182</v>
      </c>
      <c r="I525" s="4">
        <f t="shared" si="44"/>
        <v>1.029925191469977</v>
      </c>
    </row>
    <row r="526" spans="1:9" x14ac:dyDescent="0.2">
      <c r="A526" s="4">
        <f>IF('True_Odds_Calculator_3-way'!A527="","",'True_Odds_Calculator_3-way'!A527)</f>
        <v>1.63</v>
      </c>
      <c r="B526" s="4">
        <f>IF('True_Odds_Calculator_3-way'!B527="","",'True_Odds_Calculator_3-way'!B527)</f>
        <v>3.97</v>
      </c>
      <c r="C526" s="4">
        <f>IF('True_Odds_Calculator_3-way'!C527="","",'True_Odds_Calculator_3-way'!C527)</f>
        <v>6</v>
      </c>
      <c r="D526" s="4">
        <f t="shared" si="40"/>
        <v>3.2052767947747141E-2</v>
      </c>
      <c r="E526" s="4">
        <f t="shared" si="41"/>
        <v>1.6588901310964104</v>
      </c>
      <c r="F526" s="4">
        <f t="shared" si="42"/>
        <v>4.1458525386627754</v>
      </c>
      <c r="G526" s="4">
        <f t="shared" si="43"/>
        <v>6.4109792611509837</v>
      </c>
      <c r="I526" s="4">
        <f t="shared" si="44"/>
        <v>1.0320527679477471</v>
      </c>
    </row>
    <row r="527" spans="1:9" x14ac:dyDescent="0.2">
      <c r="A527" s="4">
        <f>IF('True_Odds_Calculator_3-way'!A528="","",'True_Odds_Calculator_3-way'!A528)</f>
        <v>3.23</v>
      </c>
      <c r="B527" s="4">
        <f>IF('True_Odds_Calculator_3-way'!B528="","",'True_Odds_Calculator_3-way'!B528)</f>
        <v>3.61</v>
      </c>
      <c r="C527" s="4">
        <f>IF('True_Odds_Calculator_3-way'!C528="","",'True_Odds_Calculator_3-way'!C528)</f>
        <v>2.2599999999999998</v>
      </c>
      <c r="D527" s="4">
        <f t="shared" si="40"/>
        <v>2.9083709575316474E-2</v>
      </c>
      <c r="E527" s="4">
        <f t="shared" si="41"/>
        <v>3.3344119782475947</v>
      </c>
      <c r="F527" s="4">
        <f t="shared" si="42"/>
        <v>3.7409225524202032</v>
      </c>
      <c r="G527" s="4">
        <f t="shared" si="43"/>
        <v>2.3106251686785928</v>
      </c>
      <c r="I527" s="4">
        <f t="shared" si="44"/>
        <v>1.0290837095753165</v>
      </c>
    </row>
    <row r="528" spans="1:9" x14ac:dyDescent="0.2">
      <c r="A528" s="4">
        <f>IF('True_Odds_Calculator_3-way'!A529="","",'True_Odds_Calculator_3-way'!A529)</f>
        <v>2.38</v>
      </c>
      <c r="B528" s="4">
        <f>IF('True_Odds_Calculator_3-way'!B529="","",'True_Odds_Calculator_3-way'!B529)</f>
        <v>3.17</v>
      </c>
      <c r="C528" s="4">
        <f>IF('True_Odds_Calculator_3-way'!C529="","",'True_Odds_Calculator_3-way'!C529)</f>
        <v>3.41</v>
      </c>
      <c r="D528" s="4">
        <f t="shared" si="40"/>
        <v>2.8880612440911335E-2</v>
      </c>
      <c r="E528" s="4">
        <f t="shared" si="41"/>
        <v>2.4358091434833571</v>
      </c>
      <c r="F528" s="4">
        <f t="shared" si="42"/>
        <v>3.269784606979397</v>
      </c>
      <c r="G528" s="4">
        <f t="shared" si="43"/>
        <v>3.5257417435810661</v>
      </c>
      <c r="I528" s="4">
        <f t="shared" si="44"/>
        <v>1.0288806124409113</v>
      </c>
    </row>
    <row r="529" spans="1:9" x14ac:dyDescent="0.2">
      <c r="A529" s="4">
        <f>IF('True_Odds_Calculator_3-way'!A530="","",'True_Odds_Calculator_3-way'!A530)</f>
        <v>2.12</v>
      </c>
      <c r="B529" s="4">
        <f>IF('True_Odds_Calculator_3-way'!B530="","",'True_Odds_Calculator_3-way'!B530)</f>
        <v>3.41</v>
      </c>
      <c r="C529" s="4">
        <f>IF('True_Odds_Calculator_3-way'!C530="","",'True_Odds_Calculator_3-way'!C530)</f>
        <v>3.79</v>
      </c>
      <c r="D529" s="4">
        <f t="shared" si="40"/>
        <v>2.8805487916419681E-2</v>
      </c>
      <c r="E529" s="4">
        <f t="shared" si="41"/>
        <v>2.1640511617096601</v>
      </c>
      <c r="F529" s="4">
        <f t="shared" si="42"/>
        <v>3.5254304837091452</v>
      </c>
      <c r="G529" s="4">
        <f t="shared" si="43"/>
        <v>3.9331302807951314</v>
      </c>
      <c r="I529" s="4">
        <f t="shared" si="44"/>
        <v>1.0288054879164197</v>
      </c>
    </row>
    <row r="530" spans="1:9" x14ac:dyDescent="0.2">
      <c r="A530" s="4">
        <f>IF('True_Odds_Calculator_3-way'!A531="","",'True_Odds_Calculator_3-way'!A531)</f>
        <v>2.4</v>
      </c>
      <c r="B530" s="4">
        <f>IF('True_Odds_Calculator_3-way'!B531="","",'True_Odds_Calculator_3-way'!B531)</f>
        <v>3.62</v>
      </c>
      <c r="C530" s="4">
        <f>IF('True_Odds_Calculator_3-way'!C531="","",'True_Odds_Calculator_3-way'!C531)</f>
        <v>2.98</v>
      </c>
      <c r="D530" s="4">
        <f t="shared" si="40"/>
        <v>2.8480230387976313E-2</v>
      </c>
      <c r="E530" s="4">
        <f t="shared" si="41"/>
        <v>2.4559569764088653</v>
      </c>
      <c r="F530" s="4">
        <f t="shared" si="42"/>
        <v>3.748832934980288</v>
      </c>
      <c r="G530" s="4">
        <f t="shared" si="43"/>
        <v>3.0667597438902279</v>
      </c>
      <c r="I530" s="4">
        <f t="shared" si="44"/>
        <v>1.0284802303879763</v>
      </c>
    </row>
    <row r="531" spans="1:9" x14ac:dyDescent="0.2">
      <c r="A531" s="4">
        <f>IF('True_Odds_Calculator_3-way'!A532="","",'True_Odds_Calculator_3-way'!A532)</f>
        <v>3.43</v>
      </c>
      <c r="B531" s="4">
        <f>IF('True_Odds_Calculator_3-way'!B532="","",'True_Odds_Calculator_3-way'!B532)</f>
        <v>3.28</v>
      </c>
      <c r="C531" s="4">
        <f>IF('True_Odds_Calculator_3-way'!C532="","",'True_Odds_Calculator_3-way'!C532)</f>
        <v>2.3199999999999998</v>
      </c>
      <c r="D531" s="4">
        <f t="shared" si="40"/>
        <v>2.7457721043481653E-2</v>
      </c>
      <c r="E531" s="4">
        <f t="shared" si="41"/>
        <v>3.5411690815103825</v>
      </c>
      <c r="F531" s="4">
        <f t="shared" si="42"/>
        <v>3.381514560638117</v>
      </c>
      <c r="G531" s="4">
        <f t="shared" si="43"/>
        <v>2.3703315512787104</v>
      </c>
      <c r="I531" s="4">
        <f t="shared" si="44"/>
        <v>1.0274577210434817</v>
      </c>
    </row>
    <row r="532" spans="1:9" x14ac:dyDescent="0.2">
      <c r="A532" s="4">
        <f>IF('True_Odds_Calculator_3-way'!A533="","",'True_Odds_Calculator_3-way'!A533)</f>
        <v>3.08</v>
      </c>
      <c r="B532" s="4">
        <f>IF('True_Odds_Calculator_3-way'!B533="","",'True_Odds_Calculator_3-way'!B533)</f>
        <v>3.2</v>
      </c>
      <c r="C532" s="4">
        <f>IF('True_Odds_Calculator_3-way'!C533="","",'True_Odds_Calculator_3-way'!C533)</f>
        <v>2.56</v>
      </c>
      <c r="D532" s="4">
        <f t="shared" si="40"/>
        <v>2.7800324675324672E-2</v>
      </c>
      <c r="E532" s="4">
        <f t="shared" si="41"/>
        <v>3.1704911001501177</v>
      </c>
      <c r="F532" s="4">
        <f t="shared" si="42"/>
        <v>3.2977916573722958</v>
      </c>
      <c r="G532" s="4">
        <f t="shared" si="43"/>
        <v>2.6222064561901384</v>
      </c>
      <c r="I532" s="4">
        <f t="shared" si="44"/>
        <v>1.0278003246753247</v>
      </c>
    </row>
    <row r="533" spans="1:9" x14ac:dyDescent="0.2">
      <c r="A533" s="4">
        <f>IF('True_Odds_Calculator_3-way'!A534="","",'True_Odds_Calculator_3-way'!A534)</f>
        <v>4.25</v>
      </c>
      <c r="B533" s="4">
        <f>IF('True_Odds_Calculator_3-way'!B534="","",'True_Odds_Calculator_3-way'!B534)</f>
        <v>3.64</v>
      </c>
      <c r="C533" s="4">
        <f>IF('True_Odds_Calculator_3-way'!C534="","",'True_Odds_Calculator_3-way'!C534)</f>
        <v>1.84</v>
      </c>
      <c r="D533" s="4">
        <f t="shared" si="40"/>
        <v>5.3497653241898702E-2</v>
      </c>
      <c r="E533" s="4">
        <f t="shared" si="41"/>
        <v>4.5985137318255243</v>
      </c>
      <c r="F533" s="4">
        <f t="shared" si="42"/>
        <v>3.8926754553908425</v>
      </c>
      <c r="G533" s="4">
        <f t="shared" si="43"/>
        <v>1.9024220713254558</v>
      </c>
      <c r="I533" s="4">
        <f t="shared" si="44"/>
        <v>1.0534976532418987</v>
      </c>
    </row>
    <row r="534" spans="1:9" x14ac:dyDescent="0.2">
      <c r="A534" s="4">
        <f>IF('True_Odds_Calculator_3-way'!A535="","",'True_Odds_Calculator_3-way'!A535)</f>
        <v>1.97</v>
      </c>
      <c r="B534" s="4">
        <f>IF('True_Odds_Calculator_3-way'!B535="","",'True_Odds_Calculator_3-way'!B535)</f>
        <v>3.93</v>
      </c>
      <c r="C534" s="4">
        <f>IF('True_Odds_Calculator_3-way'!C535="","",'True_Odds_Calculator_3-way'!C535)</f>
        <v>3.51</v>
      </c>
      <c r="D534" s="4">
        <f t="shared" si="40"/>
        <v>4.6967424306905814E-2</v>
      </c>
      <c r="E534" s="4">
        <f t="shared" si="41"/>
        <v>2.0326921740579618</v>
      </c>
      <c r="F534" s="4">
        <f t="shared" si="42"/>
        <v>4.1876552277094277</v>
      </c>
      <c r="G534" s="4">
        <f t="shared" si="43"/>
        <v>3.7140966154351633</v>
      </c>
      <c r="I534" s="4">
        <f t="shared" si="44"/>
        <v>1.0469674243069058</v>
      </c>
    </row>
    <row r="535" spans="1:9" x14ac:dyDescent="0.2">
      <c r="A535" s="4">
        <f>IF('True_Odds_Calculator_3-way'!A536="","",'True_Odds_Calculator_3-way'!A536)</f>
        <v>3.76</v>
      </c>
      <c r="B535" s="4">
        <f>IF('True_Odds_Calculator_3-way'!B536="","",'True_Odds_Calculator_3-way'!B536)</f>
        <v>3.18</v>
      </c>
      <c r="C535" s="4">
        <f>IF('True_Odds_Calculator_3-way'!C536="","",'True_Odds_Calculator_3-way'!C536)</f>
        <v>2.23</v>
      </c>
      <c r="D535" s="4">
        <f t="shared" si="40"/>
        <v>2.8853348887084573E-2</v>
      </c>
      <c r="E535" s="4">
        <f t="shared" si="41"/>
        <v>3.9010740085864497</v>
      </c>
      <c r="F535" s="4">
        <f t="shared" si="42"/>
        <v>3.2803273347980548</v>
      </c>
      <c r="G535" s="4">
        <f t="shared" si="43"/>
        <v>2.2788765605509846</v>
      </c>
      <c r="I535" s="4">
        <f t="shared" si="44"/>
        <v>1.0288533488870846</v>
      </c>
    </row>
    <row r="536" spans="1:9" x14ac:dyDescent="0.2">
      <c r="A536" s="4">
        <f>IF('True_Odds_Calculator_3-way'!A537="","",'True_Odds_Calculator_3-way'!A537)</f>
        <v>3.06</v>
      </c>
      <c r="B536" s="4">
        <f>IF('True_Odds_Calculator_3-way'!B537="","",'True_Odds_Calculator_3-way'!B537)</f>
        <v>3.15</v>
      </c>
      <c r="C536" s="4">
        <f>IF('True_Odds_Calculator_3-way'!C537="","",'True_Odds_Calculator_3-way'!C537)</f>
        <v>2.65</v>
      </c>
      <c r="D536" s="4">
        <f t="shared" si="40"/>
        <v>2.1616193647270077E-2</v>
      </c>
      <c r="E536" s="4">
        <f t="shared" si="41"/>
        <v>3.1289895816107154</v>
      </c>
      <c r="F536" s="4">
        <f t="shared" si="42"/>
        <v>3.2231559820566682</v>
      </c>
      <c r="G536" s="4">
        <f t="shared" si="43"/>
        <v>2.7015848841083239</v>
      </c>
      <c r="I536" s="4">
        <f t="shared" si="44"/>
        <v>1.0216161936472701</v>
      </c>
    </row>
    <row r="537" spans="1:9" x14ac:dyDescent="0.2">
      <c r="A537" s="4">
        <f>IF('True_Odds_Calculator_3-way'!A538="","",'True_Odds_Calculator_3-way'!A538)</f>
        <v>1.88</v>
      </c>
      <c r="B537" s="4">
        <f>IF('True_Odds_Calculator_3-way'!B538="","",'True_Odds_Calculator_3-way'!B538)</f>
        <v>3.48</v>
      </c>
      <c r="C537" s="4">
        <f>IF('True_Odds_Calculator_3-way'!C538="","",'True_Odds_Calculator_3-way'!C538)</f>
        <v>4.84</v>
      </c>
      <c r="D537" s="4">
        <f t="shared" si="40"/>
        <v>2.5882785704035571E-2</v>
      </c>
      <c r="E537" s="4">
        <f t="shared" si="41"/>
        <v>1.9109961260121098</v>
      </c>
      <c r="F537" s="4">
        <f t="shared" si="42"/>
        <v>3.5877177504538103</v>
      </c>
      <c r="G537" s="4">
        <f t="shared" si="43"/>
        <v>5.050913842562502</v>
      </c>
      <c r="I537" s="4">
        <f t="shared" si="44"/>
        <v>1.0258827857040356</v>
      </c>
    </row>
    <row r="538" spans="1:9" x14ac:dyDescent="0.2">
      <c r="A538" s="4">
        <f>IF('True_Odds_Calculator_3-way'!A539="","",'True_Odds_Calculator_3-way'!A539)</f>
        <v>5.84</v>
      </c>
      <c r="B538" s="4">
        <f>IF('True_Odds_Calculator_3-way'!B539="","",'True_Odds_Calculator_3-way'!B539)</f>
        <v>3.73</v>
      </c>
      <c r="C538" s="4">
        <f>IF('True_Odds_Calculator_3-way'!C539="","",'True_Odds_Calculator_3-way'!C539)</f>
        <v>1.71</v>
      </c>
      <c r="D538" s="4">
        <f t="shared" si="40"/>
        <v>2.4124713095063921E-2</v>
      </c>
      <c r="E538" s="4">
        <f t="shared" si="41"/>
        <v>6.1277774317031453</v>
      </c>
      <c r="F538" s="4">
        <f t="shared" si="42"/>
        <v>3.8453412410464596</v>
      </c>
      <c r="G538" s="4">
        <f t="shared" si="43"/>
        <v>1.7338422142027585</v>
      </c>
      <c r="I538" s="4">
        <f t="shared" si="44"/>
        <v>1.0241247130950639</v>
      </c>
    </row>
    <row r="539" spans="1:9" x14ac:dyDescent="0.2">
      <c r="A539" s="4">
        <f>IF('True_Odds_Calculator_3-way'!A540="","",'True_Odds_Calculator_3-way'!A540)</f>
        <v>3.47</v>
      </c>
      <c r="B539" s="4">
        <f>IF('True_Odds_Calculator_3-way'!B540="","",'True_Odds_Calculator_3-way'!B540)</f>
        <v>2.94</v>
      </c>
      <c r="C539" s="4">
        <f>IF('True_Odds_Calculator_3-way'!C540="","",'True_Odds_Calculator_3-way'!C540)</f>
        <v>2.5099999999999998</v>
      </c>
      <c r="D539" s="4">
        <f t="shared" si="40"/>
        <v>2.6726866964106533E-2</v>
      </c>
      <c r="E539" s="4">
        <f t="shared" si="41"/>
        <v>3.5806938420005241</v>
      </c>
      <c r="F539" s="4">
        <f t="shared" si="42"/>
        <v>3.0190766508003746</v>
      </c>
      <c r="G539" s="4">
        <f t="shared" si="43"/>
        <v>2.567411108806525</v>
      </c>
      <c r="I539" s="4">
        <f t="shared" si="44"/>
        <v>1.0267268669641065</v>
      </c>
    </row>
    <row r="540" spans="1:9" x14ac:dyDescent="0.2">
      <c r="A540" s="4">
        <f>IF('True_Odds_Calculator_3-way'!A541="","",'True_Odds_Calculator_3-way'!A541)</f>
        <v>1.76</v>
      </c>
      <c r="B540" s="4">
        <f>IF('True_Odds_Calculator_3-way'!B541="","",'True_Odds_Calculator_3-way'!B541)</f>
        <v>3.94</v>
      </c>
      <c r="C540" s="4">
        <f>IF('True_Odds_Calculator_3-way'!C541="","",'True_Odds_Calculator_3-way'!C541)</f>
        <v>4.6399999999999997</v>
      </c>
      <c r="D540" s="4">
        <f t="shared" si="40"/>
        <v>3.7506166160113263E-2</v>
      </c>
      <c r="E540" s="4">
        <f t="shared" si="41"/>
        <v>1.799597658496541</v>
      </c>
      <c r="F540" s="4">
        <f t="shared" si="42"/>
        <v>4.1441320642736246</v>
      </c>
      <c r="G540" s="4">
        <f t="shared" si="43"/>
        <v>4.9257398903962839</v>
      </c>
      <c r="I540" s="4">
        <f t="shared" si="44"/>
        <v>1.0375061661601133</v>
      </c>
    </row>
    <row r="541" spans="1:9" x14ac:dyDescent="0.2">
      <c r="A541" s="4">
        <f>IF('True_Odds_Calculator_3-way'!A542="","",'True_Odds_Calculator_3-way'!A542)</f>
        <v>4.38</v>
      </c>
      <c r="B541" s="4">
        <f>IF('True_Odds_Calculator_3-way'!B542="","",'True_Odds_Calculator_3-way'!B542)</f>
        <v>3.8</v>
      </c>
      <c r="C541" s="4">
        <f>IF('True_Odds_Calculator_3-way'!C542="","",'True_Odds_Calculator_3-way'!C542)</f>
        <v>1.84</v>
      </c>
      <c r="D541" s="4">
        <f t="shared" si="40"/>
        <v>3.4946657889512345E-2</v>
      </c>
      <c r="E541" s="4">
        <f t="shared" si="41"/>
        <v>4.6154921992428326</v>
      </c>
      <c r="F541" s="4">
        <f t="shared" si="42"/>
        <v>3.9760007201168803</v>
      </c>
      <c r="G541" s="4">
        <f t="shared" si="43"/>
        <v>1.8803023059341295</v>
      </c>
      <c r="I541" s="4">
        <f t="shared" si="44"/>
        <v>1.0349466578895123</v>
      </c>
    </row>
    <row r="542" spans="1:9" x14ac:dyDescent="0.2">
      <c r="A542" s="4">
        <f>IF('True_Odds_Calculator_3-way'!A543="","",'True_Odds_Calculator_3-way'!A543)</f>
        <v>1.81</v>
      </c>
      <c r="B542" s="4">
        <f>IF('True_Odds_Calculator_3-way'!B543="","",'True_Odds_Calculator_3-way'!B543)</f>
        <v>3.64</v>
      </c>
      <c r="C542" s="4">
        <f>IF('True_Odds_Calculator_3-way'!C543="","",'True_Odds_Calculator_3-way'!C543)</f>
        <v>4.78</v>
      </c>
      <c r="D542" s="4">
        <f t="shared" si="40"/>
        <v>3.6416483491080731E-2</v>
      </c>
      <c r="E542" s="4">
        <f t="shared" si="41"/>
        <v>1.8506613967214429</v>
      </c>
      <c r="F542" s="4">
        <f t="shared" si="42"/>
        <v>3.8082696644286211</v>
      </c>
      <c r="G542" s="4">
        <f t="shared" si="43"/>
        <v>5.0744370930359466</v>
      </c>
      <c r="I542" s="4">
        <f t="shared" si="44"/>
        <v>1.0364164834910807</v>
      </c>
    </row>
    <row r="543" spans="1:9" x14ac:dyDescent="0.2">
      <c r="A543" s="4">
        <f>IF('True_Odds_Calculator_3-way'!A544="","",'True_Odds_Calculator_3-way'!A544)</f>
        <v>2.2400000000000002</v>
      </c>
      <c r="B543" s="4">
        <f>IF('True_Odds_Calculator_3-way'!B544="","",'True_Odds_Calculator_3-way'!B544)</f>
        <v>3.48</v>
      </c>
      <c r="C543" s="4">
        <f>IF('True_Odds_Calculator_3-way'!C544="","",'True_Odds_Calculator_3-way'!C544)</f>
        <v>3.28</v>
      </c>
      <c r="D543" s="4">
        <f t="shared" si="40"/>
        <v>3.8662942048139692E-2</v>
      </c>
      <c r="E543" s="4">
        <f t="shared" si="41"/>
        <v>2.3065873241930395</v>
      </c>
      <c r="F543" s="4">
        <f t="shared" si="42"/>
        <v>3.6434030289949351</v>
      </c>
      <c r="G543" s="4">
        <f t="shared" si="43"/>
        <v>3.4247701126433756</v>
      </c>
      <c r="I543" s="4">
        <f t="shared" si="44"/>
        <v>1.0386629420481397</v>
      </c>
    </row>
    <row r="544" spans="1:9" x14ac:dyDescent="0.2">
      <c r="A544" s="4">
        <f>IF('True_Odds_Calculator_3-way'!A545="","",'True_Odds_Calculator_3-way'!A545)</f>
        <v>1.99</v>
      </c>
      <c r="B544" s="4">
        <f>IF('True_Odds_Calculator_3-way'!B545="","",'True_Odds_Calculator_3-way'!B545)</f>
        <v>3.75</v>
      </c>
      <c r="C544" s="4">
        <f>IF('True_Odds_Calculator_3-way'!C545="","",'True_Odds_Calculator_3-way'!C545)</f>
        <v>3.68</v>
      </c>
      <c r="D544" s="4">
        <f t="shared" si="40"/>
        <v>4.091835991551962E-2</v>
      </c>
      <c r="E544" s="4">
        <f t="shared" si="41"/>
        <v>2.0455205666856191</v>
      </c>
      <c r="F544" s="4">
        <f t="shared" si="42"/>
        <v>3.9521440666989673</v>
      </c>
      <c r="G544" s="4">
        <f t="shared" si="43"/>
        <v>3.8744721075254662</v>
      </c>
      <c r="I544" s="4">
        <f t="shared" si="44"/>
        <v>1.0409183599155196</v>
      </c>
    </row>
    <row r="545" spans="1:9" x14ac:dyDescent="0.2">
      <c r="A545" s="4">
        <f>IF('True_Odds_Calculator_3-way'!A546="","",'True_Odds_Calculator_3-way'!A546)</f>
        <v>2.4</v>
      </c>
      <c r="B545" s="4">
        <f>IF('True_Odds_Calculator_3-way'!B546="","",'True_Odds_Calculator_3-way'!B546)</f>
        <v>3.55</v>
      </c>
      <c r="C545" s="4">
        <f>IF('True_Odds_Calculator_3-way'!C546="","",'True_Odds_Calculator_3-way'!C546)</f>
        <v>2.94</v>
      </c>
      <c r="D545" s="4">
        <f t="shared" si="40"/>
        <v>3.8492861933505873E-2</v>
      </c>
      <c r="E545" s="4">
        <f t="shared" si="41"/>
        <v>2.4762544980030841</v>
      </c>
      <c r="F545" s="4">
        <f t="shared" si="42"/>
        <v>3.7194191191756008</v>
      </c>
      <c r="G545" s="4">
        <f t="shared" si="43"/>
        <v>3.0552533359354039</v>
      </c>
      <c r="I545" s="4">
        <f t="shared" si="44"/>
        <v>1.0384928619335059</v>
      </c>
    </row>
    <row r="546" spans="1:9" x14ac:dyDescent="0.2">
      <c r="A546" s="4">
        <f>IF('True_Odds_Calculator_3-way'!A547="","",'True_Odds_Calculator_3-way'!A547)</f>
        <v>1.55</v>
      </c>
      <c r="B546" s="4">
        <f>IF('True_Odds_Calculator_3-way'!B547="","",'True_Odds_Calculator_3-way'!B547)</f>
        <v>4.1900000000000004</v>
      </c>
      <c r="C546" s="4">
        <f>IF('True_Odds_Calculator_3-way'!C547="","",'True_Odds_Calculator_3-way'!C547)</f>
        <v>6.24</v>
      </c>
      <c r="D546" s="4">
        <f t="shared" si="40"/>
        <v>4.4081185065864226E-2</v>
      </c>
      <c r="E546" s="4">
        <f t="shared" si="41"/>
        <v>1.5861244262585521</v>
      </c>
      <c r="F546" s="4">
        <f t="shared" si="42"/>
        <v>4.4648885513474674</v>
      </c>
      <c r="G546" s="4">
        <f t="shared" si="43"/>
        <v>6.8698926602580732</v>
      </c>
      <c r="I546" s="4">
        <f t="shared" si="44"/>
        <v>1.0440811850658642</v>
      </c>
    </row>
    <row r="547" spans="1:9" x14ac:dyDescent="0.2">
      <c r="A547" s="4">
        <f>IF('True_Odds_Calculator_3-way'!A548="","",'True_Odds_Calculator_3-way'!A548)</f>
        <v>1.32</v>
      </c>
      <c r="B547" s="4">
        <f>IF('True_Odds_Calculator_3-way'!B548="","",'True_Odds_Calculator_3-way'!B548)</f>
        <v>5.52</v>
      </c>
      <c r="C547" s="4">
        <f>IF('True_Odds_Calculator_3-way'!C548="","",'True_Odds_Calculator_3-way'!C548)</f>
        <v>9.42</v>
      </c>
      <c r="D547" s="4">
        <f t="shared" si="40"/>
        <v>4.4892290392152034E-2</v>
      </c>
      <c r="E547" s="4">
        <f t="shared" si="41"/>
        <v>1.3465988386875627</v>
      </c>
      <c r="F547" s="4">
        <f t="shared" si="42"/>
        <v>6.0170164778752131</v>
      </c>
      <c r="G547" s="4">
        <f t="shared" si="43"/>
        <v>10.965752059017504</v>
      </c>
      <c r="I547" s="4">
        <f t="shared" si="44"/>
        <v>1.044892290392152</v>
      </c>
    </row>
    <row r="548" spans="1:9" x14ac:dyDescent="0.2">
      <c r="A548" s="4">
        <f>IF('True_Odds_Calculator_3-way'!A549="","",'True_Odds_Calculator_3-way'!A549)</f>
        <v>2.72</v>
      </c>
      <c r="B548" s="4">
        <f>IF('True_Odds_Calculator_3-way'!B549="","",'True_Odds_Calculator_3-way'!B549)</f>
        <v>3.35</v>
      </c>
      <c r="C548" s="4">
        <f>IF('True_Odds_Calculator_3-way'!C549="","",'True_Odds_Calculator_3-way'!C549)</f>
        <v>2.81</v>
      </c>
      <c r="D548" s="4">
        <f t="shared" si="40"/>
        <v>2.2026407631092981E-2</v>
      </c>
      <c r="E548" s="4">
        <f t="shared" si="41"/>
        <v>2.7754269684194397</v>
      </c>
      <c r="F548" s="4">
        <f t="shared" si="42"/>
        <v>3.434474877065782</v>
      </c>
      <c r="G548" s="4">
        <f t="shared" si="43"/>
        <v>2.8691955257765382</v>
      </c>
      <c r="I548" s="4">
        <f t="shared" si="44"/>
        <v>1.022026407631093</v>
      </c>
    </row>
    <row r="549" spans="1:9" x14ac:dyDescent="0.2">
      <c r="A549" s="4">
        <f>IF('True_Odds_Calculator_3-way'!A550="","",'True_Odds_Calculator_3-way'!A550)</f>
        <v>12.39</v>
      </c>
      <c r="B549" s="4">
        <f>IF('True_Odds_Calculator_3-way'!B550="","",'True_Odds_Calculator_3-way'!B550)</f>
        <v>7.3</v>
      </c>
      <c r="C549" s="4">
        <f>IF('True_Odds_Calculator_3-way'!C550="","",'True_Odds_Calculator_3-way'!C550)</f>
        <v>1.23</v>
      </c>
      <c r="D549" s="4">
        <f t="shared" si="40"/>
        <v>3.0704681652939492E-2</v>
      </c>
      <c r="E549" s="4">
        <f t="shared" si="41"/>
        <v>14.189357134931136</v>
      </c>
      <c r="F549" s="4">
        <f t="shared" si="42"/>
        <v>7.8894587432017573</v>
      </c>
      <c r="G549" s="4">
        <f t="shared" si="43"/>
        <v>1.2456817877204567</v>
      </c>
      <c r="I549" s="4">
        <f t="shared" si="44"/>
        <v>1.0307046816529395</v>
      </c>
    </row>
    <row r="550" spans="1:9" x14ac:dyDescent="0.2">
      <c r="A550" s="4">
        <f>IF('True_Odds_Calculator_3-way'!A551="","",'True_Odds_Calculator_3-way'!A551)</f>
        <v>4.5199999999999996</v>
      </c>
      <c r="B550" s="4">
        <f>IF('True_Odds_Calculator_3-way'!B551="","",'True_Odds_Calculator_3-way'!B551)</f>
        <v>3.87</v>
      </c>
      <c r="C550" s="4">
        <f>IF('True_Odds_Calculator_3-way'!C551="","",'True_Odds_Calculator_3-way'!C551)</f>
        <v>1.83</v>
      </c>
      <c r="D550" s="4">
        <f t="shared" si="40"/>
        <v>2.6084958301328731E-2</v>
      </c>
      <c r="E550" s="4">
        <f t="shared" si="41"/>
        <v>4.7049092237767205</v>
      </c>
      <c r="F550" s="4">
        <f t="shared" si="42"/>
        <v>4.0047585066626095</v>
      </c>
      <c r="G550" s="4">
        <f t="shared" si="43"/>
        <v>1.8595894612684141</v>
      </c>
      <c r="I550" s="4">
        <f t="shared" si="44"/>
        <v>1.0260849583013287</v>
      </c>
    </row>
    <row r="551" spans="1:9" x14ac:dyDescent="0.2">
      <c r="A551" s="4">
        <f>IF('True_Odds_Calculator_3-way'!A552="","",'True_Odds_Calculator_3-way'!A552)</f>
        <v>2.96</v>
      </c>
      <c r="B551" s="4">
        <f>IF('True_Odds_Calculator_3-way'!B552="","",'True_Odds_Calculator_3-way'!B552)</f>
        <v>3.58</v>
      </c>
      <c r="C551" s="4">
        <f>IF('True_Odds_Calculator_3-way'!C552="","",'True_Odds_Calculator_3-way'!C552)</f>
        <v>2.4700000000000002</v>
      </c>
      <c r="D551" s="4">
        <f t="shared" si="40"/>
        <v>2.2025746371526989E-2</v>
      </c>
      <c r="E551" s="4">
        <f t="shared" si="41"/>
        <v>3.0257559391253519</v>
      </c>
      <c r="F551" s="4">
        <f t="shared" si="42"/>
        <v>3.6766369360328763</v>
      </c>
      <c r="G551" s="4">
        <f t="shared" si="43"/>
        <v>2.5156195817401326</v>
      </c>
      <c r="I551" s="4">
        <f t="shared" si="44"/>
        <v>1.022025746371527</v>
      </c>
    </row>
    <row r="552" spans="1:9" x14ac:dyDescent="0.2">
      <c r="A552" s="4">
        <f>IF('True_Odds_Calculator_3-way'!A553="","",'True_Odds_Calculator_3-way'!A553)</f>
        <v>1.54</v>
      </c>
      <c r="B552" s="4">
        <f>IF('True_Odds_Calculator_3-way'!B553="","",'True_Odds_Calculator_3-way'!B553)</f>
        <v>4.13</v>
      </c>
      <c r="C552" s="4">
        <f>IF('True_Odds_Calculator_3-way'!C553="","",'True_Odds_Calculator_3-way'!C553)</f>
        <v>7.44</v>
      </c>
      <c r="D552" s="4">
        <f t="shared" si="40"/>
        <v>2.5890002106513821E-2</v>
      </c>
      <c r="E552" s="4">
        <f t="shared" si="41"/>
        <v>1.560742582761111</v>
      </c>
      <c r="F552" s="4">
        <f t="shared" si="42"/>
        <v>4.2826414922211171</v>
      </c>
      <c r="G552" s="4">
        <f t="shared" si="43"/>
        <v>7.9504779706944992</v>
      </c>
      <c r="I552" s="4">
        <f t="shared" si="44"/>
        <v>1.0258900021065138</v>
      </c>
    </row>
    <row r="553" spans="1:9" x14ac:dyDescent="0.2">
      <c r="A553" s="4">
        <f>IF('True_Odds_Calculator_3-way'!A554="","",'True_Odds_Calculator_3-way'!A554)</f>
        <v>1.24</v>
      </c>
      <c r="B553" s="4">
        <f>IF('True_Odds_Calculator_3-way'!B554="","",'True_Odds_Calculator_3-way'!B554)</f>
        <v>6.1</v>
      </c>
      <c r="C553" s="4">
        <f>IF('True_Odds_Calculator_3-way'!C554="","",'True_Odds_Calculator_3-way'!C554)</f>
        <v>11.61</v>
      </c>
      <c r="D553" s="4">
        <f t="shared" si="40"/>
        <v>5.6518683404913395E-2</v>
      </c>
      <c r="E553" s="4">
        <f t="shared" si="41"/>
        <v>1.2696606124232312</v>
      </c>
      <c r="F553" s="4">
        <f t="shared" si="42"/>
        <v>6.892042660148217</v>
      </c>
      <c r="G553" s="4">
        <f t="shared" si="43"/>
        <v>14.860368308003336</v>
      </c>
      <c r="I553" s="4">
        <f t="shared" si="44"/>
        <v>1.0565186834049134</v>
      </c>
    </row>
    <row r="554" spans="1:9" x14ac:dyDescent="0.2">
      <c r="A554" s="4">
        <f>IF('True_Odds_Calculator_3-way'!A555="","",'True_Odds_Calculator_3-way'!A555)</f>
        <v>6.32</v>
      </c>
      <c r="B554" s="4">
        <f>IF('True_Odds_Calculator_3-way'!B555="","",'True_Odds_Calculator_3-way'!B555)</f>
        <v>4.41</v>
      </c>
      <c r="C554" s="4">
        <f>IF('True_Odds_Calculator_3-way'!C555="","",'True_Odds_Calculator_3-way'!C555)</f>
        <v>1.56</v>
      </c>
      <c r="D554" s="4">
        <f t="shared" si="40"/>
        <v>2.6010858741419174E-2</v>
      </c>
      <c r="E554" s="4">
        <f t="shared" si="41"/>
        <v>6.6863887562928426</v>
      </c>
      <c r="F554" s="4">
        <f t="shared" si="42"/>
        <v>4.5853242867917903</v>
      </c>
      <c r="G554" s="4">
        <f t="shared" si="43"/>
        <v>1.5813893128971377</v>
      </c>
      <c r="I554" s="4">
        <f t="shared" si="44"/>
        <v>1.0260108587414192</v>
      </c>
    </row>
    <row r="555" spans="1:9" x14ac:dyDescent="0.2">
      <c r="A555" s="4">
        <f>IF('True_Odds_Calculator_3-way'!A556="","",'True_Odds_Calculator_3-way'!A556)</f>
        <v>1.61</v>
      </c>
      <c r="B555" s="4">
        <f>IF('True_Odds_Calculator_3-way'!B556="","",'True_Odds_Calculator_3-way'!B556)</f>
        <v>3.91</v>
      </c>
      <c r="C555" s="4">
        <f>IF('True_Odds_Calculator_3-way'!C556="","",'True_Odds_Calculator_3-way'!C556)</f>
        <v>6.41</v>
      </c>
      <c r="D555" s="4">
        <f t="shared" si="40"/>
        <v>3.2878728375295152E-2</v>
      </c>
      <c r="E555" s="4">
        <f t="shared" si="41"/>
        <v>1.6389185832920485</v>
      </c>
      <c r="F555" s="4">
        <f t="shared" si="42"/>
        <v>4.0850524325587143</v>
      </c>
      <c r="G555" s="4">
        <f t="shared" si="43"/>
        <v>6.8943329792236767</v>
      </c>
      <c r="I555" s="4">
        <f t="shared" si="44"/>
        <v>1.0328787283752952</v>
      </c>
    </row>
    <row r="556" spans="1:9" x14ac:dyDescent="0.2">
      <c r="A556" s="4">
        <f>IF('True_Odds_Calculator_3-way'!A557="","",'True_Odds_Calculator_3-way'!A557)</f>
        <v>1.62</v>
      </c>
      <c r="B556" s="4">
        <f>IF('True_Odds_Calculator_3-way'!B557="","",'True_Odds_Calculator_3-way'!B557)</f>
        <v>3.76</v>
      </c>
      <c r="C556" s="4">
        <f>IF('True_Odds_Calculator_3-way'!C557="","",'True_Odds_Calculator_3-way'!C557)</f>
        <v>6.74</v>
      </c>
      <c r="D556" s="4">
        <f t="shared" si="40"/>
        <v>3.1609349948049648E-2</v>
      </c>
      <c r="E556" s="4">
        <f t="shared" si="41"/>
        <v>1.6481320466159224</v>
      </c>
      <c r="F556" s="4">
        <f t="shared" si="42"/>
        <v>3.9151049147377024</v>
      </c>
      <c r="G556" s="4">
        <f t="shared" si="43"/>
        <v>7.2552354256814109</v>
      </c>
      <c r="I556" s="4">
        <f t="shared" si="44"/>
        <v>1.0316093499480496</v>
      </c>
    </row>
    <row r="557" spans="1:9" x14ac:dyDescent="0.2">
      <c r="A557" s="4">
        <f>IF('True_Odds_Calculator_3-way'!A558="","",'True_Odds_Calculator_3-way'!A558)</f>
        <v>2.25</v>
      </c>
      <c r="B557" s="4">
        <f>IF('True_Odds_Calculator_3-way'!B558="","",'True_Odds_Calculator_3-way'!B558)</f>
        <v>3.39</v>
      </c>
      <c r="C557" s="4">
        <f>IF('True_Odds_Calculator_3-way'!C558="","",'True_Odds_Calculator_3-way'!C558)</f>
        <v>3.45</v>
      </c>
      <c r="D557" s="4">
        <f t="shared" si="40"/>
        <v>2.9284767645675558E-2</v>
      </c>
      <c r="E557" s="4">
        <f t="shared" si="41"/>
        <v>2.300527816936039</v>
      </c>
      <c r="F557" s="4">
        <f t="shared" si="42"/>
        <v>3.5060204846365224</v>
      </c>
      <c r="G557" s="4">
        <f t="shared" si="43"/>
        <v>3.5702365810226406</v>
      </c>
      <c r="I557" s="4">
        <f t="shared" si="44"/>
        <v>1.0292847676456756</v>
      </c>
    </row>
    <row r="558" spans="1:9" x14ac:dyDescent="0.2">
      <c r="A558" s="4">
        <f>IF('True_Odds_Calculator_3-way'!A559="","",'True_Odds_Calculator_3-way'!A559)</f>
        <v>3.14</v>
      </c>
      <c r="B558" s="4">
        <f>IF('True_Odds_Calculator_3-way'!B559="","",'True_Odds_Calculator_3-way'!B559)</f>
        <v>3.31</v>
      </c>
      <c r="C558" s="4">
        <f>IF('True_Odds_Calculator_3-way'!C559="","",'True_Odds_Calculator_3-way'!C559)</f>
        <v>2.46</v>
      </c>
      <c r="D558" s="4">
        <f t="shared" si="40"/>
        <v>2.7090206245645732E-2</v>
      </c>
      <c r="E558" s="4">
        <f t="shared" si="41"/>
        <v>3.2316310095856084</v>
      </c>
      <c r="F558" s="4">
        <f t="shared" si="42"/>
        <v>3.4119825463453668</v>
      </c>
      <c r="G558" s="4">
        <f t="shared" si="43"/>
        <v>2.5158878551267652</v>
      </c>
      <c r="I558" s="4">
        <f t="shared" si="44"/>
        <v>1.0270902062456457</v>
      </c>
    </row>
    <row r="559" spans="1:9" x14ac:dyDescent="0.2">
      <c r="A559" s="4">
        <f>IF('True_Odds_Calculator_3-way'!A560="","",'True_Odds_Calculator_3-way'!A560)</f>
        <v>2.69</v>
      </c>
      <c r="B559" s="4">
        <f>IF('True_Odds_Calculator_3-way'!B560="","",'True_Odds_Calculator_3-way'!B560)</f>
        <v>3.16</v>
      </c>
      <c r="C559" s="4">
        <f>IF('True_Odds_Calculator_3-way'!C560="","",'True_Odds_Calculator_3-way'!C560)</f>
        <v>2.95</v>
      </c>
      <c r="D559" s="4">
        <f t="shared" si="40"/>
        <v>2.7185958945900035E-2</v>
      </c>
      <c r="E559" s="4">
        <f t="shared" si="41"/>
        <v>2.7572118450624314</v>
      </c>
      <c r="F559" s="4">
        <f t="shared" si="42"/>
        <v>3.2531570030071641</v>
      </c>
      <c r="G559" s="4">
        <f t="shared" si="43"/>
        <v>3.0310280473241185</v>
      </c>
      <c r="I559" s="4">
        <f t="shared" si="44"/>
        <v>1.0271859589459</v>
      </c>
    </row>
    <row r="560" spans="1:9" x14ac:dyDescent="0.2">
      <c r="A560" s="4">
        <f>IF('True_Odds_Calculator_3-way'!A561="","",'True_Odds_Calculator_3-way'!A561)</f>
        <v>2.82</v>
      </c>
      <c r="B560" s="4">
        <f>IF('True_Odds_Calculator_3-way'!B561="","",'True_Odds_Calculator_3-way'!B561)</f>
        <v>3.15</v>
      </c>
      <c r="C560" s="4">
        <f>IF('True_Odds_Calculator_3-way'!C561="","",'True_Odds_Calculator_3-way'!C561)</f>
        <v>2.81</v>
      </c>
      <c r="D560" s="4">
        <f t="shared" si="40"/>
        <v>2.7942132659328101E-2</v>
      </c>
      <c r="E560" s="4">
        <f t="shared" si="41"/>
        <v>2.8960669496844762</v>
      </c>
      <c r="F560" s="4">
        <f t="shared" si="42"/>
        <v>3.245212052976516</v>
      </c>
      <c r="G560" s="4">
        <f t="shared" si="43"/>
        <v>2.8855212004841331</v>
      </c>
      <c r="I560" s="4">
        <f t="shared" si="44"/>
        <v>1.0279421326593281</v>
      </c>
    </row>
    <row r="561" spans="1:9" x14ac:dyDescent="0.2">
      <c r="A561" s="4">
        <f>IF('True_Odds_Calculator_3-way'!A562="","",'True_Odds_Calculator_3-way'!A562)</f>
        <v>2.12</v>
      </c>
      <c r="B561" s="4">
        <f>IF('True_Odds_Calculator_3-way'!B562="","",'True_Odds_Calculator_3-way'!B562)</f>
        <v>3.42</v>
      </c>
      <c r="C561" s="4">
        <f>IF('True_Odds_Calculator_3-way'!C562="","",'True_Odds_Calculator_3-way'!C562)</f>
        <v>3.85</v>
      </c>
      <c r="D561" s="4">
        <f t="shared" si="40"/>
        <v>2.3836033766520437E-2</v>
      </c>
      <c r="E561" s="4">
        <f t="shared" si="41"/>
        <v>2.1563213584223155</v>
      </c>
      <c r="F561" s="4">
        <f t="shared" si="42"/>
        <v>3.5155277104225582</v>
      </c>
      <c r="G561" s="4">
        <f t="shared" si="43"/>
        <v>3.9714860778607828</v>
      </c>
      <c r="I561" s="4">
        <f t="shared" si="44"/>
        <v>1.0238360337665204</v>
      </c>
    </row>
    <row r="562" spans="1:9" x14ac:dyDescent="0.2">
      <c r="A562" s="4">
        <f>IF('True_Odds_Calculator_3-way'!A563="","",'True_Odds_Calculator_3-way'!A563)</f>
        <v>4.5199999999999996</v>
      </c>
      <c r="B562" s="4">
        <f>IF('True_Odds_Calculator_3-way'!B563="","",'True_Odds_Calculator_3-way'!B563)</f>
        <v>3.94</v>
      </c>
      <c r="C562" s="4">
        <f>IF('True_Odds_Calculator_3-way'!C563="","",'True_Odds_Calculator_3-way'!C563)</f>
        <v>1.82</v>
      </c>
      <c r="D562" s="4">
        <f t="shared" si="40"/>
        <v>2.4496594102631608E-2</v>
      </c>
      <c r="E562" s="4">
        <f t="shared" si="41"/>
        <v>4.6932182460280742</v>
      </c>
      <c r="F562" s="4">
        <f t="shared" si="42"/>
        <v>4.0709721025759196</v>
      </c>
      <c r="G562" s="4">
        <f t="shared" si="43"/>
        <v>1.8474555300672499</v>
      </c>
      <c r="I562" s="4">
        <f t="shared" si="44"/>
        <v>1.0244965941026316</v>
      </c>
    </row>
    <row r="563" spans="1:9" x14ac:dyDescent="0.2">
      <c r="A563" s="4">
        <f>IF('True_Odds_Calculator_3-way'!A564="","",'True_Odds_Calculator_3-way'!A564)</f>
        <v>5.26</v>
      </c>
      <c r="B563" s="4">
        <f>IF('True_Odds_Calculator_3-way'!B564="","",'True_Odds_Calculator_3-way'!B564)</f>
        <v>3.81</v>
      </c>
      <c r="C563" s="4">
        <f>IF('True_Odds_Calculator_3-way'!C564="","",'True_Odds_Calculator_3-way'!C564)</f>
        <v>1.73</v>
      </c>
      <c r="D563" s="4">
        <f t="shared" si="40"/>
        <v>3.0615942123039419E-2</v>
      </c>
      <c r="E563" s="4">
        <f t="shared" si="41"/>
        <v>5.5583732060996009</v>
      </c>
      <c r="F563" s="4">
        <f t="shared" si="42"/>
        <v>3.9641344529436728</v>
      </c>
      <c r="G563" s="4">
        <f t="shared" si="43"/>
        <v>1.7610924272055468</v>
      </c>
      <c r="I563" s="4">
        <f t="shared" si="44"/>
        <v>1.0306159421230394</v>
      </c>
    </row>
    <row r="564" spans="1:9" x14ac:dyDescent="0.2">
      <c r="A564" s="4">
        <f>IF('True_Odds_Calculator_3-way'!A565="","",'True_Odds_Calculator_3-way'!A565)</f>
        <v>1.98</v>
      </c>
      <c r="B564" s="4">
        <f>IF('True_Odds_Calculator_3-way'!B565="","",'True_Odds_Calculator_3-way'!B565)</f>
        <v>3.25</v>
      </c>
      <c r="C564" s="4">
        <f>IF('True_Odds_Calculator_3-way'!C565="","",'True_Odds_Calculator_3-way'!C565)</f>
        <v>4.74</v>
      </c>
      <c r="D564" s="4">
        <f t="shared" si="40"/>
        <v>2.3713276877833867E-2</v>
      </c>
      <c r="E564" s="4">
        <f t="shared" si="41"/>
        <v>2.0114812152546508</v>
      </c>
      <c r="F564" s="4">
        <f t="shared" si="42"/>
        <v>3.3356918668868452</v>
      </c>
      <c r="G564" s="4">
        <f t="shared" si="43"/>
        <v>4.9245063691696673</v>
      </c>
      <c r="I564" s="4">
        <f t="shared" si="44"/>
        <v>1.0237132768778339</v>
      </c>
    </row>
    <row r="565" spans="1:9" x14ac:dyDescent="0.2">
      <c r="A565" s="4">
        <f>IF('True_Odds_Calculator_3-way'!A566="","",'True_Odds_Calculator_3-way'!A566)</f>
        <v>2.2000000000000002</v>
      </c>
      <c r="B565" s="4">
        <f>IF('True_Odds_Calculator_3-way'!B566="","",'True_Odds_Calculator_3-way'!B566)</f>
        <v>3.56</v>
      </c>
      <c r="C565" s="4">
        <f>IF('True_Odds_Calculator_3-way'!C566="","",'True_Odds_Calculator_3-way'!C566)</f>
        <v>3.49</v>
      </c>
      <c r="D565" s="4">
        <f t="shared" si="40"/>
        <v>2.197728223934714E-2</v>
      </c>
      <c r="E565" s="4">
        <f t="shared" si="41"/>
        <v>2.2360374864203347</v>
      </c>
      <c r="F565" s="4">
        <f t="shared" si="42"/>
        <v>3.6553299383772675</v>
      </c>
      <c r="G565" s="4">
        <f t="shared" si="43"/>
        <v>3.5815696510372441</v>
      </c>
      <c r="I565" s="4">
        <f t="shared" si="44"/>
        <v>1.0219772822393471</v>
      </c>
    </row>
    <row r="566" spans="1:9" x14ac:dyDescent="0.2">
      <c r="A566" s="4">
        <f>IF('True_Odds_Calculator_3-way'!A567="","",'True_Odds_Calculator_3-way'!A567)</f>
        <v>1.55</v>
      </c>
      <c r="B566" s="4">
        <f>IF('True_Odds_Calculator_3-way'!B567="","",'True_Odds_Calculator_3-way'!B567)</f>
        <v>4.03</v>
      </c>
      <c r="C566" s="4">
        <f>IF('True_Odds_Calculator_3-way'!C567="","",'True_Odds_Calculator_3-way'!C567)</f>
        <v>7.63</v>
      </c>
      <c r="D566" s="4">
        <f t="shared" si="40"/>
        <v>2.4361847090464961E-2</v>
      </c>
      <c r="E566" s="4">
        <f t="shared" si="41"/>
        <v>1.5697584782752971</v>
      </c>
      <c r="F566" s="4">
        <f t="shared" si="42"/>
        <v>4.1663482514260934</v>
      </c>
      <c r="G566" s="4">
        <f t="shared" si="43"/>
        <v>8.1339840753379349</v>
      </c>
      <c r="I566" s="4">
        <f t="shared" si="44"/>
        <v>1.024361847090465</v>
      </c>
    </row>
    <row r="567" spans="1:9" x14ac:dyDescent="0.2">
      <c r="A567" s="4">
        <f>IF('True_Odds_Calculator_3-way'!A568="","",'True_Odds_Calculator_3-way'!A568)</f>
        <v>2.1800000000000002</v>
      </c>
      <c r="B567" s="4">
        <f>IF('True_Odds_Calculator_3-way'!B568="","",'True_Odds_Calculator_3-way'!B568)</f>
        <v>3.23</v>
      </c>
      <c r="C567" s="4">
        <f>IF('True_Odds_Calculator_3-way'!C568="","",'True_Odds_Calculator_3-way'!C568)</f>
        <v>3.69</v>
      </c>
      <c r="D567" s="4">
        <f t="shared" si="40"/>
        <v>3.931582957718982E-2</v>
      </c>
      <c r="E567" s="4">
        <f t="shared" si="41"/>
        <v>2.2441131983626916</v>
      </c>
      <c r="F567" s="4">
        <f t="shared" si="42"/>
        <v>3.3727694776173456</v>
      </c>
      <c r="G567" s="4">
        <f t="shared" si="43"/>
        <v>3.8775104754762384</v>
      </c>
      <c r="I567" s="4">
        <f t="shared" si="44"/>
        <v>1.0393158295771898</v>
      </c>
    </row>
    <row r="568" spans="1:9" x14ac:dyDescent="0.2">
      <c r="A568" s="4">
        <f>IF('True_Odds_Calculator_3-way'!A569="","",'True_Odds_Calculator_3-way'!A569)</f>
        <v>3.01</v>
      </c>
      <c r="B568" s="4">
        <f>IF('True_Odds_Calculator_3-way'!B569="","",'True_Odds_Calculator_3-way'!B569)</f>
        <v>3.37</v>
      </c>
      <c r="C568" s="4">
        <f>IF('True_Odds_Calculator_3-way'!C569="","",'True_Odds_Calculator_3-way'!C569)</f>
        <v>2.44</v>
      </c>
      <c r="D568" s="4">
        <f t="shared" si="40"/>
        <v>3.8797884239543334E-2</v>
      </c>
      <c r="E568" s="4">
        <f t="shared" si="41"/>
        <v>3.1319167839822692</v>
      </c>
      <c r="F568" s="4">
        <f t="shared" si="42"/>
        <v>3.5235674890551514</v>
      </c>
      <c r="G568" s="4">
        <f t="shared" si="43"/>
        <v>2.5195045079832847</v>
      </c>
      <c r="I568" s="4">
        <f t="shared" si="44"/>
        <v>1.0387978842395433</v>
      </c>
    </row>
    <row r="569" spans="1:9" x14ac:dyDescent="0.2">
      <c r="A569" s="4">
        <f>IF('True_Odds_Calculator_3-way'!A570="","",'True_Odds_Calculator_3-way'!A570)</f>
        <v>1.33</v>
      </c>
      <c r="B569" s="4">
        <f>IF('True_Odds_Calculator_3-way'!B570="","",'True_Odds_Calculator_3-way'!B570)</f>
        <v>5.51</v>
      </c>
      <c r="C569" s="4">
        <f>IF('True_Odds_Calculator_3-way'!C570="","",'True_Odds_Calculator_3-way'!C570)</f>
        <v>8.86</v>
      </c>
      <c r="D569" s="4">
        <f t="shared" si="40"/>
        <v>4.6234719670664282E-2</v>
      </c>
      <c r="E569" s="4">
        <f t="shared" si="41"/>
        <v>1.3578320156202446</v>
      </c>
      <c r="F569" s="4">
        <f t="shared" si="42"/>
        <v>6.0213167845450686</v>
      </c>
      <c r="G569" s="4">
        <f t="shared" si="43"/>
        <v>10.261120486196608</v>
      </c>
      <c r="I569" s="4">
        <f t="shared" si="44"/>
        <v>1.0462347196706643</v>
      </c>
    </row>
    <row r="570" spans="1:9" x14ac:dyDescent="0.2">
      <c r="A570" s="4">
        <f>IF('True_Odds_Calculator_3-way'!A571="","",'True_Odds_Calculator_3-way'!A571)</f>
        <v>2.27</v>
      </c>
      <c r="B570" s="4">
        <f>IF('True_Odds_Calculator_3-way'!B571="","",'True_Odds_Calculator_3-way'!B571)</f>
        <v>3.93</v>
      </c>
      <c r="C570" s="4">
        <f>IF('True_Odds_Calculator_3-way'!C571="","",'True_Odds_Calculator_3-way'!C571)</f>
        <v>2.9</v>
      </c>
      <c r="D570" s="4">
        <f t="shared" si="40"/>
        <v>3.9809146776781379E-2</v>
      </c>
      <c r="E570" s="4">
        <f t="shared" si="41"/>
        <v>2.340501171704549</v>
      </c>
      <c r="F570" s="4">
        <f t="shared" si="42"/>
        <v>4.1462255910944386</v>
      </c>
      <c r="G570" s="4">
        <f t="shared" si="43"/>
        <v>3.0160647314636737</v>
      </c>
      <c r="I570" s="4">
        <f t="shared" si="44"/>
        <v>1.0398091467767814</v>
      </c>
    </row>
    <row r="571" spans="1:9" x14ac:dyDescent="0.2">
      <c r="A571" s="4">
        <f>IF('True_Odds_Calculator_3-way'!A572="","",'True_Odds_Calculator_3-way'!A572)</f>
        <v>2.19</v>
      </c>
      <c r="B571" s="4">
        <f>IF('True_Odds_Calculator_3-way'!B572="","",'True_Odds_Calculator_3-way'!B572)</f>
        <v>3.68</v>
      </c>
      <c r="C571" s="4">
        <f>IF('True_Odds_Calculator_3-way'!C572="","",'True_Odds_Calculator_3-way'!C572)</f>
        <v>3.21</v>
      </c>
      <c r="D571" s="4">
        <f t="shared" si="40"/>
        <v>3.9886614751771576E-2</v>
      </c>
      <c r="E571" s="4">
        <f t="shared" si="41"/>
        <v>2.2556791251149639</v>
      </c>
      <c r="F571" s="4">
        <f t="shared" si="42"/>
        <v>3.8693162850302074</v>
      </c>
      <c r="G571" s="4">
        <f t="shared" si="43"/>
        <v>3.3531061363710597</v>
      </c>
      <c r="I571" s="4">
        <f t="shared" si="44"/>
        <v>1.0398866147517716</v>
      </c>
    </row>
    <row r="572" spans="1:9" x14ac:dyDescent="0.2">
      <c r="A572" s="4">
        <f>IF('True_Odds_Calculator_3-way'!A573="","",'True_Odds_Calculator_3-way'!A573)</f>
        <v>1.21</v>
      </c>
      <c r="B572" s="4">
        <f>IF('True_Odds_Calculator_3-way'!B573="","",'True_Odds_Calculator_3-way'!B573)</f>
        <v>7.24</v>
      </c>
      <c r="C572" s="4">
        <f>IF('True_Odds_Calculator_3-way'!C573="","",'True_Odds_Calculator_3-way'!C573)</f>
        <v>15.81</v>
      </c>
      <c r="D572" s="4">
        <f t="shared" si="40"/>
        <v>2.7818934847432253E-2</v>
      </c>
      <c r="E572" s="4">
        <f t="shared" si="41"/>
        <v>1.2237306293348031</v>
      </c>
      <c r="F572" s="4">
        <f t="shared" si="42"/>
        <v>7.7610485723940945</v>
      </c>
      <c r="G572" s="4">
        <f t="shared" si="43"/>
        <v>18.526022033666163</v>
      </c>
      <c r="I572" s="4">
        <f t="shared" si="44"/>
        <v>1.0278189348474323</v>
      </c>
    </row>
    <row r="573" spans="1:9" x14ac:dyDescent="0.2">
      <c r="A573" s="4">
        <f>IF('True_Odds_Calculator_3-way'!A574="","",'True_Odds_Calculator_3-way'!A574)</f>
        <v>1.67</v>
      </c>
      <c r="B573" s="4">
        <f>IF('True_Odds_Calculator_3-way'!B574="","",'True_Odds_Calculator_3-way'!B574)</f>
        <v>4.05</v>
      </c>
      <c r="C573" s="4">
        <f>IF('True_Odds_Calculator_3-way'!C574="","",'True_Odds_Calculator_3-way'!C574)</f>
        <v>5.39</v>
      </c>
      <c r="D573" s="4">
        <f t="shared" si="40"/>
        <v>3.1244732413822973E-2</v>
      </c>
      <c r="E573" s="4">
        <f t="shared" si="41"/>
        <v>1.6995602838345278</v>
      </c>
      <c r="F573" s="4">
        <f t="shared" si="42"/>
        <v>4.2283535985979448</v>
      </c>
      <c r="G573" s="4">
        <f t="shared" si="43"/>
        <v>5.7105707056875294</v>
      </c>
      <c r="I573" s="4">
        <f t="shared" si="44"/>
        <v>1.031244732413823</v>
      </c>
    </row>
    <row r="574" spans="1:9" x14ac:dyDescent="0.2">
      <c r="A574" s="4">
        <f>IF('True_Odds_Calculator_3-way'!A575="","",'True_Odds_Calculator_3-way'!A575)</f>
        <v>2.1</v>
      </c>
      <c r="B574" s="4">
        <f>IF('True_Odds_Calculator_3-way'!B575="","",'True_Odds_Calculator_3-way'!B575)</f>
        <v>3.54</v>
      </c>
      <c r="C574" s="4">
        <f>IF('True_Odds_Calculator_3-way'!C575="","",'True_Odds_Calculator_3-way'!C575)</f>
        <v>3.8</v>
      </c>
      <c r="D574" s="4">
        <f t="shared" si="40"/>
        <v>2.1834246633532839E-2</v>
      </c>
      <c r="E574" s="4">
        <f t="shared" si="41"/>
        <v>2.1325945162459234</v>
      </c>
      <c r="F574" s="4">
        <f t="shared" si="42"/>
        <v>3.633618028400905</v>
      </c>
      <c r="G574" s="4">
        <f t="shared" si="43"/>
        <v>3.9080847767140714</v>
      </c>
      <c r="I574" s="4">
        <f t="shared" si="44"/>
        <v>1.0218342466335328</v>
      </c>
    </row>
    <row r="575" spans="1:9" x14ac:dyDescent="0.2">
      <c r="A575" s="4">
        <f>IF('True_Odds_Calculator_3-way'!A576="","",'True_Odds_Calculator_3-way'!A576)</f>
        <v>6.37</v>
      </c>
      <c r="B575" s="4">
        <f>IF('True_Odds_Calculator_3-way'!B576="","",'True_Odds_Calculator_3-way'!B576)</f>
        <v>3.48</v>
      </c>
      <c r="C575" s="4">
        <f>IF('True_Odds_Calculator_3-way'!C576="","",'True_Odds_Calculator_3-way'!C576)</f>
        <v>1.72</v>
      </c>
      <c r="D575" s="4">
        <f t="shared" si="40"/>
        <v>2.5737541947875364E-2</v>
      </c>
      <c r="E575" s="4">
        <f t="shared" si="41"/>
        <v>6.7382406804358679</v>
      </c>
      <c r="F575" s="4">
        <f t="shared" si="42"/>
        <v>3.5870946797578713</v>
      </c>
      <c r="G575" s="4">
        <f t="shared" si="43"/>
        <v>1.7457607790008136</v>
      </c>
      <c r="I575" s="4">
        <f t="shared" si="44"/>
        <v>1.0257375419478754</v>
      </c>
    </row>
    <row r="576" spans="1:9" x14ac:dyDescent="0.2">
      <c r="A576" s="4">
        <f>IF('True_Odds_Calculator_3-way'!A577="","",'True_Odds_Calculator_3-way'!A577)</f>
        <v>4.8099999999999996</v>
      </c>
      <c r="B576" s="4">
        <f>IF('True_Odds_Calculator_3-way'!B577="","",'True_Odds_Calculator_3-way'!B577)</f>
        <v>3.96</v>
      </c>
      <c r="C576" s="4">
        <f>IF('True_Odds_Calculator_3-way'!C577="","",'True_Odds_Calculator_3-way'!C577)</f>
        <v>1.71</v>
      </c>
      <c r="D576" s="4">
        <f t="shared" si="40"/>
        <v>4.5220782062887377E-2</v>
      </c>
      <c r="E576" s="4">
        <f t="shared" si="41"/>
        <v>5.1860061216769271</v>
      </c>
      <c r="F576" s="4">
        <f t="shared" si="42"/>
        <v>4.2113835140129492</v>
      </c>
      <c r="G576" s="4">
        <f t="shared" si="43"/>
        <v>1.7552428695034745</v>
      </c>
      <c r="I576" s="4">
        <f t="shared" si="44"/>
        <v>1.0452207820628874</v>
      </c>
    </row>
    <row r="577" spans="1:9" x14ac:dyDescent="0.2">
      <c r="A577" s="4">
        <f>IF('True_Odds_Calculator_3-way'!A578="","",'True_Odds_Calculator_3-way'!A578)</f>
        <v>3.74</v>
      </c>
      <c r="B577" s="4">
        <f>IF('True_Odds_Calculator_3-way'!B578="","",'True_Odds_Calculator_3-way'!B578)</f>
        <v>3.76</v>
      </c>
      <c r="C577" s="4">
        <f>IF('True_Odds_Calculator_3-way'!C578="","",'True_Odds_Calculator_3-way'!C578)</f>
        <v>1.97</v>
      </c>
      <c r="D577" s="4">
        <f t="shared" si="40"/>
        <v>4.0951339150865129E-2</v>
      </c>
      <c r="E577" s="4">
        <f t="shared" si="41"/>
        <v>3.9412092533416589</v>
      </c>
      <c r="F577" s="4">
        <f t="shared" si="42"/>
        <v>3.9634255027247929</v>
      </c>
      <c r="G577" s="4">
        <f t="shared" si="43"/>
        <v>2.0244399836230129</v>
      </c>
      <c r="I577" s="4">
        <f t="shared" si="44"/>
        <v>1.0409513391508651</v>
      </c>
    </row>
    <row r="578" spans="1:9" x14ac:dyDescent="0.2">
      <c r="A578" s="4">
        <f>IF('True_Odds_Calculator_3-way'!A579="","",'True_Odds_Calculator_3-way'!A579)</f>
        <v>2.41</v>
      </c>
      <c r="B578" s="4">
        <f>IF('True_Odds_Calculator_3-way'!B579="","",'True_Odds_Calculator_3-way'!B579)</f>
        <v>3.35</v>
      </c>
      <c r="C578" s="4">
        <f>IF('True_Odds_Calculator_3-way'!C579="","",'True_Odds_Calculator_3-way'!C579)</f>
        <v>3.08</v>
      </c>
      <c r="D578" s="4">
        <f t="shared" si="40"/>
        <v>3.8120546697991475E-2</v>
      </c>
      <c r="E578" s="4">
        <f t="shared" si="41"/>
        <v>2.4861341434802551</v>
      </c>
      <c r="F578" s="4">
        <f t="shared" si="42"/>
        <v>3.4989428005373244</v>
      </c>
      <c r="G578" s="4">
        <f t="shared" si="43"/>
        <v>3.2054520813764524</v>
      </c>
      <c r="I578" s="4">
        <f t="shared" si="44"/>
        <v>1.0381205466979915</v>
      </c>
    </row>
    <row r="579" spans="1:9" x14ac:dyDescent="0.2">
      <c r="A579" s="4">
        <f>IF('True_Odds_Calculator_3-way'!A580="","",'True_Odds_Calculator_3-way'!A580)</f>
        <v>3.45</v>
      </c>
      <c r="B579" s="4">
        <f>IF('True_Odds_Calculator_3-way'!B580="","",'True_Odds_Calculator_3-way'!B580)</f>
        <v>3.4</v>
      </c>
      <c r="C579" s="4">
        <f>IF('True_Odds_Calculator_3-way'!C580="","",'True_Odds_Calculator_3-way'!C580)</f>
        <v>2.2000000000000002</v>
      </c>
      <c r="D579" s="4">
        <f t="shared" ref="D579:D642" si="45">IF(A579="","",((1/A579)+(1/B579)+(1/C579))-1)</f>
        <v>3.8518174068046251E-2</v>
      </c>
      <c r="E579" s="4">
        <f t="shared" ref="E579:E642" si="46">IF(A579="","",(3*A579)/(3-($D579*A579)))</f>
        <v>3.6099039447915704</v>
      </c>
      <c r="F579" s="4">
        <f t="shared" ref="F579:F642" si="47">IF(B579="","",(3*B579)/(3-($D579*B579)))</f>
        <v>3.5551983835415135</v>
      </c>
      <c r="G579" s="4">
        <f t="shared" ref="G579:G642" si="48">IF(C579="","",(3*C579)/(3-($D579*C579)))</f>
        <v>2.2639489998830276</v>
      </c>
      <c r="I579" s="4">
        <f t="shared" ref="I579:I642" si="49">IF(A579="","",D579+1)</f>
        <v>1.0385181740680463</v>
      </c>
    </row>
    <row r="580" spans="1:9" x14ac:dyDescent="0.2">
      <c r="A580" s="4">
        <f>IF('True_Odds_Calculator_3-way'!A581="","",'True_Odds_Calculator_3-way'!A581)</f>
        <v>1.3</v>
      </c>
      <c r="B580" s="4">
        <f>IF('True_Odds_Calculator_3-way'!B581="","",'True_Odds_Calculator_3-way'!B581)</f>
        <v>5.69</v>
      </c>
      <c r="C580" s="4">
        <f>IF('True_Odds_Calculator_3-way'!C581="","",'True_Odds_Calculator_3-way'!C581)</f>
        <v>10.58</v>
      </c>
      <c r="D580" s="4">
        <f t="shared" si="45"/>
        <v>3.9495652071689813E-2</v>
      </c>
      <c r="E580" s="4">
        <f t="shared" si="46"/>
        <v>1.3226366384792805</v>
      </c>
      <c r="F580" s="4">
        <f t="shared" si="47"/>
        <v>6.1507534765867096</v>
      </c>
      <c r="G580" s="4">
        <f t="shared" si="48"/>
        <v>12.2921488204749</v>
      </c>
      <c r="I580" s="4">
        <f t="shared" si="49"/>
        <v>1.0394956520716898</v>
      </c>
    </row>
    <row r="581" spans="1:9" x14ac:dyDescent="0.2">
      <c r="A581" s="4">
        <f>IF('True_Odds_Calculator_3-way'!A582="","",'True_Odds_Calculator_3-way'!A582)</f>
        <v>3.39</v>
      </c>
      <c r="B581" s="4">
        <f>IF('True_Odds_Calculator_3-way'!B582="","",'True_Odds_Calculator_3-way'!B582)</f>
        <v>3.84</v>
      </c>
      <c r="C581" s="4">
        <f>IF('True_Odds_Calculator_3-way'!C582="","",'True_Odds_Calculator_3-way'!C582)</f>
        <v>2.14</v>
      </c>
      <c r="D581" s="4">
        <f t="shared" si="45"/>
        <v>2.2691637030298084E-2</v>
      </c>
      <c r="E581" s="4">
        <f t="shared" si="46"/>
        <v>3.4792123981252145</v>
      </c>
      <c r="F581" s="4">
        <f t="shared" si="47"/>
        <v>3.9548703784046539</v>
      </c>
      <c r="G581" s="4">
        <f t="shared" si="48"/>
        <v>2.1752094654064282</v>
      </c>
      <c r="I581" s="4">
        <f t="shared" si="49"/>
        <v>1.0226916370302981</v>
      </c>
    </row>
    <row r="582" spans="1:9" x14ac:dyDescent="0.2">
      <c r="A582" s="4">
        <f>IF('True_Odds_Calculator_3-way'!A583="","",'True_Odds_Calculator_3-way'!A583)</f>
        <v>2.57</v>
      </c>
      <c r="B582" s="4">
        <f>IF('True_Odds_Calculator_3-way'!B583="","",'True_Odds_Calculator_3-way'!B583)</f>
        <v>3.46</v>
      </c>
      <c r="C582" s="4">
        <f>IF('True_Odds_Calculator_3-way'!C583="","",'True_Odds_Calculator_3-way'!C583)</f>
        <v>2.86</v>
      </c>
      <c r="D582" s="4">
        <f t="shared" si="45"/>
        <v>2.77727490565709E-2</v>
      </c>
      <c r="E582" s="4">
        <f t="shared" si="46"/>
        <v>2.6326356364136259</v>
      </c>
      <c r="F582" s="4">
        <f t="shared" si="47"/>
        <v>3.5744955138357368</v>
      </c>
      <c r="G582" s="4">
        <f t="shared" si="48"/>
        <v>2.9377827557734051</v>
      </c>
      <c r="I582" s="4">
        <f t="shared" si="49"/>
        <v>1.0277727490565709</v>
      </c>
    </row>
    <row r="583" spans="1:9" x14ac:dyDescent="0.2">
      <c r="A583" s="4">
        <f>IF('True_Odds_Calculator_3-way'!A584="","",'True_Odds_Calculator_3-way'!A584)</f>
        <v>2.3199999999999998</v>
      </c>
      <c r="B583" s="4">
        <f>IF('True_Odds_Calculator_3-way'!B584="","",'True_Odds_Calculator_3-way'!B584)</f>
        <v>3.43</v>
      </c>
      <c r="C583" s="4">
        <f>IF('True_Odds_Calculator_3-way'!C584="","",'True_Odds_Calculator_3-way'!C584)</f>
        <v>3.28</v>
      </c>
      <c r="D583" s="4">
        <f t="shared" si="45"/>
        <v>2.7457721043481653E-2</v>
      </c>
      <c r="E583" s="4">
        <f t="shared" si="46"/>
        <v>2.3703315512787104</v>
      </c>
      <c r="F583" s="4">
        <f t="shared" si="47"/>
        <v>3.5411690815103825</v>
      </c>
      <c r="G583" s="4">
        <f t="shared" si="48"/>
        <v>3.381514560638117</v>
      </c>
      <c r="I583" s="4">
        <f t="shared" si="49"/>
        <v>1.0274577210434817</v>
      </c>
    </row>
    <row r="584" spans="1:9" x14ac:dyDescent="0.2">
      <c r="A584" s="4">
        <f>IF('True_Odds_Calculator_3-way'!A585="","",'True_Odds_Calculator_3-way'!A585)</f>
        <v>3.42</v>
      </c>
      <c r="B584" s="4">
        <f>IF('True_Odds_Calculator_3-way'!B585="","",'True_Odds_Calculator_3-way'!B585)</f>
        <v>3.13</v>
      </c>
      <c r="C584" s="4">
        <f>IF('True_Odds_Calculator_3-way'!C585="","",'True_Odds_Calculator_3-way'!C585)</f>
        <v>2.4</v>
      </c>
      <c r="D584" s="4">
        <f t="shared" si="45"/>
        <v>2.8553145376754019E-2</v>
      </c>
      <c r="E584" s="4">
        <f t="shared" si="46"/>
        <v>3.5350685519602401</v>
      </c>
      <c r="F584" s="4">
        <f t="shared" si="47"/>
        <v>3.2261071792733835</v>
      </c>
      <c r="G584" s="4">
        <f t="shared" si="48"/>
        <v>2.4561035862058418</v>
      </c>
      <c r="I584" s="4">
        <f t="shared" si="49"/>
        <v>1.028553145376754</v>
      </c>
    </row>
    <row r="585" spans="1:9" x14ac:dyDescent="0.2">
      <c r="A585" s="4">
        <f>IF('True_Odds_Calculator_3-way'!A586="","",'True_Odds_Calculator_3-way'!A586)</f>
        <v>2.06</v>
      </c>
      <c r="B585" s="4">
        <f>IF('True_Odds_Calculator_3-way'!B586="","",'True_Odds_Calculator_3-way'!B586)</f>
        <v>3.51</v>
      </c>
      <c r="C585" s="4">
        <f>IF('True_Odds_Calculator_3-way'!C586="","",'True_Odds_Calculator_3-way'!C586)</f>
        <v>3.87</v>
      </c>
      <c r="D585" s="4">
        <f t="shared" si="45"/>
        <v>2.8735110920705687E-2</v>
      </c>
      <c r="E585" s="4">
        <f t="shared" si="46"/>
        <v>2.1014649352334693</v>
      </c>
      <c r="F585" s="4">
        <f t="shared" si="47"/>
        <v>3.6321118915538504</v>
      </c>
      <c r="G585" s="4">
        <f t="shared" si="48"/>
        <v>4.0189766026185136</v>
      </c>
      <c r="I585" s="4">
        <f t="shared" si="49"/>
        <v>1.0287351109207057</v>
      </c>
    </row>
    <row r="586" spans="1:9" x14ac:dyDescent="0.2">
      <c r="A586" s="4">
        <f>IF('True_Odds_Calculator_3-way'!A587="","",'True_Odds_Calculator_3-way'!A587)</f>
        <v>1.17</v>
      </c>
      <c r="B586" s="4">
        <f>IF('True_Odds_Calculator_3-way'!B587="","",'True_Odds_Calculator_3-way'!B587)</f>
        <v>8.39</v>
      </c>
      <c r="C586" s="4">
        <f>IF('True_Odds_Calculator_3-way'!C587="","",'True_Odds_Calculator_3-way'!C587)</f>
        <v>18.54</v>
      </c>
      <c r="D586" s="4">
        <f t="shared" si="45"/>
        <v>2.7827798602067633E-2</v>
      </c>
      <c r="E586" s="4">
        <f t="shared" si="46"/>
        <v>1.1828371439905858</v>
      </c>
      <c r="F586" s="4">
        <f t="shared" si="47"/>
        <v>9.0980569830461846</v>
      </c>
      <c r="G586" s="4">
        <f t="shared" si="48"/>
        <v>22.39064980966112</v>
      </c>
      <c r="I586" s="4">
        <f t="shared" si="49"/>
        <v>1.0278277986020676</v>
      </c>
    </row>
    <row r="587" spans="1:9" x14ac:dyDescent="0.2">
      <c r="A587" s="4">
        <f>IF('True_Odds_Calculator_3-way'!A588="","",'True_Odds_Calculator_3-way'!A588)</f>
        <v>2.92</v>
      </c>
      <c r="B587" s="4">
        <f>IF('True_Odds_Calculator_3-way'!B588="","",'True_Odds_Calculator_3-way'!B588)</f>
        <v>3.3</v>
      </c>
      <c r="C587" s="4">
        <f>IF('True_Odds_Calculator_3-way'!C588="","",'True_Odds_Calculator_3-way'!C588)</f>
        <v>2.66</v>
      </c>
      <c r="D587" s="4">
        <f t="shared" si="45"/>
        <v>2.1435906079020572E-2</v>
      </c>
      <c r="E587" s="4">
        <f t="shared" si="46"/>
        <v>2.9822219188537633</v>
      </c>
      <c r="F587" s="4">
        <f t="shared" si="47"/>
        <v>3.3796914227044805</v>
      </c>
      <c r="G587" s="4">
        <f t="shared" si="48"/>
        <v>2.711536834028244</v>
      </c>
      <c r="I587" s="4">
        <f t="shared" si="49"/>
        <v>1.0214359060790206</v>
      </c>
    </row>
    <row r="588" spans="1:9" x14ac:dyDescent="0.2">
      <c r="A588" s="4">
        <f>IF('True_Odds_Calculator_3-way'!A589="","",'True_Odds_Calculator_3-way'!A589)</f>
        <v>3.24</v>
      </c>
      <c r="B588" s="4">
        <f>IF('True_Odds_Calculator_3-way'!B589="","",'True_Odds_Calculator_3-way'!B589)</f>
        <v>3.27</v>
      </c>
      <c r="C588" s="4">
        <f>IF('True_Odds_Calculator_3-way'!C589="","",'True_Odds_Calculator_3-way'!C589)</f>
        <v>2.42</v>
      </c>
      <c r="D588" s="4">
        <f t="shared" si="45"/>
        <v>2.7675513358026427E-2</v>
      </c>
      <c r="E588" s="4">
        <f t="shared" si="46"/>
        <v>3.3398259082605519</v>
      </c>
      <c r="F588" s="4">
        <f t="shared" si="47"/>
        <v>3.3717121112974384</v>
      </c>
      <c r="G588" s="4">
        <f t="shared" si="48"/>
        <v>2.4752599661410701</v>
      </c>
      <c r="I588" s="4">
        <f t="shared" si="49"/>
        <v>1.0276755133580264</v>
      </c>
    </row>
    <row r="589" spans="1:9" x14ac:dyDescent="0.2">
      <c r="A589" s="4">
        <f>IF('True_Odds_Calculator_3-way'!A590="","",'True_Odds_Calculator_3-way'!A590)</f>
        <v>2.38</v>
      </c>
      <c r="B589" s="4">
        <f>IF('True_Odds_Calculator_3-way'!B590="","",'True_Odds_Calculator_3-way'!B590)</f>
        <v>3.55</v>
      </c>
      <c r="C589" s="4">
        <f>IF('True_Odds_Calculator_3-way'!C590="","",'True_Odds_Calculator_3-way'!C590)</f>
        <v>3.07</v>
      </c>
      <c r="D589" s="4">
        <f t="shared" si="45"/>
        <v>2.7591107094762535E-2</v>
      </c>
      <c r="E589" s="4">
        <f t="shared" si="46"/>
        <v>2.4332615276566512</v>
      </c>
      <c r="F589" s="4">
        <f t="shared" si="47"/>
        <v>3.6698176251513264</v>
      </c>
      <c r="G589" s="4">
        <f t="shared" si="48"/>
        <v>3.1591996859284497</v>
      </c>
      <c r="I589" s="4">
        <f t="shared" si="49"/>
        <v>1.0275911070947625</v>
      </c>
    </row>
    <row r="590" spans="1:9" x14ac:dyDescent="0.2">
      <c r="A590" s="4">
        <f>IF('True_Odds_Calculator_3-way'!A591="","",'True_Odds_Calculator_3-way'!A591)</f>
        <v>4.04</v>
      </c>
      <c r="B590" s="4">
        <f>IF('True_Odds_Calculator_3-way'!B591="","",'True_Odds_Calculator_3-way'!B591)</f>
        <v>3.74</v>
      </c>
      <c r="C590" s="4">
        <f>IF('True_Odds_Calculator_3-way'!C591="","",'True_Odds_Calculator_3-way'!C591)</f>
        <v>1.93</v>
      </c>
      <c r="D590" s="4">
        <f t="shared" si="45"/>
        <v>3.3039146645539308E-2</v>
      </c>
      <c r="E590" s="4">
        <f t="shared" si="46"/>
        <v>4.2281205741900596</v>
      </c>
      <c r="F590" s="4">
        <f t="shared" si="47"/>
        <v>3.9006636666243391</v>
      </c>
      <c r="G590" s="4">
        <f t="shared" si="48"/>
        <v>1.9719133824503676</v>
      </c>
      <c r="I590" s="4">
        <f t="shared" si="49"/>
        <v>1.0330391466455393</v>
      </c>
    </row>
    <row r="591" spans="1:9" x14ac:dyDescent="0.2">
      <c r="A591" s="4">
        <f>IF('True_Odds_Calculator_3-way'!A592="","",'True_Odds_Calculator_3-way'!A592)</f>
        <v>1.98</v>
      </c>
      <c r="B591" s="4">
        <f>IF('True_Odds_Calculator_3-way'!B592="","",'True_Odds_Calculator_3-way'!B592)</f>
        <v>3.51</v>
      </c>
      <c r="C591" s="4">
        <f>IF('True_Odds_Calculator_3-way'!C592="","",'True_Odds_Calculator_3-way'!C592)</f>
        <v>4.28</v>
      </c>
      <c r="D591" s="4">
        <f t="shared" si="45"/>
        <v>2.3595649763874071E-2</v>
      </c>
      <c r="E591" s="4">
        <f t="shared" si="46"/>
        <v>2.0113225857754435</v>
      </c>
      <c r="F591" s="4">
        <f t="shared" si="47"/>
        <v>3.6096513199282367</v>
      </c>
      <c r="G591" s="4">
        <f t="shared" si="48"/>
        <v>4.4290972636664803</v>
      </c>
      <c r="I591" s="4">
        <f t="shared" si="49"/>
        <v>1.0235956497638741</v>
      </c>
    </row>
    <row r="592" spans="1:9" x14ac:dyDescent="0.2">
      <c r="A592" s="4">
        <f>IF('True_Odds_Calculator_3-way'!A593="","",'True_Odds_Calculator_3-way'!A593)</f>
        <v>2.6</v>
      </c>
      <c r="B592" s="4">
        <f>IF('True_Odds_Calculator_3-way'!B593="","",'True_Odds_Calculator_3-way'!B593)</f>
        <v>2.79</v>
      </c>
      <c r="C592" s="4">
        <f>IF('True_Odds_Calculator_3-way'!C593="","",'True_Odds_Calculator_3-way'!C593)</f>
        <v>3.5</v>
      </c>
      <c r="D592" s="4">
        <f t="shared" si="45"/>
        <v>2.8752609397770801E-2</v>
      </c>
      <c r="E592" s="4">
        <f t="shared" si="46"/>
        <v>2.6664449501137759</v>
      </c>
      <c r="F592" s="4">
        <f t="shared" si="47"/>
        <v>2.866654121189312</v>
      </c>
      <c r="G592" s="4">
        <f t="shared" si="48"/>
        <v>3.6214815519208834</v>
      </c>
      <c r="I592" s="4">
        <f t="shared" si="49"/>
        <v>1.0287526093977708</v>
      </c>
    </row>
    <row r="593" spans="1:9" x14ac:dyDescent="0.2">
      <c r="A593" s="4">
        <f>IF('True_Odds_Calculator_3-way'!A594="","",'True_Odds_Calculator_3-way'!A594)</f>
        <v>3.26</v>
      </c>
      <c r="B593" s="4">
        <f>IF('True_Odds_Calculator_3-way'!B594="","",'True_Odds_Calculator_3-way'!B594)</f>
        <v>2.91</v>
      </c>
      <c r="C593" s="4">
        <f>IF('True_Odds_Calculator_3-way'!C594="","",'True_Odds_Calculator_3-way'!C594)</f>
        <v>2.65</v>
      </c>
      <c r="D593" s="4">
        <f t="shared" si="45"/>
        <v>2.7749568507555278E-2</v>
      </c>
      <c r="E593" s="4">
        <f t="shared" si="46"/>
        <v>3.3613602419943223</v>
      </c>
      <c r="F593" s="4">
        <f t="shared" si="47"/>
        <v>2.9904954084932274</v>
      </c>
      <c r="G593" s="4">
        <f t="shared" si="48"/>
        <v>2.7165893612859788</v>
      </c>
      <c r="I593" s="4">
        <f t="shared" si="49"/>
        <v>1.0277495685075553</v>
      </c>
    </row>
    <row r="594" spans="1:9" x14ac:dyDescent="0.2">
      <c r="A594" s="4">
        <f>IF('True_Odds_Calculator_3-way'!A595="","",'True_Odds_Calculator_3-way'!A595)</f>
        <v>1.93</v>
      </c>
      <c r="B594" s="4">
        <f>IF('True_Odds_Calculator_3-way'!B595="","",'True_Odds_Calculator_3-way'!B595)</f>
        <v>3.86</v>
      </c>
      <c r="C594" s="4">
        <f>IF('True_Odds_Calculator_3-way'!C595="","",'True_Odds_Calculator_3-way'!C595)</f>
        <v>3.79</v>
      </c>
      <c r="D594" s="4">
        <f t="shared" si="45"/>
        <v>4.105431528292347E-2</v>
      </c>
      <c r="E594" s="4">
        <f t="shared" si="46"/>
        <v>1.9823572454538065</v>
      </c>
      <c r="F594" s="4">
        <f t="shared" si="47"/>
        <v>4.075268817204301</v>
      </c>
      <c r="G594" s="4">
        <f t="shared" si="48"/>
        <v>3.9973222580468883</v>
      </c>
      <c r="I594" s="4">
        <f t="shared" si="49"/>
        <v>1.0410543152829235</v>
      </c>
    </row>
    <row r="595" spans="1:9" x14ac:dyDescent="0.2">
      <c r="A595" s="4">
        <f>IF('True_Odds_Calculator_3-way'!A596="","",'True_Odds_Calculator_3-way'!A596)</f>
        <v>2.11</v>
      </c>
      <c r="B595" s="4">
        <f>IF('True_Odds_Calculator_3-way'!B596="","",'True_Odds_Calculator_3-way'!B596)</f>
        <v>3.45</v>
      </c>
      <c r="C595" s="4">
        <f>IF('True_Odds_Calculator_3-way'!C596="","",'True_Odds_Calculator_3-way'!C596)</f>
        <v>3.62</v>
      </c>
      <c r="D595" s="4">
        <f t="shared" si="45"/>
        <v>4.00318156755195E-2</v>
      </c>
      <c r="E595" s="4">
        <f t="shared" si="46"/>
        <v>2.1711296989543856</v>
      </c>
      <c r="F595" s="4">
        <f t="shared" si="47"/>
        <v>3.6164909017465483</v>
      </c>
      <c r="G595" s="4">
        <f t="shared" si="48"/>
        <v>3.8037398736214483</v>
      </c>
      <c r="I595" s="4">
        <f t="shared" si="49"/>
        <v>1.0400318156755195</v>
      </c>
    </row>
    <row r="596" spans="1:9" x14ac:dyDescent="0.2">
      <c r="A596" s="4">
        <f>IF('True_Odds_Calculator_3-way'!A597="","",'True_Odds_Calculator_3-way'!A597)</f>
        <v>2.02</v>
      </c>
      <c r="B596" s="4">
        <f>IF('True_Odds_Calculator_3-way'!B597="","",'True_Odds_Calculator_3-way'!B597)</f>
        <v>3.59</v>
      </c>
      <c r="C596" s="4">
        <f>IF('True_Odds_Calculator_3-way'!C597="","",'True_Odds_Calculator_3-way'!C597)</f>
        <v>3.76</v>
      </c>
      <c r="D596" s="4">
        <f t="shared" si="45"/>
        <v>3.9558483792431876E-2</v>
      </c>
      <c r="E596" s="4">
        <f t="shared" si="46"/>
        <v>2.0752771778608428</v>
      </c>
      <c r="F596" s="4">
        <f t="shared" si="47"/>
        <v>3.7683892103217733</v>
      </c>
      <c r="G596" s="4">
        <f t="shared" si="48"/>
        <v>3.9561455639488718</v>
      </c>
      <c r="I596" s="4">
        <f t="shared" si="49"/>
        <v>1.0395584837924319</v>
      </c>
    </row>
    <row r="597" spans="1:9" x14ac:dyDescent="0.2">
      <c r="A597" s="4">
        <f>IF('True_Odds_Calculator_3-way'!A598="","",'True_Odds_Calculator_3-way'!A598)</f>
        <v>2.08</v>
      </c>
      <c r="B597" s="4">
        <f>IF('True_Odds_Calculator_3-way'!B598="","",'True_Odds_Calculator_3-way'!B598)</f>
        <v>3.7</v>
      </c>
      <c r="C597" s="4">
        <f>IF('True_Odds_Calculator_3-way'!C598="","",'True_Odds_Calculator_3-way'!C598)</f>
        <v>3.47</v>
      </c>
      <c r="D597" s="4">
        <f t="shared" si="45"/>
        <v>3.9223939079846781E-2</v>
      </c>
      <c r="E597" s="4">
        <f t="shared" si="46"/>
        <v>2.1381474862768459</v>
      </c>
      <c r="F597" s="4">
        <f t="shared" si="47"/>
        <v>3.8880910366837305</v>
      </c>
      <c r="G597" s="4">
        <f t="shared" si="48"/>
        <v>3.634912424933713</v>
      </c>
      <c r="I597" s="4">
        <f t="shared" si="49"/>
        <v>1.0392239390798468</v>
      </c>
    </row>
    <row r="598" spans="1:9" x14ac:dyDescent="0.2">
      <c r="A598" s="4">
        <f>IF('True_Odds_Calculator_3-way'!A599="","",'True_Odds_Calculator_3-way'!A599)</f>
        <v>3.78</v>
      </c>
      <c r="B598" s="4">
        <f>IF('True_Odds_Calculator_3-way'!B599="","",'True_Odds_Calculator_3-way'!B599)</f>
        <v>3.42</v>
      </c>
      <c r="C598" s="4">
        <f>IF('True_Odds_Calculator_3-way'!C599="","",'True_Odds_Calculator_3-way'!C599)</f>
        <v>2.15</v>
      </c>
      <c r="D598" s="4">
        <f t="shared" si="45"/>
        <v>2.206420443874535E-2</v>
      </c>
      <c r="E598" s="4">
        <f t="shared" si="46"/>
        <v>3.8880924603207903</v>
      </c>
      <c r="F598" s="4">
        <f t="shared" si="47"/>
        <v>3.5082435267299288</v>
      </c>
      <c r="G598" s="4">
        <f t="shared" si="48"/>
        <v>2.1845434867698166</v>
      </c>
      <c r="I598" s="4">
        <f t="shared" si="49"/>
        <v>1.0220642044387453</v>
      </c>
    </row>
    <row r="599" spans="1:9" x14ac:dyDescent="0.2">
      <c r="A599" s="4">
        <f>IF('True_Odds_Calculator_3-way'!A600="","",'True_Odds_Calculator_3-way'!A600)</f>
        <v>4.72</v>
      </c>
      <c r="B599" s="4">
        <f>IF('True_Odds_Calculator_3-way'!B600="","",'True_Odds_Calculator_3-way'!B600)</f>
        <v>3.83</v>
      </c>
      <c r="C599" s="4">
        <f>IF('True_Odds_Calculator_3-way'!C600="","",'True_Odds_Calculator_3-way'!C600)</f>
        <v>1.81</v>
      </c>
      <c r="D599" s="4">
        <f t="shared" si="45"/>
        <v>2.5447200369090206E-2</v>
      </c>
      <c r="E599" s="4">
        <f t="shared" si="46"/>
        <v>4.9168558046941486</v>
      </c>
      <c r="F599" s="4">
        <f t="shared" si="47"/>
        <v>3.9586055643281375</v>
      </c>
      <c r="G599" s="4">
        <f t="shared" si="48"/>
        <v>1.8382224950803514</v>
      </c>
      <c r="I599" s="4">
        <f t="shared" si="49"/>
        <v>1.0254472003690902</v>
      </c>
    </row>
    <row r="600" spans="1:9" x14ac:dyDescent="0.2">
      <c r="A600" s="4">
        <f>IF('True_Odds_Calculator_3-way'!A601="","",'True_Odds_Calculator_3-way'!A601)</f>
        <v>2.73</v>
      </c>
      <c r="B600" s="4">
        <f>IF('True_Odds_Calculator_3-way'!B601="","",'True_Odds_Calculator_3-way'!B601)</f>
        <v>3.82</v>
      </c>
      <c r="C600" s="4">
        <f>IF('True_Odds_Calculator_3-way'!C601="","",'True_Odds_Calculator_3-way'!C601)</f>
        <v>2.54</v>
      </c>
      <c r="D600" s="4">
        <f t="shared" si="45"/>
        <v>2.1781258413982929E-2</v>
      </c>
      <c r="E600" s="4">
        <f t="shared" si="46"/>
        <v>2.7852054035540572</v>
      </c>
      <c r="F600" s="4">
        <f t="shared" si="47"/>
        <v>3.9289691838736993</v>
      </c>
      <c r="G600" s="4">
        <f t="shared" si="48"/>
        <v>2.5877213743376339</v>
      </c>
      <c r="I600" s="4">
        <f t="shared" si="49"/>
        <v>1.0217812584139829</v>
      </c>
    </row>
    <row r="601" spans="1:9" x14ac:dyDescent="0.2">
      <c r="A601" s="4">
        <f>IF('True_Odds_Calculator_3-way'!A602="","",'True_Odds_Calculator_3-way'!A602)</f>
        <v>2.1</v>
      </c>
      <c r="B601" s="4">
        <f>IF('True_Odds_Calculator_3-way'!B602="","",'True_Odds_Calculator_3-way'!B602)</f>
        <v>3.7</v>
      </c>
      <c r="C601" s="4">
        <f>IF('True_Odds_Calculator_3-way'!C602="","",'True_Odds_Calculator_3-way'!C602)</f>
        <v>3.62</v>
      </c>
      <c r="D601" s="4">
        <f t="shared" si="45"/>
        <v>2.2703840383398344E-2</v>
      </c>
      <c r="E601" s="4">
        <f t="shared" si="46"/>
        <v>2.1339136240181675</v>
      </c>
      <c r="F601" s="4">
        <f t="shared" si="47"/>
        <v>3.8065898571776575</v>
      </c>
      <c r="G601" s="4">
        <f t="shared" si="48"/>
        <v>3.7219668833861159</v>
      </c>
      <c r="I601" s="4">
        <f t="shared" si="49"/>
        <v>1.0227038403833983</v>
      </c>
    </row>
    <row r="602" spans="1:9" x14ac:dyDescent="0.2">
      <c r="A602" s="4">
        <f>IF('True_Odds_Calculator_3-way'!A603="","",'True_Odds_Calculator_3-way'!A603)</f>
        <v>8.4499999999999993</v>
      </c>
      <c r="B602" s="4">
        <f>IF('True_Odds_Calculator_3-way'!B603="","",'True_Odds_Calculator_3-way'!B603)</f>
        <v>4.92</v>
      </c>
      <c r="C602" s="4">
        <f>IF('True_Odds_Calculator_3-way'!C603="","",'True_Odds_Calculator_3-way'!C603)</f>
        <v>1.42</v>
      </c>
      <c r="D602" s="4">
        <f t="shared" si="45"/>
        <v>2.5820579899273444E-2</v>
      </c>
      <c r="E602" s="4">
        <f t="shared" si="46"/>
        <v>9.1127519182006775</v>
      </c>
      <c r="F602" s="4">
        <f t="shared" si="47"/>
        <v>5.1375535641557315</v>
      </c>
      <c r="G602" s="4">
        <f t="shared" si="48"/>
        <v>1.437569603583444</v>
      </c>
      <c r="I602" s="4">
        <f t="shared" si="49"/>
        <v>1.0258205798992734</v>
      </c>
    </row>
    <row r="603" spans="1:9" x14ac:dyDescent="0.2">
      <c r="A603" s="4">
        <f>IF('True_Odds_Calculator_3-way'!A604="","",'True_Odds_Calculator_3-way'!A604)</f>
        <v>2.16</v>
      </c>
      <c r="B603" s="4">
        <f>IF('True_Odds_Calculator_3-way'!B604="","",'True_Odds_Calculator_3-way'!B604)</f>
        <v>3.53</v>
      </c>
      <c r="C603" s="4">
        <f>IF('True_Odds_Calculator_3-way'!C604="","",'True_Odds_Calculator_3-way'!C604)</f>
        <v>3.61</v>
      </c>
      <c r="D603" s="4">
        <f t="shared" si="45"/>
        <v>2.3257392192440385E-2</v>
      </c>
      <c r="E603" s="4">
        <f t="shared" si="46"/>
        <v>2.1967858878893725</v>
      </c>
      <c r="F603" s="4">
        <f t="shared" si="47"/>
        <v>3.6293207096780202</v>
      </c>
      <c r="G603" s="4">
        <f t="shared" si="48"/>
        <v>3.7139397868907347</v>
      </c>
      <c r="I603" s="4">
        <f t="shared" si="49"/>
        <v>1.0232573921924404</v>
      </c>
    </row>
    <row r="604" spans="1:9" x14ac:dyDescent="0.2">
      <c r="A604" s="4">
        <f>IF('True_Odds_Calculator_3-way'!A605="","",'True_Odds_Calculator_3-way'!A605)</f>
        <v>5.72</v>
      </c>
      <c r="B604" s="4">
        <f>IF('True_Odds_Calculator_3-way'!B605="","",'True_Odds_Calculator_3-way'!B605)</f>
        <v>4.47</v>
      </c>
      <c r="C604" s="4">
        <f>IF('True_Odds_Calculator_3-way'!C605="","",'True_Odds_Calculator_3-way'!C605)</f>
        <v>1.58</v>
      </c>
      <c r="D604" s="4">
        <f t="shared" si="45"/>
        <v>3.1450213762676427E-2</v>
      </c>
      <c r="E604" s="4">
        <f t="shared" si="46"/>
        <v>6.084880298868236</v>
      </c>
      <c r="F604" s="4">
        <f t="shared" si="47"/>
        <v>4.6897662868032644</v>
      </c>
      <c r="G604" s="4">
        <f t="shared" si="48"/>
        <v>1.6066115592044994</v>
      </c>
      <c r="I604" s="4">
        <f t="shared" si="49"/>
        <v>1.0314502137626764</v>
      </c>
    </row>
    <row r="605" spans="1:9" x14ac:dyDescent="0.2">
      <c r="A605" s="4">
        <f>IF('True_Odds_Calculator_3-way'!A606="","",'True_Odds_Calculator_3-way'!A606)</f>
        <v>2.5299999999999998</v>
      </c>
      <c r="B605" s="4">
        <f>IF('True_Odds_Calculator_3-way'!B606="","",'True_Odds_Calculator_3-way'!B606)</f>
        <v>3.29</v>
      </c>
      <c r="C605" s="4">
        <f>IF('True_Odds_Calculator_3-way'!C606="","",'True_Odds_Calculator_3-way'!C606)</f>
        <v>3.05</v>
      </c>
      <c r="D605" s="4">
        <f t="shared" si="45"/>
        <v>2.7077137236219073E-2</v>
      </c>
      <c r="E605" s="4">
        <f t="shared" si="46"/>
        <v>2.5891227537587005</v>
      </c>
      <c r="F605" s="4">
        <f t="shared" si="47"/>
        <v>3.390685014325252</v>
      </c>
      <c r="G605" s="4">
        <f t="shared" si="48"/>
        <v>3.1363384511041055</v>
      </c>
      <c r="I605" s="4">
        <f t="shared" si="49"/>
        <v>1.0270771372362191</v>
      </c>
    </row>
    <row r="606" spans="1:9" x14ac:dyDescent="0.2">
      <c r="A606" s="4">
        <f>IF('True_Odds_Calculator_3-way'!A607="","",'True_Odds_Calculator_3-way'!A607)</f>
        <v>1.67</v>
      </c>
      <c r="B606" s="4">
        <f>IF('True_Odds_Calculator_3-way'!B607="","",'True_Odds_Calculator_3-way'!B607)</f>
        <v>3.92</v>
      </c>
      <c r="C606" s="4">
        <f>IF('True_Odds_Calculator_3-way'!C607="","",'True_Odds_Calculator_3-way'!C607)</f>
        <v>5.7</v>
      </c>
      <c r="D606" s="4">
        <f t="shared" si="45"/>
        <v>2.9343032517135548E-2</v>
      </c>
      <c r="E606" s="4">
        <f t="shared" si="46"/>
        <v>1.6977312310463248</v>
      </c>
      <c r="F606" s="4">
        <f t="shared" si="47"/>
        <v>4.076291380696583</v>
      </c>
      <c r="G606" s="4">
        <f t="shared" si="48"/>
        <v>6.0365481970720909</v>
      </c>
      <c r="I606" s="4">
        <f t="shared" si="49"/>
        <v>1.0293430325171355</v>
      </c>
    </row>
    <row r="607" spans="1:9" x14ac:dyDescent="0.2">
      <c r="A607" s="4">
        <f>IF('True_Odds_Calculator_3-way'!A608="","",'True_Odds_Calculator_3-way'!A608)</f>
        <v>1.52</v>
      </c>
      <c r="B607" s="4">
        <f>IF('True_Odds_Calculator_3-way'!B608="","",'True_Odds_Calculator_3-way'!B608)</f>
        <v>4.68</v>
      </c>
      <c r="C607" s="4">
        <f>IF('True_Odds_Calculator_3-way'!C608="","",'True_Odds_Calculator_3-way'!C608)</f>
        <v>6.46</v>
      </c>
      <c r="D607" s="4">
        <f t="shared" si="45"/>
        <v>2.6368712127226246E-2</v>
      </c>
      <c r="E607" s="4">
        <f t="shared" si="46"/>
        <v>1.5405824081749129</v>
      </c>
      <c r="F607" s="4">
        <f t="shared" si="47"/>
        <v>4.8807714660869204</v>
      </c>
      <c r="G607" s="4">
        <f t="shared" si="48"/>
        <v>6.8488839218292235</v>
      </c>
      <c r="I607" s="4">
        <f t="shared" si="49"/>
        <v>1.0263687121272262</v>
      </c>
    </row>
    <row r="608" spans="1:9" x14ac:dyDescent="0.2">
      <c r="A608" s="4">
        <f>IF('True_Odds_Calculator_3-way'!A609="","",'True_Odds_Calculator_3-way'!A609)</f>
        <v>2.66</v>
      </c>
      <c r="B608" s="4">
        <f>IF('True_Odds_Calculator_3-way'!B609="","",'True_Odds_Calculator_3-way'!B609)</f>
        <v>3.21</v>
      </c>
      <c r="C608" s="4">
        <f>IF('True_Odds_Calculator_3-way'!C609="","",'True_Odds_Calculator_3-way'!C609)</f>
        <v>2.95</v>
      </c>
      <c r="D608" s="4">
        <f t="shared" si="45"/>
        <v>2.6449380222296481E-2</v>
      </c>
      <c r="E608" s="4">
        <f t="shared" si="46"/>
        <v>2.7238798411233112</v>
      </c>
      <c r="F608" s="4">
        <f t="shared" si="47"/>
        <v>3.3034915760901633</v>
      </c>
      <c r="G608" s="4">
        <f t="shared" si="48"/>
        <v>3.0287740429995389</v>
      </c>
      <c r="I608" s="4">
        <f t="shared" si="49"/>
        <v>1.0264493802222965</v>
      </c>
    </row>
    <row r="609" spans="1:9" x14ac:dyDescent="0.2">
      <c r="A609" s="4">
        <f>IF('True_Odds_Calculator_3-way'!A610="","",'True_Odds_Calculator_3-way'!A610)</f>
        <v>1.8</v>
      </c>
      <c r="B609" s="4">
        <f>IF('True_Odds_Calculator_3-way'!B610="","",'True_Odds_Calculator_3-way'!B610)</f>
        <v>4.09</v>
      </c>
      <c r="C609" s="4">
        <f>IF('True_Odds_Calculator_3-way'!C610="","",'True_Odds_Calculator_3-way'!C610)</f>
        <v>4.24</v>
      </c>
      <c r="D609" s="4">
        <f t="shared" si="45"/>
        <v>3.590338966544171E-2</v>
      </c>
      <c r="E609" s="4">
        <f t="shared" si="46"/>
        <v>1.8396293578039327</v>
      </c>
      <c r="F609" s="4">
        <f t="shared" si="47"/>
        <v>4.3005022208669654</v>
      </c>
      <c r="G609" s="4">
        <f t="shared" si="48"/>
        <v>4.4666534384468051</v>
      </c>
      <c r="I609" s="4">
        <f t="shared" si="49"/>
        <v>1.0359033896654417</v>
      </c>
    </row>
    <row r="610" spans="1:9" x14ac:dyDescent="0.2">
      <c r="A610" s="4">
        <f>IF('True_Odds_Calculator_3-way'!A611="","",'True_Odds_Calculator_3-way'!A611)</f>
        <v>1.72</v>
      </c>
      <c r="B610" s="4">
        <f>IF('True_Odds_Calculator_3-way'!B611="","",'True_Odds_Calculator_3-way'!B611)</f>
        <v>3.87</v>
      </c>
      <c r="C610" s="4">
        <f>IF('True_Odds_Calculator_3-way'!C611="","",'True_Odds_Calculator_3-way'!C611)</f>
        <v>5.08</v>
      </c>
      <c r="D610" s="4">
        <f t="shared" si="45"/>
        <v>3.6643675354534277E-2</v>
      </c>
      <c r="E610" s="4">
        <f t="shared" si="46"/>
        <v>1.756911014727611</v>
      </c>
      <c r="F610" s="4">
        <f t="shared" si="47"/>
        <v>4.0620127276233511</v>
      </c>
      <c r="G610" s="4">
        <f t="shared" si="48"/>
        <v>5.4160667058477827</v>
      </c>
      <c r="I610" s="4">
        <f t="shared" si="49"/>
        <v>1.0366436753545343</v>
      </c>
    </row>
    <row r="611" spans="1:9" x14ac:dyDescent="0.2">
      <c r="A611" s="4">
        <f>IF('True_Odds_Calculator_3-way'!A612="","",'True_Odds_Calculator_3-way'!A612)</f>
        <v>2.12</v>
      </c>
      <c r="B611" s="4">
        <f>IF('True_Odds_Calculator_3-way'!B612="","",'True_Odds_Calculator_3-way'!B612)</f>
        <v>3.36</v>
      </c>
      <c r="C611" s="4">
        <f>IF('True_Odds_Calculator_3-way'!C612="","",'True_Odds_Calculator_3-way'!C612)</f>
        <v>3.78</v>
      </c>
      <c r="D611" s="4">
        <f t="shared" si="45"/>
        <v>3.3867425376859384E-2</v>
      </c>
      <c r="E611" s="4">
        <f t="shared" si="46"/>
        <v>2.1719820031440293</v>
      </c>
      <c r="F611" s="4">
        <f t="shared" si="47"/>
        <v>3.4924748678017319</v>
      </c>
      <c r="G611" s="4">
        <f t="shared" si="48"/>
        <v>3.9484939066452061</v>
      </c>
      <c r="I611" s="4">
        <f t="shared" si="49"/>
        <v>1.0338674253768594</v>
      </c>
    </row>
    <row r="612" spans="1:9" x14ac:dyDescent="0.2">
      <c r="A612" s="4">
        <f>IF('True_Odds_Calculator_3-way'!A613="","",'True_Odds_Calculator_3-way'!A613)</f>
        <v>3.11</v>
      </c>
      <c r="B612" s="4">
        <f>IF('True_Odds_Calculator_3-way'!B613="","",'True_Odds_Calculator_3-way'!B613)</f>
        <v>3.4</v>
      </c>
      <c r="C612" s="4">
        <f>IF('True_Odds_Calculator_3-way'!C613="","",'True_Odds_Calculator_3-way'!C613)</f>
        <v>2.39</v>
      </c>
      <c r="D612" s="4">
        <f t="shared" si="45"/>
        <v>3.4071097259956273E-2</v>
      </c>
      <c r="E612" s="4">
        <f t="shared" si="46"/>
        <v>3.2238682210625864</v>
      </c>
      <c r="F612" s="4">
        <f t="shared" si="47"/>
        <v>3.5365604268376303</v>
      </c>
      <c r="G612" s="4">
        <f t="shared" si="48"/>
        <v>2.4566824881662783</v>
      </c>
      <c r="I612" s="4">
        <f t="shared" si="49"/>
        <v>1.0340710972599563</v>
      </c>
    </row>
    <row r="613" spans="1:9" x14ac:dyDescent="0.2">
      <c r="A613" s="4">
        <f>IF('True_Odds_Calculator_3-way'!A614="","",'True_Odds_Calculator_3-way'!A614)</f>
        <v>1.57</v>
      </c>
      <c r="B613" s="4">
        <f>IF('True_Odds_Calculator_3-way'!B614="","",'True_Odds_Calculator_3-way'!B614)</f>
        <v>4.26</v>
      </c>
      <c r="C613" s="4">
        <f>IF('True_Odds_Calculator_3-way'!C614="","",'True_Odds_Calculator_3-way'!C614)</f>
        <v>5.98</v>
      </c>
      <c r="D613" s="4">
        <f t="shared" si="45"/>
        <v>3.8908539464352909E-2</v>
      </c>
      <c r="E613" s="4">
        <f t="shared" si="46"/>
        <v>1.6026330311829438</v>
      </c>
      <c r="F613" s="4">
        <f t="shared" si="47"/>
        <v>4.5091300008763744</v>
      </c>
      <c r="G613" s="4">
        <f t="shared" si="48"/>
        <v>6.4827902260353074</v>
      </c>
      <c r="I613" s="4">
        <f t="shared" si="49"/>
        <v>1.0389085394643529</v>
      </c>
    </row>
    <row r="614" spans="1:9" x14ac:dyDescent="0.2">
      <c r="A614" s="4">
        <f>IF('True_Odds_Calculator_3-way'!A615="","",'True_Odds_Calculator_3-way'!A615)</f>
        <v>1.74</v>
      </c>
      <c r="B614" s="4">
        <f>IF('True_Odds_Calculator_3-way'!B615="","",'True_Odds_Calculator_3-way'!B615)</f>
        <v>3.89</v>
      </c>
      <c r="C614" s="4">
        <f>IF('True_Odds_Calculator_3-way'!C615="","",'True_Odds_Calculator_3-way'!C615)</f>
        <v>4.93</v>
      </c>
      <c r="D614" s="4">
        <f t="shared" si="45"/>
        <v>3.4621809010812798E-2</v>
      </c>
      <c r="E614" s="4">
        <f t="shared" si="46"/>
        <v>1.7756563319482606</v>
      </c>
      <c r="F614" s="4">
        <f t="shared" si="47"/>
        <v>4.0728418687954386</v>
      </c>
      <c r="G614" s="4">
        <f t="shared" si="48"/>
        <v>5.2274146604438156</v>
      </c>
      <c r="I614" s="4">
        <f t="shared" si="49"/>
        <v>1.0346218090108128</v>
      </c>
    </row>
    <row r="615" spans="1:9" x14ac:dyDescent="0.2">
      <c r="A615" s="4">
        <f>IF('True_Odds_Calculator_3-way'!A616="","",'True_Odds_Calculator_3-way'!A616)</f>
        <v>2.52</v>
      </c>
      <c r="B615" s="4">
        <f>IF('True_Odds_Calculator_3-way'!B616="","",'True_Odds_Calculator_3-way'!B616)</f>
        <v>3.19</v>
      </c>
      <c r="C615" s="4">
        <f>IF('True_Odds_Calculator_3-way'!C616="","",'True_Odds_Calculator_3-way'!C616)</f>
        <v>3.1</v>
      </c>
      <c r="D615" s="4">
        <f t="shared" si="45"/>
        <v>3.2885665811138498E-2</v>
      </c>
      <c r="E615" s="4">
        <f t="shared" si="46"/>
        <v>2.5915899759701713</v>
      </c>
      <c r="F615" s="4">
        <f t="shared" si="47"/>
        <v>3.3055913210190089</v>
      </c>
      <c r="G615" s="4">
        <f t="shared" si="48"/>
        <v>3.2090494521154764</v>
      </c>
      <c r="I615" s="4">
        <f t="shared" si="49"/>
        <v>1.0328856658111385</v>
      </c>
    </row>
    <row r="616" spans="1:9" x14ac:dyDescent="0.2">
      <c r="A616" s="4">
        <f>IF('True_Odds_Calculator_3-way'!A617="","",'True_Odds_Calculator_3-way'!A617)</f>
        <v>1.81</v>
      </c>
      <c r="B616" s="4">
        <f>IF('True_Odds_Calculator_3-way'!B617="","",'True_Odds_Calculator_3-way'!B617)</f>
        <v>3.43</v>
      </c>
      <c r="C616" s="4">
        <f>IF('True_Odds_Calculator_3-way'!C617="","",'True_Odds_Calculator_3-way'!C617)</f>
        <v>5.26</v>
      </c>
      <c r="D616" s="4">
        <f t="shared" si="45"/>
        <v>3.4145445790741746E-2</v>
      </c>
      <c r="E616" s="4">
        <f t="shared" si="46"/>
        <v>1.8480722956068323</v>
      </c>
      <c r="F616" s="4">
        <f t="shared" si="47"/>
        <v>3.5693459314939866</v>
      </c>
      <c r="G616" s="4">
        <f t="shared" si="48"/>
        <v>5.5949610784964676</v>
      </c>
      <c r="I616" s="4">
        <f t="shared" si="49"/>
        <v>1.0341454457907417</v>
      </c>
    </row>
    <row r="617" spans="1:9" x14ac:dyDescent="0.2">
      <c r="A617" s="4">
        <f>IF('True_Odds_Calculator_3-way'!A618="","",'True_Odds_Calculator_3-way'!A618)</f>
        <v>3.82</v>
      </c>
      <c r="B617" s="4">
        <f>IF('True_Odds_Calculator_3-way'!B618="","",'True_Odds_Calculator_3-way'!B618)</f>
        <v>3.68</v>
      </c>
      <c r="C617" s="4">
        <f>IF('True_Odds_Calculator_3-way'!C618="","",'True_Odds_Calculator_3-way'!C618)</f>
        <v>2</v>
      </c>
      <c r="D617" s="4">
        <f t="shared" si="45"/>
        <v>3.3519235146824533E-2</v>
      </c>
      <c r="E617" s="4">
        <f t="shared" si="46"/>
        <v>3.9903111043827115</v>
      </c>
      <c r="F617" s="4">
        <f t="shared" si="47"/>
        <v>3.8377984857309269</v>
      </c>
      <c r="G617" s="4">
        <f t="shared" si="48"/>
        <v>2.0457138422135124</v>
      </c>
      <c r="I617" s="4">
        <f t="shared" si="49"/>
        <v>1.0335192351468245</v>
      </c>
    </row>
    <row r="618" spans="1:9" x14ac:dyDescent="0.2">
      <c r="A618" s="4">
        <f>IF('True_Odds_Calculator_3-way'!A619="","",'True_Odds_Calculator_3-way'!A619)</f>
        <v>1.64</v>
      </c>
      <c r="B618" s="4">
        <f>IF('True_Odds_Calculator_3-way'!B619="","",'True_Odds_Calculator_3-way'!B619)</f>
        <v>3.82</v>
      </c>
      <c r="C618" s="4">
        <f>IF('True_Odds_Calculator_3-way'!C619="","",'True_Odds_Calculator_3-way'!C619)</f>
        <v>6.02</v>
      </c>
      <c r="D618" s="4">
        <f t="shared" si="45"/>
        <v>3.7649159083648742E-2</v>
      </c>
      <c r="E618" s="4">
        <f t="shared" si="46"/>
        <v>1.6744630282961657</v>
      </c>
      <c r="F618" s="4">
        <f t="shared" si="47"/>
        <v>4.0123518644398617</v>
      </c>
      <c r="G618" s="4">
        <f t="shared" si="48"/>
        <v>6.5119752538433335</v>
      </c>
      <c r="I618" s="4">
        <f t="shared" si="49"/>
        <v>1.0376491590836487</v>
      </c>
    </row>
    <row r="619" spans="1:9" x14ac:dyDescent="0.2">
      <c r="A619" s="4">
        <f>IF('True_Odds_Calculator_3-way'!A620="","",'True_Odds_Calculator_3-way'!A620)</f>
        <v>2.4</v>
      </c>
      <c r="B619" s="4">
        <f>IF('True_Odds_Calculator_3-way'!B620="","",'True_Odds_Calculator_3-way'!B620)</f>
        <v>3.22</v>
      </c>
      <c r="C619" s="4">
        <f>IF('True_Odds_Calculator_3-way'!C620="","",'True_Odds_Calculator_3-way'!C620)</f>
        <v>3.27</v>
      </c>
      <c r="D619" s="4">
        <f t="shared" si="45"/>
        <v>3.3036070431363473E-2</v>
      </c>
      <c r="E619" s="4">
        <f t="shared" si="46"/>
        <v>2.4651511249502489</v>
      </c>
      <c r="F619" s="4">
        <f t="shared" si="47"/>
        <v>3.3383744709183425</v>
      </c>
      <c r="G619" s="4">
        <f t="shared" si="48"/>
        <v>3.3921489666725724</v>
      </c>
      <c r="I619" s="4">
        <f t="shared" si="49"/>
        <v>1.0330360704313635</v>
      </c>
    </row>
    <row r="620" spans="1:9" x14ac:dyDescent="0.2">
      <c r="A620" s="4">
        <f>IF('True_Odds_Calculator_3-way'!A621="","",'True_Odds_Calculator_3-way'!A621)</f>
        <v>2.36</v>
      </c>
      <c r="B620" s="4">
        <f>IF('True_Odds_Calculator_3-way'!B621="","",'True_Odds_Calculator_3-way'!B621)</f>
        <v>3.38</v>
      </c>
      <c r="C620" s="4">
        <f>IF('True_Odds_Calculator_3-way'!C621="","",'True_Odds_Calculator_3-way'!C621)</f>
        <v>3.18</v>
      </c>
      <c r="D620" s="4">
        <f t="shared" si="45"/>
        <v>3.4052210530034044E-2</v>
      </c>
      <c r="E620" s="4">
        <f t="shared" si="46"/>
        <v>2.4249591732994658</v>
      </c>
      <c r="F620" s="4">
        <f t="shared" si="47"/>
        <v>3.5148489022764431</v>
      </c>
      <c r="G620" s="4">
        <f t="shared" si="48"/>
        <v>3.2990814780697866</v>
      </c>
      <c r="I620" s="4">
        <f t="shared" si="49"/>
        <v>1.034052210530034</v>
      </c>
    </row>
    <row r="621" spans="1:9" x14ac:dyDescent="0.2">
      <c r="A621" s="4">
        <f>IF('True_Odds_Calculator_3-way'!A622="","",'True_Odds_Calculator_3-way'!A622)</f>
        <v>2.75</v>
      </c>
      <c r="B621" s="4">
        <f>IF('True_Odds_Calculator_3-way'!B622="","",'True_Odds_Calculator_3-way'!B622)</f>
        <v>3.36</v>
      </c>
      <c r="C621" s="4">
        <f>IF('True_Odds_Calculator_3-way'!C622="","",'True_Odds_Calculator_3-way'!C622)</f>
        <v>2.69</v>
      </c>
      <c r="D621" s="4">
        <f t="shared" si="45"/>
        <v>3.3002623151322075E-2</v>
      </c>
      <c r="E621" s="4">
        <f t="shared" si="46"/>
        <v>2.8357894496651443</v>
      </c>
      <c r="F621" s="4">
        <f t="shared" si="47"/>
        <v>3.4889622968154894</v>
      </c>
      <c r="G621" s="4">
        <f t="shared" si="48"/>
        <v>2.7720309148429165</v>
      </c>
      <c r="I621" s="4">
        <f t="shared" si="49"/>
        <v>1.0330026231513221</v>
      </c>
    </row>
    <row r="622" spans="1:9" x14ac:dyDescent="0.2">
      <c r="A622" s="4">
        <f>IF('True_Odds_Calculator_3-way'!A623="","",'True_Odds_Calculator_3-way'!A623)</f>
        <v>1.71</v>
      </c>
      <c r="B622" s="4">
        <f>IF('True_Odds_Calculator_3-way'!B623="","",'True_Odds_Calculator_3-way'!B623)</f>
        <v>4.0199999999999996</v>
      </c>
      <c r="C622" s="4">
        <f>IF('True_Odds_Calculator_3-way'!C623="","",'True_Odds_Calculator_3-way'!C623)</f>
        <v>4.9400000000000004</v>
      </c>
      <c r="D622" s="4">
        <f t="shared" si="45"/>
        <v>3.5980690340470245E-2</v>
      </c>
      <c r="E622" s="4">
        <f t="shared" si="46"/>
        <v>1.7458046971763022</v>
      </c>
      <c r="F622" s="4">
        <f t="shared" si="47"/>
        <v>4.223639061923981</v>
      </c>
      <c r="G622" s="4">
        <f t="shared" si="48"/>
        <v>5.2511193898297099</v>
      </c>
      <c r="I622" s="4">
        <f t="shared" si="49"/>
        <v>1.0359806903404702</v>
      </c>
    </row>
    <row r="623" spans="1:9" x14ac:dyDescent="0.2">
      <c r="A623" s="4">
        <f>IF('True_Odds_Calculator_3-way'!A624="","",'True_Odds_Calculator_3-way'!A624)</f>
        <v>3.3</v>
      </c>
      <c r="B623" s="4">
        <f>IF('True_Odds_Calculator_3-way'!B624="","",'True_Odds_Calculator_3-way'!B624)</f>
        <v>3.17</v>
      </c>
      <c r="C623" s="4">
        <f>IF('True_Odds_Calculator_3-way'!C624="","",'True_Odds_Calculator_3-way'!C624)</f>
        <v>2.41</v>
      </c>
      <c r="D623" s="4">
        <f t="shared" si="45"/>
        <v>3.342547561561382E-2</v>
      </c>
      <c r="E623" s="4">
        <f t="shared" si="46"/>
        <v>3.4259659971888534</v>
      </c>
      <c r="F623" s="4">
        <f t="shared" si="47"/>
        <v>3.2860623618642602</v>
      </c>
      <c r="G623" s="4">
        <f t="shared" si="48"/>
        <v>2.4764984376386487</v>
      </c>
      <c r="I623" s="4">
        <f t="shared" si="49"/>
        <v>1.0334254756156138</v>
      </c>
    </row>
    <row r="624" spans="1:9" x14ac:dyDescent="0.2">
      <c r="A624" s="4">
        <f>IF('True_Odds_Calculator_3-way'!A625="","",'True_Odds_Calculator_3-way'!A625)</f>
        <v>2.9</v>
      </c>
      <c r="B624" s="4">
        <f>IF('True_Odds_Calculator_3-way'!B625="","",'True_Odds_Calculator_3-way'!B625)</f>
        <v>3.13</v>
      </c>
      <c r="C624" s="4">
        <f>IF('True_Odds_Calculator_3-way'!C625="","",'True_Odds_Calculator_3-way'!C625)</f>
        <v>2.71</v>
      </c>
      <c r="D624" s="4">
        <f t="shared" si="45"/>
        <v>3.3320094135170564E-2</v>
      </c>
      <c r="E624" s="4">
        <f t="shared" si="46"/>
        <v>2.9965160572000058</v>
      </c>
      <c r="F624" s="4">
        <f t="shared" si="47"/>
        <v>3.2427301573072809</v>
      </c>
      <c r="G624" s="4">
        <f t="shared" si="48"/>
        <v>2.7941000410050663</v>
      </c>
      <c r="I624" s="4">
        <f t="shared" si="49"/>
        <v>1.0333200941351706</v>
      </c>
    </row>
    <row r="625" spans="1:9" x14ac:dyDescent="0.2">
      <c r="A625" s="4">
        <f>IF('True_Odds_Calculator_3-way'!A626="","",'True_Odds_Calculator_3-way'!A626)</f>
        <v>4.29</v>
      </c>
      <c r="B625" s="4">
        <f>IF('True_Odds_Calculator_3-way'!B626="","",'True_Odds_Calculator_3-way'!B626)</f>
        <v>3.59</v>
      </c>
      <c r="C625" s="4">
        <f>IF('True_Odds_Calculator_3-way'!C626="","",'True_Odds_Calculator_3-way'!C626)</f>
        <v>1.91</v>
      </c>
      <c r="D625" s="4">
        <f t="shared" si="45"/>
        <v>3.5211974557743053E-2</v>
      </c>
      <c r="E625" s="4">
        <f t="shared" si="46"/>
        <v>4.5174686577628416</v>
      </c>
      <c r="F625" s="4">
        <f t="shared" si="47"/>
        <v>3.7479263588171885</v>
      </c>
      <c r="G625" s="4">
        <f t="shared" si="48"/>
        <v>1.9538008755454501</v>
      </c>
      <c r="I625" s="4">
        <f t="shared" si="49"/>
        <v>1.0352119745577431</v>
      </c>
    </row>
    <row r="626" spans="1:9" x14ac:dyDescent="0.2">
      <c r="A626" s="4">
        <f>IF('True_Odds_Calculator_3-way'!A627="","",'True_Odds_Calculator_3-way'!A627)</f>
        <v>2.7</v>
      </c>
      <c r="B626" s="4">
        <f>IF('True_Odds_Calculator_3-way'!B627="","",'True_Odds_Calculator_3-way'!B627)</f>
        <v>3.32</v>
      </c>
      <c r="C626" s="4">
        <f>IF('True_Odds_Calculator_3-way'!C627="","",'True_Odds_Calculator_3-way'!C627)</f>
        <v>2.76</v>
      </c>
      <c r="D626" s="4">
        <f t="shared" si="45"/>
        <v>3.3894030227189065E-2</v>
      </c>
      <c r="E626" s="4">
        <f t="shared" si="46"/>
        <v>2.7849539830340588</v>
      </c>
      <c r="F626" s="4">
        <f t="shared" si="47"/>
        <v>3.4493843133755688</v>
      </c>
      <c r="G626" s="4">
        <f t="shared" si="48"/>
        <v>2.8488337816426546</v>
      </c>
      <c r="I626" s="4">
        <f t="shared" si="49"/>
        <v>1.0338940302271891</v>
      </c>
    </row>
    <row r="627" spans="1:9" x14ac:dyDescent="0.2">
      <c r="A627" s="4">
        <f>IF('True_Odds_Calculator_3-way'!A628="","",'True_Odds_Calculator_3-way'!A628)</f>
        <v>2.74</v>
      </c>
      <c r="B627" s="4">
        <f>IF('True_Odds_Calculator_3-way'!B628="","",'True_Odds_Calculator_3-way'!B628)</f>
        <v>3.55</v>
      </c>
      <c r="C627" s="4">
        <f>IF('True_Odds_Calculator_3-way'!C628="","",'True_Odds_Calculator_3-way'!C628)</f>
        <v>2.48</v>
      </c>
      <c r="D627" s="4">
        <f t="shared" si="45"/>
        <v>4.9879450946318515E-2</v>
      </c>
      <c r="E627" s="4">
        <f t="shared" si="46"/>
        <v>2.8707830135238708</v>
      </c>
      <c r="F627" s="4">
        <f t="shared" si="47"/>
        <v>3.7726786485083172</v>
      </c>
      <c r="G627" s="4">
        <f t="shared" si="48"/>
        <v>2.5866574021651485</v>
      </c>
      <c r="I627" s="4">
        <f t="shared" si="49"/>
        <v>1.0498794509463185</v>
      </c>
    </row>
    <row r="628" spans="1:9" x14ac:dyDescent="0.2">
      <c r="A628" s="4">
        <f>IF('True_Odds_Calculator_3-way'!A629="","",'True_Odds_Calculator_3-way'!A629)</f>
        <v>2.4500000000000002</v>
      </c>
      <c r="B628" s="4">
        <f>IF('True_Odds_Calculator_3-way'!B629="","",'True_Odds_Calculator_3-way'!B629)</f>
        <v>3.52</v>
      </c>
      <c r="C628" s="4">
        <f>IF('True_Odds_Calculator_3-way'!C629="","",'True_Odds_Calculator_3-way'!C629)</f>
        <v>2.8</v>
      </c>
      <c r="D628" s="4">
        <f t="shared" si="45"/>
        <v>4.9397031539888614E-2</v>
      </c>
      <c r="E628" s="4">
        <f t="shared" si="46"/>
        <v>2.5529899348727061</v>
      </c>
      <c r="F628" s="4">
        <f t="shared" si="47"/>
        <v>3.7365684575389948</v>
      </c>
      <c r="G628" s="4">
        <f t="shared" si="48"/>
        <v>2.9353301565690937</v>
      </c>
      <c r="I628" s="4">
        <f t="shared" si="49"/>
        <v>1.0493970315398886</v>
      </c>
    </row>
    <row r="629" spans="1:9" x14ac:dyDescent="0.2">
      <c r="A629" s="4">
        <f>IF('True_Odds_Calculator_3-way'!A630="","",'True_Odds_Calculator_3-way'!A630)</f>
        <v>2.12</v>
      </c>
      <c r="B629" s="4">
        <f>IF('True_Odds_Calculator_3-way'!B630="","",'True_Odds_Calculator_3-way'!B630)</f>
        <v>3.72</v>
      </c>
      <c r="C629" s="4">
        <f>IF('True_Odds_Calculator_3-way'!C630="","",'True_Odds_Calculator_3-way'!C630)</f>
        <v>3.22</v>
      </c>
      <c r="D629" s="4">
        <f t="shared" si="45"/>
        <v>5.1074323719802361E-2</v>
      </c>
      <c r="E629" s="4">
        <f t="shared" si="46"/>
        <v>2.1993812151021204</v>
      </c>
      <c r="F629" s="4">
        <f t="shared" si="47"/>
        <v>3.9715252800928851</v>
      </c>
      <c r="G629" s="4">
        <f t="shared" si="48"/>
        <v>3.4067576868974649</v>
      </c>
      <c r="I629" s="4">
        <f t="shared" si="49"/>
        <v>1.0510743237198024</v>
      </c>
    </row>
    <row r="630" spans="1:9" x14ac:dyDescent="0.2">
      <c r="A630" s="4">
        <f>IF('True_Odds_Calculator_3-way'!A631="","",'True_Odds_Calculator_3-way'!A631)</f>
        <v>2.35</v>
      </c>
      <c r="B630" s="4">
        <f>IF('True_Odds_Calculator_3-way'!B631="","",'True_Odds_Calculator_3-way'!B631)</f>
        <v>3.61</v>
      </c>
      <c r="C630" s="4">
        <f>IF('True_Odds_Calculator_3-way'!C631="","",'True_Odds_Calculator_3-way'!C631)</f>
        <v>2.88</v>
      </c>
      <c r="D630" s="4">
        <f t="shared" si="45"/>
        <v>4.9762447365146567E-2</v>
      </c>
      <c r="E630" s="4">
        <f t="shared" si="46"/>
        <v>2.445320001147639</v>
      </c>
      <c r="F630" s="4">
        <f t="shared" si="47"/>
        <v>3.8399386426573923</v>
      </c>
      <c r="G630" s="4">
        <f t="shared" si="48"/>
        <v>3.0244855719159482</v>
      </c>
      <c r="I630" s="4">
        <f t="shared" si="49"/>
        <v>1.0497624473651466</v>
      </c>
    </row>
    <row r="631" spans="1:9" x14ac:dyDescent="0.2">
      <c r="A631" s="4">
        <f>IF('True_Odds_Calculator_3-way'!A632="","",'True_Odds_Calculator_3-way'!A632)</f>
        <v>6.34</v>
      </c>
      <c r="B631" s="4">
        <f>IF('True_Odds_Calculator_3-way'!B632="","",'True_Odds_Calculator_3-way'!B632)</f>
        <v>3.32</v>
      </c>
      <c r="C631" s="4">
        <f>IF('True_Odds_Calculator_3-way'!C632="","",'True_Odds_Calculator_3-way'!C632)</f>
        <v>1.64</v>
      </c>
      <c r="D631" s="4">
        <f t="shared" si="45"/>
        <v>6.8689623462689697E-2</v>
      </c>
      <c r="E631" s="4">
        <f t="shared" si="46"/>
        <v>7.4166278981828837</v>
      </c>
      <c r="F631" s="4">
        <f t="shared" si="47"/>
        <v>3.5931378209256155</v>
      </c>
      <c r="G631" s="4">
        <f t="shared" si="48"/>
        <v>1.7039852023929747</v>
      </c>
      <c r="I631" s="4">
        <f t="shared" si="49"/>
        <v>1.0686896234626897</v>
      </c>
    </row>
    <row r="632" spans="1:9" x14ac:dyDescent="0.2">
      <c r="A632" s="4">
        <f>IF('True_Odds_Calculator_3-way'!A633="","",'True_Odds_Calculator_3-way'!A633)</f>
        <v>2.65</v>
      </c>
      <c r="B632" s="4">
        <f>IF('True_Odds_Calculator_3-way'!B633="","",'True_Odds_Calculator_3-way'!B633)</f>
        <v>3.59</v>
      </c>
      <c r="C632" s="4">
        <f>IF('True_Odds_Calculator_3-way'!C633="","",'True_Odds_Calculator_3-way'!C633)</f>
        <v>2.5299999999999998</v>
      </c>
      <c r="D632" s="4">
        <f t="shared" si="45"/>
        <v>5.116693959551144E-2</v>
      </c>
      <c r="E632" s="4">
        <f t="shared" si="46"/>
        <v>2.7754429823625766</v>
      </c>
      <c r="F632" s="4">
        <f t="shared" si="47"/>
        <v>3.824151948249003</v>
      </c>
      <c r="G632" s="4">
        <f t="shared" si="48"/>
        <v>2.6440947667166319</v>
      </c>
      <c r="I632" s="4">
        <f t="shared" si="49"/>
        <v>1.0511669395955114</v>
      </c>
    </row>
    <row r="633" spans="1:9" x14ac:dyDescent="0.2">
      <c r="A633" s="4">
        <f>IF('True_Odds_Calculator_3-way'!A634="","",'True_Odds_Calculator_3-way'!A634)</f>
        <v>2.2200000000000002</v>
      </c>
      <c r="B633" s="4">
        <f>IF('True_Odds_Calculator_3-way'!B634="","",'True_Odds_Calculator_3-way'!B634)</f>
        <v>3.55</v>
      </c>
      <c r="C633" s="4">
        <f>IF('True_Odds_Calculator_3-way'!C634="","",'True_Odds_Calculator_3-way'!C634)</f>
        <v>3.14</v>
      </c>
      <c r="D633" s="4">
        <f t="shared" si="45"/>
        <v>5.0611928875138545E-2</v>
      </c>
      <c r="E633" s="4">
        <f t="shared" si="46"/>
        <v>2.306380469570847</v>
      </c>
      <c r="F633" s="4">
        <f t="shared" si="47"/>
        <v>3.776156997427254</v>
      </c>
      <c r="G633" s="4">
        <f t="shared" si="48"/>
        <v>3.3156422310493618</v>
      </c>
      <c r="I633" s="4">
        <f t="shared" si="49"/>
        <v>1.0506119288751385</v>
      </c>
    </row>
    <row r="634" spans="1:9" x14ac:dyDescent="0.2">
      <c r="A634" s="4">
        <f>IF('True_Odds_Calculator_3-way'!A635="","",'True_Odds_Calculator_3-way'!A635)</f>
        <v>2.04</v>
      </c>
      <c r="B634" s="4">
        <f>IF('True_Odds_Calculator_3-way'!B635="","",'True_Odds_Calculator_3-way'!B635)</f>
        <v>3.5</v>
      </c>
      <c r="C634" s="4">
        <f>IF('True_Odds_Calculator_3-way'!C635="","",'True_Odds_Calculator_3-way'!C635)</f>
        <v>3.65</v>
      </c>
      <c r="D634" s="4">
        <f t="shared" si="45"/>
        <v>4.9882966885384183E-2</v>
      </c>
      <c r="E634" s="4">
        <f t="shared" si="46"/>
        <v>2.1116272788656314</v>
      </c>
      <c r="F634" s="4">
        <f t="shared" si="47"/>
        <v>3.7162753113413816</v>
      </c>
      <c r="G634" s="4">
        <f t="shared" si="48"/>
        <v>3.8858349900596418</v>
      </c>
      <c r="I634" s="4">
        <f t="shared" si="49"/>
        <v>1.0498829668853842</v>
      </c>
    </row>
    <row r="635" spans="1:9" x14ac:dyDescent="0.2">
      <c r="A635" s="4">
        <f>IF('True_Odds_Calculator_3-way'!A636="","",'True_Odds_Calculator_3-way'!A636)</f>
        <v>2.71</v>
      </c>
      <c r="B635" s="4">
        <f>IF('True_Odds_Calculator_3-way'!B636="","",'True_Odds_Calculator_3-way'!B636)</f>
        <v>3.6</v>
      </c>
      <c r="C635" s="4">
        <f>IF('True_Odds_Calculator_3-way'!C636="","",'True_Odds_Calculator_3-way'!C636)</f>
        <v>2.48</v>
      </c>
      <c r="D635" s="4">
        <f t="shared" si="45"/>
        <v>5.0007274266291146E-2</v>
      </c>
      <c r="E635" s="4">
        <f t="shared" si="46"/>
        <v>2.8382111888286889</v>
      </c>
      <c r="F635" s="4">
        <f t="shared" si="47"/>
        <v>3.8298227989160263</v>
      </c>
      <c r="G635" s="4">
        <f t="shared" si="48"/>
        <v>2.5869425135290798</v>
      </c>
      <c r="I635" s="4">
        <f t="shared" si="49"/>
        <v>1.0500072742662911</v>
      </c>
    </row>
    <row r="636" spans="1:9" x14ac:dyDescent="0.2">
      <c r="A636" s="4">
        <f>IF('True_Odds_Calculator_3-way'!A637="","",'True_Odds_Calculator_3-way'!A637)</f>
        <v>4.7300000000000004</v>
      </c>
      <c r="B636" s="4">
        <f>IF('True_Odds_Calculator_3-way'!B637="","",'True_Odds_Calculator_3-way'!B637)</f>
        <v>3.71</v>
      </c>
      <c r="C636" s="4">
        <f>IF('True_Odds_Calculator_3-way'!C637="","",'True_Odds_Calculator_3-way'!C637)</f>
        <v>1.75</v>
      </c>
      <c r="D636" s="4">
        <f t="shared" si="45"/>
        <v>5.2386840890570552E-2</v>
      </c>
      <c r="E636" s="4">
        <f t="shared" si="46"/>
        <v>5.1558561117259343</v>
      </c>
      <c r="F636" s="4">
        <f t="shared" si="47"/>
        <v>3.9670024942165818</v>
      </c>
      <c r="G636" s="4">
        <f t="shared" si="48"/>
        <v>1.8051639892331168</v>
      </c>
      <c r="I636" s="4">
        <f t="shared" si="49"/>
        <v>1.0523868408905706</v>
      </c>
    </row>
    <row r="637" spans="1:9" x14ac:dyDescent="0.2">
      <c r="A637" s="4">
        <f>IF('True_Odds_Calculator_3-way'!A638="","",'True_Odds_Calculator_3-way'!A638)</f>
        <v>2.14</v>
      </c>
      <c r="B637" s="4">
        <f>IF('True_Odds_Calculator_3-way'!B638="","",'True_Odds_Calculator_3-way'!B638)</f>
        <v>3.5</v>
      </c>
      <c r="C637" s="4">
        <f>IF('True_Odds_Calculator_3-way'!C638="","",'True_Odds_Calculator_3-way'!C638)</f>
        <v>3.36</v>
      </c>
      <c r="D637" s="4">
        <f t="shared" si="45"/>
        <v>5.0623052959501535E-2</v>
      </c>
      <c r="E637" s="4">
        <f t="shared" si="46"/>
        <v>2.2201729106628241</v>
      </c>
      <c r="F637" s="4">
        <f t="shared" si="47"/>
        <v>3.7196854738584633</v>
      </c>
      <c r="G637" s="4">
        <f t="shared" si="48"/>
        <v>3.5619550858652573</v>
      </c>
      <c r="I637" s="4">
        <f t="shared" si="49"/>
        <v>1.0506230529595015</v>
      </c>
    </row>
    <row r="638" spans="1:9" x14ac:dyDescent="0.2">
      <c r="A638" s="4">
        <f>IF('True_Odds_Calculator_3-way'!A639="","",'True_Odds_Calculator_3-way'!A639)</f>
        <v>2.06</v>
      </c>
      <c r="B638" s="4">
        <f>IF('True_Odds_Calculator_3-way'!B639="","",'True_Odds_Calculator_3-way'!B639)</f>
        <v>3.42</v>
      </c>
      <c r="C638" s="4">
        <f>IF('True_Odds_Calculator_3-way'!C639="","",'True_Odds_Calculator_3-way'!C639)</f>
        <v>4.09</v>
      </c>
      <c r="D638" s="4">
        <f t="shared" si="45"/>
        <v>2.2333331528709532E-2</v>
      </c>
      <c r="E638" s="4">
        <f t="shared" si="46"/>
        <v>2.0920832564131135</v>
      </c>
      <c r="F638" s="4">
        <f t="shared" si="47"/>
        <v>3.5093479926737943</v>
      </c>
      <c r="G638" s="4">
        <f t="shared" si="48"/>
        <v>4.218442179676547</v>
      </c>
      <c r="I638" s="4">
        <f t="shared" si="49"/>
        <v>1.0223333315287095</v>
      </c>
    </row>
    <row r="639" spans="1:9" x14ac:dyDescent="0.2">
      <c r="A639" s="4">
        <f>IF('True_Odds_Calculator_3-way'!A640="","",'True_Odds_Calculator_3-way'!A640)</f>
        <v>1.78</v>
      </c>
      <c r="B639" s="4">
        <f>IF('True_Odds_Calculator_3-way'!B640="","",'True_Odds_Calculator_3-way'!B640)</f>
        <v>4.17</v>
      </c>
      <c r="C639" s="4">
        <f>IF('True_Odds_Calculator_3-way'!C640="","",'True_Odds_Calculator_3-way'!C640)</f>
        <v>4.4800000000000004</v>
      </c>
      <c r="D639" s="4">
        <f t="shared" si="45"/>
        <v>2.4820192000492902E-2</v>
      </c>
      <c r="E639" s="4">
        <f t="shared" si="46"/>
        <v>1.8066052380675739</v>
      </c>
      <c r="F639" s="4">
        <f t="shared" si="47"/>
        <v>4.3190059957100777</v>
      </c>
      <c r="G639" s="4">
        <f t="shared" si="48"/>
        <v>4.6524419226759948</v>
      </c>
      <c r="I639" s="4">
        <f t="shared" si="49"/>
        <v>1.0248201920004929</v>
      </c>
    </row>
    <row r="640" spans="1:9" x14ac:dyDescent="0.2">
      <c r="A640" s="4">
        <f>IF('True_Odds_Calculator_3-way'!A641="","",'True_Odds_Calculator_3-way'!A641)</f>
        <v>2.15</v>
      </c>
      <c r="B640" s="4">
        <f>IF('True_Odds_Calculator_3-way'!B641="","",'True_Odds_Calculator_3-way'!B641)</f>
        <v>3.1</v>
      </c>
      <c r="C640" s="4">
        <f>IF('True_Odds_Calculator_3-way'!C641="","",'True_Odds_Calculator_3-way'!C641)</f>
        <v>3.97</v>
      </c>
      <c r="D640" s="4">
        <f t="shared" si="45"/>
        <v>3.9586092996800826E-2</v>
      </c>
      <c r="E640" s="4">
        <f t="shared" si="46"/>
        <v>2.2127765442784444</v>
      </c>
      <c r="F640" s="4">
        <f t="shared" si="47"/>
        <v>3.2322158226804376</v>
      </c>
      <c r="G640" s="4">
        <f t="shared" si="48"/>
        <v>4.1894677676005605</v>
      </c>
      <c r="I640" s="4">
        <f t="shared" si="49"/>
        <v>1.0395860929968008</v>
      </c>
    </row>
    <row r="641" spans="1:9" x14ac:dyDescent="0.2">
      <c r="A641" s="4">
        <f>IF('True_Odds_Calculator_3-way'!A642="","",'True_Odds_Calculator_3-way'!A642)</f>
        <v>2.2799999999999998</v>
      </c>
      <c r="B641" s="4">
        <f>IF('True_Odds_Calculator_3-way'!B642="","",'True_Odds_Calculator_3-way'!B642)</f>
        <v>3.18</v>
      </c>
      <c r="C641" s="4">
        <f>IF('True_Odds_Calculator_3-way'!C642="","",'True_Odds_Calculator_3-way'!C642)</f>
        <v>3.48</v>
      </c>
      <c r="D641" s="4">
        <f t="shared" si="45"/>
        <v>4.0418221872182025E-2</v>
      </c>
      <c r="E641" s="4">
        <f t="shared" si="46"/>
        <v>2.3522562514543468</v>
      </c>
      <c r="F641" s="4">
        <f t="shared" si="47"/>
        <v>3.3223400624454866</v>
      </c>
      <c r="G641" s="4">
        <f t="shared" si="48"/>
        <v>3.651186374749944</v>
      </c>
      <c r="I641" s="4">
        <f t="shared" si="49"/>
        <v>1.040418221872182</v>
      </c>
    </row>
    <row r="642" spans="1:9" x14ac:dyDescent="0.2">
      <c r="A642" s="4">
        <f>IF('True_Odds_Calculator_3-way'!A643="","",'True_Odds_Calculator_3-way'!A643)</f>
        <v>3.08</v>
      </c>
      <c r="B642" s="4">
        <f>IF('True_Odds_Calculator_3-way'!B643="","",'True_Odds_Calculator_3-way'!B643)</f>
        <v>3.19</v>
      </c>
      <c r="C642" s="4">
        <f>IF('True_Odds_Calculator_3-way'!C643="","",'True_Odds_Calculator_3-way'!C643)</f>
        <v>2.5</v>
      </c>
      <c r="D642" s="4">
        <f t="shared" si="45"/>
        <v>3.8154948499776076E-2</v>
      </c>
      <c r="E642" s="4">
        <f t="shared" si="46"/>
        <v>3.2055699109962674</v>
      </c>
      <c r="F642" s="4">
        <f t="shared" si="47"/>
        <v>3.3248957712924363</v>
      </c>
      <c r="G642" s="4">
        <f t="shared" si="48"/>
        <v>2.582099907493062</v>
      </c>
      <c r="I642" s="4">
        <f t="shared" si="49"/>
        <v>1.0381549484997761</v>
      </c>
    </row>
    <row r="643" spans="1:9" x14ac:dyDescent="0.2">
      <c r="A643" s="4">
        <f>IF('True_Odds_Calculator_3-way'!A644="","",'True_Odds_Calculator_3-way'!A644)</f>
        <v>4.0199999999999996</v>
      </c>
      <c r="B643" s="4">
        <f>IF('True_Odds_Calculator_3-way'!B644="","",'True_Odds_Calculator_3-way'!B644)</f>
        <v>3.19</v>
      </c>
      <c r="C643" s="4">
        <f>IF('True_Odds_Calculator_3-way'!C644="","",'True_Odds_Calculator_3-way'!C644)</f>
        <v>2.09</v>
      </c>
      <c r="D643" s="4">
        <f t="shared" ref="D643:D706" si="50">IF(A643="","",((1/A643)+(1/B643)+(1/C643))-1)</f>
        <v>4.0704742251455261E-2</v>
      </c>
      <c r="E643" s="4">
        <f t="shared" ref="E643:E706" si="51">IF(A643="","",(3*A643)/(3-($D643*A643)))</f>
        <v>4.2519181303013989</v>
      </c>
      <c r="F643" s="4">
        <f t="shared" ref="F643:F706" si="52">IF(B643="","",(3*B643)/(3-($D643*B643)))</f>
        <v>3.3343183308989697</v>
      </c>
      <c r="G643" s="4">
        <f t="shared" ref="G643:G706" si="53">IF(C643="","",(3*C643)/(3-($D643*C643)))</f>
        <v>2.1509971979464555</v>
      </c>
      <c r="I643" s="4">
        <f t="shared" ref="I643:I706" si="54">IF(A643="","",D643+1)</f>
        <v>1.0407047422514553</v>
      </c>
    </row>
    <row r="644" spans="1:9" x14ac:dyDescent="0.2">
      <c r="A644" s="4">
        <f>IF('True_Odds_Calculator_3-way'!A645="","",'True_Odds_Calculator_3-way'!A645)</f>
        <v>1.89</v>
      </c>
      <c r="B644" s="4">
        <f>IF('True_Odds_Calculator_3-way'!B645="","",'True_Odds_Calculator_3-way'!B645)</f>
        <v>3.29</v>
      </c>
      <c r="C644" s="4">
        <f>IF('True_Odds_Calculator_3-way'!C645="","",'True_Odds_Calculator_3-way'!C645)</f>
        <v>4.78</v>
      </c>
      <c r="D644" s="4">
        <f t="shared" si="50"/>
        <v>4.2256917802186322E-2</v>
      </c>
      <c r="E644" s="4">
        <f t="shared" si="51"/>
        <v>1.9416914340554368</v>
      </c>
      <c r="F644" s="4">
        <f t="shared" si="52"/>
        <v>3.4498731710276376</v>
      </c>
      <c r="G644" s="4">
        <f t="shared" si="53"/>
        <v>5.1250674921564263</v>
      </c>
      <c r="I644" s="4">
        <f t="shared" si="54"/>
        <v>1.0422569178021863</v>
      </c>
    </row>
    <row r="645" spans="1:9" x14ac:dyDescent="0.2">
      <c r="A645" s="4">
        <f>IF('True_Odds_Calculator_3-way'!A646="","",'True_Odds_Calculator_3-way'!A646)</f>
        <v>2.67</v>
      </c>
      <c r="B645" s="4">
        <f>IF('True_Odds_Calculator_3-way'!B646="","",'True_Odds_Calculator_3-way'!B646)</f>
        <v>2.92</v>
      </c>
      <c r="C645" s="4">
        <f>IF('True_Odds_Calculator_3-way'!C646="","",'True_Odds_Calculator_3-way'!C646)</f>
        <v>3.11</v>
      </c>
      <c r="D645" s="4">
        <f t="shared" si="50"/>
        <v>3.854099699077862E-2</v>
      </c>
      <c r="E645" s="4">
        <f t="shared" si="51"/>
        <v>2.7648380575788516</v>
      </c>
      <c r="F645" s="4">
        <f t="shared" si="52"/>
        <v>3.0338079571235359</v>
      </c>
      <c r="G645" s="4">
        <f t="shared" si="53"/>
        <v>3.2394286738315499</v>
      </c>
      <c r="I645" s="4">
        <f t="shared" si="54"/>
        <v>1.0385409969907786</v>
      </c>
    </row>
    <row r="646" spans="1:9" x14ac:dyDescent="0.2">
      <c r="A646" s="4">
        <f>IF('True_Odds_Calculator_3-way'!A647="","",'True_Odds_Calculator_3-way'!A647)</f>
        <v>2.27</v>
      </c>
      <c r="B646" s="4">
        <f>IF('True_Odds_Calculator_3-way'!B647="","",'True_Odds_Calculator_3-way'!B647)</f>
        <v>3.17</v>
      </c>
      <c r="C646" s="4">
        <f>IF('True_Odds_Calculator_3-way'!C647="","",'True_Odds_Calculator_3-way'!C647)</f>
        <v>3.54</v>
      </c>
      <c r="D646" s="4">
        <f t="shared" si="50"/>
        <v>3.8471923316659495E-2</v>
      </c>
      <c r="E646" s="4">
        <f t="shared" si="51"/>
        <v>2.3380619705699668</v>
      </c>
      <c r="F646" s="4">
        <f t="shared" si="52"/>
        <v>3.3043275188990227</v>
      </c>
      <c r="G646" s="4">
        <f t="shared" si="53"/>
        <v>3.7083473612709357</v>
      </c>
      <c r="I646" s="4">
        <f t="shared" si="54"/>
        <v>1.0384719233166595</v>
      </c>
    </row>
    <row r="647" spans="1:9" x14ac:dyDescent="0.2">
      <c r="A647" s="4">
        <f>IF('True_Odds_Calculator_3-way'!A648="","",'True_Odds_Calculator_3-way'!A648)</f>
        <v>2.4900000000000002</v>
      </c>
      <c r="B647" s="4">
        <f>IF('True_Odds_Calculator_3-way'!B648="","",'True_Odds_Calculator_3-way'!B648)</f>
        <v>2.92</v>
      </c>
      <c r="C647" s="4">
        <f>IF('True_Odds_Calculator_3-way'!C648="","",'True_Odds_Calculator_3-way'!C648)</f>
        <v>3.39</v>
      </c>
      <c r="D647" s="4">
        <f t="shared" si="50"/>
        <v>3.905742986493177E-2</v>
      </c>
      <c r="E647" s="4">
        <f t="shared" si="51"/>
        <v>2.573424415195642</v>
      </c>
      <c r="F647" s="4">
        <f t="shared" si="52"/>
        <v>3.0353931994811951</v>
      </c>
      <c r="G647" s="4">
        <f t="shared" si="53"/>
        <v>3.5465255347411984</v>
      </c>
      <c r="I647" s="4">
        <f t="shared" si="54"/>
        <v>1.0390574298649318</v>
      </c>
    </row>
    <row r="648" spans="1:9" x14ac:dyDescent="0.2">
      <c r="A648" s="4">
        <f>IF('True_Odds_Calculator_3-way'!A649="","",'True_Odds_Calculator_3-way'!A649)</f>
        <v>6</v>
      </c>
      <c r="B648" s="4">
        <f>IF('True_Odds_Calculator_3-way'!B649="","",'True_Odds_Calculator_3-way'!B649)</f>
        <v>3.49</v>
      </c>
      <c r="C648" s="4">
        <f>IF('True_Odds_Calculator_3-way'!C649="","",'True_Odds_Calculator_3-way'!C649)</f>
        <v>1.69</v>
      </c>
      <c r="D648" s="4">
        <f t="shared" si="50"/>
        <v>4.4915594287425975E-2</v>
      </c>
      <c r="E648" s="4">
        <f t="shared" si="51"/>
        <v>6.5921836967860523</v>
      </c>
      <c r="F648" s="4">
        <f t="shared" si="52"/>
        <v>3.6824127226374852</v>
      </c>
      <c r="G648" s="4">
        <f t="shared" si="53"/>
        <v>1.7338711916446872</v>
      </c>
      <c r="I648" s="4">
        <f t="shared" si="54"/>
        <v>1.044915594287426</v>
      </c>
    </row>
    <row r="649" spans="1:9" x14ac:dyDescent="0.2">
      <c r="A649" s="4">
        <f>IF('True_Odds_Calculator_3-way'!A650="","",'True_Odds_Calculator_3-way'!A650)</f>
        <v>1.81</v>
      </c>
      <c r="B649" s="4">
        <f>IF('True_Odds_Calculator_3-way'!B650="","",'True_Odds_Calculator_3-way'!B650)</f>
        <v>3.37</v>
      </c>
      <c r="C649" s="4">
        <f>IF('True_Odds_Calculator_3-way'!C650="","",'True_Odds_Calculator_3-way'!C650)</f>
        <v>4.88</v>
      </c>
      <c r="D649" s="4">
        <f t="shared" si="50"/>
        <v>5.4140125676699569E-2</v>
      </c>
      <c r="E649" s="4">
        <f t="shared" si="51"/>
        <v>1.871119254391953</v>
      </c>
      <c r="F649" s="4">
        <f t="shared" si="52"/>
        <v>3.5882266431940169</v>
      </c>
      <c r="G649" s="4">
        <f t="shared" si="53"/>
        <v>5.3512758264611389</v>
      </c>
      <c r="I649" s="4">
        <f t="shared" si="54"/>
        <v>1.0541401256766996</v>
      </c>
    </row>
    <row r="650" spans="1:9" x14ac:dyDescent="0.2">
      <c r="A650" s="4">
        <f>IF('True_Odds_Calculator_3-way'!A651="","",'True_Odds_Calculator_3-way'!A651)</f>
        <v>3.9</v>
      </c>
      <c r="B650" s="4">
        <f>IF('True_Odds_Calculator_3-way'!B651="","",'True_Odds_Calculator_3-way'!B651)</f>
        <v>3.04</v>
      </c>
      <c r="C650" s="4">
        <f>IF('True_Odds_Calculator_3-way'!C651="","",'True_Odds_Calculator_3-way'!C651)</f>
        <v>2.15</v>
      </c>
      <c r="D650" s="4">
        <f t="shared" si="50"/>
        <v>5.0473903901076422E-2</v>
      </c>
      <c r="E650" s="4">
        <f t="shared" si="51"/>
        <v>4.1738731756306828</v>
      </c>
      <c r="F650" s="4">
        <f t="shared" si="52"/>
        <v>3.2038678755174206</v>
      </c>
      <c r="G650" s="4">
        <f t="shared" si="53"/>
        <v>2.2306906952458183</v>
      </c>
      <c r="I650" s="4">
        <f t="shared" si="54"/>
        <v>1.0504739039010764</v>
      </c>
    </row>
    <row r="651" spans="1:9" x14ac:dyDescent="0.2">
      <c r="A651" s="4">
        <f>IF('True_Odds_Calculator_3-way'!A652="","",'True_Odds_Calculator_3-way'!A652)</f>
        <v>1.46</v>
      </c>
      <c r="B651" s="4">
        <f>IF('True_Odds_Calculator_3-way'!B652="","",'True_Odds_Calculator_3-way'!B652)</f>
        <v>4.43</v>
      </c>
      <c r="C651" s="4">
        <f>IF('True_Odds_Calculator_3-way'!C652="","",'True_Odds_Calculator_3-way'!C652)</f>
        <v>6.74</v>
      </c>
      <c r="D651" s="4">
        <f t="shared" si="50"/>
        <v>5.9033093683082738E-2</v>
      </c>
      <c r="E651" s="4">
        <f t="shared" si="51"/>
        <v>1.5031856812227771</v>
      </c>
      <c r="F651" s="4">
        <f t="shared" si="52"/>
        <v>4.8530511539135786</v>
      </c>
      <c r="G651" s="4">
        <f t="shared" si="53"/>
        <v>7.7705961721148444</v>
      </c>
      <c r="I651" s="4">
        <f t="shared" si="54"/>
        <v>1.0590330936830827</v>
      </c>
    </row>
    <row r="652" spans="1:9" x14ac:dyDescent="0.2">
      <c r="A652" s="4">
        <f>IF('True_Odds_Calculator_3-way'!A653="","",'True_Odds_Calculator_3-way'!A653)</f>
        <v>1.48</v>
      </c>
      <c r="B652" s="4">
        <f>IF('True_Odds_Calculator_3-way'!B653="","",'True_Odds_Calculator_3-way'!B653)</f>
        <v>4.88</v>
      </c>
      <c r="C652" s="4">
        <f>IF('True_Odds_Calculator_3-way'!C653="","",'True_Odds_Calculator_3-way'!C653)</f>
        <v>7</v>
      </c>
      <c r="D652" s="4">
        <f t="shared" si="50"/>
        <v>2.3450851319703814E-2</v>
      </c>
      <c r="E652" s="4">
        <f t="shared" si="51"/>
        <v>1.4973226555466046</v>
      </c>
      <c r="F652" s="4">
        <f t="shared" si="52"/>
        <v>5.0735388567758513</v>
      </c>
      <c r="G652" s="4">
        <f t="shared" si="53"/>
        <v>7.4052027185376144</v>
      </c>
      <c r="I652" s="4">
        <f t="shared" si="54"/>
        <v>1.0234508513197038</v>
      </c>
    </row>
    <row r="653" spans="1:9" x14ac:dyDescent="0.2">
      <c r="A653" s="4">
        <f>IF('True_Odds_Calculator_3-way'!A654="","",'True_Odds_Calculator_3-way'!A654)</f>
        <v>2.75</v>
      </c>
      <c r="B653" s="4">
        <f>IF('True_Odds_Calculator_3-way'!B654="","",'True_Odds_Calculator_3-way'!B654)</f>
        <v>3.8</v>
      </c>
      <c r="C653" s="4">
        <f>IF('True_Odds_Calculator_3-way'!C654="","",'True_Odds_Calculator_3-way'!C654)</f>
        <v>2.5299999999999998</v>
      </c>
      <c r="D653" s="4">
        <f t="shared" si="50"/>
        <v>2.2051175369253162E-2</v>
      </c>
      <c r="E653" s="4">
        <f t="shared" si="51"/>
        <v>2.8067341377968082</v>
      </c>
      <c r="F653" s="4">
        <f t="shared" si="52"/>
        <v>3.9091894822445101</v>
      </c>
      <c r="G653" s="4">
        <f t="shared" si="53"/>
        <v>2.5779406506971756</v>
      </c>
      <c r="I653" s="4">
        <f t="shared" si="54"/>
        <v>1.0220511753692532</v>
      </c>
    </row>
    <row r="654" spans="1:9" x14ac:dyDescent="0.2">
      <c r="A654" s="4">
        <f>IF('True_Odds_Calculator_3-way'!A655="","",'True_Odds_Calculator_3-way'!A655)</f>
        <v>6.22</v>
      </c>
      <c r="B654" s="4">
        <f>IF('True_Odds_Calculator_3-way'!B655="","",'True_Odds_Calculator_3-way'!B655)</f>
        <v>4.0999999999999996</v>
      </c>
      <c r="C654" s="4">
        <f>IF('True_Odds_Calculator_3-way'!C655="","",'True_Odds_Calculator_3-way'!C655)</f>
        <v>1.61</v>
      </c>
      <c r="D654" s="4">
        <f t="shared" si="50"/>
        <v>2.5792155626814806E-2</v>
      </c>
      <c r="E654" s="4">
        <f t="shared" si="51"/>
        <v>6.5714110420283385</v>
      </c>
      <c r="F654" s="4">
        <f t="shared" si="52"/>
        <v>4.2498024746391234</v>
      </c>
      <c r="G654" s="4">
        <f t="shared" si="53"/>
        <v>1.6325980800832161</v>
      </c>
      <c r="I654" s="4">
        <f t="shared" si="54"/>
        <v>1.0257921556268148</v>
      </c>
    </row>
    <row r="655" spans="1:9" x14ac:dyDescent="0.2">
      <c r="A655" s="4">
        <f>IF('True_Odds_Calculator_3-way'!A656="","",'True_Odds_Calculator_3-way'!A656)</f>
        <v>1.67</v>
      </c>
      <c r="B655" s="4">
        <f>IF('True_Odds_Calculator_3-way'!B656="","",'True_Odds_Calculator_3-way'!B656)</f>
        <v>4.0199999999999996</v>
      </c>
      <c r="C655" s="4">
        <f>IF('True_Odds_Calculator_3-way'!C656="","",'True_Odds_Calculator_3-way'!C656)</f>
        <v>5.62</v>
      </c>
      <c r="D655" s="4">
        <f t="shared" si="50"/>
        <v>2.5494557175551824E-2</v>
      </c>
      <c r="E655" s="4">
        <f t="shared" si="51"/>
        <v>1.6940417905429694</v>
      </c>
      <c r="F655" s="4">
        <f t="shared" si="52"/>
        <v>4.1621917351233941</v>
      </c>
      <c r="G655" s="4">
        <f t="shared" si="53"/>
        <v>5.9018722610983216</v>
      </c>
      <c r="I655" s="4">
        <f t="shared" si="54"/>
        <v>1.0254945571755518</v>
      </c>
    </row>
    <row r="656" spans="1:9" x14ac:dyDescent="0.2">
      <c r="A656" s="4">
        <f>IF('True_Odds_Calculator_3-way'!A657="","",'True_Odds_Calculator_3-way'!A657)</f>
        <v>4.7</v>
      </c>
      <c r="B656" s="4">
        <f>IF('True_Odds_Calculator_3-way'!B657="","",'True_Odds_Calculator_3-way'!B657)</f>
        <v>3.27</v>
      </c>
      <c r="C656" s="4">
        <f>IF('True_Odds_Calculator_3-way'!C657="","",'True_Odds_Calculator_3-way'!C657)</f>
        <v>1.96</v>
      </c>
      <c r="D656" s="4">
        <f t="shared" si="50"/>
        <v>2.8780436632978468E-2</v>
      </c>
      <c r="E656" s="4">
        <f t="shared" si="51"/>
        <v>4.9219264687941173</v>
      </c>
      <c r="F656" s="4">
        <f t="shared" si="52"/>
        <v>3.3759044029968956</v>
      </c>
      <c r="G656" s="4">
        <f t="shared" si="53"/>
        <v>1.9975605680277913</v>
      </c>
      <c r="I656" s="4">
        <f t="shared" si="54"/>
        <v>1.0287804366329785</v>
      </c>
    </row>
    <row r="657" spans="1:9" x14ac:dyDescent="0.2">
      <c r="A657" s="4">
        <f>IF('True_Odds_Calculator_3-way'!A658="","",'True_Odds_Calculator_3-way'!A658)</f>
        <v>3.25</v>
      </c>
      <c r="B657" s="4">
        <f>IF('True_Odds_Calculator_3-way'!B658="","",'True_Odds_Calculator_3-way'!B658)</f>
        <v>2.85</v>
      </c>
      <c r="C657" s="4">
        <f>IF('True_Odds_Calculator_3-way'!C658="","",'True_Odds_Calculator_3-way'!C658)</f>
        <v>2.71</v>
      </c>
      <c r="D657" s="4">
        <f t="shared" si="50"/>
        <v>2.7573190711664086E-2</v>
      </c>
      <c r="E657" s="4">
        <f t="shared" si="51"/>
        <v>3.3500697892974909</v>
      </c>
      <c r="F657" s="4">
        <f t="shared" si="52"/>
        <v>2.9266625534995119</v>
      </c>
      <c r="G657" s="4">
        <f t="shared" si="53"/>
        <v>2.7792243141126476</v>
      </c>
      <c r="I657" s="4">
        <f t="shared" si="54"/>
        <v>1.0275731907116641</v>
      </c>
    </row>
    <row r="658" spans="1:9" x14ac:dyDescent="0.2">
      <c r="A658" s="4">
        <f>IF('True_Odds_Calculator_3-way'!A659="","",'True_Odds_Calculator_3-way'!A659)</f>
        <v>2.34</v>
      </c>
      <c r="B658" s="4">
        <f>IF('True_Odds_Calculator_3-way'!B659="","",'True_Odds_Calculator_3-way'!B659)</f>
        <v>2.87</v>
      </c>
      <c r="C658" s="4">
        <f>IF('True_Odds_Calculator_3-way'!C659="","",'True_Odds_Calculator_3-way'!C659)</f>
        <v>3.96</v>
      </c>
      <c r="D658" s="4">
        <f t="shared" si="50"/>
        <v>2.8307735624808927E-2</v>
      </c>
      <c r="E658" s="4">
        <f t="shared" si="51"/>
        <v>2.3928338523064436</v>
      </c>
      <c r="F658" s="4">
        <f t="shared" si="52"/>
        <v>2.949886062335616</v>
      </c>
      <c r="G658" s="4">
        <f t="shared" si="53"/>
        <v>4.1137139017481603</v>
      </c>
      <c r="I658" s="4">
        <f t="shared" si="54"/>
        <v>1.0283077356248089</v>
      </c>
    </row>
    <row r="659" spans="1:9" x14ac:dyDescent="0.2">
      <c r="A659" s="4">
        <f>IF('True_Odds_Calculator_3-way'!A660="","",'True_Odds_Calculator_3-way'!A660)</f>
        <v>3.06</v>
      </c>
      <c r="B659" s="4">
        <f>IF('True_Odds_Calculator_3-way'!B660="","",'True_Odds_Calculator_3-way'!B660)</f>
        <v>3.19</v>
      </c>
      <c r="C659" s="4">
        <f>IF('True_Odds_Calculator_3-way'!C660="","",'True_Odds_Calculator_3-way'!C660)</f>
        <v>2.58</v>
      </c>
      <c r="D659" s="4">
        <f t="shared" si="50"/>
        <v>2.7873908670172698E-2</v>
      </c>
      <c r="E659" s="4">
        <f t="shared" si="51"/>
        <v>3.1495459595578104</v>
      </c>
      <c r="F659" s="4">
        <f t="shared" si="52"/>
        <v>3.2874371932763196</v>
      </c>
      <c r="G659" s="4">
        <f t="shared" si="53"/>
        <v>2.6433656009548878</v>
      </c>
      <c r="I659" s="4">
        <f t="shared" si="54"/>
        <v>1.0278739086701727</v>
      </c>
    </row>
    <row r="660" spans="1:9" x14ac:dyDescent="0.2">
      <c r="A660" s="4">
        <f>IF('True_Odds_Calculator_3-way'!A661="","",'True_Odds_Calculator_3-way'!A661)</f>
        <v>2.98</v>
      </c>
      <c r="B660" s="4">
        <f>IF('True_Odds_Calculator_3-way'!B661="","",'True_Odds_Calculator_3-way'!B661)</f>
        <v>2.97</v>
      </c>
      <c r="C660" s="4">
        <f>IF('True_Odds_Calculator_3-way'!C661="","",'True_Odds_Calculator_3-way'!C661)</f>
        <v>2.82</v>
      </c>
      <c r="D660" s="4">
        <f t="shared" si="50"/>
        <v>2.6880735577008652E-2</v>
      </c>
      <c r="E660" s="4">
        <f t="shared" si="51"/>
        <v>3.0617535051309139</v>
      </c>
      <c r="F660" s="4">
        <f t="shared" si="52"/>
        <v>3.0511982693322373</v>
      </c>
      <c r="G660" s="4">
        <f t="shared" si="53"/>
        <v>2.8931026024914441</v>
      </c>
      <c r="I660" s="4">
        <f t="shared" si="54"/>
        <v>1.0268807355770087</v>
      </c>
    </row>
    <row r="661" spans="1:9" x14ac:dyDescent="0.2">
      <c r="A661" s="4">
        <f>IF('True_Odds_Calculator_3-way'!A662="","",'True_Odds_Calculator_3-way'!A662)</f>
        <v>2.17</v>
      </c>
      <c r="B661" s="4">
        <f>IF('True_Odds_Calculator_3-way'!B662="","",'True_Odds_Calculator_3-way'!B662)</f>
        <v>3.25</v>
      </c>
      <c r="C661" s="4">
        <f>IF('True_Odds_Calculator_3-way'!C662="","",'True_Odds_Calculator_3-way'!C662)</f>
        <v>3.85</v>
      </c>
      <c r="D661" s="4">
        <f t="shared" si="50"/>
        <v>2.8262060520125143E-2</v>
      </c>
      <c r="E661" s="4">
        <f t="shared" si="51"/>
        <v>2.2152868667158461</v>
      </c>
      <c r="F661" s="4">
        <f t="shared" si="52"/>
        <v>3.3526488277451656</v>
      </c>
      <c r="G661" s="4">
        <f t="shared" si="53"/>
        <v>3.9948933613697815</v>
      </c>
      <c r="I661" s="4">
        <f t="shared" si="54"/>
        <v>1.0282620605201251</v>
      </c>
    </row>
    <row r="662" spans="1:9" x14ac:dyDescent="0.2">
      <c r="A662" s="4">
        <f>IF('True_Odds_Calculator_3-way'!A663="","",'True_Odds_Calculator_3-way'!A663)</f>
        <v>2.94</v>
      </c>
      <c r="B662" s="4">
        <f>IF('True_Odds_Calculator_3-way'!B663="","",'True_Odds_Calculator_3-way'!B663)</f>
        <v>3.58</v>
      </c>
      <c r="C662" s="4">
        <f>IF('True_Odds_Calculator_3-way'!C663="","",'True_Odds_Calculator_3-way'!C663)</f>
        <v>2.4500000000000002</v>
      </c>
      <c r="D662" s="4">
        <f t="shared" si="50"/>
        <v>2.7628928666438624E-2</v>
      </c>
      <c r="E662" s="4">
        <f t="shared" si="51"/>
        <v>3.0218198522374919</v>
      </c>
      <c r="F662" s="4">
        <f t="shared" si="52"/>
        <v>3.7020588097359659</v>
      </c>
      <c r="G662" s="4">
        <f t="shared" si="53"/>
        <v>2.5065570126694823</v>
      </c>
      <c r="I662" s="4">
        <f t="shared" si="54"/>
        <v>1.0276289286664386</v>
      </c>
    </row>
    <row r="663" spans="1:9" x14ac:dyDescent="0.2">
      <c r="A663" s="4">
        <f>IF('True_Odds_Calculator_3-way'!A664="","",'True_Odds_Calculator_3-way'!A664)</f>
        <v>1.77</v>
      </c>
      <c r="B663" s="4">
        <f>IF('True_Odds_Calculator_3-way'!B664="","",'True_Odds_Calculator_3-way'!B664)</f>
        <v>3.93</v>
      </c>
      <c r="C663" s="4">
        <f>IF('True_Odds_Calculator_3-way'!C664="","",'True_Odds_Calculator_3-way'!C664)</f>
        <v>4.74</v>
      </c>
      <c r="D663" s="4">
        <f t="shared" si="50"/>
        <v>3.0395141756101918E-2</v>
      </c>
      <c r="E663" s="4">
        <f t="shared" si="51"/>
        <v>1.802321268157046</v>
      </c>
      <c r="F663" s="4">
        <f t="shared" si="52"/>
        <v>4.0929724874369056</v>
      </c>
      <c r="G663" s="4">
        <f t="shared" si="53"/>
        <v>4.9791188150838162</v>
      </c>
      <c r="I663" s="4">
        <f t="shared" si="54"/>
        <v>1.0303951417561019</v>
      </c>
    </row>
    <row r="664" spans="1:9" x14ac:dyDescent="0.2">
      <c r="A664" s="4">
        <f>IF('True_Odds_Calculator_3-way'!A665="","",'True_Odds_Calculator_3-way'!A665)</f>
        <v>1.1599999999999999</v>
      </c>
      <c r="B664" s="4">
        <f>IF('True_Odds_Calculator_3-way'!B665="","",'True_Odds_Calculator_3-way'!B665)</f>
        <v>8.41</v>
      </c>
      <c r="C664" s="4">
        <f>IF('True_Odds_Calculator_3-way'!C665="","",'True_Odds_Calculator_3-way'!C665)</f>
        <v>17.649999999999999</v>
      </c>
      <c r="D664" s="4">
        <f t="shared" si="50"/>
        <v>3.7632253522550174E-2</v>
      </c>
      <c r="E664" s="4">
        <f t="shared" si="51"/>
        <v>1.177128560156383</v>
      </c>
      <c r="F664" s="4">
        <f t="shared" si="52"/>
        <v>9.401855839878392</v>
      </c>
      <c r="G664" s="4">
        <f t="shared" si="53"/>
        <v>22.668982895540644</v>
      </c>
      <c r="I664" s="4">
        <f t="shared" si="54"/>
        <v>1.0376322535225502</v>
      </c>
    </row>
    <row r="665" spans="1:9" x14ac:dyDescent="0.2">
      <c r="A665" s="4">
        <f>IF('True_Odds_Calculator_3-way'!A666="","",'True_Odds_Calculator_3-way'!A666)</f>
        <v>2.35</v>
      </c>
      <c r="B665" s="4">
        <f>IF('True_Odds_Calculator_3-way'!B666="","",'True_Odds_Calculator_3-way'!B666)</f>
        <v>3.55</v>
      </c>
      <c r="C665" s="4">
        <f>IF('True_Odds_Calculator_3-way'!C666="","",'True_Odds_Calculator_3-way'!C666)</f>
        <v>3.12</v>
      </c>
      <c r="D665" s="4">
        <f t="shared" si="50"/>
        <v>2.7734876251507945E-2</v>
      </c>
      <c r="E665" s="4">
        <f t="shared" si="51"/>
        <v>2.4021891275791316</v>
      </c>
      <c r="F665" s="4">
        <f t="shared" si="52"/>
        <v>3.6704631453269463</v>
      </c>
      <c r="G665" s="4">
        <f t="shared" si="53"/>
        <v>3.2126670396945554</v>
      </c>
      <c r="I665" s="4">
        <f t="shared" si="54"/>
        <v>1.0277348762515079</v>
      </c>
    </row>
    <row r="666" spans="1:9" x14ac:dyDescent="0.2">
      <c r="A666" s="4">
        <f>IF('True_Odds_Calculator_3-way'!A667="","",'True_Odds_Calculator_3-way'!A667)</f>
        <v>2.0099999999999998</v>
      </c>
      <c r="B666" s="4">
        <f>IF('True_Odds_Calculator_3-way'!B667="","",'True_Odds_Calculator_3-way'!B667)</f>
        <v>3.58</v>
      </c>
      <c r="C666" s="4">
        <f>IF('True_Odds_Calculator_3-way'!C667="","",'True_Odds_Calculator_3-way'!C667)</f>
        <v>3.97</v>
      </c>
      <c r="D666" s="4">
        <f t="shared" si="50"/>
        <v>2.8731215515235942E-2</v>
      </c>
      <c r="E666" s="4">
        <f t="shared" si="51"/>
        <v>2.0494517711517792</v>
      </c>
      <c r="F666" s="4">
        <f t="shared" si="52"/>
        <v>3.7071013705750153</v>
      </c>
      <c r="G666" s="4">
        <f t="shared" si="53"/>
        <v>4.1269091088749814</v>
      </c>
      <c r="I666" s="4">
        <f t="shared" si="54"/>
        <v>1.0287312155152359</v>
      </c>
    </row>
    <row r="667" spans="1:9" x14ac:dyDescent="0.2">
      <c r="A667" s="4">
        <f>IF('True_Odds_Calculator_3-way'!A668="","",'True_Odds_Calculator_3-way'!A668)</f>
        <v>1.1299999999999999</v>
      </c>
      <c r="B667" s="4">
        <f>IF('True_Odds_Calculator_3-way'!B668="","",'True_Odds_Calculator_3-way'!B668)</f>
        <v>9.77</v>
      </c>
      <c r="C667" s="4">
        <f>IF('True_Odds_Calculator_3-way'!C668="","",'True_Odds_Calculator_3-way'!C668)</f>
        <v>22.99</v>
      </c>
      <c r="D667" s="4">
        <f t="shared" si="50"/>
        <v>3.0807070239051493E-2</v>
      </c>
      <c r="E667" s="4">
        <f t="shared" si="51"/>
        <v>1.1432664599503382</v>
      </c>
      <c r="F667" s="4">
        <f t="shared" si="52"/>
        <v>10.859517575071317</v>
      </c>
      <c r="G667" s="4">
        <f t="shared" si="53"/>
        <v>30.094965321466912</v>
      </c>
      <c r="I667" s="4">
        <f t="shared" si="54"/>
        <v>1.0308070702390515</v>
      </c>
    </row>
    <row r="668" spans="1:9" x14ac:dyDescent="0.2">
      <c r="A668" s="4">
        <f>IF('True_Odds_Calculator_3-way'!A669="","",'True_Odds_Calculator_3-way'!A669)</f>
        <v>1.86</v>
      </c>
      <c r="B668" s="4">
        <f>IF('True_Odds_Calculator_3-way'!B669="","",'True_Odds_Calculator_3-way'!B669)</f>
        <v>3.83</v>
      </c>
      <c r="C668" s="4">
        <f>IF('True_Odds_Calculator_3-way'!C669="","",'True_Odds_Calculator_3-way'!C669)</f>
        <v>4.1100000000000003</v>
      </c>
      <c r="D668" s="4">
        <f t="shared" si="50"/>
        <v>4.2040016779365752E-2</v>
      </c>
      <c r="E668" s="4">
        <f t="shared" si="51"/>
        <v>1.909778001521883</v>
      </c>
      <c r="F668" s="4">
        <f t="shared" si="52"/>
        <v>4.0472186274675135</v>
      </c>
      <c r="G668" s="4">
        <f t="shared" si="53"/>
        <v>4.3611814750742752</v>
      </c>
      <c r="I668" s="4">
        <f t="shared" si="54"/>
        <v>1.0420400167793658</v>
      </c>
    </row>
    <row r="669" spans="1:9" x14ac:dyDescent="0.2">
      <c r="A669" s="4">
        <f>IF('True_Odds_Calculator_3-way'!A670="","",'True_Odds_Calculator_3-way'!A670)</f>
        <v>1.3</v>
      </c>
      <c r="B669" s="4">
        <f>IF('True_Odds_Calculator_3-way'!B670="","",'True_Odds_Calculator_3-way'!B670)</f>
        <v>5.63</v>
      </c>
      <c r="C669" s="4">
        <f>IF('True_Odds_Calculator_3-way'!C670="","",'True_Odds_Calculator_3-way'!C670)</f>
        <v>9.64</v>
      </c>
      <c r="D669" s="4">
        <f t="shared" si="50"/>
        <v>5.0585102492858081E-2</v>
      </c>
      <c r="E669" s="4">
        <f t="shared" si="51"/>
        <v>1.3291349179557046</v>
      </c>
      <c r="F669" s="4">
        <f t="shared" si="52"/>
        <v>6.2205227854618812</v>
      </c>
      <c r="G669" s="4">
        <f t="shared" si="53"/>
        <v>11.511090952993156</v>
      </c>
      <c r="I669" s="4">
        <f t="shared" si="54"/>
        <v>1.0505851024928581</v>
      </c>
    </row>
    <row r="670" spans="1:9" x14ac:dyDescent="0.2">
      <c r="A670" s="4">
        <f>IF('True_Odds_Calculator_3-way'!A671="","",'True_Odds_Calculator_3-way'!A671)</f>
        <v>1.61</v>
      </c>
      <c r="B670" s="4">
        <f>IF('True_Odds_Calculator_3-way'!B671="","",'True_Odds_Calculator_3-way'!B671)</f>
        <v>4.1100000000000003</v>
      </c>
      <c r="C670" s="4">
        <f>IF('True_Odds_Calculator_3-way'!C671="","",'True_Odds_Calculator_3-way'!C671)</f>
        <v>5.6</v>
      </c>
      <c r="D670" s="4">
        <f t="shared" si="50"/>
        <v>4.2998443426878863E-2</v>
      </c>
      <c r="E670" s="4">
        <f t="shared" si="51"/>
        <v>1.6480296542892663</v>
      </c>
      <c r="F670" s="4">
        <f t="shared" si="52"/>
        <v>4.3672663473014381</v>
      </c>
      <c r="G670" s="4">
        <f t="shared" si="53"/>
        <v>6.0887021332065565</v>
      </c>
      <c r="I670" s="4">
        <f t="shared" si="54"/>
        <v>1.0429984434268789</v>
      </c>
    </row>
    <row r="671" spans="1:9" x14ac:dyDescent="0.2">
      <c r="A671" s="4">
        <f>IF('True_Odds_Calculator_3-way'!A672="","",'True_Odds_Calculator_3-way'!A672)</f>
        <v>2.33</v>
      </c>
      <c r="B671" s="4">
        <f>IF('True_Odds_Calculator_3-way'!B672="","",'True_Odds_Calculator_3-way'!B672)</f>
        <v>3.54</v>
      </c>
      <c r="C671" s="4">
        <f>IF('True_Odds_Calculator_3-way'!C672="","",'True_Odds_Calculator_3-way'!C672)</f>
        <v>3.06</v>
      </c>
      <c r="D671" s="4">
        <f t="shared" si="50"/>
        <v>3.8467810683352921E-2</v>
      </c>
      <c r="E671" s="4">
        <f t="shared" si="51"/>
        <v>2.4017564767845201</v>
      </c>
      <c r="F671" s="4">
        <f t="shared" si="52"/>
        <v>3.7083285092748284</v>
      </c>
      <c r="G671" s="4">
        <f t="shared" si="53"/>
        <v>3.1849691667579441</v>
      </c>
      <c r="I671" s="4">
        <f t="shared" si="54"/>
        <v>1.0384678106833529</v>
      </c>
    </row>
    <row r="672" spans="1:9" x14ac:dyDescent="0.2">
      <c r="A672" s="4">
        <f>IF('True_Odds_Calculator_3-way'!A673="","",'True_Odds_Calculator_3-way'!A673)</f>
        <v>4.59</v>
      </c>
      <c r="B672" s="4">
        <f>IF('True_Odds_Calculator_3-way'!B673="","",'True_Odds_Calculator_3-way'!B673)</f>
        <v>3.64</v>
      </c>
      <c r="C672" s="4">
        <f>IF('True_Odds_Calculator_3-way'!C673="","",'True_Odds_Calculator_3-way'!C673)</f>
        <v>1.88</v>
      </c>
      <c r="D672" s="4">
        <f t="shared" si="50"/>
        <v>2.4505092089572633E-2</v>
      </c>
      <c r="E672" s="4">
        <f t="shared" si="51"/>
        <v>4.7687954506624726</v>
      </c>
      <c r="F672" s="4">
        <f t="shared" si="52"/>
        <v>3.7515440788652294</v>
      </c>
      <c r="G672" s="4">
        <f t="shared" si="53"/>
        <v>1.9093205272180738</v>
      </c>
      <c r="I672" s="4">
        <f t="shared" si="54"/>
        <v>1.0245050920895726</v>
      </c>
    </row>
    <row r="673" spans="1:9" x14ac:dyDescent="0.2">
      <c r="A673" s="4">
        <f>IF('True_Odds_Calculator_3-way'!A674="","",'True_Odds_Calculator_3-way'!A674)</f>
        <v>1.51</v>
      </c>
      <c r="B673" s="4">
        <f>IF('True_Odds_Calculator_3-way'!B674="","",'True_Odds_Calculator_3-way'!B674)</f>
        <v>4.08</v>
      </c>
      <c r="C673" s="4">
        <f>IF('True_Odds_Calculator_3-way'!C674="","",'True_Odds_Calculator_3-way'!C674)</f>
        <v>8.57</v>
      </c>
      <c r="D673" s="4">
        <f t="shared" si="50"/>
        <v>2.4035809197217484E-2</v>
      </c>
      <c r="E673" s="4">
        <f t="shared" si="51"/>
        <v>1.5284917295709848</v>
      </c>
      <c r="F673" s="4">
        <f t="shared" si="52"/>
        <v>4.2178769152635676</v>
      </c>
      <c r="G673" s="4">
        <f t="shared" si="53"/>
        <v>9.2018179371878457</v>
      </c>
      <c r="I673" s="4">
        <f t="shared" si="54"/>
        <v>1.0240358091972175</v>
      </c>
    </row>
    <row r="674" spans="1:9" x14ac:dyDescent="0.2">
      <c r="A674" s="4">
        <f>IF('True_Odds_Calculator_3-way'!A675="","",'True_Odds_Calculator_3-way'!A675)</f>
        <v>1.88</v>
      </c>
      <c r="B674" s="4">
        <f>IF('True_Odds_Calculator_3-way'!B675="","",'True_Odds_Calculator_3-way'!B675)</f>
        <v>3.86</v>
      </c>
      <c r="C674" s="4">
        <f>IF('True_Odds_Calculator_3-way'!C675="","",'True_Odds_Calculator_3-way'!C675)</f>
        <v>4.29</v>
      </c>
      <c r="D674" s="4">
        <f t="shared" si="50"/>
        <v>2.4082484230207868E-2</v>
      </c>
      <c r="E674" s="4">
        <f t="shared" si="51"/>
        <v>1.9088071256343342</v>
      </c>
      <c r="F674" s="4">
        <f t="shared" si="52"/>
        <v>3.9834311131614135</v>
      </c>
      <c r="G674" s="4">
        <f t="shared" si="53"/>
        <v>4.443008101739089</v>
      </c>
      <c r="I674" s="4">
        <f t="shared" si="54"/>
        <v>1.0240824842302079</v>
      </c>
    </row>
    <row r="675" spans="1:9" x14ac:dyDescent="0.2">
      <c r="A675" s="4">
        <f>IF('True_Odds_Calculator_3-way'!A676="","",'True_Odds_Calculator_3-way'!A676)</f>
        <v>6.22</v>
      </c>
      <c r="B675" s="4">
        <f>IF('True_Odds_Calculator_3-way'!B676="","",'True_Odds_Calculator_3-way'!B676)</f>
        <v>4.2</v>
      </c>
      <c r="C675" s="4">
        <f>IF('True_Odds_Calculator_3-way'!C676="","",'True_Odds_Calculator_3-way'!C676)</f>
        <v>1.6</v>
      </c>
      <c r="D675" s="4">
        <f t="shared" si="50"/>
        <v>2.3866942275302394E-2</v>
      </c>
      <c r="E675" s="4">
        <f t="shared" si="51"/>
        <v>6.5438149709848457</v>
      </c>
      <c r="F675" s="4">
        <f t="shared" si="52"/>
        <v>4.3451889224627838</v>
      </c>
      <c r="G675" s="4">
        <f t="shared" si="53"/>
        <v>1.6206290452656178</v>
      </c>
      <c r="I675" s="4">
        <f t="shared" si="54"/>
        <v>1.0238669422753024</v>
      </c>
    </row>
    <row r="676" spans="1:9" x14ac:dyDescent="0.2">
      <c r="A676" s="4">
        <f>IF('True_Odds_Calculator_3-way'!A677="","",'True_Odds_Calculator_3-way'!A677)</f>
        <v>2.5</v>
      </c>
      <c r="B676" s="4">
        <f>IF('True_Odds_Calculator_3-way'!B677="","",'True_Odds_Calculator_3-way'!B677)</f>
        <v>3</v>
      </c>
      <c r="C676" s="4">
        <f>IF('True_Odds_Calculator_3-way'!C677="","",'True_Odds_Calculator_3-way'!C677)</f>
        <v>3.33</v>
      </c>
      <c r="D676" s="4">
        <f t="shared" si="50"/>
        <v>3.3633633633633586E-2</v>
      </c>
      <c r="E676" s="4">
        <f t="shared" si="51"/>
        <v>2.5720906282183313</v>
      </c>
      <c r="F676" s="4">
        <f t="shared" si="52"/>
        <v>3.1044126786824111</v>
      </c>
      <c r="G676" s="4">
        <f t="shared" si="53"/>
        <v>3.4591412742382266</v>
      </c>
      <c r="I676" s="4">
        <f t="shared" si="54"/>
        <v>1.0336336336336336</v>
      </c>
    </row>
    <row r="677" spans="1:9" x14ac:dyDescent="0.2">
      <c r="A677" s="4">
        <f>IF('True_Odds_Calculator_3-way'!A678="","",'True_Odds_Calculator_3-way'!A678)</f>
        <v>4.03</v>
      </c>
      <c r="B677" s="4">
        <f>IF('True_Odds_Calculator_3-way'!B678="","",'True_Odds_Calculator_3-way'!B678)</f>
        <v>3.16</v>
      </c>
      <c r="C677" s="4">
        <f>IF('True_Odds_Calculator_3-way'!C678="","",'True_Odds_Calculator_3-way'!C678)</f>
        <v>2.13</v>
      </c>
      <c r="D677" s="4">
        <f t="shared" si="50"/>
        <v>3.4078222094026112E-2</v>
      </c>
      <c r="E677" s="4">
        <f t="shared" si="51"/>
        <v>4.2233376915038097</v>
      </c>
      <c r="F677" s="4">
        <f t="shared" si="52"/>
        <v>3.2776537656656028</v>
      </c>
      <c r="G677" s="4">
        <f t="shared" si="53"/>
        <v>2.182814367286888</v>
      </c>
      <c r="I677" s="4">
        <f t="shared" si="54"/>
        <v>1.0340782220940261</v>
      </c>
    </row>
    <row r="678" spans="1:9" x14ac:dyDescent="0.2">
      <c r="A678" s="4">
        <f>IF('True_Odds_Calculator_3-way'!A679="","",'True_Odds_Calculator_3-way'!A679)</f>
        <v>3</v>
      </c>
      <c r="B678" s="4">
        <f>IF('True_Odds_Calculator_3-way'!B679="","",'True_Odds_Calculator_3-way'!B679)</f>
        <v>2.87</v>
      </c>
      <c r="C678" s="4">
        <f>IF('True_Odds_Calculator_3-way'!C679="","",'True_Odds_Calculator_3-way'!C679)</f>
        <v>2.84</v>
      </c>
      <c r="D678" s="4">
        <f t="shared" si="50"/>
        <v>3.3878065138800206E-2</v>
      </c>
      <c r="E678" s="4">
        <f t="shared" si="51"/>
        <v>3.1051981036234335</v>
      </c>
      <c r="F678" s="4">
        <f t="shared" si="52"/>
        <v>2.9661323974186864</v>
      </c>
      <c r="G678" s="4">
        <f t="shared" si="53"/>
        <v>2.934100217586074</v>
      </c>
      <c r="I678" s="4">
        <f t="shared" si="54"/>
        <v>1.0338780651388002</v>
      </c>
    </row>
    <row r="679" spans="1:9" x14ac:dyDescent="0.2">
      <c r="A679" s="4">
        <f>IF('True_Odds_Calculator_3-way'!A680="","",'True_Odds_Calculator_3-way'!A680)</f>
        <v>2.37</v>
      </c>
      <c r="B679" s="4">
        <f>IF('True_Odds_Calculator_3-way'!B680="","",'True_Odds_Calculator_3-way'!B680)</f>
        <v>2.92</v>
      </c>
      <c r="C679" s="4">
        <f>IF('True_Odds_Calculator_3-way'!C680="","",'True_Odds_Calculator_3-way'!C680)</f>
        <v>3.72</v>
      </c>
      <c r="D679" s="4">
        <f t="shared" si="50"/>
        <v>3.3223885995774971E-2</v>
      </c>
      <c r="E679" s="4">
        <f t="shared" si="51"/>
        <v>2.4338817784810032</v>
      </c>
      <c r="F679" s="4">
        <f t="shared" si="52"/>
        <v>3.0175823227795635</v>
      </c>
      <c r="G679" s="4">
        <f t="shared" si="53"/>
        <v>3.8798401759318648</v>
      </c>
      <c r="I679" s="4">
        <f t="shared" si="54"/>
        <v>1.033223885995775</v>
      </c>
    </row>
    <row r="680" spans="1:9" x14ac:dyDescent="0.2">
      <c r="A680" s="4">
        <f>IF('True_Odds_Calculator_3-way'!A681="","",'True_Odds_Calculator_3-way'!A681)</f>
        <v>4.6500000000000004</v>
      </c>
      <c r="B680" s="4">
        <f>IF('True_Odds_Calculator_3-way'!B681="","",'True_Odds_Calculator_3-way'!B681)</f>
        <v>4.24</v>
      </c>
      <c r="C680" s="4">
        <f>IF('True_Odds_Calculator_3-way'!C681="","",'True_Odds_Calculator_3-way'!C681)</f>
        <v>1.69</v>
      </c>
      <c r="D680" s="4">
        <f t="shared" si="50"/>
        <v>4.261879637599475E-2</v>
      </c>
      <c r="E680" s="4">
        <f t="shared" si="51"/>
        <v>4.9789019532055505</v>
      </c>
      <c r="F680" s="4">
        <f t="shared" si="52"/>
        <v>4.5117641536345028</v>
      </c>
      <c r="G680" s="4">
        <f t="shared" si="53"/>
        <v>1.7315726145779671</v>
      </c>
      <c r="I680" s="4">
        <f t="shared" si="54"/>
        <v>1.0426187963759947</v>
      </c>
    </row>
    <row r="681" spans="1:9" x14ac:dyDescent="0.2">
      <c r="A681" s="4">
        <f>IF('True_Odds_Calculator_3-way'!A682="","",'True_Odds_Calculator_3-way'!A682)</f>
        <v>1.37</v>
      </c>
      <c r="B681" s="4">
        <f>IF('True_Odds_Calculator_3-way'!B682="","",'True_Odds_Calculator_3-way'!B682)</f>
        <v>5.07</v>
      </c>
      <c r="C681" s="4">
        <f>IF('True_Odds_Calculator_3-way'!C682="","",'True_Odds_Calculator_3-way'!C682)</f>
        <v>8.4</v>
      </c>
      <c r="D681" s="4">
        <f t="shared" si="50"/>
        <v>4.6213285124009351E-2</v>
      </c>
      <c r="E681" s="4">
        <f t="shared" si="51"/>
        <v>1.3995358992084765</v>
      </c>
      <c r="F681" s="4">
        <f t="shared" si="52"/>
        <v>5.499514573173145</v>
      </c>
      <c r="G681" s="4">
        <f t="shared" si="53"/>
        <v>9.6484872137480302</v>
      </c>
      <c r="I681" s="4">
        <f t="shared" si="54"/>
        <v>1.0462132851240094</v>
      </c>
    </row>
    <row r="682" spans="1:9" x14ac:dyDescent="0.2">
      <c r="A682" s="4">
        <f>IF('True_Odds_Calculator_3-way'!A683="","",'True_Odds_Calculator_3-way'!A683)</f>
        <v>1.63</v>
      </c>
      <c r="B682" s="4">
        <f>IF('True_Odds_Calculator_3-way'!B683="","",'True_Odds_Calculator_3-way'!B683)</f>
        <v>3.73</v>
      </c>
      <c r="C682" s="4">
        <f>IF('True_Odds_Calculator_3-way'!C683="","",'True_Odds_Calculator_3-way'!C683)</f>
        <v>6.12</v>
      </c>
      <c r="D682" s="4">
        <f t="shared" si="50"/>
        <v>4.4992140071103304E-2</v>
      </c>
      <c r="E682" s="4">
        <f t="shared" si="51"/>
        <v>1.6708450254254357</v>
      </c>
      <c r="F682" s="4">
        <f t="shared" si="52"/>
        <v>3.9510210143544571</v>
      </c>
      <c r="G682" s="4">
        <f t="shared" si="53"/>
        <v>6.7384848639239374</v>
      </c>
      <c r="I682" s="4">
        <f t="shared" si="54"/>
        <v>1.0449921400711033</v>
      </c>
    </row>
    <row r="683" spans="1:9" x14ac:dyDescent="0.2">
      <c r="A683" s="4">
        <f>IF('True_Odds_Calculator_3-way'!A684="","",'True_Odds_Calculator_3-way'!A684)</f>
        <v>2.13</v>
      </c>
      <c r="B683" s="4">
        <f>IF('True_Odds_Calculator_3-way'!B684="","",'True_Odds_Calculator_3-way'!B684)</f>
        <v>3.53</v>
      </c>
      <c r="C683" s="4">
        <f>IF('True_Odds_Calculator_3-way'!C684="","",'True_Odds_Calculator_3-way'!C684)</f>
        <v>3.48</v>
      </c>
      <c r="D683" s="4">
        <f t="shared" si="50"/>
        <v>4.0126008894367793E-2</v>
      </c>
      <c r="E683" s="4">
        <f t="shared" si="51"/>
        <v>2.1924620744159919</v>
      </c>
      <c r="F683" s="4">
        <f t="shared" si="52"/>
        <v>3.7049279397555286</v>
      </c>
      <c r="G683" s="4">
        <f t="shared" si="53"/>
        <v>3.6498883235475783</v>
      </c>
      <c r="I683" s="4">
        <f t="shared" si="54"/>
        <v>1.0401260088943678</v>
      </c>
    </row>
    <row r="684" spans="1:9" x14ac:dyDescent="0.2">
      <c r="A684" s="4">
        <f>IF('True_Odds_Calculator_3-way'!A685="","",'True_Odds_Calculator_3-way'!A685)</f>
        <v>2.13</v>
      </c>
      <c r="B684" s="4">
        <f>IF('True_Odds_Calculator_3-way'!B685="","",'True_Odds_Calculator_3-way'!B685)</f>
        <v>3.24</v>
      </c>
      <c r="C684" s="4">
        <f>IF('True_Odds_Calculator_3-way'!C685="","",'True_Odds_Calculator_3-way'!C685)</f>
        <v>3.82</v>
      </c>
      <c r="D684" s="4">
        <f t="shared" si="50"/>
        <v>3.9905648095801105E-2</v>
      </c>
      <c r="E684" s="4">
        <f t="shared" si="51"/>
        <v>2.1921090478997063</v>
      </c>
      <c r="F684" s="4">
        <f t="shared" si="52"/>
        <v>3.3859270211591985</v>
      </c>
      <c r="G684" s="4">
        <f t="shared" si="53"/>
        <v>4.024497567219008</v>
      </c>
      <c r="I684" s="4">
        <f t="shared" si="54"/>
        <v>1.0399056480958011</v>
      </c>
    </row>
    <row r="685" spans="1:9" x14ac:dyDescent="0.2">
      <c r="A685" s="4">
        <f>IF('True_Odds_Calculator_3-way'!A686="","",'True_Odds_Calculator_3-way'!A686)</f>
        <v>3.57</v>
      </c>
      <c r="B685" s="4">
        <f>IF('True_Odds_Calculator_3-way'!B686="","",'True_Odds_Calculator_3-way'!B686)</f>
        <v>4.34</v>
      </c>
      <c r="C685" s="4">
        <f>IF('True_Odds_Calculator_3-way'!C686="","",'True_Odds_Calculator_3-way'!C686)</f>
        <v>1.88</v>
      </c>
      <c r="D685" s="4">
        <f t="shared" si="50"/>
        <v>4.2441684978727245E-2</v>
      </c>
      <c r="E685" s="4">
        <f t="shared" si="51"/>
        <v>3.7598958132541731</v>
      </c>
      <c r="F685" s="4">
        <f t="shared" si="52"/>
        <v>4.6239028784439684</v>
      </c>
      <c r="G685" s="4">
        <f t="shared" si="53"/>
        <v>1.9313681927943471</v>
      </c>
      <c r="I685" s="4">
        <f t="shared" si="54"/>
        <v>1.0424416849787272</v>
      </c>
    </row>
    <row r="686" spans="1:9" x14ac:dyDescent="0.2">
      <c r="A686" s="4">
        <f>IF('True_Odds_Calculator_3-way'!A687="","",'True_Odds_Calculator_3-way'!A687)</f>
        <v>13.21</v>
      </c>
      <c r="B686" s="4">
        <f>IF('True_Odds_Calculator_3-way'!B687="","",'True_Odds_Calculator_3-way'!B687)</f>
        <v>8.27</v>
      </c>
      <c r="C686" s="4">
        <f>IF('True_Odds_Calculator_3-way'!C687="","",'True_Odds_Calculator_3-way'!C687)</f>
        <v>1.2</v>
      </c>
      <c r="D686" s="4">
        <f t="shared" si="50"/>
        <v>2.995254471454678E-2</v>
      </c>
      <c r="E686" s="4">
        <f t="shared" si="51"/>
        <v>15.21698379669218</v>
      </c>
      <c r="F686" s="4">
        <f t="shared" si="52"/>
        <v>9.014303677296061</v>
      </c>
      <c r="G686" s="4">
        <f t="shared" si="53"/>
        <v>1.2145515640116729</v>
      </c>
      <c r="I686" s="4">
        <f t="shared" si="54"/>
        <v>1.0299525447145468</v>
      </c>
    </row>
    <row r="687" spans="1:9" x14ac:dyDescent="0.2">
      <c r="A687" s="4">
        <f>IF('True_Odds_Calculator_3-way'!A688="","",'True_Odds_Calculator_3-way'!A688)</f>
        <v>1.83</v>
      </c>
      <c r="B687" s="4">
        <f>IF('True_Odds_Calculator_3-way'!B688="","",'True_Odds_Calculator_3-way'!B688)</f>
        <v>3.7</v>
      </c>
      <c r="C687" s="4">
        <f>IF('True_Odds_Calculator_3-way'!C688="","",'True_Odds_Calculator_3-way'!C688)</f>
        <v>4.78</v>
      </c>
      <c r="D687" s="4">
        <f t="shared" si="50"/>
        <v>2.5923378622466187E-2</v>
      </c>
      <c r="E687" s="4">
        <f t="shared" si="51"/>
        <v>1.8594032284812916</v>
      </c>
      <c r="F687" s="4">
        <f t="shared" si="52"/>
        <v>3.8222041492443073</v>
      </c>
      <c r="G687" s="4">
        <f t="shared" si="53"/>
        <v>4.9859422675796097</v>
      </c>
      <c r="I687" s="4">
        <f t="shared" si="54"/>
        <v>1.0259233786224662</v>
      </c>
    </row>
    <row r="688" spans="1:9" x14ac:dyDescent="0.2">
      <c r="A688" s="4">
        <f>IF('True_Odds_Calculator_3-way'!A689="","",'True_Odds_Calculator_3-way'!A689)</f>
        <v>2.89</v>
      </c>
      <c r="B688" s="4">
        <f>IF('True_Odds_Calculator_3-way'!B689="","",'True_Odds_Calculator_3-way'!B689)</f>
        <v>3.55</v>
      </c>
      <c r="C688" s="4">
        <f>IF('True_Odds_Calculator_3-way'!C689="","",'True_Odds_Calculator_3-way'!C689)</f>
        <v>2.5</v>
      </c>
      <c r="D688" s="4">
        <f t="shared" si="50"/>
        <v>2.7710902090745115E-2</v>
      </c>
      <c r="E688" s="4">
        <f t="shared" si="51"/>
        <v>2.969264014972457</v>
      </c>
      <c r="F688" s="4">
        <f t="shared" si="52"/>
        <v>3.6703554861251884</v>
      </c>
      <c r="G688" s="4">
        <f t="shared" si="53"/>
        <v>2.5590957088574968</v>
      </c>
      <c r="I688" s="4">
        <f t="shared" si="54"/>
        <v>1.0277109020907451</v>
      </c>
    </row>
    <row r="689" spans="1:9" x14ac:dyDescent="0.2">
      <c r="A689" s="4">
        <f>IF('True_Odds_Calculator_3-way'!A690="","",'True_Odds_Calculator_3-way'!A690)</f>
        <v>2.69</v>
      </c>
      <c r="B689" s="4">
        <f>IF('True_Odds_Calculator_3-way'!B690="","",'True_Odds_Calculator_3-way'!B690)</f>
        <v>3.42</v>
      </c>
      <c r="C689" s="4">
        <f>IF('True_Odds_Calculator_3-way'!C690="","",'True_Odds_Calculator_3-way'!C690)</f>
        <v>2.75</v>
      </c>
      <c r="D689" s="4">
        <f t="shared" si="50"/>
        <v>2.7781236350987726E-2</v>
      </c>
      <c r="E689" s="4">
        <f t="shared" si="51"/>
        <v>2.7587211468387602</v>
      </c>
      <c r="F689" s="4">
        <f t="shared" si="52"/>
        <v>3.5318560330205466</v>
      </c>
      <c r="G689" s="4">
        <f t="shared" si="53"/>
        <v>2.8218619116578143</v>
      </c>
      <c r="I689" s="4">
        <f t="shared" si="54"/>
        <v>1.0277812363509877</v>
      </c>
    </row>
    <row r="690" spans="1:9" x14ac:dyDescent="0.2">
      <c r="A690" s="4">
        <f>IF('True_Odds_Calculator_3-way'!A691="","",'True_Odds_Calculator_3-way'!A691)</f>
        <v>4.07</v>
      </c>
      <c r="B690" s="4">
        <f>IF('True_Odds_Calculator_3-way'!B691="","",'True_Odds_Calculator_3-way'!B691)</f>
        <v>3.44</v>
      </c>
      <c r="C690" s="4">
        <f>IF('True_Odds_Calculator_3-way'!C691="","",'True_Odds_Calculator_3-way'!C691)</f>
        <v>2.0299999999999998</v>
      </c>
      <c r="D690" s="4">
        <f t="shared" si="50"/>
        <v>2.9008757557273945E-2</v>
      </c>
      <c r="E690" s="4">
        <f t="shared" si="51"/>
        <v>4.2367377214669588</v>
      </c>
      <c r="F690" s="4">
        <f t="shared" si="52"/>
        <v>3.5583631696819071</v>
      </c>
      <c r="G690" s="4">
        <f t="shared" si="53"/>
        <v>2.0706452321394346</v>
      </c>
      <c r="I690" s="4">
        <f t="shared" si="54"/>
        <v>1.0290087575572739</v>
      </c>
    </row>
    <row r="691" spans="1:9" x14ac:dyDescent="0.2">
      <c r="A691" s="4">
        <f>IF('True_Odds_Calculator_3-way'!A692="","",'True_Odds_Calculator_3-way'!A692)</f>
        <v>2.36</v>
      </c>
      <c r="B691" s="4">
        <f>IF('True_Odds_Calculator_3-way'!B692="","",'True_Odds_Calculator_3-way'!B692)</f>
        <v>3.61</v>
      </c>
      <c r="C691" s="4">
        <f>IF('True_Odds_Calculator_3-way'!C692="","",'True_Odds_Calculator_3-way'!C692)</f>
        <v>3.06</v>
      </c>
      <c r="D691" s="4">
        <f t="shared" si="50"/>
        <v>2.7534509429544496E-2</v>
      </c>
      <c r="E691" s="4">
        <f t="shared" si="51"/>
        <v>2.4122505056446899</v>
      </c>
      <c r="F691" s="4">
        <f t="shared" si="52"/>
        <v>3.733709724974144</v>
      </c>
      <c r="G691" s="4">
        <f t="shared" si="53"/>
        <v>3.1484241198896532</v>
      </c>
      <c r="I691" s="4">
        <f t="shared" si="54"/>
        <v>1.0275345094295445</v>
      </c>
    </row>
    <row r="692" spans="1:9" x14ac:dyDescent="0.2">
      <c r="A692" s="4">
        <f>IF('True_Odds_Calculator_3-way'!A693="","",'True_Odds_Calculator_3-way'!A693)</f>
        <v>2.77</v>
      </c>
      <c r="B692" s="4">
        <f>IF('True_Odds_Calculator_3-way'!B693="","",'True_Odds_Calculator_3-way'!B693)</f>
        <v>3.19</v>
      </c>
      <c r="C692" s="4">
        <f>IF('True_Odds_Calculator_3-way'!C693="","",'True_Odds_Calculator_3-way'!C693)</f>
        <v>2.83</v>
      </c>
      <c r="D692" s="4">
        <f t="shared" si="50"/>
        <v>2.7847344608725288E-2</v>
      </c>
      <c r="E692" s="4">
        <f t="shared" si="51"/>
        <v>2.8431029476976861</v>
      </c>
      <c r="F692" s="4">
        <f t="shared" si="52"/>
        <v>3.2873415013034752</v>
      </c>
      <c r="G692" s="4">
        <f t="shared" si="53"/>
        <v>2.9063478049748639</v>
      </c>
      <c r="I692" s="4">
        <f t="shared" si="54"/>
        <v>1.0278473446087253</v>
      </c>
    </row>
    <row r="693" spans="1:9" x14ac:dyDescent="0.2">
      <c r="A693" s="4">
        <f>IF('True_Odds_Calculator_3-way'!A694="","",'True_Odds_Calculator_3-way'!A694)</f>
        <v>2.58</v>
      </c>
      <c r="B693" s="4">
        <f>IF('True_Odds_Calculator_3-way'!B694="","",'True_Odds_Calculator_3-way'!B694)</f>
        <v>3.14</v>
      </c>
      <c r="C693" s="4">
        <f>IF('True_Odds_Calculator_3-way'!C694="","",'True_Odds_Calculator_3-way'!C694)</f>
        <v>3.11</v>
      </c>
      <c r="D693" s="4">
        <f t="shared" si="50"/>
        <v>2.7611645164552723E-2</v>
      </c>
      <c r="E693" s="4">
        <f t="shared" si="51"/>
        <v>2.6427548970068111</v>
      </c>
      <c r="F693" s="4">
        <f t="shared" si="52"/>
        <v>3.2334472349357877</v>
      </c>
      <c r="G693" s="4">
        <f t="shared" si="53"/>
        <v>3.2016440914858619</v>
      </c>
      <c r="I693" s="4">
        <f t="shared" si="54"/>
        <v>1.0276116451645527</v>
      </c>
    </row>
    <row r="694" spans="1:9" x14ac:dyDescent="0.2">
      <c r="A694" s="4">
        <f>IF('True_Odds_Calculator_3-way'!A695="","",'True_Odds_Calculator_3-way'!A695)</f>
        <v>2.46</v>
      </c>
      <c r="B694" s="4">
        <f>IF('True_Odds_Calculator_3-way'!B695="","",'True_Odds_Calculator_3-way'!B695)</f>
        <v>3.26</v>
      </c>
      <c r="C694" s="4">
        <f>IF('True_Odds_Calculator_3-way'!C695="","",'True_Odds_Calculator_3-way'!C695)</f>
        <v>3.25</v>
      </c>
      <c r="D694" s="4">
        <f t="shared" si="50"/>
        <v>2.0944838990626824E-2</v>
      </c>
      <c r="E694" s="4">
        <f t="shared" si="51"/>
        <v>2.502988242298914</v>
      </c>
      <c r="F694" s="4">
        <f t="shared" si="52"/>
        <v>3.3359258674607815</v>
      </c>
      <c r="G694" s="4">
        <f t="shared" si="53"/>
        <v>3.3254553883187525</v>
      </c>
      <c r="I694" s="4">
        <f t="shared" si="54"/>
        <v>1.0209448389906268</v>
      </c>
    </row>
    <row r="695" spans="1:9" x14ac:dyDescent="0.2">
      <c r="A695" s="4">
        <f>IF('True_Odds_Calculator_3-way'!A696="","",'True_Odds_Calculator_3-way'!A696)</f>
        <v>3.77</v>
      </c>
      <c r="B695" s="4">
        <f>IF('True_Odds_Calculator_3-way'!B696="","",'True_Odds_Calculator_3-way'!B696)</f>
        <v>3.68</v>
      </c>
      <c r="C695" s="4">
        <f>IF('True_Odds_Calculator_3-way'!C696="","",'True_Odds_Calculator_3-way'!C696)</f>
        <v>2.06</v>
      </c>
      <c r="D695" s="4">
        <f t="shared" si="50"/>
        <v>2.2428013028586546E-2</v>
      </c>
      <c r="E695" s="4">
        <f t="shared" si="51"/>
        <v>3.8793373239072109</v>
      </c>
      <c r="F695" s="4">
        <f t="shared" si="52"/>
        <v>3.7841072070424362</v>
      </c>
      <c r="G695" s="4">
        <f t="shared" si="53"/>
        <v>2.09222139992039</v>
      </c>
      <c r="I695" s="4">
        <f t="shared" si="54"/>
        <v>1.0224280130285865</v>
      </c>
    </row>
    <row r="696" spans="1:9" x14ac:dyDescent="0.2">
      <c r="A696" s="4">
        <f>IF('True_Odds_Calculator_3-way'!A697="","",'True_Odds_Calculator_3-way'!A697)</f>
        <v>2.48</v>
      </c>
      <c r="B696" s="4">
        <f>IF('True_Odds_Calculator_3-way'!B697="","",'True_Odds_Calculator_3-way'!B697)</f>
        <v>3.26</v>
      </c>
      <c r="C696" s="4">
        <f>IF('True_Odds_Calculator_3-way'!C697="","",'True_Odds_Calculator_3-way'!C697)</f>
        <v>3.19</v>
      </c>
      <c r="D696" s="4">
        <f t="shared" si="50"/>
        <v>2.3453896533733198E-2</v>
      </c>
      <c r="E696" s="4">
        <f t="shared" si="51"/>
        <v>2.5290343196578391</v>
      </c>
      <c r="F696" s="4">
        <f t="shared" si="52"/>
        <v>3.3452591739652431</v>
      </c>
      <c r="G696" s="4">
        <f t="shared" si="53"/>
        <v>3.2715912277597958</v>
      </c>
      <c r="I696" s="4">
        <f t="shared" si="54"/>
        <v>1.0234538965337332</v>
      </c>
    </row>
    <row r="697" spans="1:9" x14ac:dyDescent="0.2">
      <c r="A697" s="4">
        <f>IF('True_Odds_Calculator_3-way'!A698="","",'True_Odds_Calculator_3-way'!A698)</f>
        <v>2.44</v>
      </c>
      <c r="B697" s="4">
        <f>IF('True_Odds_Calculator_3-way'!B698="","",'True_Odds_Calculator_3-way'!B698)</f>
        <v>3.56</v>
      </c>
      <c r="C697" s="4">
        <f>IF('True_Odds_Calculator_3-way'!C698="","",'True_Odds_Calculator_3-way'!C698)</f>
        <v>3.02</v>
      </c>
      <c r="D697" s="4">
        <f t="shared" si="50"/>
        <v>2.1860769792834578E-2</v>
      </c>
      <c r="E697" s="4">
        <f t="shared" si="51"/>
        <v>2.4841687508333301</v>
      </c>
      <c r="F697" s="4">
        <f t="shared" si="52"/>
        <v>3.6548110874656721</v>
      </c>
      <c r="G697" s="4">
        <f t="shared" si="53"/>
        <v>3.0879551096205695</v>
      </c>
      <c r="I697" s="4">
        <f t="shared" si="54"/>
        <v>1.0218607697928346</v>
      </c>
    </row>
    <row r="698" spans="1:9" x14ac:dyDescent="0.2">
      <c r="A698" s="4">
        <f>IF('True_Odds_Calculator_3-way'!A699="","",'True_Odds_Calculator_3-way'!A699)</f>
        <v>2.84</v>
      </c>
      <c r="B698" s="4">
        <f>IF('True_Odds_Calculator_3-way'!B699="","",'True_Odds_Calculator_3-way'!B699)</f>
        <v>3.15</v>
      </c>
      <c r="C698" s="4">
        <f>IF('True_Odds_Calculator_3-way'!C699="","",'True_Odds_Calculator_3-way'!C699)</f>
        <v>2.84</v>
      </c>
      <c r="D698" s="4">
        <f t="shared" si="50"/>
        <v>2.1685669572993449E-2</v>
      </c>
      <c r="E698" s="4">
        <f t="shared" si="51"/>
        <v>2.8995246326706994</v>
      </c>
      <c r="F698" s="4">
        <f t="shared" si="52"/>
        <v>3.2233965889983178</v>
      </c>
      <c r="G698" s="4">
        <f t="shared" si="53"/>
        <v>2.8995246326706994</v>
      </c>
      <c r="I698" s="4">
        <f t="shared" si="54"/>
        <v>1.0216856695729934</v>
      </c>
    </row>
    <row r="699" spans="1:9" x14ac:dyDescent="0.2">
      <c r="A699" s="4">
        <f>IF('True_Odds_Calculator_3-way'!A700="","",'True_Odds_Calculator_3-way'!A700)</f>
        <v>7.97</v>
      </c>
      <c r="B699" s="4">
        <f>IF('True_Odds_Calculator_3-way'!B700="","",'True_Odds_Calculator_3-way'!B700)</f>
        <v>4.93</v>
      </c>
      <c r="C699" s="4">
        <f>IF('True_Odds_Calculator_3-way'!C700="","",'True_Odds_Calculator_3-way'!C700)</f>
        <v>1.43</v>
      </c>
      <c r="D699" s="4">
        <f t="shared" si="50"/>
        <v>2.7610970322100581E-2</v>
      </c>
      <c r="E699" s="4">
        <f t="shared" si="51"/>
        <v>8.6009033026992192</v>
      </c>
      <c r="F699" s="4">
        <f t="shared" si="52"/>
        <v>5.1643262849157363</v>
      </c>
      <c r="G699" s="4">
        <f t="shared" si="53"/>
        <v>1.4490715629481332</v>
      </c>
      <c r="I699" s="4">
        <f t="shared" si="54"/>
        <v>1.0276109703221006</v>
      </c>
    </row>
    <row r="700" spans="1:9" x14ac:dyDescent="0.2">
      <c r="A700" s="4">
        <f>IF('True_Odds_Calculator_3-way'!A701="","",'True_Odds_Calculator_3-way'!A701)</f>
        <v>8.16</v>
      </c>
      <c r="B700" s="4">
        <f>IF('True_Odds_Calculator_3-way'!B701="","",'True_Odds_Calculator_3-way'!B701)</f>
        <v>4</v>
      </c>
      <c r="C700" s="4">
        <f>IF('True_Odds_Calculator_3-way'!C701="","",'True_Odds_Calculator_3-way'!C701)</f>
        <v>1.46</v>
      </c>
      <c r="D700" s="4">
        <f t="shared" si="50"/>
        <v>5.7480526457158287E-2</v>
      </c>
      <c r="E700" s="4">
        <f t="shared" si="51"/>
        <v>9.6722234249837662</v>
      </c>
      <c r="F700" s="4">
        <f t="shared" si="52"/>
        <v>4.3320081450596337</v>
      </c>
      <c r="G700" s="4">
        <f t="shared" si="53"/>
        <v>1.5020172135556751</v>
      </c>
      <c r="I700" s="4">
        <f t="shared" si="54"/>
        <v>1.0574805264571583</v>
      </c>
    </row>
    <row r="701" spans="1:9" x14ac:dyDescent="0.2">
      <c r="A701" s="4">
        <f>IF('True_Odds_Calculator_3-way'!A702="","",'True_Odds_Calculator_3-way'!A702)</f>
        <v>2.0299999999999998</v>
      </c>
      <c r="B701" s="4">
        <f>IF('True_Odds_Calculator_3-way'!B702="","",'True_Odds_Calculator_3-way'!B702)</f>
        <v>3.08</v>
      </c>
      <c r="C701" s="4">
        <f>IF('True_Odds_Calculator_3-way'!C702="","",'True_Odds_Calculator_3-way'!C702)</f>
        <v>4.2699999999999996</v>
      </c>
      <c r="D701" s="4">
        <f t="shared" si="50"/>
        <v>5.1478199584474416E-2</v>
      </c>
      <c r="E701" s="4">
        <f t="shared" si="51"/>
        <v>2.10326422630322</v>
      </c>
      <c r="F701" s="4">
        <f t="shared" si="52"/>
        <v>3.2518641127459955</v>
      </c>
      <c r="G701" s="4">
        <f t="shared" si="53"/>
        <v>4.6076019303626197</v>
      </c>
      <c r="I701" s="4">
        <f t="shared" si="54"/>
        <v>1.0514781995844744</v>
      </c>
    </row>
    <row r="702" spans="1:9" x14ac:dyDescent="0.2">
      <c r="A702" s="4">
        <f>IF('True_Odds_Calculator_3-way'!A703="","",'True_Odds_Calculator_3-way'!A703)</f>
        <v>2.2599999999999998</v>
      </c>
      <c r="B702" s="4">
        <f>IF('True_Odds_Calculator_3-way'!B703="","",'True_Odds_Calculator_3-way'!B703)</f>
        <v>3.09</v>
      </c>
      <c r="C702" s="4">
        <f>IF('True_Odds_Calculator_3-way'!C703="","",'True_Odds_Calculator_3-way'!C703)</f>
        <v>3.53</v>
      </c>
      <c r="D702" s="4">
        <f t="shared" si="50"/>
        <v>4.9388590555620393E-2</v>
      </c>
      <c r="E702" s="4">
        <f t="shared" si="51"/>
        <v>2.3473351183703772</v>
      </c>
      <c r="F702" s="4">
        <f t="shared" si="52"/>
        <v>3.2556138866948801</v>
      </c>
      <c r="G702" s="4">
        <f t="shared" si="53"/>
        <v>3.7477992623615357</v>
      </c>
      <c r="I702" s="4">
        <f t="shared" si="54"/>
        <v>1.0493885905556204</v>
      </c>
    </row>
    <row r="703" spans="1:9" x14ac:dyDescent="0.2">
      <c r="A703" s="4">
        <f>IF('True_Odds_Calculator_3-way'!A704="","",'True_Odds_Calculator_3-way'!A704)</f>
        <v>2.02</v>
      </c>
      <c r="B703" s="4">
        <f>IF('True_Odds_Calculator_3-way'!B704="","",'True_Odds_Calculator_3-way'!B704)</f>
        <v>3.47</v>
      </c>
      <c r="C703" s="4">
        <f>IF('True_Odds_Calculator_3-way'!C704="","",'True_Odds_Calculator_3-way'!C704)</f>
        <v>3.72</v>
      </c>
      <c r="D703" s="4">
        <f t="shared" si="50"/>
        <v>5.2051147291916067E-2</v>
      </c>
      <c r="E703" s="4">
        <f t="shared" si="51"/>
        <v>2.0933678812827075</v>
      </c>
      <c r="F703" s="4">
        <f t="shared" si="52"/>
        <v>3.6922978454418507</v>
      </c>
      <c r="G703" s="4">
        <f t="shared" si="53"/>
        <v>3.9766677471083272</v>
      </c>
      <c r="I703" s="4">
        <f t="shared" si="54"/>
        <v>1.0520511472919161</v>
      </c>
    </row>
    <row r="704" spans="1:9" x14ac:dyDescent="0.2">
      <c r="A704" s="4">
        <f>IF('True_Odds_Calculator_3-way'!A705="","",'True_Odds_Calculator_3-way'!A705)</f>
        <v>1.43</v>
      </c>
      <c r="B704" s="4">
        <f>IF('True_Odds_Calculator_3-way'!B705="","",'True_Odds_Calculator_3-way'!B705)</f>
        <v>5.01</v>
      </c>
      <c r="C704" s="4">
        <f>IF('True_Odds_Calculator_3-way'!C705="","",'True_Odds_Calculator_3-way'!C705)</f>
        <v>8</v>
      </c>
      <c r="D704" s="4">
        <f t="shared" si="50"/>
        <v>2.3901497703892938E-2</v>
      </c>
      <c r="E704" s="4">
        <f t="shared" si="51"/>
        <v>1.4464798128377112</v>
      </c>
      <c r="F704" s="4">
        <f t="shared" si="52"/>
        <v>5.2182906880404003</v>
      </c>
      <c r="G704" s="4">
        <f t="shared" si="53"/>
        <v>8.5446106445361032</v>
      </c>
      <c r="I704" s="4">
        <f t="shared" si="54"/>
        <v>1.0239014977038929</v>
      </c>
    </row>
    <row r="705" spans="1:9" x14ac:dyDescent="0.2">
      <c r="A705" s="4">
        <f>IF('True_Odds_Calculator_3-way'!A706="","",'True_Odds_Calculator_3-way'!A706)</f>
        <v>2.3199999999999998</v>
      </c>
      <c r="B705" s="4">
        <f>IF('True_Odds_Calculator_3-way'!B706="","",'True_Odds_Calculator_3-way'!B706)</f>
        <v>3.64</v>
      </c>
      <c r="C705" s="4">
        <f>IF('True_Odds_Calculator_3-way'!C706="","",'True_Odds_Calculator_3-way'!C706)</f>
        <v>3.16</v>
      </c>
      <c r="D705" s="4">
        <f t="shared" si="50"/>
        <v>2.2215453686426967E-2</v>
      </c>
      <c r="E705" s="4">
        <f t="shared" si="51"/>
        <v>2.3605542052265274</v>
      </c>
      <c r="F705" s="4">
        <f t="shared" si="52"/>
        <v>3.7408332261720694</v>
      </c>
      <c r="G705" s="4">
        <f t="shared" si="53"/>
        <v>3.2357166692102939</v>
      </c>
      <c r="I705" s="4">
        <f t="shared" si="54"/>
        <v>1.022215453686427</v>
      </c>
    </row>
    <row r="706" spans="1:9" x14ac:dyDescent="0.2">
      <c r="A706" s="4">
        <f>IF('True_Odds_Calculator_3-way'!A707="","",'True_Odds_Calculator_3-way'!A707)</f>
        <v>5.19</v>
      </c>
      <c r="B706" s="4">
        <f>IF('True_Odds_Calculator_3-way'!B707="","",'True_Odds_Calculator_3-way'!B707)</f>
        <v>3.95</v>
      </c>
      <c r="C706" s="4">
        <f>IF('True_Odds_Calculator_3-way'!C707="","",'True_Odds_Calculator_3-way'!C707)</f>
        <v>1.73</v>
      </c>
      <c r="D706" s="4">
        <f t="shared" si="50"/>
        <v>2.3877466403258385E-2</v>
      </c>
      <c r="E706" s="4">
        <f t="shared" si="51"/>
        <v>5.4136261608203853</v>
      </c>
      <c r="F706" s="4">
        <f t="shared" si="52"/>
        <v>4.0782135870826561</v>
      </c>
      <c r="G706" s="4">
        <f t="shared" si="53"/>
        <v>1.7541535346044692</v>
      </c>
      <c r="I706" s="4">
        <f t="shared" si="54"/>
        <v>1.0238774664032584</v>
      </c>
    </row>
    <row r="707" spans="1:9" x14ac:dyDescent="0.2">
      <c r="A707" s="4">
        <f>IF('True_Odds_Calculator_3-way'!A708="","",'True_Odds_Calculator_3-way'!A708)</f>
        <v>1.72</v>
      </c>
      <c r="B707" s="4">
        <f>IF('True_Odds_Calculator_3-way'!B708="","",'True_Odds_Calculator_3-way'!B708)</f>
        <v>4.08</v>
      </c>
      <c r="C707" s="4">
        <f>IF('True_Odds_Calculator_3-way'!C708="","",'True_Odds_Calculator_3-way'!C708)</f>
        <v>5.0199999999999996</v>
      </c>
      <c r="D707" s="4">
        <f t="shared" ref="D707:D770" si="55">IF(A707="","",((1/A707)+(1/B707)+(1/C707))-1)</f>
        <v>2.5696575303891578E-2</v>
      </c>
      <c r="E707" s="4">
        <f t="shared" ref="E707:E770" si="56">IF(A707="","",(3*A707)/(3-($D707*A707)))</f>
        <v>1.745719162242892</v>
      </c>
      <c r="F707" s="4">
        <f t="shared" ref="F707:F770" si="57">IF(B707="","",(3*B707)/(3-($D707*B707)))</f>
        <v>4.2277485771634415</v>
      </c>
      <c r="G707" s="4">
        <f t="shared" ref="G707:G770" si="58">IF(C707="","",(3*C707)/(3-($D707*C707)))</f>
        <v>5.2455532066625263</v>
      </c>
      <c r="I707" s="4">
        <f t="shared" ref="I707:I770" si="59">IF(A707="","",D707+1)</f>
        <v>1.0256965753038916</v>
      </c>
    </row>
    <row r="708" spans="1:9" x14ac:dyDescent="0.2">
      <c r="A708" s="4">
        <f>IF('True_Odds_Calculator_3-way'!A709="","",'True_Odds_Calculator_3-way'!A709)</f>
        <v>3.09</v>
      </c>
      <c r="B708" s="4">
        <f>IF('True_Odds_Calculator_3-way'!B709="","",'True_Odds_Calculator_3-way'!B709)</f>
        <v>3.43</v>
      </c>
      <c r="C708" s="4">
        <f>IF('True_Odds_Calculator_3-way'!C709="","",'True_Odds_Calculator_3-way'!C709)</f>
        <v>2.46</v>
      </c>
      <c r="D708" s="4">
        <f t="shared" si="55"/>
        <v>2.1673850014279239E-2</v>
      </c>
      <c r="E708" s="4">
        <f t="shared" si="56"/>
        <v>3.1605564696923452</v>
      </c>
      <c r="F708" s="4">
        <f t="shared" si="57"/>
        <v>3.5171566729627841</v>
      </c>
      <c r="G708" s="4">
        <f t="shared" si="58"/>
        <v>2.5045115747487063</v>
      </c>
      <c r="I708" s="4">
        <f t="shared" si="59"/>
        <v>1.0216738500142792</v>
      </c>
    </row>
    <row r="709" spans="1:9" x14ac:dyDescent="0.2">
      <c r="A709" s="4">
        <f>IF('True_Odds_Calculator_3-way'!A710="","",'True_Odds_Calculator_3-way'!A710)</f>
        <v>2.21</v>
      </c>
      <c r="B709" s="4">
        <f>IF('True_Odds_Calculator_3-way'!B710="","",'True_Odds_Calculator_3-way'!B710)</f>
        <v>3.22</v>
      </c>
      <c r="C709" s="4">
        <f>IF('True_Odds_Calculator_3-way'!C710="","",'True_Odds_Calculator_3-way'!C710)</f>
        <v>3.75</v>
      </c>
      <c r="D709" s="4">
        <f t="shared" si="55"/>
        <v>2.971436066065225E-2</v>
      </c>
      <c r="E709" s="4">
        <f t="shared" si="56"/>
        <v>2.2594585975127037</v>
      </c>
      <c r="F709" s="4">
        <f t="shared" si="57"/>
        <v>3.3260800471965615</v>
      </c>
      <c r="G709" s="4">
        <f t="shared" si="58"/>
        <v>3.8946591326472286</v>
      </c>
      <c r="I709" s="4">
        <f t="shared" si="59"/>
        <v>1.0297143606606523</v>
      </c>
    </row>
    <row r="710" spans="1:9" x14ac:dyDescent="0.2">
      <c r="A710" s="4">
        <f>IF('True_Odds_Calculator_3-way'!A711="","",'True_Odds_Calculator_3-way'!A711)</f>
        <v>3.46</v>
      </c>
      <c r="B710" s="4">
        <f>IF('True_Odds_Calculator_3-way'!B711="","",'True_Odds_Calculator_3-way'!B711)</f>
        <v>2.92</v>
      </c>
      <c r="C710" s="4">
        <f>IF('True_Odds_Calculator_3-way'!C711="","",'True_Odds_Calculator_3-way'!C711)</f>
        <v>2.52</v>
      </c>
      <c r="D710" s="4">
        <f t="shared" si="55"/>
        <v>2.8308491290516713E-2</v>
      </c>
      <c r="E710" s="4">
        <f t="shared" si="56"/>
        <v>3.5767787006969591</v>
      </c>
      <c r="F710" s="4">
        <f t="shared" si="57"/>
        <v>3.0027361863474988</v>
      </c>
      <c r="G710" s="4">
        <f t="shared" si="58"/>
        <v>2.5813830500555883</v>
      </c>
      <c r="I710" s="4">
        <f t="shared" si="59"/>
        <v>1.0283084912905167</v>
      </c>
    </row>
    <row r="711" spans="1:9" x14ac:dyDescent="0.2">
      <c r="A711" s="4">
        <f>IF('True_Odds_Calculator_3-way'!A712="","",'True_Odds_Calculator_3-way'!A712)</f>
        <v>16.3</v>
      </c>
      <c r="B711" s="4">
        <f>IF('True_Odds_Calculator_3-way'!B712="","",'True_Odds_Calculator_3-way'!B712)</f>
        <v>8.7200000000000006</v>
      </c>
      <c r="C711" s="4">
        <f>IF('True_Odds_Calculator_3-way'!C712="","",'True_Odds_Calculator_3-way'!C712)</f>
        <v>1.1599999999999999</v>
      </c>
      <c r="D711" s="4">
        <f t="shared" si="55"/>
        <v>3.8097557851344055E-2</v>
      </c>
      <c r="E711" s="4">
        <f t="shared" si="56"/>
        <v>20.554770247538269</v>
      </c>
      <c r="F711" s="4">
        <f t="shared" si="57"/>
        <v>9.8058718669314224</v>
      </c>
      <c r="G711" s="4">
        <f t="shared" si="58"/>
        <v>1.1773435128690746</v>
      </c>
      <c r="I711" s="4">
        <f t="shared" si="59"/>
        <v>1.0380975578513441</v>
      </c>
    </row>
    <row r="712" spans="1:9" x14ac:dyDescent="0.2">
      <c r="A712" s="4">
        <f>IF('True_Odds_Calculator_3-way'!A713="","",'True_Odds_Calculator_3-way'!A713)</f>
        <v>1.6</v>
      </c>
      <c r="B712" s="4">
        <f>IF('True_Odds_Calculator_3-way'!B713="","",'True_Odds_Calculator_3-way'!B713)</f>
        <v>4.55</v>
      </c>
      <c r="C712" s="4">
        <f>IF('True_Odds_Calculator_3-way'!C713="","",'True_Odds_Calculator_3-way'!C713)</f>
        <v>5.33</v>
      </c>
      <c r="D712" s="4">
        <f t="shared" si="55"/>
        <v>3.2397480568212345E-2</v>
      </c>
      <c r="E712" s="4">
        <f t="shared" si="56"/>
        <v>1.6281319320702574</v>
      </c>
      <c r="F712" s="4">
        <f t="shared" si="57"/>
        <v>4.7851226420135742</v>
      </c>
      <c r="G712" s="4">
        <f t="shared" si="58"/>
        <v>5.6555295900966343</v>
      </c>
      <c r="I712" s="4">
        <f t="shared" si="59"/>
        <v>1.0323974805682123</v>
      </c>
    </row>
    <row r="713" spans="1:9" x14ac:dyDescent="0.2">
      <c r="A713" s="4">
        <f>IF('True_Odds_Calculator_3-way'!A714="","",'True_Odds_Calculator_3-way'!A714)</f>
        <v>1.66</v>
      </c>
      <c r="B713" s="4">
        <f>IF('True_Odds_Calculator_3-way'!B714="","",'True_Odds_Calculator_3-way'!B714)</f>
        <v>3.93</v>
      </c>
      <c r="C713" s="4">
        <f>IF('True_Odds_Calculator_3-way'!C714="","",'True_Odds_Calculator_3-way'!C714)</f>
        <v>5.74</v>
      </c>
      <c r="D713" s="4">
        <f t="shared" si="55"/>
        <v>3.1078592637432623E-2</v>
      </c>
      <c r="E713" s="4">
        <f t="shared" si="56"/>
        <v>1.6890462260481798</v>
      </c>
      <c r="F713" s="4">
        <f t="shared" si="57"/>
        <v>4.0967925357016624</v>
      </c>
      <c r="G713" s="4">
        <f t="shared" si="58"/>
        <v>6.1029011259037826</v>
      </c>
      <c r="I713" s="4">
        <f t="shared" si="59"/>
        <v>1.0310785926374326</v>
      </c>
    </row>
    <row r="714" spans="1:9" x14ac:dyDescent="0.2">
      <c r="A714" s="4">
        <f>IF('True_Odds_Calculator_3-way'!A715="","",'True_Odds_Calculator_3-way'!A715)</f>
        <v>2.4300000000000002</v>
      </c>
      <c r="B714" s="4">
        <f>IF('True_Odds_Calculator_3-way'!B715="","",'True_Odds_Calculator_3-way'!B715)</f>
        <v>3.7</v>
      </c>
      <c r="C714" s="4">
        <f>IF('True_Odds_Calculator_3-way'!C715="","",'True_Odds_Calculator_3-way'!C715)</f>
        <v>2.89</v>
      </c>
      <c r="D714" s="4">
        <f t="shared" si="55"/>
        <v>2.7813665260800757E-2</v>
      </c>
      <c r="E714" s="4">
        <f t="shared" si="56"/>
        <v>2.4860074326395116</v>
      </c>
      <c r="F714" s="4">
        <f t="shared" si="57"/>
        <v>3.8314315921198854</v>
      </c>
      <c r="G714" s="4">
        <f t="shared" si="58"/>
        <v>2.9695660505083938</v>
      </c>
      <c r="I714" s="4">
        <f t="shared" si="59"/>
        <v>1.0278136652608008</v>
      </c>
    </row>
    <row r="715" spans="1:9" x14ac:dyDescent="0.2">
      <c r="A715" s="4">
        <f>IF('True_Odds_Calculator_3-way'!A716="","",'True_Odds_Calculator_3-way'!A716)</f>
        <v>3.03</v>
      </c>
      <c r="B715" s="4">
        <f>IF('True_Odds_Calculator_3-way'!B716="","",'True_Odds_Calculator_3-way'!B716)</f>
        <v>3.08</v>
      </c>
      <c r="C715" s="4">
        <f>IF('True_Odds_Calculator_3-way'!C716="","",'True_Odds_Calculator_3-way'!C716)</f>
        <v>2.68</v>
      </c>
      <c r="D715" s="4">
        <f t="shared" si="55"/>
        <v>2.7842656333863625E-2</v>
      </c>
      <c r="E715" s="4">
        <f t="shared" si="56"/>
        <v>3.1176723218078721</v>
      </c>
      <c r="F715" s="4">
        <f t="shared" si="57"/>
        <v>3.1706329459680931</v>
      </c>
      <c r="G715" s="4">
        <f t="shared" si="58"/>
        <v>2.748359317401023</v>
      </c>
      <c r="I715" s="4">
        <f t="shared" si="59"/>
        <v>1.0278426563338636</v>
      </c>
    </row>
    <row r="716" spans="1:9" x14ac:dyDescent="0.2">
      <c r="A716" s="4">
        <f>IF('True_Odds_Calculator_3-way'!A717="","",'True_Odds_Calculator_3-way'!A717)</f>
        <v>2.73</v>
      </c>
      <c r="B716" s="4">
        <f>IF('True_Odds_Calculator_3-way'!B717="","",'True_Odds_Calculator_3-way'!B717)</f>
        <v>3.27</v>
      </c>
      <c r="C716" s="4">
        <f>IF('True_Odds_Calculator_3-way'!C717="","",'True_Odds_Calculator_3-way'!C717)</f>
        <v>2.81</v>
      </c>
      <c r="D716" s="4">
        <f t="shared" si="55"/>
        <v>2.7982649974879426E-2</v>
      </c>
      <c r="E716" s="4">
        <f t="shared" si="56"/>
        <v>2.8013337551594311</v>
      </c>
      <c r="F716" s="4">
        <f t="shared" si="57"/>
        <v>3.3728764015302826</v>
      </c>
      <c r="G716" s="4">
        <f t="shared" si="58"/>
        <v>2.8856336570645484</v>
      </c>
      <c r="I716" s="4">
        <f t="shared" si="59"/>
        <v>1.0279826499748794</v>
      </c>
    </row>
    <row r="717" spans="1:9" x14ac:dyDescent="0.2">
      <c r="A717" s="4">
        <f>IF('True_Odds_Calculator_3-way'!A718="","",'True_Odds_Calculator_3-way'!A718)</f>
        <v>3.42</v>
      </c>
      <c r="B717" s="4">
        <f>IF('True_Odds_Calculator_3-way'!B718="","",'True_Odds_Calculator_3-way'!B718)</f>
        <v>3.16</v>
      </c>
      <c r="C717" s="4">
        <f>IF('True_Odds_Calculator_3-way'!C718="","",'True_Odds_Calculator_3-way'!C718)</f>
        <v>2.39</v>
      </c>
      <c r="D717" s="4">
        <f t="shared" si="55"/>
        <v>2.7263398862249266E-2</v>
      </c>
      <c r="E717" s="4">
        <f t="shared" si="56"/>
        <v>3.5297041753913629</v>
      </c>
      <c r="F717" s="4">
        <f t="shared" si="57"/>
        <v>3.2534302089480853</v>
      </c>
      <c r="G717" s="4">
        <f t="shared" si="58"/>
        <v>2.4430629388126546</v>
      </c>
      <c r="I717" s="4">
        <f t="shared" si="59"/>
        <v>1.0272633988622493</v>
      </c>
    </row>
    <row r="718" spans="1:9" x14ac:dyDescent="0.2">
      <c r="A718" s="4">
        <f>IF('True_Odds_Calculator_3-way'!A719="","",'True_Odds_Calculator_3-way'!A719)</f>
        <v>2.58</v>
      </c>
      <c r="B718" s="4">
        <f>IF('True_Odds_Calculator_3-way'!B719="","",'True_Odds_Calculator_3-way'!B719)</f>
        <v>3.08</v>
      </c>
      <c r="C718" s="4">
        <f>IF('True_Odds_Calculator_3-way'!C719="","",'True_Odds_Calculator_3-way'!C719)</f>
        <v>3.22</v>
      </c>
      <c r="D718" s="4">
        <f t="shared" si="55"/>
        <v>2.2831230111310941E-2</v>
      </c>
      <c r="E718" s="4">
        <f t="shared" si="56"/>
        <v>2.6316725158773431</v>
      </c>
      <c r="F718" s="4">
        <f t="shared" si="57"/>
        <v>3.1539282772457651</v>
      </c>
      <c r="G718" s="4">
        <f t="shared" si="58"/>
        <v>3.3008900276447979</v>
      </c>
      <c r="I718" s="4">
        <f t="shared" si="59"/>
        <v>1.0228312301113109</v>
      </c>
    </row>
    <row r="719" spans="1:9" x14ac:dyDescent="0.2">
      <c r="A719" s="4">
        <f>IF('True_Odds_Calculator_3-way'!A720="","",'True_Odds_Calculator_3-way'!A720)</f>
        <v>8.32</v>
      </c>
      <c r="B719" s="4">
        <f>IF('True_Odds_Calculator_3-way'!B720="","",'True_Odds_Calculator_3-way'!B720)</f>
        <v>5.12</v>
      </c>
      <c r="C719" s="4">
        <f>IF('True_Odds_Calculator_3-way'!C720="","",'True_Odds_Calculator_3-way'!C720)</f>
        <v>1.36</v>
      </c>
      <c r="D719" s="4">
        <f t="shared" si="55"/>
        <v>5.0798925339366363E-2</v>
      </c>
      <c r="E719" s="4">
        <f t="shared" si="56"/>
        <v>9.6843546730571681</v>
      </c>
      <c r="F719" s="4">
        <f t="shared" si="57"/>
        <v>5.6060245739199352</v>
      </c>
      <c r="G719" s="4">
        <f t="shared" si="58"/>
        <v>1.3920574774863441</v>
      </c>
      <c r="I719" s="4">
        <f t="shared" si="59"/>
        <v>1.0507989253393664</v>
      </c>
    </row>
    <row r="720" spans="1:9" x14ac:dyDescent="0.2">
      <c r="A720" s="4">
        <f>IF('True_Odds_Calculator_3-way'!A721="","",'True_Odds_Calculator_3-way'!A721)</f>
        <v>2.08</v>
      </c>
      <c r="B720" s="4">
        <f>IF('True_Odds_Calculator_3-way'!B721="","",'True_Odds_Calculator_3-way'!B721)</f>
        <v>3.57</v>
      </c>
      <c r="C720" s="4">
        <f>IF('True_Odds_Calculator_3-way'!C721="","",'True_Odds_Calculator_3-way'!C721)</f>
        <v>3.83</v>
      </c>
      <c r="D720" s="4">
        <f t="shared" si="55"/>
        <v>2.19778813312832E-2</v>
      </c>
      <c r="E720" s="4">
        <f t="shared" si="56"/>
        <v>2.1121854774966971</v>
      </c>
      <c r="F720" s="4">
        <f t="shared" si="57"/>
        <v>3.6658761472170749</v>
      </c>
      <c r="G720" s="4">
        <f t="shared" si="58"/>
        <v>3.9405660919386274</v>
      </c>
      <c r="I720" s="4">
        <f t="shared" si="59"/>
        <v>1.0219778813312832</v>
      </c>
    </row>
    <row r="721" spans="1:9" x14ac:dyDescent="0.2">
      <c r="A721" s="4">
        <f>IF('True_Odds_Calculator_3-way'!A722="","",'True_Odds_Calculator_3-way'!A722)</f>
        <v>1.43</v>
      </c>
      <c r="B721" s="4">
        <f>IF('True_Odds_Calculator_3-way'!B722="","",'True_Odds_Calculator_3-way'!B722)</f>
        <v>4.75</v>
      </c>
      <c r="C721" s="4">
        <f>IF('True_Odds_Calculator_3-way'!C722="","",'True_Odds_Calculator_3-way'!C722)</f>
        <v>8.6</v>
      </c>
      <c r="D721" s="4">
        <f t="shared" si="55"/>
        <v>2.6106084857614897E-2</v>
      </c>
      <c r="E721" s="4">
        <f t="shared" si="56"/>
        <v>1.4480190043379468</v>
      </c>
      <c r="F721" s="4">
        <f t="shared" si="57"/>
        <v>4.9548050552743934</v>
      </c>
      <c r="G721" s="4">
        <f t="shared" si="58"/>
        <v>9.295663705078903</v>
      </c>
      <c r="I721" s="4">
        <f t="shared" si="59"/>
        <v>1.0261060848576149</v>
      </c>
    </row>
    <row r="722" spans="1:9" x14ac:dyDescent="0.2">
      <c r="A722" s="4">
        <f>IF('True_Odds_Calculator_3-way'!A723="","",'True_Odds_Calculator_3-way'!A723)</f>
        <v>1.58</v>
      </c>
      <c r="B722" s="4">
        <f>IF('True_Odds_Calculator_3-way'!B723="","",'True_Odds_Calculator_3-way'!B723)</f>
        <v>3.85</v>
      </c>
      <c r="C722" s="4">
        <f>IF('True_Odds_Calculator_3-way'!C723="","",'True_Odds_Calculator_3-way'!C723)</f>
        <v>6.9</v>
      </c>
      <c r="D722" s="4">
        <f t="shared" si="55"/>
        <v>3.7579188377206973E-2</v>
      </c>
      <c r="E722" s="4">
        <f t="shared" si="56"/>
        <v>1.6119022961505522</v>
      </c>
      <c r="F722" s="4">
        <f t="shared" si="57"/>
        <v>4.045080584797951</v>
      </c>
      <c r="G722" s="4">
        <f t="shared" si="58"/>
        <v>7.5528050528740316</v>
      </c>
      <c r="I722" s="4">
        <f t="shared" si="59"/>
        <v>1.037579188377207</v>
      </c>
    </row>
    <row r="723" spans="1:9" x14ac:dyDescent="0.2">
      <c r="A723" s="4">
        <f>IF('True_Odds_Calculator_3-way'!A724="","",'True_Odds_Calculator_3-way'!A724)</f>
        <v>3.52</v>
      </c>
      <c r="B723" s="4">
        <f>IF('True_Odds_Calculator_3-way'!B724="","",'True_Odds_Calculator_3-way'!B724)</f>
        <v>2.96</v>
      </c>
      <c r="C723" s="4">
        <f>IF('True_Odds_Calculator_3-way'!C724="","",'True_Odds_Calculator_3-way'!C724)</f>
        <v>2.4300000000000002</v>
      </c>
      <c r="D723" s="4">
        <f t="shared" si="55"/>
        <v>3.345138067360276E-2</v>
      </c>
      <c r="E723" s="4">
        <f t="shared" si="56"/>
        <v>3.6638028703820895</v>
      </c>
      <c r="F723" s="4">
        <f t="shared" si="57"/>
        <v>3.0610304178439653</v>
      </c>
      <c r="G723" s="4">
        <f t="shared" si="58"/>
        <v>2.4976760777537979</v>
      </c>
      <c r="I723" s="4">
        <f t="shared" si="59"/>
        <v>1.0334513806736028</v>
      </c>
    </row>
    <row r="724" spans="1:9" x14ac:dyDescent="0.2">
      <c r="A724" s="4">
        <f>IF('True_Odds_Calculator_3-way'!A725="","",'True_Odds_Calculator_3-way'!A725)</f>
        <v>3.15</v>
      </c>
      <c r="B724" s="4">
        <f>IF('True_Odds_Calculator_3-way'!B725="","",'True_Odds_Calculator_3-way'!B725)</f>
        <v>2.85</v>
      </c>
      <c r="C724" s="4">
        <f>IF('True_Odds_Calculator_3-way'!C725="","",'True_Odds_Calculator_3-way'!C725)</f>
        <v>2.74</v>
      </c>
      <c r="D724" s="4">
        <f t="shared" si="55"/>
        <v>3.3301014092408598E-2</v>
      </c>
      <c r="E724" s="4">
        <f t="shared" si="56"/>
        <v>3.2641339180859741</v>
      </c>
      <c r="F724" s="4">
        <f t="shared" si="57"/>
        <v>2.9431080587943215</v>
      </c>
      <c r="G724" s="4">
        <f t="shared" si="58"/>
        <v>2.8259510939806649</v>
      </c>
      <c r="I724" s="4">
        <f t="shared" si="59"/>
        <v>1.0333010140924086</v>
      </c>
    </row>
    <row r="725" spans="1:9" x14ac:dyDescent="0.2">
      <c r="A725" s="4">
        <f>IF('True_Odds_Calculator_3-way'!A726="","",'True_Odds_Calculator_3-way'!A726)</f>
        <v>3.4</v>
      </c>
      <c r="B725" s="4">
        <f>IF('True_Odds_Calculator_3-way'!B726="","",'True_Odds_Calculator_3-way'!B726)</f>
        <v>2.97</v>
      </c>
      <c r="C725" s="4">
        <f>IF('True_Odds_Calculator_3-way'!C726="","",'True_Odds_Calculator_3-way'!C726)</f>
        <v>2.48</v>
      </c>
      <c r="D725" s="4">
        <f t="shared" si="55"/>
        <v>3.4043790210773084E-2</v>
      </c>
      <c r="E725" s="4">
        <f t="shared" si="56"/>
        <v>3.5364465850508182</v>
      </c>
      <c r="F725" s="4">
        <f t="shared" si="57"/>
        <v>3.0735902966194613</v>
      </c>
      <c r="G725" s="4">
        <f t="shared" si="58"/>
        <v>2.551815400333679</v>
      </c>
      <c r="I725" s="4">
        <f t="shared" si="59"/>
        <v>1.0340437902107731</v>
      </c>
    </row>
    <row r="726" spans="1:9" x14ac:dyDescent="0.2">
      <c r="A726" s="4">
        <f>IF('True_Odds_Calculator_3-way'!A727="","",'True_Odds_Calculator_3-way'!A727)</f>
        <v>2.2000000000000002</v>
      </c>
      <c r="B726" s="4">
        <f>IF('True_Odds_Calculator_3-way'!B727="","",'True_Odds_Calculator_3-way'!B727)</f>
        <v>3.22</v>
      </c>
      <c r="C726" s="4">
        <f>IF('True_Odds_Calculator_3-way'!C727="","",'True_Odds_Calculator_3-way'!C727)</f>
        <v>3.64</v>
      </c>
      <c r="D726" s="4">
        <f t="shared" si="55"/>
        <v>3.9829735481909267E-2</v>
      </c>
      <c r="E726" s="4">
        <f t="shared" si="56"/>
        <v>2.2661920073495634</v>
      </c>
      <c r="F726" s="4">
        <f t="shared" si="57"/>
        <v>3.3638046072176491</v>
      </c>
      <c r="G726" s="4">
        <f t="shared" si="58"/>
        <v>3.8248421752132011</v>
      </c>
      <c r="I726" s="4">
        <f t="shared" si="59"/>
        <v>1.0398297354819093</v>
      </c>
    </row>
    <row r="727" spans="1:9" x14ac:dyDescent="0.2">
      <c r="A727" s="4">
        <f>IF('True_Odds_Calculator_3-way'!A728="","",'True_Odds_Calculator_3-way'!A728)</f>
        <v>2.9</v>
      </c>
      <c r="B727" s="4">
        <f>IF('True_Odds_Calculator_3-way'!B728="","",'True_Odds_Calculator_3-way'!B728)</f>
        <v>3.6</v>
      </c>
      <c r="C727" s="4">
        <f>IF('True_Odds_Calculator_3-way'!C728="","",'True_Odds_Calculator_3-way'!C728)</f>
        <v>2.4</v>
      </c>
      <c r="D727" s="4">
        <f t="shared" si="55"/>
        <v>3.9272030651340994E-2</v>
      </c>
      <c r="E727" s="4">
        <f t="shared" si="56"/>
        <v>3.0144369586140516</v>
      </c>
      <c r="F727" s="4">
        <f t="shared" si="57"/>
        <v>3.7780458383594695</v>
      </c>
      <c r="G727" s="4">
        <f t="shared" si="58"/>
        <v>2.4778481012658222</v>
      </c>
      <c r="I727" s="4">
        <f t="shared" si="59"/>
        <v>1.039272030651341</v>
      </c>
    </row>
    <row r="728" spans="1:9" x14ac:dyDescent="0.2">
      <c r="A728" s="4">
        <f>IF('True_Odds_Calculator_3-way'!A729="","",'True_Odds_Calculator_3-way'!A729)</f>
        <v>4</v>
      </c>
      <c r="B728" s="4">
        <f>IF('True_Odds_Calculator_3-way'!B729="","",'True_Odds_Calculator_3-way'!B729)</f>
        <v>3.8</v>
      </c>
      <c r="C728" s="4">
        <f>IF('True_Odds_Calculator_3-way'!C729="","",'True_Odds_Calculator_3-way'!C729)</f>
        <v>1.89</v>
      </c>
      <c r="D728" s="4">
        <f t="shared" si="55"/>
        <v>4.2258423837371328E-2</v>
      </c>
      <c r="E728" s="4">
        <f t="shared" si="56"/>
        <v>4.2388353334644906</v>
      </c>
      <c r="F728" s="4">
        <f t="shared" si="57"/>
        <v>4.0149072952576166</v>
      </c>
      <c r="G728" s="4">
        <f t="shared" si="58"/>
        <v>1.941693326724643</v>
      </c>
      <c r="I728" s="4">
        <f t="shared" si="59"/>
        <v>1.0422584238373713</v>
      </c>
    </row>
    <row r="729" spans="1:9" x14ac:dyDescent="0.2">
      <c r="A729" s="4">
        <f>IF('True_Odds_Calculator_3-way'!A730="","",'True_Odds_Calculator_3-way'!A730)</f>
        <v>1.37</v>
      </c>
      <c r="B729" s="4">
        <f>IF('True_Odds_Calculator_3-way'!B730="","",'True_Odds_Calculator_3-way'!B730)</f>
        <v>5.12</v>
      </c>
      <c r="C729" s="4">
        <f>IF('True_Odds_Calculator_3-way'!C730="","",'True_Odds_Calculator_3-way'!C730)</f>
        <v>8.19</v>
      </c>
      <c r="D729" s="4">
        <f t="shared" si="55"/>
        <v>4.733962939939218E-2</v>
      </c>
      <c r="E729" s="4">
        <f t="shared" si="56"/>
        <v>1.4002716762774716</v>
      </c>
      <c r="F729" s="4">
        <f t="shared" si="57"/>
        <v>5.5700183081945784</v>
      </c>
      <c r="G729" s="4">
        <f t="shared" si="58"/>
        <v>9.4055463664525973</v>
      </c>
      <c r="I729" s="4">
        <f t="shared" si="59"/>
        <v>1.0473396293993922</v>
      </c>
    </row>
    <row r="730" spans="1:9" x14ac:dyDescent="0.2">
      <c r="A730" s="4">
        <f>IF('True_Odds_Calculator_3-way'!A731="","",'True_Odds_Calculator_3-way'!A731)</f>
        <v>2.42</v>
      </c>
      <c r="B730" s="4">
        <f>IF('True_Odds_Calculator_3-way'!B731="","",'True_Odds_Calculator_3-way'!B731)</f>
        <v>3.15</v>
      </c>
      <c r="C730" s="4">
        <f>IF('True_Odds_Calculator_3-way'!C731="","",'True_Odds_Calculator_3-way'!C731)</f>
        <v>3.24</v>
      </c>
      <c r="D730" s="4">
        <f t="shared" si="55"/>
        <v>3.9325433264827181E-2</v>
      </c>
      <c r="E730" s="4">
        <f t="shared" si="56"/>
        <v>2.4992835632407226</v>
      </c>
      <c r="F730" s="4">
        <f t="shared" si="57"/>
        <v>3.2856709555889019</v>
      </c>
      <c r="G730" s="4">
        <f t="shared" si="58"/>
        <v>3.3837111808900655</v>
      </c>
      <c r="I730" s="4">
        <f t="shared" si="59"/>
        <v>1.0393254332648272</v>
      </c>
    </row>
    <row r="731" spans="1:9" x14ac:dyDescent="0.2">
      <c r="A731" s="4">
        <f>IF('True_Odds_Calculator_3-way'!A732="","",'True_Odds_Calculator_3-way'!A732)</f>
        <v>3.39</v>
      </c>
      <c r="B731" s="4">
        <f>IF('True_Odds_Calculator_3-way'!B732="","",'True_Odds_Calculator_3-way'!B732)</f>
        <v>2.95</v>
      </c>
      <c r="C731" s="4">
        <f>IF('True_Odds_Calculator_3-way'!C732="","",'True_Odds_Calculator_3-way'!C732)</f>
        <v>2.4700000000000002</v>
      </c>
      <c r="D731" s="4">
        <f t="shared" si="55"/>
        <v>3.8826601180062426E-2</v>
      </c>
      <c r="E731" s="4">
        <f t="shared" si="56"/>
        <v>3.5455580230746389</v>
      </c>
      <c r="F731" s="4">
        <f t="shared" si="57"/>
        <v>3.0671003299347892</v>
      </c>
      <c r="G731" s="4">
        <f t="shared" si="58"/>
        <v>2.5515665267048027</v>
      </c>
      <c r="I731" s="4">
        <f t="shared" si="59"/>
        <v>1.0388266011800624</v>
      </c>
    </row>
    <row r="732" spans="1:9" x14ac:dyDescent="0.2">
      <c r="A732" s="4">
        <f>IF('True_Odds_Calculator_3-way'!A733="","",'True_Odds_Calculator_3-way'!A733)</f>
        <v>3.87</v>
      </c>
      <c r="B732" s="4">
        <f>IF('True_Odds_Calculator_3-way'!B733="","",'True_Odds_Calculator_3-way'!B733)</f>
        <v>3.23</v>
      </c>
      <c r="C732" s="4">
        <f>IF('True_Odds_Calculator_3-way'!C733="","",'True_Odds_Calculator_3-way'!C733)</f>
        <v>2.15</v>
      </c>
      <c r="D732" s="4">
        <f t="shared" si="55"/>
        <v>3.31117351061192E-2</v>
      </c>
      <c r="E732" s="4">
        <f t="shared" si="56"/>
        <v>4.0426795743900996</v>
      </c>
      <c r="F732" s="4">
        <f t="shared" si="57"/>
        <v>3.3494073829279838</v>
      </c>
      <c r="G732" s="4">
        <f t="shared" si="58"/>
        <v>2.2022597941050379</v>
      </c>
      <c r="I732" s="4">
        <f t="shared" si="59"/>
        <v>1.0331117351061192</v>
      </c>
    </row>
    <row r="733" spans="1:9" x14ac:dyDescent="0.2">
      <c r="A733" s="4">
        <f>IF('True_Odds_Calculator_3-way'!A734="","",'True_Odds_Calculator_3-way'!A734)</f>
        <v>2.29</v>
      </c>
      <c r="B733" s="4">
        <f>IF('True_Odds_Calculator_3-way'!B734="","",'True_Odds_Calculator_3-way'!B734)</f>
        <v>3.03</v>
      </c>
      <c r="C733" s="4">
        <f>IF('True_Odds_Calculator_3-way'!C734="","",'True_Odds_Calculator_3-way'!C734)</f>
        <v>3.74</v>
      </c>
      <c r="D733" s="4">
        <f t="shared" si="55"/>
        <v>3.4093905152138504E-2</v>
      </c>
      <c r="E733" s="4">
        <f t="shared" si="56"/>
        <v>2.3511897467002587</v>
      </c>
      <c r="F733" s="4">
        <f t="shared" si="57"/>
        <v>3.1380585575305253</v>
      </c>
      <c r="G733" s="4">
        <f t="shared" si="58"/>
        <v>3.9060204588372334</v>
      </c>
      <c r="I733" s="4">
        <f t="shared" si="59"/>
        <v>1.0340939051521385</v>
      </c>
    </row>
    <row r="734" spans="1:9" x14ac:dyDescent="0.2">
      <c r="A734" s="4">
        <f>IF('True_Odds_Calculator_3-way'!A735="","",'True_Odds_Calculator_3-way'!A735)</f>
        <v>2.0099999999999998</v>
      </c>
      <c r="B734" s="4">
        <f>IF('True_Odds_Calculator_3-way'!B735="","",'True_Odds_Calculator_3-way'!B735)</f>
        <v>3.19</v>
      </c>
      <c r="C734" s="4">
        <f>IF('True_Odds_Calculator_3-way'!C735="","",'True_Odds_Calculator_3-way'!C735)</f>
        <v>4.49</v>
      </c>
      <c r="D734" s="4">
        <f t="shared" si="55"/>
        <v>3.370921085588674E-2</v>
      </c>
      <c r="E734" s="4">
        <f t="shared" si="56"/>
        <v>2.0564451662952239</v>
      </c>
      <c r="F734" s="4">
        <f t="shared" si="57"/>
        <v>3.30859365288332</v>
      </c>
      <c r="G734" s="4">
        <f t="shared" si="58"/>
        <v>4.7285628635082695</v>
      </c>
      <c r="I734" s="4">
        <f t="shared" si="59"/>
        <v>1.0337092108558867</v>
      </c>
    </row>
    <row r="735" spans="1:9" x14ac:dyDescent="0.2">
      <c r="A735" s="4">
        <f>IF('True_Odds_Calculator_3-way'!A736="","",'True_Odds_Calculator_3-way'!A736)</f>
        <v>1.19</v>
      </c>
      <c r="B735" s="4">
        <f>IF('True_Odds_Calculator_3-way'!B736="","",'True_Odds_Calculator_3-way'!B736)</f>
        <v>7.18</v>
      </c>
      <c r="C735" s="4">
        <f>IF('True_Odds_Calculator_3-way'!C736="","",'True_Odds_Calculator_3-way'!C736)</f>
        <v>15.65</v>
      </c>
      <c r="D735" s="4">
        <f t="shared" si="55"/>
        <v>4.3509664048769325E-2</v>
      </c>
      <c r="E735" s="4">
        <f t="shared" si="56"/>
        <v>1.2108986989161503</v>
      </c>
      <c r="F735" s="4">
        <f t="shared" si="57"/>
        <v>8.0145836783874849</v>
      </c>
      <c r="G735" s="4">
        <f t="shared" si="58"/>
        <v>20.245151688424155</v>
      </c>
      <c r="I735" s="4">
        <f t="shared" si="59"/>
        <v>1.0435096640487693</v>
      </c>
    </row>
    <row r="736" spans="1:9" x14ac:dyDescent="0.2">
      <c r="A736" s="4">
        <f>IF('True_Odds_Calculator_3-way'!A737="","",'True_Odds_Calculator_3-way'!A737)</f>
        <v>8.42</v>
      </c>
      <c r="B736" s="4">
        <f>IF('True_Odds_Calculator_3-way'!B737="","",'True_Odds_Calculator_3-way'!B737)</f>
        <v>4.51</v>
      </c>
      <c r="C736" s="4">
        <f>IF('True_Odds_Calculator_3-way'!C737="","",'True_Odds_Calculator_3-way'!C737)</f>
        <v>1.43</v>
      </c>
      <c r="D736" s="4">
        <f t="shared" si="55"/>
        <v>3.979503492857317E-2</v>
      </c>
      <c r="E736" s="4">
        <f t="shared" si="56"/>
        <v>9.4786879034539488</v>
      </c>
      <c r="F736" s="4">
        <f t="shared" si="57"/>
        <v>4.7969803190183429</v>
      </c>
      <c r="G736" s="4">
        <f t="shared" si="58"/>
        <v>1.4576501164451772</v>
      </c>
      <c r="I736" s="4">
        <f t="shared" si="59"/>
        <v>1.0397950349285732</v>
      </c>
    </row>
    <row r="737" spans="1:9" x14ac:dyDescent="0.2">
      <c r="A737" s="4">
        <f>IF('True_Odds_Calculator_3-way'!A738="","",'True_Odds_Calculator_3-way'!A738)</f>
        <v>2.36</v>
      </c>
      <c r="B737" s="4">
        <f>IF('True_Odds_Calculator_3-way'!B738="","",'True_Odds_Calculator_3-way'!B738)</f>
        <v>3.09</v>
      </c>
      <c r="C737" s="4">
        <f>IF('True_Odds_Calculator_3-way'!C738="","",'True_Odds_Calculator_3-way'!C738)</f>
        <v>3.63</v>
      </c>
      <c r="D737" s="4">
        <f t="shared" si="55"/>
        <v>2.2835502692489573E-2</v>
      </c>
      <c r="E737" s="4">
        <f t="shared" si="56"/>
        <v>2.4031703815925698</v>
      </c>
      <c r="F737" s="4">
        <f t="shared" si="57"/>
        <v>3.1644291707749055</v>
      </c>
      <c r="G737" s="4">
        <f t="shared" si="58"/>
        <v>3.7331505263644806</v>
      </c>
      <c r="I737" s="4">
        <f t="shared" si="59"/>
        <v>1.0228355026924896</v>
      </c>
    </row>
    <row r="738" spans="1:9" x14ac:dyDescent="0.2">
      <c r="A738" s="4">
        <f>IF('True_Odds_Calculator_3-way'!A739="","",'True_Odds_Calculator_3-way'!A739)</f>
        <v>2.65</v>
      </c>
      <c r="B738" s="4">
        <f>IF('True_Odds_Calculator_3-way'!B739="","",'True_Odds_Calculator_3-way'!B739)</f>
        <v>2.85</v>
      </c>
      <c r="C738" s="4">
        <f>IF('True_Odds_Calculator_3-way'!C739="","",'True_Odds_Calculator_3-way'!C739)</f>
        <v>3.28</v>
      </c>
      <c r="D738" s="4">
        <f t="shared" si="55"/>
        <v>3.3113732328981627E-2</v>
      </c>
      <c r="E738" s="4">
        <f t="shared" si="56"/>
        <v>2.7298493591980515</v>
      </c>
      <c r="F738" s="4">
        <f t="shared" si="57"/>
        <v>2.9425674204239041</v>
      </c>
      <c r="G738" s="4">
        <f t="shared" si="58"/>
        <v>3.4032110343816973</v>
      </c>
      <c r="I738" s="4">
        <f t="shared" si="59"/>
        <v>1.0331137323289816</v>
      </c>
    </row>
    <row r="739" spans="1:9" x14ac:dyDescent="0.2">
      <c r="A739" s="4">
        <f>IF('True_Odds_Calculator_3-way'!A740="","",'True_Odds_Calculator_3-way'!A740)</f>
        <v>3.21</v>
      </c>
      <c r="B739" s="4">
        <f>IF('True_Odds_Calculator_3-way'!B740="","",'True_Odds_Calculator_3-way'!B740)</f>
        <v>3.19</v>
      </c>
      <c r="C739" s="4">
        <f>IF('True_Odds_Calculator_3-way'!C740="","",'True_Odds_Calculator_3-way'!C740)</f>
        <v>2.42</v>
      </c>
      <c r="D739" s="4">
        <f t="shared" si="55"/>
        <v>3.8229244071098067E-2</v>
      </c>
      <c r="E739" s="4">
        <f t="shared" si="56"/>
        <v>3.3469061714137429</v>
      </c>
      <c r="F739" s="4">
        <f t="shared" si="57"/>
        <v>3.3251695713311542</v>
      </c>
      <c r="G739" s="4">
        <f t="shared" si="58"/>
        <v>2.4970032269530011</v>
      </c>
      <c r="I739" s="4">
        <f t="shared" si="59"/>
        <v>1.0382292440710981</v>
      </c>
    </row>
    <row r="740" spans="1:9" x14ac:dyDescent="0.2">
      <c r="A740" s="4">
        <f>IF('True_Odds_Calculator_3-way'!A741="","",'True_Odds_Calculator_3-way'!A741)</f>
        <v>1.48</v>
      </c>
      <c r="B740" s="4">
        <f>IF('True_Odds_Calculator_3-way'!B741="","",'True_Odds_Calculator_3-way'!B741)</f>
        <v>4.57</v>
      </c>
      <c r="C740" s="4">
        <f>IF('True_Odds_Calculator_3-way'!C741="","",'True_Odds_Calculator_3-way'!C741)</f>
        <v>6.68</v>
      </c>
      <c r="D740" s="4">
        <f t="shared" si="55"/>
        <v>4.4194655222053347E-2</v>
      </c>
      <c r="E740" s="4">
        <f t="shared" si="56"/>
        <v>1.5129872008641343</v>
      </c>
      <c r="F740" s="4">
        <f t="shared" si="57"/>
        <v>4.899875238807498</v>
      </c>
      <c r="G740" s="4">
        <f t="shared" si="58"/>
        <v>7.4091061748608062</v>
      </c>
      <c r="I740" s="4">
        <f t="shared" si="59"/>
        <v>1.0441946552220533</v>
      </c>
    </row>
    <row r="741" spans="1:9" x14ac:dyDescent="0.2">
      <c r="A741" s="4">
        <f>IF('True_Odds_Calculator_3-way'!A742="","",'True_Odds_Calculator_3-way'!A742)</f>
        <v>1.35</v>
      </c>
      <c r="B741" s="4">
        <f>IF('True_Odds_Calculator_3-way'!B742="","",'True_Odds_Calculator_3-way'!B742)</f>
        <v>5.25</v>
      </c>
      <c r="C741" s="4">
        <f>IF('True_Odds_Calculator_3-way'!C742="","",'True_Odds_Calculator_3-way'!C742)</f>
        <v>8.84</v>
      </c>
      <c r="D741" s="4">
        <f t="shared" si="55"/>
        <v>4.4339103162632565E-2</v>
      </c>
      <c r="E741" s="4">
        <f t="shared" si="56"/>
        <v>1.3774843901152054</v>
      </c>
      <c r="F741" s="4">
        <f t="shared" si="57"/>
        <v>5.6916333575581399</v>
      </c>
      <c r="G741" s="4">
        <f t="shared" si="58"/>
        <v>10.168546620141198</v>
      </c>
      <c r="I741" s="4">
        <f t="shared" si="59"/>
        <v>1.0443391031626326</v>
      </c>
    </row>
    <row r="742" spans="1:9" x14ac:dyDescent="0.2">
      <c r="A742" s="4">
        <f>IF('True_Odds_Calculator_3-way'!A743="","",'True_Odds_Calculator_3-way'!A743)</f>
        <v>1.35</v>
      </c>
      <c r="B742" s="4">
        <f>IF('True_Odds_Calculator_3-way'!B743="","",'True_Odds_Calculator_3-way'!B743)</f>
        <v>5.08</v>
      </c>
      <c r="C742" s="4">
        <f>IF('True_Odds_Calculator_3-way'!C743="","",'True_Odds_Calculator_3-way'!C743)</f>
        <v>9.75</v>
      </c>
      <c r="D742" s="4">
        <f t="shared" si="55"/>
        <v>4.0155237005630617E-2</v>
      </c>
      <c r="E742" s="4">
        <f t="shared" si="56"/>
        <v>1.374843219903362</v>
      </c>
      <c r="F742" s="4">
        <f t="shared" si="57"/>
        <v>5.4506215610352546</v>
      </c>
      <c r="G742" s="4">
        <f t="shared" si="58"/>
        <v>11.213399295656544</v>
      </c>
      <c r="I742" s="4">
        <f t="shared" si="59"/>
        <v>1.0401552370056306</v>
      </c>
    </row>
    <row r="743" spans="1:9" x14ac:dyDescent="0.2">
      <c r="A743" s="4">
        <f>IF('True_Odds_Calculator_3-way'!A744="","",'True_Odds_Calculator_3-way'!A744)</f>
        <v>6.36</v>
      </c>
      <c r="B743" s="4">
        <f>IF('True_Odds_Calculator_3-way'!B744="","",'True_Odds_Calculator_3-way'!B744)</f>
        <v>4.08</v>
      </c>
      <c r="C743" s="4">
        <f>IF('True_Odds_Calculator_3-way'!C744="","",'True_Odds_Calculator_3-way'!C744)</f>
        <v>1.57</v>
      </c>
      <c r="D743" s="4">
        <f t="shared" si="55"/>
        <v>3.927341877743773E-2</v>
      </c>
      <c r="E743" s="4">
        <f t="shared" si="56"/>
        <v>6.9376241427508827</v>
      </c>
      <c r="F743" s="4">
        <f t="shared" si="57"/>
        <v>4.3102166427983795</v>
      </c>
      <c r="G743" s="4">
        <f t="shared" si="58"/>
        <v>1.6029454813981028</v>
      </c>
      <c r="I743" s="4">
        <f t="shared" si="59"/>
        <v>1.0392734187774377</v>
      </c>
    </row>
    <row r="744" spans="1:9" x14ac:dyDescent="0.2">
      <c r="A744" s="4">
        <f>IF('True_Odds_Calculator_3-way'!A745="","",'True_Odds_Calculator_3-way'!A745)</f>
        <v>3</v>
      </c>
      <c r="B744" s="4">
        <f>IF('True_Odds_Calculator_3-way'!B745="","",'True_Odds_Calculator_3-way'!B745)</f>
        <v>3.49</v>
      </c>
      <c r="C744" s="4">
        <f>IF('True_Odds_Calculator_3-way'!C745="","",'True_Odds_Calculator_3-way'!C745)</f>
        <v>2.42</v>
      </c>
      <c r="D744" s="4">
        <f t="shared" si="55"/>
        <v>3.3089425118599358E-2</v>
      </c>
      <c r="E744" s="4">
        <f t="shared" si="56"/>
        <v>3.1026654149148944</v>
      </c>
      <c r="F744" s="4">
        <f t="shared" si="57"/>
        <v>3.6297226572945718</v>
      </c>
      <c r="G744" s="4">
        <f t="shared" si="58"/>
        <v>2.4863664315901031</v>
      </c>
      <c r="I744" s="4">
        <f t="shared" si="59"/>
        <v>1.0330894251185994</v>
      </c>
    </row>
    <row r="745" spans="1:9" x14ac:dyDescent="0.2">
      <c r="A745" s="4">
        <f>IF('True_Odds_Calculator_3-way'!A746="","",'True_Odds_Calculator_3-way'!A746)</f>
        <v>4.7300000000000004</v>
      </c>
      <c r="B745" s="4">
        <f>IF('True_Odds_Calculator_3-way'!B746="","",'True_Odds_Calculator_3-way'!B746)</f>
        <v>4.3600000000000003</v>
      </c>
      <c r="C745" s="4">
        <f>IF('True_Odds_Calculator_3-way'!C746="","",'True_Odds_Calculator_3-way'!C746)</f>
        <v>1.68</v>
      </c>
      <c r="D745" s="4">
        <f t="shared" si="55"/>
        <v>3.6012383889490795E-2</v>
      </c>
      <c r="E745" s="4">
        <f t="shared" si="56"/>
        <v>5.0147342288479635</v>
      </c>
      <c r="F745" s="4">
        <f t="shared" si="57"/>
        <v>4.6007964764098936</v>
      </c>
      <c r="G745" s="4">
        <f t="shared" si="58"/>
        <v>1.7145777785754519</v>
      </c>
      <c r="I745" s="4">
        <f t="shared" si="59"/>
        <v>1.0360123838894908</v>
      </c>
    </row>
    <row r="746" spans="1:9" x14ac:dyDescent="0.2">
      <c r="A746" s="4">
        <f>IF('True_Odds_Calculator_3-way'!A747="","",'True_Odds_Calculator_3-way'!A747)</f>
        <v>4.7</v>
      </c>
      <c r="B746" s="4">
        <f>IF('True_Odds_Calculator_3-way'!B747="","",'True_Odds_Calculator_3-way'!B747)</f>
        <v>3.89</v>
      </c>
      <c r="C746" s="4">
        <f>IF('True_Odds_Calculator_3-way'!C747="","",'True_Odds_Calculator_3-way'!C747)</f>
        <v>1.76</v>
      </c>
      <c r="D746" s="4">
        <f t="shared" si="55"/>
        <v>3.8017184368986712E-2</v>
      </c>
      <c r="E746" s="4">
        <f t="shared" si="56"/>
        <v>4.9976620273060313</v>
      </c>
      <c r="F746" s="4">
        <f t="shared" si="57"/>
        <v>4.0917030197501942</v>
      </c>
      <c r="G746" s="4">
        <f t="shared" si="58"/>
        <v>1.8001494806219709</v>
      </c>
      <c r="I746" s="4">
        <f t="shared" si="59"/>
        <v>1.0380171843689867</v>
      </c>
    </row>
    <row r="747" spans="1:9" x14ac:dyDescent="0.2">
      <c r="A747" s="4">
        <f>IF('True_Odds_Calculator_3-way'!A748="","",'True_Odds_Calculator_3-way'!A748)</f>
        <v>2.21</v>
      </c>
      <c r="B747" s="4">
        <f>IF('True_Odds_Calculator_3-way'!B748="","",'True_Odds_Calculator_3-way'!B748)</f>
        <v>3.49</v>
      </c>
      <c r="C747" s="4">
        <f>IF('True_Odds_Calculator_3-way'!C748="","",'True_Odds_Calculator_3-way'!C748)</f>
        <v>3.46</v>
      </c>
      <c r="D747" s="4">
        <f t="shared" si="55"/>
        <v>2.8038980112666145E-2</v>
      </c>
      <c r="E747" s="4">
        <f t="shared" si="56"/>
        <v>2.2566111656896366</v>
      </c>
      <c r="F747" s="4">
        <f t="shared" si="57"/>
        <v>3.6076776846521743</v>
      </c>
      <c r="G747" s="4">
        <f t="shared" si="58"/>
        <v>3.5756297533134012</v>
      </c>
      <c r="I747" s="4">
        <f t="shared" si="59"/>
        <v>1.0280389801126661</v>
      </c>
    </row>
    <row r="748" spans="1:9" x14ac:dyDescent="0.2">
      <c r="A748" s="4">
        <f>IF('True_Odds_Calculator_3-way'!A749="","",'True_Odds_Calculator_3-way'!A749)</f>
        <v>3.99</v>
      </c>
      <c r="B748" s="4">
        <f>IF('True_Odds_Calculator_3-way'!B749="","",'True_Odds_Calculator_3-way'!B749)</f>
        <v>3.27</v>
      </c>
      <c r="C748" s="4">
        <f>IF('True_Odds_Calculator_3-way'!C749="","",'True_Odds_Calculator_3-way'!C749)</f>
        <v>2.12</v>
      </c>
      <c r="D748" s="4">
        <f t="shared" si="55"/>
        <v>2.8135077177104062E-2</v>
      </c>
      <c r="E748" s="4">
        <f t="shared" si="56"/>
        <v>4.1451085210352421</v>
      </c>
      <c r="F748" s="4">
        <f t="shared" si="57"/>
        <v>3.3734545195546204</v>
      </c>
      <c r="G748" s="4">
        <f t="shared" si="58"/>
        <v>2.1630051301653159</v>
      </c>
      <c r="I748" s="4">
        <f t="shared" si="59"/>
        <v>1.0281350771771041</v>
      </c>
    </row>
    <row r="749" spans="1:9" x14ac:dyDescent="0.2">
      <c r="A749" s="4">
        <f>IF('True_Odds_Calculator_3-way'!A750="","",'True_Odds_Calculator_3-way'!A750)</f>
        <v>3.04</v>
      </c>
      <c r="B749" s="4">
        <f>IF('True_Odds_Calculator_3-way'!B750="","",'True_Odds_Calculator_3-way'!B750)</f>
        <v>3.29</v>
      </c>
      <c r="C749" s="4">
        <f>IF('True_Odds_Calculator_3-way'!C750="","",'True_Odds_Calculator_3-way'!C750)</f>
        <v>2.5299999999999998</v>
      </c>
      <c r="D749" s="4">
        <f t="shared" si="55"/>
        <v>2.8155653198254971E-2</v>
      </c>
      <c r="E749" s="4">
        <f t="shared" si="56"/>
        <v>3.1292817307873055</v>
      </c>
      <c r="F749" s="4">
        <f t="shared" si="57"/>
        <v>3.3948231995960136</v>
      </c>
      <c r="G749" s="4">
        <f t="shared" si="58"/>
        <v>2.5915349633289892</v>
      </c>
      <c r="I749" s="4">
        <f t="shared" si="59"/>
        <v>1.028155653198255</v>
      </c>
    </row>
    <row r="750" spans="1:9" x14ac:dyDescent="0.2">
      <c r="A750" s="4">
        <f>IF('True_Odds_Calculator_3-way'!A751="","",'True_Odds_Calculator_3-way'!A751)</f>
        <v>3.98</v>
      </c>
      <c r="B750" s="4">
        <f>IF('True_Odds_Calculator_3-way'!B751="","",'True_Odds_Calculator_3-way'!B751)</f>
        <v>3.85</v>
      </c>
      <c r="C750" s="4">
        <f>IF('True_Odds_Calculator_3-way'!C751="","",'True_Odds_Calculator_3-way'!C751)</f>
        <v>1.93</v>
      </c>
      <c r="D750" s="4">
        <f t="shared" si="55"/>
        <v>2.9131256173201781E-2</v>
      </c>
      <c r="E750" s="4">
        <f t="shared" si="56"/>
        <v>4.1400005319647839</v>
      </c>
      <c r="F750" s="4">
        <f t="shared" si="57"/>
        <v>3.9995226007305704</v>
      </c>
      <c r="G750" s="4">
        <f t="shared" si="58"/>
        <v>1.9668611576480981</v>
      </c>
      <c r="I750" s="4">
        <f t="shared" si="59"/>
        <v>1.0291312561732018</v>
      </c>
    </row>
    <row r="751" spans="1:9" x14ac:dyDescent="0.2">
      <c r="A751" s="4">
        <f>IF('True_Odds_Calculator_3-way'!A752="","",'True_Odds_Calculator_3-way'!A752)</f>
        <v>3.21</v>
      </c>
      <c r="B751" s="4">
        <f>IF('True_Odds_Calculator_3-way'!B752="","",'True_Odds_Calculator_3-way'!B752)</f>
        <v>3.32</v>
      </c>
      <c r="C751" s="4">
        <f>IF('True_Odds_Calculator_3-way'!C752="","",'True_Odds_Calculator_3-way'!C752)</f>
        <v>2.44</v>
      </c>
      <c r="D751" s="4">
        <f t="shared" si="55"/>
        <v>2.2567364601657758E-2</v>
      </c>
      <c r="E751" s="4">
        <f t="shared" si="56"/>
        <v>3.2894301329826887</v>
      </c>
      <c r="F751" s="4">
        <f t="shared" si="57"/>
        <v>3.4050393254268112</v>
      </c>
      <c r="G751" s="4">
        <f t="shared" si="58"/>
        <v>2.4856230895190943</v>
      </c>
      <c r="I751" s="4">
        <f t="shared" si="59"/>
        <v>1.0225673646016578</v>
      </c>
    </row>
    <row r="752" spans="1:9" x14ac:dyDescent="0.2">
      <c r="A752" s="4">
        <f>IF('True_Odds_Calculator_3-way'!A753="","",'True_Odds_Calculator_3-way'!A753)</f>
        <v>3.92</v>
      </c>
      <c r="B752" s="4">
        <f>IF('True_Odds_Calculator_3-way'!B753="","",'True_Odds_Calculator_3-way'!B753)</f>
        <v>3.89</v>
      </c>
      <c r="C752" s="4">
        <f>IF('True_Odds_Calculator_3-way'!C753="","",'True_Odds_Calculator_3-way'!C753)</f>
        <v>1.95</v>
      </c>
      <c r="D752" s="4">
        <f t="shared" si="55"/>
        <v>2.4991962377199251E-2</v>
      </c>
      <c r="E752" s="4">
        <f t="shared" si="56"/>
        <v>4.0523336737326785</v>
      </c>
      <c r="F752" s="4">
        <f t="shared" si="57"/>
        <v>4.0202822497415367</v>
      </c>
      <c r="G752" s="4">
        <f t="shared" si="58"/>
        <v>1.9822004005932015</v>
      </c>
      <c r="I752" s="4">
        <f t="shared" si="59"/>
        <v>1.0249919623771993</v>
      </c>
    </row>
    <row r="753" spans="1:9" x14ac:dyDescent="0.2">
      <c r="A753" s="4">
        <f>IF('True_Odds_Calculator_3-way'!A754="","",'True_Odds_Calculator_3-way'!A754)</f>
        <v>3.59</v>
      </c>
      <c r="B753" s="4">
        <f>IF('True_Odds_Calculator_3-way'!B754="","",'True_Odds_Calculator_3-way'!B754)</f>
        <v>3.69</v>
      </c>
      <c r="C753" s="4">
        <f>IF('True_Odds_Calculator_3-way'!C754="","",'True_Odds_Calculator_3-way'!C754)</f>
        <v>2.11</v>
      </c>
      <c r="D753" s="4">
        <f t="shared" si="55"/>
        <v>2.3487891349625922E-2</v>
      </c>
      <c r="E753" s="4">
        <f t="shared" si="56"/>
        <v>3.6938229337055195</v>
      </c>
      <c r="F753" s="4">
        <f t="shared" si="57"/>
        <v>3.7997759307846892</v>
      </c>
      <c r="G753" s="4">
        <f t="shared" si="58"/>
        <v>2.1454423142347911</v>
      </c>
      <c r="I753" s="4">
        <f t="shared" si="59"/>
        <v>1.0234878913496259</v>
      </c>
    </row>
    <row r="754" spans="1:9" x14ac:dyDescent="0.2">
      <c r="A754" s="4">
        <f>IF('True_Odds_Calculator_3-way'!A755="","",'True_Odds_Calculator_3-way'!A755)</f>
        <v>15.82</v>
      </c>
      <c r="B754" s="4">
        <f>IF('True_Odds_Calculator_3-way'!B755="","",'True_Odds_Calculator_3-way'!B755)</f>
        <v>7.25</v>
      </c>
      <c r="C754" s="4">
        <f>IF('True_Odds_Calculator_3-way'!C755="","",'True_Odds_Calculator_3-way'!C755)</f>
        <v>1.21</v>
      </c>
      <c r="D754" s="4">
        <f t="shared" si="55"/>
        <v>2.7588440632521971E-2</v>
      </c>
      <c r="E754" s="4">
        <f t="shared" si="56"/>
        <v>18.513383358345841</v>
      </c>
      <c r="F754" s="4">
        <f t="shared" si="57"/>
        <v>7.7679020706987307</v>
      </c>
      <c r="G754" s="4">
        <f t="shared" si="58"/>
        <v>1.2236155838430594</v>
      </c>
      <c r="I754" s="4">
        <f t="shared" si="59"/>
        <v>1.027588440632522</v>
      </c>
    </row>
    <row r="755" spans="1:9" x14ac:dyDescent="0.2">
      <c r="A755" s="4">
        <f>IF('True_Odds_Calculator_3-way'!A756="","",'True_Odds_Calculator_3-way'!A756)</f>
        <v>2.4900000000000002</v>
      </c>
      <c r="B755" s="4">
        <f>IF('True_Odds_Calculator_3-way'!B756="","",'True_Odds_Calculator_3-way'!B756)</f>
        <v>3.24</v>
      </c>
      <c r="C755" s="4">
        <f>IF('True_Odds_Calculator_3-way'!C756="","",'True_Odds_Calculator_3-way'!C756)</f>
        <v>3.14</v>
      </c>
      <c r="D755" s="4">
        <f t="shared" si="55"/>
        <v>2.8719738591070909E-2</v>
      </c>
      <c r="E755" s="4">
        <f t="shared" si="56"/>
        <v>2.5508045039979508</v>
      </c>
      <c r="F755" s="4">
        <f t="shared" si="57"/>
        <v>3.3437130086134159</v>
      </c>
      <c r="G755" s="4">
        <f t="shared" si="58"/>
        <v>3.2373136250991674</v>
      </c>
      <c r="I755" s="4">
        <f t="shared" si="59"/>
        <v>1.0287197385910709</v>
      </c>
    </row>
    <row r="756" spans="1:9" x14ac:dyDescent="0.2">
      <c r="A756" s="4">
        <f>IF('True_Odds_Calculator_3-way'!A757="","",'True_Odds_Calculator_3-way'!A757)</f>
        <v>3.42</v>
      </c>
      <c r="B756" s="4">
        <f>IF('True_Odds_Calculator_3-way'!B757="","",'True_Odds_Calculator_3-way'!B757)</f>
        <v>3.05</v>
      </c>
      <c r="C756" s="4">
        <f>IF('True_Odds_Calculator_3-way'!C757="","",'True_Odds_Calculator_3-way'!C757)</f>
        <v>2.4500000000000002</v>
      </c>
      <c r="D756" s="4">
        <f t="shared" si="55"/>
        <v>2.8429778583852316E-2</v>
      </c>
      <c r="E756" s="4">
        <f t="shared" si="56"/>
        <v>3.5345547336562024</v>
      </c>
      <c r="F756" s="4">
        <f t="shared" si="57"/>
        <v>3.1407798709159391</v>
      </c>
      <c r="G756" s="4">
        <f t="shared" si="58"/>
        <v>2.5082353364554932</v>
      </c>
      <c r="I756" s="4">
        <f t="shared" si="59"/>
        <v>1.0284297785838523</v>
      </c>
    </row>
    <row r="757" spans="1:9" x14ac:dyDescent="0.2">
      <c r="A757" s="4">
        <f>IF('True_Odds_Calculator_3-way'!A758="","",'True_Odds_Calculator_3-way'!A758)</f>
        <v>3.95</v>
      </c>
      <c r="B757" s="4">
        <f>IF('True_Odds_Calculator_3-way'!B758="","",'True_Odds_Calculator_3-way'!B758)</f>
        <v>3.73</v>
      </c>
      <c r="C757" s="4">
        <f>IF('True_Odds_Calculator_3-way'!C758="","",'True_Odds_Calculator_3-way'!C758)</f>
        <v>1.97</v>
      </c>
      <c r="D757" s="4">
        <f t="shared" si="55"/>
        <v>2.8875284905303111E-2</v>
      </c>
      <c r="E757" s="4">
        <f t="shared" si="56"/>
        <v>4.1061107379235171</v>
      </c>
      <c r="F757" s="4">
        <f t="shared" si="57"/>
        <v>3.8688997060613213</v>
      </c>
      <c r="G757" s="4">
        <f t="shared" si="58"/>
        <v>2.0080760068718528</v>
      </c>
      <c r="I757" s="4">
        <f t="shared" si="59"/>
        <v>1.0288752849053031</v>
      </c>
    </row>
    <row r="758" spans="1:9" x14ac:dyDescent="0.2">
      <c r="A758" s="4">
        <f>IF('True_Odds_Calculator_3-way'!A759="","",'True_Odds_Calculator_3-way'!A759)</f>
        <v>3.44</v>
      </c>
      <c r="B758" s="4">
        <f>IF('True_Odds_Calculator_3-way'!B759="","",'True_Odds_Calculator_3-way'!B759)</f>
        <v>3.51</v>
      </c>
      <c r="C758" s="4">
        <f>IF('True_Odds_Calculator_3-way'!C759="","",'True_Odds_Calculator_3-way'!C759)</f>
        <v>2.21</v>
      </c>
      <c r="D758" s="4">
        <f t="shared" si="55"/>
        <v>2.808664710169495E-2</v>
      </c>
      <c r="E758" s="4">
        <f t="shared" si="56"/>
        <v>3.554475516725466</v>
      </c>
      <c r="F758" s="4">
        <f t="shared" si="57"/>
        <v>3.6292625658023461</v>
      </c>
      <c r="G758" s="4">
        <f t="shared" si="58"/>
        <v>2.2566920800308417</v>
      </c>
      <c r="I758" s="4">
        <f t="shared" si="59"/>
        <v>1.028086647101695</v>
      </c>
    </row>
    <row r="759" spans="1:9" x14ac:dyDescent="0.2">
      <c r="A759" s="4">
        <f>IF('True_Odds_Calculator_3-way'!A760="","",'True_Odds_Calculator_3-way'!A760)</f>
        <v>1.88</v>
      </c>
      <c r="B759" s="4">
        <f>IF('True_Odds_Calculator_3-way'!B760="","",'True_Odds_Calculator_3-way'!B760)</f>
        <v>3.46</v>
      </c>
      <c r="C759" s="4">
        <f>IF('True_Odds_Calculator_3-way'!C760="","",'True_Odds_Calculator_3-way'!C760)</f>
        <v>4.75</v>
      </c>
      <c r="D759" s="4">
        <f t="shared" si="55"/>
        <v>3.1458550446957334E-2</v>
      </c>
      <c r="E759" s="4">
        <f t="shared" si="56"/>
        <v>1.9178077090186827</v>
      </c>
      <c r="F759" s="4">
        <f t="shared" si="57"/>
        <v>3.5902626074831505</v>
      </c>
      <c r="G759" s="4">
        <f t="shared" si="58"/>
        <v>4.9989968936060052</v>
      </c>
      <c r="I759" s="4">
        <f t="shared" si="59"/>
        <v>1.0314585504469573</v>
      </c>
    </row>
    <row r="760" spans="1:9" x14ac:dyDescent="0.2">
      <c r="A760" s="4">
        <f>IF('True_Odds_Calculator_3-way'!A761="","",'True_Odds_Calculator_3-way'!A761)</f>
        <v>2.5099999999999998</v>
      </c>
      <c r="B760" s="4">
        <f>IF('True_Odds_Calculator_3-way'!B761="","",'True_Odds_Calculator_3-way'!B761)</f>
        <v>3.44</v>
      </c>
      <c r="C760" s="4">
        <f>IF('True_Odds_Calculator_3-way'!C761="","",'True_Odds_Calculator_3-way'!C761)</f>
        <v>2.96</v>
      </c>
      <c r="D760" s="4">
        <f t="shared" si="55"/>
        <v>2.6941886758434563E-2</v>
      </c>
      <c r="E760" s="4">
        <f t="shared" si="56"/>
        <v>2.5678836372365987</v>
      </c>
      <c r="F760" s="4">
        <f t="shared" si="57"/>
        <v>3.5496609664788665</v>
      </c>
      <c r="G760" s="4">
        <f t="shared" si="58"/>
        <v>3.0408334464951765</v>
      </c>
      <c r="I760" s="4">
        <f t="shared" si="59"/>
        <v>1.0269418867584346</v>
      </c>
    </row>
    <row r="761" spans="1:9" x14ac:dyDescent="0.2">
      <c r="A761" s="4">
        <f>IF('True_Odds_Calculator_3-way'!A762="","",'True_Odds_Calculator_3-way'!A762)</f>
        <v>1.52</v>
      </c>
      <c r="B761" s="4">
        <f>IF('True_Odds_Calculator_3-way'!B762="","",'True_Odds_Calculator_3-way'!B762)</f>
        <v>4.51</v>
      </c>
      <c r="C761" s="4">
        <f>IF('True_Odds_Calculator_3-way'!C762="","",'True_Odds_Calculator_3-way'!C762)</f>
        <v>6.64</v>
      </c>
      <c r="D761" s="4">
        <f t="shared" si="55"/>
        <v>3.0226636502832527E-2</v>
      </c>
      <c r="E761" s="4">
        <f t="shared" si="56"/>
        <v>1.5436405919524079</v>
      </c>
      <c r="F761" s="4">
        <f t="shared" si="57"/>
        <v>4.7246934247412549</v>
      </c>
      <c r="G761" s="4">
        <f t="shared" si="58"/>
        <v>7.1160771012491688</v>
      </c>
      <c r="I761" s="4">
        <f t="shared" si="59"/>
        <v>1.0302266365028325</v>
      </c>
    </row>
    <row r="762" spans="1:9" x14ac:dyDescent="0.2">
      <c r="A762" s="4">
        <f>IF('True_Odds_Calculator_3-way'!A763="","",'True_Odds_Calculator_3-way'!A763)</f>
        <v>2.2400000000000002</v>
      </c>
      <c r="B762" s="4">
        <f>IF('True_Odds_Calculator_3-way'!B763="","",'True_Odds_Calculator_3-way'!B763)</f>
        <v>3.33</v>
      </c>
      <c r="C762" s="4">
        <f>IF('True_Odds_Calculator_3-way'!C763="","",'True_Odds_Calculator_3-way'!C763)</f>
        <v>3.55</v>
      </c>
      <c r="D762" s="4">
        <f t="shared" si="55"/>
        <v>2.8419012573942082E-2</v>
      </c>
      <c r="E762" s="4">
        <f t="shared" si="56"/>
        <v>2.2885622131392176</v>
      </c>
      <c r="F762" s="4">
        <f t="shared" si="57"/>
        <v>3.4384667924198369</v>
      </c>
      <c r="G762" s="4">
        <f t="shared" si="58"/>
        <v>3.6735380156170656</v>
      </c>
      <c r="I762" s="4">
        <f t="shared" si="59"/>
        <v>1.0284190125739421</v>
      </c>
    </row>
    <row r="763" spans="1:9" x14ac:dyDescent="0.2">
      <c r="A763" s="4">
        <f>IF('True_Odds_Calculator_3-way'!A764="","",'True_Odds_Calculator_3-way'!A764)</f>
        <v>4.2300000000000004</v>
      </c>
      <c r="B763" s="4">
        <f>IF('True_Odds_Calculator_3-way'!B764="","",'True_Odds_Calculator_3-way'!B764)</f>
        <v>3.95</v>
      </c>
      <c r="C763" s="4">
        <f>IF('True_Odds_Calculator_3-way'!C764="","",'True_Odds_Calculator_3-way'!C764)</f>
        <v>1.85</v>
      </c>
      <c r="D763" s="4">
        <f t="shared" si="55"/>
        <v>3.0111716887908369E-2</v>
      </c>
      <c r="E763" s="4">
        <f t="shared" si="56"/>
        <v>4.4175585855855095</v>
      </c>
      <c r="F763" s="4">
        <f t="shared" si="57"/>
        <v>4.113071325051644</v>
      </c>
      <c r="G763" s="4">
        <f t="shared" si="58"/>
        <v>1.8850024062539226</v>
      </c>
      <c r="I763" s="4">
        <f t="shared" si="59"/>
        <v>1.0301117168879084</v>
      </c>
    </row>
    <row r="764" spans="1:9" x14ac:dyDescent="0.2">
      <c r="A764" s="4">
        <f>IF('True_Odds_Calculator_3-way'!A765="","",'True_Odds_Calculator_3-way'!A765)</f>
        <v>2.72</v>
      </c>
      <c r="B764" s="4">
        <f>IF('True_Odds_Calculator_3-way'!B765="","",'True_Odds_Calculator_3-way'!B765)</f>
        <v>3.73</v>
      </c>
      <c r="C764" s="4">
        <f>IF('True_Odds_Calculator_3-way'!C765="","",'True_Odds_Calculator_3-way'!C765)</f>
        <v>2.5499999999999998</v>
      </c>
      <c r="D764" s="4">
        <f t="shared" si="55"/>
        <v>2.7900436313935906E-2</v>
      </c>
      <c r="E764" s="4">
        <f t="shared" si="56"/>
        <v>2.7905919170680429</v>
      </c>
      <c r="F764" s="4">
        <f t="shared" si="57"/>
        <v>3.8640418436955164</v>
      </c>
      <c r="G764" s="4">
        <f t="shared" si="58"/>
        <v>2.6119432017117292</v>
      </c>
      <c r="I764" s="4">
        <f t="shared" si="59"/>
        <v>1.0279004363139359</v>
      </c>
    </row>
    <row r="765" spans="1:9" x14ac:dyDescent="0.2">
      <c r="A765" s="4">
        <f>IF('True_Odds_Calculator_3-way'!A766="","",'True_Odds_Calculator_3-way'!A766)</f>
        <v>4</v>
      </c>
      <c r="B765" s="4">
        <f>IF('True_Odds_Calculator_3-way'!B766="","",'True_Odds_Calculator_3-way'!B766)</f>
        <v>3.61</v>
      </c>
      <c r="C765" s="4">
        <f>IF('True_Odds_Calculator_3-way'!C766="","",'True_Odds_Calculator_3-way'!C766)</f>
        <v>1.99</v>
      </c>
      <c r="D765" s="4">
        <f t="shared" si="55"/>
        <v>2.9520873063377806E-2</v>
      </c>
      <c r="E765" s="4">
        <f t="shared" si="56"/>
        <v>4.1638957852333434</v>
      </c>
      <c r="F765" s="4">
        <f t="shared" si="57"/>
        <v>3.7429629597467833</v>
      </c>
      <c r="G765" s="4">
        <f t="shared" si="58"/>
        <v>2.029746866737145</v>
      </c>
      <c r="I765" s="4">
        <f t="shared" si="59"/>
        <v>1.0295208730633778</v>
      </c>
    </row>
    <row r="766" spans="1:9" x14ac:dyDescent="0.2">
      <c r="A766" s="4">
        <f>IF('True_Odds_Calculator_3-way'!A767="","",'True_Odds_Calculator_3-way'!A767)</f>
        <v>1.79</v>
      </c>
      <c r="B766" s="4">
        <f>IF('True_Odds_Calculator_3-way'!B767="","",'True_Odds_Calculator_3-way'!B767)</f>
        <v>3.57</v>
      </c>
      <c r="C766" s="4">
        <f>IF('True_Odds_Calculator_3-way'!C767="","",'True_Odds_Calculator_3-way'!C767)</f>
        <v>5.23</v>
      </c>
      <c r="D766" s="4">
        <f t="shared" si="55"/>
        <v>2.9975851605156034E-2</v>
      </c>
      <c r="E766" s="4">
        <f t="shared" si="56"/>
        <v>1.8225982476490494</v>
      </c>
      <c r="F766" s="4">
        <f t="shared" si="57"/>
        <v>3.7020570522709058</v>
      </c>
      <c r="G766" s="4">
        <f t="shared" si="58"/>
        <v>5.5183788998764891</v>
      </c>
      <c r="I766" s="4">
        <f t="shared" si="59"/>
        <v>1.029975851605156</v>
      </c>
    </row>
    <row r="767" spans="1:9" x14ac:dyDescent="0.2">
      <c r="A767" s="4">
        <f>IF('True_Odds_Calculator_3-way'!A768="","",'True_Odds_Calculator_3-way'!A768)</f>
        <v>3.9</v>
      </c>
      <c r="B767" s="4">
        <f>IF('True_Odds_Calculator_3-way'!B768="","",'True_Odds_Calculator_3-way'!B768)</f>
        <v>3.21</v>
      </c>
      <c r="C767" s="4">
        <f>IF('True_Odds_Calculator_3-way'!C768="","",'True_Odds_Calculator_3-way'!C768)</f>
        <v>2.17</v>
      </c>
      <c r="D767" s="4">
        <f t="shared" si="55"/>
        <v>2.8766229248592845E-2</v>
      </c>
      <c r="E767" s="4">
        <f t="shared" si="56"/>
        <v>4.0515106909403285</v>
      </c>
      <c r="F767" s="4">
        <f t="shared" si="57"/>
        <v>3.3119411009556825</v>
      </c>
      <c r="G767" s="4">
        <f t="shared" si="58"/>
        <v>2.2161119091961421</v>
      </c>
      <c r="I767" s="4">
        <f t="shared" si="59"/>
        <v>1.0287662292485928</v>
      </c>
    </row>
    <row r="768" spans="1:9" x14ac:dyDescent="0.2">
      <c r="A768" s="4">
        <f>IF('True_Odds_Calculator_3-way'!A769="","",'True_Odds_Calculator_3-way'!A769)</f>
        <v>1.99</v>
      </c>
      <c r="B768" s="4">
        <f>IF('True_Odds_Calculator_3-way'!B769="","",'True_Odds_Calculator_3-way'!B769)</f>
        <v>3.6</v>
      </c>
      <c r="C768" s="4">
        <f>IF('True_Odds_Calculator_3-way'!C769="","",'True_Odds_Calculator_3-way'!C769)</f>
        <v>4.03</v>
      </c>
      <c r="D768" s="4">
        <f t="shared" si="55"/>
        <v>2.8429298408225279E-2</v>
      </c>
      <c r="E768" s="4">
        <f t="shared" si="56"/>
        <v>2.0282489236174697</v>
      </c>
      <c r="F768" s="4">
        <f t="shared" si="57"/>
        <v>3.7271523931161976</v>
      </c>
      <c r="G768" s="4">
        <f t="shared" si="58"/>
        <v>4.1900168446758341</v>
      </c>
      <c r="I768" s="4">
        <f t="shared" si="59"/>
        <v>1.0284292984082253</v>
      </c>
    </row>
    <row r="769" spans="1:9" x14ac:dyDescent="0.2">
      <c r="A769" s="4">
        <f>IF('True_Odds_Calculator_3-way'!A770="","",'True_Odds_Calculator_3-way'!A770)</f>
        <v>1.84</v>
      </c>
      <c r="B769" s="4">
        <f>IF('True_Odds_Calculator_3-way'!B770="","",'True_Odds_Calculator_3-way'!B770)</f>
        <v>3.64</v>
      </c>
      <c r="C769" s="4">
        <f>IF('True_Odds_Calculator_3-way'!C770="","",'True_Odds_Calculator_3-way'!C770)</f>
        <v>4.74</v>
      </c>
      <c r="D769" s="4">
        <f t="shared" si="55"/>
        <v>2.9173999729860789E-2</v>
      </c>
      <c r="E769" s="4">
        <f t="shared" si="56"/>
        <v>1.87352368338556</v>
      </c>
      <c r="F769" s="4">
        <f t="shared" si="57"/>
        <v>3.7735762456780519</v>
      </c>
      <c r="G769" s="4">
        <f t="shared" si="58"/>
        <v>4.969047861532629</v>
      </c>
      <c r="I769" s="4">
        <f t="shared" si="59"/>
        <v>1.0291739997298608</v>
      </c>
    </row>
    <row r="770" spans="1:9" x14ac:dyDescent="0.2">
      <c r="A770" s="4">
        <f>IF('True_Odds_Calculator_3-way'!A771="","",'True_Odds_Calculator_3-way'!A771)</f>
        <v>1.95</v>
      </c>
      <c r="B770" s="4">
        <f>IF('True_Odds_Calculator_3-way'!B771="","",'True_Odds_Calculator_3-way'!B771)</f>
        <v>3.41</v>
      </c>
      <c r="C770" s="4">
        <f>IF('True_Odds_Calculator_3-way'!C771="","",'True_Odds_Calculator_3-way'!C771)</f>
        <v>4.47</v>
      </c>
      <c r="D770" s="4">
        <f t="shared" si="55"/>
        <v>2.9789291317760647E-2</v>
      </c>
      <c r="E770" s="4">
        <f t="shared" si="56"/>
        <v>1.9885034709689979</v>
      </c>
      <c r="F770" s="4">
        <f t="shared" si="57"/>
        <v>3.5295109872461143</v>
      </c>
      <c r="G770" s="4">
        <f t="shared" si="58"/>
        <v>4.6776210960829223</v>
      </c>
      <c r="I770" s="4">
        <f t="shared" si="59"/>
        <v>1.0297892913177606</v>
      </c>
    </row>
    <row r="771" spans="1:9" x14ac:dyDescent="0.2">
      <c r="A771" s="4">
        <f>IF('True_Odds_Calculator_3-way'!A772="","",'True_Odds_Calculator_3-way'!A772)</f>
        <v>2.15</v>
      </c>
      <c r="B771" s="4">
        <f>IF('True_Odds_Calculator_3-way'!B772="","",'True_Odds_Calculator_3-way'!B772)</f>
        <v>3.35</v>
      </c>
      <c r="C771" s="4">
        <f>IF('True_Odds_Calculator_3-way'!C772="","",'True_Odds_Calculator_3-way'!C772)</f>
        <v>3.78</v>
      </c>
      <c r="D771" s="4">
        <f t="shared" ref="D771:D834" si="60">IF(A771="","",((1/A771)+(1/B771)+(1/C771))-1)</f>
        <v>2.8174006306599164E-2</v>
      </c>
      <c r="E771" s="4">
        <f t="shared" ref="E771:E834" si="61">IF(A771="","",(3*A771)/(3-($D771*A771)))</f>
        <v>2.1943060479099024</v>
      </c>
      <c r="F771" s="4">
        <f t="shared" ref="F771:F834" si="62">IF(B771="","",(3*B771)/(3-($D771*B771)))</f>
        <v>3.4588177750863367</v>
      </c>
      <c r="G771" s="4">
        <f t="shared" ref="G771:G834" si="63">IF(C771="","",(3*C771)/(3-($D771*C771)))</f>
        <v>3.9191260265493306</v>
      </c>
      <c r="I771" s="4">
        <f t="shared" ref="I771:I834" si="64">IF(A771="","",D771+1)</f>
        <v>1.0281740063065992</v>
      </c>
    </row>
    <row r="772" spans="1:9" x14ac:dyDescent="0.2">
      <c r="A772" s="4">
        <f>IF('True_Odds_Calculator_3-way'!A773="","",'True_Odds_Calculator_3-way'!A773)</f>
        <v>3.48</v>
      </c>
      <c r="B772" s="4">
        <f>IF('True_Odds_Calculator_3-way'!B773="","",'True_Odds_Calculator_3-way'!B773)</f>
        <v>3.4</v>
      </c>
      <c r="C772" s="4">
        <f>IF('True_Odds_Calculator_3-way'!C773="","",'True_Odds_Calculator_3-way'!C773)</f>
        <v>2.2400000000000002</v>
      </c>
      <c r="D772" s="4">
        <f t="shared" si="60"/>
        <v>2.7902540326475433E-2</v>
      </c>
      <c r="E772" s="4">
        <f t="shared" si="61"/>
        <v>3.5964046374965624</v>
      </c>
      <c r="F772" s="4">
        <f t="shared" si="62"/>
        <v>3.5110288403114351</v>
      </c>
      <c r="G772" s="4">
        <f t="shared" si="63"/>
        <v>2.2876608908612153</v>
      </c>
      <c r="I772" s="4">
        <f t="shared" si="64"/>
        <v>1.0279025403264754</v>
      </c>
    </row>
    <row r="773" spans="1:9" x14ac:dyDescent="0.2">
      <c r="A773" s="4">
        <f>IF('True_Odds_Calculator_3-way'!A774="","",'True_Odds_Calculator_3-way'!A774)</f>
        <v>2.0499999999999998</v>
      </c>
      <c r="B773" s="4">
        <f>IF('True_Odds_Calculator_3-way'!B774="","",'True_Odds_Calculator_3-way'!B774)</f>
        <v>3.43</v>
      </c>
      <c r="C773" s="4">
        <f>IF('True_Odds_Calculator_3-way'!C774="","",'True_Odds_Calculator_3-way'!C774)</f>
        <v>4.0199999999999996</v>
      </c>
      <c r="D773" s="4">
        <f t="shared" si="60"/>
        <v>2.8106286458626339E-2</v>
      </c>
      <c r="E773" s="4">
        <f t="shared" si="61"/>
        <v>2.0901432119676628</v>
      </c>
      <c r="F773" s="4">
        <f t="shared" si="62"/>
        <v>3.543882135676534</v>
      </c>
      <c r="G773" s="4">
        <f t="shared" si="63"/>
        <v>4.1773283093670299</v>
      </c>
      <c r="I773" s="4">
        <f t="shared" si="64"/>
        <v>1.0281062864586263</v>
      </c>
    </row>
    <row r="774" spans="1:9" x14ac:dyDescent="0.2">
      <c r="A774" s="4">
        <f>IF('True_Odds_Calculator_3-way'!A775="","",'True_Odds_Calculator_3-way'!A775)</f>
        <v>2.84</v>
      </c>
      <c r="B774" s="4">
        <f>IF('True_Odds_Calculator_3-way'!B775="","",'True_Odds_Calculator_3-way'!B775)</f>
        <v>3.07</v>
      </c>
      <c r="C774" s="4">
        <f>IF('True_Odds_Calculator_3-way'!C775="","",'True_Odds_Calculator_3-way'!C775)</f>
        <v>2.86</v>
      </c>
      <c r="D774" s="4">
        <f t="shared" si="60"/>
        <v>2.749592472948903E-2</v>
      </c>
      <c r="E774" s="4">
        <f t="shared" si="61"/>
        <v>2.915899329907564</v>
      </c>
      <c r="F774" s="4">
        <f t="shared" si="62"/>
        <v>3.1588830604459974</v>
      </c>
      <c r="G774" s="4">
        <f t="shared" si="63"/>
        <v>2.9369865879191397</v>
      </c>
      <c r="I774" s="4">
        <f t="shared" si="64"/>
        <v>1.027495924729489</v>
      </c>
    </row>
    <row r="775" spans="1:9" x14ac:dyDescent="0.2">
      <c r="A775" s="4">
        <f>IF('True_Odds_Calculator_3-way'!A776="","",'True_Odds_Calculator_3-way'!A776)</f>
        <v>3.53</v>
      </c>
      <c r="B775" s="4">
        <f>IF('True_Odds_Calculator_3-way'!B776="","",'True_Odds_Calculator_3-way'!B776)</f>
        <v>3.28</v>
      </c>
      <c r="C775" s="4">
        <f>IF('True_Odds_Calculator_3-way'!C776="","",'True_Odds_Calculator_3-way'!C776)</f>
        <v>2.2799999999999998</v>
      </c>
      <c r="D775" s="4">
        <f t="shared" si="60"/>
        <v>2.6760658988727926E-2</v>
      </c>
      <c r="E775" s="4">
        <f t="shared" si="61"/>
        <v>3.6447678173141278</v>
      </c>
      <c r="F775" s="4">
        <f t="shared" si="62"/>
        <v>3.3788597618166696</v>
      </c>
      <c r="G775" s="4">
        <f t="shared" si="63"/>
        <v>2.3273335442921912</v>
      </c>
      <c r="I775" s="4">
        <f t="shared" si="64"/>
        <v>1.0267606589887279</v>
      </c>
    </row>
    <row r="776" spans="1:9" x14ac:dyDescent="0.2">
      <c r="A776" s="4">
        <f>IF('True_Odds_Calculator_3-way'!A777="","",'True_Odds_Calculator_3-way'!A777)</f>
        <v>2.17</v>
      </c>
      <c r="B776" s="4">
        <f>IF('True_Odds_Calculator_3-way'!B777="","",'True_Odds_Calculator_3-way'!B777)</f>
        <v>3.32</v>
      </c>
      <c r="C776" s="4">
        <f>IF('True_Odds_Calculator_3-way'!C777="","",'True_Odds_Calculator_3-way'!C777)</f>
        <v>3.76</v>
      </c>
      <c r="D776" s="4">
        <f t="shared" si="60"/>
        <v>2.7991759173176645E-2</v>
      </c>
      <c r="E776" s="4">
        <f t="shared" si="61"/>
        <v>2.214844787370013</v>
      </c>
      <c r="F776" s="4">
        <f t="shared" si="62"/>
        <v>3.4261332016602144</v>
      </c>
      <c r="G776" s="4">
        <f t="shared" si="63"/>
        <v>3.8967082337885914</v>
      </c>
      <c r="I776" s="4">
        <f t="shared" si="64"/>
        <v>1.0279917591731766</v>
      </c>
    </row>
    <row r="777" spans="1:9" x14ac:dyDescent="0.2">
      <c r="A777" s="4">
        <f>IF('True_Odds_Calculator_3-way'!A778="","",'True_Odds_Calculator_3-way'!A778)</f>
        <v>2.4900000000000002</v>
      </c>
      <c r="B777" s="4">
        <f>IF('True_Odds_Calculator_3-way'!B778="","",'True_Odds_Calculator_3-way'!B778)</f>
        <v>3.35</v>
      </c>
      <c r="C777" s="4">
        <f>IF('True_Odds_Calculator_3-way'!C778="","",'True_Odds_Calculator_3-way'!C778)</f>
        <v>3.05</v>
      </c>
      <c r="D777" s="4">
        <f t="shared" si="60"/>
        <v>2.7982740848394805E-2</v>
      </c>
      <c r="E777" s="4">
        <f t="shared" si="61"/>
        <v>2.5492070543067396</v>
      </c>
      <c r="F777" s="4">
        <f t="shared" si="62"/>
        <v>3.4580552135495544</v>
      </c>
      <c r="G777" s="4">
        <f t="shared" si="63"/>
        <v>3.1393106242345779</v>
      </c>
      <c r="I777" s="4">
        <f t="shared" si="64"/>
        <v>1.0279827408483948</v>
      </c>
    </row>
    <row r="778" spans="1:9" x14ac:dyDescent="0.2">
      <c r="A778" s="4">
        <f>IF('True_Odds_Calculator_3-way'!A779="","",'True_Odds_Calculator_3-way'!A779)</f>
        <v>4.59</v>
      </c>
      <c r="B778" s="4">
        <f>IF('True_Odds_Calculator_3-way'!B779="","",'True_Odds_Calculator_3-way'!B779)</f>
        <v>3.7</v>
      </c>
      <c r="C778" s="4">
        <f>IF('True_Odds_Calculator_3-way'!C779="","",'True_Odds_Calculator_3-way'!C779)</f>
        <v>1.77</v>
      </c>
      <c r="D778" s="4">
        <f t="shared" si="60"/>
        <v>5.3106945429976182E-2</v>
      </c>
      <c r="E778" s="4">
        <f t="shared" si="61"/>
        <v>4.9959380874108952</v>
      </c>
      <c r="F778" s="4">
        <f t="shared" si="62"/>
        <v>3.9593304681006876</v>
      </c>
      <c r="G778" s="4">
        <f t="shared" si="63"/>
        <v>1.8272535130360887</v>
      </c>
      <c r="I778" s="4">
        <f t="shared" si="64"/>
        <v>1.0531069454299762</v>
      </c>
    </row>
    <row r="779" spans="1:9" x14ac:dyDescent="0.2">
      <c r="A779" s="4">
        <f>IF('True_Odds_Calculator_3-way'!A780="","",'True_Odds_Calculator_3-way'!A780)</f>
        <v>2.21</v>
      </c>
      <c r="B779" s="4">
        <f>IF('True_Odds_Calculator_3-way'!B780="","",'True_Odds_Calculator_3-way'!B780)</f>
        <v>3.32</v>
      </c>
      <c r="C779" s="4">
        <f>IF('True_Odds_Calculator_3-way'!C780="","",'True_Odds_Calculator_3-way'!C780)</f>
        <v>3.37</v>
      </c>
      <c r="D779" s="4">
        <f t="shared" si="60"/>
        <v>5.0429412104424198E-2</v>
      </c>
      <c r="E779" s="4">
        <f t="shared" si="61"/>
        <v>2.2952684587266199</v>
      </c>
      <c r="F779" s="4">
        <f t="shared" si="62"/>
        <v>3.5162360322947808</v>
      </c>
      <c r="G779" s="4">
        <f t="shared" si="63"/>
        <v>3.5723714094290182</v>
      </c>
      <c r="I779" s="4">
        <f t="shared" si="64"/>
        <v>1.0504294121044242</v>
      </c>
    </row>
    <row r="780" spans="1:9" x14ac:dyDescent="0.2">
      <c r="A780" s="4">
        <f>IF('True_Odds_Calculator_3-way'!A781="","",'True_Odds_Calculator_3-way'!A781)</f>
        <v>2.82</v>
      </c>
      <c r="B780" s="4">
        <f>IF('True_Odds_Calculator_3-way'!B781="","",'True_Odds_Calculator_3-way'!B781)</f>
        <v>3.28</v>
      </c>
      <c r="C780" s="4">
        <f>IF('True_Odds_Calculator_3-way'!C781="","",'True_Odds_Calculator_3-way'!C781)</f>
        <v>2.6</v>
      </c>
      <c r="D780" s="4">
        <f t="shared" si="60"/>
        <v>4.4103362473886687E-2</v>
      </c>
      <c r="E780" s="4">
        <f t="shared" si="61"/>
        <v>2.9419655381644279</v>
      </c>
      <c r="F780" s="4">
        <f t="shared" si="62"/>
        <v>3.4461733641074241</v>
      </c>
      <c r="G780" s="4">
        <f t="shared" si="63"/>
        <v>2.7033291167319149</v>
      </c>
      <c r="I780" s="4">
        <f t="shared" si="64"/>
        <v>1.0441033624738867</v>
      </c>
    </row>
    <row r="781" spans="1:9" x14ac:dyDescent="0.2">
      <c r="A781" s="4">
        <f>IF('True_Odds_Calculator_3-way'!A782="","",'True_Odds_Calculator_3-way'!A782)</f>
        <v>1.47</v>
      </c>
      <c r="B781" s="4">
        <f>IF('True_Odds_Calculator_3-way'!B782="","",'True_Odds_Calculator_3-way'!B782)</f>
        <v>4.63</v>
      </c>
      <c r="C781" s="4">
        <f>IF('True_Odds_Calculator_3-way'!C782="","",'True_Odds_Calculator_3-way'!C782)</f>
        <v>6.3</v>
      </c>
      <c r="D781" s="4">
        <f t="shared" si="60"/>
        <v>5.4984988955985692E-2</v>
      </c>
      <c r="E781" s="4">
        <f t="shared" si="61"/>
        <v>1.5107023155672512</v>
      </c>
      <c r="F781" s="4">
        <f t="shared" si="62"/>
        <v>5.0593361030122344</v>
      </c>
      <c r="G781" s="4">
        <f t="shared" si="63"/>
        <v>7.1224143343836861</v>
      </c>
      <c r="I781" s="4">
        <f t="shared" si="64"/>
        <v>1.0549849889559857</v>
      </c>
    </row>
    <row r="782" spans="1:9" x14ac:dyDescent="0.2">
      <c r="A782" s="4">
        <f>IF('True_Odds_Calculator_3-way'!A783="","",'True_Odds_Calculator_3-way'!A783)</f>
        <v>1.74</v>
      </c>
      <c r="B782" s="4">
        <f>IF('True_Odds_Calculator_3-way'!B783="","",'True_Odds_Calculator_3-way'!B783)</f>
        <v>4.04</v>
      </c>
      <c r="C782" s="4">
        <f>IF('True_Odds_Calculator_3-way'!C783="","",'True_Odds_Calculator_3-way'!C783)</f>
        <v>4.3</v>
      </c>
      <c r="D782" s="4">
        <f t="shared" si="60"/>
        <v>5.4795535688292096E-2</v>
      </c>
      <c r="E782" s="4">
        <f t="shared" si="61"/>
        <v>1.797114844961363</v>
      </c>
      <c r="F782" s="4">
        <f t="shared" si="62"/>
        <v>4.3618680037403168</v>
      </c>
      <c r="G782" s="4">
        <f t="shared" si="63"/>
        <v>4.6665088552773488</v>
      </c>
      <c r="I782" s="4">
        <f t="shared" si="64"/>
        <v>1.0547955356882921</v>
      </c>
    </row>
    <row r="783" spans="1:9" x14ac:dyDescent="0.2">
      <c r="A783" s="4">
        <f>IF('True_Odds_Calculator_3-way'!A784="","",'True_Odds_Calculator_3-way'!A784)</f>
        <v>2.4500000000000002</v>
      </c>
      <c r="B783" s="4">
        <f>IF('True_Odds_Calculator_3-way'!B784="","",'True_Odds_Calculator_3-way'!B784)</f>
        <v>3.3</v>
      </c>
      <c r="C783" s="4">
        <f>IF('True_Odds_Calculator_3-way'!C784="","",'True_Odds_Calculator_3-way'!C784)</f>
        <v>2.95</v>
      </c>
      <c r="D783" s="4">
        <f t="shared" si="60"/>
        <v>5.0176619183883053E-2</v>
      </c>
      <c r="E783" s="4">
        <f t="shared" si="61"/>
        <v>2.5546847803772104</v>
      </c>
      <c r="F783" s="4">
        <f t="shared" si="62"/>
        <v>3.4927815676750908</v>
      </c>
      <c r="G783" s="4">
        <f t="shared" si="63"/>
        <v>3.103108431906151</v>
      </c>
      <c r="I783" s="4">
        <f t="shared" si="64"/>
        <v>1.0501766191838831</v>
      </c>
    </row>
    <row r="784" spans="1:9" x14ac:dyDescent="0.2">
      <c r="A784" s="4">
        <f>IF('True_Odds_Calculator_3-way'!A785="","",'True_Odds_Calculator_3-way'!A785)</f>
        <v>2.34</v>
      </c>
      <c r="B784" s="4">
        <f>IF('True_Odds_Calculator_3-way'!B785="","",'True_Odds_Calculator_3-way'!B785)</f>
        <v>3.43</v>
      </c>
      <c r="C784" s="4">
        <f>IF('True_Odds_Calculator_3-way'!C785="","",'True_Odds_Calculator_3-way'!C785)</f>
        <v>3.02</v>
      </c>
      <c r="D784" s="4">
        <f t="shared" si="60"/>
        <v>5.0021444669370085E-2</v>
      </c>
      <c r="E784" s="4">
        <f t="shared" si="61"/>
        <v>2.4350059624976779</v>
      </c>
      <c r="F784" s="4">
        <f t="shared" si="62"/>
        <v>3.6380652638062867</v>
      </c>
      <c r="G784" s="4">
        <f t="shared" si="63"/>
        <v>3.1801354702703444</v>
      </c>
      <c r="I784" s="4">
        <f t="shared" si="64"/>
        <v>1.0500214446693701</v>
      </c>
    </row>
    <row r="785" spans="1:9" x14ac:dyDescent="0.2">
      <c r="A785" s="4">
        <f>IF('True_Odds_Calculator_3-way'!A786="","",'True_Odds_Calculator_3-way'!A786)</f>
        <v>2.42</v>
      </c>
      <c r="B785" s="4">
        <f>IF('True_Odds_Calculator_3-way'!B786="","",'True_Odds_Calculator_3-way'!B786)</f>
        <v>3.67</v>
      </c>
      <c r="C785" s="4">
        <f>IF('True_Odds_Calculator_3-way'!C786="","",'True_Odds_Calculator_3-way'!C786)</f>
        <v>2.75</v>
      </c>
      <c r="D785" s="4">
        <f t="shared" si="60"/>
        <v>4.9339068164929056E-2</v>
      </c>
      <c r="E785" s="4">
        <f t="shared" si="61"/>
        <v>2.5203087459089275</v>
      </c>
      <c r="F785" s="4">
        <f t="shared" si="62"/>
        <v>3.905743352194436</v>
      </c>
      <c r="G785" s="4">
        <f t="shared" si="63"/>
        <v>2.8802672259096709</v>
      </c>
      <c r="I785" s="4">
        <f t="shared" si="64"/>
        <v>1.0493390681649291</v>
      </c>
    </row>
    <row r="786" spans="1:9" x14ac:dyDescent="0.2">
      <c r="A786" s="4">
        <f>IF('True_Odds_Calculator_3-way'!A787="","",'True_Odds_Calculator_3-way'!A787)</f>
        <v>2.65</v>
      </c>
      <c r="B786" s="4">
        <f>IF('True_Odds_Calculator_3-way'!B787="","",'True_Odds_Calculator_3-way'!B787)</f>
        <v>3.46</v>
      </c>
      <c r="C786" s="4">
        <f>IF('True_Odds_Calculator_3-way'!C787="","",'True_Odds_Calculator_3-way'!C787)</f>
        <v>2.61</v>
      </c>
      <c r="D786" s="4">
        <f t="shared" si="60"/>
        <v>4.951759405860745E-2</v>
      </c>
      <c r="E786" s="4">
        <f t="shared" si="61"/>
        <v>2.7712144190770061</v>
      </c>
      <c r="F786" s="4">
        <f t="shared" si="62"/>
        <v>3.6695702264664187</v>
      </c>
      <c r="G786" s="4">
        <f t="shared" si="63"/>
        <v>2.7275016060715775</v>
      </c>
      <c r="I786" s="4">
        <f t="shared" si="64"/>
        <v>1.0495175940586075</v>
      </c>
    </row>
    <row r="787" spans="1:9" x14ac:dyDescent="0.2">
      <c r="A787" s="4">
        <f>IF('True_Odds_Calculator_3-way'!A788="","",'True_Odds_Calculator_3-way'!A788)</f>
        <v>3.27</v>
      </c>
      <c r="B787" s="4">
        <f>IF('True_Odds_Calculator_3-way'!B788="","",'True_Odds_Calculator_3-way'!B788)</f>
        <v>3.3</v>
      </c>
      <c r="C787" s="4">
        <f>IF('True_Odds_Calculator_3-way'!C788="","",'True_Odds_Calculator_3-way'!C788)</f>
        <v>2.36</v>
      </c>
      <c r="D787" s="4">
        <f t="shared" si="60"/>
        <v>3.2569514143141909E-2</v>
      </c>
      <c r="E787" s="4">
        <f t="shared" si="61"/>
        <v>3.3903604064157453</v>
      </c>
      <c r="F787" s="4">
        <f t="shared" si="62"/>
        <v>3.4226203915750086</v>
      </c>
      <c r="G787" s="4">
        <f t="shared" si="63"/>
        <v>2.4220563563529294</v>
      </c>
      <c r="I787" s="4">
        <f t="shared" si="64"/>
        <v>1.0325695141431419</v>
      </c>
    </row>
    <row r="788" spans="1:9" x14ac:dyDescent="0.2">
      <c r="A788" s="4">
        <f>IF('True_Odds_Calculator_3-way'!A789="","",'True_Odds_Calculator_3-way'!A789)</f>
        <v>2.12</v>
      </c>
      <c r="B788" s="4">
        <f>IF('True_Odds_Calculator_3-way'!B789="","",'True_Odds_Calculator_3-way'!B789)</f>
        <v>3.16</v>
      </c>
      <c r="C788" s="4">
        <f>IF('True_Odds_Calculator_3-way'!C789="","",'True_Odds_Calculator_3-way'!C789)</f>
        <v>3.9</v>
      </c>
      <c r="D788" s="4">
        <f t="shared" si="60"/>
        <v>4.456406582033523E-2</v>
      </c>
      <c r="E788" s="4">
        <f t="shared" si="61"/>
        <v>2.1889337706324454</v>
      </c>
      <c r="F788" s="4">
        <f t="shared" si="62"/>
        <v>3.3156387903727969</v>
      </c>
      <c r="G788" s="4">
        <f t="shared" si="63"/>
        <v>4.1398341967160466</v>
      </c>
      <c r="I788" s="4">
        <f t="shared" si="64"/>
        <v>1.0445640658203352</v>
      </c>
    </row>
    <row r="789" spans="1:9" x14ac:dyDescent="0.2">
      <c r="A789" s="4">
        <f>IF('True_Odds_Calculator_3-way'!A790="","",'True_Odds_Calculator_3-way'!A790)</f>
        <v>1.4</v>
      </c>
      <c r="B789" s="4">
        <f>IF('True_Odds_Calculator_3-way'!B790="","",'True_Odds_Calculator_3-way'!B790)</f>
        <v>4.37</v>
      </c>
      <c r="C789" s="4">
        <f>IF('True_Odds_Calculator_3-way'!C790="","",'True_Odds_Calculator_3-way'!C790)</f>
        <v>9.14</v>
      </c>
      <c r="D789" s="4">
        <f t="shared" si="60"/>
        <v>5.2527856602785583E-2</v>
      </c>
      <c r="E789" s="4">
        <f t="shared" si="61"/>
        <v>1.4351805812258762</v>
      </c>
      <c r="F789" s="4">
        <f t="shared" si="62"/>
        <v>4.7320776559686228</v>
      </c>
      <c r="G789" s="4">
        <f t="shared" si="63"/>
        <v>10.881404085953431</v>
      </c>
      <c r="I789" s="4">
        <f t="shared" si="64"/>
        <v>1.0525278566027856</v>
      </c>
    </row>
    <row r="790" spans="1:9" x14ac:dyDescent="0.2">
      <c r="A790" s="4">
        <f>IF('True_Odds_Calculator_3-way'!A791="","",'True_Odds_Calculator_3-way'!A791)</f>
        <v>2.66</v>
      </c>
      <c r="B790" s="4">
        <f>IF('True_Odds_Calculator_3-way'!B791="","",'True_Odds_Calculator_3-way'!B791)</f>
        <v>3.42</v>
      </c>
      <c r="C790" s="4">
        <f>IF('True_Odds_Calculator_3-way'!C791="","",'True_Odds_Calculator_3-way'!C791)</f>
        <v>2.79</v>
      </c>
      <c r="D790" s="4">
        <f t="shared" si="60"/>
        <v>2.6760449510873974E-2</v>
      </c>
      <c r="E790" s="4">
        <f t="shared" si="61"/>
        <v>2.7246493868859685</v>
      </c>
      <c r="F790" s="4">
        <f t="shared" si="62"/>
        <v>3.5276166936020537</v>
      </c>
      <c r="G790" s="4">
        <f t="shared" si="63"/>
        <v>2.8612074947952815</v>
      </c>
      <c r="I790" s="4">
        <f t="shared" si="64"/>
        <v>1.026760449510874</v>
      </c>
    </row>
    <row r="791" spans="1:9" x14ac:dyDescent="0.2">
      <c r="A791" s="4">
        <f>IF('True_Odds_Calculator_3-way'!A792="","",'True_Odds_Calculator_3-way'!A792)</f>
        <v>7.45</v>
      </c>
      <c r="B791" s="4">
        <f>IF('True_Odds_Calculator_3-way'!B792="","",'True_Odds_Calculator_3-way'!B792)</f>
        <v>5.05</v>
      </c>
      <c r="C791" s="4">
        <f>IF('True_Odds_Calculator_3-way'!C792="","",'True_Odds_Calculator_3-way'!C792)</f>
        <v>1.43</v>
      </c>
      <c r="D791" s="4">
        <f t="shared" si="60"/>
        <v>3.1548689200360469E-2</v>
      </c>
      <c r="E791" s="4">
        <f t="shared" si="61"/>
        <v>8.0832929545616761</v>
      </c>
      <c r="F791" s="4">
        <f t="shared" si="62"/>
        <v>5.3332317246951124</v>
      </c>
      <c r="G791" s="4">
        <f t="shared" si="63"/>
        <v>1.4518329668906251</v>
      </c>
      <c r="I791" s="4">
        <f t="shared" si="64"/>
        <v>1.0315486892003605</v>
      </c>
    </row>
    <row r="792" spans="1:9" x14ac:dyDescent="0.2">
      <c r="A792" s="4">
        <f>IF('True_Odds_Calculator_3-way'!A793="","",'True_Odds_Calculator_3-way'!A793)</f>
        <v>1.44</v>
      </c>
      <c r="B792" s="4">
        <f>IF('True_Odds_Calculator_3-way'!B793="","",'True_Odds_Calculator_3-way'!B793)</f>
        <v>4.79</v>
      </c>
      <c r="C792" s="4">
        <f>IF('True_Odds_Calculator_3-way'!C793="","",'True_Odds_Calculator_3-way'!C793)</f>
        <v>7.71</v>
      </c>
      <c r="D792" s="4">
        <f t="shared" si="60"/>
        <v>3.2914397789746141E-2</v>
      </c>
      <c r="E792" s="4">
        <f t="shared" si="61"/>
        <v>1.4631156335886399</v>
      </c>
      <c r="F792" s="4">
        <f t="shared" si="62"/>
        <v>5.0556934867532188</v>
      </c>
      <c r="G792" s="4">
        <f t="shared" si="63"/>
        <v>8.4224555330803987</v>
      </c>
      <c r="I792" s="4">
        <f t="shared" si="64"/>
        <v>1.0329143977897461</v>
      </c>
    </row>
    <row r="793" spans="1:9" x14ac:dyDescent="0.2">
      <c r="A793" s="4">
        <f>IF('True_Odds_Calculator_3-way'!A794="","",'True_Odds_Calculator_3-way'!A794)</f>
        <v>1.43</v>
      </c>
      <c r="B793" s="4">
        <f>IF('True_Odds_Calculator_3-way'!B794="","",'True_Odds_Calculator_3-way'!B794)</f>
        <v>4.57</v>
      </c>
      <c r="C793" s="4">
        <f>IF('True_Odds_Calculator_3-way'!C794="","",'True_Odds_Calculator_3-way'!C794)</f>
        <v>8.6199999999999992</v>
      </c>
      <c r="D793" s="4">
        <f t="shared" si="60"/>
        <v>3.412836078714121E-2</v>
      </c>
      <c r="E793" s="4">
        <f t="shared" si="61"/>
        <v>1.4536477260311671</v>
      </c>
      <c r="F793" s="4">
        <f t="shared" si="62"/>
        <v>4.8206185069444389</v>
      </c>
      <c r="G793" s="4">
        <f t="shared" si="63"/>
        <v>9.557199604903353</v>
      </c>
      <c r="I793" s="4">
        <f t="shared" si="64"/>
        <v>1.0341283607871412</v>
      </c>
    </row>
    <row r="794" spans="1:9" x14ac:dyDescent="0.2">
      <c r="A794" s="4">
        <f>IF('True_Odds_Calculator_3-way'!A795="","",'True_Odds_Calculator_3-way'!A795)</f>
        <v>6.65</v>
      </c>
      <c r="B794" s="4">
        <f>IF('True_Odds_Calculator_3-way'!B795="","",'True_Odds_Calculator_3-way'!B795)</f>
        <v>4.25</v>
      </c>
      <c r="C794" s="4">
        <f>IF('True_Odds_Calculator_3-way'!C795="","",'True_Odds_Calculator_3-way'!C795)</f>
        <v>1.55</v>
      </c>
      <c r="D794" s="4">
        <f t="shared" si="60"/>
        <v>3.0831347819263444E-2</v>
      </c>
      <c r="E794" s="4">
        <f t="shared" si="61"/>
        <v>7.1378186632268577</v>
      </c>
      <c r="F794" s="4">
        <f t="shared" si="62"/>
        <v>4.4441086336256994</v>
      </c>
      <c r="G794" s="4">
        <f t="shared" si="63"/>
        <v>1.5750904501157312</v>
      </c>
      <c r="I794" s="4">
        <f t="shared" si="64"/>
        <v>1.0308313478192634</v>
      </c>
    </row>
    <row r="795" spans="1:9" x14ac:dyDescent="0.2">
      <c r="A795" s="4">
        <f>IF('True_Odds_Calculator_3-way'!A796="","",'True_Odds_Calculator_3-way'!A796)</f>
        <v>1.77</v>
      </c>
      <c r="B795" s="4">
        <f>IF('True_Odds_Calculator_3-way'!B796="","",'True_Odds_Calculator_3-way'!B796)</f>
        <v>3.85</v>
      </c>
      <c r="C795" s="4">
        <f>IF('True_Odds_Calculator_3-way'!C796="","",'True_Odds_Calculator_3-way'!C796)</f>
        <v>4.75</v>
      </c>
      <c r="D795" s="4">
        <f t="shared" si="60"/>
        <v>3.5238326942162779E-2</v>
      </c>
      <c r="E795" s="4">
        <f t="shared" si="61"/>
        <v>1.8075807108370661</v>
      </c>
      <c r="F795" s="4">
        <f t="shared" si="62"/>
        <v>4.0323531701746651</v>
      </c>
      <c r="G795" s="4">
        <f t="shared" si="63"/>
        <v>5.0306819579984845</v>
      </c>
      <c r="I795" s="4">
        <f t="shared" si="64"/>
        <v>1.0352383269421628</v>
      </c>
    </row>
    <row r="796" spans="1:9" x14ac:dyDescent="0.2">
      <c r="A796" s="4">
        <f>IF('True_Odds_Calculator_3-way'!A797="","",'True_Odds_Calculator_3-way'!A797)</f>
        <v>5.07</v>
      </c>
      <c r="B796" s="4">
        <f>IF('True_Odds_Calculator_3-way'!B797="","",'True_Odds_Calculator_3-way'!B797)</f>
        <v>3.88</v>
      </c>
      <c r="C796" s="4">
        <f>IF('True_Odds_Calculator_3-way'!C797="","",'True_Odds_Calculator_3-way'!C797)</f>
        <v>1.72</v>
      </c>
      <c r="D796" s="4">
        <f t="shared" si="60"/>
        <v>3.636596637721623E-2</v>
      </c>
      <c r="E796" s="4">
        <f t="shared" si="61"/>
        <v>5.4019986427077047</v>
      </c>
      <c r="F796" s="4">
        <f t="shared" si="62"/>
        <v>4.0714959580842169</v>
      </c>
      <c r="G796" s="4">
        <f t="shared" si="63"/>
        <v>1.7566253230632405</v>
      </c>
      <c r="I796" s="4">
        <f t="shared" si="64"/>
        <v>1.0363659663772162</v>
      </c>
    </row>
    <row r="797" spans="1:9" x14ac:dyDescent="0.2">
      <c r="A797" s="4">
        <f>IF('True_Odds_Calculator_3-way'!A798="","",'True_Odds_Calculator_3-way'!A798)</f>
        <v>2.09</v>
      </c>
      <c r="B797" s="4">
        <f>IF('True_Odds_Calculator_3-way'!B798="","",'True_Odds_Calculator_3-way'!B798)</f>
        <v>3.04</v>
      </c>
      <c r="C797" s="4">
        <f>IF('True_Odds_Calculator_3-way'!C798="","",'True_Odds_Calculator_3-way'!C798)</f>
        <v>4.5199999999999996</v>
      </c>
      <c r="D797" s="4">
        <f t="shared" si="60"/>
        <v>2.8655205995681055E-2</v>
      </c>
      <c r="E797" s="4">
        <f t="shared" si="61"/>
        <v>2.1325728217438087</v>
      </c>
      <c r="F797" s="4">
        <f t="shared" si="62"/>
        <v>3.1309131885370864</v>
      </c>
      <c r="G797" s="4">
        <f t="shared" si="63"/>
        <v>4.7239511276315564</v>
      </c>
      <c r="I797" s="4">
        <f t="shared" si="64"/>
        <v>1.0286552059956811</v>
      </c>
    </row>
    <row r="798" spans="1:9" x14ac:dyDescent="0.2">
      <c r="A798" s="4">
        <f>IF('True_Odds_Calculator_3-way'!A799="","",'True_Odds_Calculator_3-way'!A799)</f>
        <v>2.38</v>
      </c>
      <c r="B798" s="4">
        <f>IF('True_Odds_Calculator_3-way'!B799="","",'True_Odds_Calculator_3-way'!B799)</f>
        <v>3.96</v>
      </c>
      <c r="C798" s="4">
        <f>IF('True_Odds_Calculator_3-way'!C799="","",'True_Odds_Calculator_3-way'!C799)</f>
        <v>2.74</v>
      </c>
      <c r="D798" s="4">
        <f t="shared" si="60"/>
        <v>3.765682340177845E-2</v>
      </c>
      <c r="E798" s="4">
        <f t="shared" si="61"/>
        <v>2.4532906176912883</v>
      </c>
      <c r="F798" s="4">
        <f t="shared" si="62"/>
        <v>4.1671358504303555</v>
      </c>
      <c r="G798" s="4">
        <f t="shared" si="63"/>
        <v>2.8375940299067266</v>
      </c>
      <c r="I798" s="4">
        <f t="shared" si="64"/>
        <v>1.0376568234017784</v>
      </c>
    </row>
    <row r="799" spans="1:9" x14ac:dyDescent="0.2">
      <c r="A799" s="4">
        <f>IF('True_Odds_Calculator_3-way'!A800="","",'True_Odds_Calculator_3-way'!A800)</f>
        <v>1.5</v>
      </c>
      <c r="B799" s="4">
        <f>IF('True_Odds_Calculator_3-way'!B800="","",'True_Odds_Calculator_3-way'!B800)</f>
        <v>4.41</v>
      </c>
      <c r="C799" s="4">
        <f>IF('True_Odds_Calculator_3-way'!C800="","",'True_Odds_Calculator_3-way'!C800)</f>
        <v>6.71</v>
      </c>
      <c r="D799" s="4">
        <f t="shared" si="60"/>
        <v>4.2455332853459149E-2</v>
      </c>
      <c r="E799" s="4">
        <f t="shared" si="61"/>
        <v>1.5325320797777851</v>
      </c>
      <c r="F799" s="4">
        <f t="shared" si="62"/>
        <v>4.7035451448311658</v>
      </c>
      <c r="G799" s="4">
        <f t="shared" si="63"/>
        <v>7.4140240694188062</v>
      </c>
      <c r="I799" s="4">
        <f t="shared" si="64"/>
        <v>1.0424553328534591</v>
      </c>
    </row>
    <row r="800" spans="1:9" x14ac:dyDescent="0.2">
      <c r="A800" s="4">
        <f>IF('True_Odds_Calculator_3-way'!A801="","",'True_Odds_Calculator_3-way'!A801)</f>
        <v>1.88</v>
      </c>
      <c r="B800" s="4">
        <f>IF('True_Odds_Calculator_3-way'!B801="","",'True_Odds_Calculator_3-way'!B801)</f>
        <v>3.82</v>
      </c>
      <c r="C800" s="4">
        <f>IF('True_Odds_Calculator_3-way'!C801="","",'True_Odds_Calculator_3-way'!C801)</f>
        <v>4.04</v>
      </c>
      <c r="D800" s="4">
        <f t="shared" si="60"/>
        <v>4.1219750804310618E-2</v>
      </c>
      <c r="E800" s="4">
        <f t="shared" si="61"/>
        <v>1.9298500410088457</v>
      </c>
      <c r="F800" s="4">
        <f t="shared" si="62"/>
        <v>4.0316047530892556</v>
      </c>
      <c r="G800" s="4">
        <f t="shared" si="63"/>
        <v>4.2774374038766982</v>
      </c>
      <c r="I800" s="4">
        <f t="shared" si="64"/>
        <v>1.0412197508043106</v>
      </c>
    </row>
    <row r="801" spans="1:9" x14ac:dyDescent="0.2">
      <c r="A801" s="4">
        <f>IF('True_Odds_Calculator_3-way'!A802="","",'True_Odds_Calculator_3-way'!A802)</f>
        <v>1.57</v>
      </c>
      <c r="B801" s="4">
        <f>IF('True_Odds_Calculator_3-way'!B802="","",'True_Odds_Calculator_3-way'!B802)</f>
        <v>4.32</v>
      </c>
      <c r="C801" s="4">
        <f>IF('True_Odds_Calculator_3-way'!C802="","",'True_Odds_Calculator_3-way'!C802)</f>
        <v>5.71</v>
      </c>
      <c r="D801" s="4">
        <f t="shared" si="60"/>
        <v>4.3555505152100604E-2</v>
      </c>
      <c r="E801" s="4">
        <f t="shared" si="61"/>
        <v>1.6066214049339052</v>
      </c>
      <c r="F801" s="4">
        <f t="shared" si="62"/>
        <v>4.6090812408974786</v>
      </c>
      <c r="G801" s="4">
        <f t="shared" si="63"/>
        <v>6.2261520168587978</v>
      </c>
      <c r="I801" s="4">
        <f t="shared" si="64"/>
        <v>1.0435555051521006</v>
      </c>
    </row>
    <row r="802" spans="1:9" x14ac:dyDescent="0.2">
      <c r="A802" s="4">
        <f>IF('True_Odds_Calculator_3-way'!A803="","",'True_Odds_Calculator_3-way'!A803)</f>
        <v>2.0099999999999998</v>
      </c>
      <c r="B802" s="4">
        <f>IF('True_Odds_Calculator_3-way'!B803="","",'True_Odds_Calculator_3-way'!B803)</f>
        <v>3.6</v>
      </c>
      <c r="C802" s="4">
        <f>IF('True_Odds_Calculator_3-way'!C803="","",'True_Odds_Calculator_3-way'!C803)</f>
        <v>3.92</v>
      </c>
      <c r="D802" s="4">
        <f t="shared" si="60"/>
        <v>3.0392256405049611E-2</v>
      </c>
      <c r="E802" s="4">
        <f t="shared" si="61"/>
        <v>2.0517800101847135</v>
      </c>
      <c r="F802" s="4">
        <f t="shared" si="62"/>
        <v>3.7362641994562589</v>
      </c>
      <c r="G802" s="4">
        <f t="shared" si="63"/>
        <v>4.0821110317990286</v>
      </c>
      <c r="I802" s="4">
        <f t="shared" si="64"/>
        <v>1.0303922564050496</v>
      </c>
    </row>
    <row r="803" spans="1:9" x14ac:dyDescent="0.2">
      <c r="A803" s="4">
        <f>IF('True_Odds_Calculator_3-way'!A804="","",'True_Odds_Calculator_3-way'!A804)</f>
        <v>2.64</v>
      </c>
      <c r="B803" s="4">
        <f>IF('True_Odds_Calculator_3-way'!B804="","",'True_Odds_Calculator_3-way'!B804)</f>
        <v>3.43</v>
      </c>
      <c r="C803" s="4">
        <f>IF('True_Odds_Calculator_3-way'!C804="","",'True_Odds_Calculator_3-way'!C804)</f>
        <v>2.81</v>
      </c>
      <c r="D803" s="4">
        <f t="shared" si="60"/>
        <v>2.6204954413248327E-2</v>
      </c>
      <c r="E803" s="4">
        <f t="shared" si="61"/>
        <v>2.7023163884368624</v>
      </c>
      <c r="F803" s="4">
        <f t="shared" si="62"/>
        <v>3.535940299823813</v>
      </c>
      <c r="G803" s="4">
        <f t="shared" si="63"/>
        <v>2.8807078596580098</v>
      </c>
      <c r="I803" s="4">
        <f t="shared" si="64"/>
        <v>1.0262049544132483</v>
      </c>
    </row>
    <row r="804" spans="1:9" x14ac:dyDescent="0.2">
      <c r="A804" s="4">
        <f>IF('True_Odds_Calculator_3-way'!A805="","",'True_Odds_Calculator_3-way'!A805)</f>
        <v>2.0499999999999998</v>
      </c>
      <c r="B804" s="4">
        <f>IF('True_Odds_Calculator_3-way'!B805="","",'True_Odds_Calculator_3-way'!B805)</f>
        <v>3.56</v>
      </c>
      <c r="C804" s="4">
        <f>IF('True_Odds_Calculator_3-way'!C805="","",'True_Odds_Calculator_3-way'!C805)</f>
        <v>3.84</v>
      </c>
      <c r="D804" s="4">
        <f t="shared" si="60"/>
        <v>2.912042111994162E-2</v>
      </c>
      <c r="E804" s="4">
        <f t="shared" si="61"/>
        <v>2.09162107240879</v>
      </c>
      <c r="F804" s="4">
        <f t="shared" si="62"/>
        <v>3.6874234646437358</v>
      </c>
      <c r="G804" s="4">
        <f t="shared" si="63"/>
        <v>3.9886744043055486</v>
      </c>
      <c r="I804" s="4">
        <f t="shared" si="64"/>
        <v>1.0291204211199416</v>
      </c>
    </row>
    <row r="805" spans="1:9" x14ac:dyDescent="0.2">
      <c r="A805" s="4">
        <f>IF('True_Odds_Calculator_3-way'!A806="","",'True_Odds_Calculator_3-way'!A806)</f>
        <v>2.4900000000000002</v>
      </c>
      <c r="B805" s="4">
        <f>IF('True_Odds_Calculator_3-way'!B806="","",'True_Odds_Calculator_3-way'!B806)</f>
        <v>3.56</v>
      </c>
      <c r="C805" s="4">
        <f>IF('True_Odds_Calculator_3-way'!C806="","",'True_Odds_Calculator_3-way'!C806)</f>
        <v>2.9</v>
      </c>
      <c r="D805" s="4">
        <f t="shared" si="60"/>
        <v>2.7332888314202108E-2</v>
      </c>
      <c r="E805" s="4">
        <f t="shared" si="61"/>
        <v>2.5478001517045619</v>
      </c>
      <c r="F805" s="4">
        <f t="shared" si="62"/>
        <v>3.6793394769937153</v>
      </c>
      <c r="G805" s="4">
        <f t="shared" si="63"/>
        <v>2.9787026622830863</v>
      </c>
      <c r="I805" s="4">
        <f t="shared" si="64"/>
        <v>1.0273328883142021</v>
      </c>
    </row>
    <row r="806" spans="1:9" x14ac:dyDescent="0.2">
      <c r="A806" s="4">
        <f>IF('True_Odds_Calculator_3-way'!A807="","",'True_Odds_Calculator_3-way'!A807)</f>
        <v>4.01</v>
      </c>
      <c r="B806" s="4">
        <f>IF('True_Odds_Calculator_3-way'!B807="","",'True_Odds_Calculator_3-way'!B807)</f>
        <v>3.65</v>
      </c>
      <c r="C806" s="4">
        <f>IF('True_Odds_Calculator_3-way'!C807="","",'True_Odds_Calculator_3-way'!C807)</f>
        <v>2</v>
      </c>
      <c r="D806" s="4">
        <f t="shared" si="60"/>
        <v>2.3349161343217295E-2</v>
      </c>
      <c r="E806" s="4">
        <f t="shared" si="61"/>
        <v>4.139184125562652</v>
      </c>
      <c r="F806" s="4">
        <f t="shared" si="62"/>
        <v>3.7567214938078837</v>
      </c>
      <c r="G806" s="4">
        <f t="shared" si="63"/>
        <v>2.031624485263499</v>
      </c>
      <c r="I806" s="4">
        <f t="shared" si="64"/>
        <v>1.0233491613432173</v>
      </c>
    </row>
    <row r="807" spans="1:9" x14ac:dyDescent="0.2">
      <c r="A807" s="4">
        <f>IF('True_Odds_Calculator_3-way'!A808="","",'True_Odds_Calculator_3-way'!A808)</f>
        <v>1.63</v>
      </c>
      <c r="B807" s="4">
        <f>IF('True_Odds_Calculator_3-way'!B808="","",'True_Odds_Calculator_3-way'!B808)</f>
        <v>4.26</v>
      </c>
      <c r="C807" s="4">
        <f>IF('True_Odds_Calculator_3-way'!C808="","",'True_Odds_Calculator_3-way'!C808)</f>
        <v>5.68</v>
      </c>
      <c r="D807" s="4">
        <f t="shared" si="60"/>
        <v>2.4295054581065179E-2</v>
      </c>
      <c r="E807" s="4">
        <f t="shared" si="61"/>
        <v>1.65180433420821</v>
      </c>
      <c r="F807" s="4">
        <f t="shared" si="62"/>
        <v>4.4122169741384791</v>
      </c>
      <c r="G807" s="4">
        <f t="shared" si="63"/>
        <v>5.9538698982508294</v>
      </c>
      <c r="I807" s="4">
        <f t="shared" si="64"/>
        <v>1.0242950545810652</v>
      </c>
    </row>
    <row r="808" spans="1:9" x14ac:dyDescent="0.2">
      <c r="A808" s="4">
        <f>IF('True_Odds_Calculator_3-way'!A809="","",'True_Odds_Calculator_3-way'!A809)</f>
        <v>2.0699999999999998</v>
      </c>
      <c r="B808" s="4">
        <f>IF('True_Odds_Calculator_3-way'!B809="","",'True_Odds_Calculator_3-way'!B809)</f>
        <v>3.47</v>
      </c>
      <c r="C808" s="4">
        <f>IF('True_Odds_Calculator_3-way'!C809="","",'True_Odds_Calculator_3-way'!C809)</f>
        <v>3.96</v>
      </c>
      <c r="D808" s="4">
        <f t="shared" si="60"/>
        <v>2.380147800521204E-2</v>
      </c>
      <c r="E808" s="4">
        <f t="shared" si="61"/>
        <v>2.1045632845420466</v>
      </c>
      <c r="F808" s="4">
        <f t="shared" si="62"/>
        <v>3.5682348478234043</v>
      </c>
      <c r="G808" s="4">
        <f t="shared" si="63"/>
        <v>4.0884507450381102</v>
      </c>
      <c r="I808" s="4">
        <f t="shared" si="64"/>
        <v>1.023801478005212</v>
      </c>
    </row>
    <row r="809" spans="1:9" x14ac:dyDescent="0.2">
      <c r="A809" s="4">
        <f>IF('True_Odds_Calculator_3-way'!A810="","",'True_Odds_Calculator_3-way'!A810)</f>
        <v>2.92</v>
      </c>
      <c r="B809" s="4">
        <f>IF('True_Odds_Calculator_3-way'!B810="","",'True_Odds_Calculator_3-way'!B810)</f>
        <v>3.26</v>
      </c>
      <c r="C809" s="4">
        <f>IF('True_Odds_Calculator_3-way'!C810="","",'True_Odds_Calculator_3-way'!C810)</f>
        <v>2.68</v>
      </c>
      <c r="D809" s="4">
        <f t="shared" si="60"/>
        <v>2.234854804053521E-2</v>
      </c>
      <c r="E809" s="4">
        <f t="shared" si="61"/>
        <v>2.9849299476573088</v>
      </c>
      <c r="F809" s="4">
        <f t="shared" si="62"/>
        <v>3.3411410203217784</v>
      </c>
      <c r="G809" s="4">
        <f t="shared" si="63"/>
        <v>2.7345953844465183</v>
      </c>
      <c r="I809" s="4">
        <f t="shared" si="64"/>
        <v>1.0223485480405352</v>
      </c>
    </row>
    <row r="810" spans="1:9" x14ac:dyDescent="0.2">
      <c r="A810" s="4">
        <f>IF('True_Odds_Calculator_3-way'!A811="","",'True_Odds_Calculator_3-way'!A811)</f>
        <v>1.29</v>
      </c>
      <c r="B810" s="4">
        <f>IF('True_Odds_Calculator_3-way'!B811="","",'True_Odds_Calculator_3-way'!B811)</f>
        <v>6.21</v>
      </c>
      <c r="C810" s="4">
        <f>IF('True_Odds_Calculator_3-way'!C811="","",'True_Odds_Calculator_3-way'!C811)</f>
        <v>11.4</v>
      </c>
      <c r="D810" s="4">
        <f t="shared" si="60"/>
        <v>2.3943692508430869E-2</v>
      </c>
      <c r="E810" s="4">
        <f t="shared" si="61"/>
        <v>1.3034197329569979</v>
      </c>
      <c r="F810" s="4">
        <f t="shared" si="62"/>
        <v>6.5338395892716088</v>
      </c>
      <c r="G810" s="4">
        <f t="shared" si="63"/>
        <v>12.541061408784921</v>
      </c>
      <c r="I810" s="4">
        <f t="shared" si="64"/>
        <v>1.0239436925084309</v>
      </c>
    </row>
    <row r="811" spans="1:9" x14ac:dyDescent="0.2">
      <c r="A811" s="4">
        <f>IF('True_Odds_Calculator_3-way'!A812="","",'True_Odds_Calculator_3-way'!A812)</f>
        <v>2.5499999999999998</v>
      </c>
      <c r="B811" s="4">
        <f>IF('True_Odds_Calculator_3-way'!B812="","",'True_Odds_Calculator_3-way'!B812)</f>
        <v>3.12</v>
      </c>
      <c r="C811" s="4">
        <f>IF('True_Odds_Calculator_3-way'!C812="","",'True_Odds_Calculator_3-way'!C812)</f>
        <v>3.19</v>
      </c>
      <c r="D811" s="4">
        <f t="shared" si="60"/>
        <v>2.6149307082369955E-2</v>
      </c>
      <c r="E811" s="4">
        <f t="shared" si="61"/>
        <v>2.6079670515990205</v>
      </c>
      <c r="F811" s="4">
        <f t="shared" si="62"/>
        <v>3.2072212786606813</v>
      </c>
      <c r="G811" s="4">
        <f t="shared" si="63"/>
        <v>3.2812361825417145</v>
      </c>
      <c r="I811" s="4">
        <f t="shared" si="64"/>
        <v>1.02614930708237</v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>
        <f>IF('True_Odds_Calculator_3-way'!A813="","",'True_Odds_Calculator_3-way'!A813)</f>
        <v>1.87</v>
      </c>
      <c r="B813" s="4">
        <f>IF('True_Odds_Calculator_3-way'!B813="","",'True_Odds_Calculator_3-way'!B813)</f>
        <v>3.56</v>
      </c>
      <c r="C813" s="4">
        <f>IF('True_Odds_Calculator_3-way'!C813="","",'True_Odds_Calculator_3-way'!C813)</f>
        <v>4.66</v>
      </c>
      <c r="D813" s="4">
        <f t="shared" si="60"/>
        <v>3.0250509371375855E-2</v>
      </c>
      <c r="E813" s="4">
        <f t="shared" si="61"/>
        <v>1.9059386669995744</v>
      </c>
      <c r="F813" s="4">
        <f t="shared" si="62"/>
        <v>3.6925525603876688</v>
      </c>
      <c r="G813" s="4">
        <f t="shared" si="63"/>
        <v>4.8897658149317564</v>
      </c>
      <c r="I813" s="4">
        <f t="shared" si="64"/>
        <v>1.0302505093713759</v>
      </c>
    </row>
    <row r="814" spans="1:9" x14ac:dyDescent="0.2">
      <c r="A814" s="4">
        <f>IF('True_Odds_Calculator_3-way'!A814="","",'True_Odds_Calculator_3-way'!A814)</f>
        <v>2.96</v>
      </c>
      <c r="B814" s="4">
        <f>IF('True_Odds_Calculator_3-way'!B814="","",'True_Odds_Calculator_3-way'!B814)</f>
        <v>3.27</v>
      </c>
      <c r="C814" s="4">
        <f>IF('True_Odds_Calculator_3-way'!C814="","",'True_Odds_Calculator_3-way'!C814)</f>
        <v>2.6</v>
      </c>
      <c r="D814" s="4">
        <f t="shared" si="60"/>
        <v>2.826362000673921E-2</v>
      </c>
      <c r="E814" s="4">
        <f t="shared" si="61"/>
        <v>3.0449127878838715</v>
      </c>
      <c r="F814" s="4">
        <f t="shared" si="62"/>
        <v>3.373942204219385</v>
      </c>
      <c r="G814" s="4">
        <f t="shared" si="63"/>
        <v>2.6652865603438785</v>
      </c>
      <c r="I814" s="4">
        <f t="shared" si="64"/>
        <v>1.0282636200067392</v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>
        <f>IF('True_Odds_Calculator_3-way'!A815="","",'True_Odds_Calculator_3-way'!A815)</f>
        <v>2.2000000000000002</v>
      </c>
      <c r="B817" s="4">
        <f>IF('True_Odds_Calculator_3-way'!B815="","",'True_Odds_Calculator_3-way'!B815)</f>
        <v>3.5</v>
      </c>
      <c r="C817" s="4">
        <f>IF('True_Odds_Calculator_3-way'!C815="","",'True_Odds_Calculator_3-way'!C815)</f>
        <v>3.46</v>
      </c>
      <c r="D817" s="4">
        <f t="shared" si="60"/>
        <v>2.9277081300202568E-2</v>
      </c>
      <c r="E817" s="4">
        <f t="shared" si="61"/>
        <v>2.2482700421940929</v>
      </c>
      <c r="F817" s="4">
        <f t="shared" si="62"/>
        <v>3.6237758433079428</v>
      </c>
      <c r="G817" s="4">
        <f t="shared" si="63"/>
        <v>3.5809139784946225</v>
      </c>
      <c r="I817" s="4">
        <f t="shared" si="64"/>
        <v>1.0292770813002026</v>
      </c>
    </row>
    <row r="818" spans="1:9" x14ac:dyDescent="0.2">
      <c r="A818" s="4">
        <f>IF('True_Odds_Calculator_3-way'!A816="","",'True_Odds_Calculator_3-way'!A816)</f>
        <v>2.52</v>
      </c>
      <c r="B818" s="4">
        <f>IF('True_Odds_Calculator_3-way'!B816="","",'True_Odds_Calculator_3-way'!B816)</f>
        <v>3.03</v>
      </c>
      <c r="C818" s="4">
        <f>IF('True_Odds_Calculator_3-way'!C816="","",'True_Odds_Calculator_3-way'!C816)</f>
        <v>3.2</v>
      </c>
      <c r="D818" s="4">
        <f t="shared" si="60"/>
        <v>3.9358400125726778E-2</v>
      </c>
      <c r="E818" s="4">
        <f t="shared" si="61"/>
        <v>2.6061624841074127</v>
      </c>
      <c r="F818" s="4">
        <f t="shared" si="62"/>
        <v>3.1554347938383973</v>
      </c>
      <c r="G818" s="4">
        <f t="shared" si="63"/>
        <v>3.3402305387256939</v>
      </c>
      <c r="I818" s="4">
        <f t="shared" si="64"/>
        <v>1.0393584001257268</v>
      </c>
    </row>
    <row r="819" spans="1:9" x14ac:dyDescent="0.2">
      <c r="A819" s="4">
        <f>IF('True_Odds_Calculator_3-way'!A817="","",'True_Odds_Calculator_3-way'!A817)</f>
        <v>4.05</v>
      </c>
      <c r="B819" s="4">
        <f>IF('True_Odds_Calculator_3-way'!B817="","",'True_Odds_Calculator_3-way'!B817)</f>
        <v>2.91</v>
      </c>
      <c r="C819" s="4">
        <f>IF('True_Odds_Calculator_3-way'!C817="","",'True_Odds_Calculator_3-way'!C817)</f>
        <v>2.17</v>
      </c>
      <c r="D819" s="4">
        <f t="shared" si="60"/>
        <v>5.1385685018320082E-2</v>
      </c>
      <c r="E819" s="4">
        <f t="shared" si="61"/>
        <v>4.3518938101586873</v>
      </c>
      <c r="F819" s="4">
        <f t="shared" si="62"/>
        <v>3.0626553435176214</v>
      </c>
      <c r="G819" s="4">
        <f t="shared" si="63"/>
        <v>2.2537703421342865</v>
      </c>
      <c r="I819" s="4">
        <f t="shared" si="64"/>
        <v>1.0513856850183201</v>
      </c>
    </row>
    <row r="820" spans="1:9" x14ac:dyDescent="0.2">
      <c r="A820" s="4">
        <f>IF('True_Odds_Calculator_3-way'!A818="","",'True_Odds_Calculator_3-way'!A818)</f>
        <v>1.28</v>
      </c>
      <c r="B820" s="4">
        <f>IF('True_Odds_Calculator_3-way'!B818="","",'True_Odds_Calculator_3-way'!B818)</f>
        <v>5.39</v>
      </c>
      <c r="C820" s="4">
        <f>IF('True_Odds_Calculator_3-way'!C818="","",'True_Odds_Calculator_3-way'!C818)</f>
        <v>11.12</v>
      </c>
      <c r="D820" s="4">
        <f t="shared" si="60"/>
        <v>5.6706814511285231E-2</v>
      </c>
      <c r="E820" s="4">
        <f t="shared" si="61"/>
        <v>1.3117373642242502</v>
      </c>
      <c r="F820" s="4">
        <f t="shared" si="62"/>
        <v>6.0014468724941521</v>
      </c>
      <c r="G820" s="4">
        <f t="shared" si="63"/>
        <v>14.079393634493304</v>
      </c>
      <c r="I820" s="4">
        <f t="shared" si="64"/>
        <v>1.0567068145112852</v>
      </c>
    </row>
    <row r="821" spans="1:9" x14ac:dyDescent="0.2">
      <c r="A821" s="4">
        <f>IF('True_Odds_Calculator_3-way'!A819="","",'True_Odds_Calculator_3-way'!A819)</f>
        <v>2.34</v>
      </c>
      <c r="B821" s="4">
        <f>IF('True_Odds_Calculator_3-way'!B819="","",'True_Odds_Calculator_3-way'!B819)</f>
        <v>3.3</v>
      </c>
      <c r="C821" s="4">
        <f>IF('True_Odds_Calculator_3-way'!C819="","",'True_Odds_Calculator_3-way'!C819)</f>
        <v>3.14</v>
      </c>
      <c r="D821" s="4">
        <f t="shared" si="60"/>
        <v>4.8852067960348133E-2</v>
      </c>
      <c r="E821" s="4">
        <f t="shared" si="61"/>
        <v>2.4326969768720472</v>
      </c>
      <c r="F821" s="4">
        <f t="shared" si="62"/>
        <v>3.4874035634769491</v>
      </c>
      <c r="G821" s="4">
        <f t="shared" si="63"/>
        <v>3.3092057495673628</v>
      </c>
      <c r="I821" s="4">
        <f t="shared" si="64"/>
        <v>1.0488520679603481</v>
      </c>
    </row>
    <row r="822" spans="1:9" x14ac:dyDescent="0.2">
      <c r="A822" s="4">
        <f>IF('True_Odds_Calculator_3-way'!A820="","",'True_Odds_Calculator_3-way'!A820)</f>
        <v>1.83</v>
      </c>
      <c r="B822" s="4">
        <f>IF('True_Odds_Calculator_3-way'!B820="","",'True_Odds_Calculator_3-way'!B820)</f>
        <v>3.81</v>
      </c>
      <c r="C822" s="4">
        <f>IF('True_Odds_Calculator_3-way'!C820="","",'True_Odds_Calculator_3-way'!C820)</f>
        <v>4.09</v>
      </c>
      <c r="D822" s="4">
        <f t="shared" si="60"/>
        <v>5.3414056538856336E-2</v>
      </c>
      <c r="E822" s="4">
        <f t="shared" si="61"/>
        <v>1.8916343160066731</v>
      </c>
      <c r="F822" s="4">
        <f t="shared" si="62"/>
        <v>4.0872629647630658</v>
      </c>
      <c r="G822" s="4">
        <f t="shared" si="63"/>
        <v>4.4112309730161439</v>
      </c>
      <c r="I822" s="4">
        <f t="shared" si="64"/>
        <v>1.0534140565388563</v>
      </c>
    </row>
    <row r="823" spans="1:9" x14ac:dyDescent="0.2">
      <c r="A823" s="4">
        <f>IF('True_Odds_Calculator_3-way'!A821="","",'True_Odds_Calculator_3-way'!A821)</f>
        <v>2.52</v>
      </c>
      <c r="B823" s="4">
        <f>IF('True_Odds_Calculator_3-way'!B821="","",'True_Odds_Calculator_3-way'!B821)</f>
        <v>3</v>
      </c>
      <c r="C823" s="4">
        <f>IF('True_Odds_Calculator_3-way'!C821="","",'True_Odds_Calculator_3-way'!C821)</f>
        <v>3.36</v>
      </c>
      <c r="D823" s="4">
        <f t="shared" si="60"/>
        <v>2.7777777777777679E-2</v>
      </c>
      <c r="E823" s="4">
        <f t="shared" si="61"/>
        <v>2.5802047781569968</v>
      </c>
      <c r="F823" s="4">
        <f t="shared" si="62"/>
        <v>3.0857142857142854</v>
      </c>
      <c r="G823" s="4">
        <f t="shared" si="63"/>
        <v>3.4678899082568804</v>
      </c>
      <c r="I823" s="4">
        <f t="shared" si="64"/>
        <v>1.0277777777777777</v>
      </c>
    </row>
    <row r="824" spans="1:9" x14ac:dyDescent="0.2">
      <c r="A824" s="4">
        <f>IF('True_Odds_Calculator_3-way'!A822="","",'True_Odds_Calculator_3-way'!A822)</f>
        <v>1.89</v>
      </c>
      <c r="B824" s="4">
        <f>IF('True_Odds_Calculator_3-way'!B822="","",'True_Odds_Calculator_3-way'!B822)</f>
        <v>3.83</v>
      </c>
      <c r="C824" s="4">
        <f>IF('True_Odds_Calculator_3-way'!C822="","",'True_Odds_Calculator_3-way'!C822)</f>
        <v>4.18</v>
      </c>
      <c r="D824" s="4">
        <f t="shared" si="60"/>
        <v>2.9431584605420058E-2</v>
      </c>
      <c r="E824" s="4">
        <f t="shared" si="61"/>
        <v>1.9257062494354305</v>
      </c>
      <c r="F824" s="4">
        <f t="shared" si="62"/>
        <v>3.9795280732637957</v>
      </c>
      <c r="G824" s="4">
        <f t="shared" si="63"/>
        <v>4.3587433830129756</v>
      </c>
      <c r="I824" s="4">
        <f t="shared" si="64"/>
        <v>1.0294315846054201</v>
      </c>
    </row>
    <row r="825" spans="1:9" x14ac:dyDescent="0.2">
      <c r="A825" s="4">
        <f>IF('True_Odds_Calculator_3-way'!A823="","",'True_Odds_Calculator_3-way'!A823)</f>
        <v>6.4</v>
      </c>
      <c r="B825" s="4">
        <f>IF('True_Odds_Calculator_3-way'!B823="","",'True_Odds_Calculator_3-way'!B823)</f>
        <v>4.83</v>
      </c>
      <c r="C825" s="4">
        <f>IF('True_Odds_Calculator_3-way'!C823="","",'True_Odds_Calculator_3-way'!C823)</f>
        <v>1.5</v>
      </c>
      <c r="D825" s="4">
        <f t="shared" si="60"/>
        <v>2.9956004140786696E-2</v>
      </c>
      <c r="E825" s="4">
        <f t="shared" si="61"/>
        <v>6.8369212621645534</v>
      </c>
      <c r="F825" s="4">
        <f t="shared" si="62"/>
        <v>5.0747510123672974</v>
      </c>
      <c r="G825" s="4">
        <f t="shared" si="63"/>
        <v>1.5228086308253144</v>
      </c>
      <c r="I825" s="4">
        <f t="shared" si="64"/>
        <v>1.0299560041407867</v>
      </c>
    </row>
    <row r="826" spans="1:9" x14ac:dyDescent="0.2">
      <c r="A826" s="4">
        <f>IF('True_Odds_Calculator_3-way'!A824="","",'True_Odds_Calculator_3-way'!A824)</f>
        <v>2.77</v>
      </c>
      <c r="B826" s="4">
        <f>IF('True_Odds_Calculator_3-way'!B824="","",'True_Odds_Calculator_3-way'!B824)</f>
        <v>3.66</v>
      </c>
      <c r="C826" s="4">
        <f>IF('True_Odds_Calculator_3-way'!C824="","",'True_Odds_Calculator_3-way'!C824)</f>
        <v>2.54</v>
      </c>
      <c r="D826" s="4">
        <f t="shared" si="60"/>
        <v>2.7935661442331394E-2</v>
      </c>
      <c r="E826" s="4">
        <f t="shared" si="61"/>
        <v>2.8433409295045955</v>
      </c>
      <c r="F826" s="4">
        <f t="shared" si="62"/>
        <v>3.7891395872126523</v>
      </c>
      <c r="G826" s="4">
        <f t="shared" si="63"/>
        <v>2.6015319363771172</v>
      </c>
      <c r="I826" s="4">
        <f t="shared" si="64"/>
        <v>1.0279356614423314</v>
      </c>
    </row>
    <row r="827" spans="1:9" x14ac:dyDescent="0.2">
      <c r="A827" s="4">
        <f>IF('True_Odds_Calculator_3-way'!A825="","",'True_Odds_Calculator_3-way'!A825)</f>
        <v>4.62</v>
      </c>
      <c r="B827" s="4">
        <f>IF('True_Odds_Calculator_3-way'!B825="","",'True_Odds_Calculator_3-way'!B825)</f>
        <v>4.33</v>
      </c>
      <c r="C827" s="4">
        <f>IF('True_Odds_Calculator_3-way'!C825="","",'True_Odds_Calculator_3-way'!C825)</f>
        <v>1.71</v>
      </c>
      <c r="D827" s="4">
        <f t="shared" si="60"/>
        <v>3.219242030473346E-2</v>
      </c>
      <c r="E827" s="4">
        <f t="shared" si="61"/>
        <v>4.8609900327146143</v>
      </c>
      <c r="F827" s="4">
        <f t="shared" si="62"/>
        <v>4.5409945571039474</v>
      </c>
      <c r="G827" s="4">
        <f t="shared" si="63"/>
        <v>1.7419644902243776</v>
      </c>
      <c r="I827" s="4">
        <f t="shared" si="64"/>
        <v>1.0321924203047335</v>
      </c>
    </row>
    <row r="828" spans="1:9" x14ac:dyDescent="0.2">
      <c r="A828" s="4">
        <f>IF('True_Odds_Calculator_3-way'!A826="","",'True_Odds_Calculator_3-way'!A826)</f>
        <v>3.05</v>
      </c>
      <c r="B828" s="4">
        <f>IF('True_Odds_Calculator_3-way'!B826="","",'True_Odds_Calculator_3-way'!B826)</f>
        <v>3.45</v>
      </c>
      <c r="C828" s="4">
        <f>IF('True_Odds_Calculator_3-way'!C826="","",'True_Odds_Calculator_3-way'!C826)</f>
        <v>2.44</v>
      </c>
      <c r="D828" s="4">
        <f t="shared" si="60"/>
        <v>2.7559990496555109E-2</v>
      </c>
      <c r="E828" s="4">
        <f t="shared" si="61"/>
        <v>3.1379224652087476</v>
      </c>
      <c r="F828" s="4">
        <f t="shared" si="62"/>
        <v>3.5629232505643351</v>
      </c>
      <c r="G828" s="4">
        <f t="shared" si="63"/>
        <v>2.4959478157738686</v>
      </c>
      <c r="I828" s="4">
        <f t="shared" si="64"/>
        <v>1.0275599904965551</v>
      </c>
    </row>
    <row r="829" spans="1:9" x14ac:dyDescent="0.2">
      <c r="A829" s="4">
        <f>IF('True_Odds_Calculator_3-way'!A827="","",'True_Odds_Calculator_3-way'!A827)</f>
        <v>3.48</v>
      </c>
      <c r="B829" s="4">
        <f>IF('True_Odds_Calculator_3-way'!B827="","",'True_Odds_Calculator_3-way'!B827)</f>
        <v>3.47</v>
      </c>
      <c r="C829" s="4">
        <f>IF('True_Odds_Calculator_3-way'!C827="","",'True_Odds_Calculator_3-way'!C827)</f>
        <v>2.21</v>
      </c>
      <c r="D829" s="4">
        <f t="shared" si="60"/>
        <v>2.8029447662231588E-2</v>
      </c>
      <c r="E829" s="4">
        <f t="shared" si="61"/>
        <v>3.5969518659204858</v>
      </c>
      <c r="F829" s="4">
        <f t="shared" si="62"/>
        <v>3.5862694661655938</v>
      </c>
      <c r="G829" s="4">
        <f t="shared" si="63"/>
        <v>2.256594985125755</v>
      </c>
      <c r="I829" s="4">
        <f t="shared" si="64"/>
        <v>1.0280294476622316</v>
      </c>
    </row>
    <row r="830" spans="1:9" x14ac:dyDescent="0.2">
      <c r="A830" s="4">
        <f>IF('True_Odds_Calculator_3-way'!A828="","",'True_Odds_Calculator_3-way'!A828)</f>
        <v>2.8</v>
      </c>
      <c r="B830" s="4">
        <f>IF('True_Odds_Calculator_3-way'!B828="","",'True_Odds_Calculator_3-way'!B828)</f>
        <v>3.3</v>
      </c>
      <c r="C830" s="4">
        <f>IF('True_Odds_Calculator_3-way'!C828="","",'True_Odds_Calculator_3-way'!C828)</f>
        <v>2.72</v>
      </c>
      <c r="D830" s="4">
        <f t="shared" si="60"/>
        <v>2.7820218996689627E-2</v>
      </c>
      <c r="E830" s="4">
        <f t="shared" si="61"/>
        <v>2.8746416153236134</v>
      </c>
      <c r="F830" s="4">
        <f t="shared" si="62"/>
        <v>3.404175395506754</v>
      </c>
      <c r="G830" s="4">
        <f t="shared" si="63"/>
        <v>2.7903837044054955</v>
      </c>
      <c r="I830" s="4">
        <f t="shared" si="64"/>
        <v>1.0278202189966896</v>
      </c>
    </row>
    <row r="831" spans="1:9" x14ac:dyDescent="0.2">
      <c r="A831" s="4">
        <f>IF('True_Odds_Calculator_3-way'!A829="","",'True_Odds_Calculator_3-way'!A829)</f>
        <v>1.1100000000000001</v>
      </c>
      <c r="B831" s="4">
        <f>IF('True_Odds_Calculator_3-way'!B829="","",'True_Odds_Calculator_3-way'!B829)</f>
        <v>10.46</v>
      </c>
      <c r="C831" s="4">
        <f>IF('True_Odds_Calculator_3-way'!C829="","",'True_Odds_Calculator_3-way'!C829)</f>
        <v>25.13</v>
      </c>
      <c r="D831" s="4">
        <f t="shared" si="60"/>
        <v>3.6296271360742871E-2</v>
      </c>
      <c r="E831" s="4">
        <f t="shared" si="61"/>
        <v>1.1251097974925555</v>
      </c>
      <c r="F831" s="4">
        <f t="shared" si="62"/>
        <v>11.975540580878127</v>
      </c>
      <c r="G831" s="4">
        <f t="shared" si="63"/>
        <v>36.108488682084428</v>
      </c>
      <c r="I831" s="4">
        <f t="shared" si="64"/>
        <v>1.0362962713607429</v>
      </c>
    </row>
    <row r="832" spans="1:9" x14ac:dyDescent="0.2">
      <c r="A832" s="4">
        <f>IF('True_Odds_Calculator_3-way'!A830="","",'True_Odds_Calculator_3-way'!A830)</f>
        <v>7.66</v>
      </c>
      <c r="B832" s="4">
        <f>IF('True_Odds_Calculator_3-way'!B830="","",'True_Odds_Calculator_3-way'!B830)</f>
        <v>4.66</v>
      </c>
      <c r="C832" s="4">
        <f>IF('True_Odds_Calculator_3-way'!C830="","",'True_Odds_Calculator_3-way'!C830)</f>
        <v>1.45</v>
      </c>
      <c r="D832" s="4">
        <f t="shared" si="60"/>
        <v>3.4795749963967282E-2</v>
      </c>
      <c r="E832" s="4">
        <f t="shared" si="61"/>
        <v>8.4069134738348943</v>
      </c>
      <c r="F832" s="4">
        <f t="shared" si="62"/>
        <v>4.9262614681082049</v>
      </c>
      <c r="G832" s="4">
        <f t="shared" si="63"/>
        <v>1.4748031596277635</v>
      </c>
      <c r="I832" s="4">
        <f t="shared" si="64"/>
        <v>1.0347957499639673</v>
      </c>
    </row>
    <row r="833" spans="1:9" x14ac:dyDescent="0.2">
      <c r="A833" s="4">
        <f>IF('True_Odds_Calculator_3-way'!A831="","",'True_Odds_Calculator_3-way'!A831)</f>
        <v>2.1800000000000002</v>
      </c>
      <c r="B833" s="4">
        <f>IF('True_Odds_Calculator_3-way'!B831="","",'True_Odds_Calculator_3-way'!B831)</f>
        <v>3.41</v>
      </c>
      <c r="C833" s="4">
        <f>IF('True_Odds_Calculator_3-way'!C831="","",'True_Odds_Calculator_3-way'!C831)</f>
        <v>3.63</v>
      </c>
      <c r="D833" s="4">
        <f t="shared" si="60"/>
        <v>2.7452821958996232E-2</v>
      </c>
      <c r="E833" s="4">
        <f t="shared" si="61"/>
        <v>2.224374152575415</v>
      </c>
      <c r="F833" s="4">
        <f t="shared" si="62"/>
        <v>3.5198354356640866</v>
      </c>
      <c r="G833" s="4">
        <f t="shared" si="63"/>
        <v>3.7547241045399757</v>
      </c>
      <c r="I833" s="4">
        <f t="shared" si="64"/>
        <v>1.0274528219589962</v>
      </c>
    </row>
    <row r="834" spans="1:9" x14ac:dyDescent="0.2">
      <c r="A834" s="4">
        <f>IF('True_Odds_Calculator_3-way'!A832="","",'True_Odds_Calculator_3-way'!A832)</f>
        <v>3.2</v>
      </c>
      <c r="B834" s="4">
        <f>IF('True_Odds_Calculator_3-way'!B832="","",'True_Odds_Calculator_3-way'!B832)</f>
        <v>3.62</v>
      </c>
      <c r="C834" s="4">
        <f>IF('True_Odds_Calculator_3-way'!C832="","",'True_Odds_Calculator_3-way'!C832)</f>
        <v>2.2200000000000002</v>
      </c>
      <c r="D834" s="4">
        <f t="shared" si="60"/>
        <v>3.9193544373102185E-2</v>
      </c>
      <c r="E834" s="4">
        <f t="shared" si="61"/>
        <v>3.3396175450018348</v>
      </c>
      <c r="F834" s="4">
        <f t="shared" si="62"/>
        <v>3.7997013408142588</v>
      </c>
      <c r="G834" s="4">
        <f t="shared" si="63"/>
        <v>2.2863103691077069</v>
      </c>
      <c r="I834" s="4">
        <f t="shared" si="64"/>
        <v>1.0391935443731022</v>
      </c>
    </row>
    <row r="835" spans="1:9" x14ac:dyDescent="0.2">
      <c r="A835" s="4">
        <f>IF('True_Odds_Calculator_3-way'!A833="","",'True_Odds_Calculator_3-way'!A833)</f>
        <v>8.61</v>
      </c>
      <c r="B835" s="4">
        <f>IF('True_Odds_Calculator_3-way'!B833="","",'True_Odds_Calculator_3-way'!B833)</f>
        <v>4.5</v>
      </c>
      <c r="C835" s="4">
        <f>IF('True_Odds_Calculator_3-way'!C833="","",'True_Odds_Calculator_3-way'!C833)</f>
        <v>1.41</v>
      </c>
      <c r="D835" s="4">
        <f t="shared" ref="D835:D898" si="65">IF(A835="","",((1/A835)+(1/B835)+(1/C835))-1)</f>
        <v>4.758609896129351E-2</v>
      </c>
      <c r="E835" s="4">
        <f t="shared" ref="E835:E898" si="66">IF(A835="","",(3*A835)/(3-($D835*A835)))</f>
        <v>9.9718807326889891</v>
      </c>
      <c r="F835" s="4">
        <f t="shared" ref="F835:F898" si="67">IF(B835="","",(3*B835)/(3-($D835*B835)))</f>
        <v>4.8458959245313142</v>
      </c>
      <c r="G835" s="4">
        <f t="shared" ref="G835:G898" si="68">IF(C835="","",(3*C835)/(3-($D835*C835)))</f>
        <v>1.4422567449301644</v>
      </c>
      <c r="I835" s="4">
        <f t="shared" ref="I835:I898" si="69">IF(A835="","",D835+1)</f>
        <v>1.0475860989612935</v>
      </c>
    </row>
    <row r="836" spans="1:9" x14ac:dyDescent="0.2">
      <c r="A836" s="4">
        <f>IF('True_Odds_Calculator_3-way'!A834="","",'True_Odds_Calculator_3-way'!A834)</f>
        <v>2.71</v>
      </c>
      <c r="B836" s="4">
        <f>IF('True_Odds_Calculator_3-way'!B834="","",'True_Odds_Calculator_3-way'!B834)</f>
        <v>3.3</v>
      </c>
      <c r="C836" s="4">
        <f>IF('True_Odds_Calculator_3-way'!C834="","",'True_Odds_Calculator_3-way'!C834)</f>
        <v>2.73</v>
      </c>
      <c r="D836" s="4">
        <f t="shared" si="65"/>
        <v>3.8334359367569792E-2</v>
      </c>
      <c r="E836" s="4">
        <f t="shared" si="66"/>
        <v>2.8072100475679624</v>
      </c>
      <c r="F836" s="4">
        <f t="shared" si="67"/>
        <v>3.4452798557222142</v>
      </c>
      <c r="G836" s="4">
        <f t="shared" si="68"/>
        <v>2.8286762993524528</v>
      </c>
      <c r="I836" s="4">
        <f t="shared" si="69"/>
        <v>1.0383343593675698</v>
      </c>
    </row>
    <row r="837" spans="1:9" x14ac:dyDescent="0.2">
      <c r="A837" s="4">
        <f>IF('True_Odds_Calculator_3-way'!A835="","",'True_Odds_Calculator_3-way'!A835)</f>
        <v>3.46</v>
      </c>
      <c r="B837" s="4">
        <f>IF('True_Odds_Calculator_3-way'!B835="","",'True_Odds_Calculator_3-way'!B835)</f>
        <v>3.48</v>
      </c>
      <c r="C837" s="4">
        <f>IF('True_Odds_Calculator_3-way'!C835="","",'True_Odds_Calculator_3-way'!C835)</f>
        <v>2.21</v>
      </c>
      <c r="D837" s="4">
        <f t="shared" si="65"/>
        <v>2.8862350662348213E-2</v>
      </c>
      <c r="E837" s="4">
        <f t="shared" si="66"/>
        <v>3.5791421662339853</v>
      </c>
      <c r="F837" s="4">
        <f t="shared" si="67"/>
        <v>3.6005475070819783</v>
      </c>
      <c r="G837" s="4">
        <f t="shared" si="68"/>
        <v>2.2580096467853701</v>
      </c>
      <c r="I837" s="4">
        <f t="shared" si="69"/>
        <v>1.0288623506623482</v>
      </c>
    </row>
    <row r="838" spans="1:9" x14ac:dyDescent="0.2">
      <c r="A838" s="4">
        <f>IF('True_Odds_Calculator_3-way'!A836="","",'True_Odds_Calculator_3-way'!A836)</f>
        <v>3.33</v>
      </c>
      <c r="B838" s="4">
        <f>IF('True_Odds_Calculator_3-way'!B836="","",'True_Odds_Calculator_3-way'!B836)</f>
        <v>3.61</v>
      </c>
      <c r="C838" s="4">
        <f>IF('True_Odds_Calculator_3-way'!C836="","",'True_Odds_Calculator_3-way'!C836)</f>
        <v>2.25</v>
      </c>
      <c r="D838" s="4">
        <f t="shared" si="65"/>
        <v>2.1753054994052334E-2</v>
      </c>
      <c r="E838" s="4">
        <f t="shared" si="66"/>
        <v>3.4123953257321289</v>
      </c>
      <c r="F838" s="4">
        <f t="shared" si="67"/>
        <v>3.7070360281646715</v>
      </c>
      <c r="G838" s="4">
        <f t="shared" si="68"/>
        <v>2.2873171010154185</v>
      </c>
      <c r="I838" s="4">
        <f t="shared" si="69"/>
        <v>1.0217530549940523</v>
      </c>
    </row>
    <row r="839" spans="1:9" x14ac:dyDescent="0.2">
      <c r="A839" s="4">
        <f>IF('True_Odds_Calculator_3-way'!A837="","",'True_Odds_Calculator_3-way'!A837)</f>
        <v>3.17</v>
      </c>
      <c r="B839" s="4">
        <f>IF('True_Odds_Calculator_3-way'!B837="","",'True_Odds_Calculator_3-way'!B837)</f>
        <v>2.85</v>
      </c>
      <c r="C839" s="4">
        <f>IF('True_Odds_Calculator_3-way'!C837="","",'True_Odds_Calculator_3-way'!C837)</f>
        <v>2.61</v>
      </c>
      <c r="D839" s="4">
        <f t="shared" si="65"/>
        <v>4.9476368683774918E-2</v>
      </c>
      <c r="E839" s="4">
        <f t="shared" si="66"/>
        <v>3.3448698971504123</v>
      </c>
      <c r="F839" s="4">
        <f t="shared" si="67"/>
        <v>2.9905641413273494</v>
      </c>
      <c r="G839" s="4">
        <f t="shared" si="68"/>
        <v>2.7273993810735275</v>
      </c>
      <c r="I839" s="4">
        <f t="shared" si="69"/>
        <v>1.0494763686837749</v>
      </c>
    </row>
    <row r="840" spans="1:9" x14ac:dyDescent="0.2">
      <c r="A840" s="4">
        <f>IF('True_Odds_Calculator_3-way'!A838="","",'True_Odds_Calculator_3-way'!A838)</f>
        <v>2.34</v>
      </c>
      <c r="B840" s="4">
        <f>IF('True_Odds_Calculator_3-way'!B838="","",'True_Odds_Calculator_3-way'!B838)</f>
        <v>3.74</v>
      </c>
      <c r="C840" s="4">
        <f>IF('True_Odds_Calculator_3-way'!C838="","",'True_Odds_Calculator_3-way'!C838)</f>
        <v>3.01</v>
      </c>
      <c r="D840" s="4">
        <f t="shared" si="65"/>
        <v>2.6956020116074786E-2</v>
      </c>
      <c r="E840" s="4">
        <f t="shared" si="66"/>
        <v>2.3902568123588943</v>
      </c>
      <c r="F840" s="4">
        <f t="shared" si="67"/>
        <v>3.8700538233964976</v>
      </c>
      <c r="G840" s="4">
        <f t="shared" si="68"/>
        <v>3.0936710355284434</v>
      </c>
      <c r="I840" s="4">
        <f t="shared" si="69"/>
        <v>1.0269560201160748</v>
      </c>
    </row>
    <row r="841" spans="1:9" x14ac:dyDescent="0.2">
      <c r="A841" s="4">
        <f>IF('True_Odds_Calculator_3-way'!A839="","",'True_Odds_Calculator_3-way'!A839)</f>
        <v>1.1299999999999999</v>
      </c>
      <c r="B841" s="4">
        <f>IF('True_Odds_Calculator_3-way'!B839="","",'True_Odds_Calculator_3-way'!B839)</f>
        <v>10.15</v>
      </c>
      <c r="C841" s="4">
        <f>IF('True_Odds_Calculator_3-way'!C839="","",'True_Odds_Calculator_3-way'!C839)</f>
        <v>21.68</v>
      </c>
      <c r="D841" s="4">
        <f t="shared" si="65"/>
        <v>2.9603380954686731E-2</v>
      </c>
      <c r="E841" s="4">
        <f t="shared" si="66"/>
        <v>1.1427422697537784</v>
      </c>
      <c r="F841" s="4">
        <f t="shared" si="67"/>
        <v>11.279759325225161</v>
      </c>
      <c r="G841" s="4">
        <f t="shared" si="68"/>
        <v>27.580373093714151</v>
      </c>
      <c r="I841" s="4">
        <f t="shared" si="69"/>
        <v>1.0296033809546867</v>
      </c>
    </row>
    <row r="842" spans="1:9" x14ac:dyDescent="0.2">
      <c r="A842" s="4" t="str">
        <f>IF('True_Odds_Calculator_3-way'!A840="","",'True_Odds_Calculator_3-way'!A840)</f>
        <v/>
      </c>
      <c r="B842" s="4" t="str">
        <f>IF('True_Odds_Calculator_3-way'!B840="","",'True_Odds_Calculator_3-way'!B840)</f>
        <v/>
      </c>
      <c r="C842" s="4" t="str">
        <f>IF('True_Odds_Calculator_3-way'!C840="","",'True_Odds_Calculator_3-way'!C840)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IF('True_Odds_Calculator_3-way'!A841="","",'True_Odds_Calculator_3-way'!A841)</f>
        <v/>
      </c>
      <c r="B843" s="4" t="str">
        <f>IF('True_Odds_Calculator_3-way'!B841="","",'True_Odds_Calculator_3-way'!B841)</f>
        <v/>
      </c>
      <c r="C843" s="4" t="str">
        <f>IF('True_Odds_Calculator_3-way'!C841="","",'True_Odds_Calculator_3-way'!C841)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IF('True_Odds_Calculator_3-way'!A842="","",'True_Odds_Calculator_3-way'!A842)</f>
        <v/>
      </c>
      <c r="B844" s="4" t="str">
        <f>IF('True_Odds_Calculator_3-way'!B842="","",'True_Odds_Calculator_3-way'!B842)</f>
        <v/>
      </c>
      <c r="C844" s="4" t="str">
        <f>IF('True_Odds_Calculator_3-way'!C842="","",'True_Odds_Calculator_3-way'!C842)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IF('True_Odds_Calculator_3-way'!A843="","",'True_Odds_Calculator_3-way'!A843)</f>
        <v/>
      </c>
      <c r="B845" s="4" t="str">
        <f>IF('True_Odds_Calculator_3-way'!B843="","",'True_Odds_Calculator_3-way'!B843)</f>
        <v/>
      </c>
      <c r="C845" s="4" t="str">
        <f>IF('True_Odds_Calculator_3-way'!C843="","",'True_Odds_Calculator_3-way'!C843)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IF('True_Odds_Calculator_3-way'!A844="","",'True_Odds_Calculator_3-way'!A844)</f>
        <v/>
      </c>
      <c r="B846" s="4" t="str">
        <f>IF('True_Odds_Calculator_3-way'!B844="","",'True_Odds_Calculator_3-way'!B844)</f>
        <v/>
      </c>
      <c r="C846" s="4" t="str">
        <f>IF('True_Odds_Calculator_3-way'!C844="","",'True_Odds_Calculator_3-way'!C844)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IF('True_Odds_Calculator_3-way'!A845="","",'True_Odds_Calculator_3-way'!A845)</f>
        <v/>
      </c>
      <c r="B847" s="4" t="str">
        <f>IF('True_Odds_Calculator_3-way'!B845="","",'True_Odds_Calculator_3-way'!B845)</f>
        <v/>
      </c>
      <c r="C847" s="4" t="str">
        <f>IF('True_Odds_Calculator_3-way'!C845="","",'True_Odds_Calculator_3-way'!C845)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IF('True_Odds_Calculator_3-way'!A846="","",'True_Odds_Calculator_3-way'!A846)</f>
        <v/>
      </c>
      <c r="B848" s="4" t="str">
        <f>IF('True_Odds_Calculator_3-way'!B846="","",'True_Odds_Calculator_3-way'!B846)</f>
        <v/>
      </c>
      <c r="C848" s="4" t="str">
        <f>IF('True_Odds_Calculator_3-way'!C846="","",'True_Odds_Calculator_3-way'!C846)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IF('True_Odds_Calculator_3-way'!A847="","",'True_Odds_Calculator_3-way'!A847)</f>
        <v/>
      </c>
      <c r="B849" s="4" t="str">
        <f>IF('True_Odds_Calculator_3-way'!B847="","",'True_Odds_Calculator_3-way'!B847)</f>
        <v/>
      </c>
      <c r="C849" s="4" t="str">
        <f>IF('True_Odds_Calculator_3-way'!C847="","",'True_Odds_Calculator_3-way'!C847)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IF('True_Odds_Calculator_3-way'!A848="","",'True_Odds_Calculator_3-way'!A848)</f>
        <v/>
      </c>
      <c r="B850" s="4" t="str">
        <f>IF('True_Odds_Calculator_3-way'!B848="","",'True_Odds_Calculator_3-way'!B848)</f>
        <v/>
      </c>
      <c r="C850" s="4" t="str">
        <f>IF('True_Odds_Calculator_3-way'!C848="","",'True_Odds_Calculator_3-way'!C848)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IF('True_Odds_Calculator_3-way'!A849="","",'True_Odds_Calculator_3-way'!A849)</f>
        <v/>
      </c>
      <c r="B851" s="4" t="str">
        <f>IF('True_Odds_Calculator_3-way'!B849="","",'True_Odds_Calculator_3-way'!B849)</f>
        <v/>
      </c>
      <c r="C851" s="4" t="str">
        <f>IF('True_Odds_Calculator_3-way'!C849="","",'True_Odds_Calculator_3-way'!C849)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IF('True_Odds_Calculator_3-way'!A850="","",'True_Odds_Calculator_3-way'!A850)</f>
        <v/>
      </c>
      <c r="B852" s="4" t="str">
        <f>IF('True_Odds_Calculator_3-way'!B850="","",'True_Odds_Calculator_3-way'!B850)</f>
        <v/>
      </c>
      <c r="C852" s="4" t="str">
        <f>IF('True_Odds_Calculator_3-way'!C850="","",'True_Odds_Calculator_3-way'!C850)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IF('True_Odds_Calculator_3-way'!A851="","",'True_Odds_Calculator_3-way'!A851)</f>
        <v/>
      </c>
      <c r="B853" s="4" t="str">
        <f>IF('True_Odds_Calculator_3-way'!B851="","",'True_Odds_Calculator_3-way'!B851)</f>
        <v/>
      </c>
      <c r="C853" s="4" t="str">
        <f>IF('True_Odds_Calculator_3-way'!C851="","",'True_Odds_Calculator_3-way'!C851)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IF('True_Odds_Calculator_3-way'!A852="","",'True_Odds_Calculator_3-way'!A852)</f>
        <v/>
      </c>
      <c r="B854" s="4" t="str">
        <f>IF('True_Odds_Calculator_3-way'!B852="","",'True_Odds_Calculator_3-way'!B852)</f>
        <v/>
      </c>
      <c r="C854" s="4" t="str">
        <f>IF('True_Odds_Calculator_3-way'!C852="","",'True_Odds_Calculator_3-way'!C852)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IF('True_Odds_Calculator_3-way'!A853="","",'True_Odds_Calculator_3-way'!A853)</f>
        <v/>
      </c>
      <c r="B855" s="4" t="str">
        <f>IF('True_Odds_Calculator_3-way'!B853="","",'True_Odds_Calculator_3-way'!B853)</f>
        <v/>
      </c>
      <c r="C855" s="4" t="str">
        <f>IF('True_Odds_Calculator_3-way'!C853="","",'True_Odds_Calculator_3-way'!C853)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IF('True_Odds_Calculator_3-way'!A854="","",'True_Odds_Calculator_3-way'!A854)</f>
        <v/>
      </c>
      <c r="B856" s="4" t="str">
        <f>IF('True_Odds_Calculator_3-way'!B854="","",'True_Odds_Calculator_3-way'!B854)</f>
        <v/>
      </c>
      <c r="C856" s="4" t="str">
        <f>IF('True_Odds_Calculator_3-way'!C854="","",'True_Odds_Calculator_3-way'!C854)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IF('True_Odds_Calculator_3-way'!A855="","",'True_Odds_Calculator_3-way'!A855)</f>
        <v/>
      </c>
      <c r="B857" s="4" t="str">
        <f>IF('True_Odds_Calculator_3-way'!B855="","",'True_Odds_Calculator_3-way'!B855)</f>
        <v/>
      </c>
      <c r="C857" s="4" t="str">
        <f>IF('True_Odds_Calculator_3-way'!C855="","",'True_Odds_Calculator_3-way'!C855)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IF('True_Odds_Calculator_3-way'!A856="","",'True_Odds_Calculator_3-way'!A856)</f>
        <v/>
      </c>
      <c r="B858" s="4" t="str">
        <f>IF('True_Odds_Calculator_3-way'!B856="","",'True_Odds_Calculator_3-way'!B856)</f>
        <v/>
      </c>
      <c r="C858" s="4" t="str">
        <f>IF('True_Odds_Calculator_3-way'!C856="","",'True_Odds_Calculator_3-way'!C856)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IF('True_Odds_Calculator_3-way'!A857="","",'True_Odds_Calculator_3-way'!A857)</f>
        <v/>
      </c>
      <c r="B859" s="4" t="str">
        <f>IF('True_Odds_Calculator_3-way'!B857="","",'True_Odds_Calculator_3-way'!B857)</f>
        <v/>
      </c>
      <c r="C859" s="4" t="str">
        <f>IF('True_Odds_Calculator_3-way'!C857="","",'True_Odds_Calculator_3-way'!C857)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IF('True_Odds_Calculator_3-way'!A858="","",'True_Odds_Calculator_3-way'!A858)</f>
        <v/>
      </c>
      <c r="B860" s="4" t="str">
        <f>IF('True_Odds_Calculator_3-way'!B858="","",'True_Odds_Calculator_3-way'!B858)</f>
        <v/>
      </c>
      <c r="C860" s="4" t="str">
        <f>IF('True_Odds_Calculator_3-way'!C858="","",'True_Odds_Calculator_3-way'!C858)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IF('True_Odds_Calculator_3-way'!A859="","",'True_Odds_Calculator_3-way'!A859)</f>
        <v/>
      </c>
      <c r="B861" s="4" t="str">
        <f>IF('True_Odds_Calculator_3-way'!B859="","",'True_Odds_Calculator_3-way'!B859)</f>
        <v/>
      </c>
      <c r="C861" s="4" t="str">
        <f>IF('True_Odds_Calculator_3-way'!C859="","",'True_Odds_Calculator_3-way'!C859)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IF('True_Odds_Calculator_3-way'!A860="","",'True_Odds_Calculator_3-way'!A860)</f>
        <v/>
      </c>
      <c r="B862" s="4" t="str">
        <f>IF('True_Odds_Calculator_3-way'!B860="","",'True_Odds_Calculator_3-way'!B860)</f>
        <v/>
      </c>
      <c r="C862" s="4" t="str">
        <f>IF('True_Odds_Calculator_3-way'!C860="","",'True_Odds_Calculator_3-way'!C860)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IF('True_Odds_Calculator_3-way'!A861="","",'True_Odds_Calculator_3-way'!A861)</f>
        <v/>
      </c>
      <c r="B863" s="4" t="str">
        <f>IF('True_Odds_Calculator_3-way'!B861="","",'True_Odds_Calculator_3-way'!B861)</f>
        <v/>
      </c>
      <c r="C863" s="4" t="str">
        <f>IF('True_Odds_Calculator_3-way'!C861="","",'True_Odds_Calculator_3-way'!C861)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IF('True_Odds_Calculator_3-way'!A862="","",'True_Odds_Calculator_3-way'!A862)</f>
        <v/>
      </c>
      <c r="B864" s="4" t="str">
        <f>IF('True_Odds_Calculator_3-way'!B862="","",'True_Odds_Calculator_3-way'!B862)</f>
        <v/>
      </c>
      <c r="C864" s="4" t="str">
        <f>IF('True_Odds_Calculator_3-way'!C862="","",'True_Odds_Calculator_3-way'!C862)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IF('True_Odds_Calculator_3-way'!A863="","",'True_Odds_Calculator_3-way'!A863)</f>
        <v/>
      </c>
      <c r="B865" s="4" t="str">
        <f>IF('True_Odds_Calculator_3-way'!B863="","",'True_Odds_Calculator_3-way'!B863)</f>
        <v/>
      </c>
      <c r="C865" s="4" t="str">
        <f>IF('True_Odds_Calculator_3-way'!C863="","",'True_Odds_Calculator_3-way'!C863)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IF('True_Odds_Calculator_3-way'!A864="","",'True_Odds_Calculator_3-way'!A864)</f>
        <v/>
      </c>
      <c r="B866" s="4" t="str">
        <f>IF('True_Odds_Calculator_3-way'!B864="","",'True_Odds_Calculator_3-way'!B864)</f>
        <v/>
      </c>
      <c r="C866" s="4" t="str">
        <f>IF('True_Odds_Calculator_3-way'!C864="","",'True_Odds_Calculator_3-way'!C864)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IF('True_Odds_Calculator_3-way'!A865="","",'True_Odds_Calculator_3-way'!A865)</f>
        <v/>
      </c>
      <c r="B867" s="4" t="str">
        <f>IF('True_Odds_Calculator_3-way'!B865="","",'True_Odds_Calculator_3-way'!B865)</f>
        <v/>
      </c>
      <c r="C867" s="4" t="str">
        <f>IF('True_Odds_Calculator_3-way'!C865="","",'True_Odds_Calculator_3-way'!C865)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IF('True_Odds_Calculator_3-way'!A866="","",'True_Odds_Calculator_3-way'!A866)</f>
        <v/>
      </c>
      <c r="B868" s="4" t="str">
        <f>IF('True_Odds_Calculator_3-way'!B866="","",'True_Odds_Calculator_3-way'!B866)</f>
        <v/>
      </c>
      <c r="C868" s="4" t="str">
        <f>IF('True_Odds_Calculator_3-way'!C866="","",'True_Odds_Calculator_3-way'!C866)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IF('True_Odds_Calculator_3-way'!A867="","",'True_Odds_Calculator_3-way'!A867)</f>
        <v/>
      </c>
      <c r="B869" s="4" t="str">
        <f>IF('True_Odds_Calculator_3-way'!B867="","",'True_Odds_Calculator_3-way'!B867)</f>
        <v/>
      </c>
      <c r="C869" s="4" t="str">
        <f>IF('True_Odds_Calculator_3-way'!C867="","",'True_Odds_Calculator_3-way'!C867)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IF('True_Odds_Calculator_3-way'!A868="","",'True_Odds_Calculator_3-way'!A868)</f>
        <v/>
      </c>
      <c r="B870" s="4" t="str">
        <f>IF('True_Odds_Calculator_3-way'!B868="","",'True_Odds_Calculator_3-way'!B868)</f>
        <v/>
      </c>
      <c r="C870" s="4" t="str">
        <f>IF('True_Odds_Calculator_3-way'!C868="","",'True_Odds_Calculator_3-way'!C868)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IF('True_Odds_Calculator_3-way'!A869="","",'True_Odds_Calculator_3-way'!A869)</f>
        <v/>
      </c>
      <c r="B871" s="4" t="str">
        <f>IF('True_Odds_Calculator_3-way'!B869="","",'True_Odds_Calculator_3-way'!B869)</f>
        <v/>
      </c>
      <c r="C871" s="4" t="str">
        <f>IF('True_Odds_Calculator_3-way'!C869="","",'True_Odds_Calculator_3-way'!C869)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IF('True_Odds_Calculator_3-way'!A870="","",'True_Odds_Calculator_3-way'!A870)</f>
        <v/>
      </c>
      <c r="B872" s="4" t="str">
        <f>IF('True_Odds_Calculator_3-way'!B870="","",'True_Odds_Calculator_3-way'!B870)</f>
        <v/>
      </c>
      <c r="C872" s="4" t="str">
        <f>IF('True_Odds_Calculator_3-way'!C870="","",'True_Odds_Calculator_3-way'!C870)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IF('True_Odds_Calculator_3-way'!A871="","",'True_Odds_Calculator_3-way'!A871)</f>
        <v/>
      </c>
      <c r="B873" s="4" t="str">
        <f>IF('True_Odds_Calculator_3-way'!B871="","",'True_Odds_Calculator_3-way'!B871)</f>
        <v/>
      </c>
      <c r="C873" s="4" t="str">
        <f>IF('True_Odds_Calculator_3-way'!C871="","",'True_Odds_Calculator_3-way'!C871)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IF('True_Odds_Calculator_3-way'!A872="","",'True_Odds_Calculator_3-way'!A872)</f>
        <v/>
      </c>
      <c r="B874" s="4" t="str">
        <f>IF('True_Odds_Calculator_3-way'!B872="","",'True_Odds_Calculator_3-way'!B872)</f>
        <v/>
      </c>
      <c r="C874" s="4" t="str">
        <f>IF('True_Odds_Calculator_3-way'!C872="","",'True_Odds_Calculator_3-way'!C872)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IF('True_Odds_Calculator_3-way'!A873="","",'True_Odds_Calculator_3-way'!A873)</f>
        <v/>
      </c>
      <c r="B875" s="4" t="str">
        <f>IF('True_Odds_Calculator_3-way'!B873="","",'True_Odds_Calculator_3-way'!B873)</f>
        <v/>
      </c>
      <c r="C875" s="4" t="str">
        <f>IF('True_Odds_Calculator_3-way'!C873="","",'True_Odds_Calculator_3-way'!C873)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IF('True_Odds_Calculator_3-way'!A874="","",'True_Odds_Calculator_3-way'!A874)</f>
        <v/>
      </c>
      <c r="B876" s="4" t="str">
        <f>IF('True_Odds_Calculator_3-way'!B874="","",'True_Odds_Calculator_3-way'!B874)</f>
        <v/>
      </c>
      <c r="C876" s="4" t="str">
        <f>IF('True_Odds_Calculator_3-way'!C874="","",'True_Odds_Calculator_3-way'!C874)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IF('True_Odds_Calculator_3-way'!A875="","",'True_Odds_Calculator_3-way'!A875)</f>
        <v/>
      </c>
      <c r="B877" s="4" t="str">
        <f>IF('True_Odds_Calculator_3-way'!B875="","",'True_Odds_Calculator_3-way'!B875)</f>
        <v/>
      </c>
      <c r="C877" s="4" t="str">
        <f>IF('True_Odds_Calculator_3-way'!C875="","",'True_Odds_Calculator_3-way'!C875)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IF('True_Odds_Calculator_3-way'!A876="","",'True_Odds_Calculator_3-way'!A876)</f>
        <v/>
      </c>
      <c r="B878" s="4" t="str">
        <f>IF('True_Odds_Calculator_3-way'!B876="","",'True_Odds_Calculator_3-way'!B876)</f>
        <v/>
      </c>
      <c r="C878" s="4" t="str">
        <f>IF('True_Odds_Calculator_3-way'!C876="","",'True_Odds_Calculator_3-way'!C876)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IF('True_Odds_Calculator_3-way'!A877="","",'True_Odds_Calculator_3-way'!A877)</f>
        <v/>
      </c>
      <c r="B879" s="4" t="str">
        <f>IF('True_Odds_Calculator_3-way'!B877="","",'True_Odds_Calculator_3-way'!B877)</f>
        <v/>
      </c>
      <c r="C879" s="4" t="str">
        <f>IF('True_Odds_Calculator_3-way'!C877="","",'True_Odds_Calculator_3-way'!C877)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IF('True_Odds_Calculator_3-way'!A878="","",'True_Odds_Calculator_3-way'!A878)</f>
        <v/>
      </c>
      <c r="B880" s="4" t="str">
        <f>IF('True_Odds_Calculator_3-way'!B878="","",'True_Odds_Calculator_3-way'!B878)</f>
        <v/>
      </c>
      <c r="C880" s="4" t="str">
        <f>IF('True_Odds_Calculator_3-way'!C878="","",'True_Odds_Calculator_3-way'!C878)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IF('True_Odds_Calculator_3-way'!A879="","",'True_Odds_Calculator_3-way'!A879)</f>
        <v/>
      </c>
      <c r="B881" s="4" t="str">
        <f>IF('True_Odds_Calculator_3-way'!B879="","",'True_Odds_Calculator_3-way'!B879)</f>
        <v/>
      </c>
      <c r="C881" s="4" t="str">
        <f>IF('True_Odds_Calculator_3-way'!C879="","",'True_Odds_Calculator_3-way'!C879)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IF('True_Odds_Calculator_3-way'!A880="","",'True_Odds_Calculator_3-way'!A880)</f>
        <v/>
      </c>
      <c r="B882" s="4" t="str">
        <f>IF('True_Odds_Calculator_3-way'!B880="","",'True_Odds_Calculator_3-way'!B880)</f>
        <v/>
      </c>
      <c r="C882" s="4" t="str">
        <f>IF('True_Odds_Calculator_3-way'!C880="","",'True_Odds_Calculator_3-way'!C880)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IF('True_Odds_Calculator_3-way'!A881="","",'True_Odds_Calculator_3-way'!A881)</f>
        <v/>
      </c>
      <c r="B883" s="4" t="str">
        <f>IF('True_Odds_Calculator_3-way'!B881="","",'True_Odds_Calculator_3-way'!B881)</f>
        <v/>
      </c>
      <c r="C883" s="4" t="str">
        <f>IF('True_Odds_Calculator_3-way'!C881="","",'True_Odds_Calculator_3-way'!C881)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IF('True_Odds_Calculator_3-way'!A882="","",'True_Odds_Calculator_3-way'!A882)</f>
        <v/>
      </c>
      <c r="B884" s="4" t="str">
        <f>IF('True_Odds_Calculator_3-way'!B882="","",'True_Odds_Calculator_3-way'!B882)</f>
        <v/>
      </c>
      <c r="C884" s="4" t="str">
        <f>IF('True_Odds_Calculator_3-way'!C882="","",'True_Odds_Calculator_3-way'!C882)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IF('True_Odds_Calculator_3-way'!A883="","",'True_Odds_Calculator_3-way'!A883)</f>
        <v/>
      </c>
      <c r="B885" s="4" t="str">
        <f>IF('True_Odds_Calculator_3-way'!B883="","",'True_Odds_Calculator_3-way'!B883)</f>
        <v/>
      </c>
      <c r="C885" s="4" t="str">
        <f>IF('True_Odds_Calculator_3-way'!C883="","",'True_Odds_Calculator_3-way'!C883)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IF('True_Odds_Calculator_3-way'!A884="","",'True_Odds_Calculator_3-way'!A884)</f>
        <v/>
      </c>
      <c r="B886" s="4" t="str">
        <f>IF('True_Odds_Calculator_3-way'!B884="","",'True_Odds_Calculator_3-way'!B884)</f>
        <v/>
      </c>
      <c r="C886" s="4" t="str">
        <f>IF('True_Odds_Calculator_3-way'!C884="","",'True_Odds_Calculator_3-way'!C884)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IF('True_Odds_Calculator_3-way'!A885="","",'True_Odds_Calculator_3-way'!A885)</f>
        <v/>
      </c>
      <c r="B887" s="4" t="str">
        <f>IF('True_Odds_Calculator_3-way'!B885="","",'True_Odds_Calculator_3-way'!B885)</f>
        <v/>
      </c>
      <c r="C887" s="4" t="str">
        <f>IF('True_Odds_Calculator_3-way'!C885="","",'True_Odds_Calculator_3-way'!C885)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IF('True_Odds_Calculator_3-way'!A886="","",'True_Odds_Calculator_3-way'!A886)</f>
        <v/>
      </c>
      <c r="B888" s="4" t="str">
        <f>IF('True_Odds_Calculator_3-way'!B886="","",'True_Odds_Calculator_3-way'!B886)</f>
        <v/>
      </c>
      <c r="C888" s="4" t="str">
        <f>IF('True_Odds_Calculator_3-way'!C886="","",'True_Odds_Calculator_3-way'!C886)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IF('True_Odds_Calculator_3-way'!A887="","",'True_Odds_Calculator_3-way'!A887)</f>
        <v/>
      </c>
      <c r="B889" s="4" t="str">
        <f>IF('True_Odds_Calculator_3-way'!B887="","",'True_Odds_Calculator_3-way'!B887)</f>
        <v/>
      </c>
      <c r="C889" s="4" t="str">
        <f>IF('True_Odds_Calculator_3-way'!C887="","",'True_Odds_Calculator_3-way'!C887)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IF('True_Odds_Calculator_3-way'!A888="","",'True_Odds_Calculator_3-way'!A888)</f>
        <v/>
      </c>
      <c r="B890" s="4" t="str">
        <f>IF('True_Odds_Calculator_3-way'!B888="","",'True_Odds_Calculator_3-way'!B888)</f>
        <v/>
      </c>
      <c r="C890" s="4" t="str">
        <f>IF('True_Odds_Calculator_3-way'!C888="","",'True_Odds_Calculator_3-way'!C888)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IF('True_Odds_Calculator_3-way'!A889="","",'True_Odds_Calculator_3-way'!A889)</f>
        <v/>
      </c>
      <c r="B891" s="4" t="str">
        <f>IF('True_Odds_Calculator_3-way'!B889="","",'True_Odds_Calculator_3-way'!B889)</f>
        <v/>
      </c>
      <c r="C891" s="4" t="str">
        <f>IF('True_Odds_Calculator_3-way'!C889="","",'True_Odds_Calculator_3-way'!C889)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IF('True_Odds_Calculator_3-way'!A890="","",'True_Odds_Calculator_3-way'!A890)</f>
        <v/>
      </c>
      <c r="B892" s="4" t="str">
        <f>IF('True_Odds_Calculator_3-way'!B890="","",'True_Odds_Calculator_3-way'!B890)</f>
        <v/>
      </c>
      <c r="C892" s="4" t="str">
        <f>IF('True_Odds_Calculator_3-way'!C890="","",'True_Odds_Calculator_3-way'!C890)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IF('True_Odds_Calculator_3-way'!A891="","",'True_Odds_Calculator_3-way'!A891)</f>
        <v/>
      </c>
      <c r="B893" s="4" t="str">
        <f>IF('True_Odds_Calculator_3-way'!B891="","",'True_Odds_Calculator_3-way'!B891)</f>
        <v/>
      </c>
      <c r="C893" s="4" t="str">
        <f>IF('True_Odds_Calculator_3-way'!C891="","",'True_Odds_Calculator_3-way'!C891)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IF('True_Odds_Calculator_3-way'!A892="","",'True_Odds_Calculator_3-way'!A892)</f>
        <v/>
      </c>
      <c r="B894" s="4" t="str">
        <f>IF('True_Odds_Calculator_3-way'!B892="","",'True_Odds_Calculator_3-way'!B892)</f>
        <v/>
      </c>
      <c r="C894" s="4" t="str">
        <f>IF('True_Odds_Calculator_3-way'!C892="","",'True_Odds_Calculator_3-way'!C892)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IF('True_Odds_Calculator_3-way'!A893="","",'True_Odds_Calculator_3-way'!A893)</f>
        <v/>
      </c>
      <c r="B895" s="4" t="str">
        <f>IF('True_Odds_Calculator_3-way'!B893="","",'True_Odds_Calculator_3-way'!B893)</f>
        <v/>
      </c>
      <c r="C895" s="4" t="str">
        <f>IF('True_Odds_Calculator_3-way'!C893="","",'True_Odds_Calculator_3-way'!C893)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IF('True_Odds_Calculator_3-way'!A894="","",'True_Odds_Calculator_3-way'!A894)</f>
        <v/>
      </c>
      <c r="B896" s="4" t="str">
        <f>IF('True_Odds_Calculator_3-way'!B894="","",'True_Odds_Calculator_3-way'!B894)</f>
        <v/>
      </c>
      <c r="C896" s="4" t="str">
        <f>IF('True_Odds_Calculator_3-way'!C894="","",'True_Odds_Calculator_3-way'!C894)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IF('True_Odds_Calculator_3-way'!A895="","",'True_Odds_Calculator_3-way'!A895)</f>
        <v/>
      </c>
      <c r="B897" s="4" t="str">
        <f>IF('True_Odds_Calculator_3-way'!B895="","",'True_Odds_Calculator_3-way'!B895)</f>
        <v/>
      </c>
      <c r="C897" s="4" t="str">
        <f>IF('True_Odds_Calculator_3-way'!C895="","",'True_Odds_Calculator_3-way'!C895)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IF('True_Odds_Calculator_3-way'!A896="","",'True_Odds_Calculator_3-way'!A896)</f>
        <v/>
      </c>
      <c r="B898" s="4" t="str">
        <f>IF('True_Odds_Calculator_3-way'!B896="","",'True_Odds_Calculator_3-way'!B896)</f>
        <v/>
      </c>
      <c r="C898" s="4" t="str">
        <f>IF('True_Odds_Calculator_3-way'!C896="","",'True_Odds_Calculator_3-way'!C896)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IF('True_Odds_Calculator_3-way'!A897="","",'True_Odds_Calculator_3-way'!A897)</f>
        <v/>
      </c>
      <c r="B899" s="4" t="str">
        <f>IF('True_Odds_Calculator_3-way'!B897="","",'True_Odds_Calculator_3-way'!B897)</f>
        <v/>
      </c>
      <c r="C899" s="4" t="str">
        <f>IF('True_Odds_Calculator_3-way'!C897="","",'True_Odds_Calculator_3-way'!C897)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IF('True_Odds_Calculator_3-way'!A898="","",'True_Odds_Calculator_3-way'!A898)</f>
        <v/>
      </c>
      <c r="B900" s="4" t="str">
        <f>IF('True_Odds_Calculator_3-way'!B898="","",'True_Odds_Calculator_3-way'!B898)</f>
        <v/>
      </c>
      <c r="C900" s="4" t="str">
        <f>IF('True_Odds_Calculator_3-way'!C898="","",'True_Odds_Calculator_3-way'!C898)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IF('True_Odds_Calculator_3-way'!A899="","",'True_Odds_Calculator_3-way'!A899)</f>
        <v/>
      </c>
      <c r="B901" s="4" t="str">
        <f>IF('True_Odds_Calculator_3-way'!B899="","",'True_Odds_Calculator_3-way'!B899)</f>
        <v/>
      </c>
      <c r="C901" s="4" t="str">
        <f>IF('True_Odds_Calculator_3-way'!C899="","",'True_Odds_Calculator_3-way'!C899)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IF('True_Odds_Calculator_3-way'!A900="","",'True_Odds_Calculator_3-way'!A900)</f>
        <v/>
      </c>
      <c r="B902" s="4" t="str">
        <f>IF('True_Odds_Calculator_3-way'!B900="","",'True_Odds_Calculator_3-way'!B900)</f>
        <v/>
      </c>
      <c r="C902" s="4" t="str">
        <f>IF('True_Odds_Calculator_3-way'!C900="","",'True_Odds_Calculator_3-way'!C900)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IF('True_Odds_Calculator_3-way'!A901="","",'True_Odds_Calculator_3-way'!A901)</f>
        <v/>
      </c>
      <c r="B903" s="4" t="str">
        <f>IF('True_Odds_Calculator_3-way'!B901="","",'True_Odds_Calculator_3-way'!B901)</f>
        <v/>
      </c>
      <c r="C903" s="4" t="str">
        <f>IF('True_Odds_Calculator_3-way'!C901="","",'True_Odds_Calculator_3-way'!C901)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IF('True_Odds_Calculator_3-way'!A902="","",'True_Odds_Calculator_3-way'!A902)</f>
        <v/>
      </c>
      <c r="B904" s="4" t="str">
        <f>IF('True_Odds_Calculator_3-way'!B902="","",'True_Odds_Calculator_3-way'!B902)</f>
        <v/>
      </c>
      <c r="C904" s="4" t="str">
        <f>IF('True_Odds_Calculator_3-way'!C902="","",'True_Odds_Calculator_3-way'!C902)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IF('True_Odds_Calculator_3-way'!A903="","",'True_Odds_Calculator_3-way'!A903)</f>
        <v/>
      </c>
      <c r="B905" s="4" t="str">
        <f>IF('True_Odds_Calculator_3-way'!B903="","",'True_Odds_Calculator_3-way'!B903)</f>
        <v/>
      </c>
      <c r="C905" s="4" t="str">
        <f>IF('True_Odds_Calculator_3-way'!C903="","",'True_Odds_Calculator_3-way'!C903)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IF('True_Odds_Calculator_3-way'!A904="","",'True_Odds_Calculator_3-way'!A904)</f>
        <v/>
      </c>
      <c r="B906" s="4" t="str">
        <f>IF('True_Odds_Calculator_3-way'!B904="","",'True_Odds_Calculator_3-way'!B904)</f>
        <v/>
      </c>
      <c r="C906" s="4" t="str">
        <f>IF('True_Odds_Calculator_3-way'!C904="","",'True_Odds_Calculator_3-way'!C904)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IF('True_Odds_Calculator_3-way'!A905="","",'True_Odds_Calculator_3-way'!A905)</f>
        <v/>
      </c>
      <c r="B907" s="4" t="str">
        <f>IF('True_Odds_Calculator_3-way'!B905="","",'True_Odds_Calculator_3-way'!B905)</f>
        <v/>
      </c>
      <c r="C907" s="4" t="str">
        <f>IF('True_Odds_Calculator_3-way'!C905="","",'True_Odds_Calculator_3-way'!C905)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IF('True_Odds_Calculator_3-way'!A906="","",'True_Odds_Calculator_3-way'!A906)</f>
        <v/>
      </c>
      <c r="B908" s="4" t="str">
        <f>IF('True_Odds_Calculator_3-way'!B906="","",'True_Odds_Calculator_3-way'!B906)</f>
        <v/>
      </c>
      <c r="C908" s="4" t="str">
        <f>IF('True_Odds_Calculator_3-way'!C906="","",'True_Odds_Calculator_3-way'!C906)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IF('True_Odds_Calculator_3-way'!A907="","",'True_Odds_Calculator_3-way'!A907)</f>
        <v/>
      </c>
      <c r="B909" s="4" t="str">
        <f>IF('True_Odds_Calculator_3-way'!B907="","",'True_Odds_Calculator_3-way'!B907)</f>
        <v/>
      </c>
      <c r="C909" s="4" t="str">
        <f>IF('True_Odds_Calculator_3-way'!C907="","",'True_Odds_Calculator_3-way'!C907)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IF('True_Odds_Calculator_3-way'!A908="","",'True_Odds_Calculator_3-way'!A908)</f>
        <v/>
      </c>
      <c r="B910" s="4" t="str">
        <f>IF('True_Odds_Calculator_3-way'!B908="","",'True_Odds_Calculator_3-way'!B908)</f>
        <v/>
      </c>
      <c r="C910" s="4" t="str">
        <f>IF('True_Odds_Calculator_3-way'!C908="","",'True_Odds_Calculator_3-way'!C908)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IF('True_Odds_Calculator_3-way'!A909="","",'True_Odds_Calculator_3-way'!A909)</f>
        <v/>
      </c>
      <c r="B911" s="4" t="str">
        <f>IF('True_Odds_Calculator_3-way'!B909="","",'True_Odds_Calculator_3-way'!B909)</f>
        <v/>
      </c>
      <c r="C911" s="4" t="str">
        <f>IF('True_Odds_Calculator_3-way'!C909="","",'True_Odds_Calculator_3-way'!C909)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IF('True_Odds_Calculator_3-way'!A910="","",'True_Odds_Calculator_3-way'!A910)</f>
        <v/>
      </c>
      <c r="B912" s="4" t="str">
        <f>IF('True_Odds_Calculator_3-way'!B910="","",'True_Odds_Calculator_3-way'!B910)</f>
        <v/>
      </c>
      <c r="C912" s="4" t="str">
        <f>IF('True_Odds_Calculator_3-way'!C910="","",'True_Odds_Calculator_3-way'!C910)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IF('True_Odds_Calculator_3-way'!A911="","",'True_Odds_Calculator_3-way'!A911)</f>
        <v/>
      </c>
      <c r="B913" s="4" t="str">
        <f>IF('True_Odds_Calculator_3-way'!B911="","",'True_Odds_Calculator_3-way'!B911)</f>
        <v/>
      </c>
      <c r="C913" s="4" t="str">
        <f>IF('True_Odds_Calculator_3-way'!C911="","",'True_Odds_Calculator_3-way'!C911)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IF('True_Odds_Calculator_3-way'!A912="","",'True_Odds_Calculator_3-way'!A912)</f>
        <v/>
      </c>
      <c r="B914" s="4" t="str">
        <f>IF('True_Odds_Calculator_3-way'!B912="","",'True_Odds_Calculator_3-way'!B912)</f>
        <v/>
      </c>
      <c r="C914" s="4" t="str">
        <f>IF('True_Odds_Calculator_3-way'!C912="","",'True_Odds_Calculator_3-way'!C912)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IF('True_Odds_Calculator_3-way'!A913="","",'True_Odds_Calculator_3-way'!A913)</f>
        <v/>
      </c>
      <c r="B915" s="4" t="str">
        <f>IF('True_Odds_Calculator_3-way'!B913="","",'True_Odds_Calculator_3-way'!B913)</f>
        <v/>
      </c>
      <c r="C915" s="4" t="str">
        <f>IF('True_Odds_Calculator_3-way'!C913="","",'True_Odds_Calculator_3-way'!C913)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IF('True_Odds_Calculator_3-way'!A914="","",'True_Odds_Calculator_3-way'!A914)</f>
        <v/>
      </c>
      <c r="B916" s="4" t="str">
        <f>IF('True_Odds_Calculator_3-way'!B914="","",'True_Odds_Calculator_3-way'!B914)</f>
        <v/>
      </c>
      <c r="C916" s="4" t="str">
        <f>IF('True_Odds_Calculator_3-way'!C914="","",'True_Odds_Calculator_3-way'!C914)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IF('True_Odds_Calculator_3-way'!A915="","",'True_Odds_Calculator_3-way'!A915)</f>
        <v/>
      </c>
      <c r="B917" s="4" t="str">
        <f>IF('True_Odds_Calculator_3-way'!B915="","",'True_Odds_Calculator_3-way'!B915)</f>
        <v/>
      </c>
      <c r="C917" s="4" t="str">
        <f>IF('True_Odds_Calculator_3-way'!C915="","",'True_Odds_Calculator_3-way'!C915)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IF('True_Odds_Calculator_3-way'!A916="","",'True_Odds_Calculator_3-way'!A916)</f>
        <v/>
      </c>
      <c r="B918" s="4" t="str">
        <f>IF('True_Odds_Calculator_3-way'!B916="","",'True_Odds_Calculator_3-way'!B916)</f>
        <v/>
      </c>
      <c r="C918" s="4" t="str">
        <f>IF('True_Odds_Calculator_3-way'!C916="","",'True_Odds_Calculator_3-way'!C916)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IF('True_Odds_Calculator_3-way'!A917="","",'True_Odds_Calculator_3-way'!A917)</f>
        <v/>
      </c>
      <c r="B919" s="4" t="str">
        <f>IF('True_Odds_Calculator_3-way'!B917="","",'True_Odds_Calculator_3-way'!B917)</f>
        <v/>
      </c>
      <c r="C919" s="4" t="str">
        <f>IF('True_Odds_Calculator_3-way'!C917="","",'True_Odds_Calculator_3-way'!C917)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IF('True_Odds_Calculator_3-way'!A918="","",'True_Odds_Calculator_3-way'!A918)</f>
        <v/>
      </c>
      <c r="B920" s="4" t="str">
        <f>IF('True_Odds_Calculator_3-way'!B918="","",'True_Odds_Calculator_3-way'!B918)</f>
        <v/>
      </c>
      <c r="C920" s="4" t="str">
        <f>IF('True_Odds_Calculator_3-way'!C918="","",'True_Odds_Calculator_3-way'!C918)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IF('True_Odds_Calculator_3-way'!A919="","",'True_Odds_Calculator_3-way'!A919)</f>
        <v/>
      </c>
      <c r="B921" s="4" t="str">
        <f>IF('True_Odds_Calculator_3-way'!B919="","",'True_Odds_Calculator_3-way'!B919)</f>
        <v/>
      </c>
      <c r="C921" s="4" t="str">
        <f>IF('True_Odds_Calculator_3-way'!C919="","",'True_Odds_Calculator_3-way'!C919)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IF('True_Odds_Calculator_3-way'!A920="","",'True_Odds_Calculator_3-way'!A920)</f>
        <v/>
      </c>
      <c r="B922" s="4" t="str">
        <f>IF('True_Odds_Calculator_3-way'!B920="","",'True_Odds_Calculator_3-way'!B920)</f>
        <v/>
      </c>
      <c r="C922" s="4" t="str">
        <f>IF('True_Odds_Calculator_3-way'!C920="","",'True_Odds_Calculator_3-way'!C920)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IF('True_Odds_Calculator_3-way'!A921="","",'True_Odds_Calculator_3-way'!A921)</f>
        <v/>
      </c>
      <c r="B923" s="4" t="str">
        <f>IF('True_Odds_Calculator_3-way'!B921="","",'True_Odds_Calculator_3-way'!B921)</f>
        <v/>
      </c>
      <c r="C923" s="4" t="str">
        <f>IF('True_Odds_Calculator_3-way'!C921="","",'True_Odds_Calculator_3-way'!C921)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IF('True_Odds_Calculator_3-way'!A922="","",'True_Odds_Calculator_3-way'!A922)</f>
        <v/>
      </c>
      <c r="B924" s="4" t="str">
        <f>IF('True_Odds_Calculator_3-way'!B922="","",'True_Odds_Calculator_3-way'!B922)</f>
        <v/>
      </c>
      <c r="C924" s="4" t="str">
        <f>IF('True_Odds_Calculator_3-way'!C922="","",'True_Odds_Calculator_3-way'!C922)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IF('True_Odds_Calculator_3-way'!A923="","",'True_Odds_Calculator_3-way'!A923)</f>
        <v/>
      </c>
      <c r="B925" s="4" t="str">
        <f>IF('True_Odds_Calculator_3-way'!B923="","",'True_Odds_Calculator_3-way'!B923)</f>
        <v/>
      </c>
      <c r="C925" s="4" t="str">
        <f>IF('True_Odds_Calculator_3-way'!C923="","",'True_Odds_Calculator_3-way'!C923)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IF('True_Odds_Calculator_3-way'!A924="","",'True_Odds_Calculator_3-way'!A924)</f>
        <v/>
      </c>
      <c r="B926" s="4" t="str">
        <f>IF('True_Odds_Calculator_3-way'!B924="","",'True_Odds_Calculator_3-way'!B924)</f>
        <v/>
      </c>
      <c r="C926" s="4" t="str">
        <f>IF('True_Odds_Calculator_3-way'!C924="","",'True_Odds_Calculator_3-way'!C924)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IF('True_Odds_Calculator_3-way'!A925="","",'True_Odds_Calculator_3-way'!A925)</f>
        <v/>
      </c>
      <c r="B927" s="4" t="str">
        <f>IF('True_Odds_Calculator_3-way'!B925="","",'True_Odds_Calculator_3-way'!B925)</f>
        <v/>
      </c>
      <c r="C927" s="4" t="str">
        <f>IF('True_Odds_Calculator_3-way'!C925="","",'True_Odds_Calculator_3-way'!C925)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IF('True_Odds_Calculator_3-way'!A926="","",'True_Odds_Calculator_3-way'!A926)</f>
        <v/>
      </c>
      <c r="B928" s="4" t="str">
        <f>IF('True_Odds_Calculator_3-way'!B926="","",'True_Odds_Calculator_3-way'!B926)</f>
        <v/>
      </c>
      <c r="C928" s="4" t="str">
        <f>IF('True_Odds_Calculator_3-way'!C926="","",'True_Odds_Calculator_3-way'!C926)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IF('True_Odds_Calculator_3-way'!A927="","",'True_Odds_Calculator_3-way'!A927)</f>
        <v/>
      </c>
      <c r="B929" s="4" t="str">
        <f>IF('True_Odds_Calculator_3-way'!B927="","",'True_Odds_Calculator_3-way'!B927)</f>
        <v/>
      </c>
      <c r="C929" s="4" t="str">
        <f>IF('True_Odds_Calculator_3-way'!C927="","",'True_Odds_Calculator_3-way'!C927)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IF('True_Odds_Calculator_3-way'!A928="","",'True_Odds_Calculator_3-way'!A928)</f>
        <v/>
      </c>
      <c r="B930" s="4" t="str">
        <f>IF('True_Odds_Calculator_3-way'!B928="","",'True_Odds_Calculator_3-way'!B928)</f>
        <v/>
      </c>
      <c r="C930" s="4" t="str">
        <f>IF('True_Odds_Calculator_3-way'!C928="","",'True_Odds_Calculator_3-way'!C928)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IF('True_Odds_Calculator_3-way'!A929="","",'True_Odds_Calculator_3-way'!A929)</f>
        <v/>
      </c>
      <c r="B931" s="4" t="str">
        <f>IF('True_Odds_Calculator_3-way'!B929="","",'True_Odds_Calculator_3-way'!B929)</f>
        <v/>
      </c>
      <c r="C931" s="4" t="str">
        <f>IF('True_Odds_Calculator_3-way'!C929="","",'True_Odds_Calculator_3-way'!C929)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IF('True_Odds_Calculator_3-way'!A930="","",'True_Odds_Calculator_3-way'!A930)</f>
        <v/>
      </c>
      <c r="B932" s="4" t="str">
        <f>IF('True_Odds_Calculator_3-way'!B930="","",'True_Odds_Calculator_3-way'!B930)</f>
        <v/>
      </c>
      <c r="C932" s="4" t="str">
        <f>IF('True_Odds_Calculator_3-way'!C930="","",'True_Odds_Calculator_3-way'!C930)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IF('True_Odds_Calculator_3-way'!A931="","",'True_Odds_Calculator_3-way'!A931)</f>
        <v/>
      </c>
      <c r="B933" s="4" t="str">
        <f>IF('True_Odds_Calculator_3-way'!B931="","",'True_Odds_Calculator_3-way'!B931)</f>
        <v/>
      </c>
      <c r="C933" s="4" t="str">
        <f>IF('True_Odds_Calculator_3-way'!C931="","",'True_Odds_Calculator_3-way'!C931)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IF('True_Odds_Calculator_3-way'!A932="","",'True_Odds_Calculator_3-way'!A932)</f>
        <v/>
      </c>
      <c r="B934" s="4" t="str">
        <f>IF('True_Odds_Calculator_3-way'!B932="","",'True_Odds_Calculator_3-way'!B932)</f>
        <v/>
      </c>
      <c r="C934" s="4" t="str">
        <f>IF('True_Odds_Calculator_3-way'!C932="","",'True_Odds_Calculator_3-way'!C932)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IF('True_Odds_Calculator_3-way'!A933="","",'True_Odds_Calculator_3-way'!A933)</f>
        <v/>
      </c>
      <c r="B935" s="4" t="str">
        <f>IF('True_Odds_Calculator_3-way'!B933="","",'True_Odds_Calculator_3-way'!B933)</f>
        <v/>
      </c>
      <c r="C935" s="4" t="str">
        <f>IF('True_Odds_Calculator_3-way'!C933="","",'True_Odds_Calculator_3-way'!C933)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IF('True_Odds_Calculator_3-way'!A934="","",'True_Odds_Calculator_3-way'!A934)</f>
        <v/>
      </c>
      <c r="B936" s="4" t="str">
        <f>IF('True_Odds_Calculator_3-way'!B934="","",'True_Odds_Calculator_3-way'!B934)</f>
        <v/>
      </c>
      <c r="C936" s="4" t="str">
        <f>IF('True_Odds_Calculator_3-way'!C934="","",'True_Odds_Calculator_3-way'!C934)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IF('True_Odds_Calculator_3-way'!A935="","",'True_Odds_Calculator_3-way'!A935)</f>
        <v/>
      </c>
      <c r="B937" s="4" t="str">
        <f>IF('True_Odds_Calculator_3-way'!B935="","",'True_Odds_Calculator_3-way'!B935)</f>
        <v/>
      </c>
      <c r="C937" s="4" t="str">
        <f>IF('True_Odds_Calculator_3-way'!C935="","",'True_Odds_Calculator_3-way'!C935)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IF('True_Odds_Calculator_3-way'!A936="","",'True_Odds_Calculator_3-way'!A936)</f>
        <v/>
      </c>
      <c r="B938" s="4" t="str">
        <f>IF('True_Odds_Calculator_3-way'!B936="","",'True_Odds_Calculator_3-way'!B936)</f>
        <v/>
      </c>
      <c r="C938" s="4" t="str">
        <f>IF('True_Odds_Calculator_3-way'!C936="","",'True_Odds_Calculator_3-way'!C936)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IF('True_Odds_Calculator_3-way'!A937="","",'True_Odds_Calculator_3-way'!A937)</f>
        <v/>
      </c>
      <c r="B939" s="4" t="str">
        <f>IF('True_Odds_Calculator_3-way'!B937="","",'True_Odds_Calculator_3-way'!B937)</f>
        <v/>
      </c>
      <c r="C939" s="4" t="str">
        <f>IF('True_Odds_Calculator_3-way'!C937="","",'True_Odds_Calculator_3-way'!C937)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IF('True_Odds_Calculator_3-way'!A938="","",'True_Odds_Calculator_3-way'!A938)</f>
        <v/>
      </c>
      <c r="B940" s="4" t="str">
        <f>IF('True_Odds_Calculator_3-way'!B938="","",'True_Odds_Calculator_3-way'!B938)</f>
        <v/>
      </c>
      <c r="C940" s="4" t="str">
        <f>IF('True_Odds_Calculator_3-way'!C938="","",'True_Odds_Calculator_3-way'!C938)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IF('True_Odds_Calculator_3-way'!A939="","",'True_Odds_Calculator_3-way'!A939)</f>
        <v/>
      </c>
      <c r="B941" s="4" t="str">
        <f>IF('True_Odds_Calculator_3-way'!B939="","",'True_Odds_Calculator_3-way'!B939)</f>
        <v/>
      </c>
      <c r="C941" s="4" t="str">
        <f>IF('True_Odds_Calculator_3-way'!C939="","",'True_Odds_Calculator_3-way'!C939)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IF('True_Odds_Calculator_3-way'!A940="","",'True_Odds_Calculator_3-way'!A940)</f>
        <v/>
      </c>
      <c r="B942" s="4" t="str">
        <f>IF('True_Odds_Calculator_3-way'!B940="","",'True_Odds_Calculator_3-way'!B940)</f>
        <v/>
      </c>
      <c r="C942" s="4" t="str">
        <f>IF('True_Odds_Calculator_3-way'!C940="","",'True_Odds_Calculator_3-way'!C940)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IF('True_Odds_Calculator_3-way'!A941="","",'True_Odds_Calculator_3-way'!A941)</f>
        <v/>
      </c>
      <c r="B943" s="4" t="str">
        <f>IF('True_Odds_Calculator_3-way'!B941="","",'True_Odds_Calculator_3-way'!B941)</f>
        <v/>
      </c>
      <c r="C943" s="4" t="str">
        <f>IF('True_Odds_Calculator_3-way'!C941="","",'True_Odds_Calculator_3-way'!C941)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IF('True_Odds_Calculator_3-way'!A942="","",'True_Odds_Calculator_3-way'!A942)</f>
        <v/>
      </c>
      <c r="B944" s="4" t="str">
        <f>IF('True_Odds_Calculator_3-way'!B942="","",'True_Odds_Calculator_3-way'!B942)</f>
        <v/>
      </c>
      <c r="C944" s="4" t="str">
        <f>IF('True_Odds_Calculator_3-way'!C942="","",'True_Odds_Calculator_3-way'!C942)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IF('True_Odds_Calculator_3-way'!A943="","",'True_Odds_Calculator_3-way'!A943)</f>
        <v/>
      </c>
      <c r="B945" s="4" t="str">
        <f>IF('True_Odds_Calculator_3-way'!B943="","",'True_Odds_Calculator_3-way'!B943)</f>
        <v/>
      </c>
      <c r="C945" s="4" t="str">
        <f>IF('True_Odds_Calculator_3-way'!C943="","",'True_Odds_Calculator_3-way'!C943)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IF('True_Odds_Calculator_3-way'!A944="","",'True_Odds_Calculator_3-way'!A944)</f>
        <v/>
      </c>
      <c r="B946" s="4" t="str">
        <f>IF('True_Odds_Calculator_3-way'!B944="","",'True_Odds_Calculator_3-way'!B944)</f>
        <v/>
      </c>
      <c r="C946" s="4" t="str">
        <f>IF('True_Odds_Calculator_3-way'!C944="","",'True_Odds_Calculator_3-way'!C944)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IF('True_Odds_Calculator_3-way'!A945="","",'True_Odds_Calculator_3-way'!A945)</f>
        <v/>
      </c>
      <c r="B947" s="4" t="str">
        <f>IF('True_Odds_Calculator_3-way'!B945="","",'True_Odds_Calculator_3-way'!B945)</f>
        <v/>
      </c>
      <c r="C947" s="4" t="str">
        <f>IF('True_Odds_Calculator_3-way'!C945="","",'True_Odds_Calculator_3-way'!C945)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IF('True_Odds_Calculator_3-way'!A946="","",'True_Odds_Calculator_3-way'!A946)</f>
        <v/>
      </c>
      <c r="B948" s="4" t="str">
        <f>IF('True_Odds_Calculator_3-way'!B946="","",'True_Odds_Calculator_3-way'!B946)</f>
        <v/>
      </c>
      <c r="C948" s="4" t="str">
        <f>IF('True_Odds_Calculator_3-way'!C946="","",'True_Odds_Calculator_3-way'!C946)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IF('True_Odds_Calculator_3-way'!A947="","",'True_Odds_Calculator_3-way'!A947)</f>
        <v/>
      </c>
      <c r="B949" s="4" t="str">
        <f>IF('True_Odds_Calculator_3-way'!B947="","",'True_Odds_Calculator_3-way'!B947)</f>
        <v/>
      </c>
      <c r="C949" s="4" t="str">
        <f>IF('True_Odds_Calculator_3-way'!C947="","",'True_Odds_Calculator_3-way'!C947)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IF('True_Odds_Calculator_3-way'!A948="","",'True_Odds_Calculator_3-way'!A948)</f>
        <v/>
      </c>
      <c r="B950" s="4" t="str">
        <f>IF('True_Odds_Calculator_3-way'!B948="","",'True_Odds_Calculator_3-way'!B948)</f>
        <v/>
      </c>
      <c r="C950" s="4" t="str">
        <f>IF('True_Odds_Calculator_3-way'!C948="","",'True_Odds_Calculator_3-way'!C948)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IF('True_Odds_Calculator_3-way'!A949="","",'True_Odds_Calculator_3-way'!A949)</f>
        <v/>
      </c>
      <c r="B951" s="4" t="str">
        <f>IF('True_Odds_Calculator_3-way'!B949="","",'True_Odds_Calculator_3-way'!B949)</f>
        <v/>
      </c>
      <c r="C951" s="4" t="str">
        <f>IF('True_Odds_Calculator_3-way'!C949="","",'True_Odds_Calculator_3-way'!C949)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IF('True_Odds_Calculator_3-way'!A950="","",'True_Odds_Calculator_3-way'!A950)</f>
        <v/>
      </c>
      <c r="B952" s="4" t="str">
        <f>IF('True_Odds_Calculator_3-way'!B950="","",'True_Odds_Calculator_3-way'!B950)</f>
        <v/>
      </c>
      <c r="C952" s="4" t="str">
        <f>IF('True_Odds_Calculator_3-way'!C950="","",'True_Odds_Calculator_3-way'!C950)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IF('True_Odds_Calculator_3-way'!A951="","",'True_Odds_Calculator_3-way'!A951)</f>
        <v/>
      </c>
      <c r="B953" s="4" t="str">
        <f>IF('True_Odds_Calculator_3-way'!B951="","",'True_Odds_Calculator_3-way'!B951)</f>
        <v/>
      </c>
      <c r="C953" s="4" t="str">
        <f>IF('True_Odds_Calculator_3-way'!C951="","",'True_Odds_Calculator_3-way'!C951)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IF('True_Odds_Calculator_3-way'!A952="","",'True_Odds_Calculator_3-way'!A952)</f>
        <v/>
      </c>
      <c r="B954" s="4" t="str">
        <f>IF('True_Odds_Calculator_3-way'!B952="","",'True_Odds_Calculator_3-way'!B952)</f>
        <v/>
      </c>
      <c r="C954" s="4" t="str">
        <f>IF('True_Odds_Calculator_3-way'!C952="","",'True_Odds_Calculator_3-way'!C952)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IF('True_Odds_Calculator_3-way'!A953="","",'True_Odds_Calculator_3-way'!A953)</f>
        <v/>
      </c>
      <c r="B955" s="4" t="str">
        <f>IF('True_Odds_Calculator_3-way'!B953="","",'True_Odds_Calculator_3-way'!B953)</f>
        <v/>
      </c>
      <c r="C955" s="4" t="str">
        <f>IF('True_Odds_Calculator_3-way'!C953="","",'True_Odds_Calculator_3-way'!C953)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IF('True_Odds_Calculator_3-way'!A954="","",'True_Odds_Calculator_3-way'!A954)</f>
        <v/>
      </c>
      <c r="B956" s="4" t="str">
        <f>IF('True_Odds_Calculator_3-way'!B954="","",'True_Odds_Calculator_3-way'!B954)</f>
        <v/>
      </c>
      <c r="C956" s="4" t="str">
        <f>IF('True_Odds_Calculator_3-way'!C954="","",'True_Odds_Calculator_3-way'!C954)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IF('True_Odds_Calculator_3-way'!A955="","",'True_Odds_Calculator_3-way'!A955)</f>
        <v/>
      </c>
      <c r="B957" s="4" t="str">
        <f>IF('True_Odds_Calculator_3-way'!B955="","",'True_Odds_Calculator_3-way'!B955)</f>
        <v/>
      </c>
      <c r="C957" s="4" t="str">
        <f>IF('True_Odds_Calculator_3-way'!C955="","",'True_Odds_Calculator_3-way'!C955)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IF('True_Odds_Calculator_3-way'!A956="","",'True_Odds_Calculator_3-way'!A956)</f>
        <v/>
      </c>
      <c r="B958" s="4" t="str">
        <f>IF('True_Odds_Calculator_3-way'!B956="","",'True_Odds_Calculator_3-way'!B956)</f>
        <v/>
      </c>
      <c r="C958" s="4" t="str">
        <f>IF('True_Odds_Calculator_3-way'!C956="","",'True_Odds_Calculator_3-way'!C956)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IF('True_Odds_Calculator_3-way'!A957="","",'True_Odds_Calculator_3-way'!A957)</f>
        <v/>
      </c>
      <c r="B959" s="4" t="str">
        <f>IF('True_Odds_Calculator_3-way'!B957="","",'True_Odds_Calculator_3-way'!B957)</f>
        <v/>
      </c>
      <c r="C959" s="4" t="str">
        <f>IF('True_Odds_Calculator_3-way'!C957="","",'True_Odds_Calculator_3-way'!C957)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IF('True_Odds_Calculator_3-way'!A958="","",'True_Odds_Calculator_3-way'!A958)</f>
        <v/>
      </c>
      <c r="B960" s="4" t="str">
        <f>IF('True_Odds_Calculator_3-way'!B958="","",'True_Odds_Calculator_3-way'!B958)</f>
        <v/>
      </c>
      <c r="C960" s="4" t="str">
        <f>IF('True_Odds_Calculator_3-way'!C958="","",'True_Odds_Calculator_3-way'!C958)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IF('True_Odds_Calculator_3-way'!A959="","",'True_Odds_Calculator_3-way'!A959)</f>
        <v/>
      </c>
      <c r="B961" s="4" t="str">
        <f>IF('True_Odds_Calculator_3-way'!B959="","",'True_Odds_Calculator_3-way'!B959)</f>
        <v/>
      </c>
      <c r="C961" s="4" t="str">
        <f>IF('True_Odds_Calculator_3-way'!C959="","",'True_Odds_Calculator_3-way'!C959)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IF('True_Odds_Calculator_3-way'!A960="","",'True_Odds_Calculator_3-way'!A960)</f>
        <v/>
      </c>
      <c r="B962" s="4" t="str">
        <f>IF('True_Odds_Calculator_3-way'!B960="","",'True_Odds_Calculator_3-way'!B960)</f>
        <v/>
      </c>
      <c r="C962" s="4" t="str">
        <f>IF('True_Odds_Calculator_3-way'!C960="","",'True_Odds_Calculator_3-way'!C960)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IF('True_Odds_Calculator_3-way'!A961="","",'True_Odds_Calculator_3-way'!A961)</f>
        <v/>
      </c>
      <c r="B963" s="4" t="str">
        <f>IF('True_Odds_Calculator_3-way'!B961="","",'True_Odds_Calculator_3-way'!B961)</f>
        <v/>
      </c>
      <c r="C963" s="4" t="str">
        <f>IF('True_Odds_Calculator_3-way'!C961="","",'True_Odds_Calculator_3-way'!C961)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IF('True_Odds_Calculator_3-way'!A962="","",'True_Odds_Calculator_3-way'!A962)</f>
        <v/>
      </c>
      <c r="B964" s="4" t="str">
        <f>IF('True_Odds_Calculator_3-way'!B962="","",'True_Odds_Calculator_3-way'!B962)</f>
        <v/>
      </c>
      <c r="C964" s="4" t="str">
        <f>IF('True_Odds_Calculator_3-way'!C962="","",'True_Odds_Calculator_3-way'!C962)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IF('True_Odds_Calculator_3-way'!A963="","",'True_Odds_Calculator_3-way'!A963)</f>
        <v/>
      </c>
      <c r="B965" s="4" t="str">
        <f>IF('True_Odds_Calculator_3-way'!B963="","",'True_Odds_Calculator_3-way'!B963)</f>
        <v/>
      </c>
      <c r="C965" s="4" t="str">
        <f>IF('True_Odds_Calculator_3-way'!C963="","",'True_Odds_Calculator_3-way'!C963)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IF('True_Odds_Calculator_3-way'!A964="","",'True_Odds_Calculator_3-way'!A964)</f>
        <v/>
      </c>
      <c r="B966" s="4" t="str">
        <f>IF('True_Odds_Calculator_3-way'!B964="","",'True_Odds_Calculator_3-way'!B964)</f>
        <v/>
      </c>
      <c r="C966" s="4" t="str">
        <f>IF('True_Odds_Calculator_3-way'!C964="","",'True_Odds_Calculator_3-way'!C964)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IF('True_Odds_Calculator_3-way'!A965="","",'True_Odds_Calculator_3-way'!A965)</f>
        <v/>
      </c>
      <c r="B967" s="4" t="str">
        <f>IF('True_Odds_Calculator_3-way'!B965="","",'True_Odds_Calculator_3-way'!B965)</f>
        <v/>
      </c>
      <c r="C967" s="4" t="str">
        <f>IF('True_Odds_Calculator_3-way'!C965="","",'True_Odds_Calculator_3-way'!C965)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IF('True_Odds_Calculator_3-way'!A966="","",'True_Odds_Calculator_3-way'!A966)</f>
        <v/>
      </c>
      <c r="B968" s="4" t="str">
        <f>IF('True_Odds_Calculator_3-way'!B966="","",'True_Odds_Calculator_3-way'!B966)</f>
        <v/>
      </c>
      <c r="C968" s="4" t="str">
        <f>IF('True_Odds_Calculator_3-way'!C966="","",'True_Odds_Calculator_3-way'!C966)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IF('True_Odds_Calculator_3-way'!A967="","",'True_Odds_Calculator_3-way'!A967)</f>
        <v/>
      </c>
      <c r="B969" s="4" t="str">
        <f>IF('True_Odds_Calculator_3-way'!B967="","",'True_Odds_Calculator_3-way'!B967)</f>
        <v/>
      </c>
      <c r="C969" s="4" t="str">
        <f>IF('True_Odds_Calculator_3-way'!C967="","",'True_Odds_Calculator_3-way'!C967)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IF('True_Odds_Calculator_3-way'!A968="","",'True_Odds_Calculator_3-way'!A968)</f>
        <v/>
      </c>
      <c r="B970" s="4" t="str">
        <f>IF('True_Odds_Calculator_3-way'!B968="","",'True_Odds_Calculator_3-way'!B968)</f>
        <v/>
      </c>
      <c r="C970" s="4" t="str">
        <f>IF('True_Odds_Calculator_3-way'!C968="","",'True_Odds_Calculator_3-way'!C968)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IF('True_Odds_Calculator_3-way'!A969="","",'True_Odds_Calculator_3-way'!A969)</f>
        <v/>
      </c>
      <c r="B971" s="4" t="str">
        <f>IF('True_Odds_Calculator_3-way'!B969="","",'True_Odds_Calculator_3-way'!B969)</f>
        <v/>
      </c>
      <c r="C971" s="4" t="str">
        <f>IF('True_Odds_Calculator_3-way'!C969="","",'True_Odds_Calculator_3-way'!C969)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IF('True_Odds_Calculator_3-way'!A970="","",'True_Odds_Calculator_3-way'!A970)</f>
        <v/>
      </c>
      <c r="B972" s="4" t="str">
        <f>IF('True_Odds_Calculator_3-way'!B970="","",'True_Odds_Calculator_3-way'!B970)</f>
        <v/>
      </c>
      <c r="C972" s="4" t="str">
        <f>IF('True_Odds_Calculator_3-way'!C970="","",'True_Odds_Calculator_3-way'!C970)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IF('True_Odds_Calculator_3-way'!A971="","",'True_Odds_Calculator_3-way'!A971)</f>
        <v/>
      </c>
      <c r="B973" s="4" t="str">
        <f>IF('True_Odds_Calculator_3-way'!B971="","",'True_Odds_Calculator_3-way'!B971)</f>
        <v/>
      </c>
      <c r="C973" s="4" t="str">
        <f>IF('True_Odds_Calculator_3-way'!C971="","",'True_Odds_Calculator_3-way'!C971)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IF('True_Odds_Calculator_3-way'!A972="","",'True_Odds_Calculator_3-way'!A972)</f>
        <v/>
      </c>
      <c r="B974" s="4" t="str">
        <f>IF('True_Odds_Calculator_3-way'!B972="","",'True_Odds_Calculator_3-way'!B972)</f>
        <v/>
      </c>
      <c r="C974" s="4" t="str">
        <f>IF('True_Odds_Calculator_3-way'!C972="","",'True_Odds_Calculator_3-way'!C972)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IF('True_Odds_Calculator_3-way'!A973="","",'True_Odds_Calculator_3-way'!A973)</f>
        <v/>
      </c>
      <c r="B975" s="4" t="str">
        <f>IF('True_Odds_Calculator_3-way'!B973="","",'True_Odds_Calculator_3-way'!B973)</f>
        <v/>
      </c>
      <c r="C975" s="4" t="str">
        <f>IF('True_Odds_Calculator_3-way'!C973="","",'True_Odds_Calculator_3-way'!C973)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IF('True_Odds_Calculator_3-way'!A974="","",'True_Odds_Calculator_3-way'!A974)</f>
        <v/>
      </c>
      <c r="B976" s="4" t="str">
        <f>IF('True_Odds_Calculator_3-way'!B974="","",'True_Odds_Calculator_3-way'!B974)</f>
        <v/>
      </c>
      <c r="C976" s="4" t="str">
        <f>IF('True_Odds_Calculator_3-way'!C974="","",'True_Odds_Calculator_3-way'!C974)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IF('True_Odds_Calculator_3-way'!A975="","",'True_Odds_Calculator_3-way'!A975)</f>
        <v/>
      </c>
      <c r="B977" s="4" t="str">
        <f>IF('True_Odds_Calculator_3-way'!B975="","",'True_Odds_Calculator_3-way'!B975)</f>
        <v/>
      </c>
      <c r="C977" s="4" t="str">
        <f>IF('True_Odds_Calculator_3-way'!C975="","",'True_Odds_Calculator_3-way'!C975)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IF('True_Odds_Calculator_3-way'!A976="","",'True_Odds_Calculator_3-way'!A976)</f>
        <v/>
      </c>
      <c r="B978" s="4" t="str">
        <f>IF('True_Odds_Calculator_3-way'!B976="","",'True_Odds_Calculator_3-way'!B976)</f>
        <v/>
      </c>
      <c r="C978" s="4" t="str">
        <f>IF('True_Odds_Calculator_3-way'!C976="","",'True_Odds_Calculator_3-way'!C976)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IF('True_Odds_Calculator_3-way'!A977="","",'True_Odds_Calculator_3-way'!A977)</f>
        <v/>
      </c>
      <c r="B979" s="4" t="str">
        <f>IF('True_Odds_Calculator_3-way'!B977="","",'True_Odds_Calculator_3-way'!B977)</f>
        <v/>
      </c>
      <c r="C979" s="4" t="str">
        <f>IF('True_Odds_Calculator_3-way'!C977="","",'True_Odds_Calculator_3-way'!C977)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IF('True_Odds_Calculator_3-way'!A978="","",'True_Odds_Calculator_3-way'!A978)</f>
        <v/>
      </c>
      <c r="B980" s="4" t="str">
        <f>IF('True_Odds_Calculator_3-way'!B978="","",'True_Odds_Calculator_3-way'!B978)</f>
        <v/>
      </c>
      <c r="C980" s="4" t="str">
        <f>IF('True_Odds_Calculator_3-way'!C978="","",'True_Odds_Calculator_3-way'!C978)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IF('True_Odds_Calculator_3-way'!A979="","",'True_Odds_Calculator_3-way'!A979)</f>
        <v/>
      </c>
      <c r="B981" s="4" t="str">
        <f>IF('True_Odds_Calculator_3-way'!B979="","",'True_Odds_Calculator_3-way'!B979)</f>
        <v/>
      </c>
      <c r="C981" s="4" t="str">
        <f>IF('True_Odds_Calculator_3-way'!C979="","",'True_Odds_Calculator_3-way'!C979)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IF('True_Odds_Calculator_3-way'!A980="","",'True_Odds_Calculator_3-way'!A980)</f>
        <v/>
      </c>
      <c r="B982" s="4" t="str">
        <f>IF('True_Odds_Calculator_3-way'!B980="","",'True_Odds_Calculator_3-way'!B980)</f>
        <v/>
      </c>
      <c r="C982" s="4" t="str">
        <f>IF('True_Odds_Calculator_3-way'!C980="","",'True_Odds_Calculator_3-way'!C980)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IF('True_Odds_Calculator_3-way'!A981="","",'True_Odds_Calculator_3-way'!A981)</f>
        <v/>
      </c>
      <c r="B983" s="4" t="str">
        <f>IF('True_Odds_Calculator_3-way'!B981="","",'True_Odds_Calculator_3-way'!B981)</f>
        <v/>
      </c>
      <c r="C983" s="4" t="str">
        <f>IF('True_Odds_Calculator_3-way'!C981="","",'True_Odds_Calculator_3-way'!C981)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IF('True_Odds_Calculator_3-way'!A982="","",'True_Odds_Calculator_3-way'!A982)</f>
        <v/>
      </c>
      <c r="B984" s="4" t="str">
        <f>IF('True_Odds_Calculator_3-way'!B982="","",'True_Odds_Calculator_3-way'!B982)</f>
        <v/>
      </c>
      <c r="C984" s="4" t="str">
        <f>IF('True_Odds_Calculator_3-way'!C982="","",'True_Odds_Calculator_3-way'!C982)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IF('True_Odds_Calculator_3-way'!A983="","",'True_Odds_Calculator_3-way'!A983)</f>
        <v/>
      </c>
      <c r="B985" s="4" t="str">
        <f>IF('True_Odds_Calculator_3-way'!B983="","",'True_Odds_Calculator_3-way'!B983)</f>
        <v/>
      </c>
      <c r="C985" s="4" t="str">
        <f>IF('True_Odds_Calculator_3-way'!C983="","",'True_Odds_Calculator_3-way'!C983)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IF('True_Odds_Calculator_3-way'!A984="","",'True_Odds_Calculator_3-way'!A984)</f>
        <v/>
      </c>
      <c r="B986" s="4" t="str">
        <f>IF('True_Odds_Calculator_3-way'!B984="","",'True_Odds_Calculator_3-way'!B984)</f>
        <v/>
      </c>
      <c r="C986" s="4" t="str">
        <f>IF('True_Odds_Calculator_3-way'!C984="","",'True_Odds_Calculator_3-way'!C984)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IF('True_Odds_Calculator_3-way'!A985="","",'True_Odds_Calculator_3-way'!A985)</f>
        <v/>
      </c>
      <c r="B987" s="4" t="str">
        <f>IF('True_Odds_Calculator_3-way'!B985="","",'True_Odds_Calculator_3-way'!B985)</f>
        <v/>
      </c>
      <c r="C987" s="4" t="str">
        <f>IF('True_Odds_Calculator_3-way'!C985="","",'True_Odds_Calculator_3-way'!C985)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IF('True_Odds_Calculator_3-way'!A986="","",'True_Odds_Calculator_3-way'!A986)</f>
        <v/>
      </c>
      <c r="B988" s="4" t="str">
        <f>IF('True_Odds_Calculator_3-way'!B986="","",'True_Odds_Calculator_3-way'!B986)</f>
        <v/>
      </c>
      <c r="C988" s="4" t="str">
        <f>IF('True_Odds_Calculator_3-way'!C986="","",'True_Odds_Calculator_3-way'!C986)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IF('True_Odds_Calculator_3-way'!A987="","",'True_Odds_Calculator_3-way'!A987)</f>
        <v/>
      </c>
      <c r="B989" s="4" t="str">
        <f>IF('True_Odds_Calculator_3-way'!B987="","",'True_Odds_Calculator_3-way'!B987)</f>
        <v/>
      </c>
      <c r="C989" s="4" t="str">
        <f>IF('True_Odds_Calculator_3-way'!C987="","",'True_Odds_Calculator_3-way'!C987)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IF('True_Odds_Calculator_3-way'!A988="","",'True_Odds_Calculator_3-way'!A988)</f>
        <v/>
      </c>
      <c r="B990" s="4" t="str">
        <f>IF('True_Odds_Calculator_3-way'!B988="","",'True_Odds_Calculator_3-way'!B988)</f>
        <v/>
      </c>
      <c r="C990" s="4" t="str">
        <f>IF('True_Odds_Calculator_3-way'!C988="","",'True_Odds_Calculator_3-way'!C988)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IF('True_Odds_Calculator_3-way'!A989="","",'True_Odds_Calculator_3-way'!A989)</f>
        <v/>
      </c>
      <c r="B991" s="4" t="str">
        <f>IF('True_Odds_Calculator_3-way'!B989="","",'True_Odds_Calculator_3-way'!B989)</f>
        <v/>
      </c>
      <c r="C991" s="4" t="str">
        <f>IF('True_Odds_Calculator_3-way'!C989="","",'True_Odds_Calculator_3-way'!C989)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IF('True_Odds_Calculator_3-way'!A990="","",'True_Odds_Calculator_3-way'!A990)</f>
        <v/>
      </c>
      <c r="B992" s="4" t="str">
        <f>IF('True_Odds_Calculator_3-way'!B990="","",'True_Odds_Calculator_3-way'!B990)</f>
        <v/>
      </c>
      <c r="C992" s="4" t="str">
        <f>IF('True_Odds_Calculator_3-way'!C990="","",'True_Odds_Calculator_3-way'!C990)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IF('True_Odds_Calculator_3-way'!A991="","",'True_Odds_Calculator_3-way'!A991)</f>
        <v/>
      </c>
      <c r="B993" s="4" t="str">
        <f>IF('True_Odds_Calculator_3-way'!B991="","",'True_Odds_Calculator_3-way'!B991)</f>
        <v/>
      </c>
      <c r="C993" s="4" t="str">
        <f>IF('True_Odds_Calculator_3-way'!C991="","",'True_Odds_Calculator_3-way'!C991)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IF('True_Odds_Calculator_3-way'!A992="","",'True_Odds_Calculator_3-way'!A992)</f>
        <v/>
      </c>
      <c r="B994" s="4" t="str">
        <f>IF('True_Odds_Calculator_3-way'!B992="","",'True_Odds_Calculator_3-way'!B992)</f>
        <v/>
      </c>
      <c r="C994" s="4" t="str">
        <f>IF('True_Odds_Calculator_3-way'!C992="","",'True_Odds_Calculator_3-way'!C992)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IF('True_Odds_Calculator_3-way'!A993="","",'True_Odds_Calculator_3-way'!A993)</f>
        <v/>
      </c>
      <c r="B995" s="4" t="str">
        <f>IF('True_Odds_Calculator_3-way'!B993="","",'True_Odds_Calculator_3-way'!B993)</f>
        <v/>
      </c>
      <c r="C995" s="4" t="str">
        <f>IF('True_Odds_Calculator_3-way'!C993="","",'True_Odds_Calculator_3-way'!C993)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IF('True_Odds_Calculator_3-way'!A994="","",'True_Odds_Calculator_3-way'!A994)</f>
        <v/>
      </c>
      <c r="B996" s="4" t="str">
        <f>IF('True_Odds_Calculator_3-way'!B994="","",'True_Odds_Calculator_3-way'!B994)</f>
        <v/>
      </c>
      <c r="C996" s="4" t="str">
        <f>IF('True_Odds_Calculator_3-way'!C994="","",'True_Odds_Calculator_3-way'!C994)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IF('True_Odds_Calculator_3-way'!A995="","",'True_Odds_Calculator_3-way'!A995)</f>
        <v/>
      </c>
      <c r="B997" s="4" t="str">
        <f>IF('True_Odds_Calculator_3-way'!B995="","",'True_Odds_Calculator_3-way'!B995)</f>
        <v/>
      </c>
      <c r="C997" s="4" t="str">
        <f>IF('True_Odds_Calculator_3-way'!C995="","",'True_Odds_Calculator_3-way'!C995)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IF('True_Odds_Calculator_3-way'!A996="","",'True_Odds_Calculator_3-way'!A996)</f>
        <v/>
      </c>
      <c r="B998" s="4" t="str">
        <f>IF('True_Odds_Calculator_3-way'!B996="","",'True_Odds_Calculator_3-way'!B996)</f>
        <v/>
      </c>
      <c r="C998" s="4" t="str">
        <f>IF('True_Odds_Calculator_3-way'!C996="","",'True_Odds_Calculator_3-way'!C996)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IF('True_Odds_Calculator_3-way'!A997="","",'True_Odds_Calculator_3-way'!A997)</f>
        <v/>
      </c>
      <c r="B999" s="4" t="str">
        <f>IF('True_Odds_Calculator_3-way'!B997="","",'True_Odds_Calculator_3-way'!B997)</f>
        <v/>
      </c>
      <c r="C999" s="4" t="str">
        <f>IF('True_Odds_Calculator_3-way'!C997="","",'True_Odds_Calculator_3-way'!C997)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IF('True_Odds_Calculator_3-way'!A998="","",'True_Odds_Calculator_3-way'!A998)</f>
        <v/>
      </c>
      <c r="B1000" s="4" t="str">
        <f>IF('True_Odds_Calculator_3-way'!B998="","",'True_Odds_Calculator_3-way'!B998)</f>
        <v/>
      </c>
      <c r="C1000" s="4" t="str">
        <f>IF('True_Odds_Calculator_3-way'!C998="","",'True_Odds_Calculator_3-way'!C998)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IF('True_Odds_Calculator_3-way'!A999="","",'True_Odds_Calculator_3-way'!A999)</f>
        <v/>
      </c>
      <c r="B1001" s="4" t="str">
        <f>IF('True_Odds_Calculator_3-way'!B999="","",'True_Odds_Calculator_3-way'!B999)</f>
        <v/>
      </c>
      <c r="C1001" s="4" t="str">
        <f>IF('True_Odds_Calculator_3-way'!C999="","",'True_Odds_Calculator_3-way'!C999)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1.32</v>
      </c>
      <c r="B2" s="4">
        <f>IF('True_Odds_Calculator_2-way'!B3="","",'True_Odds_Calculator_2-way'!B3)</f>
        <v>3.64</v>
      </c>
      <c r="C2" s="4">
        <f>1/A2</f>
        <v>0.75757575757575757</v>
      </c>
      <c r="D2">
        <f>1/B2</f>
        <v>0.27472527472527469</v>
      </c>
      <c r="E2">
        <f>C2+D2-1</f>
        <v>3.2301032301032206E-2</v>
      </c>
      <c r="F2">
        <f>C2+D2-(C2*D2)-1</f>
        <v>-0.17582417582417587</v>
      </c>
      <c r="G2">
        <v>0</v>
      </c>
      <c r="H2">
        <f>C2*D2</f>
        <v>0.2081252081252081</v>
      </c>
      <c r="I2">
        <f>((-4*F2*H2)^0.5)/(2*F2)</f>
        <v>-1.0879853497231111</v>
      </c>
      <c r="J2">
        <f>(-((-4*F2*H2)^0.5))/(2*F2)</f>
        <v>1.0879853497231111</v>
      </c>
      <c r="K2">
        <f>IF(A2="","",(C2/($J2+C2-($J2*C2))))</f>
        <v>0.74175430023875666</v>
      </c>
      <c r="L2">
        <f>IF(B2="","",(D2/($J2+D2-($J2*D2))))</f>
        <v>0.25824569976124345</v>
      </c>
      <c r="M2">
        <f>IF(A2="","",1/K2)</f>
        <v>1.3481553119113956</v>
      </c>
      <c r="N2">
        <f>IF(B2="","",1/L2)</f>
        <v>3.872281323269013</v>
      </c>
    </row>
    <row r="3" spans="1:14" x14ac:dyDescent="0.25">
      <c r="A3" s="4">
        <f>IF('True_Odds_Calculator_2-way'!A4="","",'True_Odds_Calculator_2-way'!A4)</f>
        <v>1.63</v>
      </c>
      <c r="B3" s="4">
        <f>IF('True_Odds_Calculator_2-way'!B4="","",'True_Odds_Calculator_2-way'!B4)</f>
        <v>2.39</v>
      </c>
      <c r="C3" s="4">
        <f t="shared" ref="C3:C66" si="0">1/A3</f>
        <v>0.61349693251533743</v>
      </c>
      <c r="D3">
        <f t="shared" ref="D3:D66" si="1">1/B3</f>
        <v>0.41841004184100417</v>
      </c>
      <c r="E3">
        <f t="shared" ref="E3:E66" si="2">C3+D3-1</f>
        <v>3.19069743563416E-2</v>
      </c>
      <c r="F3">
        <f t="shared" ref="F3:F66" si="3">C3+D3-(C3*D3)-1</f>
        <v>-0.22478630284672851</v>
      </c>
      <c r="G3">
        <v>0</v>
      </c>
      <c r="H3">
        <f t="shared" ref="H3:H66" si="4">C3*D3</f>
        <v>0.25669327720307006</v>
      </c>
      <c r="I3">
        <f t="shared" ref="I3:I66" si="5">((-4*F3*H3)^0.5)/(2*F3)</f>
        <v>-1.0686176060625021</v>
      </c>
      <c r="J3">
        <f t="shared" ref="J3:J66" si="6">(-((-4*F3*H3)^0.5))/(2*F3)</f>
        <v>1.0686176060625021</v>
      </c>
      <c r="K3">
        <f t="shared" ref="K3:K66" si="7">IF(A3="","",(C3/($J3+C3-($J3*C3))))</f>
        <v>0.59764679259350884</v>
      </c>
      <c r="L3">
        <f t="shared" ref="L3:L66" si="8">IF(B3="","",(D3/($J3+D3-($J3*D3))))</f>
        <v>0.40235320740649128</v>
      </c>
      <c r="M3">
        <f t="shared" ref="M3:M66" si="9">IF(A3="","",1/K3)</f>
        <v>1.6732290918193764</v>
      </c>
      <c r="N3">
        <f t="shared" ref="N3:N66" si="10">IF(B3="","",1/L3)</f>
        <v>2.4853784724268779</v>
      </c>
    </row>
    <row r="4" spans="1:14" x14ac:dyDescent="0.25">
      <c r="A4" s="4">
        <f>IF('True_Odds_Calculator_2-way'!A5="","",'True_Odds_Calculator_2-way'!A5)</f>
        <v>2.0499999999999998</v>
      </c>
      <c r="B4" s="4">
        <f>IF('True_Odds_Calculator_2-way'!B5="","",'True_Odds_Calculator_2-way'!B5)</f>
        <v>1.85</v>
      </c>
      <c r="C4" s="4">
        <f t="shared" si="0"/>
        <v>0.48780487804878053</v>
      </c>
      <c r="D4">
        <f t="shared" si="1"/>
        <v>0.54054054054054046</v>
      </c>
      <c r="E4">
        <f t="shared" si="2"/>
        <v>2.8345418589321048E-2</v>
      </c>
      <c r="F4">
        <f t="shared" si="3"/>
        <v>-0.2353328938694792</v>
      </c>
      <c r="G4">
        <v>0</v>
      </c>
      <c r="H4">
        <f t="shared" si="4"/>
        <v>0.26367831245880025</v>
      </c>
      <c r="I4">
        <f t="shared" si="5"/>
        <v>-1.0585122480499263</v>
      </c>
      <c r="J4">
        <f t="shared" si="6"/>
        <v>1.0585122480499263</v>
      </c>
      <c r="K4">
        <f t="shared" si="7"/>
        <v>0.47361090692279612</v>
      </c>
      <c r="L4">
        <f t="shared" si="8"/>
        <v>0.52638909307720383</v>
      </c>
      <c r="M4">
        <f t="shared" si="9"/>
        <v>2.1114378604524222</v>
      </c>
      <c r="N4">
        <f t="shared" si="10"/>
        <v>1.8997354108424378</v>
      </c>
    </row>
    <row r="5" spans="1:14" x14ac:dyDescent="0.25">
      <c r="A5" s="4">
        <f>IF('True_Odds_Calculator_2-way'!A6="","",'True_Odds_Calculator_2-way'!A6)</f>
        <v>1.98</v>
      </c>
      <c r="B5" s="4">
        <f>IF('True_Odds_Calculator_2-way'!B6="","",'True_Odds_Calculator_2-way'!B6)</f>
        <v>1.91</v>
      </c>
      <c r="C5" s="4">
        <f t="shared" si="0"/>
        <v>0.50505050505050508</v>
      </c>
      <c r="D5">
        <f t="shared" si="1"/>
        <v>0.52356020942408377</v>
      </c>
      <c r="E5">
        <f t="shared" si="2"/>
        <v>2.861071447458885E-2</v>
      </c>
      <c r="F5">
        <f t="shared" si="3"/>
        <v>-0.23581363371939279</v>
      </c>
      <c r="G5">
        <v>0</v>
      </c>
      <c r="H5">
        <f t="shared" si="4"/>
        <v>0.2644243481939817</v>
      </c>
      <c r="I5">
        <f t="shared" si="5"/>
        <v>-1.0589275952301447</v>
      </c>
      <c r="J5">
        <f t="shared" si="6"/>
        <v>1.0589275952301447</v>
      </c>
      <c r="K5">
        <f t="shared" si="7"/>
        <v>0.4907375632320416</v>
      </c>
      <c r="L5">
        <f t="shared" si="8"/>
        <v>0.50926243676795835</v>
      </c>
      <c r="M5">
        <f t="shared" si="9"/>
        <v>2.0377490433255412</v>
      </c>
      <c r="N5">
        <f t="shared" si="10"/>
        <v>1.9636241116594322</v>
      </c>
    </row>
    <row r="6" spans="1:14" x14ac:dyDescent="0.25">
      <c r="A6" s="4">
        <f>IF('True_Odds_Calculator_2-way'!A7="","",'True_Odds_Calculator_2-way'!A7)</f>
        <v>2.2200000000000002</v>
      </c>
      <c r="B6" s="4">
        <f>IF('True_Odds_Calculator_2-way'!B7="","",'True_Odds_Calculator_2-way'!B7)</f>
        <v>1.7</v>
      </c>
      <c r="C6" s="4">
        <f t="shared" si="0"/>
        <v>0.4504504504504504</v>
      </c>
      <c r="D6">
        <f t="shared" si="1"/>
        <v>0.58823529411764708</v>
      </c>
      <c r="E6">
        <f t="shared" si="2"/>
        <v>3.868574456809748E-2</v>
      </c>
      <c r="F6">
        <f t="shared" si="3"/>
        <v>-0.22628510863804985</v>
      </c>
      <c r="G6">
        <v>0</v>
      </c>
      <c r="H6">
        <f t="shared" si="4"/>
        <v>0.26497085320614733</v>
      </c>
      <c r="I6">
        <f t="shared" si="5"/>
        <v>-1.0821091383745125</v>
      </c>
      <c r="J6">
        <f t="shared" si="6"/>
        <v>1.0821091383745125</v>
      </c>
      <c r="K6">
        <f t="shared" si="7"/>
        <v>0.43100231571506481</v>
      </c>
      <c r="L6">
        <f t="shared" si="8"/>
        <v>0.56899768428493536</v>
      </c>
      <c r="M6">
        <f t="shared" si="9"/>
        <v>2.3201731488169055</v>
      </c>
      <c r="N6">
        <f t="shared" si="10"/>
        <v>1.7574763968621581</v>
      </c>
    </row>
    <row r="7" spans="1:14" x14ac:dyDescent="0.25">
      <c r="A7" s="4">
        <f>IF('True_Odds_Calculator_2-way'!A8="","",'True_Odds_Calculator_2-way'!A8)</f>
        <v>2.14</v>
      </c>
      <c r="B7" s="4">
        <f>IF('True_Odds_Calculator_2-way'!B8="","",'True_Odds_Calculator_2-way'!B8)</f>
        <v>1.75</v>
      </c>
      <c r="C7" s="4">
        <f t="shared" si="0"/>
        <v>0.46728971962616822</v>
      </c>
      <c r="D7">
        <f t="shared" si="1"/>
        <v>0.5714285714285714</v>
      </c>
      <c r="E7">
        <f t="shared" si="2"/>
        <v>3.8718291054739673E-2</v>
      </c>
      <c r="F7">
        <f t="shared" si="3"/>
        <v>-0.22830440587449929</v>
      </c>
      <c r="G7">
        <v>0</v>
      </c>
      <c r="H7">
        <f t="shared" si="4"/>
        <v>0.26702269692923897</v>
      </c>
      <c r="I7">
        <f t="shared" si="5"/>
        <v>-1.0814761408717504</v>
      </c>
      <c r="J7">
        <f t="shared" si="6"/>
        <v>1.0814761408717504</v>
      </c>
      <c r="K7">
        <f t="shared" si="7"/>
        <v>0.44785153960345248</v>
      </c>
      <c r="L7">
        <f t="shared" si="8"/>
        <v>0.55214846039654741</v>
      </c>
      <c r="M7">
        <f t="shared" si="9"/>
        <v>2.2328828005937953</v>
      </c>
      <c r="N7">
        <f t="shared" si="10"/>
        <v>1.8111071056538131</v>
      </c>
    </row>
    <row r="8" spans="1:14" x14ac:dyDescent="0.25">
      <c r="A8" s="4">
        <f>IF('True_Odds_Calculator_2-way'!A9="","",'True_Odds_Calculator_2-way'!A9)</f>
        <v>2.2999999999999998</v>
      </c>
      <c r="B8" s="4">
        <f>IF('True_Odds_Calculator_2-way'!B9="","",'True_Odds_Calculator_2-way'!B9)</f>
        <v>1.66</v>
      </c>
      <c r="C8" s="4">
        <f t="shared" si="0"/>
        <v>0.43478260869565222</v>
      </c>
      <c r="D8">
        <f t="shared" si="1"/>
        <v>0.60240963855421692</v>
      </c>
      <c r="E8">
        <f t="shared" si="2"/>
        <v>3.7192247249869137E-2</v>
      </c>
      <c r="F8">
        <f t="shared" si="3"/>
        <v>-0.22472498690413822</v>
      </c>
      <c r="G8">
        <v>0</v>
      </c>
      <c r="H8">
        <f t="shared" si="4"/>
        <v>0.26191723415400736</v>
      </c>
      <c r="I8">
        <f t="shared" si="5"/>
        <v>-1.0795837927188263</v>
      </c>
      <c r="J8">
        <f t="shared" si="6"/>
        <v>1.0795837927188263</v>
      </c>
      <c r="K8">
        <f t="shared" si="7"/>
        <v>0.41606702211367647</v>
      </c>
      <c r="L8">
        <f t="shared" si="8"/>
        <v>0.58393297788632348</v>
      </c>
      <c r="M8">
        <f t="shared" si="9"/>
        <v>2.4034589305344736</v>
      </c>
      <c r="N8">
        <f t="shared" si="10"/>
        <v>1.7125253031944256</v>
      </c>
    </row>
    <row r="9" spans="1:14" x14ac:dyDescent="0.25">
      <c r="A9" s="4">
        <f>IF('True_Odds_Calculator_2-way'!A10="","",'True_Odds_Calculator_2-way'!A10)</f>
        <v>2.69</v>
      </c>
      <c r="B9" s="4">
        <f>IF('True_Odds_Calculator_2-way'!B10="","",'True_Odds_Calculator_2-way'!B10)</f>
        <v>1.5</v>
      </c>
      <c r="C9" s="4">
        <f t="shared" si="0"/>
        <v>0.37174721189591081</v>
      </c>
      <c r="D9">
        <f t="shared" si="1"/>
        <v>0.66666666666666663</v>
      </c>
      <c r="E9">
        <f t="shared" si="2"/>
        <v>3.8413878562577386E-2</v>
      </c>
      <c r="F9">
        <f t="shared" si="3"/>
        <v>-0.20941759603469645</v>
      </c>
      <c r="G9">
        <v>0</v>
      </c>
      <c r="H9">
        <f t="shared" si="4"/>
        <v>0.24783147459727387</v>
      </c>
      <c r="I9">
        <f t="shared" si="5"/>
        <v>-1.0878565864408423</v>
      </c>
      <c r="J9">
        <f t="shared" si="6"/>
        <v>1.0878565864408423</v>
      </c>
      <c r="K9">
        <f t="shared" si="7"/>
        <v>0.35230152566597633</v>
      </c>
      <c r="L9">
        <f t="shared" si="8"/>
        <v>0.64769847433402361</v>
      </c>
      <c r="M9">
        <f t="shared" si="9"/>
        <v>2.838477631085023</v>
      </c>
      <c r="N9">
        <f t="shared" si="10"/>
        <v>1.5439282932204215</v>
      </c>
    </row>
    <row r="10" spans="1:14" x14ac:dyDescent="0.25">
      <c r="A10" s="4">
        <f>IF('True_Odds_Calculator_2-way'!A11="","",'True_Odds_Calculator_2-way'!A11)</f>
        <v>2.5299999999999998</v>
      </c>
      <c r="B10" s="4">
        <f>IF('True_Odds_Calculator_2-way'!B11="","",'True_Odds_Calculator_2-way'!B11)</f>
        <v>1.56</v>
      </c>
      <c r="C10" s="4">
        <f t="shared" si="0"/>
        <v>0.39525691699604748</v>
      </c>
      <c r="D10">
        <f t="shared" si="1"/>
        <v>0.64102564102564097</v>
      </c>
      <c r="E10">
        <f t="shared" si="2"/>
        <v>3.6282558021688338E-2</v>
      </c>
      <c r="F10">
        <f t="shared" si="3"/>
        <v>-0.21708726056552163</v>
      </c>
      <c r="G10">
        <v>0</v>
      </c>
      <c r="H10">
        <f t="shared" si="4"/>
        <v>0.25336981858720992</v>
      </c>
      <c r="I10">
        <f t="shared" si="5"/>
        <v>-1.0803395392536068</v>
      </c>
      <c r="J10">
        <f t="shared" si="6"/>
        <v>1.0803395392536068</v>
      </c>
      <c r="K10">
        <f t="shared" si="7"/>
        <v>0.3769432136417431</v>
      </c>
      <c r="L10">
        <f t="shared" si="8"/>
        <v>0.6230567863582569</v>
      </c>
      <c r="M10">
        <f t="shared" si="9"/>
        <v>2.6529194950580188</v>
      </c>
      <c r="N10">
        <f t="shared" si="10"/>
        <v>1.6049901419820203</v>
      </c>
    </row>
    <row r="11" spans="1:14" x14ac:dyDescent="0.25">
      <c r="A11" s="4">
        <f>IF('True_Odds_Calculator_2-way'!A12="","",'True_Odds_Calculator_2-way'!A12)</f>
        <v>2.6</v>
      </c>
      <c r="B11" s="4">
        <f>IF('True_Odds_Calculator_2-way'!B12="","",'True_Odds_Calculator_2-way'!B12)</f>
        <v>1.53</v>
      </c>
      <c r="C11" s="4">
        <f t="shared" si="0"/>
        <v>0.38461538461538458</v>
      </c>
      <c r="D11">
        <f t="shared" si="1"/>
        <v>0.65359477124183007</v>
      </c>
      <c r="E11">
        <f t="shared" si="2"/>
        <v>3.8210155857214545E-2</v>
      </c>
      <c r="F11">
        <f t="shared" si="3"/>
        <v>-0.21317244846656624</v>
      </c>
      <c r="G11">
        <v>0</v>
      </c>
      <c r="H11">
        <f t="shared" si="4"/>
        <v>0.25138260432378079</v>
      </c>
      <c r="I11">
        <f t="shared" si="5"/>
        <v>-1.0859306069076731</v>
      </c>
      <c r="J11">
        <f t="shared" si="6"/>
        <v>1.0859306069076731</v>
      </c>
      <c r="K11">
        <f t="shared" si="7"/>
        <v>0.36529827538103465</v>
      </c>
      <c r="L11">
        <f t="shared" si="8"/>
        <v>0.63470172461896535</v>
      </c>
      <c r="M11">
        <f t="shared" si="9"/>
        <v>2.7374889710522772</v>
      </c>
      <c r="N11">
        <f t="shared" si="10"/>
        <v>1.575543221661067</v>
      </c>
    </row>
    <row r="12" spans="1:14" x14ac:dyDescent="0.25">
      <c r="A12" s="4">
        <f>IF('True_Odds_Calculator_2-way'!A13="","",'True_Odds_Calculator_2-way'!A13)</f>
        <v>2.5499999999999998</v>
      </c>
      <c r="B12" s="4">
        <f>IF('True_Odds_Calculator_2-way'!B13="","",'True_Odds_Calculator_2-way'!B13)</f>
        <v>1.55</v>
      </c>
      <c r="C12" s="4">
        <f t="shared" si="0"/>
        <v>0.39215686274509809</v>
      </c>
      <c r="D12">
        <f t="shared" si="1"/>
        <v>0.64516129032258063</v>
      </c>
      <c r="E12">
        <f t="shared" si="2"/>
        <v>3.7318153067678717E-2</v>
      </c>
      <c r="F12">
        <f t="shared" si="3"/>
        <v>-0.21568627450980393</v>
      </c>
      <c r="G12">
        <v>0</v>
      </c>
      <c r="H12">
        <f t="shared" si="4"/>
        <v>0.25300442757748265</v>
      </c>
      <c r="I12">
        <f t="shared" si="5"/>
        <v>-1.0830607221477648</v>
      </c>
      <c r="J12">
        <f t="shared" si="6"/>
        <v>1.0830607221477648</v>
      </c>
      <c r="K12">
        <f t="shared" si="7"/>
        <v>0.37330926563096944</v>
      </c>
      <c r="L12">
        <f t="shared" si="8"/>
        <v>0.62669073436903067</v>
      </c>
      <c r="M12">
        <f t="shared" si="9"/>
        <v>2.6787441193290351</v>
      </c>
      <c r="N12">
        <f t="shared" si="10"/>
        <v>1.5956833971812705</v>
      </c>
    </row>
    <row r="13" spans="1:14" x14ac:dyDescent="0.25">
      <c r="A13" s="4">
        <f>IF('True_Odds_Calculator_2-way'!A14="","",'True_Odds_Calculator_2-way'!A14)</f>
        <v>2.65</v>
      </c>
      <c r="B13" s="4">
        <f>IF('True_Odds_Calculator_2-way'!B14="","",'True_Odds_Calculator_2-way'!B14)</f>
        <v>1.51</v>
      </c>
      <c r="C13" s="4">
        <f t="shared" si="0"/>
        <v>0.37735849056603776</v>
      </c>
      <c r="D13">
        <f t="shared" si="1"/>
        <v>0.66225165562913912</v>
      </c>
      <c r="E13">
        <f t="shared" si="2"/>
        <v>3.9610146195176998E-2</v>
      </c>
      <c r="F13">
        <f t="shared" si="3"/>
        <v>-0.21029613894789434</v>
      </c>
      <c r="G13">
        <v>0</v>
      </c>
      <c r="H13">
        <f t="shared" si="4"/>
        <v>0.24990628514307139</v>
      </c>
      <c r="I13">
        <f t="shared" si="5"/>
        <v>-1.0901165669462149</v>
      </c>
      <c r="J13">
        <f t="shared" si="6"/>
        <v>1.0901165669462149</v>
      </c>
      <c r="K13">
        <f t="shared" si="7"/>
        <v>0.35730972902213964</v>
      </c>
      <c r="L13">
        <f t="shared" si="8"/>
        <v>0.64269027097786013</v>
      </c>
      <c r="M13">
        <f t="shared" si="9"/>
        <v>2.7986923354612547</v>
      </c>
      <c r="N13">
        <f t="shared" si="10"/>
        <v>1.5559594491425695</v>
      </c>
    </row>
    <row r="14" spans="1:14" x14ac:dyDescent="0.25">
      <c r="A14" s="4">
        <f>IF('True_Odds_Calculator_2-way'!A15="","",'True_Odds_Calculator_2-way'!A15)</f>
        <v>1.79</v>
      </c>
      <c r="B14" s="4">
        <f>IF('True_Odds_Calculator_2-way'!B15="","",'True_Odds_Calculator_2-way'!B15)</f>
        <v>2.1</v>
      </c>
      <c r="C14" s="4">
        <f t="shared" si="0"/>
        <v>0.55865921787709494</v>
      </c>
      <c r="D14">
        <f t="shared" si="1"/>
        <v>0.47619047619047616</v>
      </c>
      <c r="E14">
        <f t="shared" si="2"/>
        <v>3.4849694067571102E-2</v>
      </c>
      <c r="F14">
        <f t="shared" si="3"/>
        <v>-0.2311785049215217</v>
      </c>
      <c r="G14">
        <v>0</v>
      </c>
      <c r="H14">
        <f t="shared" si="4"/>
        <v>0.2660281989890928</v>
      </c>
      <c r="I14">
        <f t="shared" si="5"/>
        <v>-1.072729223145815</v>
      </c>
      <c r="J14">
        <f t="shared" si="6"/>
        <v>1.072729223145815</v>
      </c>
      <c r="K14">
        <f t="shared" si="7"/>
        <v>0.5412848551170536</v>
      </c>
      <c r="L14">
        <f t="shared" si="8"/>
        <v>0.4587151448829464</v>
      </c>
      <c r="M14">
        <f t="shared" si="9"/>
        <v>1.8474560862851939</v>
      </c>
      <c r="N14">
        <f t="shared" si="10"/>
        <v>2.1800021454603971</v>
      </c>
    </row>
    <row r="15" spans="1:14" x14ac:dyDescent="0.25">
      <c r="A15" s="4">
        <f>IF('True_Odds_Calculator_2-way'!A16="","",'True_Odds_Calculator_2-way'!A16)</f>
        <v>1.29</v>
      </c>
      <c r="B15" s="4">
        <f>IF('True_Odds_Calculator_2-way'!B16="","",'True_Odds_Calculator_2-way'!B16)</f>
        <v>3.76</v>
      </c>
      <c r="C15" s="4">
        <f t="shared" si="0"/>
        <v>0.77519379844961234</v>
      </c>
      <c r="D15">
        <f t="shared" si="1"/>
        <v>0.26595744680851063</v>
      </c>
      <c r="E15">
        <f t="shared" si="2"/>
        <v>4.1151245258122859E-2</v>
      </c>
      <c r="F15">
        <f t="shared" si="3"/>
        <v>-0.16501731815932719</v>
      </c>
      <c r="G15">
        <v>0</v>
      </c>
      <c r="H15">
        <f t="shared" si="4"/>
        <v>0.20616856341745007</v>
      </c>
      <c r="I15">
        <f t="shared" si="5"/>
        <v>-1.1177545850247392</v>
      </c>
      <c r="J15">
        <f t="shared" si="6"/>
        <v>1.1177545850247392</v>
      </c>
      <c r="K15">
        <f t="shared" si="7"/>
        <v>0.75520211746809662</v>
      </c>
      <c r="L15">
        <f t="shared" si="8"/>
        <v>0.24479788253190357</v>
      </c>
      <c r="M15">
        <f t="shared" si="9"/>
        <v>1.3241488296571742</v>
      </c>
      <c r="N15">
        <f t="shared" si="10"/>
        <v>4.0850026546682807</v>
      </c>
    </row>
    <row r="16" spans="1:14" x14ac:dyDescent="0.25">
      <c r="A16" s="4">
        <f>IF('True_Odds_Calculator_2-way'!A17="","",'True_Odds_Calculator_2-way'!A17)</f>
        <v>2.66</v>
      </c>
      <c r="B16" s="4">
        <f>IF('True_Odds_Calculator_2-way'!B17="","",'True_Odds_Calculator_2-way'!B17)</f>
        <v>1.52</v>
      </c>
      <c r="C16" s="4">
        <f t="shared" si="0"/>
        <v>0.37593984962406013</v>
      </c>
      <c r="D16">
        <f t="shared" si="1"/>
        <v>0.65789473684210531</v>
      </c>
      <c r="E16">
        <f t="shared" si="2"/>
        <v>3.383458646616555E-2</v>
      </c>
      <c r="F16">
        <f t="shared" si="3"/>
        <v>-0.21349426197071608</v>
      </c>
      <c r="G16">
        <v>0</v>
      </c>
      <c r="H16">
        <f t="shared" si="4"/>
        <v>0.24732884843688169</v>
      </c>
      <c r="I16">
        <f t="shared" si="5"/>
        <v>-1.0763271222740445</v>
      </c>
      <c r="J16">
        <f t="shared" si="6"/>
        <v>1.0763271222740445</v>
      </c>
      <c r="K16">
        <f t="shared" si="7"/>
        <v>0.35884699293592515</v>
      </c>
      <c r="L16">
        <f t="shared" si="8"/>
        <v>0.64115300706407474</v>
      </c>
      <c r="M16">
        <f t="shared" si="9"/>
        <v>2.7867030229749132</v>
      </c>
      <c r="N16">
        <f t="shared" si="10"/>
        <v>1.559690103582503</v>
      </c>
    </row>
    <row r="17" spans="1:14" x14ac:dyDescent="0.25">
      <c r="A17" s="4">
        <f>IF('True_Odds_Calculator_2-way'!A18="","",'True_Odds_Calculator_2-way'!A18)</f>
        <v>1.76</v>
      </c>
      <c r="B17" s="4">
        <f>IF('True_Odds_Calculator_2-way'!B18="","",'True_Odds_Calculator_2-way'!B18)</f>
        <v>2.15</v>
      </c>
      <c r="C17" s="4">
        <f t="shared" si="0"/>
        <v>0.56818181818181823</v>
      </c>
      <c r="D17">
        <f t="shared" si="1"/>
        <v>0.46511627906976744</v>
      </c>
      <c r="E17">
        <f t="shared" si="2"/>
        <v>3.3298097251585723E-2</v>
      </c>
      <c r="F17">
        <f t="shared" si="3"/>
        <v>-0.23097251585623668</v>
      </c>
      <c r="G17">
        <v>0</v>
      </c>
      <c r="H17">
        <f t="shared" si="4"/>
        <v>0.26427061310782241</v>
      </c>
      <c r="I17">
        <f t="shared" si="5"/>
        <v>-1.0696563746013956</v>
      </c>
      <c r="J17">
        <f t="shared" si="6"/>
        <v>1.0696563746013956</v>
      </c>
      <c r="K17">
        <f t="shared" si="7"/>
        <v>0.5515905861496937</v>
      </c>
      <c r="L17">
        <f t="shared" si="8"/>
        <v>0.44840941385030625</v>
      </c>
      <c r="M17">
        <f t="shared" si="9"/>
        <v>1.8129388446970602</v>
      </c>
      <c r="N17">
        <f t="shared" si="10"/>
        <v>2.2301048307916052</v>
      </c>
    </row>
    <row r="18" spans="1:14" x14ac:dyDescent="0.25">
      <c r="A18" s="4">
        <f>IF('True_Odds_Calculator_2-way'!A19="","",'True_Odds_Calculator_2-way'!A19)</f>
        <v>2.2799999999999998</v>
      </c>
      <c r="B18" s="4">
        <f>IF('True_Odds_Calculator_2-way'!B19="","",'True_Odds_Calculator_2-way'!B19)</f>
        <v>1.69</v>
      </c>
      <c r="C18" s="4">
        <f t="shared" si="0"/>
        <v>0.43859649122807021</v>
      </c>
      <c r="D18">
        <f t="shared" si="1"/>
        <v>0.59171597633136097</v>
      </c>
      <c r="E18">
        <f t="shared" si="2"/>
        <v>3.0312467559431067E-2</v>
      </c>
      <c r="F18">
        <f t="shared" si="3"/>
        <v>-0.22921208346309574</v>
      </c>
      <c r="G18">
        <v>0</v>
      </c>
      <c r="H18">
        <f t="shared" si="4"/>
        <v>0.25952455102252675</v>
      </c>
      <c r="I18">
        <f t="shared" si="5"/>
        <v>-1.0640706634484354</v>
      </c>
      <c r="J18">
        <f t="shared" si="6"/>
        <v>1.0640706634484354</v>
      </c>
      <c r="K18">
        <f t="shared" si="7"/>
        <v>0.42336815247060766</v>
      </c>
      <c r="L18">
        <f t="shared" si="8"/>
        <v>0.57663184752939267</v>
      </c>
      <c r="M18">
        <f t="shared" si="9"/>
        <v>2.3620104492139973</v>
      </c>
      <c r="N18">
        <f t="shared" si="10"/>
        <v>1.7342087577794201</v>
      </c>
    </row>
    <row r="19" spans="1:14" x14ac:dyDescent="0.25">
      <c r="A19" s="4">
        <f>IF('True_Odds_Calculator_2-way'!A20="","",'True_Odds_Calculator_2-way'!A20)</f>
        <v>2.62</v>
      </c>
      <c r="B19" s="4">
        <f>IF('True_Odds_Calculator_2-way'!B20="","",'True_Odds_Calculator_2-way'!B20)</f>
        <v>1.53</v>
      </c>
      <c r="C19" s="4">
        <f t="shared" si="0"/>
        <v>0.38167938931297707</v>
      </c>
      <c r="D19">
        <f t="shared" si="1"/>
        <v>0.65359477124183007</v>
      </c>
      <c r="E19">
        <f t="shared" si="2"/>
        <v>3.5274160554807032E-2</v>
      </c>
      <c r="F19">
        <f t="shared" si="3"/>
        <v>-0.21418949259092956</v>
      </c>
      <c r="G19">
        <v>0</v>
      </c>
      <c r="H19">
        <f t="shared" si="4"/>
        <v>0.24946365314573665</v>
      </c>
      <c r="I19">
        <f t="shared" si="5"/>
        <v>-1.0792065137302933</v>
      </c>
      <c r="J19">
        <f t="shared" si="6"/>
        <v>1.0792065137302933</v>
      </c>
      <c r="K19">
        <f t="shared" si="7"/>
        <v>0.36385936943929359</v>
      </c>
      <c r="L19">
        <f t="shared" si="8"/>
        <v>0.63614063056070647</v>
      </c>
      <c r="M19">
        <f t="shared" si="9"/>
        <v>2.7483145522430754</v>
      </c>
      <c r="N19">
        <f t="shared" si="10"/>
        <v>1.5719794522770554</v>
      </c>
    </row>
    <row r="20" spans="1:14" x14ac:dyDescent="0.25">
      <c r="A20" s="4">
        <f>IF('True_Odds_Calculator_2-way'!A21="","",'True_Odds_Calculator_2-way'!A21)</f>
        <v>1.71</v>
      </c>
      <c r="B20" s="4">
        <f>IF('True_Odds_Calculator_2-way'!B21="","",'True_Odds_Calculator_2-way'!B21)</f>
        <v>2.1800000000000002</v>
      </c>
      <c r="C20" s="4">
        <f t="shared" si="0"/>
        <v>0.58479532163742687</v>
      </c>
      <c r="D20">
        <f t="shared" si="1"/>
        <v>0.4587155963302752</v>
      </c>
      <c r="E20">
        <f t="shared" si="2"/>
        <v>4.3510917967702012E-2</v>
      </c>
      <c r="F20">
        <f t="shared" si="3"/>
        <v>-0.2247438167283653</v>
      </c>
      <c r="G20">
        <v>0</v>
      </c>
      <c r="H20">
        <f t="shared" si="4"/>
        <v>0.26825473469606737</v>
      </c>
      <c r="I20">
        <f t="shared" si="5"/>
        <v>-1.0925210715205449</v>
      </c>
      <c r="J20">
        <f t="shared" si="6"/>
        <v>1.0925210715205449</v>
      </c>
      <c r="K20">
        <f t="shared" si="7"/>
        <v>0.56316137506401553</v>
      </c>
      <c r="L20">
        <f t="shared" si="8"/>
        <v>0.43683862493598452</v>
      </c>
      <c r="M20">
        <f t="shared" si="9"/>
        <v>1.7756899607795869</v>
      </c>
      <c r="N20">
        <f t="shared" si="10"/>
        <v>2.2891748643942433</v>
      </c>
    </row>
    <row r="21" spans="1:14" x14ac:dyDescent="0.25">
      <c r="A21" s="4">
        <f>IF('True_Odds_Calculator_2-way'!A22="","",'True_Odds_Calculator_2-way'!A22)</f>
        <v>1.88</v>
      </c>
      <c r="B21" s="4">
        <f>IF('True_Odds_Calculator_2-way'!B22="","",'True_Odds_Calculator_2-way'!B22)</f>
        <v>1.98</v>
      </c>
      <c r="C21" s="4">
        <f t="shared" si="0"/>
        <v>0.53191489361702127</v>
      </c>
      <c r="D21">
        <f t="shared" si="1"/>
        <v>0.50505050505050508</v>
      </c>
      <c r="E21">
        <f t="shared" si="2"/>
        <v>3.6965398667526461E-2</v>
      </c>
      <c r="F21">
        <f t="shared" si="3"/>
        <v>-0.23167848699763582</v>
      </c>
      <c r="G21">
        <v>0</v>
      </c>
      <c r="H21">
        <f t="shared" si="4"/>
        <v>0.26864388566516229</v>
      </c>
      <c r="I21">
        <f t="shared" si="5"/>
        <v>-1.0768262306348704</v>
      </c>
      <c r="J21">
        <f t="shared" si="6"/>
        <v>1.0768262306348704</v>
      </c>
      <c r="K21">
        <f t="shared" si="7"/>
        <v>0.51345058700488033</v>
      </c>
      <c r="L21">
        <f t="shared" si="8"/>
        <v>0.4865494129951195</v>
      </c>
      <c r="M21">
        <f t="shared" si="9"/>
        <v>1.947607082958686</v>
      </c>
      <c r="N21">
        <f t="shared" si="10"/>
        <v>2.0552897060221729</v>
      </c>
    </row>
    <row r="22" spans="1:14" x14ac:dyDescent="0.25">
      <c r="A22" s="4">
        <f>IF('True_Odds_Calculator_2-way'!A23="","",'True_Odds_Calculator_2-way'!A23)</f>
        <v>1.56</v>
      </c>
      <c r="B22" s="4">
        <f>IF('True_Odds_Calculator_2-way'!B23="","",'True_Odds_Calculator_2-way'!B23)</f>
        <v>2.48</v>
      </c>
      <c r="C22" s="4">
        <f t="shared" si="0"/>
        <v>0.64102564102564097</v>
      </c>
      <c r="D22">
        <f t="shared" si="1"/>
        <v>0.40322580645161293</v>
      </c>
      <c r="E22">
        <f t="shared" si="2"/>
        <v>4.4251447477253958E-2</v>
      </c>
      <c r="F22">
        <f t="shared" si="3"/>
        <v>-0.2142266335814722</v>
      </c>
      <c r="G22">
        <v>0</v>
      </c>
      <c r="H22">
        <f t="shared" si="4"/>
        <v>0.25847808105872622</v>
      </c>
      <c r="I22">
        <f t="shared" si="5"/>
        <v>-1.0984369379093673</v>
      </c>
      <c r="J22">
        <f t="shared" si="6"/>
        <v>1.0984369379093673</v>
      </c>
      <c r="K22">
        <f t="shared" si="7"/>
        <v>0.61914724550077893</v>
      </c>
      <c r="L22">
        <f t="shared" si="8"/>
        <v>0.38085275449922101</v>
      </c>
      <c r="M22">
        <f t="shared" si="9"/>
        <v>1.6151246852292456</v>
      </c>
      <c r="N22">
        <f t="shared" si="10"/>
        <v>2.6256866681058635</v>
      </c>
    </row>
    <row r="23" spans="1:14" x14ac:dyDescent="0.25">
      <c r="A23" s="4">
        <f>IF('True_Odds_Calculator_2-way'!A24="","",'True_Odds_Calculator_2-way'!A24)</f>
        <v>1.79</v>
      </c>
      <c r="B23" s="4">
        <f>IF('True_Odds_Calculator_2-way'!B24="","",'True_Odds_Calculator_2-way'!B24)</f>
        <v>2.06</v>
      </c>
      <c r="C23" s="4">
        <f t="shared" si="0"/>
        <v>0.55865921787709494</v>
      </c>
      <c r="D23">
        <f t="shared" si="1"/>
        <v>0.4854368932038835</v>
      </c>
      <c r="E23">
        <f t="shared" si="2"/>
        <v>4.4096111080978329E-2</v>
      </c>
      <c r="F23">
        <f t="shared" si="3"/>
        <v>-0.22709768400499009</v>
      </c>
      <c r="G23">
        <v>0</v>
      </c>
      <c r="H23">
        <f t="shared" si="4"/>
        <v>0.27119379508596841</v>
      </c>
      <c r="I23">
        <f t="shared" si="5"/>
        <v>-1.0927819720786569</v>
      </c>
      <c r="J23">
        <f t="shared" si="6"/>
        <v>1.0927819720786569</v>
      </c>
      <c r="K23">
        <f t="shared" si="7"/>
        <v>0.53668287622715694</v>
      </c>
      <c r="L23">
        <f t="shared" si="8"/>
        <v>0.46331712377284329</v>
      </c>
      <c r="M23">
        <f t="shared" si="9"/>
        <v>1.863297757942139</v>
      </c>
      <c r="N23">
        <f t="shared" si="10"/>
        <v>2.1583488904033761</v>
      </c>
    </row>
    <row r="24" spans="1:14" x14ac:dyDescent="0.25">
      <c r="A24" s="4">
        <f>IF('True_Odds_Calculator_2-way'!A25="","",'True_Odds_Calculator_2-way'!A25)</f>
        <v>1.91</v>
      </c>
      <c r="B24" s="4">
        <f>IF('True_Odds_Calculator_2-way'!B25="","",'True_Odds_Calculator_2-way'!B25)</f>
        <v>2</v>
      </c>
      <c r="C24" s="4">
        <f t="shared" si="0"/>
        <v>0.52356020942408377</v>
      </c>
      <c r="D24">
        <f t="shared" si="1"/>
        <v>0.5</v>
      </c>
      <c r="E24">
        <f t="shared" si="2"/>
        <v>2.3560209424083656E-2</v>
      </c>
      <c r="F24">
        <f t="shared" si="3"/>
        <v>-0.23821989528795817</v>
      </c>
      <c r="G24">
        <v>0</v>
      </c>
      <c r="H24">
        <f t="shared" si="4"/>
        <v>0.26178010471204188</v>
      </c>
      <c r="I24">
        <f t="shared" si="5"/>
        <v>-1.0482848367219182</v>
      </c>
      <c r="J24">
        <f t="shared" si="6"/>
        <v>1.0482848367219182</v>
      </c>
      <c r="K24">
        <f t="shared" si="7"/>
        <v>0.51178665092282616</v>
      </c>
      <c r="L24">
        <f t="shared" si="8"/>
        <v>0.4882133490771739</v>
      </c>
      <c r="M24">
        <f t="shared" si="9"/>
        <v>1.9539392014169454</v>
      </c>
      <c r="N24">
        <f t="shared" si="10"/>
        <v>2.0482848367219182</v>
      </c>
    </row>
    <row r="25" spans="1:14" x14ac:dyDescent="0.25">
      <c r="A25" s="4">
        <f>IF('True_Odds_Calculator_2-way'!A26="","",'True_Odds_Calculator_2-way'!A26)</f>
        <v>1.68</v>
      </c>
      <c r="B25" s="4">
        <f>IF('True_Odds_Calculator_2-way'!B26="","",'True_Odds_Calculator_2-way'!B26)</f>
        <v>2.31</v>
      </c>
      <c r="C25" s="4">
        <f t="shared" si="0"/>
        <v>0.59523809523809523</v>
      </c>
      <c r="D25">
        <f t="shared" si="1"/>
        <v>0.4329004329004329</v>
      </c>
      <c r="E25">
        <f t="shared" si="2"/>
        <v>2.813852813852824E-2</v>
      </c>
      <c r="F25">
        <f t="shared" si="3"/>
        <v>-0.22954030096887235</v>
      </c>
      <c r="G25">
        <v>0</v>
      </c>
      <c r="H25">
        <f t="shared" si="4"/>
        <v>0.25767882910740053</v>
      </c>
      <c r="I25">
        <f t="shared" si="5"/>
        <v>-1.0595217973953226</v>
      </c>
      <c r="J25">
        <f t="shared" si="6"/>
        <v>1.0595217973953226</v>
      </c>
      <c r="K25">
        <f t="shared" si="7"/>
        <v>0.581234893460709</v>
      </c>
      <c r="L25">
        <f t="shared" si="8"/>
        <v>0.41876510653929105</v>
      </c>
      <c r="M25">
        <f t="shared" si="9"/>
        <v>1.7204748222288193</v>
      </c>
      <c r="N25">
        <f t="shared" si="10"/>
        <v>2.3879735545878726</v>
      </c>
    </row>
    <row r="26" spans="1:14" x14ac:dyDescent="0.25">
      <c r="A26" s="4">
        <f>IF('True_Odds_Calculator_2-way'!A27="","",'True_Odds_Calculator_2-way'!A27)</f>
        <v>1.55</v>
      </c>
      <c r="B26" s="4">
        <f>IF('True_Odds_Calculator_2-way'!B27="","",'True_Odds_Calculator_2-way'!B27)</f>
        <v>2.6</v>
      </c>
      <c r="C26" s="4">
        <f t="shared" si="0"/>
        <v>0.64516129032258063</v>
      </c>
      <c r="D26">
        <f t="shared" si="1"/>
        <v>0.38461538461538458</v>
      </c>
      <c r="E26">
        <f t="shared" si="2"/>
        <v>2.9776674937965097E-2</v>
      </c>
      <c r="F26">
        <f t="shared" si="3"/>
        <v>-0.21836228287841208</v>
      </c>
      <c r="G26">
        <v>0</v>
      </c>
      <c r="H26">
        <f t="shared" si="4"/>
        <v>0.24813895781637715</v>
      </c>
      <c r="I26">
        <f t="shared" si="5"/>
        <v>-1.0660035817780518</v>
      </c>
      <c r="J26">
        <f t="shared" si="6"/>
        <v>1.0660035817780518</v>
      </c>
      <c r="K26">
        <f t="shared" si="7"/>
        <v>0.63039699812887073</v>
      </c>
      <c r="L26">
        <f t="shared" si="8"/>
        <v>0.36960300187112949</v>
      </c>
      <c r="M26">
        <f t="shared" si="9"/>
        <v>1.5863019699779282</v>
      </c>
      <c r="N26">
        <f t="shared" si="10"/>
        <v>2.7056057308448831</v>
      </c>
    </row>
    <row r="27" spans="1:14" x14ac:dyDescent="0.25">
      <c r="A27" s="4">
        <f>IF('True_Odds_Calculator_2-way'!A28="","",'True_Odds_Calculator_2-way'!A28)</f>
        <v>1.56</v>
      </c>
      <c r="B27" s="4">
        <f>IF('True_Odds_Calculator_2-way'!B28="","",'True_Odds_Calculator_2-way'!B28)</f>
        <v>2.57</v>
      </c>
      <c r="C27" s="4">
        <f t="shared" si="0"/>
        <v>0.64102564102564097</v>
      </c>
      <c r="D27">
        <f t="shared" si="1"/>
        <v>0.38910505836575876</v>
      </c>
      <c r="E27">
        <f t="shared" si="2"/>
        <v>3.0130699391399673E-2</v>
      </c>
      <c r="F27">
        <f t="shared" si="3"/>
        <v>-0.2192956200738303</v>
      </c>
      <c r="G27">
        <v>0</v>
      </c>
      <c r="H27">
        <f t="shared" si="4"/>
        <v>0.24942631946522995</v>
      </c>
      <c r="I27">
        <f t="shared" si="5"/>
        <v>-1.066488459484171</v>
      </c>
      <c r="J27">
        <f t="shared" si="6"/>
        <v>1.066488459484171</v>
      </c>
      <c r="K27">
        <f t="shared" si="7"/>
        <v>0.62608252120942243</v>
      </c>
      <c r="L27">
        <f t="shared" si="8"/>
        <v>0.37391747879057763</v>
      </c>
      <c r="M27">
        <f t="shared" si="9"/>
        <v>1.5972335373111359</v>
      </c>
      <c r="N27">
        <f t="shared" si="10"/>
        <v>2.6743868813901486</v>
      </c>
    </row>
    <row r="28" spans="1:14" x14ac:dyDescent="0.25">
      <c r="A28" s="4">
        <f>IF('True_Odds_Calculator_2-way'!A29="","",'True_Odds_Calculator_2-way'!A29)</f>
        <v>1.97</v>
      </c>
      <c r="B28" s="4">
        <f>IF('True_Odds_Calculator_2-way'!B29="","",'True_Odds_Calculator_2-way'!B29)</f>
        <v>1.93</v>
      </c>
      <c r="C28" s="4">
        <f t="shared" si="0"/>
        <v>0.50761421319796951</v>
      </c>
      <c r="D28">
        <f t="shared" si="1"/>
        <v>0.5181347150259068</v>
      </c>
      <c r="E28">
        <f t="shared" si="2"/>
        <v>2.5748928223876311E-2</v>
      </c>
      <c r="F28">
        <f t="shared" si="3"/>
        <v>-0.23726361747455349</v>
      </c>
      <c r="G28">
        <v>0</v>
      </c>
      <c r="H28">
        <f t="shared" si="4"/>
        <v>0.26301254569842986</v>
      </c>
      <c r="I28">
        <f t="shared" si="5"/>
        <v>-1.0528649266733445</v>
      </c>
      <c r="J28">
        <f t="shared" si="6"/>
        <v>1.0528649266733445</v>
      </c>
      <c r="K28">
        <f t="shared" si="7"/>
        <v>0.49473625880060179</v>
      </c>
      <c r="L28">
        <f t="shared" si="8"/>
        <v>0.50526374119939821</v>
      </c>
      <c r="M28">
        <f t="shared" si="9"/>
        <v>2.021278978873144</v>
      </c>
      <c r="N28">
        <f t="shared" si="10"/>
        <v>1.9791643818062103</v>
      </c>
    </row>
    <row r="29" spans="1:14" x14ac:dyDescent="0.25">
      <c r="A29" s="4">
        <f>IF('True_Odds_Calculator_2-way'!A30="","",'True_Odds_Calculator_2-way'!A30)</f>
        <v>1.75</v>
      </c>
      <c r="B29" s="4">
        <f>IF('True_Odds_Calculator_2-way'!B30="","",'True_Odds_Calculator_2-way'!B30)</f>
        <v>2.19</v>
      </c>
      <c r="C29" s="4">
        <f t="shared" si="0"/>
        <v>0.5714285714285714</v>
      </c>
      <c r="D29">
        <f t="shared" si="1"/>
        <v>0.45662100456621008</v>
      </c>
      <c r="E29">
        <f t="shared" si="2"/>
        <v>2.8049575994781417E-2</v>
      </c>
      <c r="F29">
        <f t="shared" si="3"/>
        <v>-0.23287671232876717</v>
      </c>
      <c r="G29">
        <v>0</v>
      </c>
      <c r="H29">
        <f t="shared" si="4"/>
        <v>0.26092628832354858</v>
      </c>
      <c r="I29">
        <f t="shared" si="5"/>
        <v>-1.0585122480499263</v>
      </c>
      <c r="J29">
        <f t="shared" si="6"/>
        <v>1.0585122480499263</v>
      </c>
      <c r="K29">
        <f t="shared" si="7"/>
        <v>0.55744958776236542</v>
      </c>
      <c r="L29">
        <f t="shared" si="8"/>
        <v>0.44255041223763469</v>
      </c>
      <c r="M29">
        <f t="shared" si="9"/>
        <v>1.7938841860374448</v>
      </c>
      <c r="N29">
        <f t="shared" si="10"/>
        <v>2.2596295751794115</v>
      </c>
    </row>
    <row r="30" spans="1:14" x14ac:dyDescent="0.25">
      <c r="A30" s="4">
        <f>IF('True_Odds_Calculator_2-way'!A31="","",'True_Odds_Calculator_2-way'!A31)</f>
        <v>1.78</v>
      </c>
      <c r="B30" s="4">
        <f>IF('True_Odds_Calculator_2-way'!B31="","",'True_Odds_Calculator_2-way'!B31)</f>
        <v>2.11</v>
      </c>
      <c r="C30" s="4">
        <f t="shared" si="0"/>
        <v>0.5617977528089888</v>
      </c>
      <c r="D30">
        <f t="shared" si="1"/>
        <v>0.47393364928909953</v>
      </c>
      <c r="E30">
        <f t="shared" si="2"/>
        <v>3.5731402098088338E-2</v>
      </c>
      <c r="F30">
        <f t="shared" si="3"/>
        <v>-0.23052345705309119</v>
      </c>
      <c r="G30">
        <v>0</v>
      </c>
      <c r="H30">
        <f t="shared" si="4"/>
        <v>0.26625485915117952</v>
      </c>
      <c r="I30">
        <f t="shared" si="5"/>
        <v>-1.0747098003652684</v>
      </c>
      <c r="J30">
        <f t="shared" si="6"/>
        <v>1.0747098003652684</v>
      </c>
      <c r="K30">
        <f t="shared" si="7"/>
        <v>0.54398865104166871</v>
      </c>
      <c r="L30">
        <f t="shared" si="8"/>
        <v>0.45601134895833134</v>
      </c>
      <c r="M30">
        <f t="shared" si="9"/>
        <v>1.838273644284909</v>
      </c>
      <c r="N30">
        <f t="shared" si="10"/>
        <v>2.192927878405448</v>
      </c>
    </row>
    <row r="31" spans="1:14" x14ac:dyDescent="0.25">
      <c r="A31" s="4">
        <f>IF('True_Odds_Calculator_2-way'!A32="","",'True_Odds_Calculator_2-way'!A32)</f>
        <v>1.74</v>
      </c>
      <c r="B31" s="4">
        <f>IF('True_Odds_Calculator_2-way'!B32="","",'True_Odds_Calculator_2-way'!B32)</f>
        <v>2.1800000000000002</v>
      </c>
      <c r="C31" s="4">
        <f t="shared" si="0"/>
        <v>0.57471264367816088</v>
      </c>
      <c r="D31">
        <f t="shared" si="1"/>
        <v>0.4587155963302752</v>
      </c>
      <c r="E31">
        <f t="shared" si="2"/>
        <v>3.3428240008436028E-2</v>
      </c>
      <c r="F31">
        <f t="shared" si="3"/>
        <v>-0.23020141305494057</v>
      </c>
      <c r="G31">
        <v>0</v>
      </c>
      <c r="H31">
        <f t="shared" si="4"/>
        <v>0.26362965306337655</v>
      </c>
      <c r="I31">
        <f t="shared" si="5"/>
        <v>-1.0701462561817372</v>
      </c>
      <c r="J31">
        <f t="shared" si="6"/>
        <v>1.0701462561817372</v>
      </c>
      <c r="K31">
        <f t="shared" si="7"/>
        <v>0.55806429341387886</v>
      </c>
      <c r="L31">
        <f t="shared" si="8"/>
        <v>0.44193570658612125</v>
      </c>
      <c r="M31">
        <f t="shared" si="9"/>
        <v>1.7919082295744857</v>
      </c>
      <c r="N31">
        <f t="shared" si="10"/>
        <v>2.26277258229445</v>
      </c>
    </row>
    <row r="32" spans="1:14" x14ac:dyDescent="0.25">
      <c r="A32" s="4">
        <f>IF('True_Odds_Calculator_2-way'!A33="","",'True_Odds_Calculator_2-way'!A33)</f>
        <v>1.75</v>
      </c>
      <c r="B32" s="4">
        <f>IF('True_Odds_Calculator_2-way'!B33="","",'True_Odds_Calculator_2-way'!B33)</f>
        <v>2.16</v>
      </c>
      <c r="C32" s="4">
        <f t="shared" si="0"/>
        <v>0.5714285714285714</v>
      </c>
      <c r="D32">
        <f t="shared" si="1"/>
        <v>0.46296296296296291</v>
      </c>
      <c r="E32">
        <f t="shared" si="2"/>
        <v>3.4391534391534417E-2</v>
      </c>
      <c r="F32">
        <f t="shared" si="3"/>
        <v>-0.23015873015873001</v>
      </c>
      <c r="G32">
        <v>0</v>
      </c>
      <c r="H32">
        <f t="shared" si="4"/>
        <v>0.26455026455026448</v>
      </c>
      <c r="I32">
        <f t="shared" si="5"/>
        <v>-1.0721125348377951</v>
      </c>
      <c r="J32">
        <f t="shared" si="6"/>
        <v>1.0721125348377951</v>
      </c>
      <c r="K32">
        <f t="shared" si="7"/>
        <v>0.55429779192955719</v>
      </c>
      <c r="L32">
        <f t="shared" si="8"/>
        <v>0.44570220807044264</v>
      </c>
      <c r="M32">
        <f t="shared" si="9"/>
        <v>1.8040844011283466</v>
      </c>
      <c r="N32">
        <f t="shared" si="10"/>
        <v>2.2436505404118421</v>
      </c>
    </row>
    <row r="33" spans="1:14" x14ac:dyDescent="0.25">
      <c r="A33" s="4">
        <f>IF('True_Odds_Calculator_2-way'!A34="","",'True_Odds_Calculator_2-way'!A34)</f>
        <v>2.0699999999999998</v>
      </c>
      <c r="B33" s="4">
        <f>IF('True_Odds_Calculator_2-way'!B34="","",'True_Odds_Calculator_2-way'!B34)</f>
        <v>1.82</v>
      </c>
      <c r="C33" s="4">
        <f t="shared" si="0"/>
        <v>0.48309178743961356</v>
      </c>
      <c r="D33">
        <f t="shared" si="1"/>
        <v>0.54945054945054939</v>
      </c>
      <c r="E33">
        <f t="shared" si="2"/>
        <v>3.2542336890162948E-2</v>
      </c>
      <c r="F33">
        <f t="shared" si="3"/>
        <v>-0.23289271115358079</v>
      </c>
      <c r="G33">
        <v>0</v>
      </c>
      <c r="H33">
        <f t="shared" si="4"/>
        <v>0.26543504804374368</v>
      </c>
      <c r="I33">
        <f t="shared" si="5"/>
        <v>-1.0675818579755179</v>
      </c>
      <c r="J33">
        <f t="shared" si="6"/>
        <v>1.0675818579755179</v>
      </c>
      <c r="K33">
        <f t="shared" si="7"/>
        <v>0.4667852887508781</v>
      </c>
      <c r="L33">
        <f t="shared" si="8"/>
        <v>0.53321471124912212</v>
      </c>
      <c r="M33">
        <f t="shared" si="9"/>
        <v>2.1423125880338039</v>
      </c>
      <c r="N33">
        <f t="shared" si="10"/>
        <v>1.8754171235399244</v>
      </c>
    </row>
    <row r="34" spans="1:14" x14ac:dyDescent="0.25">
      <c r="A34" s="4">
        <f>IF('True_Odds_Calculator_2-way'!A35="","",'True_Odds_Calculator_2-way'!A35)</f>
        <v>1.85</v>
      </c>
      <c r="B34" s="4">
        <f>IF('True_Odds_Calculator_2-way'!B35="","",'True_Odds_Calculator_2-way'!B35)</f>
        <v>2.02</v>
      </c>
      <c r="C34" s="4">
        <f t="shared" si="0"/>
        <v>0.54054054054054046</v>
      </c>
      <c r="D34">
        <f t="shared" si="1"/>
        <v>0.49504950495049505</v>
      </c>
      <c r="E34">
        <f t="shared" si="2"/>
        <v>3.5590045491035394E-2</v>
      </c>
      <c r="F34">
        <f t="shared" si="3"/>
        <v>-0.23200428150923214</v>
      </c>
      <c r="G34">
        <v>0</v>
      </c>
      <c r="H34">
        <f t="shared" si="4"/>
        <v>0.26759432700026753</v>
      </c>
      <c r="I34">
        <f t="shared" si="5"/>
        <v>-1.0739657990297369</v>
      </c>
      <c r="J34">
        <f t="shared" si="6"/>
        <v>1.0739657990297369</v>
      </c>
      <c r="K34">
        <f t="shared" si="7"/>
        <v>0.52277442494833892</v>
      </c>
      <c r="L34">
        <f t="shared" si="8"/>
        <v>0.4772255750516613</v>
      </c>
      <c r="M34">
        <f t="shared" si="9"/>
        <v>1.9128709291752766</v>
      </c>
      <c r="N34">
        <f t="shared" si="10"/>
        <v>2.0954451150103317</v>
      </c>
    </row>
    <row r="35" spans="1:14" x14ac:dyDescent="0.25">
      <c r="A35" s="4">
        <f>IF('True_Odds_Calculator_2-way'!A36="","",'True_Odds_Calculator_2-way'!A36)</f>
        <v>2</v>
      </c>
      <c r="B35" s="4">
        <f>IF('True_Odds_Calculator_2-way'!B36="","",'True_Odds_Calculator_2-way'!B36)</f>
        <v>1.87</v>
      </c>
      <c r="C35" s="4">
        <f t="shared" si="0"/>
        <v>0.5</v>
      </c>
      <c r="D35">
        <f t="shared" si="1"/>
        <v>0.53475935828876997</v>
      </c>
      <c r="E35">
        <f t="shared" si="2"/>
        <v>3.475935828876997E-2</v>
      </c>
      <c r="F35">
        <f t="shared" si="3"/>
        <v>-0.23262032085561501</v>
      </c>
      <c r="G35">
        <v>0</v>
      </c>
      <c r="H35">
        <f t="shared" si="4"/>
        <v>0.26737967914438499</v>
      </c>
      <c r="I35">
        <f t="shared" si="5"/>
        <v>-1.0721125348377947</v>
      </c>
      <c r="J35">
        <f t="shared" si="6"/>
        <v>1.0721125348377947</v>
      </c>
      <c r="K35">
        <f t="shared" si="7"/>
        <v>0.48259927160678084</v>
      </c>
      <c r="L35">
        <f t="shared" si="8"/>
        <v>0.51740072839321916</v>
      </c>
      <c r="M35">
        <f t="shared" si="9"/>
        <v>2.0721125348377947</v>
      </c>
      <c r="N35">
        <f t="shared" si="10"/>
        <v>1.9327379053088816</v>
      </c>
    </row>
    <row r="36" spans="1:14" x14ac:dyDescent="0.25">
      <c r="A36" s="4">
        <f>IF('True_Odds_Calculator_2-way'!A37="","",'True_Odds_Calculator_2-way'!A37)</f>
        <v>1.79</v>
      </c>
      <c r="B36" s="4">
        <f>IF('True_Odds_Calculator_2-way'!B37="","",'True_Odds_Calculator_2-way'!B37)</f>
        <v>2.08</v>
      </c>
      <c r="C36" s="4">
        <f t="shared" si="0"/>
        <v>0.55865921787709494</v>
      </c>
      <c r="D36">
        <f t="shared" si="1"/>
        <v>0.48076923076923073</v>
      </c>
      <c r="E36">
        <f t="shared" si="2"/>
        <v>3.9428448646325664E-2</v>
      </c>
      <c r="F36">
        <f t="shared" si="3"/>
        <v>-0.22915771379458527</v>
      </c>
      <c r="G36">
        <v>0</v>
      </c>
      <c r="H36">
        <f t="shared" si="4"/>
        <v>0.26858616244091099</v>
      </c>
      <c r="I36">
        <f t="shared" si="5"/>
        <v>-1.0826163374360513</v>
      </c>
      <c r="J36">
        <f t="shared" si="6"/>
        <v>1.0826163374360513</v>
      </c>
      <c r="K36">
        <f t="shared" si="7"/>
        <v>0.53900600310193403</v>
      </c>
      <c r="L36">
        <f t="shared" si="8"/>
        <v>0.46099399689806597</v>
      </c>
      <c r="M36">
        <f t="shared" si="9"/>
        <v>1.8552669065744805</v>
      </c>
      <c r="N36">
        <f t="shared" si="10"/>
        <v>2.1692256444309357</v>
      </c>
    </row>
    <row r="37" spans="1:14" x14ac:dyDescent="0.25">
      <c r="A37" s="4">
        <f>IF('True_Odds_Calculator_2-way'!A38="","",'True_Odds_Calculator_2-way'!A38)</f>
        <v>2.17</v>
      </c>
      <c r="B37" s="4">
        <f>IF('True_Odds_Calculator_2-way'!B38="","",'True_Odds_Calculator_2-way'!B38)</f>
        <v>1.73</v>
      </c>
      <c r="C37" s="4">
        <f t="shared" si="0"/>
        <v>0.46082949308755761</v>
      </c>
      <c r="D37">
        <f t="shared" si="1"/>
        <v>0.5780346820809249</v>
      </c>
      <c r="E37">
        <f t="shared" si="2"/>
        <v>3.8864175168482618E-2</v>
      </c>
      <c r="F37">
        <f t="shared" si="3"/>
        <v>-0.22751125436189756</v>
      </c>
      <c r="G37">
        <v>0</v>
      </c>
      <c r="H37">
        <f t="shared" si="4"/>
        <v>0.26637542953038013</v>
      </c>
      <c r="I37">
        <f t="shared" si="5"/>
        <v>-1.0820457886019927</v>
      </c>
      <c r="J37">
        <f t="shared" si="6"/>
        <v>1.0820457886019927</v>
      </c>
      <c r="K37">
        <f t="shared" si="7"/>
        <v>0.44130751828400394</v>
      </c>
      <c r="L37">
        <f t="shared" si="8"/>
        <v>0.55869248171599584</v>
      </c>
      <c r="M37">
        <f t="shared" si="9"/>
        <v>2.2659935726643319</v>
      </c>
      <c r="N37">
        <f t="shared" si="10"/>
        <v>1.789893425679455</v>
      </c>
    </row>
    <row r="38" spans="1:14" x14ac:dyDescent="0.25">
      <c r="A38" s="4">
        <f>IF('True_Odds_Calculator_2-way'!A39="","",'True_Odds_Calculator_2-way'!A39)</f>
        <v>2.17</v>
      </c>
      <c r="B38" s="4">
        <f>IF('True_Odds_Calculator_2-way'!B39="","",'True_Odds_Calculator_2-way'!B39)</f>
        <v>1.74</v>
      </c>
      <c r="C38" s="4">
        <f t="shared" si="0"/>
        <v>0.46082949308755761</v>
      </c>
      <c r="D38">
        <f t="shared" si="1"/>
        <v>0.57471264367816088</v>
      </c>
      <c r="E38">
        <f t="shared" si="2"/>
        <v>3.5542136765718491E-2</v>
      </c>
      <c r="F38">
        <f t="shared" si="3"/>
        <v>-0.22930239949149844</v>
      </c>
      <c r="G38">
        <v>0</v>
      </c>
      <c r="H38">
        <f t="shared" si="4"/>
        <v>0.26484453625721699</v>
      </c>
      <c r="I38">
        <f t="shared" si="5"/>
        <v>-1.0747098003652684</v>
      </c>
      <c r="J38">
        <f t="shared" si="6"/>
        <v>1.0747098003652684</v>
      </c>
      <c r="K38">
        <f t="shared" si="7"/>
        <v>0.44298545385174265</v>
      </c>
      <c r="L38">
        <f t="shared" si="8"/>
        <v>0.55701454614825729</v>
      </c>
      <c r="M38">
        <f t="shared" si="9"/>
        <v>2.2574104664273644</v>
      </c>
      <c r="N38">
        <f t="shared" si="10"/>
        <v>1.7952852522702987</v>
      </c>
    </row>
    <row r="39" spans="1:14" x14ac:dyDescent="0.25">
      <c r="A39" s="4">
        <f>IF('True_Odds_Calculator_2-way'!A40="","",'True_Odds_Calculator_2-way'!A40)</f>
        <v>1.97</v>
      </c>
      <c r="B39" s="4">
        <f>IF('True_Odds_Calculator_2-way'!B40="","",'True_Odds_Calculator_2-way'!B40)</f>
        <v>1.89</v>
      </c>
      <c r="C39" s="4">
        <f t="shared" si="0"/>
        <v>0.50761421319796951</v>
      </c>
      <c r="D39">
        <f t="shared" si="1"/>
        <v>0.52910052910052918</v>
      </c>
      <c r="E39">
        <f t="shared" si="2"/>
        <v>3.6714742298498582E-2</v>
      </c>
      <c r="F39">
        <f t="shared" si="3"/>
        <v>-0.23186420648349593</v>
      </c>
      <c r="G39">
        <v>0</v>
      </c>
      <c r="H39">
        <f t="shared" si="4"/>
        <v>0.26857894878199451</v>
      </c>
      <c r="I39">
        <f t="shared" si="5"/>
        <v>-1.0762647825142235</v>
      </c>
      <c r="J39">
        <f t="shared" si="6"/>
        <v>1.0762647825142235</v>
      </c>
      <c r="K39">
        <f t="shared" si="7"/>
        <v>0.48924233430661629</v>
      </c>
      <c r="L39">
        <f t="shared" si="8"/>
        <v>0.51075766569338388</v>
      </c>
      <c r="M39">
        <f t="shared" si="9"/>
        <v>2.0439768390387969</v>
      </c>
      <c r="N39">
        <f t="shared" si="10"/>
        <v>1.9578756564376583</v>
      </c>
    </row>
    <row r="40" spans="1:14" x14ac:dyDescent="0.25">
      <c r="A40" s="4">
        <f>IF('True_Odds_Calculator_2-way'!A41="","",'True_Odds_Calculator_2-way'!A41)</f>
        <v>2.21</v>
      </c>
      <c r="B40" s="4">
        <f>IF('True_Odds_Calculator_2-way'!B41="","",'True_Odds_Calculator_2-way'!B41)</f>
        <v>1.71</v>
      </c>
      <c r="C40" s="4">
        <f t="shared" si="0"/>
        <v>0.45248868778280543</v>
      </c>
      <c r="D40">
        <f t="shared" si="1"/>
        <v>0.58479532163742687</v>
      </c>
      <c r="E40">
        <f t="shared" si="2"/>
        <v>3.7284009420232245E-2</v>
      </c>
      <c r="F40">
        <f t="shared" si="3"/>
        <v>-0.22732925828901074</v>
      </c>
      <c r="G40">
        <v>0</v>
      </c>
      <c r="H40">
        <f t="shared" si="4"/>
        <v>0.26461326770924293</v>
      </c>
      <c r="I40">
        <f t="shared" si="5"/>
        <v>-1.0788924165398663</v>
      </c>
      <c r="J40">
        <f t="shared" si="6"/>
        <v>1.0788924165398663</v>
      </c>
      <c r="K40">
        <f t="shared" si="7"/>
        <v>0.43375295009879905</v>
      </c>
      <c r="L40">
        <f t="shared" si="8"/>
        <v>0.56624704990120123</v>
      </c>
      <c r="M40">
        <f t="shared" si="9"/>
        <v>2.305459824013238</v>
      </c>
      <c r="N40">
        <f t="shared" si="10"/>
        <v>1.7660136157433048</v>
      </c>
    </row>
    <row r="41" spans="1:14" x14ac:dyDescent="0.25">
      <c r="A41" s="4">
        <f>IF('True_Odds_Calculator_2-way'!A42="","",'True_Odds_Calculator_2-way'!A42)</f>
        <v>2.0299999999999998</v>
      </c>
      <c r="B41" s="4">
        <f>IF('True_Odds_Calculator_2-way'!B42="","",'True_Odds_Calculator_2-way'!B42)</f>
        <v>1.85</v>
      </c>
      <c r="C41" s="4">
        <f t="shared" si="0"/>
        <v>0.49261083743842371</v>
      </c>
      <c r="D41">
        <f t="shared" si="1"/>
        <v>0.54054054054054046</v>
      </c>
      <c r="E41">
        <f t="shared" si="2"/>
        <v>3.315137797896428E-2</v>
      </c>
      <c r="F41">
        <f t="shared" si="3"/>
        <v>-0.23312475036612956</v>
      </c>
      <c r="G41">
        <v>0</v>
      </c>
      <c r="H41">
        <f t="shared" si="4"/>
        <v>0.26627612834509384</v>
      </c>
      <c r="I41">
        <f t="shared" si="5"/>
        <v>-1.0687396570715308</v>
      </c>
      <c r="J41">
        <f t="shared" si="6"/>
        <v>1.0687396570715308</v>
      </c>
      <c r="K41">
        <f t="shared" si="7"/>
        <v>0.47600872092291718</v>
      </c>
      <c r="L41">
        <f t="shared" si="8"/>
        <v>0.52399127907708287</v>
      </c>
      <c r="M41">
        <f t="shared" si="9"/>
        <v>2.1008018467836762</v>
      </c>
      <c r="N41">
        <f t="shared" si="10"/>
        <v>1.9084287085108012</v>
      </c>
    </row>
    <row r="42" spans="1:14" x14ac:dyDescent="0.25">
      <c r="A42" s="4">
        <f>IF('True_Odds_Calculator_2-way'!A43="","",'True_Odds_Calculator_2-way'!A43)</f>
        <v>1.75</v>
      </c>
      <c r="B42" s="4">
        <f>IF('True_Odds_Calculator_2-way'!B43="","",'True_Odds_Calculator_2-way'!B43)</f>
        <v>2.12</v>
      </c>
      <c r="C42" s="4">
        <f t="shared" si="0"/>
        <v>0.5714285714285714</v>
      </c>
      <c r="D42">
        <f t="shared" si="1"/>
        <v>0.47169811320754712</v>
      </c>
      <c r="E42">
        <f t="shared" si="2"/>
        <v>4.3126684636118462E-2</v>
      </c>
      <c r="F42">
        <f t="shared" si="3"/>
        <v>-0.22641509433962281</v>
      </c>
      <c r="G42">
        <v>0</v>
      </c>
      <c r="H42">
        <f t="shared" si="4"/>
        <v>0.26954177897574122</v>
      </c>
      <c r="I42">
        <f t="shared" si="5"/>
        <v>-1.0910894511799614</v>
      </c>
      <c r="J42">
        <f t="shared" si="6"/>
        <v>1.0910894511799614</v>
      </c>
      <c r="K42">
        <f t="shared" si="7"/>
        <v>0.54995908380765413</v>
      </c>
      <c r="L42">
        <f t="shared" si="8"/>
        <v>0.45004091619234604</v>
      </c>
      <c r="M42">
        <f t="shared" si="9"/>
        <v>1.8183170883849711</v>
      </c>
      <c r="N42">
        <f t="shared" si="10"/>
        <v>2.2220201853215569</v>
      </c>
    </row>
    <row r="43" spans="1:14" x14ac:dyDescent="0.25">
      <c r="A43" s="4">
        <f>IF('True_Odds_Calculator_2-way'!A44="","",'True_Odds_Calculator_2-way'!A44)</f>
        <v>1.68</v>
      </c>
      <c r="B43" s="4">
        <f>IF('True_Odds_Calculator_2-way'!B44="","",'True_Odds_Calculator_2-way'!B44)</f>
        <v>2.2400000000000002</v>
      </c>
      <c r="C43" s="4">
        <f t="shared" si="0"/>
        <v>0.59523809523809523</v>
      </c>
      <c r="D43">
        <f t="shared" si="1"/>
        <v>0.4464285714285714</v>
      </c>
      <c r="E43">
        <f t="shared" si="2"/>
        <v>4.1666666666666519E-2</v>
      </c>
      <c r="F43">
        <f t="shared" si="3"/>
        <v>-0.22406462585034026</v>
      </c>
      <c r="G43">
        <v>0</v>
      </c>
      <c r="H43">
        <f t="shared" si="4"/>
        <v>0.26573129251700678</v>
      </c>
      <c r="I43">
        <f t="shared" si="5"/>
        <v>-1.0890171046725801</v>
      </c>
      <c r="J43">
        <f t="shared" si="6"/>
        <v>1.0890171046725801</v>
      </c>
      <c r="K43">
        <f t="shared" si="7"/>
        <v>0.5745371023930006</v>
      </c>
      <c r="L43">
        <f t="shared" si="8"/>
        <v>0.42546289760699951</v>
      </c>
      <c r="M43">
        <f t="shared" si="9"/>
        <v>1.7405316311773544</v>
      </c>
      <c r="N43">
        <f t="shared" si="10"/>
        <v>2.3503812097939996</v>
      </c>
    </row>
    <row r="44" spans="1:14" x14ac:dyDescent="0.25">
      <c r="A44" s="4">
        <f>IF('True_Odds_Calculator_2-way'!A45="","",'True_Odds_Calculator_2-way'!A45)</f>
        <v>1.71</v>
      </c>
      <c r="B44" s="4">
        <f>IF('True_Odds_Calculator_2-way'!B45="","",'True_Odds_Calculator_2-way'!B45)</f>
        <v>2.1800000000000002</v>
      </c>
      <c r="C44" s="4">
        <f t="shared" si="0"/>
        <v>0.58479532163742687</v>
      </c>
      <c r="D44">
        <f t="shared" si="1"/>
        <v>0.4587155963302752</v>
      </c>
      <c r="E44">
        <f t="shared" si="2"/>
        <v>4.3510917967702012E-2</v>
      </c>
      <c r="F44">
        <f t="shared" si="3"/>
        <v>-0.2247438167283653</v>
      </c>
      <c r="G44">
        <v>0</v>
      </c>
      <c r="H44">
        <f t="shared" si="4"/>
        <v>0.26825473469606737</v>
      </c>
      <c r="I44">
        <f t="shared" si="5"/>
        <v>-1.0925210715205449</v>
      </c>
      <c r="J44">
        <f t="shared" si="6"/>
        <v>1.0925210715205449</v>
      </c>
      <c r="K44">
        <f t="shared" si="7"/>
        <v>0.56316137506401553</v>
      </c>
      <c r="L44">
        <f t="shared" si="8"/>
        <v>0.43683862493598452</v>
      </c>
      <c r="M44">
        <f t="shared" si="9"/>
        <v>1.7756899607795869</v>
      </c>
      <c r="N44">
        <f t="shared" si="10"/>
        <v>2.2891748643942433</v>
      </c>
    </row>
    <row r="45" spans="1:14" x14ac:dyDescent="0.25">
      <c r="A45" s="4">
        <f>IF('True_Odds_Calculator_2-way'!A46="","",'True_Odds_Calculator_2-way'!A46)</f>
        <v>1.92</v>
      </c>
      <c r="B45" s="4">
        <f>IF('True_Odds_Calculator_2-way'!B46="","",'True_Odds_Calculator_2-way'!B46)</f>
        <v>1.9</v>
      </c>
      <c r="C45" s="4">
        <f t="shared" si="0"/>
        <v>0.52083333333333337</v>
      </c>
      <c r="D45">
        <f t="shared" si="1"/>
        <v>0.52631578947368418</v>
      </c>
      <c r="E45">
        <f t="shared" si="2"/>
        <v>4.7149122807017552E-2</v>
      </c>
      <c r="F45">
        <f t="shared" si="3"/>
        <v>-0.22697368421052633</v>
      </c>
      <c r="G45">
        <v>0</v>
      </c>
      <c r="H45">
        <f t="shared" si="4"/>
        <v>0.27412280701754388</v>
      </c>
      <c r="I45">
        <f t="shared" si="5"/>
        <v>-1.0989674556596449</v>
      </c>
      <c r="J45">
        <f t="shared" si="6"/>
        <v>1.0989674556596449</v>
      </c>
      <c r="K45">
        <f t="shared" si="7"/>
        <v>0.49725266430930348</v>
      </c>
      <c r="L45">
        <f t="shared" si="8"/>
        <v>0.50274733569069663</v>
      </c>
      <c r="M45">
        <f t="shared" si="9"/>
        <v>2.0110500592068727</v>
      </c>
      <c r="N45">
        <f t="shared" si="10"/>
        <v>1.9890707100936806</v>
      </c>
    </row>
    <row r="46" spans="1:14" x14ac:dyDescent="0.25">
      <c r="A46" s="4">
        <f>IF('True_Odds_Calculator_2-way'!A47="","",'True_Odds_Calculator_2-way'!A47)</f>
        <v>2.2400000000000002</v>
      </c>
      <c r="B46" s="4">
        <f>IF('True_Odds_Calculator_2-way'!B47="","",'True_Odds_Calculator_2-way'!B47)</f>
        <v>1.66</v>
      </c>
      <c r="C46" s="4">
        <f t="shared" si="0"/>
        <v>0.4464285714285714</v>
      </c>
      <c r="D46">
        <f t="shared" si="1"/>
        <v>0.60240963855421692</v>
      </c>
      <c r="E46">
        <f t="shared" si="2"/>
        <v>4.8838209982788428E-2</v>
      </c>
      <c r="F46">
        <f t="shared" si="3"/>
        <v>-0.22009466437177272</v>
      </c>
      <c r="G46">
        <v>0</v>
      </c>
      <c r="H46">
        <f t="shared" si="4"/>
        <v>0.26893287435456109</v>
      </c>
      <c r="I46">
        <f t="shared" si="5"/>
        <v>-1.1053942207134548</v>
      </c>
      <c r="J46">
        <f t="shared" si="6"/>
        <v>1.1053942207134548</v>
      </c>
      <c r="K46">
        <f t="shared" si="7"/>
        <v>0.42181832798601948</v>
      </c>
      <c r="L46">
        <f t="shared" si="8"/>
        <v>0.57818167201398041</v>
      </c>
      <c r="M46">
        <f t="shared" si="9"/>
        <v>2.3706888336846839</v>
      </c>
      <c r="N46">
        <f t="shared" si="10"/>
        <v>1.7295601856708804</v>
      </c>
    </row>
    <row r="47" spans="1:14" x14ac:dyDescent="0.25">
      <c r="A47" s="4">
        <f>IF('True_Odds_Calculator_2-way'!A48="","",'True_Odds_Calculator_2-way'!A48)</f>
        <v>2.09</v>
      </c>
      <c r="B47" s="4">
        <f>IF('True_Odds_Calculator_2-way'!B48="","",'True_Odds_Calculator_2-way'!B48)</f>
        <v>1.83</v>
      </c>
      <c r="C47" s="4">
        <f t="shared" si="0"/>
        <v>0.47846889952153115</v>
      </c>
      <c r="D47">
        <f t="shared" si="1"/>
        <v>0.54644808743169393</v>
      </c>
      <c r="E47">
        <f t="shared" si="2"/>
        <v>2.4916986953225084E-2</v>
      </c>
      <c r="F47">
        <f t="shared" si="3"/>
        <v>-0.23654142808586287</v>
      </c>
      <c r="G47">
        <v>0</v>
      </c>
      <c r="H47">
        <f t="shared" si="4"/>
        <v>0.26145841503908801</v>
      </c>
      <c r="I47">
        <f t="shared" si="5"/>
        <v>-1.0513509339597378</v>
      </c>
      <c r="J47">
        <f t="shared" si="6"/>
        <v>1.0513509339597378</v>
      </c>
      <c r="K47">
        <f t="shared" si="7"/>
        <v>0.46598919212836404</v>
      </c>
      <c r="L47">
        <f t="shared" si="8"/>
        <v>0.53401080787163591</v>
      </c>
      <c r="M47">
        <f t="shared" si="9"/>
        <v>2.145972518016114</v>
      </c>
      <c r="N47">
        <f t="shared" si="10"/>
        <v>1.8726212751865827</v>
      </c>
    </row>
    <row r="48" spans="1:14" x14ac:dyDescent="0.25">
      <c r="A48" s="4">
        <f>IF('True_Odds_Calculator_2-way'!A49="","",'True_Odds_Calculator_2-way'!A49)</f>
        <v>2.04</v>
      </c>
      <c r="B48" s="4">
        <f>IF('True_Odds_Calculator_2-way'!B49="","",'True_Odds_Calculator_2-way'!B49)</f>
        <v>1.87</v>
      </c>
      <c r="C48" s="4">
        <f t="shared" si="0"/>
        <v>0.49019607843137253</v>
      </c>
      <c r="D48">
        <f t="shared" si="1"/>
        <v>0.53475935828876997</v>
      </c>
      <c r="E48">
        <f t="shared" si="2"/>
        <v>2.4955436720142554E-2</v>
      </c>
      <c r="F48">
        <f t="shared" si="3"/>
        <v>-0.2371815036174898</v>
      </c>
      <c r="G48">
        <v>0</v>
      </c>
      <c r="H48">
        <f t="shared" si="4"/>
        <v>0.26213694033763235</v>
      </c>
      <c r="I48">
        <f t="shared" si="5"/>
        <v>-1.0512928338279499</v>
      </c>
      <c r="J48">
        <f t="shared" si="6"/>
        <v>1.0512928338279499</v>
      </c>
      <c r="K48">
        <f t="shared" si="7"/>
        <v>0.47770444733840695</v>
      </c>
      <c r="L48">
        <f t="shared" si="8"/>
        <v>0.52229555266159289</v>
      </c>
      <c r="M48">
        <f t="shared" si="9"/>
        <v>2.0933445471810685</v>
      </c>
      <c r="N48">
        <f t="shared" si="10"/>
        <v>1.9146247654303168</v>
      </c>
    </row>
    <row r="49" spans="1:14" x14ac:dyDescent="0.25">
      <c r="A49" s="4">
        <f>IF('True_Odds_Calculator_2-way'!A50="","",'True_Odds_Calculator_2-way'!A50)</f>
        <v>2.34</v>
      </c>
      <c r="B49" s="4">
        <f>IF('True_Odds_Calculator_2-way'!B50="","",'True_Odds_Calculator_2-way'!B50)</f>
        <v>1.66</v>
      </c>
      <c r="C49" s="4">
        <f t="shared" si="0"/>
        <v>0.42735042735042739</v>
      </c>
      <c r="D49">
        <f t="shared" si="1"/>
        <v>0.60240963855421692</v>
      </c>
      <c r="E49">
        <f t="shared" si="2"/>
        <v>2.9760065904644417E-2</v>
      </c>
      <c r="F49">
        <f t="shared" si="3"/>
        <v>-0.22767995057151669</v>
      </c>
      <c r="G49">
        <v>0</v>
      </c>
      <c r="H49">
        <f t="shared" si="4"/>
        <v>0.2574400164761611</v>
      </c>
      <c r="I49">
        <f t="shared" si="5"/>
        <v>-1.0633485251477839</v>
      </c>
      <c r="J49">
        <f t="shared" si="6"/>
        <v>1.0633485251477839</v>
      </c>
      <c r="K49">
        <f t="shared" si="7"/>
        <v>0.41239034653044082</v>
      </c>
      <c r="L49">
        <f t="shared" si="8"/>
        <v>0.58760965346955907</v>
      </c>
      <c r="M49">
        <f t="shared" si="9"/>
        <v>2.4248870236980302</v>
      </c>
      <c r="N49">
        <f t="shared" si="10"/>
        <v>1.7018100265975373</v>
      </c>
    </row>
    <row r="50" spans="1:14" x14ac:dyDescent="0.25">
      <c r="A50" s="4">
        <f>IF('True_Odds_Calculator_2-way'!A51="","",'True_Odds_Calculator_2-way'!A51)</f>
        <v>1.83</v>
      </c>
      <c r="B50" s="4">
        <f>IF('True_Odds_Calculator_2-way'!B51="","",'True_Odds_Calculator_2-way'!B51)</f>
        <v>2.08</v>
      </c>
      <c r="C50" s="4">
        <f t="shared" si="0"/>
        <v>0.54644808743169393</v>
      </c>
      <c r="D50">
        <f t="shared" si="1"/>
        <v>0.48076923076923073</v>
      </c>
      <c r="E50">
        <f t="shared" si="2"/>
        <v>2.7217318200924545E-2</v>
      </c>
      <c r="F50">
        <f t="shared" si="3"/>
        <v>-0.23549810844892827</v>
      </c>
      <c r="G50">
        <v>0</v>
      </c>
      <c r="H50">
        <f t="shared" si="4"/>
        <v>0.26271542664985281</v>
      </c>
      <c r="I50">
        <f t="shared" si="5"/>
        <v>-1.0562070842074627</v>
      </c>
      <c r="J50">
        <f t="shared" si="6"/>
        <v>1.0562070842074627</v>
      </c>
      <c r="K50">
        <f t="shared" si="7"/>
        <v>0.53286387886572006</v>
      </c>
      <c r="L50">
        <f t="shared" si="8"/>
        <v>0.46713612113428016</v>
      </c>
      <c r="M50">
        <f t="shared" si="9"/>
        <v>1.8766518798921943</v>
      </c>
      <c r="N50">
        <f t="shared" si="10"/>
        <v>2.1407036509440598</v>
      </c>
    </row>
    <row r="51" spans="1:14" x14ac:dyDescent="0.25">
      <c r="A51" s="4">
        <f>IF('True_Odds_Calculator_2-way'!A52="","",'True_Odds_Calculator_2-way'!A52)</f>
        <v>1.97</v>
      </c>
      <c r="B51" s="4">
        <f>IF('True_Odds_Calculator_2-way'!B52="","",'True_Odds_Calculator_2-way'!B52)</f>
        <v>1.93</v>
      </c>
      <c r="C51" s="4">
        <f t="shared" si="0"/>
        <v>0.50761421319796951</v>
      </c>
      <c r="D51">
        <f t="shared" si="1"/>
        <v>0.5181347150259068</v>
      </c>
      <c r="E51">
        <f t="shared" si="2"/>
        <v>2.5748928223876311E-2</v>
      </c>
      <c r="F51">
        <f t="shared" si="3"/>
        <v>-0.23726361747455349</v>
      </c>
      <c r="G51">
        <v>0</v>
      </c>
      <c r="H51">
        <f t="shared" si="4"/>
        <v>0.26301254569842986</v>
      </c>
      <c r="I51">
        <f t="shared" si="5"/>
        <v>-1.0528649266733445</v>
      </c>
      <c r="J51">
        <f t="shared" si="6"/>
        <v>1.0528649266733445</v>
      </c>
      <c r="K51">
        <f t="shared" si="7"/>
        <v>0.49473625880060179</v>
      </c>
      <c r="L51">
        <f t="shared" si="8"/>
        <v>0.50526374119939821</v>
      </c>
      <c r="M51">
        <f t="shared" si="9"/>
        <v>2.021278978873144</v>
      </c>
      <c r="N51">
        <f t="shared" si="10"/>
        <v>1.9791643818062103</v>
      </c>
    </row>
    <row r="52" spans="1:14" x14ac:dyDescent="0.25">
      <c r="A52" s="4">
        <f>IF('True_Odds_Calculator_2-way'!A53="","",'True_Odds_Calculator_2-way'!A53)</f>
        <v>1.85</v>
      </c>
      <c r="B52" s="4">
        <f>IF('True_Odds_Calculator_2-way'!B53="","",'True_Odds_Calculator_2-way'!B53)</f>
        <v>2.0699999999999998</v>
      </c>
      <c r="C52" s="4">
        <f t="shared" si="0"/>
        <v>0.54054054054054046</v>
      </c>
      <c r="D52">
        <f t="shared" si="1"/>
        <v>0.48309178743961356</v>
      </c>
      <c r="E52">
        <f t="shared" si="2"/>
        <v>2.3632327980154022E-2</v>
      </c>
      <c r="F52">
        <f t="shared" si="3"/>
        <v>-0.2374983679331506</v>
      </c>
      <c r="G52">
        <v>0</v>
      </c>
      <c r="H52">
        <f t="shared" si="4"/>
        <v>0.26113069591330457</v>
      </c>
      <c r="I52">
        <f t="shared" si="5"/>
        <v>-1.0485729457933801</v>
      </c>
      <c r="J52">
        <f t="shared" si="6"/>
        <v>1.0485729457933801</v>
      </c>
      <c r="K52">
        <f t="shared" si="7"/>
        <v>0.52874048091327497</v>
      </c>
      <c r="L52">
        <f t="shared" si="8"/>
        <v>0.47125951908672531</v>
      </c>
      <c r="M52">
        <f t="shared" si="9"/>
        <v>1.8912870039243732</v>
      </c>
      <c r="N52">
        <f t="shared" si="10"/>
        <v>2.1219730519989164</v>
      </c>
    </row>
    <row r="53" spans="1:14" x14ac:dyDescent="0.25">
      <c r="A53" s="4">
        <f>IF('True_Odds_Calculator_2-way'!A54="","",'True_Odds_Calculator_2-way'!A54)</f>
        <v>1.26</v>
      </c>
      <c r="B53" s="4">
        <f>IF('True_Odds_Calculator_2-way'!B54="","",'True_Odds_Calculator_2-way'!B54)</f>
        <v>4.05</v>
      </c>
      <c r="C53" s="4">
        <f t="shared" si="0"/>
        <v>0.79365079365079361</v>
      </c>
      <c r="D53">
        <f t="shared" si="1"/>
        <v>0.24691358024691359</v>
      </c>
      <c r="E53">
        <f t="shared" si="2"/>
        <v>4.0564373897707284E-2</v>
      </c>
      <c r="F53">
        <f t="shared" si="3"/>
        <v>-0.15539878502841464</v>
      </c>
      <c r="G53">
        <v>0</v>
      </c>
      <c r="H53">
        <f t="shared" si="4"/>
        <v>0.1959631589261219</v>
      </c>
      <c r="I53">
        <f t="shared" si="5"/>
        <v>-1.1229577231219767</v>
      </c>
      <c r="J53">
        <f t="shared" si="6"/>
        <v>1.1229577231219767</v>
      </c>
      <c r="K53">
        <f t="shared" si="7"/>
        <v>0.77401237475421947</v>
      </c>
      <c r="L53">
        <f t="shared" si="8"/>
        <v>0.22598762524578045</v>
      </c>
      <c r="M53">
        <f t="shared" si="9"/>
        <v>1.2919690080117141</v>
      </c>
      <c r="N53">
        <f t="shared" si="10"/>
        <v>4.4250210555220288</v>
      </c>
    </row>
    <row r="54" spans="1:14" x14ac:dyDescent="0.25">
      <c r="A54" s="4">
        <f>IF('True_Odds_Calculator_2-way'!A55="","",'True_Odds_Calculator_2-way'!A55)</f>
        <v>2.64</v>
      </c>
      <c r="B54" s="4">
        <f>IF('True_Odds_Calculator_2-way'!B55="","",'True_Odds_Calculator_2-way'!B55)</f>
        <v>1.54</v>
      </c>
      <c r="C54" s="4">
        <f t="shared" si="0"/>
        <v>0.37878787878787878</v>
      </c>
      <c r="D54">
        <f t="shared" si="1"/>
        <v>0.64935064935064934</v>
      </c>
      <c r="E54">
        <f t="shared" si="2"/>
        <v>2.813852813852824E-2</v>
      </c>
      <c r="F54">
        <f t="shared" si="3"/>
        <v>-0.21782762691853597</v>
      </c>
      <c r="G54">
        <v>0</v>
      </c>
      <c r="H54">
        <f t="shared" si="4"/>
        <v>0.24596615505706415</v>
      </c>
      <c r="I54">
        <f t="shared" si="5"/>
        <v>-1.0626278551055639</v>
      </c>
      <c r="J54">
        <f t="shared" si="6"/>
        <v>1.0626278551055639</v>
      </c>
      <c r="K54">
        <f t="shared" si="7"/>
        <v>0.36460293498317031</v>
      </c>
      <c r="L54">
        <f t="shared" si="8"/>
        <v>0.63539706501682969</v>
      </c>
      <c r="M54">
        <f t="shared" si="9"/>
        <v>2.7427096823731243</v>
      </c>
      <c r="N54">
        <f t="shared" si="10"/>
        <v>1.5738190417570046</v>
      </c>
    </row>
    <row r="55" spans="1:14" x14ac:dyDescent="0.25">
      <c r="A55" s="4">
        <f>IF('True_Odds_Calculator_2-way'!A56="","",'True_Odds_Calculator_2-way'!A56)</f>
        <v>1.92</v>
      </c>
      <c r="B55" s="4">
        <f>IF('True_Odds_Calculator_2-way'!B56="","",'True_Odds_Calculator_2-way'!B56)</f>
        <v>1.99</v>
      </c>
      <c r="C55" s="4">
        <f t="shared" si="0"/>
        <v>0.52083333333333337</v>
      </c>
      <c r="D55">
        <f t="shared" si="1"/>
        <v>0.50251256281407031</v>
      </c>
      <c r="E55">
        <f t="shared" si="2"/>
        <v>2.3345896147403788E-2</v>
      </c>
      <c r="F55">
        <f t="shared" si="3"/>
        <v>-0.2383793969849245</v>
      </c>
      <c r="G55">
        <v>0</v>
      </c>
      <c r="H55">
        <f t="shared" si="4"/>
        <v>0.26172529313232828</v>
      </c>
      <c r="I55">
        <f t="shared" si="5"/>
        <v>-1.0478243557698861</v>
      </c>
      <c r="J55">
        <f t="shared" si="6"/>
        <v>1.0478243557698861</v>
      </c>
      <c r="K55">
        <f t="shared" si="7"/>
        <v>0.50916538235411457</v>
      </c>
      <c r="L55">
        <f t="shared" si="8"/>
        <v>0.49083461764588526</v>
      </c>
      <c r="M55">
        <f t="shared" si="9"/>
        <v>1.9639984073082948</v>
      </c>
      <c r="N55">
        <f t="shared" si="10"/>
        <v>2.0373461122121879</v>
      </c>
    </row>
    <row r="56" spans="1:14" x14ac:dyDescent="0.25">
      <c r="A56" s="4">
        <f>IF('True_Odds_Calculator_2-way'!A57="","",'True_Odds_Calculator_2-way'!A57)</f>
        <v>2.42</v>
      </c>
      <c r="B56" s="4">
        <f>IF('True_Odds_Calculator_2-way'!B57="","",'True_Odds_Calculator_2-way'!B57)</f>
        <v>1.59</v>
      </c>
      <c r="C56" s="4">
        <f t="shared" si="0"/>
        <v>0.41322314049586778</v>
      </c>
      <c r="D56">
        <f t="shared" si="1"/>
        <v>0.62893081761006286</v>
      </c>
      <c r="E56">
        <f t="shared" si="2"/>
        <v>4.21539581059307E-2</v>
      </c>
      <c r="F56">
        <f t="shared" si="3"/>
        <v>-0.21773480950153323</v>
      </c>
      <c r="G56">
        <v>0</v>
      </c>
      <c r="H56">
        <f t="shared" si="4"/>
        <v>0.25988876760746399</v>
      </c>
      <c r="I56">
        <f t="shared" si="5"/>
        <v>-1.0925210715205453</v>
      </c>
      <c r="J56">
        <f t="shared" si="6"/>
        <v>1.0925210715205453</v>
      </c>
      <c r="K56">
        <f t="shared" si="7"/>
        <v>0.39194476351796709</v>
      </c>
      <c r="L56">
        <f t="shared" si="8"/>
        <v>0.60805523648203263</v>
      </c>
      <c r="M56">
        <f t="shared" si="9"/>
        <v>2.5513799215591741</v>
      </c>
      <c r="N56">
        <f t="shared" si="10"/>
        <v>1.6445874321971223</v>
      </c>
    </row>
    <row r="57" spans="1:14" x14ac:dyDescent="0.25">
      <c r="A57" s="4">
        <f>IF('True_Odds_Calculator_2-way'!A58="","",'True_Odds_Calculator_2-way'!A58)</f>
        <v>1.72</v>
      </c>
      <c r="B57" s="4">
        <f>IF('True_Odds_Calculator_2-way'!B58="","",'True_Odds_Calculator_2-way'!B58)</f>
        <v>2.08</v>
      </c>
      <c r="C57" s="4">
        <f t="shared" si="0"/>
        <v>0.58139534883720934</v>
      </c>
      <c r="D57">
        <f t="shared" si="1"/>
        <v>0.48076923076923073</v>
      </c>
      <c r="E57">
        <f t="shared" si="2"/>
        <v>6.2164579606440062E-2</v>
      </c>
      <c r="F57">
        <f t="shared" si="3"/>
        <v>-0.21735241502683356</v>
      </c>
      <c r="G57">
        <v>0</v>
      </c>
      <c r="H57">
        <f t="shared" si="4"/>
        <v>0.27951699463327367</v>
      </c>
      <c r="I57">
        <f t="shared" si="5"/>
        <v>-1.1340230290662863</v>
      </c>
      <c r="J57">
        <f t="shared" si="6"/>
        <v>1.1340230290662863</v>
      </c>
      <c r="K57">
        <f t="shared" si="7"/>
        <v>0.5505102572168219</v>
      </c>
      <c r="L57">
        <f t="shared" si="8"/>
        <v>0.44948974278317794</v>
      </c>
      <c r="M57">
        <f t="shared" si="9"/>
        <v>1.816496580927726</v>
      </c>
      <c r="N57">
        <f t="shared" si="10"/>
        <v>2.2247448713915898</v>
      </c>
    </row>
    <row r="58" spans="1:14" x14ac:dyDescent="0.25">
      <c r="A58" s="4">
        <f>IF('True_Odds_Calculator_2-way'!A59="","",'True_Odds_Calculator_2-way'!A59)</f>
        <v>1.49</v>
      </c>
      <c r="B58" s="4">
        <f>IF('True_Odds_Calculator_2-way'!B59="","",'True_Odds_Calculator_2-way'!B59)</f>
        <v>2.75</v>
      </c>
      <c r="C58" s="4">
        <f t="shared" si="0"/>
        <v>0.67114093959731547</v>
      </c>
      <c r="D58">
        <f t="shared" si="1"/>
        <v>0.36363636363636365</v>
      </c>
      <c r="E58">
        <f t="shared" si="2"/>
        <v>3.4777303233679113E-2</v>
      </c>
      <c r="F58">
        <f t="shared" si="3"/>
        <v>-0.2092739475289811</v>
      </c>
      <c r="G58">
        <v>0</v>
      </c>
      <c r="H58">
        <f t="shared" si="4"/>
        <v>0.24405125076266018</v>
      </c>
      <c r="I58">
        <f t="shared" si="5"/>
        <v>-1.0798984943120777</v>
      </c>
      <c r="J58">
        <f t="shared" si="6"/>
        <v>1.0798984943120777</v>
      </c>
      <c r="K58">
        <f t="shared" si="7"/>
        <v>0.65395796914872473</v>
      </c>
      <c r="L58">
        <f t="shared" si="8"/>
        <v>0.34604203085127527</v>
      </c>
      <c r="M58">
        <f t="shared" si="9"/>
        <v>1.5291502622129183</v>
      </c>
      <c r="N58">
        <f t="shared" si="10"/>
        <v>2.8898223650461352</v>
      </c>
    </row>
    <row r="59" spans="1:14" x14ac:dyDescent="0.25">
      <c r="A59" s="4">
        <f>IF('True_Odds_Calculator_2-way'!A60="","",'True_Odds_Calculator_2-way'!A60)</f>
        <v>1.97</v>
      </c>
      <c r="B59" s="4">
        <f>IF('True_Odds_Calculator_2-way'!B60="","",'True_Odds_Calculator_2-way'!B60)</f>
        <v>1.93</v>
      </c>
      <c r="C59" s="4">
        <f t="shared" si="0"/>
        <v>0.50761421319796951</v>
      </c>
      <c r="D59">
        <f t="shared" si="1"/>
        <v>0.5181347150259068</v>
      </c>
      <c r="E59">
        <f t="shared" si="2"/>
        <v>2.5748928223876311E-2</v>
      </c>
      <c r="F59">
        <f t="shared" si="3"/>
        <v>-0.23726361747455349</v>
      </c>
      <c r="G59">
        <v>0</v>
      </c>
      <c r="H59">
        <f t="shared" si="4"/>
        <v>0.26301254569842986</v>
      </c>
      <c r="I59">
        <f t="shared" si="5"/>
        <v>-1.0528649266733445</v>
      </c>
      <c r="J59">
        <f t="shared" si="6"/>
        <v>1.0528649266733445</v>
      </c>
      <c r="K59">
        <f t="shared" si="7"/>
        <v>0.49473625880060179</v>
      </c>
      <c r="L59">
        <f t="shared" si="8"/>
        <v>0.50526374119939821</v>
      </c>
      <c r="M59">
        <f t="shared" si="9"/>
        <v>2.021278978873144</v>
      </c>
      <c r="N59">
        <f t="shared" si="10"/>
        <v>1.9791643818062103</v>
      </c>
    </row>
    <row r="60" spans="1:14" x14ac:dyDescent="0.25">
      <c r="A60" s="4">
        <f>IF('True_Odds_Calculator_2-way'!A61="","",'True_Odds_Calculator_2-way'!A61)</f>
        <v>1.69</v>
      </c>
      <c r="B60" s="4">
        <f>IF('True_Odds_Calculator_2-way'!B61="","",'True_Odds_Calculator_2-way'!B61)</f>
        <v>2.1800000000000002</v>
      </c>
      <c r="C60" s="4">
        <f t="shared" si="0"/>
        <v>0.59171597633136097</v>
      </c>
      <c r="D60">
        <f t="shared" si="1"/>
        <v>0.4587155963302752</v>
      </c>
      <c r="E60">
        <f t="shared" si="2"/>
        <v>5.0431572661636226E-2</v>
      </c>
      <c r="F60">
        <f t="shared" si="3"/>
        <v>-0.22099777427935496</v>
      </c>
      <c r="G60">
        <v>0</v>
      </c>
      <c r="H60">
        <f t="shared" si="4"/>
        <v>0.27142934694099125</v>
      </c>
      <c r="I60">
        <f t="shared" si="5"/>
        <v>-1.108241607047957</v>
      </c>
      <c r="J60">
        <f t="shared" si="6"/>
        <v>1.108241607047957</v>
      </c>
      <c r="K60">
        <f t="shared" si="7"/>
        <v>0.56667282355419102</v>
      </c>
      <c r="L60">
        <f t="shared" si="8"/>
        <v>0.43332717644580887</v>
      </c>
      <c r="M60">
        <f t="shared" si="9"/>
        <v>1.7646867088630902</v>
      </c>
      <c r="N60">
        <f t="shared" si="10"/>
        <v>2.3077250963165894</v>
      </c>
    </row>
    <row r="61" spans="1:14" x14ac:dyDescent="0.25">
      <c r="A61" s="4">
        <f>IF('True_Odds_Calculator_2-way'!A62="","",'True_Odds_Calculator_2-way'!A62)</f>
        <v>1.98</v>
      </c>
      <c r="B61" s="4">
        <f>IF('True_Odds_Calculator_2-way'!B62="","",'True_Odds_Calculator_2-way'!B62)</f>
        <v>1.9</v>
      </c>
      <c r="C61" s="4">
        <f t="shared" si="0"/>
        <v>0.50505050505050508</v>
      </c>
      <c r="D61">
        <f t="shared" si="1"/>
        <v>0.52631578947368418</v>
      </c>
      <c r="E61">
        <f t="shared" si="2"/>
        <v>3.1366294524189264E-2</v>
      </c>
      <c r="F61">
        <f t="shared" si="3"/>
        <v>-0.23444976076555024</v>
      </c>
      <c r="G61">
        <v>0</v>
      </c>
      <c r="H61">
        <f t="shared" si="4"/>
        <v>0.26581605528973951</v>
      </c>
      <c r="I61">
        <f t="shared" si="5"/>
        <v>-1.0647942749998998</v>
      </c>
      <c r="J61">
        <f t="shared" si="6"/>
        <v>1.0647942749998998</v>
      </c>
      <c r="K61">
        <f t="shared" si="7"/>
        <v>0.48935688187389592</v>
      </c>
      <c r="L61">
        <f t="shared" si="8"/>
        <v>0.51064311812610408</v>
      </c>
      <c r="M61">
        <f t="shared" si="9"/>
        <v>2.0434983894999017</v>
      </c>
      <c r="N61">
        <f t="shared" si="10"/>
        <v>1.9583148474999099</v>
      </c>
    </row>
    <row r="62" spans="1:14" x14ac:dyDescent="0.25">
      <c r="A62" s="4">
        <f>IF('True_Odds_Calculator_2-way'!A63="","",'True_Odds_Calculator_2-way'!A63)</f>
        <v>1.61</v>
      </c>
      <c r="B62" s="4">
        <f>IF('True_Odds_Calculator_2-way'!B63="","",'True_Odds_Calculator_2-way'!B63)</f>
        <v>2.42</v>
      </c>
      <c r="C62" s="4">
        <f t="shared" si="0"/>
        <v>0.6211180124223602</v>
      </c>
      <c r="D62">
        <f t="shared" si="1"/>
        <v>0.41322314049586778</v>
      </c>
      <c r="E62">
        <f t="shared" si="2"/>
        <v>3.4341152918228035E-2</v>
      </c>
      <c r="F62">
        <f t="shared" si="3"/>
        <v>-0.22231918279349105</v>
      </c>
      <c r="G62">
        <v>0</v>
      </c>
      <c r="H62">
        <f t="shared" si="4"/>
        <v>0.25666033571171909</v>
      </c>
      <c r="I62">
        <f t="shared" si="5"/>
        <v>-1.0744616281415773</v>
      </c>
      <c r="J62">
        <f t="shared" si="6"/>
        <v>1.0744616281415773</v>
      </c>
      <c r="K62">
        <f t="shared" si="7"/>
        <v>0.60407572556020461</v>
      </c>
      <c r="L62">
        <f t="shared" si="8"/>
        <v>0.3959242744397955</v>
      </c>
      <c r="M62">
        <f t="shared" si="9"/>
        <v>1.6554215931663621</v>
      </c>
      <c r="N62">
        <f t="shared" si="10"/>
        <v>2.5257355119610394</v>
      </c>
    </row>
    <row r="63" spans="1:14" x14ac:dyDescent="0.25">
      <c r="A63" s="4">
        <f>IF('True_Odds_Calculator_2-way'!A64="","",'True_Odds_Calculator_2-way'!A64)</f>
        <v>1.7</v>
      </c>
      <c r="B63" s="4">
        <f>IF('True_Odds_Calculator_2-way'!B64="","",'True_Odds_Calculator_2-way'!B64)</f>
        <v>2.25</v>
      </c>
      <c r="C63" s="4">
        <f t="shared" si="0"/>
        <v>0.58823529411764708</v>
      </c>
      <c r="D63">
        <f t="shared" si="1"/>
        <v>0.44444444444444442</v>
      </c>
      <c r="E63">
        <f t="shared" si="2"/>
        <v>3.2679738562091387E-2</v>
      </c>
      <c r="F63">
        <f t="shared" si="3"/>
        <v>-0.2287581699346406</v>
      </c>
      <c r="G63">
        <v>0</v>
      </c>
      <c r="H63">
        <f t="shared" si="4"/>
        <v>0.26143790849673204</v>
      </c>
      <c r="I63">
        <f t="shared" si="5"/>
        <v>-1.0690449676496974</v>
      </c>
      <c r="J63">
        <f t="shared" si="6"/>
        <v>1.0690449676496974</v>
      </c>
      <c r="K63">
        <f t="shared" si="7"/>
        <v>0.57197391510275408</v>
      </c>
      <c r="L63">
        <f t="shared" si="8"/>
        <v>0.42802608489724608</v>
      </c>
      <c r="M63">
        <f t="shared" si="9"/>
        <v>1.7483314773547878</v>
      </c>
      <c r="N63">
        <f t="shared" si="10"/>
        <v>2.3363062095621219</v>
      </c>
    </row>
    <row r="64" spans="1:14" x14ac:dyDescent="0.25">
      <c r="A64" s="4">
        <f>IF('True_Odds_Calculator_2-way'!A65="","",'True_Odds_Calculator_2-way'!A65)</f>
        <v>1.92</v>
      </c>
      <c r="B64" s="4">
        <f>IF('True_Odds_Calculator_2-way'!B65="","",'True_Odds_Calculator_2-way'!B65)</f>
        <v>1.97</v>
      </c>
      <c r="C64" s="4">
        <f t="shared" si="0"/>
        <v>0.52083333333333337</v>
      </c>
      <c r="D64">
        <f t="shared" si="1"/>
        <v>0.50761421319796951</v>
      </c>
      <c r="E64">
        <f t="shared" si="2"/>
        <v>2.844754653130277E-2</v>
      </c>
      <c r="F64">
        <f t="shared" si="3"/>
        <v>-0.2359348561759731</v>
      </c>
      <c r="G64">
        <v>0</v>
      </c>
      <c r="H64">
        <f t="shared" si="4"/>
        <v>0.26438240270727581</v>
      </c>
      <c r="I64">
        <f t="shared" si="5"/>
        <v>-1.0585715534396718</v>
      </c>
      <c r="J64">
        <f t="shared" si="6"/>
        <v>1.0585715534396718</v>
      </c>
      <c r="K64">
        <f t="shared" si="7"/>
        <v>0.50661491420873006</v>
      </c>
      <c r="L64">
        <f t="shared" si="8"/>
        <v>0.49338508579127022</v>
      </c>
      <c r="M64">
        <f t="shared" si="9"/>
        <v>1.9738858291644976</v>
      </c>
      <c r="N64">
        <f t="shared" si="10"/>
        <v>2.0268144068364817</v>
      </c>
    </row>
    <row r="65" spans="1:14" x14ac:dyDescent="0.25">
      <c r="A65" s="4">
        <f>IF('True_Odds_Calculator_2-way'!A66="","",'True_Odds_Calculator_2-way'!A66)</f>
        <v>1.6</v>
      </c>
      <c r="B65" s="4">
        <f>IF('True_Odds_Calculator_2-way'!B66="","",'True_Odds_Calculator_2-way'!B66)</f>
        <v>2.44</v>
      </c>
      <c r="C65" s="4">
        <f t="shared" si="0"/>
        <v>0.625</v>
      </c>
      <c r="D65">
        <f t="shared" si="1"/>
        <v>0.4098360655737705</v>
      </c>
      <c r="E65">
        <f t="shared" si="2"/>
        <v>3.4836065573770503E-2</v>
      </c>
      <c r="F65">
        <f t="shared" si="3"/>
        <v>-0.22131147540983609</v>
      </c>
      <c r="G65">
        <v>0</v>
      </c>
      <c r="H65">
        <f t="shared" si="4"/>
        <v>0.25614754098360659</v>
      </c>
      <c r="I65">
        <f t="shared" si="5"/>
        <v>-1.075828707279838</v>
      </c>
      <c r="J65">
        <f t="shared" si="6"/>
        <v>1.075828707279838</v>
      </c>
      <c r="K65">
        <f t="shared" si="7"/>
        <v>0.60771904394073795</v>
      </c>
      <c r="L65">
        <f t="shared" si="8"/>
        <v>0.39228095605926194</v>
      </c>
      <c r="M65">
        <f t="shared" si="9"/>
        <v>1.6454972243679031</v>
      </c>
      <c r="N65">
        <f t="shared" si="10"/>
        <v>2.5491933384829668</v>
      </c>
    </row>
    <row r="66" spans="1:14" x14ac:dyDescent="0.25">
      <c r="A66" s="4">
        <f>IF('True_Odds_Calculator_2-way'!A67="","",'True_Odds_Calculator_2-way'!A67)</f>
        <v>1.91</v>
      </c>
      <c r="B66" s="4">
        <f>IF('True_Odds_Calculator_2-way'!B67="","",'True_Odds_Calculator_2-way'!B67)</f>
        <v>1.98</v>
      </c>
      <c r="C66" s="4">
        <f t="shared" si="0"/>
        <v>0.52356020942408377</v>
      </c>
      <c r="D66">
        <f t="shared" si="1"/>
        <v>0.50505050505050508</v>
      </c>
      <c r="E66">
        <f t="shared" si="2"/>
        <v>2.861071447458885E-2</v>
      </c>
      <c r="F66">
        <f t="shared" si="3"/>
        <v>-0.23581363371939279</v>
      </c>
      <c r="G66">
        <v>0</v>
      </c>
      <c r="H66">
        <f t="shared" si="4"/>
        <v>0.2644243481939817</v>
      </c>
      <c r="I66">
        <f t="shared" si="5"/>
        <v>-1.0589275952301447</v>
      </c>
      <c r="J66">
        <f t="shared" si="6"/>
        <v>1.0589275952301447</v>
      </c>
      <c r="K66">
        <f t="shared" si="7"/>
        <v>0.50926243676795835</v>
      </c>
      <c r="L66">
        <f t="shared" si="8"/>
        <v>0.4907375632320416</v>
      </c>
      <c r="M66">
        <f t="shared" si="9"/>
        <v>1.9636241116594322</v>
      </c>
      <c r="N66">
        <f t="shared" si="10"/>
        <v>2.0377490433255412</v>
      </c>
    </row>
    <row r="67" spans="1:14" x14ac:dyDescent="0.25">
      <c r="A67" s="4">
        <f>IF('True_Odds_Calculator_2-way'!A68="","",'True_Odds_Calculator_2-way'!A68)</f>
        <v>2.4900000000000002</v>
      </c>
      <c r="B67" s="4">
        <f>IF('True_Odds_Calculator_2-way'!B68="","",'True_Odds_Calculator_2-way'!B68)</f>
        <v>1.58</v>
      </c>
      <c r="C67" s="4">
        <f t="shared" ref="C67:C130" si="11">1/A67</f>
        <v>0.40160642570281119</v>
      </c>
      <c r="D67">
        <f t="shared" ref="D67:D130" si="12">1/B67</f>
        <v>0.63291139240506322</v>
      </c>
      <c r="E67">
        <f t="shared" ref="E67:E130" si="13">C67+D67-1</f>
        <v>3.4517818107874465E-2</v>
      </c>
      <c r="F67">
        <f t="shared" ref="F67:F130" si="14">C67+D67-(C67*D67)-1</f>
        <v>-0.21966346398251235</v>
      </c>
      <c r="G67">
        <v>0</v>
      </c>
      <c r="H67">
        <f t="shared" ref="H67:H130" si="15">C67*D67</f>
        <v>0.25418128209038682</v>
      </c>
      <c r="I67">
        <f t="shared" ref="I67:I130" si="16">((-4*F67*H67)^0.5)/(2*F67)</f>
        <v>-1.0757042116817492</v>
      </c>
      <c r="J67">
        <f t="shared" ref="J67:J130" si="17">(-((-4*F67*H67)^0.5))/(2*F67)</f>
        <v>1.0757042116817492</v>
      </c>
      <c r="K67">
        <f t="shared" ref="K67:K130" si="18">IF(A67="","",(C67/($J67+C67-($J67*C67))))</f>
        <v>0.38420173597293183</v>
      </c>
      <c r="L67">
        <f t="shared" ref="L67:L130" si="19">IF(B67="","",(D67/($J67+D67-($J67*D67))))</f>
        <v>0.61579826402706817</v>
      </c>
      <c r="M67">
        <f t="shared" ref="M67:M130" si="20">IF(A67="","",1/K67)</f>
        <v>2.6027992754058067</v>
      </c>
      <c r="N67">
        <f t="shared" ref="N67:N130" si="21">IF(B67="","",1/L67)</f>
        <v>1.6239084427754149</v>
      </c>
    </row>
    <row r="68" spans="1:14" x14ac:dyDescent="0.25">
      <c r="A68" s="4">
        <f>IF('True_Odds_Calculator_2-way'!A69="","",'True_Odds_Calculator_2-way'!A69)</f>
        <v>2.52</v>
      </c>
      <c r="B68" s="4">
        <f>IF('True_Odds_Calculator_2-way'!B69="","",'True_Odds_Calculator_2-way'!B69)</f>
        <v>1.57</v>
      </c>
      <c r="C68" s="4">
        <f t="shared" si="11"/>
        <v>0.3968253968253968</v>
      </c>
      <c r="D68">
        <f t="shared" si="12"/>
        <v>0.63694267515923564</v>
      </c>
      <c r="E68">
        <f t="shared" si="13"/>
        <v>3.3768071984632497E-2</v>
      </c>
      <c r="F68">
        <f t="shared" si="14"/>
        <v>-0.21898695784046107</v>
      </c>
      <c r="G68">
        <v>0</v>
      </c>
      <c r="H68">
        <f t="shared" si="15"/>
        <v>0.25275502982509351</v>
      </c>
      <c r="I68">
        <f t="shared" si="16"/>
        <v>-1.0743376064838499</v>
      </c>
      <c r="J68">
        <f t="shared" si="17"/>
        <v>1.0743376064838499</v>
      </c>
      <c r="K68">
        <f t="shared" si="18"/>
        <v>0.37979589711327127</v>
      </c>
      <c r="L68">
        <f t="shared" si="19"/>
        <v>0.62020410288672867</v>
      </c>
      <c r="M68">
        <f t="shared" si="20"/>
        <v>2.6329931618554516</v>
      </c>
      <c r="N68">
        <f t="shared" si="21"/>
        <v>1.6123724356957947</v>
      </c>
    </row>
    <row r="69" spans="1:14" x14ac:dyDescent="0.25">
      <c r="A69" s="4">
        <f>IF('True_Odds_Calculator_2-way'!A70="","",'True_Odds_Calculator_2-way'!A70)</f>
        <v>2.44</v>
      </c>
      <c r="B69" s="4">
        <f>IF('True_Odds_Calculator_2-way'!B70="","",'True_Odds_Calculator_2-way'!B70)</f>
        <v>1.6</v>
      </c>
      <c r="C69" s="4">
        <f t="shared" si="11"/>
        <v>0.4098360655737705</v>
      </c>
      <c r="D69">
        <f t="shared" si="12"/>
        <v>0.625</v>
      </c>
      <c r="E69">
        <f t="shared" si="13"/>
        <v>3.4836065573770503E-2</v>
      </c>
      <c r="F69">
        <f t="shared" si="14"/>
        <v>-0.22131147540983609</v>
      </c>
      <c r="G69">
        <v>0</v>
      </c>
      <c r="H69">
        <f t="shared" si="15"/>
        <v>0.25614754098360659</v>
      </c>
      <c r="I69">
        <f t="shared" si="16"/>
        <v>-1.075828707279838</v>
      </c>
      <c r="J69">
        <f t="shared" si="17"/>
        <v>1.075828707279838</v>
      </c>
      <c r="K69">
        <f t="shared" si="18"/>
        <v>0.39228095605926194</v>
      </c>
      <c r="L69">
        <f t="shared" si="19"/>
        <v>0.60771904394073795</v>
      </c>
      <c r="M69">
        <f t="shared" si="20"/>
        <v>2.5491933384829668</v>
      </c>
      <c r="N69">
        <f t="shared" si="21"/>
        <v>1.6454972243679031</v>
      </c>
    </row>
    <row r="70" spans="1:14" x14ac:dyDescent="0.25">
      <c r="A70" s="4">
        <f>IF('True_Odds_Calculator_2-way'!A71="","",'True_Odds_Calculator_2-way'!A71)</f>
        <v>1.79</v>
      </c>
      <c r="B70" s="4">
        <f>IF('True_Odds_Calculator_2-way'!B71="","",'True_Odds_Calculator_2-way'!B71)</f>
        <v>2.11</v>
      </c>
      <c r="C70" s="4">
        <f t="shared" si="11"/>
        <v>0.55865921787709494</v>
      </c>
      <c r="D70">
        <f t="shared" si="12"/>
        <v>0.47393364928909953</v>
      </c>
      <c r="E70">
        <f t="shared" si="13"/>
        <v>3.2592867166194583E-2</v>
      </c>
      <c r="F70">
        <f t="shared" si="14"/>
        <v>-0.23217453467129112</v>
      </c>
      <c r="G70">
        <v>0</v>
      </c>
      <c r="H70">
        <f t="shared" si="15"/>
        <v>0.26476740183748576</v>
      </c>
      <c r="I70">
        <f t="shared" si="16"/>
        <v>-1.0678861770883312</v>
      </c>
      <c r="J70">
        <f t="shared" si="17"/>
        <v>1.0678861770883312</v>
      </c>
      <c r="K70">
        <f t="shared" si="18"/>
        <v>0.54240816034763273</v>
      </c>
      <c r="L70">
        <f t="shared" si="19"/>
        <v>0.45759183965236705</v>
      </c>
      <c r="M70">
        <f t="shared" si="20"/>
        <v>1.8436300798997822</v>
      </c>
      <c r="N70">
        <f t="shared" si="21"/>
        <v>2.1853536565680476</v>
      </c>
    </row>
    <row r="71" spans="1:14" x14ac:dyDescent="0.25">
      <c r="A71" s="4">
        <f>IF('True_Odds_Calculator_2-way'!A72="","",'True_Odds_Calculator_2-way'!A72)</f>
        <v>2.2999999999999998</v>
      </c>
      <c r="B71" s="4">
        <f>IF('True_Odds_Calculator_2-way'!B72="","",'True_Odds_Calculator_2-way'!B72)</f>
        <v>1.67</v>
      </c>
      <c r="C71" s="4">
        <f t="shared" si="11"/>
        <v>0.43478260869565222</v>
      </c>
      <c r="D71">
        <f t="shared" si="12"/>
        <v>0.5988023952095809</v>
      </c>
      <c r="E71">
        <f t="shared" si="13"/>
        <v>3.3585003905233002E-2</v>
      </c>
      <c r="F71">
        <f t="shared" si="14"/>
        <v>-0.22676386357719358</v>
      </c>
      <c r="G71">
        <v>0</v>
      </c>
      <c r="H71">
        <f t="shared" si="15"/>
        <v>0.26034886748242653</v>
      </c>
      <c r="I71">
        <f t="shared" si="16"/>
        <v>-1.0714969088698136</v>
      </c>
      <c r="J71">
        <f t="shared" si="17"/>
        <v>1.0714969088698136</v>
      </c>
      <c r="K71">
        <f t="shared" si="18"/>
        <v>0.41789493273906014</v>
      </c>
      <c r="L71">
        <f t="shared" si="19"/>
        <v>0.58210506726094002</v>
      </c>
      <c r="M71">
        <f t="shared" si="20"/>
        <v>2.3929459815307572</v>
      </c>
      <c r="N71">
        <f t="shared" si="21"/>
        <v>1.7179029289427752</v>
      </c>
    </row>
    <row r="72" spans="1:14" x14ac:dyDescent="0.25">
      <c r="A72" s="4">
        <f>IF('True_Odds_Calculator_2-way'!A73="","",'True_Odds_Calculator_2-way'!A73)</f>
        <v>2.4500000000000002</v>
      </c>
      <c r="B72" s="4">
        <f>IF('True_Odds_Calculator_2-way'!B73="","",'True_Odds_Calculator_2-way'!B73)</f>
        <v>1.61</v>
      </c>
      <c r="C72" s="4">
        <f t="shared" si="11"/>
        <v>0.4081632653061224</v>
      </c>
      <c r="D72">
        <f t="shared" si="12"/>
        <v>0.6211180124223602</v>
      </c>
      <c r="E72">
        <f t="shared" si="13"/>
        <v>2.9281277728482547E-2</v>
      </c>
      <c r="F72">
        <f t="shared" si="14"/>
        <v>-0.22423627836227666</v>
      </c>
      <c r="G72">
        <v>0</v>
      </c>
      <c r="H72">
        <f t="shared" si="15"/>
        <v>0.25351755609075921</v>
      </c>
      <c r="I72">
        <f t="shared" si="16"/>
        <v>-1.0632884133003033</v>
      </c>
      <c r="J72">
        <f t="shared" si="17"/>
        <v>1.0632884133003033</v>
      </c>
      <c r="K72">
        <f t="shared" si="18"/>
        <v>0.39342690662395058</v>
      </c>
      <c r="L72">
        <f t="shared" si="19"/>
        <v>0.60657309337604948</v>
      </c>
      <c r="M72">
        <f t="shared" si="20"/>
        <v>2.5417681992854404</v>
      </c>
      <c r="N72">
        <f t="shared" si="21"/>
        <v>1.648605932113185</v>
      </c>
    </row>
    <row r="73" spans="1:14" x14ac:dyDescent="0.25">
      <c r="A73" s="4">
        <f>IF('True_Odds_Calculator_2-way'!A74="","",'True_Odds_Calculator_2-way'!A74)</f>
        <v>2.64</v>
      </c>
      <c r="B73" s="4">
        <f>IF('True_Odds_Calculator_2-way'!B74="","",'True_Odds_Calculator_2-way'!B74)</f>
        <v>1.54</v>
      </c>
      <c r="C73" s="4">
        <f t="shared" si="11"/>
        <v>0.37878787878787878</v>
      </c>
      <c r="D73">
        <f t="shared" si="12"/>
        <v>0.64935064935064934</v>
      </c>
      <c r="E73">
        <f t="shared" si="13"/>
        <v>2.813852813852824E-2</v>
      </c>
      <c r="F73">
        <f t="shared" si="14"/>
        <v>-0.21782762691853597</v>
      </c>
      <c r="G73">
        <v>0</v>
      </c>
      <c r="H73">
        <f t="shared" si="15"/>
        <v>0.24596615505706415</v>
      </c>
      <c r="I73">
        <f t="shared" si="16"/>
        <v>-1.0626278551055639</v>
      </c>
      <c r="J73">
        <f t="shared" si="17"/>
        <v>1.0626278551055639</v>
      </c>
      <c r="K73">
        <f t="shared" si="18"/>
        <v>0.36460293498317031</v>
      </c>
      <c r="L73">
        <f t="shared" si="19"/>
        <v>0.63539706501682969</v>
      </c>
      <c r="M73">
        <f t="shared" si="20"/>
        <v>2.7427096823731243</v>
      </c>
      <c r="N73">
        <f t="shared" si="21"/>
        <v>1.5738190417570046</v>
      </c>
    </row>
    <row r="74" spans="1:14" x14ac:dyDescent="0.25">
      <c r="A74" s="4">
        <f>IF('True_Odds_Calculator_2-way'!A75="","",'True_Odds_Calculator_2-way'!A75)</f>
        <v>1.48</v>
      </c>
      <c r="B74" s="4">
        <f>IF('True_Odds_Calculator_2-way'!B75="","",'True_Odds_Calculator_2-way'!B75)</f>
        <v>2.78</v>
      </c>
      <c r="C74" s="4">
        <f t="shared" si="11"/>
        <v>0.67567567567567566</v>
      </c>
      <c r="D74">
        <f t="shared" si="12"/>
        <v>0.35971223021582738</v>
      </c>
      <c r="E74">
        <f t="shared" si="13"/>
        <v>3.538790589150298E-2</v>
      </c>
      <c r="F74">
        <f t="shared" si="14"/>
        <v>-0.20766089830838041</v>
      </c>
      <c r="G74">
        <v>0</v>
      </c>
      <c r="H74">
        <f t="shared" si="15"/>
        <v>0.24304880419988337</v>
      </c>
      <c r="I74">
        <f t="shared" si="16"/>
        <v>-1.0818558060197885</v>
      </c>
      <c r="J74">
        <f t="shared" si="17"/>
        <v>1.0818558060197885</v>
      </c>
      <c r="K74">
        <f t="shared" si="18"/>
        <v>0.65820184564360973</v>
      </c>
      <c r="L74">
        <f t="shared" si="19"/>
        <v>0.34179815435639038</v>
      </c>
      <c r="M74">
        <f t="shared" si="20"/>
        <v>1.5192907868894985</v>
      </c>
      <c r="N74">
        <f t="shared" si="21"/>
        <v>2.9257033347152235</v>
      </c>
    </row>
    <row r="75" spans="1:14" x14ac:dyDescent="0.25">
      <c r="A75" s="4">
        <f>IF('True_Odds_Calculator_2-way'!A76="","",'True_Odds_Calculator_2-way'!A76)</f>
        <v>1.81</v>
      </c>
      <c r="B75" s="4">
        <f>IF('True_Odds_Calculator_2-way'!B76="","",'True_Odds_Calculator_2-way'!B76)</f>
        <v>2.09</v>
      </c>
      <c r="C75" s="4">
        <f t="shared" si="11"/>
        <v>0.5524861878453039</v>
      </c>
      <c r="D75">
        <f t="shared" si="12"/>
        <v>0.47846889952153115</v>
      </c>
      <c r="E75">
        <f t="shared" si="13"/>
        <v>3.0955087366835166E-2</v>
      </c>
      <c r="F75">
        <f t="shared" si="14"/>
        <v>-0.23339237093235332</v>
      </c>
      <c r="G75">
        <v>0</v>
      </c>
      <c r="H75">
        <f t="shared" si="15"/>
        <v>0.26434745829918849</v>
      </c>
      <c r="I75">
        <f t="shared" si="16"/>
        <v>-1.064251428023502</v>
      </c>
      <c r="J75">
        <f t="shared" si="17"/>
        <v>1.064251428023502</v>
      </c>
      <c r="K75">
        <f t="shared" si="18"/>
        <v>0.53704433642160887</v>
      </c>
      <c r="L75">
        <f t="shared" si="19"/>
        <v>0.46295566357839102</v>
      </c>
      <c r="M75">
        <f t="shared" si="20"/>
        <v>1.8620436566990362</v>
      </c>
      <c r="N75">
        <f t="shared" si="21"/>
        <v>2.1600340565456171</v>
      </c>
    </row>
    <row r="76" spans="1:14" x14ac:dyDescent="0.25">
      <c r="A76" s="4">
        <f>IF('True_Odds_Calculator_2-way'!A77="","",'True_Odds_Calculator_2-way'!A77)</f>
        <v>2.86</v>
      </c>
      <c r="B76" s="4">
        <f>IF('True_Odds_Calculator_2-way'!B77="","",'True_Odds_Calculator_2-way'!B77)</f>
        <v>1.45</v>
      </c>
      <c r="C76" s="4">
        <f t="shared" si="11"/>
        <v>0.34965034965034969</v>
      </c>
      <c r="D76">
        <f t="shared" si="12"/>
        <v>0.68965517241379315</v>
      </c>
      <c r="E76">
        <f t="shared" si="13"/>
        <v>3.9305522064142728E-2</v>
      </c>
      <c r="F76">
        <f t="shared" si="14"/>
        <v>-0.20183265010851226</v>
      </c>
      <c r="G76">
        <v>0</v>
      </c>
      <c r="H76">
        <f t="shared" si="15"/>
        <v>0.24113817217265499</v>
      </c>
      <c r="I76">
        <f t="shared" si="16"/>
        <v>-1.0930430596399214</v>
      </c>
      <c r="J76">
        <f t="shared" si="17"/>
        <v>1.0930430596399214</v>
      </c>
      <c r="K76">
        <f t="shared" si="18"/>
        <v>0.32970002902029394</v>
      </c>
      <c r="L76">
        <f t="shared" si="19"/>
        <v>0.67029997097970617</v>
      </c>
      <c r="M76">
        <f t="shared" si="20"/>
        <v>3.0330600909302539</v>
      </c>
      <c r="N76">
        <f t="shared" si="21"/>
        <v>1.4918693768379645</v>
      </c>
    </row>
    <row r="77" spans="1:14" x14ac:dyDescent="0.25">
      <c r="A77" s="4">
        <f>IF('True_Odds_Calculator_2-way'!A78="","",'True_Odds_Calculator_2-way'!A78)</f>
        <v>3.07</v>
      </c>
      <c r="B77" s="4">
        <f>IF('True_Odds_Calculator_2-way'!B78="","",'True_Odds_Calculator_2-way'!B78)</f>
        <v>1.39</v>
      </c>
      <c r="C77" s="4">
        <f t="shared" si="11"/>
        <v>0.32573289902280134</v>
      </c>
      <c r="D77">
        <f t="shared" si="12"/>
        <v>0.71942446043165476</v>
      </c>
      <c r="E77">
        <f t="shared" si="13"/>
        <v>4.5157359454456092E-2</v>
      </c>
      <c r="F77">
        <f t="shared" si="14"/>
        <v>-0.18918285566986148</v>
      </c>
      <c r="G77">
        <v>0</v>
      </c>
      <c r="H77">
        <f t="shared" si="15"/>
        <v>0.23434021512431755</v>
      </c>
      <c r="I77">
        <f t="shared" si="16"/>
        <v>-1.1129676054902966</v>
      </c>
      <c r="J77">
        <f t="shared" si="17"/>
        <v>1.1129676054902966</v>
      </c>
      <c r="K77">
        <f t="shared" si="18"/>
        <v>0.30267782613828348</v>
      </c>
      <c r="L77">
        <f t="shared" si="19"/>
        <v>0.69732217386171658</v>
      </c>
      <c r="M77">
        <f t="shared" si="20"/>
        <v>3.3038429433649132</v>
      </c>
      <c r="N77">
        <f t="shared" si="21"/>
        <v>1.4340573661412155</v>
      </c>
    </row>
    <row r="78" spans="1:14" x14ac:dyDescent="0.25">
      <c r="A78" s="4">
        <f>IF('True_Odds_Calculator_2-way'!A79="","",'True_Odds_Calculator_2-way'!A79)</f>
        <v>3.06</v>
      </c>
      <c r="B78" s="4">
        <f>IF('True_Odds_Calculator_2-way'!B79="","",'True_Odds_Calculator_2-way'!B79)</f>
        <v>1.4</v>
      </c>
      <c r="C78" s="4">
        <f t="shared" si="11"/>
        <v>0.32679738562091504</v>
      </c>
      <c r="D78">
        <f t="shared" si="12"/>
        <v>0.7142857142857143</v>
      </c>
      <c r="E78">
        <f t="shared" si="13"/>
        <v>4.1083099906629394E-2</v>
      </c>
      <c r="F78">
        <f t="shared" si="14"/>
        <v>-0.19234360410830997</v>
      </c>
      <c r="G78">
        <v>0</v>
      </c>
      <c r="H78">
        <f t="shared" si="15"/>
        <v>0.23342670401493931</v>
      </c>
      <c r="I78">
        <f t="shared" si="16"/>
        <v>-1.1016316230980794</v>
      </c>
      <c r="J78">
        <f t="shared" si="17"/>
        <v>1.1016316230980794</v>
      </c>
      <c r="K78">
        <f t="shared" si="18"/>
        <v>0.30587015508001053</v>
      </c>
      <c r="L78">
        <f t="shared" si="19"/>
        <v>0.69412984491998964</v>
      </c>
      <c r="M78">
        <f t="shared" si="20"/>
        <v>3.2693611435820427</v>
      </c>
      <c r="N78">
        <f t="shared" si="21"/>
        <v>1.4406526492392315</v>
      </c>
    </row>
    <row r="79" spans="1:14" x14ac:dyDescent="0.25">
      <c r="A79" s="4">
        <f>IF('True_Odds_Calculator_2-way'!A80="","",'True_Odds_Calculator_2-way'!A80)</f>
        <v>2.0099999999999998</v>
      </c>
      <c r="B79" s="4">
        <f>IF('True_Odds_Calculator_2-way'!B80="","",'True_Odds_Calculator_2-way'!B80)</f>
        <v>1.85</v>
      </c>
      <c r="C79" s="4">
        <f t="shared" si="11"/>
        <v>0.49751243781094534</v>
      </c>
      <c r="D79">
        <f t="shared" si="12"/>
        <v>0.54054054054054046</v>
      </c>
      <c r="E79">
        <f t="shared" si="13"/>
        <v>3.80529783514858E-2</v>
      </c>
      <c r="F79">
        <f t="shared" si="14"/>
        <v>-0.23087266370848458</v>
      </c>
      <c r="G79">
        <v>0</v>
      </c>
      <c r="H79">
        <f t="shared" si="15"/>
        <v>0.26892564205997044</v>
      </c>
      <c r="I79">
        <f t="shared" si="16"/>
        <v>-1.0792693660942112</v>
      </c>
      <c r="J79">
        <f t="shared" si="17"/>
        <v>1.0792693660942112</v>
      </c>
      <c r="K79">
        <f t="shared" si="18"/>
        <v>0.47845469244925098</v>
      </c>
      <c r="L79">
        <f t="shared" si="19"/>
        <v>0.52154530755074879</v>
      </c>
      <c r="M79">
        <f t="shared" si="20"/>
        <v>2.0900620597551534</v>
      </c>
      <c r="N79">
        <f t="shared" si="21"/>
        <v>1.91737896118008</v>
      </c>
    </row>
    <row r="80" spans="1:14" x14ac:dyDescent="0.25">
      <c r="A80" s="4">
        <f>IF('True_Odds_Calculator_2-way'!A81="","",'True_Odds_Calculator_2-way'!A81)</f>
        <v>1.78</v>
      </c>
      <c r="B80" s="4">
        <f>IF('True_Odds_Calculator_2-way'!B81="","",'True_Odds_Calculator_2-way'!B81)</f>
        <v>2.08</v>
      </c>
      <c r="C80" s="4">
        <f t="shared" si="11"/>
        <v>0.5617977528089888</v>
      </c>
      <c r="D80">
        <f t="shared" si="12"/>
        <v>0.48076923076923073</v>
      </c>
      <c r="E80">
        <f t="shared" si="13"/>
        <v>4.2566983578219642E-2</v>
      </c>
      <c r="F80">
        <f t="shared" si="14"/>
        <v>-0.22752808988764039</v>
      </c>
      <c r="G80">
        <v>0</v>
      </c>
      <c r="H80">
        <f t="shared" si="15"/>
        <v>0.27009507346585998</v>
      </c>
      <c r="I80">
        <f t="shared" si="16"/>
        <v>-1.0895340841010226</v>
      </c>
      <c r="J80">
        <f t="shared" si="17"/>
        <v>1.0895340841010226</v>
      </c>
      <c r="K80">
        <f t="shared" si="18"/>
        <v>0.54058829184432911</v>
      </c>
      <c r="L80">
        <f t="shared" si="19"/>
        <v>0.45941170815567078</v>
      </c>
      <c r="M80">
        <f t="shared" si="20"/>
        <v>1.8498365855987975</v>
      </c>
      <c r="N80">
        <f t="shared" si="21"/>
        <v>2.1766968108291049</v>
      </c>
    </row>
    <row r="81" spans="1:14" x14ac:dyDescent="0.25">
      <c r="A81" s="4">
        <f>IF('True_Odds_Calculator_2-way'!A82="","",'True_Odds_Calculator_2-way'!A82)</f>
        <v>2.0699999999999998</v>
      </c>
      <c r="B81" s="4">
        <f>IF('True_Odds_Calculator_2-way'!B82="","",'True_Odds_Calculator_2-way'!B82)</f>
        <v>1.81</v>
      </c>
      <c r="C81" s="4">
        <f t="shared" si="11"/>
        <v>0.48309178743961356</v>
      </c>
      <c r="D81">
        <f t="shared" si="12"/>
        <v>0.5524861878453039</v>
      </c>
      <c r="E81">
        <f t="shared" si="13"/>
        <v>3.5577975284917462E-2</v>
      </c>
      <c r="F81">
        <f t="shared" si="14"/>
        <v>-0.23132356473696847</v>
      </c>
      <c r="G81">
        <v>0</v>
      </c>
      <c r="H81">
        <f t="shared" si="15"/>
        <v>0.26690154002188599</v>
      </c>
      <c r="I81">
        <f t="shared" si="16"/>
        <v>-1.0741516544951821</v>
      </c>
      <c r="J81">
        <f t="shared" si="17"/>
        <v>1.0741516544951821</v>
      </c>
      <c r="K81">
        <f t="shared" si="18"/>
        <v>0.46525861134990021</v>
      </c>
      <c r="L81">
        <f t="shared" si="19"/>
        <v>0.53474138865009979</v>
      </c>
      <c r="M81">
        <f t="shared" si="20"/>
        <v>2.1493422703098441</v>
      </c>
      <c r="N81">
        <f t="shared" si="21"/>
        <v>1.8700628401410975</v>
      </c>
    </row>
    <row r="82" spans="1:14" x14ac:dyDescent="0.25">
      <c r="A82" s="4">
        <f>IF('True_Odds_Calculator_2-way'!A83="","",'True_Odds_Calculator_2-way'!A83)</f>
        <v>1.68</v>
      </c>
      <c r="B82" s="4">
        <f>IF('True_Odds_Calculator_2-way'!B83="","",'True_Odds_Calculator_2-way'!B83)</f>
        <v>2.23</v>
      </c>
      <c r="C82" s="4">
        <f t="shared" si="11"/>
        <v>0.59523809523809523</v>
      </c>
      <c r="D82">
        <f t="shared" si="12"/>
        <v>0.44843049327354262</v>
      </c>
      <c r="E82">
        <f t="shared" si="13"/>
        <v>4.3668588511637907E-2</v>
      </c>
      <c r="F82">
        <f t="shared" si="14"/>
        <v>-0.22325432415118507</v>
      </c>
      <c r="G82">
        <v>0</v>
      </c>
      <c r="H82">
        <f t="shared" si="15"/>
        <v>0.26692291266282298</v>
      </c>
      <c r="I82">
        <f t="shared" si="16"/>
        <v>-1.0934350421017387</v>
      </c>
      <c r="J82">
        <f t="shared" si="17"/>
        <v>1.0934350421017387</v>
      </c>
      <c r="K82">
        <f t="shared" si="18"/>
        <v>0.57354714688382902</v>
      </c>
      <c r="L82">
        <f t="shared" si="19"/>
        <v>0.42645285311617104</v>
      </c>
      <c r="M82">
        <f t="shared" si="20"/>
        <v>1.743535828629182</v>
      </c>
      <c r="N82">
        <f t="shared" si="21"/>
        <v>2.3449251017851385</v>
      </c>
    </row>
    <row r="83" spans="1:14" x14ac:dyDescent="0.25">
      <c r="A83" s="4">
        <f>IF('True_Odds_Calculator_2-way'!A84="","",'True_Odds_Calculator_2-way'!A84)</f>
        <v>1.61</v>
      </c>
      <c r="B83" s="4">
        <f>IF('True_Odds_Calculator_2-way'!B84="","",'True_Odds_Calculator_2-way'!B84)</f>
        <v>2.36</v>
      </c>
      <c r="C83" s="4">
        <f t="shared" si="11"/>
        <v>0.6211180124223602</v>
      </c>
      <c r="D83">
        <f t="shared" si="12"/>
        <v>0.42372881355932207</v>
      </c>
      <c r="E83">
        <f t="shared" si="13"/>
        <v>4.4846825981682326E-2</v>
      </c>
      <c r="F83">
        <f t="shared" si="14"/>
        <v>-0.21833877250236866</v>
      </c>
      <c r="G83">
        <v>0</v>
      </c>
      <c r="H83">
        <f t="shared" si="15"/>
        <v>0.26318559848405093</v>
      </c>
      <c r="I83">
        <f t="shared" si="16"/>
        <v>-1.0979071877276472</v>
      </c>
      <c r="J83">
        <f t="shared" si="17"/>
        <v>1.0979071877276472</v>
      </c>
      <c r="K83">
        <f t="shared" si="18"/>
        <v>0.59890159608152527</v>
      </c>
      <c r="L83">
        <f t="shared" si="19"/>
        <v>0.40109840391847473</v>
      </c>
      <c r="M83">
        <f t="shared" si="20"/>
        <v>1.6697233845138648</v>
      </c>
      <c r="N83">
        <f t="shared" si="21"/>
        <v>2.4931537753095996</v>
      </c>
    </row>
    <row r="84" spans="1:14" x14ac:dyDescent="0.25">
      <c r="A84" s="4">
        <f>IF('True_Odds_Calculator_2-way'!A85="","",'True_Odds_Calculator_2-way'!A85)</f>
        <v>1.58</v>
      </c>
      <c r="B84" s="4">
        <f>IF('True_Odds_Calculator_2-way'!B85="","",'True_Odds_Calculator_2-way'!B85)</f>
        <v>2.44</v>
      </c>
      <c r="C84" s="4">
        <f t="shared" si="11"/>
        <v>0.63291139240506322</v>
      </c>
      <c r="D84">
        <f t="shared" si="12"/>
        <v>0.4098360655737705</v>
      </c>
      <c r="E84">
        <f t="shared" si="13"/>
        <v>4.2747457978833836E-2</v>
      </c>
      <c r="F84">
        <f t="shared" si="14"/>
        <v>-0.21664245694127404</v>
      </c>
      <c r="G84">
        <v>0</v>
      </c>
      <c r="H84">
        <f t="shared" si="15"/>
        <v>0.25938991492010788</v>
      </c>
      <c r="I84">
        <f t="shared" si="16"/>
        <v>-1.0942202738310214</v>
      </c>
      <c r="J84">
        <f t="shared" si="17"/>
        <v>1.0942202738310214</v>
      </c>
      <c r="K84">
        <f t="shared" si="18"/>
        <v>0.61175258987945458</v>
      </c>
      <c r="L84">
        <f t="shared" si="19"/>
        <v>0.38824741012054537</v>
      </c>
      <c r="M84">
        <f t="shared" si="20"/>
        <v>1.6346477588219925</v>
      </c>
      <c r="N84">
        <f t="shared" si="21"/>
        <v>2.5756771943166705</v>
      </c>
    </row>
    <row r="85" spans="1:14" x14ac:dyDescent="0.25">
      <c r="A85" s="4">
        <f>IF('True_Odds_Calculator_2-way'!A86="","",'True_Odds_Calculator_2-way'!A86)</f>
        <v>1.66</v>
      </c>
      <c r="B85" s="4">
        <f>IF('True_Odds_Calculator_2-way'!B86="","",'True_Odds_Calculator_2-way'!B86)</f>
        <v>2.27</v>
      </c>
      <c r="C85" s="4">
        <f t="shared" si="11"/>
        <v>0.60240963855421692</v>
      </c>
      <c r="D85">
        <f t="shared" si="12"/>
        <v>0.44052863436123346</v>
      </c>
      <c r="E85">
        <f t="shared" si="13"/>
        <v>4.2938272915450382E-2</v>
      </c>
      <c r="F85">
        <f t="shared" si="14"/>
        <v>-0.22244042248288309</v>
      </c>
      <c r="G85">
        <v>0</v>
      </c>
      <c r="H85">
        <f t="shared" si="15"/>
        <v>0.26537869539833342</v>
      </c>
      <c r="I85">
        <f t="shared" si="16"/>
        <v>-1.0922603577424574</v>
      </c>
      <c r="J85">
        <f t="shared" si="17"/>
        <v>1.0922603577424574</v>
      </c>
      <c r="K85">
        <f t="shared" si="18"/>
        <v>0.58109404613159377</v>
      </c>
      <c r="L85">
        <f t="shared" si="19"/>
        <v>0.41890595386840634</v>
      </c>
      <c r="M85">
        <f t="shared" si="20"/>
        <v>1.7208918361100216</v>
      </c>
      <c r="N85">
        <f t="shared" si="21"/>
        <v>2.387170654332921</v>
      </c>
    </row>
    <row r="86" spans="1:14" x14ac:dyDescent="0.25">
      <c r="A86" s="4">
        <f>IF('True_Odds_Calculator_2-way'!A87="","",'True_Odds_Calculator_2-way'!A87)</f>
        <v>1.72</v>
      </c>
      <c r="B86" s="4">
        <f>IF('True_Odds_Calculator_2-way'!B87="","",'True_Odds_Calculator_2-way'!B87)</f>
        <v>2.16</v>
      </c>
      <c r="C86" s="4">
        <f t="shared" si="11"/>
        <v>0.58139534883720934</v>
      </c>
      <c r="D86">
        <f t="shared" si="12"/>
        <v>0.46296296296296291</v>
      </c>
      <c r="E86">
        <f t="shared" si="13"/>
        <v>4.4358311800172245E-2</v>
      </c>
      <c r="F86">
        <f t="shared" si="14"/>
        <v>-0.22480620155038755</v>
      </c>
      <c r="G86">
        <v>0</v>
      </c>
      <c r="H86">
        <f t="shared" si="15"/>
        <v>0.26916451335055985</v>
      </c>
      <c r="I86">
        <f t="shared" si="16"/>
        <v>-1.0942202738310214</v>
      </c>
      <c r="J86">
        <f t="shared" si="17"/>
        <v>1.0942202738310214</v>
      </c>
      <c r="K86">
        <f t="shared" si="18"/>
        <v>0.55933460749166131</v>
      </c>
      <c r="L86">
        <f t="shared" si="19"/>
        <v>0.44066539250833864</v>
      </c>
      <c r="M86">
        <f t="shared" si="20"/>
        <v>1.7878385971583355</v>
      </c>
      <c r="N86">
        <f t="shared" si="21"/>
        <v>2.2692955176439846</v>
      </c>
    </row>
    <row r="87" spans="1:14" x14ac:dyDescent="0.25">
      <c r="A87" s="4">
        <f>IF('True_Odds_Calculator_2-way'!A88="","",'True_Odds_Calculator_2-way'!A88)</f>
        <v>1.83</v>
      </c>
      <c r="B87" s="4">
        <f>IF('True_Odds_Calculator_2-way'!B88="","",'True_Odds_Calculator_2-way'!B88)</f>
        <v>2.0699999999999998</v>
      </c>
      <c r="C87" s="4">
        <f t="shared" si="11"/>
        <v>0.54644808743169393</v>
      </c>
      <c r="D87">
        <f t="shared" si="12"/>
        <v>0.48309178743961356</v>
      </c>
      <c r="E87">
        <f t="shared" si="13"/>
        <v>2.9539874871307603E-2</v>
      </c>
      <c r="F87">
        <f t="shared" si="14"/>
        <v>-0.23444470842902765</v>
      </c>
      <c r="G87">
        <v>0</v>
      </c>
      <c r="H87">
        <f t="shared" si="15"/>
        <v>0.26398458330033525</v>
      </c>
      <c r="I87">
        <f t="shared" si="16"/>
        <v>-1.0611311532512866</v>
      </c>
      <c r="J87">
        <f t="shared" si="17"/>
        <v>1.0611311532512866</v>
      </c>
      <c r="K87">
        <f t="shared" si="18"/>
        <v>0.53170592832305175</v>
      </c>
      <c r="L87">
        <f t="shared" si="19"/>
        <v>0.46829407167694814</v>
      </c>
      <c r="M87">
        <f t="shared" si="20"/>
        <v>1.8807388571985679</v>
      </c>
      <c r="N87">
        <f t="shared" si="21"/>
        <v>2.1354103339788768</v>
      </c>
    </row>
    <row r="88" spans="1:14" x14ac:dyDescent="0.25">
      <c r="A88" s="4">
        <f>IF('True_Odds_Calculator_2-way'!A89="","",'True_Odds_Calculator_2-way'!A89)</f>
        <v>2.1</v>
      </c>
      <c r="B88" s="4">
        <f>IF('True_Odds_Calculator_2-way'!B89="","",'True_Odds_Calculator_2-way'!B89)</f>
        <v>1.81</v>
      </c>
      <c r="C88" s="4">
        <f t="shared" si="11"/>
        <v>0.47619047619047616</v>
      </c>
      <c r="D88">
        <f t="shared" si="12"/>
        <v>0.5524861878453039</v>
      </c>
      <c r="E88">
        <f t="shared" si="13"/>
        <v>2.8676664035780064E-2</v>
      </c>
      <c r="F88">
        <f t="shared" si="14"/>
        <v>-0.23441199684293612</v>
      </c>
      <c r="G88">
        <v>0</v>
      </c>
      <c r="H88">
        <f t="shared" si="15"/>
        <v>0.26308866087871613</v>
      </c>
      <c r="I88">
        <f t="shared" si="16"/>
        <v>-1.0594028769395469</v>
      </c>
      <c r="J88">
        <f t="shared" si="17"/>
        <v>1.0594028769395469</v>
      </c>
      <c r="K88">
        <f t="shared" si="18"/>
        <v>0.46182056328667725</v>
      </c>
      <c r="L88">
        <f t="shared" si="19"/>
        <v>0.5381794367133228</v>
      </c>
      <c r="M88">
        <f t="shared" si="20"/>
        <v>2.1653431646335015</v>
      </c>
      <c r="N88">
        <f t="shared" si="21"/>
        <v>1.8581163303210331</v>
      </c>
    </row>
    <row r="89" spans="1:14" x14ac:dyDescent="0.25">
      <c r="A89" s="4">
        <f>IF('True_Odds_Calculator_2-way'!A90="","",'True_Odds_Calculator_2-way'!A90)</f>
        <v>1.78</v>
      </c>
      <c r="B89" s="4">
        <f>IF('True_Odds_Calculator_2-way'!B90="","",'True_Odds_Calculator_2-way'!B90)</f>
        <v>2.09</v>
      </c>
      <c r="C89" s="4">
        <f t="shared" si="11"/>
        <v>0.5617977528089888</v>
      </c>
      <c r="D89">
        <f t="shared" si="12"/>
        <v>0.47846889952153115</v>
      </c>
      <c r="E89">
        <f t="shared" si="13"/>
        <v>4.0266652330519959E-2</v>
      </c>
      <c r="F89">
        <f t="shared" si="14"/>
        <v>-0.22853610020966608</v>
      </c>
      <c r="G89">
        <v>0</v>
      </c>
      <c r="H89">
        <f t="shared" si="15"/>
        <v>0.26880275254018604</v>
      </c>
      <c r="I89">
        <f t="shared" si="16"/>
        <v>-1.084524705455941</v>
      </c>
      <c r="J89">
        <f t="shared" si="17"/>
        <v>1.084524705455941</v>
      </c>
      <c r="K89">
        <f t="shared" si="18"/>
        <v>0.54173256587535168</v>
      </c>
      <c r="L89">
        <f t="shared" si="19"/>
        <v>0.45826743412464838</v>
      </c>
      <c r="M89">
        <f t="shared" si="20"/>
        <v>1.8459292702556338</v>
      </c>
      <c r="N89">
        <f t="shared" si="21"/>
        <v>2.1821319289469754</v>
      </c>
    </row>
    <row r="90" spans="1:14" x14ac:dyDescent="0.25">
      <c r="A90" s="4">
        <f>IF('True_Odds_Calculator_2-way'!A91="","",'True_Odds_Calculator_2-way'!A91)</f>
        <v>1.62</v>
      </c>
      <c r="B90" s="4">
        <f>IF('True_Odds_Calculator_2-way'!B91="","",'True_Odds_Calculator_2-way'!B91)</f>
        <v>2.4</v>
      </c>
      <c r="C90" s="4">
        <f t="shared" si="11"/>
        <v>0.61728395061728392</v>
      </c>
      <c r="D90">
        <f t="shared" si="12"/>
        <v>0.41666666666666669</v>
      </c>
      <c r="E90">
        <f t="shared" si="13"/>
        <v>3.3950617283950546E-2</v>
      </c>
      <c r="F90">
        <f t="shared" si="14"/>
        <v>-0.22325102880658443</v>
      </c>
      <c r="G90">
        <v>0</v>
      </c>
      <c r="H90">
        <f t="shared" si="15"/>
        <v>0.25720164609053497</v>
      </c>
      <c r="I90">
        <f t="shared" si="16"/>
        <v>-1.0733469768527295</v>
      </c>
      <c r="J90">
        <f t="shared" si="17"/>
        <v>1.0733469768527295</v>
      </c>
      <c r="K90">
        <f t="shared" si="18"/>
        <v>0.60042926165619326</v>
      </c>
      <c r="L90">
        <f t="shared" si="19"/>
        <v>0.3995707383438068</v>
      </c>
      <c r="M90">
        <f t="shared" si="20"/>
        <v>1.6654751256486924</v>
      </c>
      <c r="N90">
        <f t="shared" si="21"/>
        <v>2.502685767593821</v>
      </c>
    </row>
    <row r="91" spans="1:14" x14ac:dyDescent="0.25">
      <c r="A91" s="4">
        <f>IF('True_Odds_Calculator_2-way'!A92="","",'True_Odds_Calculator_2-way'!A92)</f>
        <v>1.83</v>
      </c>
      <c r="B91" s="4">
        <f>IF('True_Odds_Calculator_2-way'!B92="","",'True_Odds_Calculator_2-way'!B92)</f>
        <v>2.0499999999999998</v>
      </c>
      <c r="C91" s="4">
        <f t="shared" si="11"/>
        <v>0.54644808743169393</v>
      </c>
      <c r="D91">
        <f t="shared" si="12"/>
        <v>0.48780487804878053</v>
      </c>
      <c r="E91">
        <f t="shared" si="13"/>
        <v>3.4252965480474407E-2</v>
      </c>
      <c r="F91">
        <f t="shared" si="14"/>
        <v>-0.23230707716913246</v>
      </c>
      <c r="G91">
        <v>0</v>
      </c>
      <c r="H91">
        <f t="shared" si="15"/>
        <v>0.26656004264960681</v>
      </c>
      <c r="I91">
        <f t="shared" si="16"/>
        <v>-1.0711894933108055</v>
      </c>
      <c r="J91">
        <f t="shared" si="17"/>
        <v>1.0711894933108055</v>
      </c>
      <c r="K91">
        <f t="shared" si="18"/>
        <v>0.52935616627105819</v>
      </c>
      <c r="L91">
        <f t="shared" si="19"/>
        <v>0.47064383372894186</v>
      </c>
      <c r="M91">
        <f t="shared" si="20"/>
        <v>1.8890872794479689</v>
      </c>
      <c r="N91">
        <f t="shared" si="21"/>
        <v>2.1247489679763456</v>
      </c>
    </row>
    <row r="92" spans="1:14" x14ac:dyDescent="0.25">
      <c r="A92" s="4">
        <f>IF('True_Odds_Calculator_2-way'!A93="","",'True_Odds_Calculator_2-way'!A93)</f>
        <v>1.53</v>
      </c>
      <c r="B92" s="4">
        <f>IF('True_Odds_Calculator_2-way'!B93="","",'True_Odds_Calculator_2-way'!B93)</f>
        <v>2.4900000000000002</v>
      </c>
      <c r="C92" s="4">
        <f t="shared" si="11"/>
        <v>0.65359477124183007</v>
      </c>
      <c r="D92">
        <f t="shared" si="12"/>
        <v>0.40160642570281119</v>
      </c>
      <c r="E92">
        <f t="shared" si="13"/>
        <v>5.5201196944641318E-2</v>
      </c>
      <c r="F92">
        <f t="shared" si="14"/>
        <v>-0.20728666299183662</v>
      </c>
      <c r="G92">
        <v>0</v>
      </c>
      <c r="H92">
        <f t="shared" si="15"/>
        <v>0.26248785993647789</v>
      </c>
      <c r="I92">
        <f t="shared" si="16"/>
        <v>-1.1253015860726299</v>
      </c>
      <c r="J92">
        <f t="shared" si="17"/>
        <v>1.1253015860726299</v>
      </c>
      <c r="K92">
        <f t="shared" si="18"/>
        <v>0.62640555987337954</v>
      </c>
      <c r="L92">
        <f t="shared" si="19"/>
        <v>0.37359444012662057</v>
      </c>
      <c r="M92">
        <f t="shared" si="20"/>
        <v>1.5964098406184934</v>
      </c>
      <c r="N92">
        <f t="shared" si="21"/>
        <v>2.6766993632482183</v>
      </c>
    </row>
    <row r="93" spans="1:14" x14ac:dyDescent="0.25">
      <c r="A93" s="4">
        <f>IF('True_Odds_Calculator_2-way'!A94="","",'True_Odds_Calculator_2-way'!A94)</f>
        <v>2.44</v>
      </c>
      <c r="B93" s="4">
        <f>IF('True_Odds_Calculator_2-way'!B94="","",'True_Odds_Calculator_2-way'!B94)</f>
        <v>1.56</v>
      </c>
      <c r="C93" s="4">
        <f t="shared" si="11"/>
        <v>0.4098360655737705</v>
      </c>
      <c r="D93">
        <f t="shared" si="12"/>
        <v>0.64102564102564097</v>
      </c>
      <c r="E93">
        <f t="shared" si="13"/>
        <v>5.0861706599411471E-2</v>
      </c>
      <c r="F93">
        <f t="shared" si="14"/>
        <v>-0.21185372005044134</v>
      </c>
      <c r="G93">
        <v>0</v>
      </c>
      <c r="H93">
        <f t="shared" si="15"/>
        <v>0.26271542664985287</v>
      </c>
      <c r="I93">
        <f t="shared" si="16"/>
        <v>-1.1135885079684349</v>
      </c>
      <c r="J93">
        <f t="shared" si="17"/>
        <v>1.1135885079684349</v>
      </c>
      <c r="K93">
        <f t="shared" si="18"/>
        <v>0.384088378211075</v>
      </c>
      <c r="L93">
        <f t="shared" si="19"/>
        <v>0.615911621788925</v>
      </c>
      <c r="M93">
        <f t="shared" si="20"/>
        <v>2.6035674514745457</v>
      </c>
      <c r="N93">
        <f t="shared" si="21"/>
        <v>1.6236095644623239</v>
      </c>
    </row>
    <row r="94" spans="1:14" x14ac:dyDescent="0.25">
      <c r="A94" s="4">
        <f>IF('True_Odds_Calculator_2-way'!A95="","",'True_Odds_Calculator_2-way'!A95)</f>
        <v>2.5</v>
      </c>
      <c r="B94" s="4">
        <f>IF('True_Odds_Calculator_2-way'!B95="","",'True_Odds_Calculator_2-way'!B95)</f>
        <v>1.53</v>
      </c>
      <c r="C94" s="4">
        <f t="shared" si="11"/>
        <v>0.4</v>
      </c>
      <c r="D94">
        <f t="shared" si="12"/>
        <v>0.65359477124183007</v>
      </c>
      <c r="E94">
        <f t="shared" si="13"/>
        <v>5.3594771241830097E-2</v>
      </c>
      <c r="F94">
        <f t="shared" si="14"/>
        <v>-0.20784313725490189</v>
      </c>
      <c r="G94">
        <v>0</v>
      </c>
      <c r="H94">
        <f t="shared" si="15"/>
        <v>0.26143790849673204</v>
      </c>
      <c r="I94">
        <f t="shared" si="16"/>
        <v>-1.1215443081840888</v>
      </c>
      <c r="J94">
        <f t="shared" si="17"/>
        <v>1.1215443081840888</v>
      </c>
      <c r="K94">
        <f t="shared" si="18"/>
        <v>0.37281208763541268</v>
      </c>
      <c r="L94">
        <f t="shared" si="19"/>
        <v>0.62718791236458715</v>
      </c>
      <c r="M94">
        <f t="shared" si="20"/>
        <v>2.6823164622761335</v>
      </c>
      <c r="N94">
        <f t="shared" si="21"/>
        <v>1.5944184833375672</v>
      </c>
    </row>
    <row r="95" spans="1:14" x14ac:dyDescent="0.25">
      <c r="A95" s="4">
        <f>IF('True_Odds_Calculator_2-way'!A96="","",'True_Odds_Calculator_2-way'!A96)</f>
        <v>2.35</v>
      </c>
      <c r="B95" s="4">
        <f>IF('True_Odds_Calculator_2-way'!B96="","",'True_Odds_Calculator_2-way'!B96)</f>
        <v>1.57</v>
      </c>
      <c r="C95" s="4">
        <f t="shared" si="11"/>
        <v>0.42553191489361702</v>
      </c>
      <c r="D95">
        <f t="shared" si="12"/>
        <v>0.63694267515923564</v>
      </c>
      <c r="E95">
        <f t="shared" si="13"/>
        <v>6.2474590052852719E-2</v>
      </c>
      <c r="F95">
        <f t="shared" si="14"/>
        <v>-0.20856484618511995</v>
      </c>
      <c r="G95">
        <v>0</v>
      </c>
      <c r="H95">
        <f t="shared" si="15"/>
        <v>0.27103943623797261</v>
      </c>
      <c r="I95">
        <f t="shared" si="16"/>
        <v>-1.1399759467612822</v>
      </c>
      <c r="J95">
        <f t="shared" si="17"/>
        <v>1.1399759467612822</v>
      </c>
      <c r="K95">
        <f t="shared" si="18"/>
        <v>0.39386088593949586</v>
      </c>
      <c r="L95">
        <f t="shared" si="19"/>
        <v>0.60613911406050403</v>
      </c>
      <c r="M95">
        <f t="shared" si="20"/>
        <v>2.5389675281277309</v>
      </c>
      <c r="N95">
        <f t="shared" si="21"/>
        <v>1.6497862896539313</v>
      </c>
    </row>
    <row r="96" spans="1:14" x14ac:dyDescent="0.25">
      <c r="A96" s="4">
        <f>IF('True_Odds_Calculator_2-way'!A97="","",'True_Odds_Calculator_2-way'!A97)</f>
        <v>1.6</v>
      </c>
      <c r="B96" s="4">
        <f>IF('True_Odds_Calculator_2-way'!B97="","",'True_Odds_Calculator_2-way'!B97)</f>
        <v>2.4900000000000002</v>
      </c>
      <c r="C96" s="4">
        <f t="shared" si="11"/>
        <v>0.625</v>
      </c>
      <c r="D96">
        <f t="shared" si="12"/>
        <v>0.40160642570281119</v>
      </c>
      <c r="E96">
        <f t="shared" si="13"/>
        <v>2.6606425702811132E-2</v>
      </c>
      <c r="F96">
        <f t="shared" si="14"/>
        <v>-0.22439759036144591</v>
      </c>
      <c r="G96">
        <v>0</v>
      </c>
      <c r="H96">
        <f t="shared" si="15"/>
        <v>0.25100401606425699</v>
      </c>
      <c r="I96">
        <f t="shared" si="16"/>
        <v>-1.0576238616172537</v>
      </c>
      <c r="J96">
        <f t="shared" si="17"/>
        <v>1.0576238616172537</v>
      </c>
      <c r="K96">
        <f t="shared" si="18"/>
        <v>0.61178007608334262</v>
      </c>
      <c r="L96">
        <f t="shared" si="19"/>
        <v>0.38821992391665738</v>
      </c>
      <c r="M96">
        <f t="shared" si="20"/>
        <v>1.6345743169703524</v>
      </c>
      <c r="N96">
        <f t="shared" si="21"/>
        <v>2.5758595538097082</v>
      </c>
    </row>
    <row r="97" spans="1:14" x14ac:dyDescent="0.25">
      <c r="A97" s="4">
        <f>IF('True_Odds_Calculator_2-way'!A98="","",'True_Odds_Calculator_2-way'!A98)</f>
        <v>1.79</v>
      </c>
      <c r="B97" s="4">
        <f>IF('True_Odds_Calculator_2-way'!B98="","",'True_Odds_Calculator_2-way'!B98)</f>
        <v>2.12</v>
      </c>
      <c r="C97" s="4">
        <f t="shared" si="11"/>
        <v>0.55865921787709494</v>
      </c>
      <c r="D97">
        <f t="shared" si="12"/>
        <v>0.47169811320754712</v>
      </c>
      <c r="E97">
        <f t="shared" si="13"/>
        <v>3.0357331084642114E-2</v>
      </c>
      <c r="F97">
        <f t="shared" si="14"/>
        <v>-0.23316116791398755</v>
      </c>
      <c r="G97">
        <v>0</v>
      </c>
      <c r="H97">
        <f t="shared" si="15"/>
        <v>0.26351849899862967</v>
      </c>
      <c r="I97">
        <f t="shared" si="16"/>
        <v>-1.0631081389064057</v>
      </c>
      <c r="J97">
        <f t="shared" si="17"/>
        <v>1.0631081389064057</v>
      </c>
      <c r="K97">
        <f t="shared" si="18"/>
        <v>0.54352096574427933</v>
      </c>
      <c r="L97">
        <f t="shared" si="19"/>
        <v>0.4564790342557204</v>
      </c>
      <c r="M97">
        <f t="shared" si="20"/>
        <v>1.8398554297360612</v>
      </c>
      <c r="N97">
        <f t="shared" si="21"/>
        <v>2.1906811155751749</v>
      </c>
    </row>
    <row r="98" spans="1:14" x14ac:dyDescent="0.25">
      <c r="A98" s="4">
        <f>IF('True_Odds_Calculator_2-way'!A99="","",'True_Odds_Calculator_2-way'!A99)</f>
        <v>1.93</v>
      </c>
      <c r="B98" s="4">
        <f>IF('True_Odds_Calculator_2-way'!B99="","",'True_Odds_Calculator_2-way'!B99)</f>
        <v>1.97</v>
      </c>
      <c r="C98" s="4">
        <f t="shared" si="11"/>
        <v>0.5181347150259068</v>
      </c>
      <c r="D98">
        <f t="shared" si="12"/>
        <v>0.50761421319796951</v>
      </c>
      <c r="E98">
        <f t="shared" si="13"/>
        <v>2.5748928223876311E-2</v>
      </c>
      <c r="F98">
        <f t="shared" si="14"/>
        <v>-0.23726361747455349</v>
      </c>
      <c r="G98">
        <v>0</v>
      </c>
      <c r="H98">
        <f t="shared" si="15"/>
        <v>0.26301254569842986</v>
      </c>
      <c r="I98">
        <f t="shared" si="16"/>
        <v>-1.0528649266733445</v>
      </c>
      <c r="J98">
        <f t="shared" si="17"/>
        <v>1.0528649266733445</v>
      </c>
      <c r="K98">
        <f t="shared" si="18"/>
        <v>0.50526374119939821</v>
      </c>
      <c r="L98">
        <f t="shared" si="19"/>
        <v>0.49473625880060179</v>
      </c>
      <c r="M98">
        <f t="shared" si="20"/>
        <v>1.9791643818062103</v>
      </c>
      <c r="N98">
        <f t="shared" si="21"/>
        <v>2.021278978873144</v>
      </c>
    </row>
    <row r="99" spans="1:14" x14ac:dyDescent="0.25">
      <c r="A99" s="4">
        <f>IF('True_Odds_Calculator_2-way'!A100="","",'True_Odds_Calculator_2-way'!A100)</f>
        <v>1.91</v>
      </c>
      <c r="B99" s="4">
        <f>IF('True_Odds_Calculator_2-way'!B100="","",'True_Odds_Calculator_2-way'!B100)</f>
        <v>2</v>
      </c>
      <c r="C99" s="4">
        <f t="shared" si="11"/>
        <v>0.52356020942408377</v>
      </c>
      <c r="D99">
        <f t="shared" si="12"/>
        <v>0.5</v>
      </c>
      <c r="E99">
        <f t="shared" si="13"/>
        <v>2.3560209424083656E-2</v>
      </c>
      <c r="F99">
        <f t="shared" si="14"/>
        <v>-0.23821989528795817</v>
      </c>
      <c r="G99">
        <v>0</v>
      </c>
      <c r="H99">
        <f t="shared" si="15"/>
        <v>0.26178010471204188</v>
      </c>
      <c r="I99">
        <f t="shared" si="16"/>
        <v>-1.0482848367219182</v>
      </c>
      <c r="J99">
        <f t="shared" si="17"/>
        <v>1.0482848367219182</v>
      </c>
      <c r="K99">
        <f t="shared" si="18"/>
        <v>0.51178665092282616</v>
      </c>
      <c r="L99">
        <f t="shared" si="19"/>
        <v>0.4882133490771739</v>
      </c>
      <c r="M99">
        <f t="shared" si="20"/>
        <v>1.9539392014169454</v>
      </c>
      <c r="N99">
        <f t="shared" si="21"/>
        <v>2.0482848367219182</v>
      </c>
    </row>
    <row r="100" spans="1:14" x14ac:dyDescent="0.25">
      <c r="A100" s="4">
        <f>IF('True_Odds_Calculator_2-way'!A101="","",'True_Odds_Calculator_2-way'!A101)</f>
        <v>1.75</v>
      </c>
      <c r="B100" s="4">
        <f>IF('True_Odds_Calculator_2-way'!B101="","",'True_Odds_Calculator_2-way'!B101)</f>
        <v>2.1800000000000002</v>
      </c>
      <c r="C100" s="4">
        <f t="shared" si="11"/>
        <v>0.5714285714285714</v>
      </c>
      <c r="D100">
        <f t="shared" si="12"/>
        <v>0.4587155963302752</v>
      </c>
      <c r="E100">
        <f t="shared" si="13"/>
        <v>3.0144167758846541E-2</v>
      </c>
      <c r="F100">
        <f t="shared" si="14"/>
        <v>-0.23197903014416776</v>
      </c>
      <c r="G100">
        <v>0</v>
      </c>
      <c r="H100">
        <f t="shared" si="15"/>
        <v>0.26212319790301436</v>
      </c>
      <c r="I100">
        <f t="shared" si="16"/>
        <v>-1.0629880069054676</v>
      </c>
      <c r="J100">
        <f t="shared" si="17"/>
        <v>1.0629880069054676</v>
      </c>
      <c r="K100">
        <f t="shared" si="18"/>
        <v>0.55640840439223493</v>
      </c>
      <c r="L100">
        <f t="shared" si="19"/>
        <v>0.44359159560776512</v>
      </c>
      <c r="M100">
        <f t="shared" si="20"/>
        <v>1.797241005179101</v>
      </c>
      <c r="N100">
        <f t="shared" si="21"/>
        <v>2.2543258481484516</v>
      </c>
    </row>
    <row r="101" spans="1:14" x14ac:dyDescent="0.25">
      <c r="A101" s="4">
        <f>IF('True_Odds_Calculator_2-way'!A102="","",'True_Odds_Calculator_2-way'!A102)</f>
        <v>1.43</v>
      </c>
      <c r="B101" s="4">
        <f>IF('True_Odds_Calculator_2-way'!B102="","",'True_Odds_Calculator_2-way'!B102)</f>
        <v>2.79</v>
      </c>
      <c r="C101" s="4">
        <f t="shared" si="11"/>
        <v>0.69930069930069938</v>
      </c>
      <c r="D101">
        <f t="shared" si="12"/>
        <v>0.35842293906810035</v>
      </c>
      <c r="E101">
        <f t="shared" si="13"/>
        <v>5.772363836879979E-2</v>
      </c>
      <c r="F101">
        <f t="shared" si="14"/>
        <v>-0.19292177356693474</v>
      </c>
      <c r="G101">
        <v>0</v>
      </c>
      <c r="H101">
        <f t="shared" si="15"/>
        <v>0.25064541193573453</v>
      </c>
      <c r="I101">
        <f t="shared" si="16"/>
        <v>-1.1398278306108802</v>
      </c>
      <c r="J101">
        <f t="shared" si="17"/>
        <v>1.1398278306108802</v>
      </c>
      <c r="K101">
        <f t="shared" si="18"/>
        <v>0.67108420498441601</v>
      </c>
      <c r="L101">
        <f t="shared" si="19"/>
        <v>0.32891579501558393</v>
      </c>
      <c r="M101">
        <f t="shared" si="20"/>
        <v>1.4901259671626783</v>
      </c>
      <c r="N101">
        <f t="shared" si="21"/>
        <v>3.0402918167934754</v>
      </c>
    </row>
    <row r="102" spans="1:14" x14ac:dyDescent="0.25">
      <c r="A102" s="4">
        <f>IF('True_Odds_Calculator_2-way'!A103="","",'True_Odds_Calculator_2-way'!A103)</f>
        <v>1.61</v>
      </c>
      <c r="B102" s="4">
        <f>IF('True_Odds_Calculator_2-way'!B103="","",'True_Odds_Calculator_2-way'!B103)</f>
        <v>2.4</v>
      </c>
      <c r="C102" s="4">
        <f t="shared" si="11"/>
        <v>0.6211180124223602</v>
      </c>
      <c r="D102">
        <f t="shared" si="12"/>
        <v>0.41666666666666669</v>
      </c>
      <c r="E102">
        <f t="shared" si="13"/>
        <v>3.7784679089026829E-2</v>
      </c>
      <c r="F102">
        <f t="shared" si="14"/>
        <v>-0.22101449275362328</v>
      </c>
      <c r="G102">
        <v>0</v>
      </c>
      <c r="H102">
        <f t="shared" si="15"/>
        <v>0.25879917184265011</v>
      </c>
      <c r="I102">
        <f t="shared" si="16"/>
        <v>-1.0821091383745125</v>
      </c>
      <c r="J102">
        <f t="shared" si="17"/>
        <v>1.0821091383745125</v>
      </c>
      <c r="K102">
        <f t="shared" si="18"/>
        <v>0.602378222567299</v>
      </c>
      <c r="L102">
        <f t="shared" si="19"/>
        <v>0.39762177743270088</v>
      </c>
      <c r="M102">
        <f t="shared" si="20"/>
        <v>1.660086574408453</v>
      </c>
      <c r="N102">
        <f t="shared" si="21"/>
        <v>2.5149527937243179</v>
      </c>
    </row>
    <row r="103" spans="1:14" x14ac:dyDescent="0.25">
      <c r="A103" s="4">
        <f>IF('True_Odds_Calculator_2-way'!A104="","",'True_Odds_Calculator_2-way'!A104)</f>
        <v>1.57</v>
      </c>
      <c r="B103" s="4">
        <f>IF('True_Odds_Calculator_2-way'!B104="","",'True_Odds_Calculator_2-way'!B104)</f>
        <v>2.5099999999999998</v>
      </c>
      <c r="C103" s="4">
        <f t="shared" si="11"/>
        <v>0.63694267515923564</v>
      </c>
      <c r="D103">
        <f t="shared" si="12"/>
        <v>0.39840637450199207</v>
      </c>
      <c r="E103">
        <f t="shared" si="13"/>
        <v>3.5349049661227649E-2</v>
      </c>
      <c r="F103">
        <f t="shared" si="14"/>
        <v>-0.21841297231456347</v>
      </c>
      <c r="G103">
        <v>0</v>
      </c>
      <c r="H103">
        <f t="shared" si="15"/>
        <v>0.25376202197579112</v>
      </c>
      <c r="I103">
        <f t="shared" si="16"/>
        <v>-1.0778891454484929</v>
      </c>
      <c r="J103">
        <f t="shared" si="17"/>
        <v>1.0778891454484929</v>
      </c>
      <c r="K103">
        <f t="shared" si="18"/>
        <v>0.61942639628987439</v>
      </c>
      <c r="L103">
        <f t="shared" si="19"/>
        <v>0.3805736037101255</v>
      </c>
      <c r="M103">
        <f t="shared" si="20"/>
        <v>1.6143968129056414</v>
      </c>
      <c r="N103">
        <f t="shared" si="21"/>
        <v>2.6276126096272243</v>
      </c>
    </row>
    <row r="104" spans="1:14" x14ac:dyDescent="0.25">
      <c r="A104" s="4">
        <f>IF('True_Odds_Calculator_2-way'!A105="","",'True_Odds_Calculator_2-way'!A105)</f>
        <v>1.69</v>
      </c>
      <c r="B104" s="4">
        <f>IF('True_Odds_Calculator_2-way'!B105="","",'True_Odds_Calculator_2-way'!B105)</f>
        <v>2.25</v>
      </c>
      <c r="C104" s="4">
        <f t="shared" si="11"/>
        <v>0.59171597633136097</v>
      </c>
      <c r="D104">
        <f t="shared" si="12"/>
        <v>0.44444444444444442</v>
      </c>
      <c r="E104">
        <f t="shared" si="13"/>
        <v>3.6160420775805502E-2</v>
      </c>
      <c r="F104">
        <f t="shared" si="14"/>
        <v>-0.22682445759368819</v>
      </c>
      <c r="G104">
        <v>0</v>
      </c>
      <c r="H104">
        <f t="shared" si="15"/>
        <v>0.26298487836949375</v>
      </c>
      <c r="I104">
        <f t="shared" si="16"/>
        <v>-1.0767638041163314</v>
      </c>
      <c r="J104">
        <f t="shared" si="17"/>
        <v>1.0767638041163314</v>
      </c>
      <c r="K104">
        <f t="shared" si="18"/>
        <v>0.57373431955297227</v>
      </c>
      <c r="L104">
        <f t="shared" si="19"/>
        <v>0.42626568044702751</v>
      </c>
      <c r="M104">
        <f t="shared" si="20"/>
        <v>1.7429670248402687</v>
      </c>
      <c r="N104">
        <f t="shared" si="21"/>
        <v>2.3459547551454145</v>
      </c>
    </row>
    <row r="105" spans="1:14" x14ac:dyDescent="0.25">
      <c r="A105" s="4">
        <f>IF('True_Odds_Calculator_2-way'!A106="","",'True_Odds_Calculator_2-way'!A106)</f>
        <v>1.53</v>
      </c>
      <c r="B105" s="4">
        <f>IF('True_Odds_Calculator_2-way'!B106="","",'True_Odds_Calculator_2-way'!B106)</f>
        <v>2.61</v>
      </c>
      <c r="C105" s="4">
        <f t="shared" si="11"/>
        <v>0.65359477124183007</v>
      </c>
      <c r="D105">
        <f t="shared" si="12"/>
        <v>0.38314176245210729</v>
      </c>
      <c r="E105">
        <f t="shared" si="13"/>
        <v>3.6736533693937368E-2</v>
      </c>
      <c r="F105">
        <f t="shared" si="14"/>
        <v>-0.21368291888913937</v>
      </c>
      <c r="G105">
        <v>0</v>
      </c>
      <c r="H105">
        <f t="shared" si="15"/>
        <v>0.25041945258307668</v>
      </c>
      <c r="I105">
        <f t="shared" si="16"/>
        <v>-1.0825528985483326</v>
      </c>
      <c r="J105">
        <f t="shared" si="17"/>
        <v>1.0825528985483326</v>
      </c>
      <c r="K105">
        <f t="shared" si="18"/>
        <v>0.63542371450806256</v>
      </c>
      <c r="L105">
        <f t="shared" si="19"/>
        <v>0.36457628549193738</v>
      </c>
      <c r="M105">
        <f t="shared" si="20"/>
        <v>1.5737530362306167</v>
      </c>
      <c r="N105">
        <f t="shared" si="21"/>
        <v>2.7429101666628148</v>
      </c>
    </row>
    <row r="106" spans="1:14" x14ac:dyDescent="0.25">
      <c r="A106" s="4">
        <f>IF('True_Odds_Calculator_2-way'!A107="","",'True_Odds_Calculator_2-way'!A107)</f>
        <v>2.4900000000000002</v>
      </c>
      <c r="B106" s="4">
        <f>IF('True_Odds_Calculator_2-way'!B107="","",'True_Odds_Calculator_2-way'!B107)</f>
        <v>1.57</v>
      </c>
      <c r="C106" s="4">
        <f t="shared" si="11"/>
        <v>0.40160642570281119</v>
      </c>
      <c r="D106">
        <f t="shared" si="12"/>
        <v>0.63694267515923564</v>
      </c>
      <c r="E106">
        <f t="shared" si="13"/>
        <v>3.8549100862046881E-2</v>
      </c>
      <c r="F106">
        <f t="shared" si="14"/>
        <v>-0.21725117028624052</v>
      </c>
      <c r="G106">
        <v>0</v>
      </c>
      <c r="H106">
        <f t="shared" si="15"/>
        <v>0.25580027114828735</v>
      </c>
      <c r="I106">
        <f t="shared" si="16"/>
        <v>-1.0850991866680071</v>
      </c>
      <c r="J106">
        <f t="shared" si="17"/>
        <v>1.0850991866680071</v>
      </c>
      <c r="K106">
        <f t="shared" si="18"/>
        <v>0.38214645569254196</v>
      </c>
      <c r="L106">
        <f t="shared" si="19"/>
        <v>0.61785354430745798</v>
      </c>
      <c r="M106">
        <f t="shared" si="20"/>
        <v>2.6167977881353308</v>
      </c>
      <c r="N106">
        <f t="shared" si="21"/>
        <v>1.6185065364007643</v>
      </c>
    </row>
    <row r="107" spans="1:14" x14ac:dyDescent="0.25">
      <c r="A107" s="4">
        <f>IF('True_Odds_Calculator_2-way'!A108="","",'True_Odds_Calculator_2-way'!A108)</f>
        <v>2.73</v>
      </c>
      <c r="B107" s="4">
        <f>IF('True_Odds_Calculator_2-way'!B108="","",'True_Odds_Calculator_2-way'!B108)</f>
        <v>1.49</v>
      </c>
      <c r="C107" s="4">
        <f t="shared" si="11"/>
        <v>0.36630036630036628</v>
      </c>
      <c r="D107">
        <f t="shared" si="12"/>
        <v>0.67114093959731547</v>
      </c>
      <c r="E107">
        <f t="shared" si="13"/>
        <v>3.7441305897681687E-2</v>
      </c>
      <c r="F107">
        <f t="shared" si="14"/>
        <v>-0.20839786611598698</v>
      </c>
      <c r="G107">
        <v>0</v>
      </c>
      <c r="H107">
        <f t="shared" si="15"/>
        <v>0.24583917201366864</v>
      </c>
      <c r="I107">
        <f t="shared" si="16"/>
        <v>-1.0861227446710078</v>
      </c>
      <c r="J107">
        <f t="shared" si="17"/>
        <v>1.0861227446710078</v>
      </c>
      <c r="K107">
        <f t="shared" si="18"/>
        <v>0.34734375053033334</v>
      </c>
      <c r="L107">
        <f t="shared" si="19"/>
        <v>0.65265624946966672</v>
      </c>
      <c r="M107">
        <f t="shared" si="20"/>
        <v>2.8789923482808439</v>
      </c>
      <c r="N107">
        <f t="shared" si="21"/>
        <v>1.5322001448887936</v>
      </c>
    </row>
    <row r="108" spans="1:14" x14ac:dyDescent="0.25">
      <c r="A108" s="4">
        <f>IF('True_Odds_Calculator_2-way'!A109="","",'True_Odds_Calculator_2-way'!A109)</f>
        <v>1.88</v>
      </c>
      <c r="B108" s="4">
        <f>IF('True_Odds_Calculator_2-way'!B109="","",'True_Odds_Calculator_2-way'!B109)</f>
        <v>2</v>
      </c>
      <c r="C108" s="4">
        <f t="shared" si="11"/>
        <v>0.53191489361702127</v>
      </c>
      <c r="D108">
        <f t="shared" si="12"/>
        <v>0.5</v>
      </c>
      <c r="E108">
        <f t="shared" si="13"/>
        <v>3.1914893617021267E-2</v>
      </c>
      <c r="F108">
        <f t="shared" si="14"/>
        <v>-0.23404255319148937</v>
      </c>
      <c r="G108">
        <v>0</v>
      </c>
      <c r="H108">
        <f t="shared" si="15"/>
        <v>0.26595744680851063</v>
      </c>
      <c r="I108">
        <f t="shared" si="16"/>
        <v>-1.0660035817780522</v>
      </c>
      <c r="J108">
        <f t="shared" si="17"/>
        <v>1.0660035817780522</v>
      </c>
      <c r="K108">
        <f t="shared" si="18"/>
        <v>0.51597373362761745</v>
      </c>
      <c r="L108">
        <f t="shared" si="19"/>
        <v>0.48402626637238261</v>
      </c>
      <c r="M108">
        <f t="shared" si="20"/>
        <v>1.9380831519646857</v>
      </c>
      <c r="N108">
        <f t="shared" si="21"/>
        <v>2.0660035817780522</v>
      </c>
    </row>
    <row r="109" spans="1:14" x14ac:dyDescent="0.25">
      <c r="A109" s="4">
        <f>IF('True_Odds_Calculator_2-way'!A110="","",'True_Odds_Calculator_2-way'!A110)</f>
        <v>2.13</v>
      </c>
      <c r="B109" s="4">
        <f>IF('True_Odds_Calculator_2-way'!B110="","",'True_Odds_Calculator_2-way'!B110)</f>
        <v>1.77</v>
      </c>
      <c r="C109" s="4">
        <f t="shared" si="11"/>
        <v>0.46948356807511737</v>
      </c>
      <c r="D109">
        <f t="shared" si="12"/>
        <v>0.56497175141242939</v>
      </c>
      <c r="E109">
        <f t="shared" si="13"/>
        <v>3.4455319487546765E-2</v>
      </c>
      <c r="F109">
        <f t="shared" si="14"/>
        <v>-0.23078963422720888</v>
      </c>
      <c r="G109">
        <v>0</v>
      </c>
      <c r="H109">
        <f t="shared" si="15"/>
        <v>0.26524495371475559</v>
      </c>
      <c r="I109">
        <f t="shared" si="16"/>
        <v>-1.0720509244860594</v>
      </c>
      <c r="J109">
        <f t="shared" si="17"/>
        <v>1.0720509244860594</v>
      </c>
      <c r="K109">
        <f t="shared" si="18"/>
        <v>0.45219863720922326</v>
      </c>
      <c r="L109">
        <f t="shared" si="19"/>
        <v>0.54780136279077696</v>
      </c>
      <c r="M109">
        <f t="shared" si="20"/>
        <v>2.2114175446692466</v>
      </c>
      <c r="N109">
        <f t="shared" si="21"/>
        <v>1.8254792118542653</v>
      </c>
    </row>
    <row r="110" spans="1:14" x14ac:dyDescent="0.25">
      <c r="A110" s="4">
        <f>IF('True_Odds_Calculator_2-way'!A111="","",'True_Odds_Calculator_2-way'!A111)</f>
        <v>2.1</v>
      </c>
      <c r="B110" s="4">
        <f>IF('True_Odds_Calculator_2-way'!B111="","",'True_Odds_Calculator_2-way'!B111)</f>
        <v>1.83</v>
      </c>
      <c r="C110" s="4">
        <f t="shared" si="11"/>
        <v>0.47619047619047616</v>
      </c>
      <c r="D110">
        <f t="shared" si="12"/>
        <v>0.54644808743169393</v>
      </c>
      <c r="E110">
        <f t="shared" si="13"/>
        <v>2.2638563622169983E-2</v>
      </c>
      <c r="F110">
        <f t="shared" si="14"/>
        <v>-0.23757481134530334</v>
      </c>
      <c r="G110">
        <v>0</v>
      </c>
      <c r="H110">
        <f t="shared" si="15"/>
        <v>0.26021337496747327</v>
      </c>
      <c r="I110">
        <f t="shared" si="16"/>
        <v>-1.0465611553639647</v>
      </c>
      <c r="J110">
        <f t="shared" si="17"/>
        <v>1.0465611553639647</v>
      </c>
      <c r="K110">
        <f t="shared" si="18"/>
        <v>0.46485309202703845</v>
      </c>
      <c r="L110">
        <f t="shared" si="19"/>
        <v>0.53514690797296183</v>
      </c>
      <c r="M110">
        <f t="shared" si="20"/>
        <v>2.1512172709003607</v>
      </c>
      <c r="N110">
        <f t="shared" si="21"/>
        <v>1.8686457589520908</v>
      </c>
    </row>
    <row r="111" spans="1:14" x14ac:dyDescent="0.25">
      <c r="A111" s="4">
        <f>IF('True_Odds_Calculator_2-way'!A112="","",'True_Odds_Calculator_2-way'!A112)</f>
        <v>3.05</v>
      </c>
      <c r="B111" s="4">
        <f>IF('True_Odds_Calculator_2-way'!B112="","",'True_Odds_Calculator_2-way'!B112)</f>
        <v>1.42</v>
      </c>
      <c r="C111" s="4">
        <f t="shared" si="11"/>
        <v>0.32786885245901642</v>
      </c>
      <c r="D111">
        <f t="shared" si="12"/>
        <v>0.70422535211267612</v>
      </c>
      <c r="E111">
        <f t="shared" si="13"/>
        <v>3.2094204571692542E-2</v>
      </c>
      <c r="F111">
        <f t="shared" si="14"/>
        <v>-0.19879935349803735</v>
      </c>
      <c r="G111">
        <v>0</v>
      </c>
      <c r="H111">
        <f t="shared" si="15"/>
        <v>0.23089355806972989</v>
      </c>
      <c r="I111">
        <f t="shared" si="16"/>
        <v>-1.0777013435226059</v>
      </c>
      <c r="J111">
        <f t="shared" si="17"/>
        <v>1.0777013435226059</v>
      </c>
      <c r="K111">
        <f t="shared" si="18"/>
        <v>0.3115956176521249</v>
      </c>
      <c r="L111">
        <f t="shared" si="19"/>
        <v>0.68840438234787504</v>
      </c>
      <c r="M111">
        <f t="shared" si="20"/>
        <v>3.2092877542213425</v>
      </c>
      <c r="N111">
        <f t="shared" si="21"/>
        <v>1.4526345642794944</v>
      </c>
    </row>
    <row r="112" spans="1:14" x14ac:dyDescent="0.25">
      <c r="A112" s="4">
        <f>IF('True_Odds_Calculator_2-way'!A113="","",'True_Odds_Calculator_2-way'!A113)</f>
        <v>3.21</v>
      </c>
      <c r="B112" s="4">
        <f>IF('True_Odds_Calculator_2-way'!B113="","",'True_Odds_Calculator_2-way'!B113)</f>
        <v>1.38</v>
      </c>
      <c r="C112" s="4">
        <f t="shared" si="11"/>
        <v>0.3115264797507788</v>
      </c>
      <c r="D112">
        <f t="shared" si="12"/>
        <v>0.7246376811594204</v>
      </c>
      <c r="E112">
        <f t="shared" si="13"/>
        <v>3.616416091019925E-2</v>
      </c>
      <c r="F112">
        <f t="shared" si="14"/>
        <v>-0.18957966499616219</v>
      </c>
      <c r="G112">
        <v>0</v>
      </c>
      <c r="H112">
        <f t="shared" si="15"/>
        <v>0.22574382590636147</v>
      </c>
      <c r="I112">
        <f t="shared" si="16"/>
        <v>-1.0912193659808254</v>
      </c>
      <c r="J112">
        <f t="shared" si="17"/>
        <v>1.0912193659808254</v>
      </c>
      <c r="K112">
        <f t="shared" si="18"/>
        <v>0.29311804565611826</v>
      </c>
      <c r="L112">
        <f t="shared" si="19"/>
        <v>0.70688195434388168</v>
      </c>
      <c r="M112">
        <f t="shared" si="20"/>
        <v>3.4115947988176241</v>
      </c>
      <c r="N112">
        <f t="shared" si="21"/>
        <v>1.4146633590727133</v>
      </c>
    </row>
    <row r="113" spans="1:14" x14ac:dyDescent="0.25">
      <c r="A113" s="4">
        <f>IF('True_Odds_Calculator_2-way'!A114="","",'True_Odds_Calculator_2-way'!A114)</f>
        <v>2.2400000000000002</v>
      </c>
      <c r="B113" s="4">
        <f>IF('True_Odds_Calculator_2-way'!B114="","",'True_Odds_Calculator_2-way'!B114)</f>
        <v>1.71</v>
      </c>
      <c r="C113" s="4">
        <f t="shared" si="11"/>
        <v>0.4464285714285714</v>
      </c>
      <c r="D113">
        <f t="shared" si="12"/>
        <v>0.58479532163742687</v>
      </c>
      <c r="E113">
        <f t="shared" si="13"/>
        <v>3.1223893065998265E-2</v>
      </c>
      <c r="F113">
        <f t="shared" si="14"/>
        <v>-0.22984544695071008</v>
      </c>
      <c r="G113">
        <v>0</v>
      </c>
      <c r="H113">
        <f t="shared" si="15"/>
        <v>0.2610693400167084</v>
      </c>
      <c r="I113">
        <f t="shared" si="16"/>
        <v>-1.0657613907987189</v>
      </c>
      <c r="J113">
        <f t="shared" si="17"/>
        <v>1.0657613907987189</v>
      </c>
      <c r="K113">
        <f t="shared" si="18"/>
        <v>0.4307477895456453</v>
      </c>
      <c r="L113">
        <f t="shared" si="19"/>
        <v>0.56925221045435459</v>
      </c>
      <c r="M113">
        <f t="shared" si="20"/>
        <v>2.3215441245904116</v>
      </c>
      <c r="N113">
        <f t="shared" si="21"/>
        <v>1.7566905874670904</v>
      </c>
    </row>
    <row r="114" spans="1:14" x14ac:dyDescent="0.25">
      <c r="A114" s="4">
        <f>IF('True_Odds_Calculator_2-way'!A115="","",'True_Odds_Calculator_2-way'!A115)</f>
        <v>2.69</v>
      </c>
      <c r="B114" s="4">
        <f>IF('True_Odds_Calculator_2-way'!B115="","",'True_Odds_Calculator_2-way'!B115)</f>
        <v>1.5</v>
      </c>
      <c r="C114" s="4">
        <f t="shared" si="11"/>
        <v>0.37174721189591081</v>
      </c>
      <c r="D114">
        <f t="shared" si="12"/>
        <v>0.66666666666666663</v>
      </c>
      <c r="E114">
        <f t="shared" si="13"/>
        <v>3.8413878562577386E-2</v>
      </c>
      <c r="F114">
        <f t="shared" si="14"/>
        <v>-0.20941759603469645</v>
      </c>
      <c r="G114">
        <v>0</v>
      </c>
      <c r="H114">
        <f t="shared" si="15"/>
        <v>0.24783147459727387</v>
      </c>
      <c r="I114">
        <f t="shared" si="16"/>
        <v>-1.0878565864408423</v>
      </c>
      <c r="J114">
        <f t="shared" si="17"/>
        <v>1.0878565864408423</v>
      </c>
      <c r="K114">
        <f t="shared" si="18"/>
        <v>0.35230152566597633</v>
      </c>
      <c r="L114">
        <f t="shared" si="19"/>
        <v>0.64769847433402361</v>
      </c>
      <c r="M114">
        <f t="shared" si="20"/>
        <v>2.838477631085023</v>
      </c>
      <c r="N114">
        <f t="shared" si="21"/>
        <v>1.5439282932204215</v>
      </c>
    </row>
    <row r="115" spans="1:14" x14ac:dyDescent="0.25">
      <c r="A115" s="4">
        <f>IF('True_Odds_Calculator_2-way'!A116="","",'True_Odds_Calculator_2-way'!A116)</f>
        <v>2.4</v>
      </c>
      <c r="B115" s="4">
        <f>IF('True_Odds_Calculator_2-way'!B116="","",'True_Odds_Calculator_2-way'!B116)</f>
        <v>1.61</v>
      </c>
      <c r="C115" s="4">
        <f t="shared" si="11"/>
        <v>0.41666666666666669</v>
      </c>
      <c r="D115">
        <f t="shared" si="12"/>
        <v>0.6211180124223602</v>
      </c>
      <c r="E115">
        <f t="shared" si="13"/>
        <v>3.7784679089026829E-2</v>
      </c>
      <c r="F115">
        <f t="shared" si="14"/>
        <v>-0.22101449275362328</v>
      </c>
      <c r="G115">
        <v>0</v>
      </c>
      <c r="H115">
        <f t="shared" si="15"/>
        <v>0.25879917184265011</v>
      </c>
      <c r="I115">
        <f t="shared" si="16"/>
        <v>-1.0821091383745125</v>
      </c>
      <c r="J115">
        <f t="shared" si="17"/>
        <v>1.0821091383745125</v>
      </c>
      <c r="K115">
        <f t="shared" si="18"/>
        <v>0.39762177743270088</v>
      </c>
      <c r="L115">
        <f t="shared" si="19"/>
        <v>0.602378222567299</v>
      </c>
      <c r="M115">
        <f t="shared" si="20"/>
        <v>2.5149527937243179</v>
      </c>
      <c r="N115">
        <f t="shared" si="21"/>
        <v>1.660086574408453</v>
      </c>
    </row>
    <row r="116" spans="1:14" x14ac:dyDescent="0.25">
      <c r="A116" s="4">
        <f>IF('True_Odds_Calculator_2-way'!A117="","",'True_Odds_Calculator_2-way'!A117)</f>
        <v>2.61</v>
      </c>
      <c r="B116" s="4">
        <f>IF('True_Odds_Calculator_2-way'!B117="","",'True_Odds_Calculator_2-way'!B117)</f>
        <v>1.53</v>
      </c>
      <c r="C116" s="4">
        <f t="shared" si="11"/>
        <v>0.38314176245210729</v>
      </c>
      <c r="D116">
        <f t="shared" si="12"/>
        <v>0.65359477124183007</v>
      </c>
      <c r="E116">
        <f t="shared" si="13"/>
        <v>3.6736533693937368E-2</v>
      </c>
      <c r="F116">
        <f t="shared" si="14"/>
        <v>-0.21368291888913937</v>
      </c>
      <c r="G116">
        <v>0</v>
      </c>
      <c r="H116">
        <f t="shared" si="15"/>
        <v>0.25041945258307668</v>
      </c>
      <c r="I116">
        <f t="shared" si="16"/>
        <v>-1.0825528985483326</v>
      </c>
      <c r="J116">
        <f t="shared" si="17"/>
        <v>1.0825528985483326</v>
      </c>
      <c r="K116">
        <f t="shared" si="18"/>
        <v>0.36457628549193738</v>
      </c>
      <c r="L116">
        <f t="shared" si="19"/>
        <v>0.63542371450806256</v>
      </c>
      <c r="M116">
        <f t="shared" si="20"/>
        <v>2.7429101666628148</v>
      </c>
      <c r="N116">
        <f t="shared" si="21"/>
        <v>1.5737530362306167</v>
      </c>
    </row>
    <row r="117" spans="1:14" x14ac:dyDescent="0.25">
      <c r="A117" s="4">
        <f>IF('True_Odds_Calculator_2-way'!A118="","",'True_Odds_Calculator_2-way'!A118)</f>
        <v>2.86</v>
      </c>
      <c r="B117" s="4">
        <f>IF('True_Odds_Calculator_2-way'!B118="","",'True_Odds_Calculator_2-way'!B118)</f>
        <v>1.45</v>
      </c>
      <c r="C117" s="4">
        <f t="shared" si="11"/>
        <v>0.34965034965034969</v>
      </c>
      <c r="D117">
        <f t="shared" si="12"/>
        <v>0.68965517241379315</v>
      </c>
      <c r="E117">
        <f t="shared" si="13"/>
        <v>3.9305522064142728E-2</v>
      </c>
      <c r="F117">
        <f t="shared" si="14"/>
        <v>-0.20183265010851226</v>
      </c>
      <c r="G117">
        <v>0</v>
      </c>
      <c r="H117">
        <f t="shared" si="15"/>
        <v>0.24113817217265499</v>
      </c>
      <c r="I117">
        <f t="shared" si="16"/>
        <v>-1.0930430596399214</v>
      </c>
      <c r="J117">
        <f t="shared" si="17"/>
        <v>1.0930430596399214</v>
      </c>
      <c r="K117">
        <f t="shared" si="18"/>
        <v>0.32970002902029394</v>
      </c>
      <c r="L117">
        <f t="shared" si="19"/>
        <v>0.67029997097970617</v>
      </c>
      <c r="M117">
        <f t="shared" si="20"/>
        <v>3.0330600909302539</v>
      </c>
      <c r="N117">
        <f t="shared" si="21"/>
        <v>1.4918693768379645</v>
      </c>
    </row>
    <row r="118" spans="1:14" x14ac:dyDescent="0.25">
      <c r="A118" s="4">
        <f>IF('True_Odds_Calculator_2-way'!A119="","",'True_Odds_Calculator_2-way'!A119)</f>
        <v>2.31</v>
      </c>
      <c r="B118" s="4">
        <f>IF('True_Odds_Calculator_2-way'!B119="","",'True_Odds_Calculator_2-way'!B119)</f>
        <v>1.65</v>
      </c>
      <c r="C118" s="4">
        <f t="shared" si="11"/>
        <v>0.4329004329004329</v>
      </c>
      <c r="D118">
        <f t="shared" si="12"/>
        <v>0.60606060606060608</v>
      </c>
      <c r="E118">
        <f t="shared" si="13"/>
        <v>3.8961038961038863E-2</v>
      </c>
      <c r="F118">
        <f t="shared" si="14"/>
        <v>-0.22340285976649621</v>
      </c>
      <c r="G118">
        <v>0</v>
      </c>
      <c r="H118">
        <f t="shared" si="15"/>
        <v>0.26236389872753507</v>
      </c>
      <c r="I118">
        <f t="shared" si="16"/>
        <v>-1.0836965077746656</v>
      </c>
      <c r="J118">
        <f t="shared" si="17"/>
        <v>1.0836965077746656</v>
      </c>
      <c r="K118">
        <f t="shared" si="18"/>
        <v>0.41328420662140614</v>
      </c>
      <c r="L118">
        <f t="shared" si="19"/>
        <v>0.58671579337859414</v>
      </c>
      <c r="M118">
        <f t="shared" si="20"/>
        <v>2.4196424251848119</v>
      </c>
      <c r="N118">
        <f t="shared" si="21"/>
        <v>1.7044027300535323</v>
      </c>
    </row>
    <row r="119" spans="1:14" x14ac:dyDescent="0.25">
      <c r="A119" s="4">
        <f>IF('True_Odds_Calculator_2-way'!A120="","",'True_Odds_Calculator_2-way'!A120)</f>
        <v>2.0499999999999998</v>
      </c>
      <c r="B119" s="4">
        <f>IF('True_Odds_Calculator_2-way'!B120="","",'True_Odds_Calculator_2-way'!B120)</f>
        <v>1.8</v>
      </c>
      <c r="C119" s="4">
        <f t="shared" si="11"/>
        <v>0.48780487804878053</v>
      </c>
      <c r="D119">
        <f t="shared" si="12"/>
        <v>0.55555555555555558</v>
      </c>
      <c r="E119">
        <f t="shared" si="13"/>
        <v>4.3360433604336057E-2</v>
      </c>
      <c r="F119">
        <f t="shared" si="14"/>
        <v>-0.22764227642276424</v>
      </c>
      <c r="G119">
        <v>0</v>
      </c>
      <c r="H119">
        <f t="shared" si="15"/>
        <v>0.2710027100271003</v>
      </c>
      <c r="I119">
        <f t="shared" si="16"/>
        <v>-1.091089451179962</v>
      </c>
      <c r="J119">
        <f t="shared" si="17"/>
        <v>1.091089451179962</v>
      </c>
      <c r="K119">
        <f t="shared" si="18"/>
        <v>0.466060555964672</v>
      </c>
      <c r="L119">
        <f t="shared" si="19"/>
        <v>0.533939444035328</v>
      </c>
      <c r="M119">
        <f t="shared" si="20"/>
        <v>2.1456439237389602</v>
      </c>
      <c r="N119">
        <f t="shared" si="21"/>
        <v>1.8728715609439694</v>
      </c>
    </row>
    <row r="120" spans="1:14" x14ac:dyDescent="0.25">
      <c r="A120" s="4">
        <f>IF('True_Odds_Calculator_2-way'!A121="","",'True_Odds_Calculator_2-way'!A121)</f>
        <v>1.71</v>
      </c>
      <c r="B120" s="4">
        <f>IF('True_Odds_Calculator_2-way'!B121="","",'True_Odds_Calculator_2-way'!B121)</f>
        <v>2.17</v>
      </c>
      <c r="C120" s="4">
        <f t="shared" si="11"/>
        <v>0.58479532163742687</v>
      </c>
      <c r="D120">
        <f t="shared" si="12"/>
        <v>0.46082949308755761</v>
      </c>
      <c r="E120">
        <f t="shared" si="13"/>
        <v>4.5624814724984475E-2</v>
      </c>
      <c r="F120">
        <f t="shared" si="14"/>
        <v>-0.22386611690516611</v>
      </c>
      <c r="G120">
        <v>0</v>
      </c>
      <c r="H120">
        <f t="shared" si="15"/>
        <v>0.26949093163015064</v>
      </c>
      <c r="I120">
        <f t="shared" si="16"/>
        <v>-1.097180031127722</v>
      </c>
      <c r="J120">
        <f t="shared" si="17"/>
        <v>1.097180031127722</v>
      </c>
      <c r="K120">
        <f t="shared" si="18"/>
        <v>0.56211423509174197</v>
      </c>
      <c r="L120">
        <f t="shared" si="19"/>
        <v>0.43788576490825809</v>
      </c>
      <c r="M120">
        <f t="shared" si="20"/>
        <v>1.7789978221006826</v>
      </c>
      <c r="N120">
        <f t="shared" si="21"/>
        <v>2.283700636419435</v>
      </c>
    </row>
    <row r="121" spans="1:14" x14ac:dyDescent="0.25">
      <c r="A121" s="4">
        <f>IF('True_Odds_Calculator_2-way'!A122="","",'True_Odds_Calculator_2-way'!A122)</f>
        <v>2.0499999999999998</v>
      </c>
      <c r="B121" s="4">
        <f>IF('True_Odds_Calculator_2-way'!B122="","",'True_Odds_Calculator_2-way'!B122)</f>
        <v>1.69</v>
      </c>
      <c r="C121" s="4">
        <f t="shared" si="11"/>
        <v>0.48780487804878053</v>
      </c>
      <c r="D121">
        <f t="shared" si="12"/>
        <v>0.59171597633136097</v>
      </c>
      <c r="E121">
        <f t="shared" si="13"/>
        <v>7.9520854380141559E-2</v>
      </c>
      <c r="F121">
        <f t="shared" si="14"/>
        <v>-0.20912108529369311</v>
      </c>
      <c r="G121">
        <v>0</v>
      </c>
      <c r="H121">
        <f t="shared" si="15"/>
        <v>0.28864193967383467</v>
      </c>
      <c r="I121">
        <f t="shared" si="16"/>
        <v>-1.174845628083736</v>
      </c>
      <c r="J121">
        <f t="shared" si="17"/>
        <v>1.174845628083736</v>
      </c>
      <c r="K121">
        <f t="shared" si="18"/>
        <v>0.44771015985185125</v>
      </c>
      <c r="L121">
        <f t="shared" si="19"/>
        <v>0.55228984014814875</v>
      </c>
      <c r="M121">
        <f t="shared" si="20"/>
        <v>2.2335879094879223</v>
      </c>
      <c r="N121">
        <f t="shared" si="21"/>
        <v>1.8106434833777776</v>
      </c>
    </row>
    <row r="122" spans="1:14" x14ac:dyDescent="0.25">
      <c r="A122" s="4">
        <f>IF('True_Odds_Calculator_2-way'!A123="","",'True_Odds_Calculator_2-way'!A123)</f>
        <v>1.74</v>
      </c>
      <c r="B122" s="4">
        <f>IF('True_Odds_Calculator_2-way'!B123="","",'True_Odds_Calculator_2-way'!B123)</f>
        <v>2.13</v>
      </c>
      <c r="C122" s="4">
        <f t="shared" si="11"/>
        <v>0.57471264367816088</v>
      </c>
      <c r="D122">
        <f t="shared" si="12"/>
        <v>0.46948356807511737</v>
      </c>
      <c r="E122">
        <f t="shared" si="13"/>
        <v>4.4196211753278369E-2</v>
      </c>
      <c r="F122">
        <f t="shared" si="14"/>
        <v>-0.22562193081862814</v>
      </c>
      <c r="G122">
        <v>0</v>
      </c>
      <c r="H122">
        <f t="shared" si="15"/>
        <v>0.26981814257190651</v>
      </c>
      <c r="I122">
        <f t="shared" si="16"/>
        <v>-1.093565796666284</v>
      </c>
      <c r="J122">
        <f t="shared" si="17"/>
        <v>1.093565796666284</v>
      </c>
      <c r="K122">
        <f t="shared" si="18"/>
        <v>0.55271866878885501</v>
      </c>
      <c r="L122">
        <f t="shared" si="19"/>
        <v>0.44728133121114488</v>
      </c>
      <c r="M122">
        <f t="shared" si="20"/>
        <v>1.8092386895330501</v>
      </c>
      <c r="N122">
        <f t="shared" si="21"/>
        <v>2.235729350232901</v>
      </c>
    </row>
    <row r="123" spans="1:14" x14ac:dyDescent="0.25">
      <c r="A123" s="4">
        <f>IF('True_Odds_Calculator_2-way'!A124="","",'True_Odds_Calculator_2-way'!A124)</f>
        <v>1.83</v>
      </c>
      <c r="B123" s="4">
        <f>IF('True_Odds_Calculator_2-way'!B124="","",'True_Odds_Calculator_2-way'!B124)</f>
        <v>2.0299999999999998</v>
      </c>
      <c r="C123" s="4">
        <f t="shared" si="11"/>
        <v>0.54644808743169393</v>
      </c>
      <c r="D123">
        <f t="shared" si="12"/>
        <v>0.49261083743842371</v>
      </c>
      <c r="E123">
        <f t="shared" si="13"/>
        <v>3.9058924870117639E-2</v>
      </c>
      <c r="F123">
        <f t="shared" si="14"/>
        <v>-0.23012732509623413</v>
      </c>
      <c r="G123">
        <v>0</v>
      </c>
      <c r="H123">
        <f t="shared" si="15"/>
        <v>0.26918624996635171</v>
      </c>
      <c r="I123">
        <f t="shared" si="16"/>
        <v>-1.0815393906387938</v>
      </c>
      <c r="J123">
        <f t="shared" si="17"/>
        <v>1.0815393906387938</v>
      </c>
      <c r="K123">
        <f t="shared" si="18"/>
        <v>0.52695987471447536</v>
      </c>
      <c r="L123">
        <f t="shared" si="19"/>
        <v>0.47304012528552486</v>
      </c>
      <c r="M123">
        <f t="shared" si="20"/>
        <v>1.8976776942301987</v>
      </c>
      <c r="N123">
        <f t="shared" si="21"/>
        <v>2.113985572357957</v>
      </c>
    </row>
    <row r="124" spans="1:14" x14ac:dyDescent="0.25">
      <c r="A124" s="4">
        <f>IF('True_Odds_Calculator_2-way'!A125="","",'True_Odds_Calculator_2-way'!A125)</f>
        <v>1.94</v>
      </c>
      <c r="B124" s="4">
        <f>IF('True_Odds_Calculator_2-way'!B125="","",'True_Odds_Calculator_2-way'!B125)</f>
        <v>1.93</v>
      </c>
      <c r="C124" s="4">
        <f t="shared" si="11"/>
        <v>0.51546391752577325</v>
      </c>
      <c r="D124">
        <f t="shared" si="12"/>
        <v>0.5181347150259068</v>
      </c>
      <c r="E124">
        <f t="shared" si="13"/>
        <v>3.3598632551679941E-2</v>
      </c>
      <c r="F124">
        <f t="shared" si="14"/>
        <v>-0.2334811174616741</v>
      </c>
      <c r="G124">
        <v>0</v>
      </c>
      <c r="H124">
        <f t="shared" si="15"/>
        <v>0.26707975001335404</v>
      </c>
      <c r="I124">
        <f t="shared" si="16"/>
        <v>-1.0695340092890231</v>
      </c>
      <c r="J124">
        <f t="shared" si="17"/>
        <v>1.0695340092890231</v>
      </c>
      <c r="K124">
        <f t="shared" si="18"/>
        <v>0.49866309204640175</v>
      </c>
      <c r="L124">
        <f t="shared" si="19"/>
        <v>0.50133690795359842</v>
      </c>
      <c r="M124">
        <f t="shared" si="20"/>
        <v>2.0053619687316817</v>
      </c>
      <c r="N124">
        <f t="shared" si="21"/>
        <v>1.9946666286387909</v>
      </c>
    </row>
    <row r="125" spans="1:14" x14ac:dyDescent="0.25">
      <c r="A125" s="4">
        <f>IF('True_Odds_Calculator_2-way'!A126="","",'True_Odds_Calculator_2-way'!A126)</f>
        <v>2.2799999999999998</v>
      </c>
      <c r="B125" s="4">
        <f>IF('True_Odds_Calculator_2-way'!B126="","",'True_Odds_Calculator_2-way'!B126)</f>
        <v>1.65</v>
      </c>
      <c r="C125" s="4">
        <f t="shared" si="11"/>
        <v>0.43859649122807021</v>
      </c>
      <c r="D125">
        <f t="shared" si="12"/>
        <v>0.60606060606060608</v>
      </c>
      <c r="E125">
        <f t="shared" si="13"/>
        <v>4.4657097288676173E-2</v>
      </c>
      <c r="F125">
        <f t="shared" si="14"/>
        <v>-0.22115895800106333</v>
      </c>
      <c r="G125">
        <v>0</v>
      </c>
      <c r="H125">
        <f t="shared" si="15"/>
        <v>0.26581605528973951</v>
      </c>
      <c r="I125">
        <f t="shared" si="16"/>
        <v>-1.0963225241337864</v>
      </c>
      <c r="J125">
        <f t="shared" si="17"/>
        <v>1.0963225241337864</v>
      </c>
      <c r="K125">
        <f t="shared" si="18"/>
        <v>0.41609577790366731</v>
      </c>
      <c r="L125">
        <f t="shared" si="19"/>
        <v>0.58390422209633297</v>
      </c>
      <c r="M125">
        <f t="shared" si="20"/>
        <v>2.4032928308912465</v>
      </c>
      <c r="N125">
        <f t="shared" si="21"/>
        <v>1.7126096406869604</v>
      </c>
    </row>
    <row r="126" spans="1:14" x14ac:dyDescent="0.25">
      <c r="A126" s="4">
        <f>IF('True_Odds_Calculator_2-way'!A127="","",'True_Odds_Calculator_2-way'!A127)</f>
        <v>2.5</v>
      </c>
      <c r="B126" s="4">
        <f>IF('True_Odds_Calculator_2-way'!B127="","",'True_Odds_Calculator_2-way'!B127)</f>
        <v>1.51</v>
      </c>
      <c r="C126" s="4">
        <f t="shared" si="11"/>
        <v>0.4</v>
      </c>
      <c r="D126">
        <f t="shared" si="12"/>
        <v>0.66225165562913912</v>
      </c>
      <c r="E126">
        <f t="shared" si="13"/>
        <v>6.2251655629139258E-2</v>
      </c>
      <c r="F126">
        <f t="shared" si="14"/>
        <v>-0.20264900662251639</v>
      </c>
      <c r="G126">
        <v>0</v>
      </c>
      <c r="H126">
        <f t="shared" si="15"/>
        <v>0.26490066225165565</v>
      </c>
      <c r="I126">
        <f t="shared" si="16"/>
        <v>-1.1433239009500593</v>
      </c>
      <c r="J126">
        <f t="shared" si="17"/>
        <v>1.1433239009500593</v>
      </c>
      <c r="K126">
        <f t="shared" si="18"/>
        <v>0.36832604467353031</v>
      </c>
      <c r="L126">
        <f t="shared" si="19"/>
        <v>0.63167395532646964</v>
      </c>
      <c r="M126">
        <f t="shared" si="20"/>
        <v>2.7149858514250891</v>
      </c>
      <c r="N126">
        <f t="shared" si="21"/>
        <v>1.58309518948453</v>
      </c>
    </row>
    <row r="127" spans="1:14" x14ac:dyDescent="0.25">
      <c r="A127" s="4">
        <f>IF('True_Odds_Calculator_2-way'!A128="","",'True_Odds_Calculator_2-way'!A128)</f>
        <v>1.72</v>
      </c>
      <c r="B127" s="4">
        <f>IF('True_Odds_Calculator_2-way'!B128="","",'True_Odds_Calculator_2-way'!B128)</f>
        <v>2.11</v>
      </c>
      <c r="C127" s="4">
        <f t="shared" si="11"/>
        <v>0.58139534883720934</v>
      </c>
      <c r="D127">
        <f t="shared" si="12"/>
        <v>0.47393364928909953</v>
      </c>
      <c r="E127">
        <f t="shared" si="13"/>
        <v>5.5328998126308981E-2</v>
      </c>
      <c r="F127">
        <f t="shared" si="14"/>
        <v>-0.22021382122781863</v>
      </c>
      <c r="G127">
        <v>0</v>
      </c>
      <c r="H127">
        <f t="shared" si="15"/>
        <v>0.27554281935412767</v>
      </c>
      <c r="I127">
        <f t="shared" si="16"/>
        <v>-1.1185934253567076</v>
      </c>
      <c r="J127">
        <f t="shared" si="17"/>
        <v>1.1185934253567076</v>
      </c>
      <c r="K127">
        <f t="shared" si="18"/>
        <v>0.55389778065364015</v>
      </c>
      <c r="L127">
        <f t="shared" si="19"/>
        <v>0.44610221934635991</v>
      </c>
      <c r="M127">
        <f t="shared" si="20"/>
        <v>1.8053872662568289</v>
      </c>
      <c r="N127">
        <f t="shared" si="21"/>
        <v>2.2416387021459454</v>
      </c>
    </row>
    <row r="128" spans="1:14" x14ac:dyDescent="0.25">
      <c r="A128" s="4">
        <f>IF('True_Odds_Calculator_2-way'!A129="","",'True_Odds_Calculator_2-way'!A129)</f>
        <v>1.85</v>
      </c>
      <c r="B128" s="4">
        <f>IF('True_Odds_Calculator_2-way'!B129="","",'True_Odds_Calculator_2-way'!B129)</f>
        <v>2.06</v>
      </c>
      <c r="C128" s="4">
        <f t="shared" si="11"/>
        <v>0.54054054054054046</v>
      </c>
      <c r="D128">
        <f t="shared" si="12"/>
        <v>0.4854368932038835</v>
      </c>
      <c r="E128">
        <f t="shared" si="13"/>
        <v>2.5977433744424072E-2</v>
      </c>
      <c r="F128">
        <f t="shared" si="14"/>
        <v>-0.23642088690632379</v>
      </c>
      <c r="G128">
        <v>0</v>
      </c>
      <c r="H128">
        <f t="shared" si="15"/>
        <v>0.26239832065074781</v>
      </c>
      <c r="I128">
        <f t="shared" si="16"/>
        <v>-1.0535074339697479</v>
      </c>
      <c r="J128">
        <f t="shared" si="17"/>
        <v>1.0535074339697479</v>
      </c>
      <c r="K128">
        <f t="shared" si="18"/>
        <v>0.52757048568217679</v>
      </c>
      <c r="L128">
        <f t="shared" si="19"/>
        <v>0.47242951431782315</v>
      </c>
      <c r="M128">
        <f t="shared" si="20"/>
        <v>1.8954813188742858</v>
      </c>
      <c r="N128">
        <f t="shared" si="21"/>
        <v>2.1167178800079327</v>
      </c>
    </row>
    <row r="129" spans="1:14" x14ac:dyDescent="0.25">
      <c r="A129" s="4">
        <f>IF('True_Odds_Calculator_2-way'!A130="","",'True_Odds_Calculator_2-way'!A130)</f>
        <v>1.63</v>
      </c>
      <c r="B129" s="4">
        <f>IF('True_Odds_Calculator_2-way'!B130="","",'True_Odds_Calculator_2-way'!B130)</f>
        <v>2.37</v>
      </c>
      <c r="C129" s="4">
        <f t="shared" si="11"/>
        <v>0.61349693251533743</v>
      </c>
      <c r="D129">
        <f t="shared" si="12"/>
        <v>0.42194092827004215</v>
      </c>
      <c r="E129">
        <f t="shared" si="13"/>
        <v>3.5437860785379582E-2</v>
      </c>
      <c r="F129">
        <f t="shared" si="14"/>
        <v>-0.22342160441096537</v>
      </c>
      <c r="G129">
        <v>0</v>
      </c>
      <c r="H129">
        <f t="shared" si="15"/>
        <v>0.2588594651963449</v>
      </c>
      <c r="I129">
        <f t="shared" si="16"/>
        <v>-1.0763894728677108</v>
      </c>
      <c r="J129">
        <f t="shared" si="17"/>
        <v>1.0763894728677108</v>
      </c>
      <c r="K129">
        <f t="shared" si="18"/>
        <v>0.59590303509172793</v>
      </c>
      <c r="L129">
        <f t="shared" si="19"/>
        <v>0.40409696490827207</v>
      </c>
      <c r="M129">
        <f t="shared" si="20"/>
        <v>1.6781253679066579</v>
      </c>
      <c r="N129">
        <f t="shared" si="21"/>
        <v>2.4746535778287639</v>
      </c>
    </row>
    <row r="130" spans="1:14" x14ac:dyDescent="0.25">
      <c r="A130" s="4">
        <f>IF('True_Odds_Calculator_2-way'!A131="","",'True_Odds_Calculator_2-way'!A131)</f>
        <v>2.13</v>
      </c>
      <c r="B130" s="4">
        <f>IF('True_Odds_Calculator_2-way'!B131="","",'True_Odds_Calculator_2-way'!B131)</f>
        <v>1.79</v>
      </c>
      <c r="C130" s="4">
        <f t="shared" si="11"/>
        <v>0.46948356807511737</v>
      </c>
      <c r="D130">
        <f t="shared" si="12"/>
        <v>0.55865921787709494</v>
      </c>
      <c r="E130">
        <f t="shared" si="13"/>
        <v>2.8142785952212312E-2</v>
      </c>
      <c r="F130">
        <f t="shared" si="14"/>
        <v>-0.2341385369947806</v>
      </c>
      <c r="G130">
        <v>0</v>
      </c>
      <c r="H130">
        <f t="shared" si="15"/>
        <v>0.26228132294699291</v>
      </c>
      <c r="I130">
        <f t="shared" si="16"/>
        <v>-1.0583936671670078</v>
      </c>
      <c r="J130">
        <f t="shared" si="17"/>
        <v>1.0583936671670078</v>
      </c>
      <c r="K130">
        <f t="shared" si="18"/>
        <v>0.45537654905878816</v>
      </c>
      <c r="L130">
        <f t="shared" si="19"/>
        <v>0.5446234509412119</v>
      </c>
      <c r="M130">
        <f t="shared" si="20"/>
        <v>2.1959848438987186</v>
      </c>
      <c r="N130">
        <f t="shared" si="21"/>
        <v>1.8361309970619364</v>
      </c>
    </row>
    <row r="131" spans="1:14" x14ac:dyDescent="0.25">
      <c r="A131" s="4">
        <f>IF('True_Odds_Calculator_2-way'!A132="","",'True_Odds_Calculator_2-way'!A132)</f>
        <v>2.77</v>
      </c>
      <c r="B131" s="4">
        <f>IF('True_Odds_Calculator_2-way'!B132="","",'True_Odds_Calculator_2-way'!B132)</f>
        <v>1.48</v>
      </c>
      <c r="C131" s="4">
        <f t="shared" ref="C131:C194" si="22">1/A131</f>
        <v>0.36101083032490977</v>
      </c>
      <c r="D131">
        <f t="shared" ref="D131:D194" si="23">1/B131</f>
        <v>0.67567567567567566</v>
      </c>
      <c r="E131">
        <f t="shared" ref="E131:E194" si="24">C131+D131-1</f>
        <v>3.6686506000585428E-2</v>
      </c>
      <c r="F131">
        <f t="shared" ref="F131:F194" si="25">C131+D131-(C131*D131)-1</f>
        <v>-0.20723973070543467</v>
      </c>
      <c r="G131">
        <v>0</v>
      </c>
      <c r="H131">
        <f t="shared" ref="H131:H194" si="26">C131*D131</f>
        <v>0.24392623670602012</v>
      </c>
      <c r="I131">
        <f t="shared" ref="I131:I194" si="27">((-4*F131*H131)^0.5)/(2*F131)</f>
        <v>-1.0849075915068656</v>
      </c>
      <c r="J131">
        <f t="shared" ref="J131:J194" si="28">(-((-4*F131*H131)^0.5))/(2*F131)</f>
        <v>1.0849075915068656</v>
      </c>
      <c r="K131">
        <f t="shared" ref="K131:K194" si="29">IF(A131="","",(C131/($J131+C131-($J131*C131))))</f>
        <v>0.34243216259242865</v>
      </c>
      <c r="L131">
        <f t="shared" ref="L131:L194" si="30">IF(B131="","",(D131/($J131+D131-($J131*D131))))</f>
        <v>0.6575678374075713</v>
      </c>
      <c r="M131">
        <f t="shared" ref="M131:M194" si="31">IF(A131="","",1/K131)</f>
        <v>2.9202864369671522</v>
      </c>
      <c r="N131">
        <f t="shared" ref="N131:N194" si="32">IF(B131="","",1/L131)</f>
        <v>1.5207556439232957</v>
      </c>
    </row>
    <row r="132" spans="1:14" x14ac:dyDescent="0.25">
      <c r="A132" s="4">
        <f>IF('True_Odds_Calculator_2-way'!A133="","",'True_Odds_Calculator_2-way'!A133)</f>
        <v>2.88</v>
      </c>
      <c r="B132" s="4">
        <f>IF('True_Odds_Calculator_2-way'!B133="","",'True_Odds_Calculator_2-way'!B133)</f>
        <v>1.45</v>
      </c>
      <c r="C132" s="4">
        <f t="shared" si="22"/>
        <v>0.34722222222222221</v>
      </c>
      <c r="D132">
        <f t="shared" si="23"/>
        <v>0.68965517241379315</v>
      </c>
      <c r="E132">
        <f t="shared" si="24"/>
        <v>3.687739463601547E-2</v>
      </c>
      <c r="F132">
        <f t="shared" si="25"/>
        <v>-0.2025862068965516</v>
      </c>
      <c r="G132">
        <v>0</v>
      </c>
      <c r="H132">
        <f t="shared" si="26"/>
        <v>0.23946360153256704</v>
      </c>
      <c r="I132">
        <f t="shared" si="27"/>
        <v>-1.0872134550890706</v>
      </c>
      <c r="J132">
        <f t="shared" si="28"/>
        <v>1.0872134550890706</v>
      </c>
      <c r="K132">
        <f t="shared" si="29"/>
        <v>0.32851928881493242</v>
      </c>
      <c r="L132">
        <f t="shared" si="30"/>
        <v>0.67148071118506758</v>
      </c>
      <c r="M132">
        <f t="shared" si="31"/>
        <v>3.0439612955674531</v>
      </c>
      <c r="N132">
        <f t="shared" si="32"/>
        <v>1.4892460547900814</v>
      </c>
    </row>
    <row r="133" spans="1:14" x14ac:dyDescent="0.25">
      <c r="A133" s="4">
        <f>IF('True_Odds_Calculator_2-way'!A134="","",'True_Odds_Calculator_2-way'!A134)</f>
        <v>1.58</v>
      </c>
      <c r="B133" s="4">
        <f>IF('True_Odds_Calculator_2-way'!B134="","",'True_Odds_Calculator_2-way'!B134)</f>
        <v>2.41</v>
      </c>
      <c r="C133" s="4">
        <f t="shared" si="22"/>
        <v>0.63291139240506322</v>
      </c>
      <c r="D133">
        <f t="shared" si="23"/>
        <v>0.41493775933609955</v>
      </c>
      <c r="E133">
        <f t="shared" si="24"/>
        <v>4.7849151741162776E-2</v>
      </c>
      <c r="F133">
        <f t="shared" si="25"/>
        <v>-0.214769683281685</v>
      </c>
      <c r="G133">
        <v>0</v>
      </c>
      <c r="H133">
        <f t="shared" si="26"/>
        <v>0.26261883502284777</v>
      </c>
      <c r="I133">
        <f t="shared" si="27"/>
        <v>-1.1057996468120721</v>
      </c>
      <c r="J133">
        <f t="shared" si="28"/>
        <v>1.1057996468120721</v>
      </c>
      <c r="K133">
        <f t="shared" si="29"/>
        <v>0.60924945643022566</v>
      </c>
      <c r="L133">
        <f t="shared" si="30"/>
        <v>0.39075054356977457</v>
      </c>
      <c r="M133">
        <f t="shared" si="31"/>
        <v>1.6413637951510016</v>
      </c>
      <c r="N133">
        <f t="shared" si="32"/>
        <v>2.5591775020050216</v>
      </c>
    </row>
    <row r="134" spans="1:14" x14ac:dyDescent="0.25">
      <c r="A134" s="4">
        <f>IF('True_Odds_Calculator_2-way'!A135="","",'True_Odds_Calculator_2-way'!A135)</f>
        <v>1.72</v>
      </c>
      <c r="B134" s="4">
        <f>IF('True_Odds_Calculator_2-way'!B135="","",'True_Odds_Calculator_2-way'!B135)</f>
        <v>2.02</v>
      </c>
      <c r="C134" s="4">
        <f t="shared" si="22"/>
        <v>0.58139534883720934</v>
      </c>
      <c r="D134">
        <f t="shared" si="23"/>
        <v>0.49504950495049505</v>
      </c>
      <c r="E134">
        <f t="shared" si="24"/>
        <v>7.6444853787704492E-2</v>
      </c>
      <c r="F134">
        <f t="shared" si="25"/>
        <v>-0.21137462583467637</v>
      </c>
      <c r="G134">
        <v>0</v>
      </c>
      <c r="H134">
        <f t="shared" si="26"/>
        <v>0.28781947962238086</v>
      </c>
      <c r="I134">
        <f t="shared" si="27"/>
        <v>-1.1669000700233418</v>
      </c>
      <c r="J134">
        <f t="shared" si="28"/>
        <v>1.1669000700233418</v>
      </c>
      <c r="K134">
        <f t="shared" si="29"/>
        <v>0.54342862858286001</v>
      </c>
      <c r="L134">
        <f t="shared" si="30"/>
        <v>0.45657137141713988</v>
      </c>
      <c r="M134">
        <f t="shared" si="31"/>
        <v>1.8401680504168059</v>
      </c>
      <c r="N134">
        <f t="shared" si="32"/>
        <v>2.190238071423809</v>
      </c>
    </row>
    <row r="135" spans="1:14" x14ac:dyDescent="0.25">
      <c r="A135" s="4">
        <f>IF('True_Odds_Calculator_2-way'!A136="","",'True_Odds_Calculator_2-way'!A136)</f>
        <v>1.62</v>
      </c>
      <c r="B135" s="4">
        <f>IF('True_Odds_Calculator_2-way'!B136="","",'True_Odds_Calculator_2-way'!B136)</f>
        <v>2.38</v>
      </c>
      <c r="C135" s="4">
        <f t="shared" si="22"/>
        <v>0.61728395061728392</v>
      </c>
      <c r="D135">
        <f t="shared" si="23"/>
        <v>0.42016806722689076</v>
      </c>
      <c r="E135">
        <f t="shared" si="24"/>
        <v>3.7452017844174623E-2</v>
      </c>
      <c r="F135">
        <f t="shared" si="25"/>
        <v>-0.22191098661686903</v>
      </c>
      <c r="G135">
        <v>0</v>
      </c>
      <c r="H135">
        <f t="shared" si="26"/>
        <v>0.25936300446104366</v>
      </c>
      <c r="I135">
        <f t="shared" si="27"/>
        <v>-1.0810968751610261</v>
      </c>
      <c r="J135">
        <f t="shared" si="28"/>
        <v>1.0810968751610261</v>
      </c>
      <c r="K135">
        <f t="shared" si="29"/>
        <v>0.59870199159503401</v>
      </c>
      <c r="L135">
        <f t="shared" si="30"/>
        <v>0.4012980084049661</v>
      </c>
      <c r="M135">
        <f t="shared" si="31"/>
        <v>1.6702800625998362</v>
      </c>
      <c r="N135">
        <f t="shared" si="32"/>
        <v>2.4919136877222163</v>
      </c>
    </row>
    <row r="136" spans="1:14" x14ac:dyDescent="0.25">
      <c r="A136" s="4">
        <f>IF('True_Odds_Calculator_2-way'!A137="","",'True_Odds_Calculator_2-way'!A137)</f>
        <v>2.57</v>
      </c>
      <c r="B136" s="4">
        <f>IF('True_Odds_Calculator_2-way'!B137="","",'True_Odds_Calculator_2-way'!B137)</f>
        <v>1.56</v>
      </c>
      <c r="C136" s="4">
        <f t="shared" si="22"/>
        <v>0.38910505836575876</v>
      </c>
      <c r="D136">
        <f t="shared" si="23"/>
        <v>0.64102564102564097</v>
      </c>
      <c r="E136">
        <f t="shared" si="24"/>
        <v>3.0130699391399673E-2</v>
      </c>
      <c r="F136">
        <f t="shared" si="25"/>
        <v>-0.2192956200738303</v>
      </c>
      <c r="G136">
        <v>0</v>
      </c>
      <c r="H136">
        <f t="shared" si="26"/>
        <v>0.24942631946522995</v>
      </c>
      <c r="I136">
        <f t="shared" si="27"/>
        <v>-1.066488459484171</v>
      </c>
      <c r="J136">
        <f t="shared" si="28"/>
        <v>1.066488459484171</v>
      </c>
      <c r="K136">
        <f t="shared" si="29"/>
        <v>0.37391747879057763</v>
      </c>
      <c r="L136">
        <f t="shared" si="30"/>
        <v>0.62608252120942243</v>
      </c>
      <c r="M136">
        <f t="shared" si="31"/>
        <v>2.6743868813901486</v>
      </c>
      <c r="N136">
        <f t="shared" si="32"/>
        <v>1.5972335373111359</v>
      </c>
    </row>
    <row r="137" spans="1:14" x14ac:dyDescent="0.25">
      <c r="A137" s="4">
        <f>IF('True_Odds_Calculator_2-way'!A138="","",'True_Odds_Calculator_2-way'!A138)</f>
        <v>1.79</v>
      </c>
      <c r="B137" s="4">
        <f>IF('True_Odds_Calculator_2-way'!B138="","",'True_Odds_Calculator_2-way'!B138)</f>
        <v>2.0499999999999998</v>
      </c>
      <c r="C137" s="4">
        <f t="shared" si="22"/>
        <v>0.55865921787709494</v>
      </c>
      <c r="D137">
        <f t="shared" si="23"/>
        <v>0.48780487804878053</v>
      </c>
      <c r="E137">
        <f t="shared" si="24"/>
        <v>4.6464095925875526E-2</v>
      </c>
      <c r="F137">
        <f t="shared" si="25"/>
        <v>-0.22605259572148784</v>
      </c>
      <c r="G137">
        <v>0</v>
      </c>
      <c r="H137">
        <f t="shared" si="26"/>
        <v>0.27251669164736342</v>
      </c>
      <c r="I137">
        <f t="shared" si="27"/>
        <v>-1.0979733645872189</v>
      </c>
      <c r="J137">
        <f t="shared" si="28"/>
        <v>1.0979733645872189</v>
      </c>
      <c r="K137">
        <f t="shared" si="29"/>
        <v>0.53550420798039233</v>
      </c>
      <c r="L137">
        <f t="shared" si="30"/>
        <v>0.46449579201960772</v>
      </c>
      <c r="M137">
        <f t="shared" si="31"/>
        <v>1.8673989580239028</v>
      </c>
      <c r="N137">
        <f t="shared" si="32"/>
        <v>2.1528720328165796</v>
      </c>
    </row>
    <row r="138" spans="1:14" x14ac:dyDescent="0.25">
      <c r="A138" s="4">
        <f>IF('True_Odds_Calculator_2-way'!A139="","",'True_Odds_Calculator_2-way'!A139)</f>
        <v>1.72</v>
      </c>
      <c r="B138" s="4">
        <f>IF('True_Odds_Calculator_2-way'!B139="","",'True_Odds_Calculator_2-way'!B139)</f>
        <v>2.2200000000000002</v>
      </c>
      <c r="C138" s="4">
        <f t="shared" si="22"/>
        <v>0.58139534883720934</v>
      </c>
      <c r="D138">
        <f t="shared" si="23"/>
        <v>0.4504504504504504</v>
      </c>
      <c r="E138">
        <f t="shared" si="24"/>
        <v>3.1845799287659737E-2</v>
      </c>
      <c r="F138">
        <f t="shared" si="25"/>
        <v>-0.23004399748585791</v>
      </c>
      <c r="G138">
        <v>0</v>
      </c>
      <c r="H138">
        <f t="shared" si="26"/>
        <v>0.2618897967735177</v>
      </c>
      <c r="I138">
        <f t="shared" si="27"/>
        <v>-1.0669739994407998</v>
      </c>
      <c r="J138">
        <f t="shared" si="28"/>
        <v>1.0669739994407998</v>
      </c>
      <c r="K138">
        <f t="shared" si="29"/>
        <v>0.56554007778240289</v>
      </c>
      <c r="L138">
        <f t="shared" si="30"/>
        <v>0.43445992221759705</v>
      </c>
      <c r="M138">
        <f t="shared" si="31"/>
        <v>1.768221279597376</v>
      </c>
      <c r="N138">
        <f t="shared" si="32"/>
        <v>2.3017082793177757</v>
      </c>
    </row>
    <row r="139" spans="1:14" x14ac:dyDescent="0.25">
      <c r="A139" s="4">
        <f>IF('True_Odds_Calculator_2-way'!A140="","",'True_Odds_Calculator_2-way'!A140)</f>
        <v>2.4300000000000002</v>
      </c>
      <c r="B139" s="4">
        <f>IF('True_Odds_Calculator_2-way'!B140="","",'True_Odds_Calculator_2-way'!B140)</f>
        <v>1.62</v>
      </c>
      <c r="C139" s="4">
        <f t="shared" si="22"/>
        <v>0.41152263374485593</v>
      </c>
      <c r="D139">
        <f t="shared" si="23"/>
        <v>0.61728395061728392</v>
      </c>
      <c r="E139">
        <f t="shared" si="24"/>
        <v>2.8806584362139898E-2</v>
      </c>
      <c r="F139">
        <f t="shared" si="25"/>
        <v>-0.2252197327643144</v>
      </c>
      <c r="G139">
        <v>0</v>
      </c>
      <c r="H139">
        <f t="shared" si="26"/>
        <v>0.25402631712645424</v>
      </c>
      <c r="I139">
        <f t="shared" si="27"/>
        <v>-1.0620284147379508</v>
      </c>
      <c r="J139">
        <f t="shared" si="28"/>
        <v>1.0620284147379508</v>
      </c>
      <c r="K139">
        <f t="shared" si="29"/>
        <v>0.39703011420576217</v>
      </c>
      <c r="L139">
        <f t="shared" si="30"/>
        <v>0.60296988579423783</v>
      </c>
      <c r="M139">
        <f t="shared" si="31"/>
        <v>2.5187006330752704</v>
      </c>
      <c r="N139">
        <f t="shared" si="32"/>
        <v>1.6584576171375296</v>
      </c>
    </row>
    <row r="140" spans="1:14" x14ac:dyDescent="0.25">
      <c r="A140" s="4">
        <f>IF('True_Odds_Calculator_2-way'!A141="","",'True_Odds_Calculator_2-way'!A141)</f>
        <v>2.09</v>
      </c>
      <c r="B140" s="4">
        <f>IF('True_Odds_Calculator_2-way'!B141="","",'True_Odds_Calculator_2-way'!B141)</f>
        <v>1.8</v>
      </c>
      <c r="C140" s="4">
        <f t="shared" si="22"/>
        <v>0.47846889952153115</v>
      </c>
      <c r="D140">
        <f t="shared" si="23"/>
        <v>0.55555555555555558</v>
      </c>
      <c r="E140">
        <f t="shared" si="24"/>
        <v>3.4024455077086735E-2</v>
      </c>
      <c r="F140">
        <f t="shared" si="25"/>
        <v>-0.23179160021265277</v>
      </c>
      <c r="G140">
        <v>0</v>
      </c>
      <c r="H140">
        <f t="shared" si="26"/>
        <v>0.26581605528973956</v>
      </c>
      <c r="I140">
        <f t="shared" si="27"/>
        <v>-1.0708823421952987</v>
      </c>
      <c r="J140">
        <f t="shared" si="28"/>
        <v>1.0708823421952987</v>
      </c>
      <c r="K140">
        <f t="shared" si="29"/>
        <v>0.46141173239413841</v>
      </c>
      <c r="L140">
        <f t="shared" si="30"/>
        <v>0.53858826760586154</v>
      </c>
      <c r="M140">
        <f t="shared" si="31"/>
        <v>2.1672617529928755</v>
      </c>
      <c r="N140">
        <f t="shared" si="32"/>
        <v>1.8567058737562385</v>
      </c>
    </row>
    <row r="141" spans="1:14" x14ac:dyDescent="0.25">
      <c r="A141" s="4">
        <f>IF('True_Odds_Calculator_2-way'!A142="","",'True_Odds_Calculator_2-way'!A142)</f>
        <v>2.2599999999999998</v>
      </c>
      <c r="B141" s="4">
        <f>IF('True_Odds_Calculator_2-way'!B142="","",'True_Odds_Calculator_2-way'!B142)</f>
        <v>1.69</v>
      </c>
      <c r="C141" s="4">
        <f t="shared" si="22"/>
        <v>0.44247787610619471</v>
      </c>
      <c r="D141">
        <f t="shared" si="23"/>
        <v>0.59171597633136097</v>
      </c>
      <c r="E141">
        <f t="shared" si="24"/>
        <v>3.4193852437555794E-2</v>
      </c>
      <c r="F141">
        <f t="shared" si="25"/>
        <v>-0.22762737602764815</v>
      </c>
      <c r="G141">
        <v>0</v>
      </c>
      <c r="H141">
        <f t="shared" si="26"/>
        <v>0.261821228465204</v>
      </c>
      <c r="I141">
        <f t="shared" si="27"/>
        <v>-1.0724824201463119</v>
      </c>
      <c r="J141">
        <f t="shared" si="28"/>
        <v>1.0724824201463119</v>
      </c>
      <c r="K141">
        <f t="shared" si="29"/>
        <v>0.42529160714947917</v>
      </c>
      <c r="L141">
        <f t="shared" si="30"/>
        <v>0.57470839285052078</v>
      </c>
      <c r="M141">
        <f t="shared" si="31"/>
        <v>2.351327849384353</v>
      </c>
      <c r="N141">
        <f t="shared" si="32"/>
        <v>1.7400128699009547</v>
      </c>
    </row>
    <row r="142" spans="1:14" x14ac:dyDescent="0.25">
      <c r="A142" s="4">
        <f>IF('True_Odds_Calculator_2-way'!A143="","",'True_Odds_Calculator_2-way'!A143)</f>
        <v>1.81</v>
      </c>
      <c r="B142" s="4">
        <f>IF('True_Odds_Calculator_2-way'!B143="","",'True_Odds_Calculator_2-way'!B143)</f>
        <v>2.0699999999999998</v>
      </c>
      <c r="C142" s="4">
        <f t="shared" si="22"/>
        <v>0.5524861878453039</v>
      </c>
      <c r="D142">
        <f t="shared" si="23"/>
        <v>0.48309178743961356</v>
      </c>
      <c r="E142">
        <f t="shared" si="24"/>
        <v>3.5577975284917462E-2</v>
      </c>
      <c r="F142">
        <f t="shared" si="25"/>
        <v>-0.23132356473696847</v>
      </c>
      <c r="G142">
        <v>0</v>
      </c>
      <c r="H142">
        <f t="shared" si="26"/>
        <v>0.26690154002188599</v>
      </c>
      <c r="I142">
        <f t="shared" si="27"/>
        <v>-1.0741516544951821</v>
      </c>
      <c r="J142">
        <f t="shared" si="28"/>
        <v>1.0741516544951821</v>
      </c>
      <c r="K142">
        <f t="shared" si="29"/>
        <v>0.53474138865009979</v>
      </c>
      <c r="L142">
        <f t="shared" si="30"/>
        <v>0.46525861134990021</v>
      </c>
      <c r="M142">
        <f t="shared" si="31"/>
        <v>1.8700628401410975</v>
      </c>
      <c r="N142">
        <f t="shared" si="32"/>
        <v>2.1493422703098441</v>
      </c>
    </row>
    <row r="143" spans="1:14" x14ac:dyDescent="0.25">
      <c r="A143" s="4">
        <f>IF('True_Odds_Calculator_2-way'!A144="","",'True_Odds_Calculator_2-way'!A144)</f>
        <v>1.76</v>
      </c>
      <c r="B143" s="4">
        <f>IF('True_Odds_Calculator_2-way'!B144="","",'True_Odds_Calculator_2-way'!B144)</f>
        <v>2.15</v>
      </c>
      <c r="C143" s="4">
        <f t="shared" si="22"/>
        <v>0.56818181818181823</v>
      </c>
      <c r="D143">
        <f t="shared" si="23"/>
        <v>0.46511627906976744</v>
      </c>
      <c r="E143">
        <f t="shared" si="24"/>
        <v>3.3298097251585723E-2</v>
      </c>
      <c r="F143">
        <f t="shared" si="25"/>
        <v>-0.23097251585623668</v>
      </c>
      <c r="G143">
        <v>0</v>
      </c>
      <c r="H143">
        <f t="shared" si="26"/>
        <v>0.26427061310782241</v>
      </c>
      <c r="I143">
        <f t="shared" si="27"/>
        <v>-1.0696563746013956</v>
      </c>
      <c r="J143">
        <f t="shared" si="28"/>
        <v>1.0696563746013956</v>
      </c>
      <c r="K143">
        <f t="shared" si="29"/>
        <v>0.5515905861496937</v>
      </c>
      <c r="L143">
        <f t="shared" si="30"/>
        <v>0.44840941385030625</v>
      </c>
      <c r="M143">
        <f t="shared" si="31"/>
        <v>1.8129388446970602</v>
      </c>
      <c r="N143">
        <f t="shared" si="32"/>
        <v>2.2301048307916052</v>
      </c>
    </row>
    <row r="144" spans="1:14" x14ac:dyDescent="0.25">
      <c r="A144" s="4">
        <f>IF('True_Odds_Calculator_2-way'!A145="","",'True_Odds_Calculator_2-way'!A145)</f>
        <v>2.02</v>
      </c>
      <c r="B144" s="4">
        <f>IF('True_Odds_Calculator_2-way'!B145="","",'True_Odds_Calculator_2-way'!B145)</f>
        <v>1.87</v>
      </c>
      <c r="C144" s="4">
        <f t="shared" si="22"/>
        <v>0.49504950495049505</v>
      </c>
      <c r="D144">
        <f t="shared" si="23"/>
        <v>0.53475935828876997</v>
      </c>
      <c r="E144">
        <f t="shared" si="24"/>
        <v>2.9808863239265015E-2</v>
      </c>
      <c r="F144">
        <f t="shared" si="25"/>
        <v>-0.23492349234923493</v>
      </c>
      <c r="G144">
        <v>0</v>
      </c>
      <c r="H144">
        <f t="shared" si="26"/>
        <v>0.2647323555885</v>
      </c>
      <c r="I144">
        <f t="shared" si="27"/>
        <v>-1.0615495921641367</v>
      </c>
      <c r="J144">
        <f t="shared" si="28"/>
        <v>1.0615495921641367</v>
      </c>
      <c r="K144">
        <f t="shared" si="29"/>
        <v>0.48012738724303272</v>
      </c>
      <c r="L144">
        <f t="shared" si="30"/>
        <v>0.51987261275696728</v>
      </c>
      <c r="M144">
        <f t="shared" si="31"/>
        <v>2.0827805840074194</v>
      </c>
      <c r="N144">
        <f t="shared" si="32"/>
        <v>1.9235481451827992</v>
      </c>
    </row>
    <row r="145" spans="1:14" x14ac:dyDescent="0.25">
      <c r="A145" s="4">
        <f>IF('True_Odds_Calculator_2-way'!A146="","",'True_Odds_Calculator_2-way'!A146)</f>
        <v>2.2799999999999998</v>
      </c>
      <c r="B145" s="4">
        <f>IF('True_Odds_Calculator_2-way'!B146="","",'True_Odds_Calculator_2-way'!B146)</f>
        <v>1.68</v>
      </c>
      <c r="C145" s="4">
        <f t="shared" si="22"/>
        <v>0.43859649122807021</v>
      </c>
      <c r="D145">
        <f t="shared" si="23"/>
        <v>0.59523809523809523</v>
      </c>
      <c r="E145">
        <f t="shared" si="24"/>
        <v>3.383458646616555E-2</v>
      </c>
      <c r="F145">
        <f t="shared" si="25"/>
        <v>-0.2272347535505429</v>
      </c>
      <c r="G145">
        <v>0</v>
      </c>
      <c r="H145">
        <f t="shared" si="26"/>
        <v>0.26106934001670845</v>
      </c>
      <c r="I145">
        <f t="shared" si="27"/>
        <v>-1.0718661571406805</v>
      </c>
      <c r="J145">
        <f t="shared" si="28"/>
        <v>1.0718661571406805</v>
      </c>
      <c r="K145">
        <f t="shared" si="29"/>
        <v>0.42158717195874679</v>
      </c>
      <c r="L145">
        <f t="shared" si="30"/>
        <v>0.57841282804125305</v>
      </c>
      <c r="M145">
        <f t="shared" si="31"/>
        <v>2.3719886811400706</v>
      </c>
      <c r="N145">
        <f t="shared" si="32"/>
        <v>1.728868986855663</v>
      </c>
    </row>
    <row r="146" spans="1:14" x14ac:dyDescent="0.25">
      <c r="A146" s="4">
        <f>IF('True_Odds_Calculator_2-way'!A147="","",'True_Odds_Calculator_2-way'!A147)</f>
        <v>1.61</v>
      </c>
      <c r="B146" s="4">
        <f>IF('True_Odds_Calculator_2-way'!B147="","",'True_Odds_Calculator_2-way'!B147)</f>
        <v>2.41</v>
      </c>
      <c r="C146" s="4">
        <f t="shared" si="22"/>
        <v>0.6211180124223602</v>
      </c>
      <c r="D146">
        <f t="shared" si="23"/>
        <v>0.41493775933609955</v>
      </c>
      <c r="E146">
        <f t="shared" si="24"/>
        <v>3.6055771758459754E-2</v>
      </c>
      <c r="F146">
        <f t="shared" si="25"/>
        <v>-0.22166954459936605</v>
      </c>
      <c r="G146">
        <v>0</v>
      </c>
      <c r="H146">
        <f t="shared" si="26"/>
        <v>0.25772531635782581</v>
      </c>
      <c r="I146">
        <f t="shared" si="27"/>
        <v>-1.0782650440285155</v>
      </c>
      <c r="J146">
        <f t="shared" si="28"/>
        <v>1.0782650440285155</v>
      </c>
      <c r="K146">
        <f t="shared" si="29"/>
        <v>0.60323029453884203</v>
      </c>
      <c r="L146">
        <f t="shared" si="30"/>
        <v>0.39676970546115803</v>
      </c>
      <c r="M146">
        <f t="shared" si="31"/>
        <v>1.6577416768573945</v>
      </c>
      <c r="N146">
        <f t="shared" si="32"/>
        <v>2.5203537120802069</v>
      </c>
    </row>
    <row r="147" spans="1:14" x14ac:dyDescent="0.25">
      <c r="A147" s="4">
        <f>IF('True_Odds_Calculator_2-way'!A148="","",'True_Odds_Calculator_2-way'!A148)</f>
        <v>1.88</v>
      </c>
      <c r="B147" s="4">
        <f>IF('True_Odds_Calculator_2-way'!B148="","",'True_Odds_Calculator_2-way'!B148)</f>
        <v>2</v>
      </c>
      <c r="C147" s="4">
        <f t="shared" si="22"/>
        <v>0.53191489361702127</v>
      </c>
      <c r="D147">
        <f t="shared" si="23"/>
        <v>0.5</v>
      </c>
      <c r="E147">
        <f t="shared" si="24"/>
        <v>3.1914893617021267E-2</v>
      </c>
      <c r="F147">
        <f t="shared" si="25"/>
        <v>-0.23404255319148937</v>
      </c>
      <c r="G147">
        <v>0</v>
      </c>
      <c r="H147">
        <f t="shared" si="26"/>
        <v>0.26595744680851063</v>
      </c>
      <c r="I147">
        <f t="shared" si="27"/>
        <v>-1.0660035817780522</v>
      </c>
      <c r="J147">
        <f t="shared" si="28"/>
        <v>1.0660035817780522</v>
      </c>
      <c r="K147">
        <f t="shared" si="29"/>
        <v>0.51597373362761745</v>
      </c>
      <c r="L147">
        <f t="shared" si="30"/>
        <v>0.48402626637238261</v>
      </c>
      <c r="M147">
        <f t="shared" si="31"/>
        <v>1.9380831519646857</v>
      </c>
      <c r="N147">
        <f t="shared" si="32"/>
        <v>2.0660035817780522</v>
      </c>
    </row>
    <row r="148" spans="1:14" x14ac:dyDescent="0.25">
      <c r="A148" s="4">
        <f>IF('True_Odds_Calculator_2-way'!A149="","",'True_Odds_Calculator_2-way'!A149)</f>
        <v>2.7</v>
      </c>
      <c r="B148" s="4">
        <f>IF('True_Odds_Calculator_2-way'!B149="","",'True_Odds_Calculator_2-way'!B149)</f>
        <v>1.51</v>
      </c>
      <c r="C148" s="4">
        <f t="shared" si="22"/>
        <v>0.37037037037037035</v>
      </c>
      <c r="D148">
        <f t="shared" si="23"/>
        <v>0.66225165562913912</v>
      </c>
      <c r="E148">
        <f t="shared" si="24"/>
        <v>3.2622025999509585E-2</v>
      </c>
      <c r="F148">
        <f t="shared" si="25"/>
        <v>-0.21265636497424567</v>
      </c>
      <c r="G148">
        <v>0</v>
      </c>
      <c r="H148">
        <f t="shared" si="26"/>
        <v>0.24527839097375523</v>
      </c>
      <c r="I148">
        <f t="shared" si="27"/>
        <v>-1.0739657990297378</v>
      </c>
      <c r="J148">
        <f t="shared" si="28"/>
        <v>1.0739657990297378</v>
      </c>
      <c r="K148">
        <f t="shared" si="29"/>
        <v>0.35388936786452291</v>
      </c>
      <c r="L148">
        <f t="shared" si="30"/>
        <v>0.64611063213547693</v>
      </c>
      <c r="M148">
        <f t="shared" si="31"/>
        <v>2.8257418583505545</v>
      </c>
      <c r="N148">
        <f t="shared" si="32"/>
        <v>1.5477225575051663</v>
      </c>
    </row>
    <row r="149" spans="1:14" x14ac:dyDescent="0.25">
      <c r="A149" s="4">
        <f>IF('True_Odds_Calculator_2-way'!A150="","",'True_Odds_Calculator_2-way'!A150)</f>
        <v>2.44</v>
      </c>
      <c r="B149" s="4">
        <f>IF('True_Odds_Calculator_2-way'!B150="","",'True_Odds_Calculator_2-way'!B150)</f>
        <v>1.61</v>
      </c>
      <c r="C149" s="4">
        <f t="shared" si="22"/>
        <v>0.4098360655737705</v>
      </c>
      <c r="D149">
        <f t="shared" si="23"/>
        <v>0.6211180124223602</v>
      </c>
      <c r="E149">
        <f t="shared" si="24"/>
        <v>3.0954077996130813E-2</v>
      </c>
      <c r="F149">
        <f t="shared" si="25"/>
        <v>-0.22360248447204967</v>
      </c>
      <c r="G149">
        <v>0</v>
      </c>
      <c r="H149">
        <f t="shared" si="26"/>
        <v>0.25455656246818043</v>
      </c>
      <c r="I149">
        <f t="shared" si="27"/>
        <v>-1.0669739994407998</v>
      </c>
      <c r="J149">
        <f t="shared" si="28"/>
        <v>1.0669739994407998</v>
      </c>
      <c r="K149">
        <f t="shared" si="29"/>
        <v>0.39425296519132347</v>
      </c>
      <c r="L149">
        <f t="shared" si="30"/>
        <v>0.60574703480867642</v>
      </c>
      <c r="M149">
        <f t="shared" si="31"/>
        <v>2.5364425591947519</v>
      </c>
      <c r="N149">
        <f t="shared" si="32"/>
        <v>1.6508541396588881</v>
      </c>
    </row>
    <row r="150" spans="1:14" x14ac:dyDescent="0.25">
      <c r="A150" s="4">
        <f>IF('True_Odds_Calculator_2-way'!A151="","",'True_Odds_Calculator_2-way'!A151)</f>
        <v>2.61</v>
      </c>
      <c r="B150" s="4">
        <f>IF('True_Odds_Calculator_2-way'!B151="","",'True_Odds_Calculator_2-way'!B151)</f>
        <v>1.55</v>
      </c>
      <c r="C150" s="4">
        <f t="shared" si="22"/>
        <v>0.38314176245210729</v>
      </c>
      <c r="D150">
        <f t="shared" si="23"/>
        <v>0.64516129032258063</v>
      </c>
      <c r="E150">
        <f t="shared" si="24"/>
        <v>2.830305277468792E-2</v>
      </c>
      <c r="F150">
        <f t="shared" si="25"/>
        <v>-0.21888518106538135</v>
      </c>
      <c r="G150">
        <v>0</v>
      </c>
      <c r="H150">
        <f t="shared" si="26"/>
        <v>0.24718823384006922</v>
      </c>
      <c r="I150">
        <f t="shared" si="27"/>
        <v>-1.0626878549845029</v>
      </c>
      <c r="J150">
        <f t="shared" si="28"/>
        <v>1.0626878549845029</v>
      </c>
      <c r="K150">
        <f t="shared" si="29"/>
        <v>0.36887744866865801</v>
      </c>
      <c r="L150">
        <f t="shared" si="30"/>
        <v>0.63112255133134187</v>
      </c>
      <c r="M150">
        <f t="shared" si="31"/>
        <v>2.7109274465250492</v>
      </c>
      <c r="N150">
        <f t="shared" si="32"/>
        <v>1.5844783202414772</v>
      </c>
    </row>
    <row r="151" spans="1:14" x14ac:dyDescent="0.25">
      <c r="A151" s="4">
        <f>IF('True_Odds_Calculator_2-way'!A152="","",'True_Odds_Calculator_2-way'!A152)</f>
        <v>1.6</v>
      </c>
      <c r="B151" s="4">
        <f>IF('True_Odds_Calculator_2-way'!B152="","",'True_Odds_Calculator_2-way'!B152)</f>
        <v>2.39</v>
      </c>
      <c r="C151" s="4">
        <f t="shared" si="22"/>
        <v>0.625</v>
      </c>
      <c r="D151">
        <f t="shared" si="23"/>
        <v>0.41841004184100417</v>
      </c>
      <c r="E151">
        <f t="shared" si="24"/>
        <v>4.3410041841004166E-2</v>
      </c>
      <c r="F151">
        <f t="shared" si="25"/>
        <v>-0.21809623430962344</v>
      </c>
      <c r="G151">
        <v>0</v>
      </c>
      <c r="H151">
        <f t="shared" si="26"/>
        <v>0.2615062761506276</v>
      </c>
      <c r="I151">
        <f t="shared" si="27"/>
        <v>-1.0950071996960069</v>
      </c>
      <c r="J151">
        <f t="shared" si="28"/>
        <v>1.0950071996960069</v>
      </c>
      <c r="K151">
        <f t="shared" si="29"/>
        <v>0.6034987284221901</v>
      </c>
      <c r="L151">
        <f t="shared" si="30"/>
        <v>0.39650127157781001</v>
      </c>
      <c r="M151">
        <f t="shared" si="31"/>
        <v>1.6570043198176039</v>
      </c>
      <c r="N151">
        <f t="shared" si="32"/>
        <v>2.52206000757745</v>
      </c>
    </row>
    <row r="152" spans="1:14" x14ac:dyDescent="0.25">
      <c r="A152" s="4">
        <f>IF('True_Odds_Calculator_2-way'!A153="","",'True_Odds_Calculator_2-way'!A153)</f>
        <v>1.49</v>
      </c>
      <c r="B152" s="4">
        <f>IF('True_Odds_Calculator_2-way'!B153="","",'True_Odds_Calculator_2-way'!B153)</f>
        <v>2.72</v>
      </c>
      <c r="C152" s="4">
        <f t="shared" si="22"/>
        <v>0.67114093959731547</v>
      </c>
      <c r="D152">
        <f t="shared" si="23"/>
        <v>0.36764705882352938</v>
      </c>
      <c r="E152">
        <f t="shared" si="24"/>
        <v>3.8787998420844794E-2</v>
      </c>
      <c r="F152">
        <f t="shared" si="25"/>
        <v>-0.2079549940781682</v>
      </c>
      <c r="G152">
        <v>0</v>
      </c>
      <c r="H152">
        <f t="shared" si="26"/>
        <v>0.24674299249901302</v>
      </c>
      <c r="I152">
        <f t="shared" si="27"/>
        <v>-1.0892755023757474</v>
      </c>
      <c r="J152">
        <f t="shared" si="28"/>
        <v>1.0892755023757474</v>
      </c>
      <c r="K152">
        <f t="shared" si="29"/>
        <v>0.6519988671526179</v>
      </c>
      <c r="L152">
        <f t="shared" si="30"/>
        <v>0.34800113284738216</v>
      </c>
      <c r="M152">
        <f t="shared" si="31"/>
        <v>1.5337449961641161</v>
      </c>
      <c r="N152">
        <f t="shared" si="32"/>
        <v>2.8735538640862863</v>
      </c>
    </row>
    <row r="153" spans="1:14" x14ac:dyDescent="0.25">
      <c r="A153" s="4">
        <f>IF('True_Odds_Calculator_2-way'!A154="","",'True_Odds_Calculator_2-way'!A154)</f>
        <v>1.67</v>
      </c>
      <c r="B153" s="4">
        <f>IF('True_Odds_Calculator_2-way'!B154="","",'True_Odds_Calculator_2-way'!B154)</f>
        <v>2.2000000000000002</v>
      </c>
      <c r="C153" s="4">
        <f t="shared" si="22"/>
        <v>0.5988023952095809</v>
      </c>
      <c r="D153">
        <f t="shared" si="23"/>
        <v>0.45454545454545453</v>
      </c>
      <c r="E153">
        <f t="shared" si="24"/>
        <v>5.3347849755035481E-2</v>
      </c>
      <c r="F153">
        <f t="shared" si="25"/>
        <v>-0.21883505715841034</v>
      </c>
      <c r="G153">
        <v>0</v>
      </c>
      <c r="H153">
        <f t="shared" si="26"/>
        <v>0.27218290691344588</v>
      </c>
      <c r="I153">
        <f t="shared" si="27"/>
        <v>-1.1152493418636766</v>
      </c>
      <c r="J153">
        <f t="shared" si="28"/>
        <v>1.1152493418636766</v>
      </c>
      <c r="K153">
        <f t="shared" si="29"/>
        <v>0.57233873422944193</v>
      </c>
      <c r="L153">
        <f t="shared" si="30"/>
        <v>0.42766126577055791</v>
      </c>
      <c r="M153">
        <f t="shared" si="31"/>
        <v>1.7472170590486633</v>
      </c>
      <c r="N153">
        <f t="shared" si="32"/>
        <v>2.3382992102364124</v>
      </c>
    </row>
    <row r="154" spans="1:14" x14ac:dyDescent="0.25">
      <c r="A154" s="4">
        <f>IF('True_Odds_Calculator_2-way'!A155="","",'True_Odds_Calculator_2-way'!A155)</f>
        <v>2.04</v>
      </c>
      <c r="B154" s="4">
        <f>IF('True_Odds_Calculator_2-way'!B155="","",'True_Odds_Calculator_2-way'!B155)</f>
        <v>1.84</v>
      </c>
      <c r="C154" s="4">
        <f t="shared" si="22"/>
        <v>0.49019607843137253</v>
      </c>
      <c r="D154">
        <f t="shared" si="23"/>
        <v>0.54347826086956519</v>
      </c>
      <c r="E154">
        <f t="shared" si="24"/>
        <v>3.3674339300937772E-2</v>
      </c>
      <c r="F154">
        <f t="shared" si="25"/>
        <v>-0.23273657289002547</v>
      </c>
      <c r="G154">
        <v>0</v>
      </c>
      <c r="H154">
        <f t="shared" si="26"/>
        <v>0.2664109121909633</v>
      </c>
      <c r="I154">
        <f t="shared" si="27"/>
        <v>-1.0699012312772824</v>
      </c>
      <c r="J154">
        <f t="shared" si="28"/>
        <v>1.0699012312772824</v>
      </c>
      <c r="K154">
        <f t="shared" si="29"/>
        <v>0.47332857821916891</v>
      </c>
      <c r="L154">
        <f t="shared" si="30"/>
        <v>0.52667142178083093</v>
      </c>
      <c r="M154">
        <f t="shared" si="31"/>
        <v>2.1126972805283741</v>
      </c>
      <c r="N154">
        <f t="shared" si="32"/>
        <v>1.8987170342729172</v>
      </c>
    </row>
    <row r="155" spans="1:14" x14ac:dyDescent="0.25">
      <c r="A155" s="4">
        <f>IF('True_Odds_Calculator_2-way'!A156="","",'True_Odds_Calculator_2-way'!A156)</f>
        <v>2.39</v>
      </c>
      <c r="B155" s="4">
        <f>IF('True_Odds_Calculator_2-way'!B156="","",'True_Odds_Calculator_2-way'!B156)</f>
        <v>1.58</v>
      </c>
      <c r="C155" s="4">
        <f t="shared" si="22"/>
        <v>0.41841004184100417</v>
      </c>
      <c r="D155">
        <f t="shared" si="23"/>
        <v>0.63291139240506322</v>
      </c>
      <c r="E155">
        <f t="shared" si="24"/>
        <v>5.1321434246067277E-2</v>
      </c>
      <c r="F155">
        <f t="shared" si="25"/>
        <v>-0.21349504793178342</v>
      </c>
      <c r="G155">
        <v>0</v>
      </c>
      <c r="H155">
        <f t="shared" si="26"/>
        <v>0.2648164821778507</v>
      </c>
      <c r="I155">
        <f t="shared" si="27"/>
        <v>-1.1137266274738298</v>
      </c>
      <c r="J155">
        <f t="shared" si="28"/>
        <v>1.1137266274738298</v>
      </c>
      <c r="K155">
        <f t="shared" si="29"/>
        <v>0.39245235440666937</v>
      </c>
      <c r="L155">
        <f t="shared" si="30"/>
        <v>0.60754764559333074</v>
      </c>
      <c r="M155">
        <f t="shared" si="31"/>
        <v>2.5480800121886231</v>
      </c>
      <c r="N155">
        <f t="shared" si="32"/>
        <v>1.6459614439348218</v>
      </c>
    </row>
    <row r="156" spans="1:14" x14ac:dyDescent="0.25">
      <c r="A156" s="4">
        <f>IF('True_Odds_Calculator_2-way'!A157="","",'True_Odds_Calculator_2-way'!A157)</f>
        <v>1.55</v>
      </c>
      <c r="B156" s="4">
        <f>IF('True_Odds_Calculator_2-way'!B157="","",'True_Odds_Calculator_2-way'!B157)</f>
        <v>2.58</v>
      </c>
      <c r="C156" s="4">
        <f t="shared" si="22"/>
        <v>0.64516129032258063</v>
      </c>
      <c r="D156">
        <f t="shared" si="23"/>
        <v>0.38759689922480617</v>
      </c>
      <c r="E156">
        <f t="shared" si="24"/>
        <v>3.275818954738674E-2</v>
      </c>
      <c r="F156">
        <f t="shared" si="25"/>
        <v>-0.21730432608152039</v>
      </c>
      <c r="G156">
        <v>0</v>
      </c>
      <c r="H156">
        <f t="shared" si="26"/>
        <v>0.25006251562890719</v>
      </c>
      <c r="I156">
        <f t="shared" si="27"/>
        <v>-1.072729223145815</v>
      </c>
      <c r="J156">
        <f t="shared" si="28"/>
        <v>1.072729223145815</v>
      </c>
      <c r="K156">
        <f t="shared" si="29"/>
        <v>0.6289303932876571</v>
      </c>
      <c r="L156">
        <f t="shared" si="30"/>
        <v>0.37106960671234313</v>
      </c>
      <c r="M156">
        <f t="shared" si="31"/>
        <v>1.5900010727301979</v>
      </c>
      <c r="N156">
        <f t="shared" si="32"/>
        <v>2.6949121725703877</v>
      </c>
    </row>
    <row r="157" spans="1:14" x14ac:dyDescent="0.25">
      <c r="A157" s="4">
        <f>IF('True_Odds_Calculator_2-way'!A158="","",'True_Odds_Calculator_2-way'!A158)</f>
        <v>1.75</v>
      </c>
      <c r="B157" s="4">
        <f>IF('True_Odds_Calculator_2-way'!B158="","",'True_Odds_Calculator_2-way'!B158)</f>
        <v>2.16</v>
      </c>
      <c r="C157" s="4">
        <f t="shared" si="22"/>
        <v>0.5714285714285714</v>
      </c>
      <c r="D157">
        <f t="shared" si="23"/>
        <v>0.46296296296296291</v>
      </c>
      <c r="E157">
        <f t="shared" si="24"/>
        <v>3.4391534391534417E-2</v>
      </c>
      <c r="F157">
        <f t="shared" si="25"/>
        <v>-0.23015873015873001</v>
      </c>
      <c r="G157">
        <v>0</v>
      </c>
      <c r="H157">
        <f t="shared" si="26"/>
        <v>0.26455026455026448</v>
      </c>
      <c r="I157">
        <f t="shared" si="27"/>
        <v>-1.0721125348377951</v>
      </c>
      <c r="J157">
        <f t="shared" si="28"/>
        <v>1.0721125348377951</v>
      </c>
      <c r="K157">
        <f t="shared" si="29"/>
        <v>0.55429779192955719</v>
      </c>
      <c r="L157">
        <f t="shared" si="30"/>
        <v>0.44570220807044264</v>
      </c>
      <c r="M157">
        <f t="shared" si="31"/>
        <v>1.8040844011283466</v>
      </c>
      <c r="N157">
        <f t="shared" si="32"/>
        <v>2.2436505404118421</v>
      </c>
    </row>
    <row r="158" spans="1:14" x14ac:dyDescent="0.25">
      <c r="A158" s="4">
        <f>IF('True_Odds_Calculator_2-way'!A159="","",'True_Odds_Calculator_2-way'!A159)</f>
        <v>1.64</v>
      </c>
      <c r="B158" s="4">
        <f>IF('True_Odds_Calculator_2-way'!B159="","",'True_Odds_Calculator_2-way'!B159)</f>
        <v>2.35</v>
      </c>
      <c r="C158" s="4">
        <f t="shared" si="22"/>
        <v>0.6097560975609756</v>
      </c>
      <c r="D158">
        <f t="shared" si="23"/>
        <v>0.42553191489361702</v>
      </c>
      <c r="E158">
        <f t="shared" si="24"/>
        <v>3.5288012454592677E-2</v>
      </c>
      <c r="F158">
        <f t="shared" si="25"/>
        <v>-0.22418266735858849</v>
      </c>
      <c r="G158">
        <v>0</v>
      </c>
      <c r="H158">
        <f t="shared" si="26"/>
        <v>0.25947067981318112</v>
      </c>
      <c r="I158">
        <f t="shared" si="27"/>
        <v>-1.075828707279838</v>
      </c>
      <c r="J158">
        <f t="shared" si="28"/>
        <v>1.075828707279838</v>
      </c>
      <c r="K158">
        <f t="shared" si="29"/>
        <v>0.59223098156369014</v>
      </c>
      <c r="L158">
        <f t="shared" si="30"/>
        <v>0.40776901843630997</v>
      </c>
      <c r="M158">
        <f t="shared" si="31"/>
        <v>1.6885303726590961</v>
      </c>
      <c r="N158">
        <f t="shared" si="32"/>
        <v>2.452368754827781</v>
      </c>
    </row>
    <row r="159" spans="1:14" x14ac:dyDescent="0.25">
      <c r="A159" s="4">
        <f>IF('True_Odds_Calculator_2-way'!A160="","",'True_Odds_Calculator_2-way'!A160)</f>
        <v>1.62</v>
      </c>
      <c r="B159" s="4">
        <f>IF('True_Odds_Calculator_2-way'!B160="","",'True_Odds_Calculator_2-way'!B160)</f>
        <v>2.41</v>
      </c>
      <c r="C159" s="4">
        <f t="shared" si="22"/>
        <v>0.61728395061728392</v>
      </c>
      <c r="D159">
        <f t="shared" si="23"/>
        <v>0.41493775933609955</v>
      </c>
      <c r="E159">
        <f t="shared" si="24"/>
        <v>3.2221709953383471E-2</v>
      </c>
      <c r="F159">
        <f t="shared" si="25"/>
        <v>-0.22391270938988783</v>
      </c>
      <c r="G159">
        <v>0</v>
      </c>
      <c r="H159">
        <f t="shared" si="26"/>
        <v>0.2561344193432713</v>
      </c>
      <c r="I159">
        <f t="shared" si="27"/>
        <v>-1.0695340092890231</v>
      </c>
      <c r="J159">
        <f t="shared" si="28"/>
        <v>1.0695340092890231</v>
      </c>
      <c r="K159">
        <f t="shared" si="29"/>
        <v>0.60128274567029871</v>
      </c>
      <c r="L159">
        <f t="shared" si="30"/>
        <v>0.39871725432970118</v>
      </c>
      <c r="M159">
        <f t="shared" si="31"/>
        <v>1.6631110857591944</v>
      </c>
      <c r="N159">
        <f t="shared" si="32"/>
        <v>2.5080429530975232</v>
      </c>
    </row>
    <row r="160" spans="1:14" x14ac:dyDescent="0.25">
      <c r="A160" s="4">
        <f>IF('True_Odds_Calculator_2-way'!A161="","",'True_Odds_Calculator_2-way'!A161)</f>
        <v>2.4</v>
      </c>
      <c r="B160" s="4">
        <f>IF('True_Odds_Calculator_2-way'!B161="","",'True_Odds_Calculator_2-way'!B161)</f>
        <v>1.62</v>
      </c>
      <c r="C160" s="4">
        <f t="shared" si="22"/>
        <v>0.41666666666666669</v>
      </c>
      <c r="D160">
        <f t="shared" si="23"/>
        <v>0.61728395061728392</v>
      </c>
      <c r="E160">
        <f t="shared" si="24"/>
        <v>3.3950617283950546E-2</v>
      </c>
      <c r="F160">
        <f t="shared" si="25"/>
        <v>-0.22325102880658443</v>
      </c>
      <c r="G160">
        <v>0</v>
      </c>
      <c r="H160">
        <f t="shared" si="26"/>
        <v>0.25720164609053497</v>
      </c>
      <c r="I160">
        <f t="shared" si="27"/>
        <v>-1.0733469768527295</v>
      </c>
      <c r="J160">
        <f t="shared" si="28"/>
        <v>1.0733469768527295</v>
      </c>
      <c r="K160">
        <f t="shared" si="29"/>
        <v>0.3995707383438068</v>
      </c>
      <c r="L160">
        <f t="shared" si="30"/>
        <v>0.60042926165619326</v>
      </c>
      <c r="M160">
        <f t="shared" si="31"/>
        <v>2.502685767593821</v>
      </c>
      <c r="N160">
        <f t="shared" si="32"/>
        <v>1.6654751256486924</v>
      </c>
    </row>
    <row r="161" spans="1:14" x14ac:dyDescent="0.25">
      <c r="A161" s="4">
        <f>IF('True_Odds_Calculator_2-way'!A162="","",'True_Odds_Calculator_2-way'!A162)</f>
        <v>1.9</v>
      </c>
      <c r="B161" s="4">
        <f>IF('True_Odds_Calculator_2-way'!B162="","",'True_Odds_Calculator_2-way'!B162)</f>
        <v>2</v>
      </c>
      <c r="C161" s="4">
        <f t="shared" si="22"/>
        <v>0.52631578947368418</v>
      </c>
      <c r="D161">
        <f t="shared" si="23"/>
        <v>0.5</v>
      </c>
      <c r="E161">
        <f t="shared" si="24"/>
        <v>2.631578947368407E-2</v>
      </c>
      <c r="F161">
        <f t="shared" si="25"/>
        <v>-0.23684210526315796</v>
      </c>
      <c r="G161">
        <v>0</v>
      </c>
      <c r="H161">
        <f t="shared" si="26"/>
        <v>0.26315789473684209</v>
      </c>
      <c r="I161">
        <f t="shared" si="27"/>
        <v>-1.0540925533894596</v>
      </c>
      <c r="J161">
        <f t="shared" si="28"/>
        <v>1.0540925533894596</v>
      </c>
      <c r="K161">
        <f t="shared" si="29"/>
        <v>0.51316701949486188</v>
      </c>
      <c r="L161">
        <f t="shared" si="30"/>
        <v>0.48683298050513807</v>
      </c>
      <c r="M161">
        <f t="shared" si="31"/>
        <v>1.9486832980505142</v>
      </c>
      <c r="N161">
        <f t="shared" si="32"/>
        <v>2.0540925533894594</v>
      </c>
    </row>
    <row r="162" spans="1:14" x14ac:dyDescent="0.25">
      <c r="A162" s="4">
        <f>IF('True_Odds_Calculator_2-way'!A163="","",'True_Odds_Calculator_2-way'!A163)</f>
        <v>2.0699999999999998</v>
      </c>
      <c r="B162" s="4">
        <f>IF('True_Odds_Calculator_2-way'!B163="","",'True_Odds_Calculator_2-way'!B163)</f>
        <v>1.76</v>
      </c>
      <c r="C162" s="4">
        <f t="shared" si="22"/>
        <v>0.48309178743961356</v>
      </c>
      <c r="D162">
        <f t="shared" si="23"/>
        <v>0.56818181818181823</v>
      </c>
      <c r="E162">
        <f t="shared" si="24"/>
        <v>5.1273605621431795E-2</v>
      </c>
      <c r="F162">
        <f t="shared" si="25"/>
        <v>-0.22321036451471232</v>
      </c>
      <c r="G162">
        <v>0</v>
      </c>
      <c r="H162">
        <f t="shared" si="26"/>
        <v>0.27448397013614412</v>
      </c>
      <c r="I162">
        <f t="shared" si="27"/>
        <v>-1.1089228054693063</v>
      </c>
      <c r="J162">
        <f t="shared" si="28"/>
        <v>1.1089228054693063</v>
      </c>
      <c r="K162">
        <f t="shared" si="29"/>
        <v>0.45734201744399888</v>
      </c>
      <c r="L162">
        <f t="shared" si="30"/>
        <v>0.54265798255600095</v>
      </c>
      <c r="M162">
        <f t="shared" si="31"/>
        <v>2.1865474018521578</v>
      </c>
      <c r="N162">
        <f t="shared" si="32"/>
        <v>1.8427813321566728</v>
      </c>
    </row>
    <row r="163" spans="1:14" x14ac:dyDescent="0.25">
      <c r="A163" s="4">
        <f>IF('True_Odds_Calculator_2-way'!A164="","",'True_Odds_Calculator_2-way'!A164)</f>
        <v>2.57</v>
      </c>
      <c r="B163" s="4">
        <f>IF('True_Odds_Calculator_2-way'!B164="","",'True_Odds_Calculator_2-way'!B164)</f>
        <v>1.51</v>
      </c>
      <c r="C163" s="4">
        <f t="shared" si="22"/>
        <v>0.38910505836575876</v>
      </c>
      <c r="D163">
        <f t="shared" si="23"/>
        <v>0.66225165562913912</v>
      </c>
      <c r="E163">
        <f t="shared" si="24"/>
        <v>5.1356713994897829E-2</v>
      </c>
      <c r="F163">
        <f t="shared" si="25"/>
        <v>-0.20632875512149873</v>
      </c>
      <c r="G163">
        <v>0</v>
      </c>
      <c r="H163">
        <f t="shared" si="26"/>
        <v>0.25768546911639656</v>
      </c>
      <c r="I163">
        <f t="shared" si="27"/>
        <v>-1.1175451696439744</v>
      </c>
      <c r="J163">
        <f t="shared" si="28"/>
        <v>1.1175451696439744</v>
      </c>
      <c r="K163">
        <f t="shared" si="29"/>
        <v>0.36303624276785895</v>
      </c>
      <c r="L163">
        <f t="shared" si="30"/>
        <v>0.63696375723214127</v>
      </c>
      <c r="M163">
        <f t="shared" si="31"/>
        <v>2.7545459163410393</v>
      </c>
      <c r="N163">
        <f t="shared" si="32"/>
        <v>1.5699480365184266</v>
      </c>
    </row>
    <row r="164" spans="1:14" x14ac:dyDescent="0.25">
      <c r="A164" s="4">
        <f>IF('True_Odds_Calculator_2-way'!A165="","",'True_Odds_Calculator_2-way'!A165)</f>
        <v>1.58</v>
      </c>
      <c r="B164" s="4">
        <f>IF('True_Odds_Calculator_2-way'!B165="","",'True_Odds_Calculator_2-way'!B165)</f>
        <v>2.5</v>
      </c>
      <c r="C164" s="4">
        <f t="shared" si="22"/>
        <v>0.63291139240506322</v>
      </c>
      <c r="D164">
        <f t="shared" si="23"/>
        <v>0.4</v>
      </c>
      <c r="E164">
        <f t="shared" si="24"/>
        <v>3.2911392405063244E-2</v>
      </c>
      <c r="F164">
        <f t="shared" si="25"/>
        <v>-0.22025316455696209</v>
      </c>
      <c r="G164">
        <v>0</v>
      </c>
      <c r="H164">
        <f t="shared" si="26"/>
        <v>0.25316455696202528</v>
      </c>
      <c r="I164">
        <f t="shared" si="27"/>
        <v>-1.0721125348377945</v>
      </c>
      <c r="J164">
        <f t="shared" si="28"/>
        <v>1.0721125348377945</v>
      </c>
      <c r="K164">
        <f t="shared" si="29"/>
        <v>0.61658923335991145</v>
      </c>
      <c r="L164">
        <f t="shared" si="30"/>
        <v>0.38341076664008866</v>
      </c>
      <c r="M164">
        <f t="shared" si="31"/>
        <v>1.6218252702059208</v>
      </c>
      <c r="N164">
        <f t="shared" si="32"/>
        <v>2.6081688022566918</v>
      </c>
    </row>
    <row r="165" spans="1:14" x14ac:dyDescent="0.25">
      <c r="A165" s="4">
        <f>IF('True_Odds_Calculator_2-way'!A166="","",'True_Odds_Calculator_2-way'!A166)</f>
        <v>1.35</v>
      </c>
      <c r="B165" s="4">
        <f>IF('True_Odds_Calculator_2-way'!B166="","",'True_Odds_Calculator_2-way'!B166)</f>
        <v>3.33</v>
      </c>
      <c r="C165" s="4">
        <f t="shared" si="22"/>
        <v>0.7407407407407407</v>
      </c>
      <c r="D165">
        <f t="shared" si="23"/>
        <v>0.3003003003003003</v>
      </c>
      <c r="E165">
        <f t="shared" si="24"/>
        <v>4.1041041041041115E-2</v>
      </c>
      <c r="F165">
        <f t="shared" si="25"/>
        <v>-0.18140362584807024</v>
      </c>
      <c r="G165">
        <v>0</v>
      </c>
      <c r="H165">
        <f t="shared" si="26"/>
        <v>0.22244466688911133</v>
      </c>
      <c r="I165">
        <f t="shared" si="27"/>
        <v>-1.1073579229811874</v>
      </c>
      <c r="J165">
        <f t="shared" si="28"/>
        <v>1.1073579229811874</v>
      </c>
      <c r="K165">
        <f t="shared" si="29"/>
        <v>0.72068162313577855</v>
      </c>
      <c r="L165">
        <f t="shared" si="30"/>
        <v>0.27931837686422134</v>
      </c>
      <c r="M165">
        <f t="shared" si="31"/>
        <v>1.3875752730434159</v>
      </c>
      <c r="N165">
        <f t="shared" si="32"/>
        <v>3.5801439605461662</v>
      </c>
    </row>
    <row r="166" spans="1:14" x14ac:dyDescent="0.25">
      <c r="A166" s="4">
        <f>IF('True_Odds_Calculator_2-way'!A167="","",'True_Odds_Calculator_2-way'!A167)</f>
        <v>2.06</v>
      </c>
      <c r="B166" s="4">
        <f>IF('True_Odds_Calculator_2-way'!B167="","",'True_Odds_Calculator_2-way'!B167)</f>
        <v>1.84</v>
      </c>
      <c r="C166" s="4">
        <f t="shared" si="22"/>
        <v>0.4854368932038835</v>
      </c>
      <c r="D166">
        <f t="shared" si="23"/>
        <v>0.54347826086956519</v>
      </c>
      <c r="E166">
        <f t="shared" si="24"/>
        <v>2.891515407344869E-2</v>
      </c>
      <c r="F166">
        <f t="shared" si="25"/>
        <v>-0.23490924440692273</v>
      </c>
      <c r="G166">
        <v>0</v>
      </c>
      <c r="H166">
        <f t="shared" si="26"/>
        <v>0.26382439848037148</v>
      </c>
      <c r="I166">
        <f t="shared" si="27"/>
        <v>-1.0597597584982434</v>
      </c>
      <c r="J166">
        <f t="shared" si="28"/>
        <v>1.0597597584982434</v>
      </c>
      <c r="K166">
        <f t="shared" si="29"/>
        <v>0.47095494984925418</v>
      </c>
      <c r="L166">
        <f t="shared" si="30"/>
        <v>0.52904505015074577</v>
      </c>
      <c r="M166">
        <f t="shared" si="31"/>
        <v>2.123345344008138</v>
      </c>
      <c r="N166">
        <f t="shared" si="32"/>
        <v>1.8901981971385247</v>
      </c>
    </row>
    <row r="167" spans="1:14" x14ac:dyDescent="0.25">
      <c r="A167" s="4">
        <f>IF('True_Odds_Calculator_2-way'!A168="","",'True_Odds_Calculator_2-way'!A168)</f>
        <v>1.9</v>
      </c>
      <c r="B167" s="4">
        <f>IF('True_Odds_Calculator_2-way'!B168="","",'True_Odds_Calculator_2-way'!B168)</f>
        <v>1.96</v>
      </c>
      <c r="C167" s="4">
        <f t="shared" si="22"/>
        <v>0.52631578947368418</v>
      </c>
      <c r="D167">
        <f t="shared" si="23"/>
        <v>0.51020408163265307</v>
      </c>
      <c r="E167">
        <f t="shared" si="24"/>
        <v>3.6519871106337254E-2</v>
      </c>
      <c r="F167">
        <f t="shared" si="25"/>
        <v>-0.23200859291084863</v>
      </c>
      <c r="G167">
        <v>0</v>
      </c>
      <c r="H167">
        <f t="shared" si="26"/>
        <v>0.26852846401718583</v>
      </c>
      <c r="I167">
        <f t="shared" si="27"/>
        <v>-1.0758287072798378</v>
      </c>
      <c r="J167">
        <f t="shared" si="28"/>
        <v>1.0758287072798378</v>
      </c>
      <c r="K167">
        <f t="shared" si="29"/>
        <v>0.50806661517033258</v>
      </c>
      <c r="L167">
        <f t="shared" si="30"/>
        <v>0.49193338482966764</v>
      </c>
      <c r="M167">
        <f t="shared" si="31"/>
        <v>1.9682458365518538</v>
      </c>
      <c r="N167">
        <f t="shared" si="32"/>
        <v>2.0327955589886439</v>
      </c>
    </row>
    <row r="168" spans="1:14" x14ac:dyDescent="0.25">
      <c r="A168" s="4">
        <f>IF('True_Odds_Calculator_2-way'!A169="","",'True_Odds_Calculator_2-way'!A169)</f>
        <v>1.94</v>
      </c>
      <c r="B168" s="4">
        <f>IF('True_Odds_Calculator_2-way'!B169="","",'True_Odds_Calculator_2-way'!B169)</f>
        <v>1.96</v>
      </c>
      <c r="C168" s="4">
        <f t="shared" si="22"/>
        <v>0.51546391752577325</v>
      </c>
      <c r="D168">
        <f t="shared" si="23"/>
        <v>0.51020408163265307</v>
      </c>
      <c r="E168">
        <f t="shared" si="24"/>
        <v>2.5667999158426325E-2</v>
      </c>
      <c r="F168">
        <f t="shared" si="25"/>
        <v>-0.23732379549758043</v>
      </c>
      <c r="G168">
        <v>0</v>
      </c>
      <c r="H168">
        <f t="shared" si="26"/>
        <v>0.26299179465600675</v>
      </c>
      <c r="I168">
        <f t="shared" si="27"/>
        <v>-1.052689901333149</v>
      </c>
      <c r="J168">
        <f t="shared" si="28"/>
        <v>1.052689901333149</v>
      </c>
      <c r="K168">
        <f t="shared" si="29"/>
        <v>0.50263165184833114</v>
      </c>
      <c r="L168">
        <f t="shared" si="30"/>
        <v>0.49736834815166897</v>
      </c>
      <c r="M168">
        <f t="shared" si="31"/>
        <v>1.9895285072531594</v>
      </c>
      <c r="N168">
        <f t="shared" si="32"/>
        <v>2.0105823052798226</v>
      </c>
    </row>
    <row r="169" spans="1:14" x14ac:dyDescent="0.25">
      <c r="A169" s="4">
        <f>IF('True_Odds_Calculator_2-way'!A170="","",'True_Odds_Calculator_2-way'!A170)</f>
        <v>1.57</v>
      </c>
      <c r="B169" s="4">
        <f>IF('True_Odds_Calculator_2-way'!B170="","",'True_Odds_Calculator_2-way'!B170)</f>
        <v>2.5099999999999998</v>
      </c>
      <c r="C169" s="4">
        <f t="shared" si="22"/>
        <v>0.63694267515923564</v>
      </c>
      <c r="D169">
        <f t="shared" si="23"/>
        <v>0.39840637450199207</v>
      </c>
      <c r="E169">
        <f t="shared" si="24"/>
        <v>3.5349049661227649E-2</v>
      </c>
      <c r="F169">
        <f t="shared" si="25"/>
        <v>-0.21841297231456347</v>
      </c>
      <c r="G169">
        <v>0</v>
      </c>
      <c r="H169">
        <f t="shared" si="26"/>
        <v>0.25376202197579112</v>
      </c>
      <c r="I169">
        <f t="shared" si="27"/>
        <v>-1.0778891454484929</v>
      </c>
      <c r="J169">
        <f t="shared" si="28"/>
        <v>1.0778891454484929</v>
      </c>
      <c r="K169">
        <f t="shared" si="29"/>
        <v>0.61942639628987439</v>
      </c>
      <c r="L169">
        <f t="shared" si="30"/>
        <v>0.3805736037101255</v>
      </c>
      <c r="M169">
        <f t="shared" si="31"/>
        <v>1.6143968129056414</v>
      </c>
      <c r="N169">
        <f t="shared" si="32"/>
        <v>2.6276126096272243</v>
      </c>
    </row>
    <row r="170" spans="1:14" x14ac:dyDescent="0.25">
      <c r="A170" s="4">
        <f>IF('True_Odds_Calculator_2-way'!A171="","",'True_Odds_Calculator_2-way'!A171)</f>
        <v>2.02</v>
      </c>
      <c r="B170" s="4">
        <f>IF('True_Odds_Calculator_2-way'!B171="","",'True_Odds_Calculator_2-way'!B171)</f>
        <v>1.88</v>
      </c>
      <c r="C170" s="4">
        <f t="shared" si="22"/>
        <v>0.49504950495049505</v>
      </c>
      <c r="D170">
        <f t="shared" si="23"/>
        <v>0.53191489361702127</v>
      </c>
      <c r="E170">
        <f t="shared" si="24"/>
        <v>2.6964398567516312E-2</v>
      </c>
      <c r="F170">
        <f t="shared" si="25"/>
        <v>-0.23635980619338537</v>
      </c>
      <c r="G170">
        <v>0</v>
      </c>
      <c r="H170">
        <f t="shared" si="26"/>
        <v>0.26332420476090163</v>
      </c>
      <c r="I170">
        <f t="shared" si="27"/>
        <v>-1.0555008273018724</v>
      </c>
      <c r="J170">
        <f t="shared" si="28"/>
        <v>1.0555008273018724</v>
      </c>
      <c r="K170">
        <f t="shared" si="29"/>
        <v>0.48155387561543506</v>
      </c>
      <c r="L170">
        <f t="shared" si="30"/>
        <v>0.51844612438456505</v>
      </c>
      <c r="M170">
        <f t="shared" si="31"/>
        <v>2.0766108438479098</v>
      </c>
      <c r="N170">
        <f t="shared" si="32"/>
        <v>1.9288407280256479</v>
      </c>
    </row>
    <row r="171" spans="1:14" x14ac:dyDescent="0.25">
      <c r="A171" s="4">
        <f>IF('True_Odds_Calculator_2-way'!A172="","",'True_Odds_Calculator_2-way'!A172)</f>
        <v>1.8</v>
      </c>
      <c r="B171" s="4">
        <f>IF('True_Odds_Calculator_2-way'!B172="","",'True_Odds_Calculator_2-way'!B172)</f>
        <v>2.11</v>
      </c>
      <c r="C171" s="4">
        <f t="shared" si="22"/>
        <v>0.55555555555555558</v>
      </c>
      <c r="D171">
        <f t="shared" si="23"/>
        <v>0.47393364928909953</v>
      </c>
      <c r="E171">
        <f t="shared" si="24"/>
        <v>2.9489204844655115E-2</v>
      </c>
      <c r="F171">
        <f t="shared" si="25"/>
        <v>-0.23380726698262244</v>
      </c>
      <c r="G171">
        <v>0</v>
      </c>
      <c r="H171">
        <f t="shared" si="26"/>
        <v>0.26329647182727756</v>
      </c>
      <c r="I171">
        <f t="shared" si="27"/>
        <v>-1.0611908999450221</v>
      </c>
      <c r="J171">
        <f t="shared" si="28"/>
        <v>1.0611908999450221</v>
      </c>
      <c r="K171">
        <f t="shared" si="29"/>
        <v>0.54084671241554938</v>
      </c>
      <c r="L171">
        <f t="shared" si="30"/>
        <v>0.45915328758445073</v>
      </c>
      <c r="M171">
        <f t="shared" si="31"/>
        <v>1.8489527199560174</v>
      </c>
      <c r="N171">
        <f t="shared" si="32"/>
        <v>2.1779218989389744</v>
      </c>
    </row>
    <row r="172" spans="1:14" x14ac:dyDescent="0.25">
      <c r="A172" s="4">
        <f>IF('True_Odds_Calculator_2-way'!A173="","",'True_Odds_Calculator_2-way'!A173)</f>
        <v>1.66</v>
      </c>
      <c r="B172" s="4">
        <f>IF('True_Odds_Calculator_2-way'!B173="","",'True_Odds_Calculator_2-way'!B173)</f>
        <v>2.34</v>
      </c>
      <c r="C172" s="4">
        <f t="shared" si="22"/>
        <v>0.60240963855421692</v>
      </c>
      <c r="D172">
        <f t="shared" si="23"/>
        <v>0.42735042735042739</v>
      </c>
      <c r="E172">
        <f t="shared" si="24"/>
        <v>2.9760065904644417E-2</v>
      </c>
      <c r="F172">
        <f t="shared" si="25"/>
        <v>-0.22767995057151669</v>
      </c>
      <c r="G172">
        <v>0</v>
      </c>
      <c r="H172">
        <f t="shared" si="26"/>
        <v>0.2574400164761611</v>
      </c>
      <c r="I172">
        <f t="shared" si="27"/>
        <v>-1.0633485251477839</v>
      </c>
      <c r="J172">
        <f t="shared" si="28"/>
        <v>1.0633485251477839</v>
      </c>
      <c r="K172">
        <f t="shared" si="29"/>
        <v>0.58760965346955907</v>
      </c>
      <c r="L172">
        <f t="shared" si="30"/>
        <v>0.41239034653044082</v>
      </c>
      <c r="M172">
        <f t="shared" si="31"/>
        <v>1.7018100265975373</v>
      </c>
      <c r="N172">
        <f t="shared" si="32"/>
        <v>2.4248870236980302</v>
      </c>
    </row>
    <row r="173" spans="1:14" x14ac:dyDescent="0.25">
      <c r="A173" s="4">
        <f>IF('True_Odds_Calculator_2-way'!A174="","",'True_Odds_Calculator_2-way'!A174)</f>
        <v>2.2400000000000002</v>
      </c>
      <c r="B173" s="4">
        <f>IF('True_Odds_Calculator_2-way'!B174="","",'True_Odds_Calculator_2-way'!B174)</f>
        <v>1.7</v>
      </c>
      <c r="C173" s="4">
        <f t="shared" si="22"/>
        <v>0.4464285714285714</v>
      </c>
      <c r="D173">
        <f t="shared" si="23"/>
        <v>0.58823529411764708</v>
      </c>
      <c r="E173">
        <f t="shared" si="24"/>
        <v>3.4663865546218364E-2</v>
      </c>
      <c r="F173">
        <f t="shared" si="25"/>
        <v>-0.22794117647058831</v>
      </c>
      <c r="G173">
        <v>0</v>
      </c>
      <c r="H173">
        <f t="shared" si="26"/>
        <v>0.26260504201680673</v>
      </c>
      <c r="I173">
        <f t="shared" si="27"/>
        <v>-1.0733469768527293</v>
      </c>
      <c r="J173">
        <f t="shared" si="28"/>
        <v>1.0733469768527293</v>
      </c>
      <c r="K173">
        <f t="shared" si="29"/>
        <v>0.42900958501512831</v>
      </c>
      <c r="L173">
        <f t="shared" si="30"/>
        <v>0.5709904149848718</v>
      </c>
      <c r="M173">
        <f t="shared" si="31"/>
        <v>2.3309502512973848</v>
      </c>
      <c r="N173">
        <f t="shared" si="32"/>
        <v>1.7513428837969105</v>
      </c>
    </row>
    <row r="174" spans="1:14" x14ac:dyDescent="0.25">
      <c r="A174" s="4">
        <f>IF('True_Odds_Calculator_2-way'!A175="","",'True_Odds_Calculator_2-way'!A175)</f>
        <v>2.29</v>
      </c>
      <c r="B174" s="4">
        <f>IF('True_Odds_Calculator_2-way'!B175="","",'True_Odds_Calculator_2-way'!B175)</f>
        <v>1.67</v>
      </c>
      <c r="C174" s="4">
        <f t="shared" si="22"/>
        <v>0.4366812227074236</v>
      </c>
      <c r="D174">
        <f t="shared" si="23"/>
        <v>0.5988023952095809</v>
      </c>
      <c r="E174">
        <f t="shared" si="24"/>
        <v>3.5483617917004384E-2</v>
      </c>
      <c r="F174">
        <f t="shared" si="25"/>
        <v>-0.22600214418324938</v>
      </c>
      <c r="G174">
        <v>0</v>
      </c>
      <c r="H174">
        <f t="shared" si="26"/>
        <v>0.2614857621002537</v>
      </c>
      <c r="I174">
        <f t="shared" si="27"/>
        <v>-1.0756419800880679</v>
      </c>
      <c r="J174">
        <f t="shared" si="28"/>
        <v>1.0756419800880679</v>
      </c>
      <c r="K174">
        <f t="shared" si="29"/>
        <v>0.41883445708083428</v>
      </c>
      <c r="L174">
        <f t="shared" si="30"/>
        <v>0.58116554291916578</v>
      </c>
      <c r="M174">
        <f t="shared" si="31"/>
        <v>2.3875781543136072</v>
      </c>
      <c r="N174">
        <f t="shared" si="32"/>
        <v>1.7206801266590057</v>
      </c>
    </row>
    <row r="175" spans="1:14" x14ac:dyDescent="0.25">
      <c r="A175" s="4">
        <f>IF('True_Odds_Calculator_2-way'!A176="","",'True_Odds_Calculator_2-way'!A176)</f>
        <v>2.04</v>
      </c>
      <c r="B175" s="4">
        <f>IF('True_Odds_Calculator_2-way'!B176="","",'True_Odds_Calculator_2-way'!B176)</f>
        <v>1.85</v>
      </c>
      <c r="C175" s="4">
        <f t="shared" si="22"/>
        <v>0.49019607843137253</v>
      </c>
      <c r="D175">
        <f t="shared" si="23"/>
        <v>0.54054054054054046</v>
      </c>
      <c r="E175">
        <f t="shared" si="24"/>
        <v>3.0736618971912932E-2</v>
      </c>
      <c r="F175">
        <f t="shared" si="25"/>
        <v>-0.23423423423423428</v>
      </c>
      <c r="G175">
        <v>0</v>
      </c>
      <c r="H175">
        <f t="shared" si="26"/>
        <v>0.26497085320614727</v>
      </c>
      <c r="I175">
        <f t="shared" si="27"/>
        <v>-1.0635890745287924</v>
      </c>
      <c r="J175">
        <f t="shared" si="28"/>
        <v>1.0635890745287924</v>
      </c>
      <c r="K175">
        <f t="shared" si="29"/>
        <v>0.47480390464975097</v>
      </c>
      <c r="L175">
        <f t="shared" si="30"/>
        <v>0.52519609535024903</v>
      </c>
      <c r="M175">
        <f t="shared" si="31"/>
        <v>2.1061326375099441</v>
      </c>
      <c r="N175">
        <f t="shared" si="32"/>
        <v>1.904050713349474</v>
      </c>
    </row>
    <row r="176" spans="1:14" x14ac:dyDescent="0.25">
      <c r="A176" s="4">
        <f>IF('True_Odds_Calculator_2-way'!A177="","",'True_Odds_Calculator_2-way'!A177)</f>
        <v>1.85</v>
      </c>
      <c r="B176" s="4">
        <f>IF('True_Odds_Calculator_2-way'!B177="","",'True_Odds_Calculator_2-way'!B177)</f>
        <v>2.0499999999999998</v>
      </c>
      <c r="C176" s="4">
        <f t="shared" si="22"/>
        <v>0.54054054054054046</v>
      </c>
      <c r="D176">
        <f t="shared" si="23"/>
        <v>0.48780487804878053</v>
      </c>
      <c r="E176">
        <f t="shared" si="24"/>
        <v>2.8345418589321048E-2</v>
      </c>
      <c r="F176">
        <f t="shared" si="25"/>
        <v>-0.2353328938694792</v>
      </c>
      <c r="G176">
        <v>0</v>
      </c>
      <c r="H176">
        <f t="shared" si="26"/>
        <v>0.26367831245880025</v>
      </c>
      <c r="I176">
        <f t="shared" si="27"/>
        <v>-1.0585122480499263</v>
      </c>
      <c r="J176">
        <f t="shared" si="28"/>
        <v>1.0585122480499263</v>
      </c>
      <c r="K176">
        <f t="shared" si="29"/>
        <v>0.52638909307720383</v>
      </c>
      <c r="L176">
        <f t="shared" si="30"/>
        <v>0.47361090692279612</v>
      </c>
      <c r="M176">
        <f t="shared" si="31"/>
        <v>1.8997354108424378</v>
      </c>
      <c r="N176">
        <f t="shared" si="32"/>
        <v>2.1114378604524222</v>
      </c>
    </row>
    <row r="177" spans="1:14" x14ac:dyDescent="0.25">
      <c r="A177" s="4">
        <f>IF('True_Odds_Calculator_2-way'!A178="","",'True_Odds_Calculator_2-way'!A178)</f>
        <v>1.89</v>
      </c>
      <c r="B177" s="4">
        <f>IF('True_Odds_Calculator_2-way'!B178="","",'True_Odds_Calculator_2-way'!B178)</f>
        <v>1.98</v>
      </c>
      <c r="C177" s="4">
        <f t="shared" si="22"/>
        <v>0.52910052910052918</v>
      </c>
      <c r="D177">
        <f t="shared" si="23"/>
        <v>0.50505050505050508</v>
      </c>
      <c r="E177">
        <f t="shared" si="24"/>
        <v>3.4151034151034265E-2</v>
      </c>
      <c r="F177">
        <f t="shared" si="25"/>
        <v>-0.23307145529367745</v>
      </c>
      <c r="G177">
        <v>0</v>
      </c>
      <c r="H177">
        <f t="shared" si="26"/>
        <v>0.26722248944471172</v>
      </c>
      <c r="I177">
        <f t="shared" si="27"/>
        <v>-1.0707595557083738</v>
      </c>
      <c r="J177">
        <f t="shared" si="28"/>
        <v>1.0707595557083738</v>
      </c>
      <c r="K177">
        <f t="shared" si="29"/>
        <v>0.5120390612350737</v>
      </c>
      <c r="L177">
        <f t="shared" si="30"/>
        <v>0.48796093876492608</v>
      </c>
      <c r="M177">
        <f t="shared" si="31"/>
        <v>1.9529760045804527</v>
      </c>
      <c r="N177">
        <f t="shared" si="32"/>
        <v>2.0493443645942064</v>
      </c>
    </row>
    <row r="178" spans="1:14" x14ac:dyDescent="0.25">
      <c r="A178" s="4">
        <f>IF('True_Odds_Calculator_2-way'!A179="","",'True_Odds_Calculator_2-way'!A179)</f>
        <v>1.74</v>
      </c>
      <c r="B178" s="4">
        <f>IF('True_Odds_Calculator_2-way'!B179="","",'True_Odds_Calculator_2-way'!B179)</f>
        <v>2.16</v>
      </c>
      <c r="C178" s="4">
        <f t="shared" si="22"/>
        <v>0.57471264367816088</v>
      </c>
      <c r="D178">
        <f t="shared" si="23"/>
        <v>0.46296296296296291</v>
      </c>
      <c r="E178">
        <f t="shared" si="24"/>
        <v>3.7675606641123682E-2</v>
      </c>
      <c r="F178">
        <f t="shared" si="25"/>
        <v>-0.22839506172839519</v>
      </c>
      <c r="G178">
        <v>0</v>
      </c>
      <c r="H178">
        <f t="shared" si="26"/>
        <v>0.26607066836951887</v>
      </c>
      <c r="I178">
        <f t="shared" si="27"/>
        <v>-1.0793322294408634</v>
      </c>
      <c r="J178">
        <f t="shared" si="28"/>
        <v>1.0793322294408634</v>
      </c>
      <c r="K178">
        <f t="shared" si="29"/>
        <v>0.55595527201895822</v>
      </c>
      <c r="L178">
        <f t="shared" si="30"/>
        <v>0.44404472798104189</v>
      </c>
      <c r="M178">
        <f t="shared" si="31"/>
        <v>1.7987058497862392</v>
      </c>
      <c r="N178">
        <f t="shared" si="32"/>
        <v>2.2520253861514017</v>
      </c>
    </row>
    <row r="179" spans="1:14" x14ac:dyDescent="0.25">
      <c r="A179" s="4">
        <f>IF('True_Odds_Calculator_2-way'!A180="","",'True_Odds_Calculator_2-way'!A180)</f>
        <v>1.85</v>
      </c>
      <c r="B179" s="4">
        <f>IF('True_Odds_Calculator_2-way'!B180="","",'True_Odds_Calculator_2-way'!B180)</f>
        <v>2.0099999999999998</v>
      </c>
      <c r="C179" s="4">
        <f t="shared" si="22"/>
        <v>0.54054054054054046</v>
      </c>
      <c r="D179">
        <f t="shared" si="23"/>
        <v>0.49751243781094534</v>
      </c>
      <c r="E179">
        <f t="shared" si="24"/>
        <v>3.80529783514858E-2</v>
      </c>
      <c r="F179">
        <f t="shared" si="25"/>
        <v>-0.23087266370848458</v>
      </c>
      <c r="G179">
        <v>0</v>
      </c>
      <c r="H179">
        <f t="shared" si="26"/>
        <v>0.26892564205997044</v>
      </c>
      <c r="I179">
        <f t="shared" si="27"/>
        <v>-1.0792693660942112</v>
      </c>
      <c r="J179">
        <f t="shared" si="28"/>
        <v>1.0792693660942112</v>
      </c>
      <c r="K179">
        <f t="shared" si="29"/>
        <v>0.52154530755074879</v>
      </c>
      <c r="L179">
        <f t="shared" si="30"/>
        <v>0.47845469244925098</v>
      </c>
      <c r="M179">
        <f t="shared" si="31"/>
        <v>1.91737896118008</v>
      </c>
      <c r="N179">
        <f t="shared" si="32"/>
        <v>2.0900620597551534</v>
      </c>
    </row>
    <row r="180" spans="1:14" x14ac:dyDescent="0.25">
      <c r="A180" s="4">
        <f>IF('True_Odds_Calculator_2-way'!A181="","",'True_Odds_Calculator_2-way'!A181)</f>
        <v>1.87</v>
      </c>
      <c r="B180" s="4">
        <f>IF('True_Odds_Calculator_2-way'!B181="","",'True_Odds_Calculator_2-way'!B181)</f>
        <v>1.98</v>
      </c>
      <c r="C180" s="4">
        <f t="shared" si="22"/>
        <v>0.53475935828876997</v>
      </c>
      <c r="D180">
        <f t="shared" si="23"/>
        <v>0.50505050505050508</v>
      </c>
      <c r="E180">
        <f t="shared" si="24"/>
        <v>3.9809863339275164E-2</v>
      </c>
      <c r="F180">
        <f t="shared" si="25"/>
        <v>-0.23027062064495207</v>
      </c>
      <c r="G180">
        <v>0</v>
      </c>
      <c r="H180">
        <f t="shared" si="26"/>
        <v>0.27008048398422729</v>
      </c>
      <c r="I180">
        <f t="shared" si="27"/>
        <v>-1.0829972051127195</v>
      </c>
      <c r="J180">
        <f t="shared" si="28"/>
        <v>1.0829972051127195</v>
      </c>
      <c r="K180">
        <f t="shared" si="29"/>
        <v>0.51487802655359671</v>
      </c>
      <c r="L180">
        <f t="shared" si="30"/>
        <v>0.48512197344640295</v>
      </c>
      <c r="M180">
        <f t="shared" si="31"/>
        <v>1.9422075684480664</v>
      </c>
      <c r="N180">
        <f t="shared" si="32"/>
        <v>2.0613372610104652</v>
      </c>
    </row>
    <row r="181" spans="1:14" x14ac:dyDescent="0.25">
      <c r="A181" s="4">
        <f>IF('True_Odds_Calculator_2-way'!A182="","",'True_Odds_Calculator_2-way'!A182)</f>
        <v>1.74</v>
      </c>
      <c r="B181" s="4">
        <f>IF('True_Odds_Calculator_2-way'!B182="","",'True_Odds_Calculator_2-way'!B182)</f>
        <v>2.15</v>
      </c>
      <c r="C181" s="4">
        <f t="shared" si="22"/>
        <v>0.57471264367816088</v>
      </c>
      <c r="D181">
        <f t="shared" si="23"/>
        <v>0.46511627906976744</v>
      </c>
      <c r="E181">
        <f t="shared" si="24"/>
        <v>3.9828922747928264E-2</v>
      </c>
      <c r="F181">
        <f t="shared" si="25"/>
        <v>-0.22747928361400704</v>
      </c>
      <c r="G181">
        <v>0</v>
      </c>
      <c r="H181">
        <f t="shared" si="26"/>
        <v>0.26730820636193531</v>
      </c>
      <c r="I181">
        <f t="shared" si="27"/>
        <v>-1.0840148207519444</v>
      </c>
      <c r="J181">
        <f t="shared" si="28"/>
        <v>1.0840148207519444</v>
      </c>
      <c r="K181">
        <f t="shared" si="29"/>
        <v>0.55488631107340269</v>
      </c>
      <c r="L181">
        <f t="shared" si="30"/>
        <v>0.44511368892659747</v>
      </c>
      <c r="M181">
        <f t="shared" si="31"/>
        <v>1.8021709673564388</v>
      </c>
      <c r="N181">
        <f t="shared" si="32"/>
        <v>2.2466170438647359</v>
      </c>
    </row>
    <row r="182" spans="1:14" x14ac:dyDescent="0.25">
      <c r="A182" s="4">
        <f>IF('True_Odds_Calculator_2-way'!A183="","",'True_Odds_Calculator_2-way'!A183)</f>
        <v>1.77</v>
      </c>
      <c r="B182" s="4">
        <f>IF('True_Odds_Calculator_2-way'!B183="","",'True_Odds_Calculator_2-way'!B183)</f>
        <v>2.09</v>
      </c>
      <c r="C182" s="4">
        <f t="shared" si="22"/>
        <v>0.56497175141242939</v>
      </c>
      <c r="D182">
        <f t="shared" si="23"/>
        <v>0.47846889952153115</v>
      </c>
      <c r="E182">
        <f t="shared" si="24"/>
        <v>4.3440650933960434E-2</v>
      </c>
      <c r="F182">
        <f t="shared" si="25"/>
        <v>-0.22688076122509671</v>
      </c>
      <c r="G182">
        <v>0</v>
      </c>
      <c r="H182">
        <f t="shared" si="26"/>
        <v>0.27032141215905714</v>
      </c>
      <c r="I182">
        <f t="shared" si="27"/>
        <v>-1.09154435611996</v>
      </c>
      <c r="J182">
        <f t="shared" si="28"/>
        <v>1.09154435611996</v>
      </c>
      <c r="K182">
        <f t="shared" si="29"/>
        <v>0.54333381846411721</v>
      </c>
      <c r="L182">
        <f t="shared" si="30"/>
        <v>0.4566661815358829</v>
      </c>
      <c r="M182">
        <f t="shared" si="31"/>
        <v>1.8404891542123691</v>
      </c>
      <c r="N182">
        <f t="shared" si="32"/>
        <v>2.189783348170756</v>
      </c>
    </row>
    <row r="183" spans="1:14" x14ac:dyDescent="0.25">
      <c r="A183" s="4">
        <f>IF('True_Odds_Calculator_2-way'!A184="","",'True_Odds_Calculator_2-way'!A184)</f>
        <v>1.36</v>
      </c>
      <c r="B183" s="4">
        <f>IF('True_Odds_Calculator_2-way'!B184="","",'True_Odds_Calculator_2-way'!B184)</f>
        <v>3.32</v>
      </c>
      <c r="C183" s="4">
        <f t="shared" si="22"/>
        <v>0.73529411764705876</v>
      </c>
      <c r="D183">
        <f t="shared" si="23"/>
        <v>0.30120481927710846</v>
      </c>
      <c r="E183">
        <f t="shared" si="24"/>
        <v>3.649893692416728E-2</v>
      </c>
      <c r="F183">
        <f t="shared" si="25"/>
        <v>-0.18497519489723602</v>
      </c>
      <c r="G183">
        <v>0</v>
      </c>
      <c r="H183">
        <f t="shared" si="26"/>
        <v>0.22147413182140327</v>
      </c>
      <c r="I183">
        <f t="shared" si="27"/>
        <v>-1.0942202738310214</v>
      </c>
      <c r="J183">
        <f t="shared" si="28"/>
        <v>1.0942202738310214</v>
      </c>
      <c r="K183">
        <f t="shared" si="29"/>
        <v>0.71740164657976047</v>
      </c>
      <c r="L183">
        <f t="shared" si="30"/>
        <v>0.28259835342023931</v>
      </c>
      <c r="M183">
        <f t="shared" si="31"/>
        <v>1.3939192985791682</v>
      </c>
      <c r="N183">
        <f t="shared" si="32"/>
        <v>3.5385910352879693</v>
      </c>
    </row>
    <row r="184" spans="1:14" x14ac:dyDescent="0.25">
      <c r="A184" s="4">
        <f>IF('True_Odds_Calculator_2-way'!A185="","",'True_Odds_Calculator_2-way'!A185)</f>
        <v>2.1800000000000002</v>
      </c>
      <c r="B184" s="4">
        <f>IF('True_Odds_Calculator_2-way'!B185="","",'True_Odds_Calculator_2-way'!B185)</f>
        <v>1.76</v>
      </c>
      <c r="C184" s="4">
        <f t="shared" si="22"/>
        <v>0.4587155963302752</v>
      </c>
      <c r="D184">
        <f t="shared" si="23"/>
        <v>0.56818181818181823</v>
      </c>
      <c r="E184">
        <f t="shared" si="24"/>
        <v>2.6897414512093487E-2</v>
      </c>
      <c r="F184">
        <f t="shared" si="25"/>
        <v>-0.23373644703919927</v>
      </c>
      <c r="G184">
        <v>0</v>
      </c>
      <c r="H184">
        <f t="shared" si="26"/>
        <v>0.26063386155129276</v>
      </c>
      <c r="I184">
        <f t="shared" si="27"/>
        <v>-1.0559715077387792</v>
      </c>
      <c r="J184">
        <f t="shared" si="28"/>
        <v>1.0559715077387792</v>
      </c>
      <c r="K184">
        <f t="shared" si="29"/>
        <v>0.44522678128604087</v>
      </c>
      <c r="L184">
        <f t="shared" si="30"/>
        <v>0.55477321871395913</v>
      </c>
      <c r="M184">
        <f t="shared" si="31"/>
        <v>2.2460463791317595</v>
      </c>
      <c r="N184">
        <f t="shared" si="32"/>
        <v>1.8025383458814721</v>
      </c>
    </row>
    <row r="185" spans="1:14" x14ac:dyDescent="0.25">
      <c r="A185" s="4">
        <f>IF('True_Odds_Calculator_2-way'!A186="","",'True_Odds_Calculator_2-way'!A186)</f>
        <v>1.71</v>
      </c>
      <c r="B185" s="4">
        <f>IF('True_Odds_Calculator_2-way'!B186="","",'True_Odds_Calculator_2-way'!B186)</f>
        <v>2.25</v>
      </c>
      <c r="C185" s="4">
        <f t="shared" si="22"/>
        <v>0.58479532163742687</v>
      </c>
      <c r="D185">
        <f t="shared" si="23"/>
        <v>0.44444444444444442</v>
      </c>
      <c r="E185">
        <f t="shared" si="24"/>
        <v>2.9239766081871288E-2</v>
      </c>
      <c r="F185">
        <f t="shared" si="25"/>
        <v>-0.2306692657569851</v>
      </c>
      <c r="G185">
        <v>0</v>
      </c>
      <c r="H185">
        <f t="shared" si="26"/>
        <v>0.25990903183885639</v>
      </c>
      <c r="I185">
        <f t="shared" si="27"/>
        <v>-1.0614897848685503</v>
      </c>
      <c r="J185">
        <f t="shared" si="28"/>
        <v>1.0614897848685503</v>
      </c>
      <c r="K185">
        <f t="shared" si="29"/>
        <v>0.57023669616511363</v>
      </c>
      <c r="L185">
        <f t="shared" si="30"/>
        <v>0.42976330383488626</v>
      </c>
      <c r="M185">
        <f t="shared" si="31"/>
        <v>1.753657747256671</v>
      </c>
      <c r="N185">
        <f t="shared" si="32"/>
        <v>2.3268622310856886</v>
      </c>
    </row>
    <row r="186" spans="1:14" x14ac:dyDescent="0.25">
      <c r="A186" s="4">
        <f>IF('True_Odds_Calculator_2-way'!A187="","",'True_Odds_Calculator_2-way'!A187)</f>
        <v>2.21</v>
      </c>
      <c r="B186" s="4">
        <f>IF('True_Odds_Calculator_2-way'!B187="","",'True_Odds_Calculator_2-way'!B187)</f>
        <v>1.74</v>
      </c>
      <c r="C186" s="4">
        <f t="shared" si="22"/>
        <v>0.45248868778280543</v>
      </c>
      <c r="D186">
        <f t="shared" si="23"/>
        <v>0.57471264367816088</v>
      </c>
      <c r="E186">
        <f t="shared" si="24"/>
        <v>2.720133146096626E-2</v>
      </c>
      <c r="F186">
        <f t="shared" si="25"/>
        <v>-0.23284963852915186</v>
      </c>
      <c r="G186">
        <v>0</v>
      </c>
      <c r="H186">
        <f t="shared" si="26"/>
        <v>0.26005096999011806</v>
      </c>
      <c r="I186">
        <f t="shared" si="27"/>
        <v>-1.0567967158529021</v>
      </c>
      <c r="J186">
        <f t="shared" si="28"/>
        <v>1.0567967158529021</v>
      </c>
      <c r="K186">
        <f t="shared" si="29"/>
        <v>0.43884208377593403</v>
      </c>
      <c r="L186">
        <f t="shared" si="30"/>
        <v>0.56115791622406608</v>
      </c>
      <c r="M186">
        <f t="shared" si="31"/>
        <v>2.2787240261820116</v>
      </c>
      <c r="N186">
        <f t="shared" si="32"/>
        <v>1.7820295697311479</v>
      </c>
    </row>
    <row r="187" spans="1:14" x14ac:dyDescent="0.25">
      <c r="A187" s="4">
        <f>IF('True_Odds_Calculator_2-way'!A188="","",'True_Odds_Calculator_2-way'!A188)</f>
        <v>1.79</v>
      </c>
      <c r="B187" s="4">
        <f>IF('True_Odds_Calculator_2-way'!B188="","",'True_Odds_Calculator_2-way'!B188)</f>
        <v>2.12</v>
      </c>
      <c r="C187" s="4">
        <f t="shared" si="22"/>
        <v>0.55865921787709494</v>
      </c>
      <c r="D187">
        <f t="shared" si="23"/>
        <v>0.47169811320754712</v>
      </c>
      <c r="E187">
        <f t="shared" si="24"/>
        <v>3.0357331084642114E-2</v>
      </c>
      <c r="F187">
        <f t="shared" si="25"/>
        <v>-0.23316116791398755</v>
      </c>
      <c r="G187">
        <v>0</v>
      </c>
      <c r="H187">
        <f t="shared" si="26"/>
        <v>0.26351849899862967</v>
      </c>
      <c r="I187">
        <f t="shared" si="27"/>
        <v>-1.0631081389064057</v>
      </c>
      <c r="J187">
        <f t="shared" si="28"/>
        <v>1.0631081389064057</v>
      </c>
      <c r="K187">
        <f t="shared" si="29"/>
        <v>0.54352096574427933</v>
      </c>
      <c r="L187">
        <f t="shared" si="30"/>
        <v>0.4564790342557204</v>
      </c>
      <c r="M187">
        <f t="shared" si="31"/>
        <v>1.8398554297360612</v>
      </c>
      <c r="N187">
        <f t="shared" si="32"/>
        <v>2.1906811155751749</v>
      </c>
    </row>
    <row r="188" spans="1:14" x14ac:dyDescent="0.25">
      <c r="A188" s="4">
        <f>IF('True_Odds_Calculator_2-way'!A189="","",'True_Odds_Calculator_2-way'!A189)</f>
        <v>1.5</v>
      </c>
      <c r="B188" s="4">
        <f>IF('True_Odds_Calculator_2-way'!B189="","",'True_Odds_Calculator_2-way'!B189)</f>
        <v>2.72</v>
      </c>
      <c r="C188" s="4">
        <f t="shared" si="22"/>
        <v>0.66666666666666663</v>
      </c>
      <c r="D188">
        <f t="shared" si="23"/>
        <v>0.36764705882352938</v>
      </c>
      <c r="E188">
        <f t="shared" si="24"/>
        <v>3.4313725490195957E-2</v>
      </c>
      <c r="F188">
        <f t="shared" si="25"/>
        <v>-0.21078431372549034</v>
      </c>
      <c r="G188">
        <v>0</v>
      </c>
      <c r="H188">
        <f t="shared" si="26"/>
        <v>0.24509803921568624</v>
      </c>
      <c r="I188">
        <f t="shared" si="27"/>
        <v>-1.0783277320343838</v>
      </c>
      <c r="J188">
        <f t="shared" si="28"/>
        <v>1.0783277320343838</v>
      </c>
      <c r="K188">
        <f t="shared" si="29"/>
        <v>0.64970340200854881</v>
      </c>
      <c r="L188">
        <f t="shared" si="30"/>
        <v>0.35029659799145113</v>
      </c>
      <c r="M188">
        <f t="shared" si="31"/>
        <v>1.5391638660171922</v>
      </c>
      <c r="N188">
        <f t="shared" si="32"/>
        <v>2.8547236990991407</v>
      </c>
    </row>
    <row r="189" spans="1:14" x14ac:dyDescent="0.25">
      <c r="A189" s="4">
        <f>IF('True_Odds_Calculator_2-way'!A190="","",'True_Odds_Calculator_2-way'!A190)</f>
        <v>1.85</v>
      </c>
      <c r="B189" s="4">
        <f>IF('True_Odds_Calculator_2-way'!B190="","",'True_Odds_Calculator_2-way'!B190)</f>
        <v>2.0499999999999998</v>
      </c>
      <c r="C189" s="4">
        <f t="shared" si="22"/>
        <v>0.54054054054054046</v>
      </c>
      <c r="D189">
        <f t="shared" si="23"/>
        <v>0.48780487804878053</v>
      </c>
      <c r="E189">
        <f t="shared" si="24"/>
        <v>2.8345418589321048E-2</v>
      </c>
      <c r="F189">
        <f t="shared" si="25"/>
        <v>-0.2353328938694792</v>
      </c>
      <c r="G189">
        <v>0</v>
      </c>
      <c r="H189">
        <f t="shared" si="26"/>
        <v>0.26367831245880025</v>
      </c>
      <c r="I189">
        <f t="shared" si="27"/>
        <v>-1.0585122480499263</v>
      </c>
      <c r="J189">
        <f t="shared" si="28"/>
        <v>1.0585122480499263</v>
      </c>
      <c r="K189">
        <f t="shared" si="29"/>
        <v>0.52638909307720383</v>
      </c>
      <c r="L189">
        <f t="shared" si="30"/>
        <v>0.47361090692279612</v>
      </c>
      <c r="M189">
        <f t="shared" si="31"/>
        <v>1.8997354108424378</v>
      </c>
      <c r="N189">
        <f t="shared" si="32"/>
        <v>2.1114378604524222</v>
      </c>
    </row>
    <row r="190" spans="1:14" x14ac:dyDescent="0.25">
      <c r="A190" s="4">
        <f>IF('True_Odds_Calculator_2-way'!A191="","",'True_Odds_Calculator_2-way'!A191)</f>
        <v>1.91</v>
      </c>
      <c r="B190" s="4">
        <f>IF('True_Odds_Calculator_2-way'!B191="","",'True_Odds_Calculator_2-way'!B191)</f>
        <v>1.98</v>
      </c>
      <c r="C190" s="4">
        <f t="shared" si="22"/>
        <v>0.52356020942408377</v>
      </c>
      <c r="D190">
        <f t="shared" si="23"/>
        <v>0.50505050505050508</v>
      </c>
      <c r="E190">
        <f t="shared" si="24"/>
        <v>2.861071447458885E-2</v>
      </c>
      <c r="F190">
        <f t="shared" si="25"/>
        <v>-0.23581363371939279</v>
      </c>
      <c r="G190">
        <v>0</v>
      </c>
      <c r="H190">
        <f t="shared" si="26"/>
        <v>0.2644243481939817</v>
      </c>
      <c r="I190">
        <f t="shared" si="27"/>
        <v>-1.0589275952301447</v>
      </c>
      <c r="J190">
        <f t="shared" si="28"/>
        <v>1.0589275952301447</v>
      </c>
      <c r="K190">
        <f t="shared" si="29"/>
        <v>0.50926243676795835</v>
      </c>
      <c r="L190">
        <f t="shared" si="30"/>
        <v>0.4907375632320416</v>
      </c>
      <c r="M190">
        <f t="shared" si="31"/>
        <v>1.9636241116594322</v>
      </c>
      <c r="N190">
        <f t="shared" si="32"/>
        <v>2.0377490433255412</v>
      </c>
    </row>
    <row r="191" spans="1:14" x14ac:dyDescent="0.25">
      <c r="A191" s="4">
        <f>IF('True_Odds_Calculator_2-way'!A192="","",'True_Odds_Calculator_2-way'!A192)</f>
        <v>1.72</v>
      </c>
      <c r="B191" s="4">
        <f>IF('True_Odds_Calculator_2-way'!B192="","",'True_Odds_Calculator_2-way'!B192)</f>
        <v>2.2000000000000002</v>
      </c>
      <c r="C191" s="4">
        <f t="shared" si="22"/>
        <v>0.58139534883720934</v>
      </c>
      <c r="D191">
        <f t="shared" si="23"/>
        <v>0.45454545454545453</v>
      </c>
      <c r="E191">
        <f t="shared" si="24"/>
        <v>3.5940803382663811E-2</v>
      </c>
      <c r="F191">
        <f t="shared" si="25"/>
        <v>-0.22832980972515859</v>
      </c>
      <c r="G191">
        <v>0</v>
      </c>
      <c r="H191">
        <f t="shared" si="26"/>
        <v>0.26427061310782241</v>
      </c>
      <c r="I191">
        <f t="shared" si="27"/>
        <v>-1.075828707279838</v>
      </c>
      <c r="J191">
        <f t="shared" si="28"/>
        <v>1.075828707279838</v>
      </c>
      <c r="K191">
        <f t="shared" si="29"/>
        <v>0.5635083268962916</v>
      </c>
      <c r="L191">
        <f t="shared" si="30"/>
        <v>0.4364916731037084</v>
      </c>
      <c r="M191">
        <f t="shared" si="31"/>
        <v>1.7745966692414832</v>
      </c>
      <c r="N191">
        <f t="shared" si="32"/>
        <v>2.2909944487358058</v>
      </c>
    </row>
    <row r="192" spans="1:14" x14ac:dyDescent="0.25">
      <c r="A192" s="4">
        <f>IF('True_Odds_Calculator_2-way'!A193="","",'True_Odds_Calculator_2-way'!A193)</f>
        <v>2.37</v>
      </c>
      <c r="B192" s="4">
        <f>IF('True_Odds_Calculator_2-way'!B193="","",'True_Odds_Calculator_2-way'!B193)</f>
        <v>1.65</v>
      </c>
      <c r="C192" s="4">
        <f t="shared" si="22"/>
        <v>0.42194092827004215</v>
      </c>
      <c r="D192">
        <f t="shared" si="23"/>
        <v>0.60606060606060608</v>
      </c>
      <c r="E192">
        <f t="shared" si="24"/>
        <v>2.8001534330648337E-2</v>
      </c>
      <c r="F192">
        <f t="shared" si="25"/>
        <v>-0.22772024037846816</v>
      </c>
      <c r="G192">
        <v>0</v>
      </c>
      <c r="H192">
        <f t="shared" si="26"/>
        <v>0.25572177470911645</v>
      </c>
      <c r="I192">
        <f t="shared" si="27"/>
        <v>-1.0597002531915625</v>
      </c>
      <c r="J192">
        <f t="shared" si="28"/>
        <v>1.0597002531915625</v>
      </c>
      <c r="K192">
        <f t="shared" si="29"/>
        <v>0.40786538259317556</v>
      </c>
      <c r="L192">
        <f t="shared" si="30"/>
        <v>0.59213461740682438</v>
      </c>
      <c r="M192">
        <f t="shared" si="31"/>
        <v>2.4517893468724408</v>
      </c>
      <c r="N192">
        <f t="shared" si="32"/>
        <v>1.6888051645745159</v>
      </c>
    </row>
    <row r="193" spans="1:14" x14ac:dyDescent="0.25">
      <c r="A193" s="4">
        <f>IF('True_Odds_Calculator_2-way'!A194="","",'True_Odds_Calculator_2-way'!A194)</f>
        <v>1.63</v>
      </c>
      <c r="B193" s="4">
        <f>IF('True_Odds_Calculator_2-way'!B194="","",'True_Odds_Calculator_2-way'!B194)</f>
        <v>2.4</v>
      </c>
      <c r="C193" s="4">
        <f t="shared" si="22"/>
        <v>0.61349693251533743</v>
      </c>
      <c r="D193">
        <f t="shared" si="23"/>
        <v>0.41666666666666669</v>
      </c>
      <c r="E193">
        <f t="shared" si="24"/>
        <v>3.0163599182004175E-2</v>
      </c>
      <c r="F193">
        <f t="shared" si="25"/>
        <v>-0.22546012269938642</v>
      </c>
      <c r="G193">
        <v>0</v>
      </c>
      <c r="H193">
        <f t="shared" si="26"/>
        <v>0.2556237218813906</v>
      </c>
      <c r="I193">
        <f t="shared" si="27"/>
        <v>-1.0647942749999</v>
      </c>
      <c r="J193">
        <f t="shared" si="28"/>
        <v>1.0647942749999</v>
      </c>
      <c r="K193">
        <f t="shared" si="29"/>
        <v>0.59850837590920558</v>
      </c>
      <c r="L193">
        <f t="shared" si="30"/>
        <v>0.40149162409079431</v>
      </c>
      <c r="M193">
        <f t="shared" si="31"/>
        <v>1.670820393249937</v>
      </c>
      <c r="N193">
        <f t="shared" si="32"/>
        <v>2.4907119849998605</v>
      </c>
    </row>
    <row r="194" spans="1:14" x14ac:dyDescent="0.25">
      <c r="A194" s="4">
        <f>IF('True_Odds_Calculator_2-way'!A195="","",'True_Odds_Calculator_2-way'!A195)</f>
        <v>2.16</v>
      </c>
      <c r="B194" s="4">
        <f>IF('True_Odds_Calculator_2-way'!B195="","",'True_Odds_Calculator_2-way'!B195)</f>
        <v>1.77</v>
      </c>
      <c r="C194" s="4">
        <f t="shared" si="22"/>
        <v>0.46296296296296291</v>
      </c>
      <c r="D194">
        <f t="shared" si="23"/>
        <v>0.56497175141242939</v>
      </c>
      <c r="E194">
        <f t="shared" si="24"/>
        <v>2.79347143753923E-2</v>
      </c>
      <c r="F194">
        <f t="shared" si="25"/>
        <v>-0.23362628164888055</v>
      </c>
      <c r="G194">
        <v>0</v>
      </c>
      <c r="H194">
        <f t="shared" si="26"/>
        <v>0.26156099602427285</v>
      </c>
      <c r="I194">
        <f t="shared" si="27"/>
        <v>-1.0580973892262122</v>
      </c>
      <c r="J194">
        <f t="shared" si="28"/>
        <v>1.0580973892262122</v>
      </c>
      <c r="K194">
        <f t="shared" si="29"/>
        <v>0.44895535399193021</v>
      </c>
      <c r="L194">
        <f t="shared" si="30"/>
        <v>0.55104464600806979</v>
      </c>
      <c r="M194">
        <f t="shared" si="31"/>
        <v>2.2273929715024061</v>
      </c>
      <c r="N194">
        <f t="shared" si="32"/>
        <v>1.8147349897041836</v>
      </c>
    </row>
    <row r="195" spans="1:14" x14ac:dyDescent="0.25">
      <c r="A195" s="4">
        <f>IF('True_Odds_Calculator_2-way'!A196="","",'True_Odds_Calculator_2-way'!A196)</f>
        <v>1.83</v>
      </c>
      <c r="B195" s="4">
        <f>IF('True_Odds_Calculator_2-way'!B196="","",'True_Odds_Calculator_2-way'!B196)</f>
        <v>2.0699999999999998</v>
      </c>
      <c r="C195" s="4">
        <f t="shared" ref="C195:C258" si="33">1/A195</f>
        <v>0.54644808743169393</v>
      </c>
      <c r="D195">
        <f t="shared" ref="D195:D258" si="34">1/B195</f>
        <v>0.48309178743961356</v>
      </c>
      <c r="E195">
        <f t="shared" ref="E195:E258" si="35">C195+D195-1</f>
        <v>2.9539874871307603E-2</v>
      </c>
      <c r="F195">
        <f t="shared" ref="F195:F258" si="36">C195+D195-(C195*D195)-1</f>
        <v>-0.23444470842902765</v>
      </c>
      <c r="G195">
        <v>0</v>
      </c>
      <c r="H195">
        <f t="shared" ref="H195:H258" si="37">C195*D195</f>
        <v>0.26398458330033525</v>
      </c>
      <c r="I195">
        <f t="shared" ref="I195:I258" si="38">((-4*F195*H195)^0.5)/(2*F195)</f>
        <v>-1.0611311532512866</v>
      </c>
      <c r="J195">
        <f t="shared" ref="J195:J258" si="39">(-((-4*F195*H195)^0.5))/(2*F195)</f>
        <v>1.0611311532512866</v>
      </c>
      <c r="K195">
        <f t="shared" ref="K195:K258" si="40">IF(A195="","",(C195/($J195+C195-($J195*C195))))</f>
        <v>0.53170592832305175</v>
      </c>
      <c r="L195">
        <f t="shared" ref="L195:L258" si="41">IF(B195="","",(D195/($J195+D195-($J195*D195))))</f>
        <v>0.46829407167694814</v>
      </c>
      <c r="M195">
        <f t="shared" ref="M195:M258" si="42">IF(A195="","",1/K195)</f>
        <v>1.8807388571985679</v>
      </c>
      <c r="N195">
        <f t="shared" ref="N195:N258" si="43">IF(B195="","",1/L195)</f>
        <v>2.1354103339788768</v>
      </c>
    </row>
    <row r="196" spans="1:14" x14ac:dyDescent="0.25">
      <c r="A196" s="4">
        <f>IF('True_Odds_Calculator_2-way'!A197="","",'True_Odds_Calculator_2-way'!A197)</f>
        <v>1.91</v>
      </c>
      <c r="B196" s="4">
        <f>IF('True_Odds_Calculator_2-way'!B197="","",'True_Odds_Calculator_2-way'!B197)</f>
        <v>1.93</v>
      </c>
      <c r="C196" s="4">
        <f t="shared" si="33"/>
        <v>0.52356020942408377</v>
      </c>
      <c r="D196">
        <f t="shared" si="34"/>
        <v>0.5181347150259068</v>
      </c>
      <c r="E196">
        <f t="shared" si="35"/>
        <v>4.1694924449990456E-2</v>
      </c>
      <c r="F196">
        <f t="shared" si="36"/>
        <v>-0.2295797954588612</v>
      </c>
      <c r="G196">
        <v>0</v>
      </c>
      <c r="H196">
        <f t="shared" si="37"/>
        <v>0.27127471990885171</v>
      </c>
      <c r="I196">
        <f t="shared" si="38"/>
        <v>-1.0870207379990005</v>
      </c>
      <c r="J196">
        <f t="shared" si="39"/>
        <v>1.0870207379990005</v>
      </c>
      <c r="K196">
        <f t="shared" si="40"/>
        <v>0.50271747157230162</v>
      </c>
      <c r="L196">
        <f t="shared" si="41"/>
        <v>0.49728252842769838</v>
      </c>
      <c r="M196">
        <f t="shared" si="42"/>
        <v>1.9891888715790902</v>
      </c>
      <c r="N196">
        <f t="shared" si="43"/>
        <v>2.0109292863390706</v>
      </c>
    </row>
    <row r="197" spans="1:14" x14ac:dyDescent="0.25">
      <c r="A197" s="4">
        <f>IF('True_Odds_Calculator_2-way'!A198="","",'True_Odds_Calculator_2-way'!A198)</f>
        <v>2.5299999999999998</v>
      </c>
      <c r="B197" s="4">
        <f>IF('True_Odds_Calculator_2-way'!B198="","",'True_Odds_Calculator_2-way'!B198)</f>
        <v>1.56</v>
      </c>
      <c r="C197" s="4">
        <f t="shared" si="33"/>
        <v>0.39525691699604748</v>
      </c>
      <c r="D197">
        <f t="shared" si="34"/>
        <v>0.64102564102564097</v>
      </c>
      <c r="E197">
        <f t="shared" si="35"/>
        <v>3.6282558021688338E-2</v>
      </c>
      <c r="F197">
        <f t="shared" si="36"/>
        <v>-0.21708726056552163</v>
      </c>
      <c r="G197">
        <v>0</v>
      </c>
      <c r="H197">
        <f t="shared" si="37"/>
        <v>0.25336981858720992</v>
      </c>
      <c r="I197">
        <f t="shared" si="38"/>
        <v>-1.0803395392536068</v>
      </c>
      <c r="J197">
        <f t="shared" si="39"/>
        <v>1.0803395392536068</v>
      </c>
      <c r="K197">
        <f t="shared" si="40"/>
        <v>0.3769432136417431</v>
      </c>
      <c r="L197">
        <f t="shared" si="41"/>
        <v>0.6230567863582569</v>
      </c>
      <c r="M197">
        <f t="shared" si="42"/>
        <v>2.6529194950580188</v>
      </c>
      <c r="N197">
        <f t="shared" si="43"/>
        <v>1.6049901419820203</v>
      </c>
    </row>
    <row r="198" spans="1:14" x14ac:dyDescent="0.25">
      <c r="A198" s="4">
        <f>IF('True_Odds_Calculator_2-way'!A199="","",'True_Odds_Calculator_2-way'!A199)</f>
        <v>2.23</v>
      </c>
      <c r="B198" s="4">
        <f>IF('True_Odds_Calculator_2-way'!B199="","",'True_Odds_Calculator_2-way'!B199)</f>
        <v>1.71</v>
      </c>
      <c r="C198" s="4">
        <f t="shared" si="33"/>
        <v>0.44843049327354262</v>
      </c>
      <c r="D198">
        <f t="shared" si="34"/>
        <v>0.58479532163742687</v>
      </c>
      <c r="E198">
        <f t="shared" si="35"/>
        <v>3.3225814910969431E-2</v>
      </c>
      <c r="F198">
        <f t="shared" si="36"/>
        <v>-0.22901423963496192</v>
      </c>
      <c r="G198">
        <v>0</v>
      </c>
      <c r="H198">
        <f t="shared" si="37"/>
        <v>0.26224005454593136</v>
      </c>
      <c r="I198">
        <f t="shared" si="38"/>
        <v>-1.070084984173661</v>
      </c>
      <c r="J198">
        <f t="shared" si="39"/>
        <v>1.070084984173661</v>
      </c>
      <c r="K198">
        <f t="shared" si="40"/>
        <v>0.43174080130549697</v>
      </c>
      <c r="L198">
        <f t="shared" si="41"/>
        <v>0.56825919869450314</v>
      </c>
      <c r="M198">
        <f t="shared" si="42"/>
        <v>2.3162045305336028</v>
      </c>
      <c r="N198">
        <f t="shared" si="43"/>
        <v>1.7597603387632996</v>
      </c>
    </row>
    <row r="199" spans="1:14" x14ac:dyDescent="0.25">
      <c r="A199" s="4">
        <f>IF('True_Odds_Calculator_2-way'!A200="","",'True_Odds_Calculator_2-way'!A200)</f>
        <v>2.0499999999999998</v>
      </c>
      <c r="B199" s="4">
        <f>IF('True_Odds_Calculator_2-way'!B200="","",'True_Odds_Calculator_2-way'!B200)</f>
        <v>1.85</v>
      </c>
      <c r="C199" s="4">
        <f t="shared" si="33"/>
        <v>0.48780487804878053</v>
      </c>
      <c r="D199">
        <f t="shared" si="34"/>
        <v>0.54054054054054046</v>
      </c>
      <c r="E199">
        <f t="shared" si="35"/>
        <v>2.8345418589321048E-2</v>
      </c>
      <c r="F199">
        <f t="shared" si="36"/>
        <v>-0.2353328938694792</v>
      </c>
      <c r="G199">
        <v>0</v>
      </c>
      <c r="H199">
        <f t="shared" si="37"/>
        <v>0.26367831245880025</v>
      </c>
      <c r="I199">
        <f t="shared" si="38"/>
        <v>-1.0585122480499263</v>
      </c>
      <c r="J199">
        <f t="shared" si="39"/>
        <v>1.0585122480499263</v>
      </c>
      <c r="K199">
        <f t="shared" si="40"/>
        <v>0.47361090692279612</v>
      </c>
      <c r="L199">
        <f t="shared" si="41"/>
        <v>0.52638909307720383</v>
      </c>
      <c r="M199">
        <f t="shared" si="42"/>
        <v>2.1114378604524222</v>
      </c>
      <c r="N199">
        <f t="shared" si="43"/>
        <v>1.8997354108424378</v>
      </c>
    </row>
    <row r="200" spans="1:14" x14ac:dyDescent="0.25">
      <c r="A200" s="4">
        <f>IF('True_Odds_Calculator_2-way'!A201="","",'True_Odds_Calculator_2-way'!A201)</f>
        <v>2.1800000000000002</v>
      </c>
      <c r="B200" s="4">
        <f>IF('True_Odds_Calculator_2-way'!B201="","",'True_Odds_Calculator_2-way'!B201)</f>
        <v>1.74</v>
      </c>
      <c r="C200" s="4">
        <f t="shared" si="33"/>
        <v>0.4587155963302752</v>
      </c>
      <c r="D200">
        <f t="shared" si="34"/>
        <v>0.57471264367816088</v>
      </c>
      <c r="E200">
        <f t="shared" si="35"/>
        <v>3.3428240008436028E-2</v>
      </c>
      <c r="F200">
        <f t="shared" si="36"/>
        <v>-0.23020141305494057</v>
      </c>
      <c r="G200">
        <v>0</v>
      </c>
      <c r="H200">
        <f t="shared" si="37"/>
        <v>0.26362965306337655</v>
      </c>
      <c r="I200">
        <f t="shared" si="38"/>
        <v>-1.0701462561817372</v>
      </c>
      <c r="J200">
        <f t="shared" si="39"/>
        <v>1.0701462561817372</v>
      </c>
      <c r="K200">
        <f t="shared" si="40"/>
        <v>0.44193570658612125</v>
      </c>
      <c r="L200">
        <f t="shared" si="41"/>
        <v>0.55806429341387886</v>
      </c>
      <c r="M200">
        <f t="shared" si="42"/>
        <v>2.26277258229445</v>
      </c>
      <c r="N200">
        <f t="shared" si="43"/>
        <v>1.7919082295744857</v>
      </c>
    </row>
    <row r="201" spans="1:14" x14ac:dyDescent="0.25">
      <c r="A201" s="4">
        <f>IF('True_Odds_Calculator_2-way'!A202="","",'True_Odds_Calculator_2-way'!A202)</f>
        <v>1.94</v>
      </c>
      <c r="B201" s="4">
        <f>IF('True_Odds_Calculator_2-way'!B202="","",'True_Odds_Calculator_2-way'!B202)</f>
        <v>1.94</v>
      </c>
      <c r="C201" s="4">
        <f t="shared" si="33"/>
        <v>0.51546391752577325</v>
      </c>
      <c r="D201">
        <f t="shared" si="34"/>
        <v>0.51546391752577325</v>
      </c>
      <c r="E201">
        <f t="shared" si="35"/>
        <v>3.0927835051546504E-2</v>
      </c>
      <c r="F201">
        <f t="shared" si="36"/>
        <v>-0.23477521521947065</v>
      </c>
      <c r="G201">
        <v>0</v>
      </c>
      <c r="H201">
        <f t="shared" si="37"/>
        <v>0.26570305027101715</v>
      </c>
      <c r="I201">
        <f t="shared" si="38"/>
        <v>-1.0638297872340428</v>
      </c>
      <c r="J201">
        <f t="shared" si="39"/>
        <v>1.0638297872340428</v>
      </c>
      <c r="K201">
        <f t="shared" si="40"/>
        <v>0.49999999999999989</v>
      </c>
      <c r="L201">
        <f t="shared" si="41"/>
        <v>0.49999999999999989</v>
      </c>
      <c r="M201">
        <f t="shared" si="42"/>
        <v>2.0000000000000004</v>
      </c>
      <c r="N201">
        <f t="shared" si="43"/>
        <v>2.0000000000000004</v>
      </c>
    </row>
    <row r="202" spans="1:14" x14ac:dyDescent="0.25">
      <c r="A202" s="4">
        <f>IF('True_Odds_Calculator_2-way'!A203="","",'True_Odds_Calculator_2-way'!A203)</f>
        <v>2.15</v>
      </c>
      <c r="B202" s="4">
        <f>IF('True_Odds_Calculator_2-way'!B203="","",'True_Odds_Calculator_2-way'!B203)</f>
        <v>1.76</v>
      </c>
      <c r="C202" s="4">
        <f t="shared" si="33"/>
        <v>0.46511627906976744</v>
      </c>
      <c r="D202">
        <f t="shared" si="34"/>
        <v>0.56818181818181823</v>
      </c>
      <c r="E202">
        <f t="shared" si="35"/>
        <v>3.3298097251585723E-2</v>
      </c>
      <c r="F202">
        <f t="shared" si="36"/>
        <v>-0.23097251585623668</v>
      </c>
      <c r="G202">
        <v>0</v>
      </c>
      <c r="H202">
        <f t="shared" si="37"/>
        <v>0.26427061310782241</v>
      </c>
      <c r="I202">
        <f t="shared" si="38"/>
        <v>-1.0696563746013956</v>
      </c>
      <c r="J202">
        <f t="shared" si="39"/>
        <v>1.0696563746013956</v>
      </c>
      <c r="K202">
        <f t="shared" si="40"/>
        <v>0.44840941385030625</v>
      </c>
      <c r="L202">
        <f t="shared" si="41"/>
        <v>0.5515905861496937</v>
      </c>
      <c r="M202">
        <f t="shared" si="42"/>
        <v>2.2301048307916052</v>
      </c>
      <c r="N202">
        <f t="shared" si="43"/>
        <v>1.8129388446970602</v>
      </c>
    </row>
    <row r="203" spans="1:14" x14ac:dyDescent="0.25">
      <c r="A203" s="4">
        <f>IF('True_Odds_Calculator_2-way'!A204="","",'True_Odds_Calculator_2-way'!A204)</f>
        <v>2.74</v>
      </c>
      <c r="B203" s="4">
        <f>IF('True_Odds_Calculator_2-way'!B204="","",'True_Odds_Calculator_2-way'!B204)</f>
        <v>1.5</v>
      </c>
      <c r="C203" s="4">
        <f t="shared" si="33"/>
        <v>0.36496350364963503</v>
      </c>
      <c r="D203">
        <f t="shared" si="34"/>
        <v>0.66666666666666663</v>
      </c>
      <c r="E203">
        <f t="shared" si="35"/>
        <v>3.1630170316301776E-2</v>
      </c>
      <c r="F203">
        <f t="shared" si="36"/>
        <v>-0.21167883211678817</v>
      </c>
      <c r="G203">
        <v>0</v>
      </c>
      <c r="H203">
        <f t="shared" si="37"/>
        <v>0.24330900243309</v>
      </c>
      <c r="I203">
        <f t="shared" si="38"/>
        <v>-1.0721125348377951</v>
      </c>
      <c r="J203">
        <f t="shared" si="39"/>
        <v>1.0721125348377951</v>
      </c>
      <c r="K203">
        <f t="shared" si="40"/>
        <v>0.34898218170071083</v>
      </c>
      <c r="L203">
        <f t="shared" si="41"/>
        <v>0.65101781829928906</v>
      </c>
      <c r="M203">
        <f t="shared" si="42"/>
        <v>2.8654758106177636</v>
      </c>
      <c r="N203">
        <f t="shared" si="43"/>
        <v>1.5360562674188976</v>
      </c>
    </row>
    <row r="204" spans="1:14" x14ac:dyDescent="0.25">
      <c r="A204" s="4">
        <f>IF('True_Odds_Calculator_2-way'!A205="","",'True_Odds_Calculator_2-way'!A205)</f>
        <v>2.0099999999999998</v>
      </c>
      <c r="B204" s="4">
        <f>IF('True_Odds_Calculator_2-way'!B205="","",'True_Odds_Calculator_2-way'!B205)</f>
        <v>1.88</v>
      </c>
      <c r="C204" s="4">
        <f t="shared" si="33"/>
        <v>0.49751243781094534</v>
      </c>
      <c r="D204">
        <f t="shared" si="34"/>
        <v>0.53191489361702127</v>
      </c>
      <c r="E204">
        <f t="shared" si="35"/>
        <v>2.9427331427966497E-2</v>
      </c>
      <c r="F204">
        <f t="shared" si="36"/>
        <v>-0.23520694400338749</v>
      </c>
      <c r="G204">
        <v>0</v>
      </c>
      <c r="H204">
        <f t="shared" si="37"/>
        <v>0.26463427543135393</v>
      </c>
      <c r="I204">
        <f t="shared" si="38"/>
        <v>-1.060713208766217</v>
      </c>
      <c r="J204">
        <f t="shared" si="39"/>
        <v>1.060713208766217</v>
      </c>
      <c r="K204">
        <f t="shared" si="40"/>
        <v>0.48278384578010813</v>
      </c>
      <c r="L204">
        <f t="shared" si="41"/>
        <v>0.5172161542198922</v>
      </c>
      <c r="M204">
        <f t="shared" si="42"/>
        <v>2.0713203408538785</v>
      </c>
      <c r="N204">
        <f t="shared" si="43"/>
        <v>1.9334276237142709</v>
      </c>
    </row>
    <row r="205" spans="1:14" x14ac:dyDescent="0.25">
      <c r="A205" s="4">
        <f>IF('True_Odds_Calculator_2-way'!A206="","",'True_Odds_Calculator_2-way'!A206)</f>
        <v>2.37</v>
      </c>
      <c r="B205" s="4">
        <f>IF('True_Odds_Calculator_2-way'!B206="","",'True_Odds_Calculator_2-way'!B206)</f>
        <v>1.63</v>
      </c>
      <c r="C205" s="4">
        <f t="shared" si="33"/>
        <v>0.42194092827004215</v>
      </c>
      <c r="D205">
        <f t="shared" si="34"/>
        <v>0.61349693251533743</v>
      </c>
      <c r="E205">
        <f t="shared" si="35"/>
        <v>3.5437860785379582E-2</v>
      </c>
      <c r="F205">
        <f t="shared" si="36"/>
        <v>-0.22342160441096537</v>
      </c>
      <c r="G205">
        <v>0</v>
      </c>
      <c r="H205">
        <f t="shared" si="37"/>
        <v>0.2588594651963449</v>
      </c>
      <c r="I205">
        <f t="shared" si="38"/>
        <v>-1.0763894728677108</v>
      </c>
      <c r="J205">
        <f t="shared" si="39"/>
        <v>1.0763894728677108</v>
      </c>
      <c r="K205">
        <f t="shared" si="40"/>
        <v>0.40409696490827207</v>
      </c>
      <c r="L205">
        <f t="shared" si="41"/>
        <v>0.59590303509172793</v>
      </c>
      <c r="M205">
        <f t="shared" si="42"/>
        <v>2.4746535778287639</v>
      </c>
      <c r="N205">
        <f t="shared" si="43"/>
        <v>1.6781253679066579</v>
      </c>
    </row>
    <row r="206" spans="1:14" x14ac:dyDescent="0.25">
      <c r="A206" s="4">
        <f>IF('True_Odds_Calculator_2-way'!A207="","",'True_Odds_Calculator_2-way'!A207)</f>
        <v>2.1800000000000002</v>
      </c>
      <c r="B206" s="4">
        <f>IF('True_Odds_Calculator_2-way'!B207="","",'True_Odds_Calculator_2-way'!B207)</f>
        <v>1.72</v>
      </c>
      <c r="C206" s="4">
        <f t="shared" si="33"/>
        <v>0.4587155963302752</v>
      </c>
      <c r="D206">
        <f t="shared" si="34"/>
        <v>0.58139534883720934</v>
      </c>
      <c r="E206">
        <f t="shared" si="35"/>
        <v>4.0110945167484591E-2</v>
      </c>
      <c r="F206">
        <f t="shared" si="36"/>
        <v>-0.22658416897802425</v>
      </c>
      <c r="G206">
        <v>0</v>
      </c>
      <c r="H206">
        <f t="shared" si="37"/>
        <v>0.26669511414550884</v>
      </c>
      <c r="I206">
        <f t="shared" si="38"/>
        <v>-1.0849075915068656</v>
      </c>
      <c r="J206">
        <f t="shared" si="39"/>
        <v>1.0849075915068656</v>
      </c>
      <c r="K206">
        <f t="shared" si="40"/>
        <v>0.43855976031354993</v>
      </c>
      <c r="L206">
        <f t="shared" si="41"/>
        <v>0.56144023968644996</v>
      </c>
      <c r="M206">
        <f t="shared" si="42"/>
        <v>2.2801909579781015</v>
      </c>
      <c r="N206">
        <f t="shared" si="43"/>
        <v>1.7811334658849434</v>
      </c>
    </row>
    <row r="207" spans="1:14" x14ac:dyDescent="0.25">
      <c r="A207" s="4">
        <f>IF('True_Odds_Calculator_2-way'!A208="","",'True_Odds_Calculator_2-way'!A208)</f>
        <v>1.96</v>
      </c>
      <c r="B207" s="4">
        <f>IF('True_Odds_Calculator_2-way'!B208="","",'True_Odds_Calculator_2-way'!B208)</f>
        <v>1.91</v>
      </c>
      <c r="C207" s="4">
        <f t="shared" si="33"/>
        <v>0.51020408163265307</v>
      </c>
      <c r="D207">
        <f t="shared" si="34"/>
        <v>0.52356020942408377</v>
      </c>
      <c r="E207">
        <f t="shared" si="35"/>
        <v>3.3764291056736839E-2</v>
      </c>
      <c r="F207">
        <f t="shared" si="36"/>
        <v>-0.23335826477187727</v>
      </c>
      <c r="G207">
        <v>0</v>
      </c>
      <c r="H207">
        <f t="shared" si="37"/>
        <v>0.26712255582861416</v>
      </c>
      <c r="I207">
        <f t="shared" si="38"/>
        <v>-1.0699012312772824</v>
      </c>
      <c r="J207">
        <f t="shared" si="39"/>
        <v>1.0699012312772824</v>
      </c>
      <c r="K207">
        <f t="shared" si="40"/>
        <v>0.49331431287667615</v>
      </c>
      <c r="L207">
        <f t="shared" si="41"/>
        <v>0.50668568712332396</v>
      </c>
      <c r="M207">
        <f t="shared" si="42"/>
        <v>2.0271051820261912</v>
      </c>
      <c r="N207">
        <f t="shared" si="43"/>
        <v>1.9736101204623264</v>
      </c>
    </row>
    <row r="208" spans="1:14" x14ac:dyDescent="0.25">
      <c r="A208" s="4">
        <f>IF('True_Odds_Calculator_2-way'!A209="","",'True_Odds_Calculator_2-way'!A209)</f>
        <v>2.02</v>
      </c>
      <c r="B208" s="4">
        <f>IF('True_Odds_Calculator_2-way'!B209="","",'True_Odds_Calculator_2-way'!B209)</f>
        <v>1.85</v>
      </c>
      <c r="C208" s="4">
        <f t="shared" si="33"/>
        <v>0.49504950495049505</v>
      </c>
      <c r="D208">
        <f t="shared" si="34"/>
        <v>0.54054054054054046</v>
      </c>
      <c r="E208">
        <f t="shared" si="35"/>
        <v>3.5590045491035394E-2</v>
      </c>
      <c r="F208">
        <f t="shared" si="36"/>
        <v>-0.23200428150923214</v>
      </c>
      <c r="G208">
        <v>0</v>
      </c>
      <c r="H208">
        <f t="shared" si="37"/>
        <v>0.26759432700026753</v>
      </c>
      <c r="I208">
        <f t="shared" si="38"/>
        <v>-1.0739657990297369</v>
      </c>
      <c r="J208">
        <f t="shared" si="39"/>
        <v>1.0739657990297369</v>
      </c>
      <c r="K208">
        <f t="shared" si="40"/>
        <v>0.4772255750516613</v>
      </c>
      <c r="L208">
        <f t="shared" si="41"/>
        <v>0.52277442494833892</v>
      </c>
      <c r="M208">
        <f t="shared" si="42"/>
        <v>2.0954451150103317</v>
      </c>
      <c r="N208">
        <f t="shared" si="43"/>
        <v>1.9128709291752766</v>
      </c>
    </row>
    <row r="209" spans="1:14" x14ac:dyDescent="0.25">
      <c r="A209" s="4">
        <f>IF('True_Odds_Calculator_2-way'!A210="","",'True_Odds_Calculator_2-way'!A210)</f>
        <v>2.02</v>
      </c>
      <c r="B209" s="4">
        <f>IF('True_Odds_Calculator_2-way'!B210="","",'True_Odds_Calculator_2-way'!B210)</f>
        <v>1.85</v>
      </c>
      <c r="C209" s="4">
        <f t="shared" si="33"/>
        <v>0.49504950495049505</v>
      </c>
      <c r="D209">
        <f t="shared" si="34"/>
        <v>0.54054054054054046</v>
      </c>
      <c r="E209">
        <f t="shared" si="35"/>
        <v>3.5590045491035394E-2</v>
      </c>
      <c r="F209">
        <f t="shared" si="36"/>
        <v>-0.23200428150923214</v>
      </c>
      <c r="G209">
        <v>0</v>
      </c>
      <c r="H209">
        <f t="shared" si="37"/>
        <v>0.26759432700026753</v>
      </c>
      <c r="I209">
        <f t="shared" si="38"/>
        <v>-1.0739657990297369</v>
      </c>
      <c r="J209">
        <f t="shared" si="39"/>
        <v>1.0739657990297369</v>
      </c>
      <c r="K209">
        <f t="shared" si="40"/>
        <v>0.4772255750516613</v>
      </c>
      <c r="L209">
        <f t="shared" si="41"/>
        <v>0.52277442494833892</v>
      </c>
      <c r="M209">
        <f t="shared" si="42"/>
        <v>2.0954451150103317</v>
      </c>
      <c r="N209">
        <f t="shared" si="43"/>
        <v>1.9128709291752766</v>
      </c>
    </row>
    <row r="210" spans="1:14" x14ac:dyDescent="0.25">
      <c r="A210" s="4">
        <f>IF('True_Odds_Calculator_2-way'!A211="","",'True_Odds_Calculator_2-way'!A211)</f>
        <v>2.1800000000000002</v>
      </c>
      <c r="B210" s="4">
        <f>IF('True_Odds_Calculator_2-way'!B211="","",'True_Odds_Calculator_2-way'!B211)</f>
        <v>1.72</v>
      </c>
      <c r="C210" s="4">
        <f t="shared" si="33"/>
        <v>0.4587155963302752</v>
      </c>
      <c r="D210">
        <f t="shared" si="34"/>
        <v>0.58139534883720934</v>
      </c>
      <c r="E210">
        <f t="shared" si="35"/>
        <v>4.0110945167484591E-2</v>
      </c>
      <c r="F210">
        <f t="shared" si="36"/>
        <v>-0.22658416897802425</v>
      </c>
      <c r="G210">
        <v>0</v>
      </c>
      <c r="H210">
        <f t="shared" si="37"/>
        <v>0.26669511414550884</v>
      </c>
      <c r="I210">
        <f t="shared" si="38"/>
        <v>-1.0849075915068656</v>
      </c>
      <c r="J210">
        <f t="shared" si="39"/>
        <v>1.0849075915068656</v>
      </c>
      <c r="K210">
        <f t="shared" si="40"/>
        <v>0.43855976031354993</v>
      </c>
      <c r="L210">
        <f t="shared" si="41"/>
        <v>0.56144023968644996</v>
      </c>
      <c r="M210">
        <f t="shared" si="42"/>
        <v>2.2801909579781015</v>
      </c>
      <c r="N210">
        <f t="shared" si="43"/>
        <v>1.7811334658849434</v>
      </c>
    </row>
    <row r="211" spans="1:14" x14ac:dyDescent="0.25">
      <c r="A211" s="4">
        <f>IF('True_Odds_Calculator_2-way'!A212="","",'True_Odds_Calculator_2-way'!A212)</f>
        <v>2.2000000000000002</v>
      </c>
      <c r="B211" s="4">
        <f>IF('True_Odds_Calculator_2-way'!B212="","",'True_Odds_Calculator_2-way'!B212)</f>
        <v>1.71</v>
      </c>
      <c r="C211" s="4">
        <f t="shared" si="33"/>
        <v>0.45454545454545453</v>
      </c>
      <c r="D211">
        <f t="shared" si="34"/>
        <v>0.58479532163742687</v>
      </c>
      <c r="E211">
        <f t="shared" si="35"/>
        <v>3.9340776182881454E-2</v>
      </c>
      <c r="F211">
        <f t="shared" si="36"/>
        <v>-0.22647527910685805</v>
      </c>
      <c r="G211">
        <v>0</v>
      </c>
      <c r="H211">
        <f t="shared" si="37"/>
        <v>0.26581605528973945</v>
      </c>
      <c r="I211">
        <f t="shared" si="38"/>
        <v>-1.0833784750435986</v>
      </c>
      <c r="J211">
        <f t="shared" si="39"/>
        <v>1.0833784750435986</v>
      </c>
      <c r="K211">
        <f t="shared" si="40"/>
        <v>0.43477236885131854</v>
      </c>
      <c r="L211">
        <f t="shared" si="41"/>
        <v>0.56522763114868146</v>
      </c>
      <c r="M211">
        <f t="shared" si="42"/>
        <v>2.3000541700523187</v>
      </c>
      <c r="N211">
        <f t="shared" si="43"/>
        <v>1.7691987172809549</v>
      </c>
    </row>
    <row r="212" spans="1:14" x14ac:dyDescent="0.25">
      <c r="A212" s="4">
        <f>IF('True_Odds_Calculator_2-way'!A213="","",'True_Odds_Calculator_2-way'!A213)</f>
        <v>1.92</v>
      </c>
      <c r="B212" s="4">
        <f>IF('True_Odds_Calculator_2-way'!B213="","",'True_Odds_Calculator_2-way'!B213)</f>
        <v>1.95</v>
      </c>
      <c r="C212" s="4">
        <f t="shared" si="33"/>
        <v>0.52083333333333337</v>
      </c>
      <c r="D212">
        <f t="shared" si="34"/>
        <v>0.51282051282051289</v>
      </c>
      <c r="E212">
        <f t="shared" si="35"/>
        <v>3.3653846153846256E-2</v>
      </c>
      <c r="F212">
        <f t="shared" si="36"/>
        <v>-0.23344017094017089</v>
      </c>
      <c r="G212">
        <v>0</v>
      </c>
      <c r="H212">
        <f t="shared" si="37"/>
        <v>0.26709401709401714</v>
      </c>
      <c r="I212">
        <f t="shared" si="38"/>
        <v>-1.0696563746013956</v>
      </c>
      <c r="J212">
        <f t="shared" si="39"/>
        <v>1.0696563746013956</v>
      </c>
      <c r="K212">
        <f t="shared" si="40"/>
        <v>0.50401095327935097</v>
      </c>
      <c r="L212">
        <f t="shared" si="41"/>
        <v>0.49598904672064897</v>
      </c>
      <c r="M212">
        <f t="shared" si="42"/>
        <v>1.9840838646332837</v>
      </c>
      <c r="N212">
        <f t="shared" si="43"/>
        <v>2.0161735558713256</v>
      </c>
    </row>
    <row r="213" spans="1:14" x14ac:dyDescent="0.25">
      <c r="A213" s="4">
        <f>IF('True_Odds_Calculator_2-way'!A214="","",'True_Odds_Calculator_2-way'!A214)</f>
        <v>1.93</v>
      </c>
      <c r="B213" s="4">
        <f>IF('True_Odds_Calculator_2-way'!B214="","",'True_Odds_Calculator_2-way'!B214)</f>
        <v>1.93</v>
      </c>
      <c r="C213" s="4">
        <f t="shared" si="33"/>
        <v>0.5181347150259068</v>
      </c>
      <c r="D213">
        <f t="shared" si="34"/>
        <v>0.5181347150259068</v>
      </c>
      <c r="E213">
        <f t="shared" si="35"/>
        <v>3.62694300518136E-2</v>
      </c>
      <c r="F213">
        <f t="shared" si="36"/>
        <v>-0.23219415286316403</v>
      </c>
      <c r="G213">
        <v>0</v>
      </c>
      <c r="H213">
        <f t="shared" si="37"/>
        <v>0.26846358291497763</v>
      </c>
      <c r="I213">
        <f t="shared" si="38"/>
        <v>-1.0752688172043015</v>
      </c>
      <c r="J213">
        <f t="shared" si="39"/>
        <v>1.0752688172043015</v>
      </c>
      <c r="K213">
        <f t="shared" si="40"/>
        <v>0.5</v>
      </c>
      <c r="L213">
        <f t="shared" si="41"/>
        <v>0.5</v>
      </c>
      <c r="M213">
        <f t="shared" si="42"/>
        <v>2</v>
      </c>
      <c r="N213">
        <f t="shared" si="43"/>
        <v>2</v>
      </c>
    </row>
    <row r="214" spans="1:14" x14ac:dyDescent="0.25">
      <c r="A214" s="4">
        <f>IF('True_Odds_Calculator_2-way'!A215="","",'True_Odds_Calculator_2-way'!A215)</f>
        <v>1.69</v>
      </c>
      <c r="B214" s="4">
        <f>IF('True_Odds_Calculator_2-way'!B215="","",'True_Odds_Calculator_2-way'!B215)</f>
        <v>2.2400000000000002</v>
      </c>
      <c r="C214" s="4">
        <f t="shared" si="33"/>
        <v>0.59171597633136097</v>
      </c>
      <c r="D214">
        <f t="shared" si="34"/>
        <v>0.4464285714285714</v>
      </c>
      <c r="E214">
        <f t="shared" si="35"/>
        <v>3.8144547759932479E-2</v>
      </c>
      <c r="F214">
        <f t="shared" si="36"/>
        <v>-0.22601437024513937</v>
      </c>
      <c r="G214">
        <v>0</v>
      </c>
      <c r="H214">
        <f t="shared" si="37"/>
        <v>0.26415891800507185</v>
      </c>
      <c r="I214">
        <f t="shared" si="38"/>
        <v>-1.0810968751610266</v>
      </c>
      <c r="J214">
        <f t="shared" si="39"/>
        <v>1.0810968751610266</v>
      </c>
      <c r="K214">
        <f t="shared" si="40"/>
        <v>0.57275184293131953</v>
      </c>
      <c r="L214">
        <f t="shared" si="41"/>
        <v>0.42724815706868025</v>
      </c>
      <c r="M214">
        <f t="shared" si="42"/>
        <v>1.7459568438611086</v>
      </c>
      <c r="N214">
        <f t="shared" si="43"/>
        <v>2.3405601251996737</v>
      </c>
    </row>
    <row r="215" spans="1:14" x14ac:dyDescent="0.25">
      <c r="A215" s="4">
        <f>IF('True_Odds_Calculator_2-way'!A216="","",'True_Odds_Calculator_2-way'!A216)</f>
        <v>2</v>
      </c>
      <c r="B215" s="4">
        <f>IF('True_Odds_Calculator_2-way'!B216="","",'True_Odds_Calculator_2-way'!B216)</f>
        <v>1.87</v>
      </c>
      <c r="C215" s="4">
        <f t="shared" si="33"/>
        <v>0.5</v>
      </c>
      <c r="D215">
        <f t="shared" si="34"/>
        <v>0.53475935828876997</v>
      </c>
      <c r="E215">
        <f t="shared" si="35"/>
        <v>3.475935828876997E-2</v>
      </c>
      <c r="F215">
        <f t="shared" si="36"/>
        <v>-0.23262032085561501</v>
      </c>
      <c r="G215">
        <v>0</v>
      </c>
      <c r="H215">
        <f t="shared" si="37"/>
        <v>0.26737967914438499</v>
      </c>
      <c r="I215">
        <f t="shared" si="38"/>
        <v>-1.0721125348377947</v>
      </c>
      <c r="J215">
        <f t="shared" si="39"/>
        <v>1.0721125348377947</v>
      </c>
      <c r="K215">
        <f t="shared" si="40"/>
        <v>0.48259927160678084</v>
      </c>
      <c r="L215">
        <f t="shared" si="41"/>
        <v>0.51740072839321916</v>
      </c>
      <c r="M215">
        <f t="shared" si="42"/>
        <v>2.0721125348377947</v>
      </c>
      <c r="N215">
        <f t="shared" si="43"/>
        <v>1.9327379053088816</v>
      </c>
    </row>
    <row r="216" spans="1:14" x14ac:dyDescent="0.25">
      <c r="A216" s="4">
        <f>IF('True_Odds_Calculator_2-way'!A217="","",'True_Odds_Calculator_2-way'!A217)</f>
        <v>1.93</v>
      </c>
      <c r="B216" s="4">
        <f>IF('True_Odds_Calculator_2-way'!B217="","",'True_Odds_Calculator_2-way'!B217)</f>
        <v>1.94</v>
      </c>
      <c r="C216" s="4">
        <f t="shared" si="33"/>
        <v>0.5181347150259068</v>
      </c>
      <c r="D216">
        <f t="shared" si="34"/>
        <v>0.51546391752577325</v>
      </c>
      <c r="E216">
        <f t="shared" si="35"/>
        <v>3.3598632551679941E-2</v>
      </c>
      <c r="F216">
        <f t="shared" si="36"/>
        <v>-0.2334811174616741</v>
      </c>
      <c r="G216">
        <v>0</v>
      </c>
      <c r="H216">
        <f t="shared" si="37"/>
        <v>0.26707975001335404</v>
      </c>
      <c r="I216">
        <f t="shared" si="38"/>
        <v>-1.0695340092890231</v>
      </c>
      <c r="J216">
        <f t="shared" si="39"/>
        <v>1.0695340092890231</v>
      </c>
      <c r="K216">
        <f t="shared" si="40"/>
        <v>0.50133690795359842</v>
      </c>
      <c r="L216">
        <f t="shared" si="41"/>
        <v>0.49866309204640175</v>
      </c>
      <c r="M216">
        <f t="shared" si="42"/>
        <v>1.9946666286387909</v>
      </c>
      <c r="N216">
        <f t="shared" si="43"/>
        <v>2.0053619687316817</v>
      </c>
    </row>
    <row r="217" spans="1:14" x14ac:dyDescent="0.25">
      <c r="A217" s="4">
        <f>IF('True_Odds_Calculator_2-way'!A218="","",'True_Odds_Calculator_2-way'!A218)</f>
        <v>2.04</v>
      </c>
      <c r="B217" s="4">
        <f>IF('True_Odds_Calculator_2-way'!B218="","",'True_Odds_Calculator_2-way'!B218)</f>
        <v>1.84</v>
      </c>
      <c r="C217" s="4">
        <f t="shared" si="33"/>
        <v>0.49019607843137253</v>
      </c>
      <c r="D217">
        <f t="shared" si="34"/>
        <v>0.54347826086956519</v>
      </c>
      <c r="E217">
        <f t="shared" si="35"/>
        <v>3.3674339300937772E-2</v>
      </c>
      <c r="F217">
        <f t="shared" si="36"/>
        <v>-0.23273657289002547</v>
      </c>
      <c r="G217">
        <v>0</v>
      </c>
      <c r="H217">
        <f t="shared" si="37"/>
        <v>0.2664109121909633</v>
      </c>
      <c r="I217">
        <f t="shared" si="38"/>
        <v>-1.0699012312772824</v>
      </c>
      <c r="J217">
        <f t="shared" si="39"/>
        <v>1.0699012312772824</v>
      </c>
      <c r="K217">
        <f t="shared" si="40"/>
        <v>0.47332857821916891</v>
      </c>
      <c r="L217">
        <f t="shared" si="41"/>
        <v>0.52667142178083093</v>
      </c>
      <c r="M217">
        <f t="shared" si="42"/>
        <v>2.1126972805283741</v>
      </c>
      <c r="N217">
        <f t="shared" si="43"/>
        <v>1.8987170342729172</v>
      </c>
    </row>
    <row r="218" spans="1:14" x14ac:dyDescent="0.25">
      <c r="A218" s="4">
        <f>IF('True_Odds_Calculator_2-way'!A219="","",'True_Odds_Calculator_2-way'!A219)</f>
        <v>2.02</v>
      </c>
      <c r="B218" s="4">
        <f>IF('True_Odds_Calculator_2-way'!B219="","",'True_Odds_Calculator_2-way'!B219)</f>
        <v>1.86</v>
      </c>
      <c r="C218" s="4">
        <f t="shared" si="33"/>
        <v>0.49504950495049505</v>
      </c>
      <c r="D218">
        <f t="shared" si="34"/>
        <v>0.5376344086021505</v>
      </c>
      <c r="E218">
        <f t="shared" si="35"/>
        <v>3.2683913552645549E-2</v>
      </c>
      <c r="F218">
        <f t="shared" si="36"/>
        <v>-0.23347173427020129</v>
      </c>
      <c r="G218">
        <v>0</v>
      </c>
      <c r="H218">
        <f t="shared" si="37"/>
        <v>0.26615564782284679</v>
      </c>
      <c r="I218">
        <f t="shared" si="38"/>
        <v>-1.0677035543974549</v>
      </c>
      <c r="J218">
        <f t="shared" si="39"/>
        <v>1.0677035543974549</v>
      </c>
      <c r="K218">
        <f t="shared" si="40"/>
        <v>0.47868473698404773</v>
      </c>
      <c r="L218">
        <f t="shared" si="41"/>
        <v>0.52131526301595232</v>
      </c>
      <c r="M218">
        <f t="shared" si="42"/>
        <v>2.0890576254854043</v>
      </c>
      <c r="N218">
        <f t="shared" si="43"/>
        <v>1.9182250567818113</v>
      </c>
    </row>
    <row r="219" spans="1:14" x14ac:dyDescent="0.25">
      <c r="A219" s="4">
        <f>IF('True_Odds_Calculator_2-way'!A220="","",'True_Odds_Calculator_2-way'!A220)</f>
        <v>2</v>
      </c>
      <c r="B219" s="4">
        <f>IF('True_Odds_Calculator_2-way'!B220="","",'True_Odds_Calculator_2-way'!B220)</f>
        <v>1.88</v>
      </c>
      <c r="C219" s="4">
        <f t="shared" si="33"/>
        <v>0.5</v>
      </c>
      <c r="D219">
        <f t="shared" si="34"/>
        <v>0.53191489361702127</v>
      </c>
      <c r="E219">
        <f t="shared" si="35"/>
        <v>3.1914893617021267E-2</v>
      </c>
      <c r="F219">
        <f t="shared" si="36"/>
        <v>-0.23404255319148937</v>
      </c>
      <c r="G219">
        <v>0</v>
      </c>
      <c r="H219">
        <f t="shared" si="37"/>
        <v>0.26595744680851063</v>
      </c>
      <c r="I219">
        <f t="shared" si="38"/>
        <v>-1.0660035817780522</v>
      </c>
      <c r="J219">
        <f t="shared" si="39"/>
        <v>1.0660035817780522</v>
      </c>
      <c r="K219">
        <f t="shared" si="40"/>
        <v>0.48402626637238261</v>
      </c>
      <c r="L219">
        <f t="shared" si="41"/>
        <v>0.51597373362761745</v>
      </c>
      <c r="M219">
        <f t="shared" si="42"/>
        <v>2.0660035817780522</v>
      </c>
      <c r="N219">
        <f t="shared" si="43"/>
        <v>1.9380831519646857</v>
      </c>
    </row>
    <row r="220" spans="1:14" x14ac:dyDescent="0.25">
      <c r="A220" s="4">
        <f>IF('True_Odds_Calculator_2-way'!A221="","",'True_Odds_Calculator_2-way'!A221)</f>
        <v>2.0099999999999998</v>
      </c>
      <c r="B220" s="4">
        <f>IF('True_Odds_Calculator_2-way'!B221="","",'True_Odds_Calculator_2-way'!B221)</f>
        <v>1.87</v>
      </c>
      <c r="C220" s="4">
        <f t="shared" si="33"/>
        <v>0.49751243781094534</v>
      </c>
      <c r="D220">
        <f t="shared" si="34"/>
        <v>0.53475935828876997</v>
      </c>
      <c r="E220">
        <f t="shared" si="35"/>
        <v>3.22717960997152E-2</v>
      </c>
      <c r="F220">
        <f t="shared" si="36"/>
        <v>-0.23377763588474743</v>
      </c>
      <c r="G220">
        <v>0</v>
      </c>
      <c r="H220">
        <f t="shared" si="37"/>
        <v>0.26604943198446268</v>
      </c>
      <c r="I220">
        <f t="shared" si="38"/>
        <v>-1.0667918442539084</v>
      </c>
      <c r="J220">
        <f t="shared" si="39"/>
        <v>1.0667918442539084</v>
      </c>
      <c r="K220">
        <f t="shared" si="40"/>
        <v>0.48135709675649557</v>
      </c>
      <c r="L220">
        <f t="shared" si="41"/>
        <v>0.51864290324350448</v>
      </c>
      <c r="M220">
        <f t="shared" si="42"/>
        <v>2.0774597626964471</v>
      </c>
      <c r="N220">
        <f t="shared" si="43"/>
        <v>1.9281089045009006</v>
      </c>
    </row>
    <row r="221" spans="1:14" x14ac:dyDescent="0.25">
      <c r="A221" s="4">
        <f>IF('True_Odds_Calculator_2-way'!A222="","",'True_Odds_Calculator_2-way'!A222)</f>
        <v>1.81</v>
      </c>
      <c r="B221" s="4">
        <f>IF('True_Odds_Calculator_2-way'!B222="","",'True_Odds_Calculator_2-way'!B222)</f>
        <v>2.0499999999999998</v>
      </c>
      <c r="C221" s="4">
        <f t="shared" si="33"/>
        <v>0.5524861878453039</v>
      </c>
      <c r="D221">
        <f t="shared" si="34"/>
        <v>0.48780487804878053</v>
      </c>
      <c r="E221">
        <f t="shared" si="35"/>
        <v>4.0291065894084488E-2</v>
      </c>
      <c r="F221">
        <f t="shared" si="36"/>
        <v>-0.22921439159142964</v>
      </c>
      <c r="G221">
        <v>0</v>
      </c>
      <c r="H221">
        <f t="shared" si="37"/>
        <v>0.26950545748551413</v>
      </c>
      <c r="I221">
        <f t="shared" si="38"/>
        <v>-1.0843334143872594</v>
      </c>
      <c r="J221">
        <f t="shared" si="39"/>
        <v>1.0843334143872594</v>
      </c>
      <c r="K221">
        <f t="shared" si="40"/>
        <v>0.53239346276515054</v>
      </c>
      <c r="L221">
        <f t="shared" si="41"/>
        <v>0.46760653723484941</v>
      </c>
      <c r="M221">
        <f t="shared" si="42"/>
        <v>1.8783100656536802</v>
      </c>
      <c r="N221">
        <f t="shared" si="43"/>
        <v>2.1385500851066221</v>
      </c>
    </row>
    <row r="222" spans="1:14" x14ac:dyDescent="0.25">
      <c r="A222" s="4">
        <f>IF('True_Odds_Calculator_2-way'!A223="","",'True_Odds_Calculator_2-way'!A223)</f>
        <v>2.33</v>
      </c>
      <c r="B222" s="4">
        <f>IF('True_Odds_Calculator_2-way'!B223="","",'True_Odds_Calculator_2-way'!B223)</f>
        <v>1.64</v>
      </c>
      <c r="C222" s="4">
        <f t="shared" si="33"/>
        <v>0.42918454935622319</v>
      </c>
      <c r="D222">
        <f t="shared" si="34"/>
        <v>0.6097560975609756</v>
      </c>
      <c r="E222">
        <f t="shared" si="35"/>
        <v>3.8940646917198674E-2</v>
      </c>
      <c r="F222">
        <f t="shared" si="36"/>
        <v>-0.2227572490317179</v>
      </c>
      <c r="G222">
        <v>0</v>
      </c>
      <c r="H222">
        <f t="shared" si="37"/>
        <v>0.26169789594891657</v>
      </c>
      <c r="I222">
        <f t="shared" si="38"/>
        <v>-1.0838874619051497</v>
      </c>
      <c r="J222">
        <f t="shared" si="39"/>
        <v>1.0838874619051497</v>
      </c>
      <c r="K222">
        <f t="shared" si="40"/>
        <v>0.4095724747444402</v>
      </c>
      <c r="L222">
        <f t="shared" si="41"/>
        <v>0.59042752525555997</v>
      </c>
      <c r="M222">
        <f t="shared" si="42"/>
        <v>2.4415703243338491</v>
      </c>
      <c r="N222">
        <f t="shared" si="43"/>
        <v>1.6936879756192957</v>
      </c>
    </row>
    <row r="223" spans="1:14" x14ac:dyDescent="0.25">
      <c r="A223" s="4">
        <f>IF('True_Odds_Calculator_2-way'!A224="","",'True_Odds_Calculator_2-way'!A224)</f>
        <v>1.85</v>
      </c>
      <c r="B223" s="4">
        <f>IF('True_Odds_Calculator_2-way'!B224="","",'True_Odds_Calculator_2-way'!B224)</f>
        <v>2.0299999999999998</v>
      </c>
      <c r="C223" s="4">
        <f t="shared" si="33"/>
        <v>0.54054054054054046</v>
      </c>
      <c r="D223">
        <f t="shared" si="34"/>
        <v>0.49261083743842371</v>
      </c>
      <c r="E223">
        <f t="shared" si="35"/>
        <v>3.315137797896428E-2</v>
      </c>
      <c r="F223">
        <f t="shared" si="36"/>
        <v>-0.23312475036612956</v>
      </c>
      <c r="G223">
        <v>0</v>
      </c>
      <c r="H223">
        <f t="shared" si="37"/>
        <v>0.26627612834509384</v>
      </c>
      <c r="I223">
        <f t="shared" si="38"/>
        <v>-1.0687396570715308</v>
      </c>
      <c r="J223">
        <f t="shared" si="39"/>
        <v>1.0687396570715308</v>
      </c>
      <c r="K223">
        <f t="shared" si="40"/>
        <v>0.52399127907708287</v>
      </c>
      <c r="L223">
        <f t="shared" si="41"/>
        <v>0.47600872092291718</v>
      </c>
      <c r="M223">
        <f t="shared" si="42"/>
        <v>1.9084287085108012</v>
      </c>
      <c r="N223">
        <f t="shared" si="43"/>
        <v>2.1008018467836762</v>
      </c>
    </row>
    <row r="224" spans="1:14" x14ac:dyDescent="0.25">
      <c r="A224" s="4">
        <f>IF('True_Odds_Calculator_2-way'!A225="","",'True_Odds_Calculator_2-way'!A225)</f>
        <v>1.95</v>
      </c>
      <c r="B224" s="4">
        <f>IF('True_Odds_Calculator_2-way'!B225="","",'True_Odds_Calculator_2-way'!B225)</f>
        <v>1.92</v>
      </c>
      <c r="C224" s="4">
        <f t="shared" si="33"/>
        <v>0.51282051282051289</v>
      </c>
      <c r="D224">
        <f t="shared" si="34"/>
        <v>0.52083333333333337</v>
      </c>
      <c r="E224">
        <f t="shared" si="35"/>
        <v>3.3653846153846256E-2</v>
      </c>
      <c r="F224">
        <f t="shared" si="36"/>
        <v>-0.23344017094017089</v>
      </c>
      <c r="G224">
        <v>0</v>
      </c>
      <c r="H224">
        <f t="shared" si="37"/>
        <v>0.26709401709401714</v>
      </c>
      <c r="I224">
        <f t="shared" si="38"/>
        <v>-1.0696563746013956</v>
      </c>
      <c r="J224">
        <f t="shared" si="39"/>
        <v>1.0696563746013956</v>
      </c>
      <c r="K224">
        <f t="shared" si="40"/>
        <v>0.49598904672064897</v>
      </c>
      <c r="L224">
        <f t="shared" si="41"/>
        <v>0.50401095327935097</v>
      </c>
      <c r="M224">
        <f t="shared" si="42"/>
        <v>2.0161735558713256</v>
      </c>
      <c r="N224">
        <f t="shared" si="43"/>
        <v>1.9840838646332837</v>
      </c>
    </row>
    <row r="225" spans="1:14" x14ac:dyDescent="0.25">
      <c r="A225" s="4">
        <f>IF('True_Odds_Calculator_2-way'!A226="","",'True_Odds_Calculator_2-way'!A226)</f>
        <v>2.19</v>
      </c>
      <c r="B225" s="4">
        <f>IF('True_Odds_Calculator_2-way'!B226="","",'True_Odds_Calculator_2-way'!B226)</f>
        <v>1.72</v>
      </c>
      <c r="C225" s="4">
        <f t="shared" si="33"/>
        <v>0.45662100456621008</v>
      </c>
      <c r="D225">
        <f t="shared" si="34"/>
        <v>0.58139534883720934</v>
      </c>
      <c r="E225">
        <f t="shared" si="35"/>
        <v>3.8016353403419467E-2</v>
      </c>
      <c r="F225">
        <f t="shared" si="36"/>
        <v>-0.22746097483274919</v>
      </c>
      <c r="G225">
        <v>0</v>
      </c>
      <c r="H225">
        <f t="shared" si="37"/>
        <v>0.26547732823616865</v>
      </c>
      <c r="I225">
        <f t="shared" si="38"/>
        <v>-1.0803395392536077</v>
      </c>
      <c r="J225">
        <f t="shared" si="39"/>
        <v>1.0803395392536077</v>
      </c>
      <c r="K225">
        <f t="shared" si="40"/>
        <v>0.43752110049466114</v>
      </c>
      <c r="L225">
        <f t="shared" si="41"/>
        <v>0.5624788995053388</v>
      </c>
      <c r="M225">
        <f t="shared" si="42"/>
        <v>2.2856040517117928</v>
      </c>
      <c r="N225">
        <f t="shared" si="43"/>
        <v>1.7778444682625973</v>
      </c>
    </row>
    <row r="226" spans="1:14" x14ac:dyDescent="0.25">
      <c r="A226" s="4">
        <f>IF('True_Odds_Calculator_2-way'!A227="","",'True_Odds_Calculator_2-way'!A227)</f>
        <v>2.5</v>
      </c>
      <c r="B226" s="4">
        <f>IF('True_Odds_Calculator_2-way'!B227="","",'True_Odds_Calculator_2-way'!B227)</f>
        <v>1.57</v>
      </c>
      <c r="C226" s="4">
        <f t="shared" si="33"/>
        <v>0.4</v>
      </c>
      <c r="D226">
        <f t="shared" si="34"/>
        <v>0.63694267515923564</v>
      </c>
      <c r="E226">
        <f t="shared" si="35"/>
        <v>3.6942675159235661E-2</v>
      </c>
      <c r="F226">
        <f t="shared" si="36"/>
        <v>-0.21783439490445855</v>
      </c>
      <c r="G226">
        <v>0</v>
      </c>
      <c r="H226">
        <f t="shared" si="37"/>
        <v>0.25477707006369427</v>
      </c>
      <c r="I226">
        <f t="shared" si="38"/>
        <v>-1.0814761408717504</v>
      </c>
      <c r="J226">
        <f t="shared" si="39"/>
        <v>1.0814761408717504</v>
      </c>
      <c r="K226">
        <f t="shared" si="40"/>
        <v>0.38135709725306066</v>
      </c>
      <c r="L226">
        <f t="shared" si="41"/>
        <v>0.61864290274693912</v>
      </c>
      <c r="M226">
        <f t="shared" si="42"/>
        <v>2.6222142113076257</v>
      </c>
      <c r="N226">
        <f t="shared" si="43"/>
        <v>1.6164414002968981</v>
      </c>
    </row>
    <row r="227" spans="1:14" x14ac:dyDescent="0.25">
      <c r="A227" s="4">
        <f>IF('True_Odds_Calculator_2-way'!A228="","",'True_Odds_Calculator_2-way'!A228)</f>
        <v>1.9</v>
      </c>
      <c r="B227" s="4">
        <f>IF('True_Odds_Calculator_2-way'!B228="","",'True_Odds_Calculator_2-way'!B228)</f>
        <v>1.97</v>
      </c>
      <c r="C227" s="4">
        <f t="shared" si="33"/>
        <v>0.52631578947368418</v>
      </c>
      <c r="D227">
        <f t="shared" si="34"/>
        <v>0.50761421319796951</v>
      </c>
      <c r="E227">
        <f t="shared" si="35"/>
        <v>3.3930002671653803E-2</v>
      </c>
      <c r="F227">
        <f t="shared" si="36"/>
        <v>-0.23323537269569861</v>
      </c>
      <c r="G227">
        <v>0</v>
      </c>
      <c r="H227">
        <f t="shared" si="37"/>
        <v>0.26716537536735235</v>
      </c>
      <c r="I227">
        <f t="shared" si="38"/>
        <v>-1.0702688317798925</v>
      </c>
      <c r="J227">
        <f t="shared" si="39"/>
        <v>1.0702688317798925</v>
      </c>
      <c r="K227">
        <f t="shared" si="40"/>
        <v>0.50936156937362553</v>
      </c>
      <c r="L227">
        <f t="shared" si="41"/>
        <v>0.49063843062637452</v>
      </c>
      <c r="M227">
        <f t="shared" si="42"/>
        <v>1.963241948601903</v>
      </c>
      <c r="N227">
        <f t="shared" si="43"/>
        <v>2.0381607668264961</v>
      </c>
    </row>
    <row r="228" spans="1:14" x14ac:dyDescent="0.25">
      <c r="A228" s="4">
        <f>IF('True_Odds_Calculator_2-way'!A229="","",'True_Odds_Calculator_2-way'!A229)</f>
        <v>1.83</v>
      </c>
      <c r="B228" s="4">
        <f>IF('True_Odds_Calculator_2-way'!B229="","",'True_Odds_Calculator_2-way'!B229)</f>
        <v>1.96</v>
      </c>
      <c r="C228" s="4">
        <f t="shared" si="33"/>
        <v>0.54644808743169393</v>
      </c>
      <c r="D228">
        <f t="shared" si="34"/>
        <v>0.51020408163265307</v>
      </c>
      <c r="E228">
        <f t="shared" si="35"/>
        <v>5.6652169064347113E-2</v>
      </c>
      <c r="F228">
        <f t="shared" si="36"/>
        <v>-0.22214787554366</v>
      </c>
      <c r="G228">
        <v>0</v>
      </c>
      <c r="H228">
        <f t="shared" si="37"/>
        <v>0.27880004460800711</v>
      </c>
      <c r="I228">
        <f t="shared" si="38"/>
        <v>-1.1202767873705521</v>
      </c>
      <c r="J228">
        <f t="shared" si="39"/>
        <v>1.1202767873705521</v>
      </c>
      <c r="K228">
        <f t="shared" si="40"/>
        <v>0.51818042940880082</v>
      </c>
      <c r="L228">
        <f t="shared" si="41"/>
        <v>0.48181957059119912</v>
      </c>
      <c r="M228">
        <f t="shared" si="42"/>
        <v>1.9298297335175583</v>
      </c>
      <c r="N228">
        <f t="shared" si="43"/>
        <v>2.0754657158757301</v>
      </c>
    </row>
    <row r="229" spans="1:14" x14ac:dyDescent="0.25">
      <c r="A229" s="4">
        <f>IF('True_Odds_Calculator_2-way'!A230="","",'True_Odds_Calculator_2-way'!A230)</f>
        <v>1.74</v>
      </c>
      <c r="B229" s="4">
        <f>IF('True_Odds_Calculator_2-way'!B230="","",'True_Odds_Calculator_2-way'!B230)</f>
        <v>2.06</v>
      </c>
      <c r="C229" s="4">
        <f t="shared" si="33"/>
        <v>0.57471264367816088</v>
      </c>
      <c r="D229">
        <f t="shared" si="34"/>
        <v>0.4854368932038835</v>
      </c>
      <c r="E229">
        <f t="shared" si="35"/>
        <v>6.0149536882044385E-2</v>
      </c>
      <c r="F229">
        <f t="shared" si="36"/>
        <v>-0.21883718335007263</v>
      </c>
      <c r="G229">
        <v>0</v>
      </c>
      <c r="H229">
        <f t="shared" si="37"/>
        <v>0.27898672023211696</v>
      </c>
      <c r="I229">
        <f t="shared" si="38"/>
        <v>-1.129096880442862</v>
      </c>
      <c r="J229">
        <f t="shared" si="39"/>
        <v>1.129096880442862</v>
      </c>
      <c r="K229">
        <f t="shared" si="40"/>
        <v>0.54480127181443394</v>
      </c>
      <c r="L229">
        <f t="shared" si="41"/>
        <v>0.45519872818556623</v>
      </c>
      <c r="M229">
        <f t="shared" si="42"/>
        <v>1.835531691527718</v>
      </c>
      <c r="N229">
        <f t="shared" si="43"/>
        <v>2.1968426932694332</v>
      </c>
    </row>
    <row r="230" spans="1:14" x14ac:dyDescent="0.25">
      <c r="A230" s="4">
        <f>IF('True_Odds_Calculator_2-way'!A231="","",'True_Odds_Calculator_2-way'!A231)</f>
        <v>1.78</v>
      </c>
      <c r="B230" s="4">
        <f>IF('True_Odds_Calculator_2-way'!B231="","",'True_Odds_Calculator_2-way'!B231)</f>
        <v>2.14</v>
      </c>
      <c r="C230" s="4">
        <f t="shared" si="33"/>
        <v>0.5617977528089888</v>
      </c>
      <c r="D230">
        <f t="shared" si="34"/>
        <v>0.46728971962616822</v>
      </c>
      <c r="E230">
        <f t="shared" si="35"/>
        <v>2.908747243515708E-2</v>
      </c>
      <c r="F230">
        <f t="shared" si="36"/>
        <v>-0.23343484196156661</v>
      </c>
      <c r="G230">
        <v>0</v>
      </c>
      <c r="H230">
        <f t="shared" si="37"/>
        <v>0.26252231439672374</v>
      </c>
      <c r="I230">
        <f t="shared" si="38"/>
        <v>-1.0604746049596299</v>
      </c>
      <c r="J230">
        <f t="shared" si="39"/>
        <v>1.0604746049596299</v>
      </c>
      <c r="K230">
        <f t="shared" si="40"/>
        <v>0.54729439241638145</v>
      </c>
      <c r="L230">
        <f t="shared" si="41"/>
        <v>0.45270560758361844</v>
      </c>
      <c r="M230">
        <f t="shared" si="42"/>
        <v>1.8271701918685113</v>
      </c>
      <c r="N230">
        <f t="shared" si="43"/>
        <v>2.2089410496539781</v>
      </c>
    </row>
    <row r="231" spans="1:14" x14ac:dyDescent="0.25">
      <c r="A231" s="4">
        <f>IF('True_Odds_Calculator_2-way'!A232="","",'True_Odds_Calculator_2-way'!A232)</f>
        <v>1.6</v>
      </c>
      <c r="B231" s="4">
        <f>IF('True_Odds_Calculator_2-way'!B232="","",'True_Odds_Calculator_2-way'!B232)</f>
        <v>2.4900000000000002</v>
      </c>
      <c r="C231" s="4">
        <f t="shared" si="33"/>
        <v>0.625</v>
      </c>
      <c r="D231">
        <f t="shared" si="34"/>
        <v>0.40160642570281119</v>
      </c>
      <c r="E231">
        <f t="shared" si="35"/>
        <v>2.6606425702811132E-2</v>
      </c>
      <c r="F231">
        <f t="shared" si="36"/>
        <v>-0.22439759036144591</v>
      </c>
      <c r="G231">
        <v>0</v>
      </c>
      <c r="H231">
        <f t="shared" si="37"/>
        <v>0.25100401606425699</v>
      </c>
      <c r="I231">
        <f t="shared" si="38"/>
        <v>-1.0576238616172537</v>
      </c>
      <c r="J231">
        <f t="shared" si="39"/>
        <v>1.0576238616172537</v>
      </c>
      <c r="K231">
        <f t="shared" si="40"/>
        <v>0.61178007608334262</v>
      </c>
      <c r="L231">
        <f t="shared" si="41"/>
        <v>0.38821992391665738</v>
      </c>
      <c r="M231">
        <f t="shared" si="42"/>
        <v>1.6345743169703524</v>
      </c>
      <c r="N231">
        <f t="shared" si="43"/>
        <v>2.5758595538097082</v>
      </c>
    </row>
    <row r="232" spans="1:14" x14ac:dyDescent="0.25">
      <c r="A232" s="4">
        <f>IF('True_Odds_Calculator_2-way'!A233="","",'True_Odds_Calculator_2-way'!A233)</f>
        <v>2.16</v>
      </c>
      <c r="B232" s="4">
        <f>IF('True_Odds_Calculator_2-way'!B233="","",'True_Odds_Calculator_2-way'!B233)</f>
        <v>1.72</v>
      </c>
      <c r="C232" s="4">
        <f t="shared" si="33"/>
        <v>0.46296296296296291</v>
      </c>
      <c r="D232">
        <f t="shared" si="34"/>
        <v>0.58139534883720934</v>
      </c>
      <c r="E232">
        <f t="shared" si="35"/>
        <v>4.4358311800172245E-2</v>
      </c>
      <c r="F232">
        <f t="shared" si="36"/>
        <v>-0.22480620155038755</v>
      </c>
      <c r="G232">
        <v>0</v>
      </c>
      <c r="H232">
        <f t="shared" si="37"/>
        <v>0.26916451335055985</v>
      </c>
      <c r="I232">
        <f t="shared" si="38"/>
        <v>-1.0942202738310214</v>
      </c>
      <c r="J232">
        <f t="shared" si="39"/>
        <v>1.0942202738310214</v>
      </c>
      <c r="K232">
        <f t="shared" si="40"/>
        <v>0.44066539250833864</v>
      </c>
      <c r="L232">
        <f t="shared" si="41"/>
        <v>0.55933460749166131</v>
      </c>
      <c r="M232">
        <f t="shared" si="42"/>
        <v>2.2692955176439846</v>
      </c>
      <c r="N232">
        <f t="shared" si="43"/>
        <v>1.7878385971583355</v>
      </c>
    </row>
    <row r="233" spans="1:14" x14ac:dyDescent="0.25">
      <c r="A233" s="4">
        <f>IF('True_Odds_Calculator_2-way'!A234="","",'True_Odds_Calculator_2-way'!A234)</f>
        <v>2.4</v>
      </c>
      <c r="B233" s="4">
        <f>IF('True_Odds_Calculator_2-way'!B234="","",'True_Odds_Calculator_2-way'!B234)</f>
        <v>1.6</v>
      </c>
      <c r="C233" s="4">
        <f t="shared" si="33"/>
        <v>0.41666666666666669</v>
      </c>
      <c r="D233">
        <f t="shared" si="34"/>
        <v>0.625</v>
      </c>
      <c r="E233">
        <f t="shared" si="35"/>
        <v>4.1666666666666741E-2</v>
      </c>
      <c r="F233">
        <f t="shared" si="36"/>
        <v>-0.21875</v>
      </c>
      <c r="G233">
        <v>0</v>
      </c>
      <c r="H233">
        <f t="shared" si="37"/>
        <v>0.26041666666666669</v>
      </c>
      <c r="I233">
        <f t="shared" si="38"/>
        <v>-1.0910894511799618</v>
      </c>
      <c r="J233">
        <f t="shared" si="39"/>
        <v>1.0910894511799618</v>
      </c>
      <c r="K233">
        <f t="shared" si="40"/>
        <v>0.39564392373896001</v>
      </c>
      <c r="L233">
        <f t="shared" si="41"/>
        <v>0.60435607626104004</v>
      </c>
      <c r="M233">
        <f t="shared" si="42"/>
        <v>2.5275252316519468</v>
      </c>
      <c r="N233">
        <f t="shared" si="43"/>
        <v>1.6546536707079771</v>
      </c>
    </row>
    <row r="234" spans="1:14" x14ac:dyDescent="0.25">
      <c r="A234" s="4">
        <f>IF('True_Odds_Calculator_2-way'!A235="","",'True_Odds_Calculator_2-way'!A235)</f>
        <v>2.72</v>
      </c>
      <c r="B234" s="4">
        <f>IF('True_Odds_Calculator_2-way'!B235="","",'True_Odds_Calculator_2-way'!B235)</f>
        <v>1.48</v>
      </c>
      <c r="C234" s="4">
        <f t="shared" si="33"/>
        <v>0.36764705882352938</v>
      </c>
      <c r="D234">
        <f t="shared" si="34"/>
        <v>0.67567567567567566</v>
      </c>
      <c r="E234">
        <f t="shared" si="35"/>
        <v>4.3322734499205096E-2</v>
      </c>
      <c r="F234">
        <f t="shared" si="36"/>
        <v>-0.20508744038155802</v>
      </c>
      <c r="G234">
        <v>0</v>
      </c>
      <c r="H234">
        <f t="shared" si="37"/>
        <v>0.24841017488076308</v>
      </c>
      <c r="I234">
        <f t="shared" si="38"/>
        <v>-1.1005636329070299</v>
      </c>
      <c r="J234">
        <f t="shared" si="39"/>
        <v>1.1005636329070299</v>
      </c>
      <c r="K234">
        <f t="shared" si="40"/>
        <v>0.34566559300648686</v>
      </c>
      <c r="L234">
        <f t="shared" si="41"/>
        <v>0.65433440699351308</v>
      </c>
      <c r="M234">
        <f t="shared" si="42"/>
        <v>2.8929694486000916</v>
      </c>
      <c r="N234">
        <f t="shared" si="43"/>
        <v>1.5282705437953743</v>
      </c>
    </row>
    <row r="235" spans="1:14" x14ac:dyDescent="0.25">
      <c r="A235" s="4">
        <f>IF('True_Odds_Calculator_2-way'!A236="","",'True_Odds_Calculator_2-way'!A236)</f>
        <v>2.72</v>
      </c>
      <c r="B235" s="4">
        <f>IF('True_Odds_Calculator_2-way'!B236="","",'True_Odds_Calculator_2-way'!B236)</f>
        <v>1.48</v>
      </c>
      <c r="C235" s="4">
        <f t="shared" si="33"/>
        <v>0.36764705882352938</v>
      </c>
      <c r="D235">
        <f t="shared" si="34"/>
        <v>0.67567567567567566</v>
      </c>
      <c r="E235">
        <f t="shared" si="35"/>
        <v>4.3322734499205096E-2</v>
      </c>
      <c r="F235">
        <f t="shared" si="36"/>
        <v>-0.20508744038155802</v>
      </c>
      <c r="G235">
        <v>0</v>
      </c>
      <c r="H235">
        <f t="shared" si="37"/>
        <v>0.24841017488076308</v>
      </c>
      <c r="I235">
        <f t="shared" si="38"/>
        <v>-1.1005636329070299</v>
      </c>
      <c r="J235">
        <f t="shared" si="39"/>
        <v>1.1005636329070299</v>
      </c>
      <c r="K235">
        <f t="shared" si="40"/>
        <v>0.34566559300648686</v>
      </c>
      <c r="L235">
        <f t="shared" si="41"/>
        <v>0.65433440699351308</v>
      </c>
      <c r="M235">
        <f t="shared" si="42"/>
        <v>2.8929694486000916</v>
      </c>
      <c r="N235">
        <f t="shared" si="43"/>
        <v>1.5282705437953743</v>
      </c>
    </row>
    <row r="236" spans="1:14" x14ac:dyDescent="0.25">
      <c r="A236" s="4">
        <f>IF('True_Odds_Calculator_2-way'!A237="","",'True_Odds_Calculator_2-way'!A237)</f>
        <v>1.88</v>
      </c>
      <c r="B236" s="4">
        <f>IF('True_Odds_Calculator_2-way'!B237="","",'True_Odds_Calculator_2-way'!B237)</f>
        <v>1.96</v>
      </c>
      <c r="C236" s="4">
        <f t="shared" si="33"/>
        <v>0.53191489361702127</v>
      </c>
      <c r="D236">
        <f t="shared" si="34"/>
        <v>0.51020408163265307</v>
      </c>
      <c r="E236">
        <f t="shared" si="35"/>
        <v>4.2118975249674229E-2</v>
      </c>
      <c r="F236">
        <f t="shared" si="36"/>
        <v>-0.22926617455492848</v>
      </c>
      <c r="G236">
        <v>0</v>
      </c>
      <c r="H236">
        <f t="shared" si="37"/>
        <v>0.27138514980460271</v>
      </c>
      <c r="I236">
        <f t="shared" si="38"/>
        <v>-1.0879853497231111</v>
      </c>
      <c r="J236">
        <f t="shared" si="39"/>
        <v>1.0879853497231111</v>
      </c>
      <c r="K236">
        <f t="shared" si="40"/>
        <v>0.51087470692394266</v>
      </c>
      <c r="L236">
        <f t="shared" si="41"/>
        <v>0.48912529307605751</v>
      </c>
      <c r="M236">
        <f t="shared" si="42"/>
        <v>1.9574271077563381</v>
      </c>
      <c r="N236">
        <f t="shared" si="43"/>
        <v>2.0444659357341863</v>
      </c>
    </row>
    <row r="237" spans="1:14" x14ac:dyDescent="0.25">
      <c r="A237" s="4">
        <f>IF('True_Odds_Calculator_2-way'!A238="","",'True_Odds_Calculator_2-way'!A238)</f>
        <v>2.5499999999999998</v>
      </c>
      <c r="B237" s="4">
        <f>IF('True_Odds_Calculator_2-way'!B238="","",'True_Odds_Calculator_2-way'!B238)</f>
        <v>1.54</v>
      </c>
      <c r="C237" s="4">
        <f t="shared" si="33"/>
        <v>0.39215686274509809</v>
      </c>
      <c r="D237">
        <f t="shared" si="34"/>
        <v>0.64935064935064934</v>
      </c>
      <c r="E237">
        <f t="shared" si="35"/>
        <v>4.1507512095747323E-2</v>
      </c>
      <c r="F237">
        <f t="shared" si="36"/>
        <v>-0.21313980137509558</v>
      </c>
      <c r="G237">
        <v>0</v>
      </c>
      <c r="H237">
        <f t="shared" si="37"/>
        <v>0.25464731347084291</v>
      </c>
      <c r="I237">
        <f t="shared" si="38"/>
        <v>-1.0930430596399214</v>
      </c>
      <c r="J237">
        <f t="shared" si="39"/>
        <v>1.0930430596399214</v>
      </c>
      <c r="K237">
        <f t="shared" si="40"/>
        <v>0.37116538704813312</v>
      </c>
      <c r="L237">
        <f t="shared" si="41"/>
        <v>0.62883461295186693</v>
      </c>
      <c r="M237">
        <f t="shared" si="42"/>
        <v>2.6942167424418777</v>
      </c>
      <c r="N237">
        <f t="shared" si="43"/>
        <v>1.5902432522055576</v>
      </c>
    </row>
    <row r="238" spans="1:14" x14ac:dyDescent="0.25">
      <c r="A238" s="4">
        <f>IF('True_Odds_Calculator_2-way'!A239="","",'True_Odds_Calculator_2-way'!A239)</f>
        <v>2.13</v>
      </c>
      <c r="B238" s="4">
        <f>IF('True_Odds_Calculator_2-way'!B239="","",'True_Odds_Calculator_2-way'!B239)</f>
        <v>1.75</v>
      </c>
      <c r="C238" s="4">
        <f t="shared" si="33"/>
        <v>0.46948356807511737</v>
      </c>
      <c r="D238">
        <f t="shared" si="34"/>
        <v>0.5714285714285714</v>
      </c>
      <c r="E238">
        <f t="shared" si="35"/>
        <v>4.091213950368866E-2</v>
      </c>
      <c r="F238">
        <f t="shared" si="36"/>
        <v>-0.22736418511066403</v>
      </c>
      <c r="G238">
        <v>0</v>
      </c>
      <c r="H238">
        <f t="shared" si="37"/>
        <v>0.26827632461435275</v>
      </c>
      <c r="I238">
        <f t="shared" si="38"/>
        <v>-1.0862508931871366</v>
      </c>
      <c r="J238">
        <f t="shared" si="39"/>
        <v>1.0862508931871366</v>
      </c>
      <c r="K238">
        <f t="shared" si="40"/>
        <v>0.4489411367792065</v>
      </c>
      <c r="L238">
        <f t="shared" si="41"/>
        <v>0.55105886322079345</v>
      </c>
      <c r="M238">
        <f t="shared" si="42"/>
        <v>2.2274635093014643</v>
      </c>
      <c r="N238">
        <f t="shared" si="43"/>
        <v>1.814688169890353</v>
      </c>
    </row>
    <row r="239" spans="1:14" x14ac:dyDescent="0.25">
      <c r="A239" s="4">
        <f>IF('True_Odds_Calculator_2-way'!A240="","",'True_Odds_Calculator_2-way'!A240)</f>
        <v>2.37</v>
      </c>
      <c r="B239" s="4">
        <f>IF('True_Odds_Calculator_2-way'!B240="","",'True_Odds_Calculator_2-way'!B240)</f>
        <v>1.61</v>
      </c>
      <c r="C239" s="4">
        <f t="shared" si="33"/>
        <v>0.42194092827004215</v>
      </c>
      <c r="D239">
        <f t="shared" si="34"/>
        <v>0.6211180124223602</v>
      </c>
      <c r="E239">
        <f t="shared" si="35"/>
        <v>4.3058940692402459E-2</v>
      </c>
      <c r="F239">
        <f t="shared" si="36"/>
        <v>-0.21901617003433183</v>
      </c>
      <c r="G239">
        <v>0</v>
      </c>
      <c r="H239">
        <f t="shared" si="37"/>
        <v>0.26207511072673423</v>
      </c>
      <c r="I239">
        <f t="shared" si="38"/>
        <v>-1.0938928884083114</v>
      </c>
      <c r="J239">
        <f t="shared" si="39"/>
        <v>1.0938928884083114</v>
      </c>
      <c r="K239">
        <f t="shared" si="40"/>
        <v>0.40021879847740255</v>
      </c>
      <c r="L239">
        <f t="shared" si="41"/>
        <v>0.59978120152259728</v>
      </c>
      <c r="M239">
        <f t="shared" si="42"/>
        <v>2.4986332571193874</v>
      </c>
      <c r="N239">
        <f t="shared" si="43"/>
        <v>1.6672746619290704</v>
      </c>
    </row>
    <row r="240" spans="1:14" x14ac:dyDescent="0.25">
      <c r="A240" s="4">
        <f>IF('True_Odds_Calculator_2-way'!A241="","",'True_Odds_Calculator_2-way'!A241)</f>
        <v>2.4900000000000002</v>
      </c>
      <c r="B240" s="4">
        <f>IF('True_Odds_Calculator_2-way'!B241="","",'True_Odds_Calculator_2-way'!B241)</f>
        <v>1.56</v>
      </c>
      <c r="C240" s="4">
        <f t="shared" si="33"/>
        <v>0.40160642570281119</v>
      </c>
      <c r="D240">
        <f t="shared" si="34"/>
        <v>0.64102564102564097</v>
      </c>
      <c r="E240">
        <f t="shared" si="35"/>
        <v>4.26320667284521E-2</v>
      </c>
      <c r="F240">
        <f t="shared" si="36"/>
        <v>-0.21480794974770889</v>
      </c>
      <c r="G240">
        <v>0</v>
      </c>
      <c r="H240">
        <f t="shared" si="37"/>
        <v>0.25744001647616099</v>
      </c>
      <c r="I240">
        <f t="shared" si="38"/>
        <v>-1.0947447024610961</v>
      </c>
      <c r="J240">
        <f t="shared" si="39"/>
        <v>1.0947447024610961</v>
      </c>
      <c r="K240">
        <f t="shared" si="40"/>
        <v>0.38005911799305264</v>
      </c>
      <c r="L240">
        <f t="shared" si="41"/>
        <v>0.61994088200694741</v>
      </c>
      <c r="M240">
        <f t="shared" si="42"/>
        <v>2.6311696066670334</v>
      </c>
      <c r="N240">
        <f t="shared" si="43"/>
        <v>1.6130570333782139</v>
      </c>
    </row>
    <row r="241" spans="1:14" x14ac:dyDescent="0.25">
      <c r="A241" s="4">
        <f>IF('True_Odds_Calculator_2-way'!A242="","",'True_Odds_Calculator_2-way'!A242)</f>
        <v>2.2200000000000002</v>
      </c>
      <c r="B241" s="4">
        <f>IF('True_Odds_Calculator_2-way'!B242="","",'True_Odds_Calculator_2-way'!B242)</f>
        <v>1.69</v>
      </c>
      <c r="C241" s="4">
        <f t="shared" si="33"/>
        <v>0.4504504504504504</v>
      </c>
      <c r="D241">
        <f t="shared" si="34"/>
        <v>0.59171597633136097</v>
      </c>
      <c r="E241">
        <f t="shared" si="35"/>
        <v>4.2166426781811372E-2</v>
      </c>
      <c r="F241">
        <f t="shared" si="36"/>
        <v>-0.22437230129537822</v>
      </c>
      <c r="G241">
        <v>0</v>
      </c>
      <c r="H241">
        <f t="shared" si="37"/>
        <v>0.26653872807718959</v>
      </c>
      <c r="I241">
        <f t="shared" si="38"/>
        <v>-1.0899223022085147</v>
      </c>
      <c r="J241">
        <f t="shared" si="39"/>
        <v>1.0899223022085147</v>
      </c>
      <c r="K241">
        <f t="shared" si="40"/>
        <v>0.42923885660212757</v>
      </c>
      <c r="L241">
        <f t="shared" si="41"/>
        <v>0.57076114339787254</v>
      </c>
      <c r="M241">
        <f t="shared" si="42"/>
        <v>2.3297052086943877</v>
      </c>
      <c r="N241">
        <f t="shared" si="43"/>
        <v>1.7520463885238748</v>
      </c>
    </row>
    <row r="242" spans="1:14" x14ac:dyDescent="0.25">
      <c r="A242" s="4">
        <f>IF('True_Odds_Calculator_2-way'!A243="","",'True_Odds_Calculator_2-way'!A243)</f>
        <v>2.56</v>
      </c>
      <c r="B242" s="4">
        <f>IF('True_Odds_Calculator_2-way'!B243="","",'True_Odds_Calculator_2-way'!B243)</f>
        <v>1.51</v>
      </c>
      <c r="C242" s="4">
        <f t="shared" si="33"/>
        <v>0.390625</v>
      </c>
      <c r="D242">
        <f t="shared" si="34"/>
        <v>0.66225165562913912</v>
      </c>
      <c r="E242">
        <f t="shared" si="35"/>
        <v>5.2876655629139124E-2</v>
      </c>
      <c r="F242">
        <f t="shared" si="36"/>
        <v>-0.2058153973509933</v>
      </c>
      <c r="G242">
        <v>0</v>
      </c>
      <c r="H242">
        <f t="shared" si="37"/>
        <v>0.25869205298013248</v>
      </c>
      <c r="I242">
        <f t="shared" si="38"/>
        <v>-1.1211213233271877</v>
      </c>
      <c r="J242">
        <f t="shared" si="39"/>
        <v>1.1211213233271877</v>
      </c>
      <c r="K242">
        <f t="shared" si="40"/>
        <v>0.36377535698962882</v>
      </c>
      <c r="L242">
        <f t="shared" si="41"/>
        <v>0.63622464301037118</v>
      </c>
      <c r="M242">
        <f t="shared" si="42"/>
        <v>2.7489492643904128</v>
      </c>
      <c r="N242">
        <f t="shared" si="43"/>
        <v>1.5717718748968654</v>
      </c>
    </row>
    <row r="243" spans="1:14" x14ac:dyDescent="0.25">
      <c r="A243" s="4">
        <f>IF('True_Odds_Calculator_2-way'!A244="","",'True_Odds_Calculator_2-way'!A244)</f>
        <v>2.68</v>
      </c>
      <c r="B243" s="4">
        <f>IF('True_Odds_Calculator_2-way'!B244="","",'True_Odds_Calculator_2-way'!B244)</f>
        <v>1.47</v>
      </c>
      <c r="C243" s="4">
        <f t="shared" si="33"/>
        <v>0.37313432835820892</v>
      </c>
      <c r="D243">
        <f t="shared" si="34"/>
        <v>0.68027210884353739</v>
      </c>
      <c r="E243">
        <f t="shared" si="35"/>
        <v>5.3406437201746204E-2</v>
      </c>
      <c r="F243">
        <f t="shared" si="36"/>
        <v>-0.20042643923240955</v>
      </c>
      <c r="G243">
        <v>0</v>
      </c>
      <c r="H243">
        <f t="shared" si="37"/>
        <v>0.2538328764341557</v>
      </c>
      <c r="I243">
        <f t="shared" si="38"/>
        <v>-1.1253728415158586</v>
      </c>
      <c r="J243">
        <f t="shared" si="39"/>
        <v>1.1253728415158586</v>
      </c>
      <c r="K243">
        <f t="shared" si="40"/>
        <v>0.34594578153795258</v>
      </c>
      <c r="L243">
        <f t="shared" si="41"/>
        <v>0.65405421846204759</v>
      </c>
      <c r="M243">
        <f t="shared" si="42"/>
        <v>2.8906263737466422</v>
      </c>
      <c r="N243">
        <f t="shared" si="43"/>
        <v>1.5289252355124539</v>
      </c>
    </row>
    <row r="244" spans="1:14" x14ac:dyDescent="0.25">
      <c r="A244" s="4">
        <f>IF('True_Odds_Calculator_2-way'!A245="","",'True_Odds_Calculator_2-way'!A245)</f>
        <v>1.96</v>
      </c>
      <c r="B244" s="4">
        <f>IF('True_Odds_Calculator_2-way'!B245="","",'True_Odds_Calculator_2-way'!B245)</f>
        <v>1.94</v>
      </c>
      <c r="C244" s="4">
        <f t="shared" si="33"/>
        <v>0.51020408163265307</v>
      </c>
      <c r="D244">
        <f t="shared" si="34"/>
        <v>0.51546391752577325</v>
      </c>
      <c r="E244">
        <f t="shared" si="35"/>
        <v>2.5667999158426325E-2</v>
      </c>
      <c r="F244">
        <f t="shared" si="36"/>
        <v>-0.23732379549758043</v>
      </c>
      <c r="G244">
        <v>0</v>
      </c>
      <c r="H244">
        <f t="shared" si="37"/>
        <v>0.26299179465600675</v>
      </c>
      <c r="I244">
        <f t="shared" si="38"/>
        <v>-1.052689901333149</v>
      </c>
      <c r="J244">
        <f t="shared" si="39"/>
        <v>1.052689901333149</v>
      </c>
      <c r="K244">
        <f t="shared" si="40"/>
        <v>0.49736834815166897</v>
      </c>
      <c r="L244">
        <f t="shared" si="41"/>
        <v>0.50263165184833114</v>
      </c>
      <c r="M244">
        <f t="shared" si="42"/>
        <v>2.0105823052798226</v>
      </c>
      <c r="N244">
        <f t="shared" si="43"/>
        <v>1.9895285072531594</v>
      </c>
    </row>
    <row r="245" spans="1:14" x14ac:dyDescent="0.25">
      <c r="A245" s="4">
        <f>IF('True_Odds_Calculator_2-way'!A246="","",'True_Odds_Calculator_2-way'!A246)</f>
        <v>1.88</v>
      </c>
      <c r="B245" s="4">
        <f>IF('True_Odds_Calculator_2-way'!B246="","",'True_Odds_Calculator_2-way'!B246)</f>
        <v>2.02</v>
      </c>
      <c r="C245" s="4">
        <f t="shared" si="33"/>
        <v>0.53191489361702127</v>
      </c>
      <c r="D245">
        <f t="shared" si="34"/>
        <v>0.49504950495049505</v>
      </c>
      <c r="E245">
        <f t="shared" si="35"/>
        <v>2.6964398567516312E-2</v>
      </c>
      <c r="F245">
        <f t="shared" si="36"/>
        <v>-0.23635980619338537</v>
      </c>
      <c r="G245">
        <v>0</v>
      </c>
      <c r="H245">
        <f t="shared" si="37"/>
        <v>0.26332420476090163</v>
      </c>
      <c r="I245">
        <f t="shared" si="38"/>
        <v>-1.0555008273018724</v>
      </c>
      <c r="J245">
        <f t="shared" si="39"/>
        <v>1.0555008273018724</v>
      </c>
      <c r="K245">
        <f t="shared" si="40"/>
        <v>0.51844612438456505</v>
      </c>
      <c r="L245">
        <f t="shared" si="41"/>
        <v>0.48155387561543506</v>
      </c>
      <c r="M245">
        <f t="shared" si="42"/>
        <v>1.9288407280256479</v>
      </c>
      <c r="N245">
        <f t="shared" si="43"/>
        <v>2.0766108438479098</v>
      </c>
    </row>
    <row r="246" spans="1:14" x14ac:dyDescent="0.25">
      <c r="A246" s="4">
        <f>IF('True_Odds_Calculator_2-way'!A247="","",'True_Odds_Calculator_2-way'!A247)</f>
        <v>2.0499999999999998</v>
      </c>
      <c r="B246" s="4">
        <f>IF('True_Odds_Calculator_2-way'!B247="","",'True_Odds_Calculator_2-way'!B247)</f>
        <v>1.87</v>
      </c>
      <c r="C246" s="4">
        <f t="shared" si="33"/>
        <v>0.48780487804878053</v>
      </c>
      <c r="D246">
        <f t="shared" si="34"/>
        <v>0.53475935828876997</v>
      </c>
      <c r="E246">
        <f t="shared" si="35"/>
        <v>2.2564236337550447E-2</v>
      </c>
      <c r="F246">
        <f t="shared" si="36"/>
        <v>-0.23829398721794715</v>
      </c>
      <c r="G246">
        <v>0</v>
      </c>
      <c r="H246">
        <f t="shared" si="37"/>
        <v>0.26085822355549759</v>
      </c>
      <c r="I246">
        <f t="shared" si="38"/>
        <v>-1.0462747009572406</v>
      </c>
      <c r="J246">
        <f t="shared" si="39"/>
        <v>1.0462747009572406</v>
      </c>
      <c r="K246">
        <f t="shared" si="40"/>
        <v>0.47651077402466374</v>
      </c>
      <c r="L246">
        <f t="shared" si="41"/>
        <v>0.5234892259753362</v>
      </c>
      <c r="M246">
        <f t="shared" si="42"/>
        <v>2.0985884360051026</v>
      </c>
      <c r="N246">
        <f t="shared" si="43"/>
        <v>1.9102589898327997</v>
      </c>
    </row>
    <row r="247" spans="1:14" x14ac:dyDescent="0.25">
      <c r="A247" s="4">
        <f>IF('True_Odds_Calculator_2-way'!A248="","",'True_Odds_Calculator_2-way'!A248)</f>
        <v>1.87</v>
      </c>
      <c r="B247" s="4">
        <f>IF('True_Odds_Calculator_2-way'!B248="","",'True_Odds_Calculator_2-way'!B248)</f>
        <v>2.02</v>
      </c>
      <c r="C247" s="4">
        <f t="shared" si="33"/>
        <v>0.53475935828876997</v>
      </c>
      <c r="D247">
        <f t="shared" si="34"/>
        <v>0.49504950495049505</v>
      </c>
      <c r="E247">
        <f t="shared" si="35"/>
        <v>2.9808863239265015E-2</v>
      </c>
      <c r="F247">
        <f t="shared" si="36"/>
        <v>-0.23492349234923493</v>
      </c>
      <c r="G247">
        <v>0</v>
      </c>
      <c r="H247">
        <f t="shared" si="37"/>
        <v>0.2647323555885</v>
      </c>
      <c r="I247">
        <f t="shared" si="38"/>
        <v>-1.0615495921641367</v>
      </c>
      <c r="J247">
        <f t="shared" si="39"/>
        <v>1.0615495921641367</v>
      </c>
      <c r="K247">
        <f t="shared" si="40"/>
        <v>0.51987261275696728</v>
      </c>
      <c r="L247">
        <f t="shared" si="41"/>
        <v>0.48012738724303272</v>
      </c>
      <c r="M247">
        <f t="shared" si="42"/>
        <v>1.9235481451827992</v>
      </c>
      <c r="N247">
        <f t="shared" si="43"/>
        <v>2.0827805840074194</v>
      </c>
    </row>
    <row r="248" spans="1:14" x14ac:dyDescent="0.25">
      <c r="A248" s="4">
        <f>IF('True_Odds_Calculator_2-way'!A249="","",'True_Odds_Calculator_2-way'!A249)</f>
        <v>1.92</v>
      </c>
      <c r="B248" s="4">
        <f>IF('True_Odds_Calculator_2-way'!B249="","",'True_Odds_Calculator_2-way'!B249)</f>
        <v>1.97</v>
      </c>
      <c r="C248" s="4">
        <f t="shared" si="33"/>
        <v>0.52083333333333337</v>
      </c>
      <c r="D248">
        <f t="shared" si="34"/>
        <v>0.50761421319796951</v>
      </c>
      <c r="E248">
        <f t="shared" si="35"/>
        <v>2.844754653130277E-2</v>
      </c>
      <c r="F248">
        <f t="shared" si="36"/>
        <v>-0.2359348561759731</v>
      </c>
      <c r="G248">
        <v>0</v>
      </c>
      <c r="H248">
        <f t="shared" si="37"/>
        <v>0.26438240270727581</v>
      </c>
      <c r="I248">
        <f t="shared" si="38"/>
        <v>-1.0585715534396718</v>
      </c>
      <c r="J248">
        <f t="shared" si="39"/>
        <v>1.0585715534396718</v>
      </c>
      <c r="K248">
        <f t="shared" si="40"/>
        <v>0.50661491420873006</v>
      </c>
      <c r="L248">
        <f t="shared" si="41"/>
        <v>0.49338508579127022</v>
      </c>
      <c r="M248">
        <f t="shared" si="42"/>
        <v>1.9738858291644976</v>
      </c>
      <c r="N248">
        <f t="shared" si="43"/>
        <v>2.0268144068364817</v>
      </c>
    </row>
    <row r="249" spans="1:14" x14ac:dyDescent="0.25">
      <c r="A249" s="4">
        <f>IF('True_Odds_Calculator_2-way'!A250="","",'True_Odds_Calculator_2-way'!A250)</f>
        <v>2.0499999999999998</v>
      </c>
      <c r="B249" s="4">
        <f>IF('True_Odds_Calculator_2-way'!B250="","",'True_Odds_Calculator_2-way'!B250)</f>
        <v>1.85</v>
      </c>
      <c r="C249" s="4">
        <f t="shared" si="33"/>
        <v>0.48780487804878053</v>
      </c>
      <c r="D249">
        <f t="shared" si="34"/>
        <v>0.54054054054054046</v>
      </c>
      <c r="E249">
        <f t="shared" si="35"/>
        <v>2.8345418589321048E-2</v>
      </c>
      <c r="F249">
        <f t="shared" si="36"/>
        <v>-0.2353328938694792</v>
      </c>
      <c r="G249">
        <v>0</v>
      </c>
      <c r="H249">
        <f t="shared" si="37"/>
        <v>0.26367831245880025</v>
      </c>
      <c r="I249">
        <f t="shared" si="38"/>
        <v>-1.0585122480499263</v>
      </c>
      <c r="J249">
        <f t="shared" si="39"/>
        <v>1.0585122480499263</v>
      </c>
      <c r="K249">
        <f t="shared" si="40"/>
        <v>0.47361090692279612</v>
      </c>
      <c r="L249">
        <f t="shared" si="41"/>
        <v>0.52638909307720383</v>
      </c>
      <c r="M249">
        <f t="shared" si="42"/>
        <v>2.1114378604524222</v>
      </c>
      <c r="N249">
        <f t="shared" si="43"/>
        <v>1.8997354108424378</v>
      </c>
    </row>
    <row r="250" spans="1:14" x14ac:dyDescent="0.25">
      <c r="A250" s="4">
        <f>IF('True_Odds_Calculator_2-way'!A251="","",'True_Odds_Calculator_2-way'!A251)</f>
        <v>2.39</v>
      </c>
      <c r="B250" s="4">
        <f>IF('True_Odds_Calculator_2-way'!B251="","",'True_Odds_Calculator_2-way'!B251)</f>
        <v>1.62</v>
      </c>
      <c r="C250" s="4">
        <f t="shared" si="33"/>
        <v>0.41841004184100417</v>
      </c>
      <c r="D250">
        <f t="shared" si="34"/>
        <v>0.61728395061728392</v>
      </c>
      <c r="E250">
        <f t="shared" si="35"/>
        <v>3.5693992458288193E-2</v>
      </c>
      <c r="F250">
        <f t="shared" si="36"/>
        <v>-0.22258381114726999</v>
      </c>
      <c r="G250">
        <v>0</v>
      </c>
      <c r="H250">
        <f t="shared" si="37"/>
        <v>0.25827780360555813</v>
      </c>
      <c r="I250">
        <f t="shared" si="38"/>
        <v>-1.0772010178951195</v>
      </c>
      <c r="J250">
        <f t="shared" si="39"/>
        <v>1.0772010178951195</v>
      </c>
      <c r="K250">
        <f t="shared" si="40"/>
        <v>0.40043095743118712</v>
      </c>
      <c r="L250">
        <f t="shared" si="41"/>
        <v>0.59956904256881305</v>
      </c>
      <c r="M250">
        <f t="shared" si="42"/>
        <v>2.4973094148742159</v>
      </c>
      <c r="N250">
        <f t="shared" si="43"/>
        <v>1.6678646310949738</v>
      </c>
    </row>
    <row r="251" spans="1:14" x14ac:dyDescent="0.25">
      <c r="A251" s="4">
        <f>IF('True_Odds_Calculator_2-way'!A252="","",'True_Odds_Calculator_2-way'!A252)</f>
        <v>1.89</v>
      </c>
      <c r="B251" s="4">
        <f>IF('True_Odds_Calculator_2-way'!B252="","",'True_Odds_Calculator_2-way'!B252)</f>
        <v>1.99</v>
      </c>
      <c r="C251" s="4">
        <f t="shared" si="33"/>
        <v>0.52910052910052918</v>
      </c>
      <c r="D251">
        <f t="shared" si="34"/>
        <v>0.50251256281407031</v>
      </c>
      <c r="E251">
        <f t="shared" si="35"/>
        <v>3.16130919145996E-2</v>
      </c>
      <c r="F251">
        <f t="shared" si="36"/>
        <v>-0.23426657094998793</v>
      </c>
      <c r="G251">
        <v>0</v>
      </c>
      <c r="H251">
        <f t="shared" si="37"/>
        <v>0.26587966286458753</v>
      </c>
      <c r="I251">
        <f t="shared" si="38"/>
        <v>-1.0653379535009888</v>
      </c>
      <c r="J251">
        <f t="shared" si="39"/>
        <v>1.0653379535009888</v>
      </c>
      <c r="K251">
        <f t="shared" si="40"/>
        <v>0.51330729170279055</v>
      </c>
      <c r="L251">
        <f t="shared" si="41"/>
        <v>0.48669270829720923</v>
      </c>
      <c r="M251">
        <f t="shared" si="42"/>
        <v>1.9481507786158798</v>
      </c>
      <c r="N251">
        <f t="shared" si="43"/>
        <v>2.0546845739659791</v>
      </c>
    </row>
    <row r="252" spans="1:14" x14ac:dyDescent="0.25">
      <c r="A252" s="4">
        <f>IF('True_Odds_Calculator_2-way'!A253="","",'True_Odds_Calculator_2-way'!A253)</f>
        <v>1.65</v>
      </c>
      <c r="B252" s="4">
        <f>IF('True_Odds_Calculator_2-way'!B253="","",'True_Odds_Calculator_2-way'!B253)</f>
        <v>2.35</v>
      </c>
      <c r="C252" s="4">
        <f t="shared" si="33"/>
        <v>0.60606060606060608</v>
      </c>
      <c r="D252">
        <f t="shared" si="34"/>
        <v>0.42553191489361702</v>
      </c>
      <c r="E252">
        <f t="shared" si="35"/>
        <v>3.1592520954223158E-2</v>
      </c>
      <c r="F252">
        <f t="shared" si="36"/>
        <v>-0.22630560928433263</v>
      </c>
      <c r="G252">
        <v>0</v>
      </c>
      <c r="H252">
        <f t="shared" si="37"/>
        <v>0.25789813023855579</v>
      </c>
      <c r="I252">
        <f t="shared" si="38"/>
        <v>-1.0675210253672478</v>
      </c>
      <c r="J252">
        <f t="shared" si="39"/>
        <v>1.0675210253672478</v>
      </c>
      <c r="K252">
        <f t="shared" si="40"/>
        <v>0.59035757177177173</v>
      </c>
      <c r="L252">
        <f t="shared" si="41"/>
        <v>0.40964242822822811</v>
      </c>
      <c r="M252">
        <f t="shared" si="42"/>
        <v>1.6938886664887112</v>
      </c>
      <c r="N252">
        <f t="shared" si="43"/>
        <v>2.4411533842457849</v>
      </c>
    </row>
    <row r="253" spans="1:14" x14ac:dyDescent="0.25">
      <c r="A253" s="4">
        <f>IF('True_Odds_Calculator_2-way'!A254="","",'True_Odds_Calculator_2-way'!A254)</f>
        <v>1.62</v>
      </c>
      <c r="B253" s="4">
        <f>IF('True_Odds_Calculator_2-way'!B254="","",'True_Odds_Calculator_2-way'!B254)</f>
        <v>2.4</v>
      </c>
      <c r="C253" s="4">
        <f t="shared" si="33"/>
        <v>0.61728395061728392</v>
      </c>
      <c r="D253">
        <f t="shared" si="34"/>
        <v>0.41666666666666669</v>
      </c>
      <c r="E253">
        <f t="shared" si="35"/>
        <v>3.3950617283950546E-2</v>
      </c>
      <c r="F253">
        <f t="shared" si="36"/>
        <v>-0.22325102880658443</v>
      </c>
      <c r="G253">
        <v>0</v>
      </c>
      <c r="H253">
        <f t="shared" si="37"/>
        <v>0.25720164609053497</v>
      </c>
      <c r="I253">
        <f t="shared" si="38"/>
        <v>-1.0733469768527295</v>
      </c>
      <c r="J253">
        <f t="shared" si="39"/>
        <v>1.0733469768527295</v>
      </c>
      <c r="K253">
        <f t="shared" si="40"/>
        <v>0.60042926165619326</v>
      </c>
      <c r="L253">
        <f t="shared" si="41"/>
        <v>0.3995707383438068</v>
      </c>
      <c r="M253">
        <f t="shared" si="42"/>
        <v>1.6654751256486924</v>
      </c>
      <c r="N253">
        <f t="shared" si="43"/>
        <v>2.502685767593821</v>
      </c>
    </row>
    <row r="254" spans="1:14" x14ac:dyDescent="0.25">
      <c r="A254" s="4">
        <f>IF('True_Odds_Calculator_2-way'!A255="","",'True_Odds_Calculator_2-way'!A255)</f>
        <v>1.64</v>
      </c>
      <c r="B254" s="4">
        <f>IF('True_Odds_Calculator_2-way'!B255="","",'True_Odds_Calculator_2-way'!B255)</f>
        <v>2.36</v>
      </c>
      <c r="C254" s="4">
        <f t="shared" si="33"/>
        <v>0.6097560975609756</v>
      </c>
      <c r="D254">
        <f t="shared" si="34"/>
        <v>0.42372881355932207</v>
      </c>
      <c r="E254">
        <f t="shared" si="35"/>
        <v>3.3484911120297722E-2</v>
      </c>
      <c r="F254">
        <f t="shared" si="36"/>
        <v>-0.22488631665977676</v>
      </c>
      <c r="G254">
        <v>0</v>
      </c>
      <c r="H254">
        <f t="shared" si="37"/>
        <v>0.25837122778007443</v>
      </c>
      <c r="I254">
        <f t="shared" si="38"/>
        <v>-1.0718661571406802</v>
      </c>
      <c r="J254">
        <f t="shared" si="39"/>
        <v>1.0718661571406802</v>
      </c>
      <c r="K254">
        <f t="shared" si="40"/>
        <v>0.59312180114548885</v>
      </c>
      <c r="L254">
        <f t="shared" si="41"/>
        <v>0.40687819885451121</v>
      </c>
      <c r="M254">
        <f t="shared" si="42"/>
        <v>1.6859943405700353</v>
      </c>
      <c r="N254">
        <f t="shared" si="43"/>
        <v>2.4577379737113252</v>
      </c>
    </row>
    <row r="255" spans="1:14" x14ac:dyDescent="0.25">
      <c r="A255" s="4">
        <f>IF('True_Odds_Calculator_2-way'!A256="","",'True_Odds_Calculator_2-way'!A256)</f>
        <v>1.67</v>
      </c>
      <c r="B255" s="4">
        <f>IF('True_Odds_Calculator_2-way'!B256="","",'True_Odds_Calculator_2-way'!B256)</f>
        <v>2.2999999999999998</v>
      </c>
      <c r="C255" s="4">
        <f t="shared" si="33"/>
        <v>0.5988023952095809</v>
      </c>
      <c r="D255">
        <f t="shared" si="34"/>
        <v>0.43478260869565222</v>
      </c>
      <c r="E255">
        <f t="shared" si="35"/>
        <v>3.3585003905233002E-2</v>
      </c>
      <c r="F255">
        <f t="shared" si="36"/>
        <v>-0.22676386357719358</v>
      </c>
      <c r="G255">
        <v>0</v>
      </c>
      <c r="H255">
        <f t="shared" si="37"/>
        <v>0.26034886748242653</v>
      </c>
      <c r="I255">
        <f t="shared" si="38"/>
        <v>-1.0714969088698136</v>
      </c>
      <c r="J255">
        <f t="shared" si="39"/>
        <v>1.0714969088698136</v>
      </c>
      <c r="K255">
        <f t="shared" si="40"/>
        <v>0.58210506726094002</v>
      </c>
      <c r="L255">
        <f t="shared" si="41"/>
        <v>0.41789493273906014</v>
      </c>
      <c r="M255">
        <f t="shared" si="42"/>
        <v>1.7179029289427752</v>
      </c>
      <c r="N255">
        <f t="shared" si="43"/>
        <v>2.3929459815307572</v>
      </c>
    </row>
    <row r="256" spans="1:14" x14ac:dyDescent="0.25">
      <c r="A256" s="4">
        <f>IF('True_Odds_Calculator_2-way'!A257="","",'True_Odds_Calculator_2-way'!A257)</f>
        <v>1.28</v>
      </c>
      <c r="B256" s="4">
        <f>IF('True_Odds_Calculator_2-way'!B257="","",'True_Odds_Calculator_2-way'!B257)</f>
        <v>3.86</v>
      </c>
      <c r="C256" s="4">
        <f t="shared" si="33"/>
        <v>0.78125</v>
      </c>
      <c r="D256">
        <f t="shared" si="34"/>
        <v>0.2590673575129534</v>
      </c>
      <c r="E256">
        <f t="shared" si="35"/>
        <v>4.03173575129534E-2</v>
      </c>
      <c r="F256">
        <f t="shared" si="36"/>
        <v>-0.16207901554404147</v>
      </c>
      <c r="G256">
        <v>0</v>
      </c>
      <c r="H256">
        <f t="shared" si="37"/>
        <v>0.20239637305699484</v>
      </c>
      <c r="I256">
        <f t="shared" si="38"/>
        <v>-1.1174753906691854</v>
      </c>
      <c r="J256">
        <f t="shared" si="39"/>
        <v>1.1174753906691854</v>
      </c>
      <c r="K256">
        <f t="shared" si="40"/>
        <v>0.76167663067911495</v>
      </c>
      <c r="L256">
        <f t="shared" si="41"/>
        <v>0.23832336932088524</v>
      </c>
      <c r="M256">
        <f t="shared" si="42"/>
        <v>1.3128931093873717</v>
      </c>
      <c r="N256">
        <f t="shared" si="43"/>
        <v>4.1959796173138697</v>
      </c>
    </row>
    <row r="257" spans="1:14" x14ac:dyDescent="0.25">
      <c r="A257" s="4">
        <f>IF('True_Odds_Calculator_2-way'!A258="","",'True_Odds_Calculator_2-way'!A258)</f>
        <v>1.85</v>
      </c>
      <c r="B257" s="4">
        <f>IF('True_Odds_Calculator_2-way'!B258="","",'True_Odds_Calculator_2-way'!B258)</f>
        <v>2.04</v>
      </c>
      <c r="C257" s="4">
        <f t="shared" si="33"/>
        <v>0.54054054054054046</v>
      </c>
      <c r="D257">
        <f t="shared" si="34"/>
        <v>0.49019607843137253</v>
      </c>
      <c r="E257">
        <f t="shared" si="35"/>
        <v>3.0736618971912932E-2</v>
      </c>
      <c r="F257">
        <f t="shared" si="36"/>
        <v>-0.23423423423423428</v>
      </c>
      <c r="G257">
        <v>0</v>
      </c>
      <c r="H257">
        <f t="shared" si="37"/>
        <v>0.26497085320614727</v>
      </c>
      <c r="I257">
        <f t="shared" si="38"/>
        <v>-1.0635890745287924</v>
      </c>
      <c r="J257">
        <f t="shared" si="39"/>
        <v>1.0635890745287924</v>
      </c>
      <c r="K257">
        <f t="shared" si="40"/>
        <v>0.52519609535024903</v>
      </c>
      <c r="L257">
        <f t="shared" si="41"/>
        <v>0.47480390464975097</v>
      </c>
      <c r="M257">
        <f t="shared" si="42"/>
        <v>1.904050713349474</v>
      </c>
      <c r="N257">
        <f t="shared" si="43"/>
        <v>2.1061326375099441</v>
      </c>
    </row>
    <row r="258" spans="1:14" x14ac:dyDescent="0.25">
      <c r="A258" s="4">
        <f>IF('True_Odds_Calculator_2-way'!A259="","",'True_Odds_Calculator_2-way'!A259)</f>
        <v>2.04</v>
      </c>
      <c r="B258" s="4">
        <f>IF('True_Odds_Calculator_2-way'!B259="","",'True_Odds_Calculator_2-way'!B259)</f>
        <v>1.85</v>
      </c>
      <c r="C258" s="4">
        <f t="shared" si="33"/>
        <v>0.49019607843137253</v>
      </c>
      <c r="D258">
        <f t="shared" si="34"/>
        <v>0.54054054054054046</v>
      </c>
      <c r="E258">
        <f t="shared" si="35"/>
        <v>3.0736618971912932E-2</v>
      </c>
      <c r="F258">
        <f t="shared" si="36"/>
        <v>-0.23423423423423428</v>
      </c>
      <c r="G258">
        <v>0</v>
      </c>
      <c r="H258">
        <f t="shared" si="37"/>
        <v>0.26497085320614727</v>
      </c>
      <c r="I258">
        <f t="shared" si="38"/>
        <v>-1.0635890745287924</v>
      </c>
      <c r="J258">
        <f t="shared" si="39"/>
        <v>1.0635890745287924</v>
      </c>
      <c r="K258">
        <f t="shared" si="40"/>
        <v>0.47480390464975097</v>
      </c>
      <c r="L258">
        <f t="shared" si="41"/>
        <v>0.52519609535024903</v>
      </c>
      <c r="M258">
        <f t="shared" si="42"/>
        <v>2.1061326375099441</v>
      </c>
      <c r="N258">
        <f t="shared" si="43"/>
        <v>1.904050713349474</v>
      </c>
    </row>
    <row r="259" spans="1:14" x14ac:dyDescent="0.25">
      <c r="A259" s="4">
        <f>IF('True_Odds_Calculator_2-way'!A260="","",'True_Odds_Calculator_2-way'!A260)</f>
        <v>2.29</v>
      </c>
      <c r="B259" s="4">
        <f>IF('True_Odds_Calculator_2-way'!B260="","",'True_Odds_Calculator_2-way'!B260)</f>
        <v>1.67</v>
      </c>
      <c r="C259" s="4">
        <f t="shared" ref="C259:C322" si="44">1/A259</f>
        <v>0.4366812227074236</v>
      </c>
      <c r="D259">
        <f t="shared" ref="D259:D322" si="45">1/B259</f>
        <v>0.5988023952095809</v>
      </c>
      <c r="E259">
        <f t="shared" ref="E259:E322" si="46">C259+D259-1</f>
        <v>3.5483617917004384E-2</v>
      </c>
      <c r="F259">
        <f t="shared" ref="F259:F322" si="47">C259+D259-(C259*D259)-1</f>
        <v>-0.22600214418324938</v>
      </c>
      <c r="G259">
        <v>0</v>
      </c>
      <c r="H259">
        <f t="shared" ref="H259:H322" si="48">C259*D259</f>
        <v>0.2614857621002537</v>
      </c>
      <c r="I259">
        <f t="shared" ref="I259:I322" si="49">((-4*F259*H259)^0.5)/(2*F259)</f>
        <v>-1.0756419800880679</v>
      </c>
      <c r="J259">
        <f t="shared" ref="J259:J322" si="50">(-((-4*F259*H259)^0.5))/(2*F259)</f>
        <v>1.0756419800880679</v>
      </c>
      <c r="K259">
        <f t="shared" ref="K259:K322" si="51">IF(A259="","",(C259/($J259+C259-($J259*C259))))</f>
        <v>0.41883445708083428</v>
      </c>
      <c r="L259">
        <f t="shared" ref="L259:L322" si="52">IF(B259="","",(D259/($J259+D259-($J259*D259))))</f>
        <v>0.58116554291916578</v>
      </c>
      <c r="M259">
        <f t="shared" ref="M259:M322" si="53">IF(A259="","",1/K259)</f>
        <v>2.3875781543136072</v>
      </c>
      <c r="N259">
        <f t="shared" ref="N259:N322" si="54">IF(B259="","",1/L259)</f>
        <v>1.7206801266590057</v>
      </c>
    </row>
    <row r="260" spans="1:14" x14ac:dyDescent="0.25">
      <c r="A260" s="4">
        <f>IF('True_Odds_Calculator_2-way'!A261="","",'True_Odds_Calculator_2-way'!A261)</f>
        <v>2.09</v>
      </c>
      <c r="B260" s="4">
        <f>IF('True_Odds_Calculator_2-way'!B261="","",'True_Odds_Calculator_2-way'!B261)</f>
        <v>1.78</v>
      </c>
      <c r="C260" s="4">
        <f t="shared" si="44"/>
        <v>0.47846889952153115</v>
      </c>
      <c r="D260">
        <f t="shared" si="45"/>
        <v>0.5617977528089888</v>
      </c>
      <c r="E260">
        <f t="shared" si="46"/>
        <v>4.0266652330519959E-2</v>
      </c>
      <c r="F260">
        <f t="shared" si="47"/>
        <v>-0.22853610020966608</v>
      </c>
      <c r="G260">
        <v>0</v>
      </c>
      <c r="H260">
        <f t="shared" si="48"/>
        <v>0.26880275254018604</v>
      </c>
      <c r="I260">
        <f t="shared" si="49"/>
        <v>-1.084524705455941</v>
      </c>
      <c r="J260">
        <f t="shared" si="50"/>
        <v>1.084524705455941</v>
      </c>
      <c r="K260">
        <f t="shared" si="51"/>
        <v>0.45826743412464838</v>
      </c>
      <c r="L260">
        <f t="shared" si="52"/>
        <v>0.54173256587535168</v>
      </c>
      <c r="M260">
        <f t="shared" si="53"/>
        <v>2.1821319289469754</v>
      </c>
      <c r="N260">
        <f t="shared" si="54"/>
        <v>1.8459292702556338</v>
      </c>
    </row>
    <row r="261" spans="1:14" x14ac:dyDescent="0.25">
      <c r="A261" s="4">
        <f>IF('True_Odds_Calculator_2-way'!A262="","",'True_Odds_Calculator_2-way'!A262)</f>
        <v>2.2799999999999998</v>
      </c>
      <c r="B261" s="4">
        <f>IF('True_Odds_Calculator_2-way'!B262="","",'True_Odds_Calculator_2-way'!B262)</f>
        <v>1.68</v>
      </c>
      <c r="C261" s="4">
        <f t="shared" si="44"/>
        <v>0.43859649122807021</v>
      </c>
      <c r="D261">
        <f t="shared" si="45"/>
        <v>0.59523809523809523</v>
      </c>
      <c r="E261">
        <f t="shared" si="46"/>
        <v>3.383458646616555E-2</v>
      </c>
      <c r="F261">
        <f t="shared" si="47"/>
        <v>-0.2272347535505429</v>
      </c>
      <c r="G261">
        <v>0</v>
      </c>
      <c r="H261">
        <f t="shared" si="48"/>
        <v>0.26106934001670845</v>
      </c>
      <c r="I261">
        <f t="shared" si="49"/>
        <v>-1.0718661571406805</v>
      </c>
      <c r="J261">
        <f t="shared" si="50"/>
        <v>1.0718661571406805</v>
      </c>
      <c r="K261">
        <f t="shared" si="51"/>
        <v>0.42158717195874679</v>
      </c>
      <c r="L261">
        <f t="shared" si="52"/>
        <v>0.57841282804125305</v>
      </c>
      <c r="M261">
        <f t="shared" si="53"/>
        <v>2.3719886811400706</v>
      </c>
      <c r="N261">
        <f t="shared" si="54"/>
        <v>1.728868986855663</v>
      </c>
    </row>
    <row r="262" spans="1:14" x14ac:dyDescent="0.25">
      <c r="A262" s="4">
        <f>IF('True_Odds_Calculator_2-way'!A263="","",'True_Odds_Calculator_2-way'!A263)</f>
        <v>2.0699999999999998</v>
      </c>
      <c r="B262" s="4">
        <f>IF('True_Odds_Calculator_2-way'!B263="","",'True_Odds_Calculator_2-way'!B263)</f>
        <v>1.83</v>
      </c>
      <c r="C262" s="4">
        <f t="shared" si="44"/>
        <v>0.48309178743961356</v>
      </c>
      <c r="D262">
        <f t="shared" si="45"/>
        <v>0.54644808743169393</v>
      </c>
      <c r="E262">
        <f t="shared" si="46"/>
        <v>2.9539874871307603E-2</v>
      </c>
      <c r="F262">
        <f t="shared" si="47"/>
        <v>-0.23444470842902765</v>
      </c>
      <c r="G262">
        <v>0</v>
      </c>
      <c r="H262">
        <f t="shared" si="48"/>
        <v>0.26398458330033525</v>
      </c>
      <c r="I262">
        <f t="shared" si="49"/>
        <v>-1.0611311532512866</v>
      </c>
      <c r="J262">
        <f t="shared" si="50"/>
        <v>1.0611311532512866</v>
      </c>
      <c r="K262">
        <f t="shared" si="51"/>
        <v>0.46829407167694814</v>
      </c>
      <c r="L262">
        <f t="shared" si="52"/>
        <v>0.53170592832305175</v>
      </c>
      <c r="M262">
        <f t="shared" si="53"/>
        <v>2.1354103339788768</v>
      </c>
      <c r="N262">
        <f t="shared" si="54"/>
        <v>1.8807388571985679</v>
      </c>
    </row>
    <row r="263" spans="1:14" x14ac:dyDescent="0.25">
      <c r="A263" s="4">
        <f>IF('True_Odds_Calculator_2-way'!A264="","",'True_Odds_Calculator_2-way'!A264)</f>
        <v>2.2000000000000002</v>
      </c>
      <c r="B263" s="4">
        <f>IF('True_Odds_Calculator_2-way'!B264="","",'True_Odds_Calculator_2-way'!B264)</f>
        <v>1.72</v>
      </c>
      <c r="C263" s="4">
        <f t="shared" si="44"/>
        <v>0.45454545454545453</v>
      </c>
      <c r="D263">
        <f t="shared" si="45"/>
        <v>0.58139534883720934</v>
      </c>
      <c r="E263">
        <f t="shared" si="46"/>
        <v>3.5940803382663811E-2</v>
      </c>
      <c r="F263">
        <f t="shared" si="47"/>
        <v>-0.22832980972515859</v>
      </c>
      <c r="G263">
        <v>0</v>
      </c>
      <c r="H263">
        <f t="shared" si="48"/>
        <v>0.26427061310782241</v>
      </c>
      <c r="I263">
        <f t="shared" si="49"/>
        <v>-1.075828707279838</v>
      </c>
      <c r="J263">
        <f t="shared" si="50"/>
        <v>1.075828707279838</v>
      </c>
      <c r="K263">
        <f t="shared" si="51"/>
        <v>0.4364916731037084</v>
      </c>
      <c r="L263">
        <f t="shared" si="52"/>
        <v>0.5635083268962916</v>
      </c>
      <c r="M263">
        <f t="shared" si="53"/>
        <v>2.2909944487358058</v>
      </c>
      <c r="N263">
        <f t="shared" si="54"/>
        <v>1.7745966692414832</v>
      </c>
    </row>
    <row r="264" spans="1:14" x14ac:dyDescent="0.25">
      <c r="A264" s="4">
        <f>IF('True_Odds_Calculator_2-way'!A265="","",'True_Odds_Calculator_2-way'!A265)</f>
        <v>2.36</v>
      </c>
      <c r="B264" s="4">
        <f>IF('True_Odds_Calculator_2-way'!B265="","",'True_Odds_Calculator_2-way'!B265)</f>
        <v>1.64</v>
      </c>
      <c r="C264" s="4">
        <f t="shared" si="44"/>
        <v>0.42372881355932207</v>
      </c>
      <c r="D264">
        <f t="shared" si="45"/>
        <v>0.6097560975609756</v>
      </c>
      <c r="E264">
        <f t="shared" si="46"/>
        <v>3.3484911120297722E-2</v>
      </c>
      <c r="F264">
        <f t="shared" si="47"/>
        <v>-0.22488631665977676</v>
      </c>
      <c r="G264">
        <v>0</v>
      </c>
      <c r="H264">
        <f t="shared" si="48"/>
        <v>0.25837122778007443</v>
      </c>
      <c r="I264">
        <f t="shared" si="49"/>
        <v>-1.0718661571406802</v>
      </c>
      <c r="J264">
        <f t="shared" si="50"/>
        <v>1.0718661571406802</v>
      </c>
      <c r="K264">
        <f t="shared" si="51"/>
        <v>0.40687819885451121</v>
      </c>
      <c r="L264">
        <f t="shared" si="52"/>
        <v>0.59312180114548885</v>
      </c>
      <c r="M264">
        <f t="shared" si="53"/>
        <v>2.4577379737113252</v>
      </c>
      <c r="N264">
        <f t="shared" si="54"/>
        <v>1.6859943405700353</v>
      </c>
    </row>
    <row r="265" spans="1:14" x14ac:dyDescent="0.25">
      <c r="A265" s="4">
        <f>IF('True_Odds_Calculator_2-way'!A266="","",'True_Odds_Calculator_2-way'!A266)</f>
        <v>1.56</v>
      </c>
      <c r="B265" s="4">
        <f>IF('True_Odds_Calculator_2-way'!B266="","",'True_Odds_Calculator_2-way'!B266)</f>
        <v>2.4500000000000002</v>
      </c>
      <c r="C265" s="4">
        <f t="shared" si="44"/>
        <v>0.64102564102564097</v>
      </c>
      <c r="D265">
        <f t="shared" si="45"/>
        <v>0.4081632653061224</v>
      </c>
      <c r="E265">
        <f t="shared" si="46"/>
        <v>4.9188906331763427E-2</v>
      </c>
      <c r="F265">
        <f t="shared" si="47"/>
        <v>-0.21245421245421248</v>
      </c>
      <c r="G265">
        <v>0</v>
      </c>
      <c r="H265">
        <f t="shared" si="48"/>
        <v>0.2616431187859759</v>
      </c>
      <c r="I265">
        <f t="shared" si="49"/>
        <v>-1.109741904046188</v>
      </c>
      <c r="J265">
        <f t="shared" si="50"/>
        <v>1.109741904046188</v>
      </c>
      <c r="K265">
        <f t="shared" si="51"/>
        <v>0.61672985833089344</v>
      </c>
      <c r="L265">
        <f t="shared" si="52"/>
        <v>0.3832701416691065</v>
      </c>
      <c r="M265">
        <f t="shared" si="53"/>
        <v>1.6214554662658656</v>
      </c>
      <c r="N265">
        <f t="shared" si="54"/>
        <v>2.6091257608669731</v>
      </c>
    </row>
    <row r="266" spans="1:14" x14ac:dyDescent="0.25">
      <c r="A266" s="4">
        <f>IF('True_Odds_Calculator_2-way'!A267="","",'True_Odds_Calculator_2-way'!A267)</f>
        <v>1.88</v>
      </c>
      <c r="B266" s="4">
        <f>IF('True_Odds_Calculator_2-way'!B267="","",'True_Odds_Calculator_2-way'!B267)</f>
        <v>1.98</v>
      </c>
      <c r="C266" s="4">
        <f t="shared" si="44"/>
        <v>0.53191489361702127</v>
      </c>
      <c r="D266">
        <f t="shared" si="45"/>
        <v>0.50505050505050508</v>
      </c>
      <c r="E266">
        <f t="shared" si="46"/>
        <v>3.6965398667526461E-2</v>
      </c>
      <c r="F266">
        <f t="shared" si="47"/>
        <v>-0.23167848699763582</v>
      </c>
      <c r="G266">
        <v>0</v>
      </c>
      <c r="H266">
        <f t="shared" si="48"/>
        <v>0.26864388566516229</v>
      </c>
      <c r="I266">
        <f t="shared" si="49"/>
        <v>-1.0768262306348704</v>
      </c>
      <c r="J266">
        <f t="shared" si="50"/>
        <v>1.0768262306348704</v>
      </c>
      <c r="K266">
        <f t="shared" si="51"/>
        <v>0.51345058700488033</v>
      </c>
      <c r="L266">
        <f t="shared" si="52"/>
        <v>0.4865494129951195</v>
      </c>
      <c r="M266">
        <f t="shared" si="53"/>
        <v>1.947607082958686</v>
      </c>
      <c r="N266">
        <f t="shared" si="54"/>
        <v>2.0552897060221729</v>
      </c>
    </row>
    <row r="267" spans="1:14" x14ac:dyDescent="0.25">
      <c r="A267" s="4">
        <f>IF('True_Odds_Calculator_2-way'!A268="","",'True_Odds_Calculator_2-way'!A268)</f>
        <v>1.93</v>
      </c>
      <c r="B267" s="4">
        <f>IF('True_Odds_Calculator_2-way'!B268="","",'True_Odds_Calculator_2-way'!B268)</f>
        <v>1.93</v>
      </c>
      <c r="C267" s="4">
        <f t="shared" si="44"/>
        <v>0.5181347150259068</v>
      </c>
      <c r="D267">
        <f t="shared" si="45"/>
        <v>0.5181347150259068</v>
      </c>
      <c r="E267">
        <f t="shared" si="46"/>
        <v>3.62694300518136E-2</v>
      </c>
      <c r="F267">
        <f t="shared" si="47"/>
        <v>-0.23219415286316403</v>
      </c>
      <c r="G267">
        <v>0</v>
      </c>
      <c r="H267">
        <f t="shared" si="48"/>
        <v>0.26846358291497763</v>
      </c>
      <c r="I267">
        <f t="shared" si="49"/>
        <v>-1.0752688172043015</v>
      </c>
      <c r="J267">
        <f t="shared" si="50"/>
        <v>1.0752688172043015</v>
      </c>
      <c r="K267">
        <f t="shared" si="51"/>
        <v>0.5</v>
      </c>
      <c r="L267">
        <f t="shared" si="52"/>
        <v>0.5</v>
      </c>
      <c r="M267">
        <f t="shared" si="53"/>
        <v>2</v>
      </c>
      <c r="N267">
        <f t="shared" si="54"/>
        <v>2</v>
      </c>
    </row>
    <row r="268" spans="1:14" x14ac:dyDescent="0.25">
      <c r="A268" s="4">
        <f>IF('True_Odds_Calculator_2-way'!A269="","",'True_Odds_Calculator_2-way'!A269)</f>
        <v>1.83</v>
      </c>
      <c r="B268" s="4">
        <f>IF('True_Odds_Calculator_2-way'!B269="","",'True_Odds_Calculator_2-way'!B269)</f>
        <v>2.04</v>
      </c>
      <c r="C268" s="4">
        <f t="shared" si="44"/>
        <v>0.54644808743169393</v>
      </c>
      <c r="D268">
        <f t="shared" si="45"/>
        <v>0.49019607843137253</v>
      </c>
      <c r="E268">
        <f t="shared" si="46"/>
        <v>3.6644165863066513E-2</v>
      </c>
      <c r="F268">
        <f t="shared" si="47"/>
        <v>-0.23122254366227368</v>
      </c>
      <c r="G268">
        <v>0</v>
      </c>
      <c r="H268">
        <f t="shared" si="48"/>
        <v>0.26786670952534014</v>
      </c>
      <c r="I268">
        <f t="shared" si="49"/>
        <v>-1.0763271222740438</v>
      </c>
      <c r="J268">
        <f t="shared" si="50"/>
        <v>1.0763271222740438</v>
      </c>
      <c r="K268">
        <f t="shared" si="51"/>
        <v>0.52816394310973935</v>
      </c>
      <c r="L268">
        <f t="shared" si="52"/>
        <v>0.47183605689026059</v>
      </c>
      <c r="M268">
        <f t="shared" si="53"/>
        <v>1.8933515114874566</v>
      </c>
      <c r="N268">
        <f t="shared" si="54"/>
        <v>2.1193802071650061</v>
      </c>
    </row>
    <row r="269" spans="1:14" x14ac:dyDescent="0.25">
      <c r="A269" s="4">
        <f>IF('True_Odds_Calculator_2-way'!A270="","",'True_Odds_Calculator_2-way'!A270)</f>
        <v>2.09</v>
      </c>
      <c r="B269" s="4">
        <f>IF('True_Odds_Calculator_2-way'!B270="","",'True_Odds_Calculator_2-way'!B270)</f>
        <v>1.77</v>
      </c>
      <c r="C269" s="4">
        <f t="shared" si="44"/>
        <v>0.47846889952153115</v>
      </c>
      <c r="D269">
        <f t="shared" si="45"/>
        <v>0.56497175141242939</v>
      </c>
      <c r="E269">
        <f t="shared" si="46"/>
        <v>4.3440650933960434E-2</v>
      </c>
      <c r="F269">
        <f t="shared" si="47"/>
        <v>-0.22688076122509671</v>
      </c>
      <c r="G269">
        <v>0</v>
      </c>
      <c r="H269">
        <f t="shared" si="48"/>
        <v>0.27032141215905714</v>
      </c>
      <c r="I269">
        <f t="shared" si="49"/>
        <v>-1.09154435611996</v>
      </c>
      <c r="J269">
        <f t="shared" si="50"/>
        <v>1.09154435611996</v>
      </c>
      <c r="K269">
        <f t="shared" si="51"/>
        <v>0.4566661815358829</v>
      </c>
      <c r="L269">
        <f t="shared" si="52"/>
        <v>0.54333381846411721</v>
      </c>
      <c r="M269">
        <f t="shared" si="53"/>
        <v>2.189783348170756</v>
      </c>
      <c r="N269">
        <f t="shared" si="54"/>
        <v>1.8404891542123691</v>
      </c>
    </row>
    <row r="270" spans="1:14" x14ac:dyDescent="0.25">
      <c r="A270" s="4">
        <f>IF('True_Odds_Calculator_2-way'!A271="","",'True_Odds_Calculator_2-way'!A271)</f>
        <v>1.76</v>
      </c>
      <c r="B270" s="4">
        <f>IF('True_Odds_Calculator_2-way'!B271="","",'True_Odds_Calculator_2-way'!B271)</f>
        <v>2.11</v>
      </c>
      <c r="C270" s="4">
        <f t="shared" si="44"/>
        <v>0.56818181818181823</v>
      </c>
      <c r="D270">
        <f t="shared" si="45"/>
        <v>0.47393364928909953</v>
      </c>
      <c r="E270">
        <f t="shared" si="46"/>
        <v>4.2115467470917878E-2</v>
      </c>
      <c r="F270">
        <f t="shared" si="47"/>
        <v>-0.22716501507970688</v>
      </c>
      <c r="G270">
        <v>0</v>
      </c>
      <c r="H270">
        <f t="shared" si="48"/>
        <v>0.26928048255062476</v>
      </c>
      <c r="I270">
        <f t="shared" si="49"/>
        <v>-1.0887588907733561</v>
      </c>
      <c r="J270">
        <f t="shared" si="50"/>
        <v>1.0887588907733561</v>
      </c>
      <c r="K270">
        <f t="shared" si="51"/>
        <v>0.54720857069599227</v>
      </c>
      <c r="L270">
        <f t="shared" si="52"/>
        <v>0.45279142930400768</v>
      </c>
      <c r="M270">
        <f t="shared" si="53"/>
        <v>1.82745675698775</v>
      </c>
      <c r="N270">
        <f t="shared" si="54"/>
        <v>2.208522368758425</v>
      </c>
    </row>
    <row r="271" spans="1:14" x14ac:dyDescent="0.25">
      <c r="A271" s="4">
        <f>IF('True_Odds_Calculator_2-way'!A272="","",'True_Odds_Calculator_2-way'!A272)</f>
        <v>1.7</v>
      </c>
      <c r="B271" s="4">
        <f>IF('True_Odds_Calculator_2-way'!B272="","",'True_Odds_Calculator_2-way'!B272)</f>
        <v>2.2000000000000002</v>
      </c>
      <c r="C271" s="4">
        <f t="shared" si="44"/>
        <v>0.58823529411764708</v>
      </c>
      <c r="D271">
        <f t="shared" si="45"/>
        <v>0.45454545454545453</v>
      </c>
      <c r="E271">
        <f t="shared" si="46"/>
        <v>4.2780748663101553E-2</v>
      </c>
      <c r="F271">
        <f t="shared" si="47"/>
        <v>-0.22459893048128343</v>
      </c>
      <c r="G271">
        <v>0</v>
      </c>
      <c r="H271">
        <f t="shared" si="48"/>
        <v>0.26737967914438504</v>
      </c>
      <c r="I271">
        <f t="shared" si="49"/>
        <v>-1.091089451179962</v>
      </c>
      <c r="J271">
        <f t="shared" si="50"/>
        <v>1.091089451179962</v>
      </c>
      <c r="K271">
        <f t="shared" si="51"/>
        <v>0.56696972201766405</v>
      </c>
      <c r="L271">
        <f t="shared" si="52"/>
        <v>0.43303027798233595</v>
      </c>
      <c r="M271">
        <f t="shared" si="53"/>
        <v>1.7637626158259732</v>
      </c>
      <c r="N271">
        <f t="shared" si="54"/>
        <v>2.3093073414159546</v>
      </c>
    </row>
    <row r="272" spans="1:14" x14ac:dyDescent="0.25">
      <c r="A272" s="4">
        <f>IF('True_Odds_Calculator_2-way'!A273="","",'True_Odds_Calculator_2-way'!A273)</f>
        <v>1.88</v>
      </c>
      <c r="B272" s="4">
        <f>IF('True_Odds_Calculator_2-way'!B273="","",'True_Odds_Calculator_2-way'!B273)</f>
        <v>1.97</v>
      </c>
      <c r="C272" s="4">
        <f t="shared" si="44"/>
        <v>0.53191489361702127</v>
      </c>
      <c r="D272">
        <f t="shared" si="45"/>
        <v>0.50761421319796951</v>
      </c>
      <c r="E272">
        <f t="shared" si="46"/>
        <v>3.9529106814990778E-2</v>
      </c>
      <c r="F272">
        <f t="shared" si="47"/>
        <v>-0.23047845339669515</v>
      </c>
      <c r="G272">
        <v>0</v>
      </c>
      <c r="H272">
        <f t="shared" si="48"/>
        <v>0.27000756021168593</v>
      </c>
      <c r="I272">
        <f t="shared" si="49"/>
        <v>-1.0823626487770475</v>
      </c>
      <c r="J272">
        <f t="shared" si="50"/>
        <v>1.0823626487770475</v>
      </c>
      <c r="K272">
        <f t="shared" si="51"/>
        <v>0.5121693667101358</v>
      </c>
      <c r="L272">
        <f t="shared" si="52"/>
        <v>0.48783063328986415</v>
      </c>
      <c r="M272">
        <f t="shared" si="53"/>
        <v>1.9524791309238021</v>
      </c>
      <c r="N272">
        <f t="shared" si="54"/>
        <v>2.049891769313736</v>
      </c>
    </row>
    <row r="273" spans="1:14" x14ac:dyDescent="0.25">
      <c r="A273" s="4">
        <f>IF('True_Odds_Calculator_2-way'!A274="","",'True_Odds_Calculator_2-way'!A274)</f>
        <v>1.62</v>
      </c>
      <c r="B273" s="4">
        <f>IF('True_Odds_Calculator_2-way'!B274="","",'True_Odds_Calculator_2-way'!B274)</f>
        <v>2.35</v>
      </c>
      <c r="C273" s="4">
        <f t="shared" si="44"/>
        <v>0.61728395061728392</v>
      </c>
      <c r="D273">
        <f t="shared" si="45"/>
        <v>0.42553191489361702</v>
      </c>
      <c r="E273">
        <f t="shared" si="46"/>
        <v>4.2815865510900997E-2</v>
      </c>
      <c r="F273">
        <f t="shared" si="47"/>
        <v>-0.21985815602836878</v>
      </c>
      <c r="G273">
        <v>0</v>
      </c>
      <c r="H273">
        <f t="shared" si="48"/>
        <v>0.26267402153926978</v>
      </c>
      <c r="I273">
        <f t="shared" si="49"/>
        <v>-1.0930430596399217</v>
      </c>
      <c r="J273">
        <f t="shared" si="50"/>
        <v>1.0930430596399217</v>
      </c>
      <c r="K273">
        <f t="shared" si="51"/>
        <v>0.59605884805669263</v>
      </c>
      <c r="L273">
        <f t="shared" si="52"/>
        <v>0.40394115194330737</v>
      </c>
      <c r="M273">
        <f t="shared" si="53"/>
        <v>1.6776866969767514</v>
      </c>
      <c r="N273">
        <f t="shared" si="54"/>
        <v>2.4756081305138942</v>
      </c>
    </row>
    <row r="274" spans="1:14" x14ac:dyDescent="0.25">
      <c r="A274" s="4">
        <f>IF('True_Odds_Calculator_2-way'!A275="","",'True_Odds_Calculator_2-way'!A275)</f>
        <v>1.92</v>
      </c>
      <c r="B274" s="4">
        <f>IF('True_Odds_Calculator_2-way'!B275="","",'True_Odds_Calculator_2-way'!B275)</f>
        <v>1.93</v>
      </c>
      <c r="C274" s="4">
        <f t="shared" si="44"/>
        <v>0.52083333333333337</v>
      </c>
      <c r="D274">
        <f t="shared" si="45"/>
        <v>0.5181347150259068</v>
      </c>
      <c r="E274">
        <f t="shared" si="46"/>
        <v>3.8968048359240282E-2</v>
      </c>
      <c r="F274">
        <f t="shared" si="47"/>
        <v>-0.23089378238341951</v>
      </c>
      <c r="G274">
        <v>0</v>
      </c>
      <c r="H274">
        <f t="shared" si="48"/>
        <v>0.26986183074265979</v>
      </c>
      <c r="I274">
        <f t="shared" si="49"/>
        <v>-1.0810968751610268</v>
      </c>
      <c r="J274">
        <f t="shared" si="50"/>
        <v>1.0810968751610268</v>
      </c>
      <c r="K274">
        <f t="shared" si="51"/>
        <v>0.50135136122257906</v>
      </c>
      <c r="L274">
        <f t="shared" si="52"/>
        <v>0.49864863877742077</v>
      </c>
      <c r="M274">
        <f t="shared" si="53"/>
        <v>1.9946091251481448</v>
      </c>
      <c r="N274">
        <f t="shared" si="54"/>
        <v>2.0054200938997546</v>
      </c>
    </row>
    <row r="275" spans="1:14" x14ac:dyDescent="0.25">
      <c r="A275" s="4">
        <f>IF('True_Odds_Calculator_2-way'!A276="","",'True_Odds_Calculator_2-way'!A276)</f>
        <v>1.5</v>
      </c>
      <c r="B275" s="4">
        <f>IF('True_Odds_Calculator_2-way'!B276="","",'True_Odds_Calculator_2-way'!B276)</f>
        <v>2.63</v>
      </c>
      <c r="C275" s="4">
        <f t="shared" si="44"/>
        <v>0.66666666666666663</v>
      </c>
      <c r="D275">
        <f t="shared" si="45"/>
        <v>0.38022813688212931</v>
      </c>
      <c r="E275">
        <f t="shared" si="46"/>
        <v>4.6894803548795938E-2</v>
      </c>
      <c r="F275">
        <f t="shared" si="47"/>
        <v>-0.20659062103929027</v>
      </c>
      <c r="G275">
        <v>0</v>
      </c>
      <c r="H275">
        <f t="shared" si="48"/>
        <v>0.25348542458808621</v>
      </c>
      <c r="I275">
        <f t="shared" si="49"/>
        <v>-1.1076975512434226</v>
      </c>
      <c r="J275">
        <f t="shared" si="50"/>
        <v>1.1076975512434226</v>
      </c>
      <c r="K275">
        <f t="shared" si="51"/>
        <v>0.64356327056337204</v>
      </c>
      <c r="L275">
        <f t="shared" si="52"/>
        <v>0.35643672943662791</v>
      </c>
      <c r="M275">
        <f t="shared" si="53"/>
        <v>1.5538487756217116</v>
      </c>
      <c r="N275">
        <f t="shared" si="54"/>
        <v>2.8055470085267782</v>
      </c>
    </row>
    <row r="276" spans="1:14" x14ac:dyDescent="0.25">
      <c r="A276" s="4">
        <f>IF('True_Odds_Calculator_2-way'!A277="","",'True_Odds_Calculator_2-way'!A277)</f>
        <v>1.81</v>
      </c>
      <c r="B276" s="4">
        <f>IF('True_Odds_Calculator_2-way'!B277="","",'True_Odds_Calculator_2-way'!B277)</f>
        <v>2.0299999999999998</v>
      </c>
      <c r="C276" s="4">
        <f t="shared" si="44"/>
        <v>0.5524861878453039</v>
      </c>
      <c r="D276">
        <f t="shared" si="45"/>
        <v>0.49261083743842371</v>
      </c>
      <c r="E276">
        <f t="shared" si="46"/>
        <v>4.5097025283727721E-2</v>
      </c>
      <c r="F276">
        <f t="shared" si="47"/>
        <v>-0.22706365838390963</v>
      </c>
      <c r="G276">
        <v>0</v>
      </c>
      <c r="H276">
        <f t="shared" si="48"/>
        <v>0.2721606836676374</v>
      </c>
      <c r="I276">
        <f t="shared" si="49"/>
        <v>-1.0948103090714374</v>
      </c>
      <c r="J276">
        <f t="shared" si="50"/>
        <v>1.0948103090714374</v>
      </c>
      <c r="K276">
        <f t="shared" si="51"/>
        <v>0.52999890518954651</v>
      </c>
      <c r="L276">
        <f t="shared" si="52"/>
        <v>0.47000109481045338</v>
      </c>
      <c r="M276">
        <f t="shared" si="53"/>
        <v>1.8867963503478642</v>
      </c>
      <c r="N276">
        <f t="shared" si="54"/>
        <v>2.1276546183435801</v>
      </c>
    </row>
    <row r="277" spans="1:14" x14ac:dyDescent="0.25">
      <c r="A277" s="4">
        <f>IF('True_Odds_Calculator_2-way'!A278="","",'True_Odds_Calculator_2-way'!A278)</f>
        <v>1.26</v>
      </c>
      <c r="B277" s="4">
        <f>IF('True_Odds_Calculator_2-way'!B278="","",'True_Odds_Calculator_2-way'!B278)</f>
        <v>4.1100000000000003</v>
      </c>
      <c r="C277" s="4">
        <f t="shared" si="44"/>
        <v>0.79365079365079361</v>
      </c>
      <c r="D277">
        <f t="shared" si="45"/>
        <v>0.24330900243309</v>
      </c>
      <c r="E277">
        <f t="shared" si="46"/>
        <v>3.6959796083883667E-2</v>
      </c>
      <c r="F277">
        <f t="shared" si="47"/>
        <v>-0.15614258679952109</v>
      </c>
      <c r="G277">
        <v>0</v>
      </c>
      <c r="H277">
        <f t="shared" si="48"/>
        <v>0.19310238288340476</v>
      </c>
      <c r="I277">
        <f t="shared" si="49"/>
        <v>-1.112072577114338</v>
      </c>
      <c r="J277">
        <f t="shared" si="50"/>
        <v>1.112072577114338</v>
      </c>
      <c r="K277">
        <f t="shared" si="51"/>
        <v>0.77571161899836705</v>
      </c>
      <c r="L277">
        <f t="shared" si="52"/>
        <v>0.22428838100163292</v>
      </c>
      <c r="M277">
        <f t="shared" si="53"/>
        <v>1.2891388700497279</v>
      </c>
      <c r="N277">
        <f t="shared" si="54"/>
        <v>4.4585457148255907</v>
      </c>
    </row>
    <row r="278" spans="1:14" x14ac:dyDescent="0.25">
      <c r="A278" s="4">
        <f>IF('True_Odds_Calculator_2-way'!A279="","",'True_Odds_Calculator_2-way'!A279)</f>
        <v>1.56</v>
      </c>
      <c r="B278" s="4">
        <f>IF('True_Odds_Calculator_2-way'!B279="","",'True_Odds_Calculator_2-way'!B279)</f>
        <v>2.57</v>
      </c>
      <c r="C278" s="4">
        <f t="shared" si="44"/>
        <v>0.64102564102564097</v>
      </c>
      <c r="D278">
        <f t="shared" si="45"/>
        <v>0.38910505836575876</v>
      </c>
      <c r="E278">
        <f t="shared" si="46"/>
        <v>3.0130699391399673E-2</v>
      </c>
      <c r="F278">
        <f t="shared" si="47"/>
        <v>-0.2192956200738303</v>
      </c>
      <c r="G278">
        <v>0</v>
      </c>
      <c r="H278">
        <f t="shared" si="48"/>
        <v>0.24942631946522995</v>
      </c>
      <c r="I278">
        <f t="shared" si="49"/>
        <v>-1.066488459484171</v>
      </c>
      <c r="J278">
        <f t="shared" si="50"/>
        <v>1.066488459484171</v>
      </c>
      <c r="K278">
        <f t="shared" si="51"/>
        <v>0.62608252120942243</v>
      </c>
      <c r="L278">
        <f t="shared" si="52"/>
        <v>0.37391747879057763</v>
      </c>
      <c r="M278">
        <f t="shared" si="53"/>
        <v>1.5972335373111359</v>
      </c>
      <c r="N278">
        <f t="shared" si="54"/>
        <v>2.6743868813901486</v>
      </c>
    </row>
    <row r="279" spans="1:14" x14ac:dyDescent="0.25">
      <c r="A279" s="4">
        <f>IF('True_Odds_Calculator_2-way'!A280="","",'True_Odds_Calculator_2-way'!A280)</f>
        <v>1.88</v>
      </c>
      <c r="B279" s="4">
        <f>IF('True_Odds_Calculator_2-way'!B280="","",'True_Odds_Calculator_2-way'!B280)</f>
        <v>2.02</v>
      </c>
      <c r="C279" s="4">
        <f t="shared" si="44"/>
        <v>0.53191489361702127</v>
      </c>
      <c r="D279">
        <f t="shared" si="45"/>
        <v>0.49504950495049505</v>
      </c>
      <c r="E279">
        <f t="shared" si="46"/>
        <v>2.6964398567516312E-2</v>
      </c>
      <c r="F279">
        <f t="shared" si="47"/>
        <v>-0.23635980619338537</v>
      </c>
      <c r="G279">
        <v>0</v>
      </c>
      <c r="H279">
        <f t="shared" si="48"/>
        <v>0.26332420476090163</v>
      </c>
      <c r="I279">
        <f t="shared" si="49"/>
        <v>-1.0555008273018724</v>
      </c>
      <c r="J279">
        <f t="shared" si="50"/>
        <v>1.0555008273018724</v>
      </c>
      <c r="K279">
        <f t="shared" si="51"/>
        <v>0.51844612438456505</v>
      </c>
      <c r="L279">
        <f t="shared" si="52"/>
        <v>0.48155387561543506</v>
      </c>
      <c r="M279">
        <f t="shared" si="53"/>
        <v>1.9288407280256479</v>
      </c>
      <c r="N279">
        <f t="shared" si="54"/>
        <v>2.0766108438479098</v>
      </c>
    </row>
    <row r="280" spans="1:14" x14ac:dyDescent="0.25">
      <c r="A280" s="4">
        <f>IF('True_Odds_Calculator_2-way'!A281="","",'True_Odds_Calculator_2-way'!A281)</f>
        <v>1.81</v>
      </c>
      <c r="B280" s="4">
        <f>IF('True_Odds_Calculator_2-way'!B281="","",'True_Odds_Calculator_2-way'!B281)</f>
        <v>2.0699999999999998</v>
      </c>
      <c r="C280" s="4">
        <f t="shared" si="44"/>
        <v>0.5524861878453039</v>
      </c>
      <c r="D280">
        <f t="shared" si="45"/>
        <v>0.48309178743961356</v>
      </c>
      <c r="E280">
        <f t="shared" si="46"/>
        <v>3.5577975284917462E-2</v>
      </c>
      <c r="F280">
        <f t="shared" si="47"/>
        <v>-0.23132356473696847</v>
      </c>
      <c r="G280">
        <v>0</v>
      </c>
      <c r="H280">
        <f t="shared" si="48"/>
        <v>0.26690154002188599</v>
      </c>
      <c r="I280">
        <f t="shared" si="49"/>
        <v>-1.0741516544951821</v>
      </c>
      <c r="J280">
        <f t="shared" si="50"/>
        <v>1.0741516544951821</v>
      </c>
      <c r="K280">
        <f t="shared" si="51"/>
        <v>0.53474138865009979</v>
      </c>
      <c r="L280">
        <f t="shared" si="52"/>
        <v>0.46525861134990021</v>
      </c>
      <c r="M280">
        <f t="shared" si="53"/>
        <v>1.8700628401410975</v>
      </c>
      <c r="N280">
        <f t="shared" si="54"/>
        <v>2.1493422703098441</v>
      </c>
    </row>
    <row r="281" spans="1:14" x14ac:dyDescent="0.25">
      <c r="A281" s="4">
        <f>IF('True_Odds_Calculator_2-way'!A282="","",'True_Odds_Calculator_2-way'!A282)</f>
        <v>1.83</v>
      </c>
      <c r="B281" s="4">
        <f>IF('True_Odds_Calculator_2-way'!B282="","",'True_Odds_Calculator_2-way'!B282)</f>
        <v>2.06</v>
      </c>
      <c r="C281" s="4">
        <f t="shared" si="44"/>
        <v>0.54644808743169393</v>
      </c>
      <c r="D281">
        <f t="shared" si="45"/>
        <v>0.4854368932038835</v>
      </c>
      <c r="E281">
        <f t="shared" si="46"/>
        <v>3.1884980635577431E-2</v>
      </c>
      <c r="F281">
        <f t="shared" si="47"/>
        <v>-0.2333810812244681</v>
      </c>
      <c r="G281">
        <v>0</v>
      </c>
      <c r="H281">
        <f t="shared" si="48"/>
        <v>0.26526606186004559</v>
      </c>
      <c r="I281">
        <f t="shared" si="49"/>
        <v>-1.0661247392009334</v>
      </c>
      <c r="J281">
        <f t="shared" si="50"/>
        <v>1.0661247392009334</v>
      </c>
      <c r="K281">
        <f t="shared" si="51"/>
        <v>0.53053675848269044</v>
      </c>
      <c r="L281">
        <f t="shared" si="52"/>
        <v>0.46946324151730962</v>
      </c>
      <c r="M281">
        <f t="shared" si="53"/>
        <v>1.8848835335367746</v>
      </c>
      <c r="N281">
        <f t="shared" si="54"/>
        <v>2.1300922235529893</v>
      </c>
    </row>
    <row r="282" spans="1:14" x14ac:dyDescent="0.25">
      <c r="A282" s="4">
        <f>IF('True_Odds_Calculator_2-way'!A283="","",'True_Odds_Calculator_2-way'!A283)</f>
        <v>2.11</v>
      </c>
      <c r="B282" s="4">
        <f>IF('True_Odds_Calculator_2-way'!B283="","",'True_Odds_Calculator_2-way'!B283)</f>
        <v>1.8</v>
      </c>
      <c r="C282" s="4">
        <f t="shared" si="44"/>
        <v>0.47393364928909953</v>
      </c>
      <c r="D282">
        <f t="shared" si="45"/>
        <v>0.55555555555555558</v>
      </c>
      <c r="E282">
        <f t="shared" si="46"/>
        <v>2.9489204844655115E-2</v>
      </c>
      <c r="F282">
        <f t="shared" si="47"/>
        <v>-0.23380726698262244</v>
      </c>
      <c r="G282">
        <v>0</v>
      </c>
      <c r="H282">
        <f t="shared" si="48"/>
        <v>0.26329647182727756</v>
      </c>
      <c r="I282">
        <f t="shared" si="49"/>
        <v>-1.0611908999450221</v>
      </c>
      <c r="J282">
        <f t="shared" si="50"/>
        <v>1.0611908999450221</v>
      </c>
      <c r="K282">
        <f t="shared" si="51"/>
        <v>0.45915328758445073</v>
      </c>
      <c r="L282">
        <f t="shared" si="52"/>
        <v>0.54084671241554938</v>
      </c>
      <c r="M282">
        <f t="shared" si="53"/>
        <v>2.1779218989389744</v>
      </c>
      <c r="N282">
        <f t="shared" si="54"/>
        <v>1.8489527199560174</v>
      </c>
    </row>
    <row r="283" spans="1:14" x14ac:dyDescent="0.25">
      <c r="A283" s="4">
        <f>IF('True_Odds_Calculator_2-way'!A284="","",'True_Odds_Calculator_2-way'!A284)</f>
        <v>1.71</v>
      </c>
      <c r="B283" s="4">
        <f>IF('True_Odds_Calculator_2-way'!B284="","",'True_Odds_Calculator_2-way'!B284)</f>
        <v>2.25</v>
      </c>
      <c r="C283" s="4">
        <f t="shared" si="44"/>
        <v>0.58479532163742687</v>
      </c>
      <c r="D283">
        <f t="shared" si="45"/>
        <v>0.44444444444444442</v>
      </c>
      <c r="E283">
        <f t="shared" si="46"/>
        <v>2.9239766081871288E-2</v>
      </c>
      <c r="F283">
        <f t="shared" si="47"/>
        <v>-0.2306692657569851</v>
      </c>
      <c r="G283">
        <v>0</v>
      </c>
      <c r="H283">
        <f t="shared" si="48"/>
        <v>0.25990903183885639</v>
      </c>
      <c r="I283">
        <f t="shared" si="49"/>
        <v>-1.0614897848685503</v>
      </c>
      <c r="J283">
        <f t="shared" si="50"/>
        <v>1.0614897848685503</v>
      </c>
      <c r="K283">
        <f t="shared" si="51"/>
        <v>0.57023669616511363</v>
      </c>
      <c r="L283">
        <f t="shared" si="52"/>
        <v>0.42976330383488626</v>
      </c>
      <c r="M283">
        <f t="shared" si="53"/>
        <v>1.753657747256671</v>
      </c>
      <c r="N283">
        <f t="shared" si="54"/>
        <v>2.3268622310856886</v>
      </c>
    </row>
    <row r="284" spans="1:14" x14ac:dyDescent="0.25">
      <c r="A284" s="4">
        <f>IF('True_Odds_Calculator_2-way'!A285="","",'True_Odds_Calculator_2-way'!A285)</f>
        <v>1.49</v>
      </c>
      <c r="B284" s="4">
        <f>IF('True_Odds_Calculator_2-way'!B285="","",'True_Odds_Calculator_2-way'!B285)</f>
        <v>2.73</v>
      </c>
      <c r="C284" s="4">
        <f t="shared" si="44"/>
        <v>0.67114093959731547</v>
      </c>
      <c r="D284">
        <f t="shared" si="45"/>
        <v>0.36630036630036628</v>
      </c>
      <c r="E284">
        <f t="shared" si="46"/>
        <v>3.7441305897681687E-2</v>
      </c>
      <c r="F284">
        <f t="shared" si="47"/>
        <v>-0.20839786611598698</v>
      </c>
      <c r="G284">
        <v>0</v>
      </c>
      <c r="H284">
        <f t="shared" si="48"/>
        <v>0.24583917201366864</v>
      </c>
      <c r="I284">
        <f t="shared" si="49"/>
        <v>-1.0861227446710078</v>
      </c>
      <c r="J284">
        <f t="shared" si="50"/>
        <v>1.0861227446710078</v>
      </c>
      <c r="K284">
        <f t="shared" si="51"/>
        <v>0.65265624946966672</v>
      </c>
      <c r="L284">
        <f t="shared" si="52"/>
        <v>0.34734375053033334</v>
      </c>
      <c r="M284">
        <f t="shared" si="53"/>
        <v>1.5322001448887936</v>
      </c>
      <c r="N284">
        <f t="shared" si="54"/>
        <v>2.8789923482808439</v>
      </c>
    </row>
    <row r="285" spans="1:14" x14ac:dyDescent="0.25">
      <c r="A285" s="4">
        <f>IF('True_Odds_Calculator_2-way'!A286="","",'True_Odds_Calculator_2-way'!A286)</f>
        <v>1.81</v>
      </c>
      <c r="B285" s="4">
        <f>IF('True_Odds_Calculator_2-way'!B286="","",'True_Odds_Calculator_2-way'!B286)</f>
        <v>2.1</v>
      </c>
      <c r="C285" s="4">
        <f t="shared" si="44"/>
        <v>0.5524861878453039</v>
      </c>
      <c r="D285">
        <f t="shared" si="45"/>
        <v>0.47619047619047616</v>
      </c>
      <c r="E285">
        <f t="shared" si="46"/>
        <v>2.8676664035780064E-2</v>
      </c>
      <c r="F285">
        <f t="shared" si="47"/>
        <v>-0.23441199684293612</v>
      </c>
      <c r="G285">
        <v>0</v>
      </c>
      <c r="H285">
        <f t="shared" si="48"/>
        <v>0.26308866087871613</v>
      </c>
      <c r="I285">
        <f t="shared" si="49"/>
        <v>-1.0594028769395469</v>
      </c>
      <c r="J285">
        <f t="shared" si="50"/>
        <v>1.0594028769395469</v>
      </c>
      <c r="K285">
        <f t="shared" si="51"/>
        <v>0.5381794367133228</v>
      </c>
      <c r="L285">
        <f t="shared" si="52"/>
        <v>0.46182056328667725</v>
      </c>
      <c r="M285">
        <f t="shared" si="53"/>
        <v>1.8581163303210331</v>
      </c>
      <c r="N285">
        <f t="shared" si="54"/>
        <v>2.1653431646335015</v>
      </c>
    </row>
    <row r="286" spans="1:14" x14ac:dyDescent="0.25">
      <c r="A286" s="4">
        <f>IF('True_Odds_Calculator_2-way'!A287="","",'True_Odds_Calculator_2-way'!A287)</f>
        <v>2.1</v>
      </c>
      <c r="B286" s="4">
        <f>IF('True_Odds_Calculator_2-way'!B287="","",'True_Odds_Calculator_2-way'!B287)</f>
        <v>1.81</v>
      </c>
      <c r="C286" s="4">
        <f t="shared" si="44"/>
        <v>0.47619047619047616</v>
      </c>
      <c r="D286">
        <f t="shared" si="45"/>
        <v>0.5524861878453039</v>
      </c>
      <c r="E286">
        <f t="shared" si="46"/>
        <v>2.8676664035780064E-2</v>
      </c>
      <c r="F286">
        <f t="shared" si="47"/>
        <v>-0.23441199684293612</v>
      </c>
      <c r="G286">
        <v>0</v>
      </c>
      <c r="H286">
        <f t="shared" si="48"/>
        <v>0.26308866087871613</v>
      </c>
      <c r="I286">
        <f t="shared" si="49"/>
        <v>-1.0594028769395469</v>
      </c>
      <c r="J286">
        <f t="shared" si="50"/>
        <v>1.0594028769395469</v>
      </c>
      <c r="K286">
        <f t="shared" si="51"/>
        <v>0.46182056328667725</v>
      </c>
      <c r="L286">
        <f t="shared" si="52"/>
        <v>0.5381794367133228</v>
      </c>
      <c r="M286">
        <f t="shared" si="53"/>
        <v>2.1653431646335015</v>
      </c>
      <c r="N286">
        <f t="shared" si="54"/>
        <v>1.8581163303210331</v>
      </c>
    </row>
    <row r="287" spans="1:14" x14ac:dyDescent="0.25">
      <c r="A287" s="4">
        <f>IF('True_Odds_Calculator_2-way'!A288="","",'True_Odds_Calculator_2-way'!A288)</f>
        <v>2.31</v>
      </c>
      <c r="B287" s="4">
        <f>IF('True_Odds_Calculator_2-way'!B288="","",'True_Odds_Calculator_2-way'!B288)</f>
        <v>1.68</v>
      </c>
      <c r="C287" s="4">
        <f t="shared" si="44"/>
        <v>0.4329004329004329</v>
      </c>
      <c r="D287">
        <f t="shared" si="45"/>
        <v>0.59523809523809523</v>
      </c>
      <c r="E287">
        <f t="shared" si="46"/>
        <v>2.813852813852824E-2</v>
      </c>
      <c r="F287">
        <f t="shared" si="47"/>
        <v>-0.22954030096887235</v>
      </c>
      <c r="G287">
        <v>0</v>
      </c>
      <c r="H287">
        <f t="shared" si="48"/>
        <v>0.25767882910740053</v>
      </c>
      <c r="I287">
        <f t="shared" si="49"/>
        <v>-1.0595217973953226</v>
      </c>
      <c r="J287">
        <f t="shared" si="50"/>
        <v>1.0595217973953226</v>
      </c>
      <c r="K287">
        <f t="shared" si="51"/>
        <v>0.41876510653929105</v>
      </c>
      <c r="L287">
        <f t="shared" si="52"/>
        <v>0.581234893460709</v>
      </c>
      <c r="M287">
        <f t="shared" si="53"/>
        <v>2.3879735545878726</v>
      </c>
      <c r="N287">
        <f t="shared" si="54"/>
        <v>1.7204748222288193</v>
      </c>
    </row>
    <row r="288" spans="1:14" x14ac:dyDescent="0.25">
      <c r="A288" s="4">
        <f>IF('True_Odds_Calculator_2-way'!A289="","",'True_Odds_Calculator_2-way'!A289)</f>
        <v>2.08</v>
      </c>
      <c r="B288" s="4">
        <f>IF('True_Odds_Calculator_2-way'!B289="","",'True_Odds_Calculator_2-way'!B289)</f>
        <v>1.82</v>
      </c>
      <c r="C288" s="4">
        <f t="shared" si="44"/>
        <v>0.48076923076923073</v>
      </c>
      <c r="D288">
        <f t="shared" si="45"/>
        <v>0.54945054945054939</v>
      </c>
      <c r="E288">
        <f t="shared" si="46"/>
        <v>3.0219780219780112E-2</v>
      </c>
      <c r="F288">
        <f t="shared" si="47"/>
        <v>-0.23393913778529174</v>
      </c>
      <c r="G288">
        <v>0</v>
      </c>
      <c r="H288">
        <f t="shared" si="48"/>
        <v>0.2641589180050718</v>
      </c>
      <c r="I288">
        <f t="shared" si="49"/>
        <v>-1.0626278551055635</v>
      </c>
      <c r="J288">
        <f t="shared" si="50"/>
        <v>1.0626278551055635</v>
      </c>
      <c r="K288">
        <f t="shared" si="51"/>
        <v>0.46562780185187441</v>
      </c>
      <c r="L288">
        <f t="shared" si="52"/>
        <v>0.53437219814812564</v>
      </c>
      <c r="M288">
        <f t="shared" si="53"/>
        <v>2.1476380835140083</v>
      </c>
      <c r="N288">
        <f t="shared" si="54"/>
        <v>1.8713548411865626</v>
      </c>
    </row>
    <row r="289" spans="1:14" x14ac:dyDescent="0.25">
      <c r="A289" s="4">
        <f>IF('True_Odds_Calculator_2-way'!A290="","",'True_Odds_Calculator_2-way'!A290)</f>
        <v>2.2000000000000002</v>
      </c>
      <c r="B289" s="4">
        <f>IF('True_Odds_Calculator_2-way'!B290="","",'True_Odds_Calculator_2-way'!B290)</f>
        <v>1.74</v>
      </c>
      <c r="C289" s="4">
        <f t="shared" si="44"/>
        <v>0.45454545454545453</v>
      </c>
      <c r="D289">
        <f t="shared" si="45"/>
        <v>0.57471264367816088</v>
      </c>
      <c r="E289">
        <f t="shared" si="46"/>
        <v>2.925809822361547E-2</v>
      </c>
      <c r="F289">
        <f t="shared" si="47"/>
        <v>-0.23197492163009403</v>
      </c>
      <c r="G289">
        <v>0</v>
      </c>
      <c r="H289">
        <f t="shared" si="48"/>
        <v>0.2612330198537095</v>
      </c>
      <c r="I289">
        <f t="shared" si="49"/>
        <v>-1.0611908999450221</v>
      </c>
      <c r="J289">
        <f t="shared" si="50"/>
        <v>1.0611908999450221</v>
      </c>
      <c r="K289">
        <f t="shared" si="51"/>
        <v>0.43986417206778194</v>
      </c>
      <c r="L289">
        <f t="shared" si="52"/>
        <v>0.56013582793221794</v>
      </c>
      <c r="M289">
        <f t="shared" si="53"/>
        <v>2.2734290799340271</v>
      </c>
      <c r="N289">
        <f t="shared" si="54"/>
        <v>1.7852812659593167</v>
      </c>
    </row>
    <row r="290" spans="1:14" x14ac:dyDescent="0.25">
      <c r="A290" s="4">
        <f>IF('True_Odds_Calculator_2-way'!A291="","",'True_Odds_Calculator_2-way'!A291)</f>
        <v>1.6</v>
      </c>
      <c r="B290" s="4">
        <f>IF('True_Odds_Calculator_2-way'!B291="","",'True_Odds_Calculator_2-way'!B291)</f>
        <v>2.48</v>
      </c>
      <c r="C290" s="4">
        <f t="shared" si="44"/>
        <v>0.625</v>
      </c>
      <c r="D290">
        <f t="shared" si="45"/>
        <v>0.40322580645161293</v>
      </c>
      <c r="E290">
        <f t="shared" si="46"/>
        <v>2.8225806451612989E-2</v>
      </c>
      <c r="F290">
        <f t="shared" si="47"/>
        <v>-0.22379032258064502</v>
      </c>
      <c r="G290">
        <v>0</v>
      </c>
      <c r="H290">
        <f t="shared" si="48"/>
        <v>0.25201612903225806</v>
      </c>
      <c r="I290">
        <f t="shared" si="49"/>
        <v>-1.0611908999450224</v>
      </c>
      <c r="J290">
        <f t="shared" si="50"/>
        <v>1.0611908999450224</v>
      </c>
      <c r="K290">
        <f t="shared" si="51"/>
        <v>0.61098009187365931</v>
      </c>
      <c r="L290">
        <f t="shared" si="52"/>
        <v>0.38901990812634057</v>
      </c>
      <c r="M290">
        <f t="shared" si="53"/>
        <v>1.6367145399670135</v>
      </c>
      <c r="N290">
        <f t="shared" si="54"/>
        <v>2.5705625319186329</v>
      </c>
    </row>
    <row r="291" spans="1:14" x14ac:dyDescent="0.25">
      <c r="A291" s="4">
        <f>IF('True_Odds_Calculator_2-way'!A292="","",'True_Odds_Calculator_2-way'!A292)</f>
        <v>1.66</v>
      </c>
      <c r="B291" s="4">
        <f>IF('True_Odds_Calculator_2-way'!B292="","",'True_Odds_Calculator_2-way'!B292)</f>
        <v>2.19</v>
      </c>
      <c r="C291" s="4">
        <f t="shared" si="44"/>
        <v>0.60240963855421692</v>
      </c>
      <c r="D291">
        <f t="shared" si="45"/>
        <v>0.45662100456621008</v>
      </c>
      <c r="E291">
        <f t="shared" si="46"/>
        <v>5.9030643120427051E-2</v>
      </c>
      <c r="F291">
        <f t="shared" si="47"/>
        <v>-0.21604225119656695</v>
      </c>
      <c r="G291">
        <v>0</v>
      </c>
      <c r="H291">
        <f t="shared" si="48"/>
        <v>0.27507289431699405</v>
      </c>
      <c r="I291">
        <f t="shared" si="49"/>
        <v>-1.12837784777716</v>
      </c>
      <c r="J291">
        <f t="shared" si="50"/>
        <v>1.12837784777716</v>
      </c>
      <c r="K291">
        <f t="shared" si="51"/>
        <v>0.57315478935060182</v>
      </c>
      <c r="L291">
        <f t="shared" si="52"/>
        <v>0.42684521064939812</v>
      </c>
      <c r="M291">
        <f t="shared" si="53"/>
        <v>1.7447293795329253</v>
      </c>
      <c r="N291">
        <f t="shared" si="54"/>
        <v>2.3427696388548198</v>
      </c>
    </row>
    <row r="292" spans="1:14" x14ac:dyDescent="0.25">
      <c r="A292" s="4">
        <f>IF('True_Odds_Calculator_2-way'!A293="","",'True_Odds_Calculator_2-way'!A293)</f>
        <v>2.15</v>
      </c>
      <c r="B292" s="4">
        <f>IF('True_Odds_Calculator_2-way'!B293="","",'True_Odds_Calculator_2-way'!B293)</f>
        <v>1.7</v>
      </c>
      <c r="C292" s="4">
        <f t="shared" si="44"/>
        <v>0.46511627906976744</v>
      </c>
      <c r="D292">
        <f t="shared" si="45"/>
        <v>0.58823529411764708</v>
      </c>
      <c r="E292">
        <f t="shared" si="46"/>
        <v>5.3351573187414569E-2</v>
      </c>
      <c r="F292">
        <f t="shared" si="47"/>
        <v>-0.22024623803009569</v>
      </c>
      <c r="G292">
        <v>0</v>
      </c>
      <c r="H292">
        <f t="shared" si="48"/>
        <v>0.27359781121751026</v>
      </c>
      <c r="I292">
        <f t="shared" si="49"/>
        <v>-1.1145564251507059</v>
      </c>
      <c r="J292">
        <f t="shared" si="50"/>
        <v>1.1145564251507059</v>
      </c>
      <c r="K292">
        <f t="shared" si="51"/>
        <v>0.43826204943626229</v>
      </c>
      <c r="L292">
        <f t="shared" si="52"/>
        <v>0.56173795056373765</v>
      </c>
      <c r="M292">
        <f t="shared" si="53"/>
        <v>2.2817398889233114</v>
      </c>
      <c r="N292">
        <f t="shared" si="54"/>
        <v>1.7801894976054942</v>
      </c>
    </row>
    <row r="293" spans="1:14" x14ac:dyDescent="0.25">
      <c r="A293" s="4">
        <f>IF('True_Odds_Calculator_2-way'!A294="","",'True_Odds_Calculator_2-way'!A294)</f>
        <v>2.41</v>
      </c>
      <c r="B293" s="4">
        <f>IF('True_Odds_Calculator_2-way'!B294="","",'True_Odds_Calculator_2-way'!B294)</f>
        <v>1.57</v>
      </c>
      <c r="C293" s="4">
        <f t="shared" si="44"/>
        <v>0.41493775933609955</v>
      </c>
      <c r="D293">
        <f t="shared" si="45"/>
        <v>0.63694267515923564</v>
      </c>
      <c r="E293">
        <f t="shared" si="46"/>
        <v>5.1880434495335193E-2</v>
      </c>
      <c r="F293">
        <f t="shared" si="47"/>
        <v>-0.2124111319607791</v>
      </c>
      <c r="G293">
        <v>0</v>
      </c>
      <c r="H293">
        <f t="shared" si="48"/>
        <v>0.26429156645611435</v>
      </c>
      <c r="I293">
        <f t="shared" si="49"/>
        <v>-1.1154574690170911</v>
      </c>
      <c r="J293">
        <f t="shared" si="50"/>
        <v>1.1154574690170911</v>
      </c>
      <c r="K293">
        <f t="shared" si="51"/>
        <v>0.38868234267742391</v>
      </c>
      <c r="L293">
        <f t="shared" si="52"/>
        <v>0.61131765732257604</v>
      </c>
      <c r="M293">
        <f t="shared" si="53"/>
        <v>2.5727950313140986</v>
      </c>
      <c r="N293">
        <f t="shared" si="54"/>
        <v>1.635810757339742</v>
      </c>
    </row>
    <row r="294" spans="1:14" x14ac:dyDescent="0.25">
      <c r="A294" s="4">
        <f>IF('True_Odds_Calculator_2-way'!A295="","",'True_Odds_Calculator_2-way'!A295)</f>
        <v>2.71</v>
      </c>
      <c r="B294" s="4">
        <f>IF('True_Odds_Calculator_2-way'!B295="","",'True_Odds_Calculator_2-way'!B295)</f>
        <v>1.45</v>
      </c>
      <c r="C294" s="4">
        <f t="shared" si="44"/>
        <v>0.36900369003690037</v>
      </c>
      <c r="D294">
        <f t="shared" si="45"/>
        <v>0.68965517241379315</v>
      </c>
      <c r="E294">
        <f t="shared" si="46"/>
        <v>5.8658862450693405E-2</v>
      </c>
      <c r="F294">
        <f t="shared" si="47"/>
        <v>-0.19582644102303104</v>
      </c>
      <c r="G294">
        <v>0</v>
      </c>
      <c r="H294">
        <f t="shared" si="48"/>
        <v>0.25448530347372439</v>
      </c>
      <c r="I294">
        <f t="shared" si="49"/>
        <v>-1.139975946761282</v>
      </c>
      <c r="J294">
        <f t="shared" si="50"/>
        <v>1.139975946761282</v>
      </c>
      <c r="K294">
        <f t="shared" si="51"/>
        <v>0.3390567389149261</v>
      </c>
      <c r="L294">
        <f t="shared" si="52"/>
        <v>0.66094326108507406</v>
      </c>
      <c r="M294">
        <f t="shared" si="53"/>
        <v>2.949358868961792</v>
      </c>
      <c r="N294">
        <f t="shared" si="54"/>
        <v>1.5129891760425769</v>
      </c>
    </row>
    <row r="295" spans="1:14" x14ac:dyDescent="0.25">
      <c r="A295" s="4">
        <f>IF('True_Odds_Calculator_2-way'!A296="","",'True_Odds_Calculator_2-way'!A296)</f>
        <v>2.12</v>
      </c>
      <c r="B295" s="4">
        <f>IF('True_Odds_Calculator_2-way'!B296="","",'True_Odds_Calculator_2-way'!B296)</f>
        <v>1.72</v>
      </c>
      <c r="C295" s="4">
        <f t="shared" si="44"/>
        <v>0.47169811320754712</v>
      </c>
      <c r="D295">
        <f t="shared" si="45"/>
        <v>0.58139534883720934</v>
      </c>
      <c r="E295">
        <f t="shared" si="46"/>
        <v>5.3093462044756512E-2</v>
      </c>
      <c r="F295">
        <f t="shared" si="47"/>
        <v>-0.22114962702939889</v>
      </c>
      <c r="G295">
        <v>0</v>
      </c>
      <c r="H295">
        <f t="shared" si="48"/>
        <v>0.27424308907415534</v>
      </c>
      <c r="I295">
        <f t="shared" si="49"/>
        <v>-1.1135885079684349</v>
      </c>
      <c r="J295">
        <f t="shared" si="50"/>
        <v>1.1135885079684349</v>
      </c>
      <c r="K295">
        <f t="shared" si="51"/>
        <v>0.44499443206436479</v>
      </c>
      <c r="L295">
        <f t="shared" si="52"/>
        <v>0.55500556793563516</v>
      </c>
      <c r="M295">
        <f t="shared" si="53"/>
        <v>2.2472191289246473</v>
      </c>
      <c r="N295">
        <f t="shared" si="54"/>
        <v>1.8017837257372731</v>
      </c>
    </row>
    <row r="296" spans="1:14" x14ac:dyDescent="0.25">
      <c r="A296" s="4">
        <f>IF('True_Odds_Calculator_2-way'!A297="","",'True_Odds_Calculator_2-way'!A297)</f>
        <v>1.72</v>
      </c>
      <c r="B296" s="4">
        <f>IF('True_Odds_Calculator_2-way'!B297="","",'True_Odds_Calculator_2-way'!B297)</f>
        <v>2.2400000000000002</v>
      </c>
      <c r="C296" s="4">
        <f t="shared" si="44"/>
        <v>0.58139534883720934</v>
      </c>
      <c r="D296">
        <f t="shared" si="45"/>
        <v>0.4464285714285714</v>
      </c>
      <c r="E296">
        <f t="shared" si="46"/>
        <v>2.7823920265780622E-2</v>
      </c>
      <c r="F296">
        <f t="shared" si="47"/>
        <v>-0.23172757475083072</v>
      </c>
      <c r="G296">
        <v>0</v>
      </c>
      <c r="H296">
        <f t="shared" si="48"/>
        <v>0.25955149501661129</v>
      </c>
      <c r="I296">
        <f t="shared" si="49"/>
        <v>-1.0583343916682537</v>
      </c>
      <c r="J296">
        <f t="shared" si="50"/>
        <v>1.0583343916682537</v>
      </c>
      <c r="K296">
        <f t="shared" si="51"/>
        <v>0.56753664445881302</v>
      </c>
      <c r="L296">
        <f t="shared" si="52"/>
        <v>0.43246335554118726</v>
      </c>
      <c r="M296">
        <f t="shared" si="53"/>
        <v>1.7620007620011424</v>
      </c>
      <c r="N296">
        <f t="shared" si="54"/>
        <v>2.3123346456686344</v>
      </c>
    </row>
    <row r="297" spans="1:14" x14ac:dyDescent="0.25">
      <c r="A297" s="4">
        <f>IF('True_Odds_Calculator_2-way'!A298="","",'True_Odds_Calculator_2-way'!A298)</f>
        <v>1.83</v>
      </c>
      <c r="B297" s="4">
        <f>IF('True_Odds_Calculator_2-way'!B298="","",'True_Odds_Calculator_2-way'!B298)</f>
        <v>2.0699999999999998</v>
      </c>
      <c r="C297" s="4">
        <f t="shared" si="44"/>
        <v>0.54644808743169393</v>
      </c>
      <c r="D297">
        <f t="shared" si="45"/>
        <v>0.48309178743961356</v>
      </c>
      <c r="E297">
        <f t="shared" si="46"/>
        <v>2.9539874871307603E-2</v>
      </c>
      <c r="F297">
        <f t="shared" si="47"/>
        <v>-0.23444470842902765</v>
      </c>
      <c r="G297">
        <v>0</v>
      </c>
      <c r="H297">
        <f t="shared" si="48"/>
        <v>0.26398458330033525</v>
      </c>
      <c r="I297">
        <f t="shared" si="49"/>
        <v>-1.0611311532512866</v>
      </c>
      <c r="J297">
        <f t="shared" si="50"/>
        <v>1.0611311532512866</v>
      </c>
      <c r="K297">
        <f t="shared" si="51"/>
        <v>0.53170592832305175</v>
      </c>
      <c r="L297">
        <f t="shared" si="52"/>
        <v>0.46829407167694814</v>
      </c>
      <c r="M297">
        <f t="shared" si="53"/>
        <v>1.8807388571985679</v>
      </c>
      <c r="N297">
        <f t="shared" si="54"/>
        <v>2.1354103339788768</v>
      </c>
    </row>
    <row r="298" spans="1:14" x14ac:dyDescent="0.25">
      <c r="A298" s="4">
        <f>IF('True_Odds_Calculator_2-way'!A299="","",'True_Odds_Calculator_2-way'!A299)</f>
        <v>1.59</v>
      </c>
      <c r="B298" s="4">
        <f>IF('True_Odds_Calculator_2-way'!B299="","",'True_Odds_Calculator_2-way'!B299)</f>
        <v>2.5</v>
      </c>
      <c r="C298" s="4">
        <f t="shared" si="44"/>
        <v>0.62893081761006286</v>
      </c>
      <c r="D298">
        <f t="shared" si="45"/>
        <v>0.4</v>
      </c>
      <c r="E298">
        <f t="shared" si="46"/>
        <v>2.8930817610062887E-2</v>
      </c>
      <c r="F298">
        <f t="shared" si="47"/>
        <v>-0.22264150943396221</v>
      </c>
      <c r="G298">
        <v>0</v>
      </c>
      <c r="H298">
        <f t="shared" si="48"/>
        <v>0.25157232704402516</v>
      </c>
      <c r="I298">
        <f t="shared" si="49"/>
        <v>-1.0629880069054678</v>
      </c>
      <c r="J298">
        <f t="shared" si="50"/>
        <v>1.0629880069054678</v>
      </c>
      <c r="K298">
        <f t="shared" si="51"/>
        <v>0.61456660866885815</v>
      </c>
      <c r="L298">
        <f t="shared" si="52"/>
        <v>0.38543339133114163</v>
      </c>
      <c r="M298">
        <f t="shared" si="53"/>
        <v>1.6271629240742262</v>
      </c>
      <c r="N298">
        <f t="shared" si="54"/>
        <v>2.594482010358202</v>
      </c>
    </row>
    <row r="299" spans="1:14" x14ac:dyDescent="0.25">
      <c r="A299" s="4">
        <f>IF('True_Odds_Calculator_2-way'!A300="","",'True_Odds_Calculator_2-way'!A300)</f>
        <v>1.39</v>
      </c>
      <c r="B299" s="4">
        <f>IF('True_Odds_Calculator_2-way'!B300="","",'True_Odds_Calculator_2-way'!B300)</f>
        <v>3.13</v>
      </c>
      <c r="C299" s="4">
        <f t="shared" si="44"/>
        <v>0.71942446043165476</v>
      </c>
      <c r="D299">
        <f t="shared" si="45"/>
        <v>0.31948881789137379</v>
      </c>
      <c r="E299">
        <f t="shared" si="46"/>
        <v>3.8913278323028599E-2</v>
      </c>
      <c r="F299">
        <f t="shared" si="47"/>
        <v>-0.19093479210242026</v>
      </c>
      <c r="G299">
        <v>0</v>
      </c>
      <c r="H299">
        <f t="shared" si="48"/>
        <v>0.2298480704254488</v>
      </c>
      <c r="I299">
        <f t="shared" si="49"/>
        <v>-1.0971800311277222</v>
      </c>
      <c r="J299">
        <f t="shared" si="50"/>
        <v>1.0971800311277222</v>
      </c>
      <c r="K299">
        <f t="shared" si="51"/>
        <v>0.70032905065643747</v>
      </c>
      <c r="L299">
        <f t="shared" si="52"/>
        <v>0.29967094934356248</v>
      </c>
      <c r="M299">
        <f t="shared" si="53"/>
        <v>1.4279002121398117</v>
      </c>
      <c r="N299">
        <f t="shared" si="54"/>
        <v>3.3369934663020482</v>
      </c>
    </row>
    <row r="300" spans="1:14" x14ac:dyDescent="0.25">
      <c r="A300" s="4">
        <f>IF('True_Odds_Calculator_2-way'!A301="","",'True_Odds_Calculator_2-way'!A301)</f>
        <v>1.65</v>
      </c>
      <c r="B300" s="4">
        <f>IF('True_Odds_Calculator_2-way'!B301="","",'True_Odds_Calculator_2-way'!B301)</f>
        <v>2.38</v>
      </c>
      <c r="C300" s="4">
        <f t="shared" si="44"/>
        <v>0.60606060606060608</v>
      </c>
      <c r="D300">
        <f t="shared" si="45"/>
        <v>0.42016806722689076</v>
      </c>
      <c r="E300">
        <f t="shared" si="46"/>
        <v>2.6228673287496784E-2</v>
      </c>
      <c r="F300">
        <f t="shared" si="47"/>
        <v>-0.22841864018334612</v>
      </c>
      <c r="G300">
        <v>0</v>
      </c>
      <c r="H300">
        <f t="shared" si="48"/>
        <v>0.25464731347084291</v>
      </c>
      <c r="I300">
        <f t="shared" si="49"/>
        <v>-1.0558537785999174</v>
      </c>
      <c r="J300">
        <f t="shared" si="50"/>
        <v>1.0558537785999174</v>
      </c>
      <c r="K300">
        <f t="shared" si="51"/>
        <v>0.59301254876147147</v>
      </c>
      <c r="L300">
        <f t="shared" si="52"/>
        <v>0.40698745123852875</v>
      </c>
      <c r="M300">
        <f t="shared" si="53"/>
        <v>1.6863049560899459</v>
      </c>
      <c r="N300">
        <f t="shared" si="54"/>
        <v>2.4570782144678858</v>
      </c>
    </row>
    <row r="301" spans="1:14" x14ac:dyDescent="0.25">
      <c r="A301" s="4">
        <f>IF('True_Odds_Calculator_2-way'!A302="","",'True_Odds_Calculator_2-way'!A302)</f>
        <v>2.46</v>
      </c>
      <c r="B301" s="4">
        <f>IF('True_Odds_Calculator_2-way'!B302="","",'True_Odds_Calculator_2-way'!B302)</f>
        <v>1.58</v>
      </c>
      <c r="C301" s="4">
        <f t="shared" si="44"/>
        <v>0.4065040650406504</v>
      </c>
      <c r="D301">
        <f t="shared" si="45"/>
        <v>0.63291139240506322</v>
      </c>
      <c r="E301">
        <f t="shared" si="46"/>
        <v>3.9415457445713731E-2</v>
      </c>
      <c r="F301">
        <f t="shared" si="47"/>
        <v>-0.21786559637748271</v>
      </c>
      <c r="G301">
        <v>0</v>
      </c>
      <c r="H301">
        <f t="shared" si="48"/>
        <v>0.25728105382319644</v>
      </c>
      <c r="I301">
        <f t="shared" si="49"/>
        <v>-1.0866997704607786</v>
      </c>
      <c r="J301">
        <f t="shared" si="50"/>
        <v>1.0866997704607786</v>
      </c>
      <c r="K301">
        <f t="shared" si="51"/>
        <v>0.38661064275703094</v>
      </c>
      <c r="L301">
        <f t="shared" si="52"/>
        <v>0.61338935724296906</v>
      </c>
      <c r="M301">
        <f t="shared" si="53"/>
        <v>2.5865816648727367</v>
      </c>
      <c r="N301">
        <f t="shared" si="54"/>
        <v>1.6302858668672515</v>
      </c>
    </row>
    <row r="302" spans="1:14" x14ac:dyDescent="0.25">
      <c r="A302" s="4">
        <f>IF('True_Odds_Calculator_2-way'!A303="","",'True_Odds_Calculator_2-way'!A303)</f>
        <v>2.0099999999999998</v>
      </c>
      <c r="B302" s="4">
        <f>IF('True_Odds_Calculator_2-way'!B303="","",'True_Odds_Calculator_2-way'!B303)</f>
        <v>1.88</v>
      </c>
      <c r="C302" s="4">
        <f t="shared" si="44"/>
        <v>0.49751243781094534</v>
      </c>
      <c r="D302">
        <f t="shared" si="45"/>
        <v>0.53191489361702127</v>
      </c>
      <c r="E302">
        <f t="shared" si="46"/>
        <v>2.9427331427966497E-2</v>
      </c>
      <c r="F302">
        <f t="shared" si="47"/>
        <v>-0.23520694400338749</v>
      </c>
      <c r="G302">
        <v>0</v>
      </c>
      <c r="H302">
        <f t="shared" si="48"/>
        <v>0.26463427543135393</v>
      </c>
      <c r="I302">
        <f t="shared" si="49"/>
        <v>-1.060713208766217</v>
      </c>
      <c r="J302">
        <f t="shared" si="50"/>
        <v>1.060713208766217</v>
      </c>
      <c r="K302">
        <f t="shared" si="51"/>
        <v>0.48278384578010813</v>
      </c>
      <c r="L302">
        <f t="shared" si="52"/>
        <v>0.5172161542198922</v>
      </c>
      <c r="M302">
        <f t="shared" si="53"/>
        <v>2.0713203408538785</v>
      </c>
      <c r="N302">
        <f t="shared" si="54"/>
        <v>1.9334276237142709</v>
      </c>
    </row>
    <row r="303" spans="1:14" x14ac:dyDescent="0.25">
      <c r="A303" s="4">
        <f>IF('True_Odds_Calculator_2-way'!A304="","",'True_Odds_Calculator_2-way'!A304)</f>
        <v>1.7</v>
      </c>
      <c r="B303" s="4">
        <f>IF('True_Odds_Calculator_2-way'!B304="","",'True_Odds_Calculator_2-way'!B304)</f>
        <v>2.23</v>
      </c>
      <c r="C303" s="4">
        <f t="shared" si="44"/>
        <v>0.58823529411764708</v>
      </c>
      <c r="D303">
        <f t="shared" si="45"/>
        <v>0.44843049327354262</v>
      </c>
      <c r="E303">
        <f t="shared" si="46"/>
        <v>3.6665787391189752E-2</v>
      </c>
      <c r="F303">
        <f t="shared" si="47"/>
        <v>-0.22711685571089413</v>
      </c>
      <c r="G303">
        <v>0</v>
      </c>
      <c r="H303">
        <f t="shared" si="48"/>
        <v>0.26378264310208388</v>
      </c>
      <c r="I303">
        <f t="shared" si="49"/>
        <v>-1.0777013435226062</v>
      </c>
      <c r="J303">
        <f t="shared" si="50"/>
        <v>1.0777013435226062</v>
      </c>
      <c r="K303">
        <f t="shared" si="51"/>
        <v>0.56999838344723819</v>
      </c>
      <c r="L303">
        <f t="shared" si="52"/>
        <v>0.43000161655276159</v>
      </c>
      <c r="M303">
        <f t="shared" si="53"/>
        <v>1.7543909404658247</v>
      </c>
      <c r="N303">
        <f t="shared" si="54"/>
        <v>2.3255726525328053</v>
      </c>
    </row>
    <row r="304" spans="1:14" x14ac:dyDescent="0.25">
      <c r="A304" s="4">
        <f>IF('True_Odds_Calculator_2-way'!A305="","",'True_Odds_Calculator_2-way'!A305)</f>
        <v>2.06</v>
      </c>
      <c r="B304" s="4">
        <f>IF('True_Odds_Calculator_2-way'!B305="","",'True_Odds_Calculator_2-way'!B305)</f>
        <v>1.84</v>
      </c>
      <c r="C304" s="4">
        <f t="shared" si="44"/>
        <v>0.4854368932038835</v>
      </c>
      <c r="D304">
        <f t="shared" si="45"/>
        <v>0.54347826086956519</v>
      </c>
      <c r="E304">
        <f t="shared" si="46"/>
        <v>2.891515407344869E-2</v>
      </c>
      <c r="F304">
        <f t="shared" si="47"/>
        <v>-0.23490924440692273</v>
      </c>
      <c r="G304">
        <v>0</v>
      </c>
      <c r="H304">
        <f t="shared" si="48"/>
        <v>0.26382439848037148</v>
      </c>
      <c r="I304">
        <f t="shared" si="49"/>
        <v>-1.0597597584982434</v>
      </c>
      <c r="J304">
        <f t="shared" si="50"/>
        <v>1.0597597584982434</v>
      </c>
      <c r="K304">
        <f t="shared" si="51"/>
        <v>0.47095494984925418</v>
      </c>
      <c r="L304">
        <f t="shared" si="52"/>
        <v>0.52904505015074577</v>
      </c>
      <c r="M304">
        <f t="shared" si="53"/>
        <v>2.123345344008138</v>
      </c>
      <c r="N304">
        <f t="shared" si="54"/>
        <v>1.8901981971385247</v>
      </c>
    </row>
    <row r="305" spans="1:14" x14ac:dyDescent="0.25">
      <c r="A305" s="4">
        <f>IF('True_Odds_Calculator_2-way'!A306="","",'True_Odds_Calculator_2-way'!A306)</f>
        <v>1.54</v>
      </c>
      <c r="B305" s="4">
        <f>IF('True_Odds_Calculator_2-way'!B306="","",'True_Odds_Calculator_2-way'!B306)</f>
        <v>2.6</v>
      </c>
      <c r="C305" s="4">
        <f t="shared" si="44"/>
        <v>0.64935064935064934</v>
      </c>
      <c r="D305">
        <f t="shared" si="45"/>
        <v>0.38461538461538458</v>
      </c>
      <c r="E305">
        <f t="shared" si="46"/>
        <v>3.3966033966033926E-2</v>
      </c>
      <c r="F305">
        <f t="shared" si="47"/>
        <v>-0.2157842157842158</v>
      </c>
      <c r="G305">
        <v>0</v>
      </c>
      <c r="H305">
        <f t="shared" si="48"/>
        <v>0.24975024975024973</v>
      </c>
      <c r="I305">
        <f t="shared" si="49"/>
        <v>-1.075828707279838</v>
      </c>
      <c r="J305">
        <f t="shared" si="50"/>
        <v>1.075828707279838</v>
      </c>
      <c r="K305">
        <f t="shared" si="51"/>
        <v>0.63253207255681121</v>
      </c>
      <c r="L305">
        <f t="shared" si="52"/>
        <v>0.36746792744318868</v>
      </c>
      <c r="M305">
        <f t="shared" si="53"/>
        <v>1.5809475019311128</v>
      </c>
      <c r="N305">
        <f t="shared" si="54"/>
        <v>2.7213259316477414</v>
      </c>
    </row>
    <row r="306" spans="1:14" x14ac:dyDescent="0.25">
      <c r="A306" s="4">
        <f>IF('True_Odds_Calculator_2-way'!A307="","",'True_Odds_Calculator_2-way'!A307)</f>
        <v>1.38</v>
      </c>
      <c r="B306" s="4">
        <f>IF('True_Odds_Calculator_2-way'!B307="","",'True_Odds_Calculator_2-way'!B307)</f>
        <v>3.19</v>
      </c>
      <c r="C306" s="4">
        <f t="shared" si="44"/>
        <v>0.7246376811594204</v>
      </c>
      <c r="D306">
        <f t="shared" si="45"/>
        <v>0.31347962382445144</v>
      </c>
      <c r="E306">
        <f t="shared" si="46"/>
        <v>3.8117304983871891E-2</v>
      </c>
      <c r="F306">
        <f t="shared" si="47"/>
        <v>-0.18904184271500601</v>
      </c>
      <c r="G306">
        <v>0</v>
      </c>
      <c r="H306">
        <f t="shared" si="48"/>
        <v>0.22715914769887788</v>
      </c>
      <c r="I306">
        <f t="shared" si="49"/>
        <v>-1.0961907783514049</v>
      </c>
      <c r="J306">
        <f t="shared" si="50"/>
        <v>1.0961907783514049</v>
      </c>
      <c r="K306">
        <f t="shared" si="51"/>
        <v>0.70593924544528242</v>
      </c>
      <c r="L306">
        <f t="shared" si="52"/>
        <v>0.29406075455471753</v>
      </c>
      <c r="M306">
        <f t="shared" si="53"/>
        <v>1.4165524957735338</v>
      </c>
      <c r="N306">
        <f t="shared" si="54"/>
        <v>3.4006578045895766</v>
      </c>
    </row>
    <row r="307" spans="1:14" x14ac:dyDescent="0.25">
      <c r="A307" s="4">
        <f>IF('True_Odds_Calculator_2-way'!A308="","",'True_Odds_Calculator_2-way'!A308)</f>
        <v>2.4300000000000002</v>
      </c>
      <c r="B307" s="4">
        <f>IF('True_Odds_Calculator_2-way'!B308="","",'True_Odds_Calculator_2-way'!B308)</f>
        <v>1.61</v>
      </c>
      <c r="C307" s="4">
        <f t="shared" si="44"/>
        <v>0.41152263374485593</v>
      </c>
      <c r="D307">
        <f t="shared" si="45"/>
        <v>0.6211180124223602</v>
      </c>
      <c r="E307">
        <f t="shared" si="46"/>
        <v>3.2640646167216181E-2</v>
      </c>
      <c r="F307">
        <f t="shared" si="47"/>
        <v>-0.22296347417120366</v>
      </c>
      <c r="G307">
        <v>0</v>
      </c>
      <c r="H307">
        <f t="shared" si="48"/>
        <v>0.25560412033841978</v>
      </c>
      <c r="I307">
        <f t="shared" si="49"/>
        <v>-1.0706981783012146</v>
      </c>
      <c r="J307">
        <f t="shared" si="50"/>
        <v>1.0706981783012146</v>
      </c>
      <c r="K307">
        <f t="shared" si="51"/>
        <v>0.39508539138067028</v>
      </c>
      <c r="L307">
        <f t="shared" si="52"/>
        <v>0.60491460861932955</v>
      </c>
      <c r="M307">
        <f t="shared" si="53"/>
        <v>2.5310983949707371</v>
      </c>
      <c r="N307">
        <f t="shared" si="54"/>
        <v>1.6531258887637414</v>
      </c>
    </row>
    <row r="308" spans="1:14" x14ac:dyDescent="0.25">
      <c r="A308" s="4">
        <f>IF('True_Odds_Calculator_2-way'!A309="","",'True_Odds_Calculator_2-way'!A309)</f>
        <v>2.4500000000000002</v>
      </c>
      <c r="B308" s="4">
        <f>IF('True_Odds_Calculator_2-way'!B309="","",'True_Odds_Calculator_2-way'!B309)</f>
        <v>1.6</v>
      </c>
      <c r="C308" s="4">
        <f t="shared" si="44"/>
        <v>0.4081632653061224</v>
      </c>
      <c r="D308">
        <f t="shared" si="45"/>
        <v>0.625</v>
      </c>
      <c r="E308">
        <f t="shared" si="46"/>
        <v>3.3163265306122458E-2</v>
      </c>
      <c r="F308">
        <f t="shared" si="47"/>
        <v>-0.22193877551020402</v>
      </c>
      <c r="G308">
        <v>0</v>
      </c>
      <c r="H308">
        <f t="shared" si="48"/>
        <v>0.25510204081632648</v>
      </c>
      <c r="I308">
        <f t="shared" si="49"/>
        <v>-1.0721125348377949</v>
      </c>
      <c r="J308">
        <f t="shared" si="50"/>
        <v>1.0721125348377949</v>
      </c>
      <c r="K308">
        <f t="shared" si="51"/>
        <v>0.39145635918691934</v>
      </c>
      <c r="L308">
        <f t="shared" si="52"/>
        <v>0.60854364081308054</v>
      </c>
      <c r="M308">
        <f t="shared" si="53"/>
        <v>2.5545631755148031</v>
      </c>
      <c r="N308">
        <f t="shared" si="54"/>
        <v>1.643267520902677</v>
      </c>
    </row>
    <row r="309" spans="1:14" x14ac:dyDescent="0.25">
      <c r="A309" s="4">
        <f>IF('True_Odds_Calculator_2-way'!A310="","",'True_Odds_Calculator_2-way'!A310)</f>
        <v>2.5</v>
      </c>
      <c r="B309" s="4">
        <f>IF('True_Odds_Calculator_2-way'!B310="","",'True_Odds_Calculator_2-way'!B310)</f>
        <v>1.58</v>
      </c>
      <c r="C309" s="4">
        <f t="shared" si="44"/>
        <v>0.4</v>
      </c>
      <c r="D309">
        <f t="shared" si="45"/>
        <v>0.63291139240506322</v>
      </c>
      <c r="E309">
        <f t="shared" si="46"/>
        <v>3.2911392405063244E-2</v>
      </c>
      <c r="F309">
        <f t="shared" si="47"/>
        <v>-0.22025316455696209</v>
      </c>
      <c r="G309">
        <v>0</v>
      </c>
      <c r="H309">
        <f t="shared" si="48"/>
        <v>0.25316455696202528</v>
      </c>
      <c r="I309">
        <f t="shared" si="49"/>
        <v>-1.0721125348377945</v>
      </c>
      <c r="J309">
        <f t="shared" si="50"/>
        <v>1.0721125348377945</v>
      </c>
      <c r="K309">
        <f t="shared" si="51"/>
        <v>0.38341076664008866</v>
      </c>
      <c r="L309">
        <f t="shared" si="52"/>
        <v>0.61658923335991145</v>
      </c>
      <c r="M309">
        <f t="shared" si="53"/>
        <v>2.6081688022566918</v>
      </c>
      <c r="N309">
        <f t="shared" si="54"/>
        <v>1.6218252702059208</v>
      </c>
    </row>
    <row r="310" spans="1:14" x14ac:dyDescent="0.25">
      <c r="A310" s="4">
        <f>IF('True_Odds_Calculator_2-way'!A311="","",'True_Odds_Calculator_2-way'!A311)</f>
        <v>1.65</v>
      </c>
      <c r="B310" s="4">
        <f>IF('True_Odds_Calculator_2-way'!B311="","",'True_Odds_Calculator_2-way'!B311)</f>
        <v>2.33</v>
      </c>
      <c r="C310" s="4">
        <f t="shared" si="44"/>
        <v>0.60606060606060608</v>
      </c>
      <c r="D310">
        <f t="shared" si="45"/>
        <v>0.42918454935622319</v>
      </c>
      <c r="E310">
        <f t="shared" si="46"/>
        <v>3.5245155416829377E-2</v>
      </c>
      <c r="F310">
        <f t="shared" si="47"/>
        <v>-0.22486669267785131</v>
      </c>
      <c r="G310">
        <v>0</v>
      </c>
      <c r="H310">
        <f t="shared" si="48"/>
        <v>0.26011184809468074</v>
      </c>
      <c r="I310">
        <f t="shared" si="49"/>
        <v>-1.0755175492958089</v>
      </c>
      <c r="J310">
        <f t="shared" si="50"/>
        <v>1.0755175492958089</v>
      </c>
      <c r="K310">
        <f t="shared" si="51"/>
        <v>0.58855158622613757</v>
      </c>
      <c r="L310">
        <f t="shared" si="52"/>
        <v>0.41144841377386249</v>
      </c>
      <c r="M310">
        <f t="shared" si="53"/>
        <v>1.6990864070422753</v>
      </c>
      <c r="N310">
        <f t="shared" si="54"/>
        <v>2.4304383405634256</v>
      </c>
    </row>
    <row r="311" spans="1:14" x14ac:dyDescent="0.25">
      <c r="A311" s="4">
        <f>IF('True_Odds_Calculator_2-way'!A312="","",'True_Odds_Calculator_2-way'!A312)</f>
        <v>2.0099999999999998</v>
      </c>
      <c r="B311" s="4">
        <f>IF('True_Odds_Calculator_2-way'!B312="","",'True_Odds_Calculator_2-way'!B312)</f>
        <v>1.85</v>
      </c>
      <c r="C311" s="4">
        <f t="shared" si="44"/>
        <v>0.49751243781094534</v>
      </c>
      <c r="D311">
        <f t="shared" si="45"/>
        <v>0.54054054054054046</v>
      </c>
      <c r="E311">
        <f t="shared" si="46"/>
        <v>3.80529783514858E-2</v>
      </c>
      <c r="F311">
        <f t="shared" si="47"/>
        <v>-0.23087266370848458</v>
      </c>
      <c r="G311">
        <v>0</v>
      </c>
      <c r="H311">
        <f t="shared" si="48"/>
        <v>0.26892564205997044</v>
      </c>
      <c r="I311">
        <f t="shared" si="49"/>
        <v>-1.0792693660942112</v>
      </c>
      <c r="J311">
        <f t="shared" si="50"/>
        <v>1.0792693660942112</v>
      </c>
      <c r="K311">
        <f t="shared" si="51"/>
        <v>0.47845469244925098</v>
      </c>
      <c r="L311">
        <f t="shared" si="52"/>
        <v>0.52154530755074879</v>
      </c>
      <c r="M311">
        <f t="shared" si="53"/>
        <v>2.0900620597551534</v>
      </c>
      <c r="N311">
        <f t="shared" si="54"/>
        <v>1.91737896118008</v>
      </c>
    </row>
    <row r="312" spans="1:14" x14ac:dyDescent="0.25">
      <c r="A312" s="4">
        <f>IF('True_Odds_Calculator_2-way'!A313="","",'True_Odds_Calculator_2-way'!A313)</f>
        <v>1.93</v>
      </c>
      <c r="B312" s="4">
        <f>IF('True_Odds_Calculator_2-way'!B313="","",'True_Odds_Calculator_2-way'!B313)</f>
        <v>1.93</v>
      </c>
      <c r="C312" s="4">
        <f t="shared" si="44"/>
        <v>0.5181347150259068</v>
      </c>
      <c r="D312">
        <f t="shared" si="45"/>
        <v>0.5181347150259068</v>
      </c>
      <c r="E312">
        <f t="shared" si="46"/>
        <v>3.62694300518136E-2</v>
      </c>
      <c r="F312">
        <f t="shared" si="47"/>
        <v>-0.23219415286316403</v>
      </c>
      <c r="G312">
        <v>0</v>
      </c>
      <c r="H312">
        <f t="shared" si="48"/>
        <v>0.26846358291497763</v>
      </c>
      <c r="I312">
        <f t="shared" si="49"/>
        <v>-1.0752688172043015</v>
      </c>
      <c r="J312">
        <f t="shared" si="50"/>
        <v>1.0752688172043015</v>
      </c>
      <c r="K312">
        <f t="shared" si="51"/>
        <v>0.5</v>
      </c>
      <c r="L312">
        <f t="shared" si="52"/>
        <v>0.5</v>
      </c>
      <c r="M312">
        <f t="shared" si="53"/>
        <v>2</v>
      </c>
      <c r="N312">
        <f t="shared" si="54"/>
        <v>2</v>
      </c>
    </row>
    <row r="313" spans="1:14" x14ac:dyDescent="0.25">
      <c r="A313" s="4">
        <f>IF('True_Odds_Calculator_2-way'!A314="","",'True_Odds_Calculator_2-way'!A314)</f>
        <v>1.76</v>
      </c>
      <c r="B313" s="4">
        <f>IF('True_Odds_Calculator_2-way'!B314="","",'True_Odds_Calculator_2-way'!B314)</f>
        <v>2.11</v>
      </c>
      <c r="C313" s="4">
        <f t="shared" si="44"/>
        <v>0.56818181818181823</v>
      </c>
      <c r="D313">
        <f t="shared" si="45"/>
        <v>0.47393364928909953</v>
      </c>
      <c r="E313">
        <f t="shared" si="46"/>
        <v>4.2115467470917878E-2</v>
      </c>
      <c r="F313">
        <f t="shared" si="47"/>
        <v>-0.22716501507970688</v>
      </c>
      <c r="G313">
        <v>0</v>
      </c>
      <c r="H313">
        <f t="shared" si="48"/>
        <v>0.26928048255062476</v>
      </c>
      <c r="I313">
        <f t="shared" si="49"/>
        <v>-1.0887588907733561</v>
      </c>
      <c r="J313">
        <f t="shared" si="50"/>
        <v>1.0887588907733561</v>
      </c>
      <c r="K313">
        <f t="shared" si="51"/>
        <v>0.54720857069599227</v>
      </c>
      <c r="L313">
        <f t="shared" si="52"/>
        <v>0.45279142930400768</v>
      </c>
      <c r="M313">
        <f t="shared" si="53"/>
        <v>1.82745675698775</v>
      </c>
      <c r="N313">
        <f t="shared" si="54"/>
        <v>2.208522368758425</v>
      </c>
    </row>
    <row r="314" spans="1:14" x14ac:dyDescent="0.25">
      <c r="A314" s="4">
        <f>IF('True_Odds_Calculator_2-way'!A315="","",'True_Odds_Calculator_2-way'!A315)</f>
        <v>1.67</v>
      </c>
      <c r="B314" s="4">
        <f>IF('True_Odds_Calculator_2-way'!B315="","",'True_Odds_Calculator_2-way'!B315)</f>
        <v>2.2799999999999998</v>
      </c>
      <c r="C314" s="4">
        <f t="shared" si="44"/>
        <v>0.5988023952095809</v>
      </c>
      <c r="D314">
        <f t="shared" si="45"/>
        <v>0.43859649122807021</v>
      </c>
      <c r="E314">
        <f t="shared" si="46"/>
        <v>3.7398886437651102E-2</v>
      </c>
      <c r="F314">
        <f t="shared" si="47"/>
        <v>-0.22523374304023536</v>
      </c>
      <c r="G314">
        <v>0</v>
      </c>
      <c r="H314">
        <f t="shared" si="48"/>
        <v>0.2626326294778864</v>
      </c>
      <c r="I314">
        <f t="shared" si="49"/>
        <v>-1.0798355319767001</v>
      </c>
      <c r="J314">
        <f t="shared" si="50"/>
        <v>1.0798355319767001</v>
      </c>
      <c r="K314">
        <f t="shared" si="51"/>
        <v>0.58021811110947863</v>
      </c>
      <c r="L314">
        <f t="shared" si="52"/>
        <v>0.41978188889052137</v>
      </c>
      <c r="M314">
        <f t="shared" si="53"/>
        <v>1.7234898064243891</v>
      </c>
      <c r="N314">
        <f t="shared" si="54"/>
        <v>2.382189480930176</v>
      </c>
    </row>
    <row r="315" spans="1:14" x14ac:dyDescent="0.25">
      <c r="A315" s="4">
        <f>IF('True_Odds_Calculator_2-way'!A316="","",'True_Odds_Calculator_2-way'!A316)</f>
        <v>1.82</v>
      </c>
      <c r="B315" s="4">
        <f>IF('True_Odds_Calculator_2-way'!B316="","",'True_Odds_Calculator_2-way'!B316)</f>
        <v>2.09</v>
      </c>
      <c r="C315" s="4">
        <f t="shared" si="44"/>
        <v>0.54945054945054939</v>
      </c>
      <c r="D315">
        <f t="shared" si="45"/>
        <v>0.47846889952153115</v>
      </c>
      <c r="E315">
        <f t="shared" si="46"/>
        <v>2.7919448972080652E-2</v>
      </c>
      <c r="F315">
        <f t="shared" si="47"/>
        <v>-0.23497555076502441</v>
      </c>
      <c r="G315">
        <v>0</v>
      </c>
      <c r="H315">
        <f t="shared" si="48"/>
        <v>0.26289499973710501</v>
      </c>
      <c r="I315">
        <f t="shared" si="49"/>
        <v>-1.0577421839157299</v>
      </c>
      <c r="J315">
        <f t="shared" si="50"/>
        <v>1.0577421839157299</v>
      </c>
      <c r="K315">
        <f t="shared" si="51"/>
        <v>0.53551865191155801</v>
      </c>
      <c r="L315">
        <f t="shared" si="52"/>
        <v>0.46448134808844194</v>
      </c>
      <c r="M315">
        <f t="shared" si="53"/>
        <v>1.8673485908108987</v>
      </c>
      <c r="N315">
        <f t="shared" si="54"/>
        <v>2.1529389804681456</v>
      </c>
    </row>
    <row r="316" spans="1:14" x14ac:dyDescent="0.25">
      <c r="A316" s="4">
        <f>IF('True_Odds_Calculator_2-way'!A317="","",'True_Odds_Calculator_2-way'!A317)</f>
        <v>1.56</v>
      </c>
      <c r="B316" s="4">
        <f>IF('True_Odds_Calculator_2-way'!B317="","",'True_Odds_Calculator_2-way'!B317)</f>
        <v>2.59</v>
      </c>
      <c r="C316" s="4">
        <f t="shared" si="44"/>
        <v>0.64102564102564097</v>
      </c>
      <c r="D316">
        <f t="shared" si="45"/>
        <v>0.38610038610038611</v>
      </c>
      <c r="E316">
        <f t="shared" si="46"/>
        <v>2.7126027126027186E-2</v>
      </c>
      <c r="F316">
        <f t="shared" si="47"/>
        <v>-0.22037422037422028</v>
      </c>
      <c r="G316">
        <v>0</v>
      </c>
      <c r="H316">
        <f t="shared" si="48"/>
        <v>0.24750024750024749</v>
      </c>
      <c r="I316">
        <f t="shared" si="49"/>
        <v>-1.0597597584982437</v>
      </c>
      <c r="J316">
        <f t="shared" si="50"/>
        <v>1.0597597584982437</v>
      </c>
      <c r="K316">
        <f t="shared" si="51"/>
        <v>0.62756302042054757</v>
      </c>
      <c r="L316">
        <f t="shared" si="52"/>
        <v>0.37243697957945238</v>
      </c>
      <c r="M316">
        <f t="shared" si="53"/>
        <v>1.5934654647590165</v>
      </c>
      <c r="N316">
        <f t="shared" si="54"/>
        <v>2.685018016012207</v>
      </c>
    </row>
    <row r="317" spans="1:14" x14ac:dyDescent="0.25">
      <c r="A317" s="4">
        <f>IF('True_Odds_Calculator_2-way'!A318="","",'True_Odds_Calculator_2-way'!A318)</f>
        <v>1.85</v>
      </c>
      <c r="B317" s="4">
        <f>IF('True_Odds_Calculator_2-way'!B318="","",'True_Odds_Calculator_2-way'!B318)</f>
        <v>2.02</v>
      </c>
      <c r="C317" s="4">
        <f t="shared" si="44"/>
        <v>0.54054054054054046</v>
      </c>
      <c r="D317">
        <f t="shared" si="45"/>
        <v>0.49504950495049505</v>
      </c>
      <c r="E317">
        <f t="shared" si="46"/>
        <v>3.5590045491035394E-2</v>
      </c>
      <c r="F317">
        <f t="shared" si="47"/>
        <v>-0.23200428150923214</v>
      </c>
      <c r="G317">
        <v>0</v>
      </c>
      <c r="H317">
        <f t="shared" si="48"/>
        <v>0.26759432700026753</v>
      </c>
      <c r="I317">
        <f t="shared" si="49"/>
        <v>-1.0739657990297369</v>
      </c>
      <c r="J317">
        <f t="shared" si="50"/>
        <v>1.0739657990297369</v>
      </c>
      <c r="K317">
        <f t="shared" si="51"/>
        <v>0.52277442494833892</v>
      </c>
      <c r="L317">
        <f t="shared" si="52"/>
        <v>0.4772255750516613</v>
      </c>
      <c r="M317">
        <f t="shared" si="53"/>
        <v>1.9128709291752766</v>
      </c>
      <c r="N317">
        <f t="shared" si="54"/>
        <v>2.0954451150103317</v>
      </c>
    </row>
    <row r="318" spans="1:14" x14ac:dyDescent="0.25">
      <c r="A318" s="4">
        <f>IF('True_Odds_Calculator_2-way'!A319="","",'True_Odds_Calculator_2-way'!A319)</f>
        <v>2.63</v>
      </c>
      <c r="B318" s="4">
        <f>IF('True_Odds_Calculator_2-way'!B319="","",'True_Odds_Calculator_2-way'!B319)</f>
        <v>1.52</v>
      </c>
      <c r="C318" s="4">
        <f t="shared" si="44"/>
        <v>0.38022813688212931</v>
      </c>
      <c r="D318">
        <f t="shared" si="45"/>
        <v>0.65789473684210531</v>
      </c>
      <c r="E318">
        <f t="shared" si="46"/>
        <v>3.8122873724234729E-2</v>
      </c>
      <c r="F318">
        <f t="shared" si="47"/>
        <v>-0.21202721632979771</v>
      </c>
      <c r="G318">
        <v>0</v>
      </c>
      <c r="H318">
        <f t="shared" si="48"/>
        <v>0.25015009005403244</v>
      </c>
      <c r="I318">
        <f t="shared" si="49"/>
        <v>-1.0861868132594534</v>
      </c>
      <c r="J318">
        <f t="shared" si="50"/>
        <v>1.0861868132594534</v>
      </c>
      <c r="K318">
        <f t="shared" si="51"/>
        <v>0.36094769632316426</v>
      </c>
      <c r="L318">
        <f t="shared" si="52"/>
        <v>0.63905230367683563</v>
      </c>
      <c r="M318">
        <f t="shared" si="53"/>
        <v>2.7704845056129086</v>
      </c>
      <c r="N318">
        <f t="shared" si="54"/>
        <v>1.5648171428949158</v>
      </c>
    </row>
    <row r="319" spans="1:14" x14ac:dyDescent="0.25">
      <c r="A319" s="4">
        <f>IF('True_Odds_Calculator_2-way'!A320="","",'True_Odds_Calculator_2-way'!A320)</f>
        <v>1.31</v>
      </c>
      <c r="B319" s="4">
        <f>IF('True_Odds_Calculator_2-way'!B320="","",'True_Odds_Calculator_2-way'!B320)</f>
        <v>3.55</v>
      </c>
      <c r="C319" s="4">
        <f t="shared" si="44"/>
        <v>0.76335877862595414</v>
      </c>
      <c r="D319">
        <f t="shared" si="45"/>
        <v>0.28169014084507044</v>
      </c>
      <c r="E319">
        <f t="shared" si="46"/>
        <v>4.5048919471024629E-2</v>
      </c>
      <c r="F319">
        <f t="shared" si="47"/>
        <v>-0.1699817223954414</v>
      </c>
      <c r="G319">
        <v>0</v>
      </c>
      <c r="H319">
        <f t="shared" si="48"/>
        <v>0.21503064186646598</v>
      </c>
      <c r="I319">
        <f t="shared" si="49"/>
        <v>-1.1247320293685126</v>
      </c>
      <c r="J319">
        <f t="shared" si="50"/>
        <v>1.1247320293685126</v>
      </c>
      <c r="K319">
        <f t="shared" si="51"/>
        <v>0.74147291552865646</v>
      </c>
      <c r="L319">
        <f t="shared" si="52"/>
        <v>0.25852708447134348</v>
      </c>
      <c r="M319">
        <f t="shared" si="53"/>
        <v>1.348666929104239</v>
      </c>
      <c r="N319">
        <f t="shared" si="54"/>
        <v>3.868066674889707</v>
      </c>
    </row>
    <row r="320" spans="1:14" x14ac:dyDescent="0.25">
      <c r="A320" s="4">
        <f>IF('True_Odds_Calculator_2-way'!A321="","",'True_Odds_Calculator_2-way'!A321)</f>
        <v>1.5</v>
      </c>
      <c r="B320" s="4">
        <f>IF('True_Odds_Calculator_2-way'!B321="","",'True_Odds_Calculator_2-way'!B321)</f>
        <v>2.64</v>
      </c>
      <c r="C320" s="4">
        <f t="shared" si="44"/>
        <v>0.66666666666666663</v>
      </c>
      <c r="D320">
        <f t="shared" si="45"/>
        <v>0.37878787878787878</v>
      </c>
      <c r="E320">
        <f t="shared" si="46"/>
        <v>4.5454545454545414E-2</v>
      </c>
      <c r="F320">
        <f t="shared" si="47"/>
        <v>-0.20707070707070707</v>
      </c>
      <c r="G320">
        <v>0</v>
      </c>
      <c r="H320">
        <f t="shared" si="48"/>
        <v>0.25252525252525249</v>
      </c>
      <c r="I320">
        <f t="shared" si="49"/>
        <v>-1.1043152607484652</v>
      </c>
      <c r="J320">
        <f t="shared" si="50"/>
        <v>1.1043152607484652</v>
      </c>
      <c r="K320">
        <f t="shared" si="51"/>
        <v>0.64426446156689343</v>
      </c>
      <c r="L320">
        <f t="shared" si="52"/>
        <v>0.35573553843310673</v>
      </c>
      <c r="M320">
        <f t="shared" si="53"/>
        <v>1.5521576303742324</v>
      </c>
      <c r="N320">
        <f t="shared" si="54"/>
        <v>2.811077027627483</v>
      </c>
    </row>
    <row r="321" spans="1:14" x14ac:dyDescent="0.25">
      <c r="A321" s="4">
        <f>IF('True_Odds_Calculator_2-way'!A322="","",'True_Odds_Calculator_2-way'!A322)</f>
        <v>1.95</v>
      </c>
      <c r="B321" s="4">
        <f>IF('True_Odds_Calculator_2-way'!B322="","",'True_Odds_Calculator_2-way'!B322)</f>
        <v>1.92</v>
      </c>
      <c r="C321" s="4">
        <f t="shared" si="44"/>
        <v>0.51282051282051289</v>
      </c>
      <c r="D321">
        <f t="shared" si="45"/>
        <v>0.52083333333333337</v>
      </c>
      <c r="E321">
        <f t="shared" si="46"/>
        <v>3.3653846153846256E-2</v>
      </c>
      <c r="F321">
        <f t="shared" si="47"/>
        <v>-0.23344017094017089</v>
      </c>
      <c r="G321">
        <v>0</v>
      </c>
      <c r="H321">
        <f t="shared" si="48"/>
        <v>0.26709401709401714</v>
      </c>
      <c r="I321">
        <f t="shared" si="49"/>
        <v>-1.0696563746013956</v>
      </c>
      <c r="J321">
        <f t="shared" si="50"/>
        <v>1.0696563746013956</v>
      </c>
      <c r="K321">
        <f t="shared" si="51"/>
        <v>0.49598904672064897</v>
      </c>
      <c r="L321">
        <f t="shared" si="52"/>
        <v>0.50401095327935097</v>
      </c>
      <c r="M321">
        <f t="shared" si="53"/>
        <v>2.0161735558713256</v>
      </c>
      <c r="N321">
        <f t="shared" si="54"/>
        <v>1.9840838646332837</v>
      </c>
    </row>
    <row r="322" spans="1:14" x14ac:dyDescent="0.25">
      <c r="A322" s="4">
        <f>IF('True_Odds_Calculator_2-way'!A323="","",'True_Odds_Calculator_2-way'!A323)</f>
        <v>2</v>
      </c>
      <c r="B322" s="4">
        <f>IF('True_Odds_Calculator_2-way'!B323="","",'True_Odds_Calculator_2-way'!B323)</f>
        <v>1.88</v>
      </c>
      <c r="C322" s="4">
        <f t="shared" si="44"/>
        <v>0.5</v>
      </c>
      <c r="D322">
        <f t="shared" si="45"/>
        <v>0.53191489361702127</v>
      </c>
      <c r="E322">
        <f t="shared" si="46"/>
        <v>3.1914893617021267E-2</v>
      </c>
      <c r="F322">
        <f t="shared" si="47"/>
        <v>-0.23404255319148937</v>
      </c>
      <c r="G322">
        <v>0</v>
      </c>
      <c r="H322">
        <f t="shared" si="48"/>
        <v>0.26595744680851063</v>
      </c>
      <c r="I322">
        <f t="shared" si="49"/>
        <v>-1.0660035817780522</v>
      </c>
      <c r="J322">
        <f t="shared" si="50"/>
        <v>1.0660035817780522</v>
      </c>
      <c r="K322">
        <f t="shared" si="51"/>
        <v>0.48402626637238261</v>
      </c>
      <c r="L322">
        <f t="shared" si="52"/>
        <v>0.51597373362761745</v>
      </c>
      <c r="M322">
        <f t="shared" si="53"/>
        <v>2.0660035817780522</v>
      </c>
      <c r="N322">
        <f t="shared" si="54"/>
        <v>1.9380831519646857</v>
      </c>
    </row>
    <row r="323" spans="1:14" x14ac:dyDescent="0.25">
      <c r="A323" s="4">
        <f>IF('True_Odds_Calculator_2-way'!A324="","",'True_Odds_Calculator_2-way'!A324)</f>
        <v>1.77</v>
      </c>
      <c r="B323" s="4">
        <f>IF('True_Odds_Calculator_2-way'!B324="","",'True_Odds_Calculator_2-way'!B324)</f>
        <v>2.16</v>
      </c>
      <c r="C323" s="4">
        <f t="shared" ref="C323:C386" si="55">1/A323</f>
        <v>0.56497175141242939</v>
      </c>
      <c r="D323">
        <f t="shared" ref="D323:D386" si="56">1/B323</f>
        <v>0.46296296296296291</v>
      </c>
      <c r="E323">
        <f t="shared" ref="E323:E386" si="57">C323+D323-1</f>
        <v>2.79347143753923E-2</v>
      </c>
      <c r="F323">
        <f t="shared" ref="F323:F386" si="58">C323+D323-(C323*D323)-1</f>
        <v>-0.23362628164888055</v>
      </c>
      <c r="G323">
        <v>0</v>
      </c>
      <c r="H323">
        <f t="shared" ref="H323:H386" si="59">C323*D323</f>
        <v>0.26156099602427285</v>
      </c>
      <c r="I323">
        <f t="shared" ref="I323:I386" si="60">((-4*F323*H323)^0.5)/(2*F323)</f>
        <v>-1.0580973892262122</v>
      </c>
      <c r="J323">
        <f t="shared" ref="J323:J386" si="61">(-((-4*F323*H323)^0.5))/(2*F323)</f>
        <v>1.0580973892262122</v>
      </c>
      <c r="K323">
        <f t="shared" ref="K323:K386" si="62">IF(A323="","",(C323/($J323+C323-($J323*C323))))</f>
        <v>0.55104464600806979</v>
      </c>
      <c r="L323">
        <f t="shared" ref="L323:L386" si="63">IF(B323="","",(D323/($J323+D323-($J323*D323))))</f>
        <v>0.44895535399193021</v>
      </c>
      <c r="M323">
        <f t="shared" ref="M323:M386" si="64">IF(A323="","",1/K323)</f>
        <v>1.8147349897041836</v>
      </c>
      <c r="N323">
        <f t="shared" ref="N323:N386" si="65">IF(B323="","",1/L323)</f>
        <v>2.2273929715024061</v>
      </c>
    </row>
    <row r="324" spans="1:14" x14ac:dyDescent="0.25">
      <c r="A324" s="4">
        <f>IF('True_Odds_Calculator_2-way'!A325="","",'True_Odds_Calculator_2-way'!A325)</f>
        <v>1.69</v>
      </c>
      <c r="B324" s="4">
        <f>IF('True_Odds_Calculator_2-way'!B325="","",'True_Odds_Calculator_2-way'!B325)</f>
        <v>2.2799999999999998</v>
      </c>
      <c r="C324" s="4">
        <f t="shared" si="55"/>
        <v>0.59171597633136097</v>
      </c>
      <c r="D324">
        <f t="shared" si="56"/>
        <v>0.43859649122807021</v>
      </c>
      <c r="E324">
        <f t="shared" si="57"/>
        <v>3.0312467559431067E-2</v>
      </c>
      <c r="F324">
        <f t="shared" si="58"/>
        <v>-0.22921208346309574</v>
      </c>
      <c r="G324">
        <v>0</v>
      </c>
      <c r="H324">
        <f t="shared" si="59"/>
        <v>0.25952455102252675</v>
      </c>
      <c r="I324">
        <f t="shared" si="60"/>
        <v>-1.0640706634484354</v>
      </c>
      <c r="J324">
        <f t="shared" si="61"/>
        <v>1.0640706634484354</v>
      </c>
      <c r="K324">
        <f t="shared" si="62"/>
        <v>0.57663184752939267</v>
      </c>
      <c r="L324">
        <f t="shared" si="63"/>
        <v>0.42336815247060766</v>
      </c>
      <c r="M324">
        <f t="shared" si="64"/>
        <v>1.7342087577794201</v>
      </c>
      <c r="N324">
        <f t="shared" si="65"/>
        <v>2.3620104492139973</v>
      </c>
    </row>
    <row r="325" spans="1:14" x14ac:dyDescent="0.25">
      <c r="A325" s="4">
        <f>IF('True_Odds_Calculator_2-way'!A326="","",'True_Odds_Calculator_2-way'!A326)</f>
        <v>1.57</v>
      </c>
      <c r="B325" s="4">
        <f>IF('True_Odds_Calculator_2-way'!B326="","",'True_Odds_Calculator_2-way'!B326)</f>
        <v>2.54</v>
      </c>
      <c r="C325" s="4">
        <f t="shared" si="55"/>
        <v>0.63694267515923564</v>
      </c>
      <c r="D325">
        <f t="shared" si="56"/>
        <v>0.39370078740157477</v>
      </c>
      <c r="E325">
        <f t="shared" si="57"/>
        <v>3.0643462560810519E-2</v>
      </c>
      <c r="F325">
        <f t="shared" si="58"/>
        <v>-0.22012137017904598</v>
      </c>
      <c r="G325">
        <v>0</v>
      </c>
      <c r="H325">
        <f t="shared" si="59"/>
        <v>0.2507648327398565</v>
      </c>
      <c r="I325">
        <f t="shared" si="60"/>
        <v>-1.067338589917677</v>
      </c>
      <c r="J325">
        <f t="shared" si="61"/>
        <v>1.067338589917677</v>
      </c>
      <c r="K325">
        <f t="shared" si="62"/>
        <v>0.62174245955697227</v>
      </c>
      <c r="L325">
        <f t="shared" si="63"/>
        <v>0.37825754044302767</v>
      </c>
      <c r="M325">
        <f t="shared" si="64"/>
        <v>1.608382996253076</v>
      </c>
      <c r="N325">
        <f t="shared" si="65"/>
        <v>2.6437014284732223</v>
      </c>
    </row>
    <row r="326" spans="1:14" x14ac:dyDescent="0.25">
      <c r="A326" s="4">
        <f>IF('True_Odds_Calculator_2-way'!A327="","",'True_Odds_Calculator_2-way'!A327)</f>
        <v>1.71</v>
      </c>
      <c r="B326" s="4">
        <f>IF('True_Odds_Calculator_2-way'!B327="","",'True_Odds_Calculator_2-way'!B327)</f>
        <v>2.2400000000000002</v>
      </c>
      <c r="C326" s="4">
        <f t="shared" si="55"/>
        <v>0.58479532163742687</v>
      </c>
      <c r="D326">
        <f t="shared" si="56"/>
        <v>0.4464285714285714</v>
      </c>
      <c r="E326">
        <f t="shared" si="57"/>
        <v>3.1223893065998265E-2</v>
      </c>
      <c r="F326">
        <f t="shared" si="58"/>
        <v>-0.22984544695071008</v>
      </c>
      <c r="G326">
        <v>0</v>
      </c>
      <c r="H326">
        <f t="shared" si="59"/>
        <v>0.2610693400167084</v>
      </c>
      <c r="I326">
        <f t="shared" si="60"/>
        <v>-1.0657613907987189</v>
      </c>
      <c r="J326">
        <f t="shared" si="61"/>
        <v>1.0657613907987189</v>
      </c>
      <c r="K326">
        <f t="shared" si="62"/>
        <v>0.56925221045435459</v>
      </c>
      <c r="L326">
        <f t="shared" si="63"/>
        <v>0.4307477895456453</v>
      </c>
      <c r="M326">
        <f t="shared" si="64"/>
        <v>1.7566905874670904</v>
      </c>
      <c r="N326">
        <f t="shared" si="65"/>
        <v>2.3215441245904116</v>
      </c>
    </row>
    <row r="327" spans="1:14" x14ac:dyDescent="0.25">
      <c r="A327" s="4">
        <f>IF('True_Odds_Calculator_2-way'!A328="","",'True_Odds_Calculator_2-way'!A328)</f>
        <v>1.92</v>
      </c>
      <c r="B327" s="4">
        <f>IF('True_Odds_Calculator_2-way'!B328="","",'True_Odds_Calculator_2-way'!B328)</f>
        <v>1.99</v>
      </c>
      <c r="C327" s="4">
        <f t="shared" si="55"/>
        <v>0.52083333333333337</v>
      </c>
      <c r="D327">
        <f t="shared" si="56"/>
        <v>0.50251256281407031</v>
      </c>
      <c r="E327">
        <f t="shared" si="57"/>
        <v>2.3345896147403788E-2</v>
      </c>
      <c r="F327">
        <f t="shared" si="58"/>
        <v>-0.2383793969849245</v>
      </c>
      <c r="G327">
        <v>0</v>
      </c>
      <c r="H327">
        <f t="shared" si="59"/>
        <v>0.26172529313232828</v>
      </c>
      <c r="I327">
        <f t="shared" si="60"/>
        <v>-1.0478243557698861</v>
      </c>
      <c r="J327">
        <f t="shared" si="61"/>
        <v>1.0478243557698861</v>
      </c>
      <c r="K327">
        <f t="shared" si="62"/>
        <v>0.50916538235411457</v>
      </c>
      <c r="L327">
        <f t="shared" si="63"/>
        <v>0.49083461764588526</v>
      </c>
      <c r="M327">
        <f t="shared" si="64"/>
        <v>1.9639984073082948</v>
      </c>
      <c r="N327">
        <f t="shared" si="65"/>
        <v>2.0373461122121879</v>
      </c>
    </row>
    <row r="328" spans="1:14" x14ac:dyDescent="0.25">
      <c r="A328" s="4">
        <f>IF('True_Odds_Calculator_2-way'!A329="","",'True_Odds_Calculator_2-way'!A329)</f>
        <v>1.9</v>
      </c>
      <c r="B328" s="4">
        <f>IF('True_Odds_Calculator_2-way'!B329="","",'True_Odds_Calculator_2-way'!B329)</f>
        <v>2</v>
      </c>
      <c r="C328" s="4">
        <f t="shared" si="55"/>
        <v>0.52631578947368418</v>
      </c>
      <c r="D328">
        <f t="shared" si="56"/>
        <v>0.5</v>
      </c>
      <c r="E328">
        <f t="shared" si="57"/>
        <v>2.631578947368407E-2</v>
      </c>
      <c r="F328">
        <f t="shared" si="58"/>
        <v>-0.23684210526315796</v>
      </c>
      <c r="G328">
        <v>0</v>
      </c>
      <c r="H328">
        <f t="shared" si="59"/>
        <v>0.26315789473684209</v>
      </c>
      <c r="I328">
        <f t="shared" si="60"/>
        <v>-1.0540925533894596</v>
      </c>
      <c r="J328">
        <f t="shared" si="61"/>
        <v>1.0540925533894596</v>
      </c>
      <c r="K328">
        <f t="shared" si="62"/>
        <v>0.51316701949486188</v>
      </c>
      <c r="L328">
        <f t="shared" si="63"/>
        <v>0.48683298050513807</v>
      </c>
      <c r="M328">
        <f t="shared" si="64"/>
        <v>1.9486832980505142</v>
      </c>
      <c r="N328">
        <f t="shared" si="65"/>
        <v>2.0540925533894594</v>
      </c>
    </row>
    <row r="329" spans="1:14" x14ac:dyDescent="0.25">
      <c r="A329" s="4">
        <f>IF('True_Odds_Calculator_2-way'!A330="","",'True_Odds_Calculator_2-way'!A330)</f>
        <v>2.2400000000000002</v>
      </c>
      <c r="B329" s="4">
        <f>IF('True_Odds_Calculator_2-way'!B330="","",'True_Odds_Calculator_2-way'!B330)</f>
        <v>1.7</v>
      </c>
      <c r="C329" s="4">
        <f t="shared" si="55"/>
        <v>0.4464285714285714</v>
      </c>
      <c r="D329">
        <f t="shared" si="56"/>
        <v>0.58823529411764708</v>
      </c>
      <c r="E329">
        <f t="shared" si="57"/>
        <v>3.4663865546218364E-2</v>
      </c>
      <c r="F329">
        <f t="shared" si="58"/>
        <v>-0.22794117647058831</v>
      </c>
      <c r="G329">
        <v>0</v>
      </c>
      <c r="H329">
        <f t="shared" si="59"/>
        <v>0.26260504201680673</v>
      </c>
      <c r="I329">
        <f t="shared" si="60"/>
        <v>-1.0733469768527293</v>
      </c>
      <c r="J329">
        <f t="shared" si="61"/>
        <v>1.0733469768527293</v>
      </c>
      <c r="K329">
        <f t="shared" si="62"/>
        <v>0.42900958501512831</v>
      </c>
      <c r="L329">
        <f t="shared" si="63"/>
        <v>0.5709904149848718</v>
      </c>
      <c r="M329">
        <f t="shared" si="64"/>
        <v>2.3309502512973848</v>
      </c>
      <c r="N329">
        <f t="shared" si="65"/>
        <v>1.7513428837969105</v>
      </c>
    </row>
    <row r="330" spans="1:14" x14ac:dyDescent="0.25">
      <c r="A330" s="4">
        <f>IF('True_Odds_Calculator_2-way'!A331="","",'True_Odds_Calculator_2-way'!A331)</f>
        <v>2.4500000000000002</v>
      </c>
      <c r="B330" s="4">
        <f>IF('True_Odds_Calculator_2-way'!B331="","",'True_Odds_Calculator_2-way'!B331)</f>
        <v>1.6</v>
      </c>
      <c r="C330" s="4">
        <f t="shared" si="55"/>
        <v>0.4081632653061224</v>
      </c>
      <c r="D330">
        <f t="shared" si="56"/>
        <v>0.625</v>
      </c>
      <c r="E330">
        <f t="shared" si="57"/>
        <v>3.3163265306122458E-2</v>
      </c>
      <c r="F330">
        <f t="shared" si="58"/>
        <v>-0.22193877551020402</v>
      </c>
      <c r="G330">
        <v>0</v>
      </c>
      <c r="H330">
        <f t="shared" si="59"/>
        <v>0.25510204081632648</v>
      </c>
      <c r="I330">
        <f t="shared" si="60"/>
        <v>-1.0721125348377949</v>
      </c>
      <c r="J330">
        <f t="shared" si="61"/>
        <v>1.0721125348377949</v>
      </c>
      <c r="K330">
        <f t="shared" si="62"/>
        <v>0.39145635918691934</v>
      </c>
      <c r="L330">
        <f t="shared" si="63"/>
        <v>0.60854364081308054</v>
      </c>
      <c r="M330">
        <f t="shared" si="64"/>
        <v>2.5545631755148031</v>
      </c>
      <c r="N330">
        <f t="shared" si="65"/>
        <v>1.643267520902677</v>
      </c>
    </row>
    <row r="331" spans="1:14" x14ac:dyDescent="0.25">
      <c r="A331" s="4">
        <f>IF('True_Odds_Calculator_2-way'!A332="","",'True_Odds_Calculator_2-way'!A332)</f>
        <v>2.2999999999999998</v>
      </c>
      <c r="B331" s="4">
        <f>IF('True_Odds_Calculator_2-way'!B332="","",'True_Odds_Calculator_2-way'!B332)</f>
        <v>1.67</v>
      </c>
      <c r="C331" s="4">
        <f t="shared" si="55"/>
        <v>0.43478260869565222</v>
      </c>
      <c r="D331">
        <f t="shared" si="56"/>
        <v>0.5988023952095809</v>
      </c>
      <c r="E331">
        <f t="shared" si="57"/>
        <v>3.3585003905233002E-2</v>
      </c>
      <c r="F331">
        <f t="shared" si="58"/>
        <v>-0.22676386357719358</v>
      </c>
      <c r="G331">
        <v>0</v>
      </c>
      <c r="H331">
        <f t="shared" si="59"/>
        <v>0.26034886748242653</v>
      </c>
      <c r="I331">
        <f t="shared" si="60"/>
        <v>-1.0714969088698136</v>
      </c>
      <c r="J331">
        <f t="shared" si="61"/>
        <v>1.0714969088698136</v>
      </c>
      <c r="K331">
        <f t="shared" si="62"/>
        <v>0.41789493273906014</v>
      </c>
      <c r="L331">
        <f t="shared" si="63"/>
        <v>0.58210506726094002</v>
      </c>
      <c r="M331">
        <f t="shared" si="64"/>
        <v>2.3929459815307572</v>
      </c>
      <c r="N331">
        <f t="shared" si="65"/>
        <v>1.7179029289427752</v>
      </c>
    </row>
    <row r="332" spans="1:14" x14ac:dyDescent="0.25">
      <c r="A332" s="4">
        <f>IF('True_Odds_Calculator_2-way'!A333="","",'True_Odds_Calculator_2-way'!A333)</f>
        <v>2.4300000000000002</v>
      </c>
      <c r="B332" s="4">
        <f>IF('True_Odds_Calculator_2-way'!B333="","",'True_Odds_Calculator_2-way'!B333)</f>
        <v>1.61</v>
      </c>
      <c r="C332" s="4">
        <f t="shared" si="55"/>
        <v>0.41152263374485593</v>
      </c>
      <c r="D332">
        <f t="shared" si="56"/>
        <v>0.6211180124223602</v>
      </c>
      <c r="E332">
        <f t="shared" si="57"/>
        <v>3.2640646167216181E-2</v>
      </c>
      <c r="F332">
        <f t="shared" si="58"/>
        <v>-0.22296347417120366</v>
      </c>
      <c r="G332">
        <v>0</v>
      </c>
      <c r="H332">
        <f t="shared" si="59"/>
        <v>0.25560412033841978</v>
      </c>
      <c r="I332">
        <f t="shared" si="60"/>
        <v>-1.0706981783012146</v>
      </c>
      <c r="J332">
        <f t="shared" si="61"/>
        <v>1.0706981783012146</v>
      </c>
      <c r="K332">
        <f t="shared" si="62"/>
        <v>0.39508539138067028</v>
      </c>
      <c r="L332">
        <f t="shared" si="63"/>
        <v>0.60491460861932955</v>
      </c>
      <c r="M332">
        <f t="shared" si="64"/>
        <v>2.5310983949707371</v>
      </c>
      <c r="N332">
        <f t="shared" si="65"/>
        <v>1.6531258887637414</v>
      </c>
    </row>
    <row r="333" spans="1:14" x14ac:dyDescent="0.25">
      <c r="A333" s="4">
        <f>IF('True_Odds_Calculator_2-way'!A334="","",'True_Odds_Calculator_2-way'!A334)</f>
        <v>2.13</v>
      </c>
      <c r="B333" s="4">
        <f>IF('True_Odds_Calculator_2-way'!B334="","",'True_Odds_Calculator_2-way'!B334)</f>
        <v>1.77</v>
      </c>
      <c r="C333" s="4">
        <f t="shared" si="55"/>
        <v>0.46948356807511737</v>
      </c>
      <c r="D333">
        <f t="shared" si="56"/>
        <v>0.56497175141242939</v>
      </c>
      <c r="E333">
        <f t="shared" si="57"/>
        <v>3.4455319487546765E-2</v>
      </c>
      <c r="F333">
        <f t="shared" si="58"/>
        <v>-0.23078963422720888</v>
      </c>
      <c r="G333">
        <v>0</v>
      </c>
      <c r="H333">
        <f t="shared" si="59"/>
        <v>0.26524495371475559</v>
      </c>
      <c r="I333">
        <f t="shared" si="60"/>
        <v>-1.0720509244860594</v>
      </c>
      <c r="J333">
        <f t="shared" si="61"/>
        <v>1.0720509244860594</v>
      </c>
      <c r="K333">
        <f t="shared" si="62"/>
        <v>0.45219863720922326</v>
      </c>
      <c r="L333">
        <f t="shared" si="63"/>
        <v>0.54780136279077696</v>
      </c>
      <c r="M333">
        <f t="shared" si="64"/>
        <v>2.2114175446692466</v>
      </c>
      <c r="N333">
        <f t="shared" si="65"/>
        <v>1.8254792118542653</v>
      </c>
    </row>
    <row r="334" spans="1:14" x14ac:dyDescent="0.25">
      <c r="A334" s="4">
        <f>IF('True_Odds_Calculator_2-way'!A335="","",'True_Odds_Calculator_2-way'!A335)</f>
        <v>1.93</v>
      </c>
      <c r="B334" s="4">
        <f>IF('True_Odds_Calculator_2-way'!B335="","",'True_Odds_Calculator_2-way'!B335)</f>
        <v>1.95</v>
      </c>
      <c r="C334" s="4">
        <f t="shared" si="55"/>
        <v>0.5181347150259068</v>
      </c>
      <c r="D334">
        <f t="shared" si="56"/>
        <v>0.51282051282051289</v>
      </c>
      <c r="E334">
        <f t="shared" si="57"/>
        <v>3.0955227846419575E-2</v>
      </c>
      <c r="F334">
        <f t="shared" si="58"/>
        <v>-0.23475488242327625</v>
      </c>
      <c r="G334">
        <v>0</v>
      </c>
      <c r="H334">
        <f t="shared" si="59"/>
        <v>0.26571011026969582</v>
      </c>
      <c r="I334">
        <f t="shared" si="60"/>
        <v>-1.0638899909514294</v>
      </c>
      <c r="J334">
        <f t="shared" si="61"/>
        <v>1.0638899909514294</v>
      </c>
      <c r="K334">
        <f t="shared" si="62"/>
        <v>0.50265964972060251</v>
      </c>
      <c r="L334">
        <f t="shared" si="63"/>
        <v>0.49734035027939766</v>
      </c>
      <c r="M334">
        <f t="shared" si="64"/>
        <v>1.9894176915848294</v>
      </c>
      <c r="N334">
        <f t="shared" si="65"/>
        <v>2.0106954914038573</v>
      </c>
    </row>
    <row r="335" spans="1:14" x14ac:dyDescent="0.25">
      <c r="A335" s="4">
        <f>IF('True_Odds_Calculator_2-way'!A336="","",'True_Odds_Calculator_2-way'!A336)</f>
        <v>1.97</v>
      </c>
      <c r="B335" s="4">
        <f>IF('True_Odds_Calculator_2-way'!B336="","",'True_Odds_Calculator_2-way'!B336)</f>
        <v>1.91</v>
      </c>
      <c r="C335" s="4">
        <f t="shared" si="55"/>
        <v>0.50761421319796951</v>
      </c>
      <c r="D335">
        <f t="shared" si="56"/>
        <v>0.52356020942408377</v>
      </c>
      <c r="E335">
        <f t="shared" si="57"/>
        <v>3.1174422622053388E-2</v>
      </c>
      <c r="F335">
        <f t="shared" si="58"/>
        <v>-0.23459218114651703</v>
      </c>
      <c r="G335">
        <v>0</v>
      </c>
      <c r="H335">
        <f t="shared" si="59"/>
        <v>0.26576660376857042</v>
      </c>
      <c r="I335">
        <f t="shared" si="60"/>
        <v>-1.0643719889333219</v>
      </c>
      <c r="J335">
        <f t="shared" si="61"/>
        <v>1.0643719889333219</v>
      </c>
      <c r="K335">
        <f t="shared" si="62"/>
        <v>0.49201924385738482</v>
      </c>
      <c r="L335">
        <f t="shared" si="63"/>
        <v>0.50798075614261506</v>
      </c>
      <c r="M335">
        <f t="shared" si="64"/>
        <v>2.032440829265322</v>
      </c>
      <c r="N335">
        <f t="shared" si="65"/>
        <v>1.9685785099293232</v>
      </c>
    </row>
    <row r="336" spans="1:14" x14ac:dyDescent="0.25">
      <c r="A336" s="4">
        <f>IF('True_Odds_Calculator_2-way'!A337="","",'True_Odds_Calculator_2-way'!A337)</f>
        <v>2.0699999999999998</v>
      </c>
      <c r="B336" s="4">
        <f>IF('True_Odds_Calculator_2-way'!B337="","",'True_Odds_Calculator_2-way'!B337)</f>
        <v>1.81</v>
      </c>
      <c r="C336" s="4">
        <f t="shared" si="55"/>
        <v>0.48309178743961356</v>
      </c>
      <c r="D336">
        <f t="shared" si="56"/>
        <v>0.5524861878453039</v>
      </c>
      <c r="E336">
        <f t="shared" si="57"/>
        <v>3.5577975284917462E-2</v>
      </c>
      <c r="F336">
        <f t="shared" si="58"/>
        <v>-0.23132356473696847</v>
      </c>
      <c r="G336">
        <v>0</v>
      </c>
      <c r="H336">
        <f t="shared" si="59"/>
        <v>0.26690154002188599</v>
      </c>
      <c r="I336">
        <f t="shared" si="60"/>
        <v>-1.0741516544951821</v>
      </c>
      <c r="J336">
        <f t="shared" si="61"/>
        <v>1.0741516544951821</v>
      </c>
      <c r="K336">
        <f t="shared" si="62"/>
        <v>0.46525861134990021</v>
      </c>
      <c r="L336">
        <f t="shared" si="63"/>
        <v>0.53474138865009979</v>
      </c>
      <c r="M336">
        <f t="shared" si="64"/>
        <v>2.1493422703098441</v>
      </c>
      <c r="N336">
        <f t="shared" si="65"/>
        <v>1.8700628401410975</v>
      </c>
    </row>
    <row r="337" spans="1:14" x14ac:dyDescent="0.25">
      <c r="A337" s="4">
        <f>IF('True_Odds_Calculator_2-way'!A338="","",'True_Odds_Calculator_2-way'!A338)</f>
        <v>1.68</v>
      </c>
      <c r="B337" s="4">
        <f>IF('True_Odds_Calculator_2-way'!B338="","",'True_Odds_Calculator_2-way'!B338)</f>
        <v>2.27</v>
      </c>
      <c r="C337" s="4">
        <f t="shared" si="55"/>
        <v>0.59523809523809523</v>
      </c>
      <c r="D337">
        <f t="shared" si="56"/>
        <v>0.44052863436123346</v>
      </c>
      <c r="E337">
        <f t="shared" si="57"/>
        <v>3.5766729599328695E-2</v>
      </c>
      <c r="F337">
        <f t="shared" si="58"/>
        <v>-0.22645269561569115</v>
      </c>
      <c r="G337">
        <v>0</v>
      </c>
      <c r="H337">
        <f t="shared" si="59"/>
        <v>0.2622194252150199</v>
      </c>
      <c r="I337">
        <f t="shared" si="60"/>
        <v>-1.0760778282064791</v>
      </c>
      <c r="J337">
        <f t="shared" si="61"/>
        <v>1.0760778282064791</v>
      </c>
      <c r="K337">
        <f t="shared" si="62"/>
        <v>0.57745625010319412</v>
      </c>
      <c r="L337">
        <f t="shared" si="63"/>
        <v>0.42254374989680582</v>
      </c>
      <c r="M337">
        <f t="shared" si="64"/>
        <v>1.7317329231804059</v>
      </c>
      <c r="N337">
        <f t="shared" si="65"/>
        <v>2.3666188418222287</v>
      </c>
    </row>
    <row r="338" spans="1:14" x14ac:dyDescent="0.25">
      <c r="A338" s="4">
        <f>IF('True_Odds_Calculator_2-way'!A339="","",'True_Odds_Calculator_2-way'!A339)</f>
        <v>1.66</v>
      </c>
      <c r="B338" s="4">
        <f>IF('True_Odds_Calculator_2-way'!B339="","",'True_Odds_Calculator_2-way'!B339)</f>
        <v>2.31</v>
      </c>
      <c r="C338" s="4">
        <f t="shared" si="55"/>
        <v>0.60240963855421692</v>
      </c>
      <c r="D338">
        <f t="shared" si="56"/>
        <v>0.4329004329004329</v>
      </c>
      <c r="E338">
        <f t="shared" si="57"/>
        <v>3.5310071454649705E-2</v>
      </c>
      <c r="F338">
        <f t="shared" si="58"/>
        <v>-0.22547332185886404</v>
      </c>
      <c r="G338">
        <v>0</v>
      </c>
      <c r="H338">
        <f t="shared" si="59"/>
        <v>0.2607833933135138</v>
      </c>
      <c r="I338">
        <f t="shared" si="60"/>
        <v>-1.0754553500909856</v>
      </c>
      <c r="J338">
        <f t="shared" si="61"/>
        <v>1.0754553500909856</v>
      </c>
      <c r="K338">
        <f t="shared" si="62"/>
        <v>0.58486354509435967</v>
      </c>
      <c r="L338">
        <f t="shared" si="63"/>
        <v>0.41513645490564033</v>
      </c>
      <c r="M338">
        <f t="shared" si="64"/>
        <v>1.7098005310600506</v>
      </c>
      <c r="N338">
        <f t="shared" si="65"/>
        <v>2.4088465086191913</v>
      </c>
    </row>
    <row r="339" spans="1:14" x14ac:dyDescent="0.25">
      <c r="A339" s="4">
        <f>IF('True_Odds_Calculator_2-way'!A340="","",'True_Odds_Calculator_2-way'!A340)</f>
        <v>2.1</v>
      </c>
      <c r="B339" s="4">
        <f>IF('True_Odds_Calculator_2-way'!B340="","",'True_Odds_Calculator_2-way'!B340)</f>
        <v>1.79</v>
      </c>
      <c r="C339" s="4">
        <f t="shared" si="55"/>
        <v>0.47619047619047616</v>
      </c>
      <c r="D339">
        <f t="shared" si="56"/>
        <v>0.55865921787709494</v>
      </c>
      <c r="E339">
        <f t="shared" si="57"/>
        <v>3.4849694067571102E-2</v>
      </c>
      <c r="F339">
        <f t="shared" si="58"/>
        <v>-0.2311785049215217</v>
      </c>
      <c r="G339">
        <v>0</v>
      </c>
      <c r="H339">
        <f t="shared" si="59"/>
        <v>0.2660281989890928</v>
      </c>
      <c r="I339">
        <f t="shared" si="60"/>
        <v>-1.072729223145815</v>
      </c>
      <c r="J339">
        <f t="shared" si="61"/>
        <v>1.072729223145815</v>
      </c>
      <c r="K339">
        <f t="shared" si="62"/>
        <v>0.4587151448829464</v>
      </c>
      <c r="L339">
        <f t="shared" si="63"/>
        <v>0.5412848551170536</v>
      </c>
      <c r="M339">
        <f t="shared" si="64"/>
        <v>2.1800021454603971</v>
      </c>
      <c r="N339">
        <f t="shared" si="65"/>
        <v>1.8474560862851939</v>
      </c>
    </row>
    <row r="340" spans="1:14" x14ac:dyDescent="0.25">
      <c r="A340" s="4">
        <f>IF('True_Odds_Calculator_2-way'!A341="","",'True_Odds_Calculator_2-way'!A341)</f>
        <v>2.3199999999999998</v>
      </c>
      <c r="B340" s="4">
        <f>IF('True_Odds_Calculator_2-way'!B341="","",'True_Odds_Calculator_2-way'!B341)</f>
        <v>1.66</v>
      </c>
      <c r="C340" s="4">
        <f t="shared" si="55"/>
        <v>0.43103448275862072</v>
      </c>
      <c r="D340">
        <f t="shared" si="56"/>
        <v>0.60240963855421692</v>
      </c>
      <c r="E340">
        <f t="shared" si="57"/>
        <v>3.3444121312837582E-2</v>
      </c>
      <c r="F340">
        <f t="shared" si="58"/>
        <v>-0.22621520565018693</v>
      </c>
      <c r="G340">
        <v>0</v>
      </c>
      <c r="H340">
        <f t="shared" si="59"/>
        <v>0.25965932696302457</v>
      </c>
      <c r="I340">
        <f t="shared" si="60"/>
        <v>-1.0713739108887086</v>
      </c>
      <c r="J340">
        <f t="shared" si="61"/>
        <v>1.0713739108887086</v>
      </c>
      <c r="K340">
        <f t="shared" si="62"/>
        <v>0.41421356237309498</v>
      </c>
      <c r="L340">
        <f t="shared" si="63"/>
        <v>0.58578643762690485</v>
      </c>
      <c r="M340">
        <f t="shared" si="64"/>
        <v>2.4142135623730954</v>
      </c>
      <c r="N340">
        <f t="shared" si="65"/>
        <v>1.7071067811865479</v>
      </c>
    </row>
    <row r="341" spans="1:14" x14ac:dyDescent="0.25">
      <c r="A341" s="4">
        <f>IF('True_Odds_Calculator_2-way'!A342="","",'True_Odds_Calculator_2-way'!A342)</f>
        <v>2.08</v>
      </c>
      <c r="B341" s="4">
        <f>IF('True_Odds_Calculator_2-way'!B342="","",'True_Odds_Calculator_2-way'!B342)</f>
        <v>1.81</v>
      </c>
      <c r="C341" s="4">
        <f t="shared" si="55"/>
        <v>0.48076923076923073</v>
      </c>
      <c r="D341">
        <f t="shared" si="56"/>
        <v>0.5524861878453039</v>
      </c>
      <c r="E341">
        <f t="shared" si="57"/>
        <v>3.3255418614534626E-2</v>
      </c>
      <c r="F341">
        <f t="shared" si="58"/>
        <v>-0.23236294092647691</v>
      </c>
      <c r="G341">
        <v>0</v>
      </c>
      <c r="H341">
        <f t="shared" si="59"/>
        <v>0.26561835954101148</v>
      </c>
      <c r="I341">
        <f t="shared" si="60"/>
        <v>-1.0691671651659735</v>
      </c>
      <c r="J341">
        <f t="shared" si="61"/>
        <v>1.0691671651659735</v>
      </c>
      <c r="K341">
        <f t="shared" si="62"/>
        <v>0.4641016151377545</v>
      </c>
      <c r="L341">
        <f t="shared" si="63"/>
        <v>0.5358983848622455</v>
      </c>
      <c r="M341">
        <f t="shared" si="64"/>
        <v>2.1547005383792519</v>
      </c>
      <c r="N341">
        <f t="shared" si="65"/>
        <v>1.8660254037844384</v>
      </c>
    </row>
    <row r="342" spans="1:14" x14ac:dyDescent="0.25">
      <c r="A342" s="4">
        <f>IF('True_Odds_Calculator_2-way'!A343="","",'True_Odds_Calculator_2-way'!A343)</f>
        <v>1.93</v>
      </c>
      <c r="B342" s="4">
        <f>IF('True_Odds_Calculator_2-way'!B343="","",'True_Odds_Calculator_2-way'!B343)</f>
        <v>1.95</v>
      </c>
      <c r="C342" s="4">
        <f t="shared" si="55"/>
        <v>0.5181347150259068</v>
      </c>
      <c r="D342">
        <f t="shared" si="56"/>
        <v>0.51282051282051289</v>
      </c>
      <c r="E342">
        <f t="shared" si="57"/>
        <v>3.0955227846419575E-2</v>
      </c>
      <c r="F342">
        <f t="shared" si="58"/>
        <v>-0.23475488242327625</v>
      </c>
      <c r="G342">
        <v>0</v>
      </c>
      <c r="H342">
        <f t="shared" si="59"/>
        <v>0.26571011026969582</v>
      </c>
      <c r="I342">
        <f t="shared" si="60"/>
        <v>-1.0638899909514294</v>
      </c>
      <c r="J342">
        <f t="shared" si="61"/>
        <v>1.0638899909514294</v>
      </c>
      <c r="K342">
        <f t="shared" si="62"/>
        <v>0.50265964972060251</v>
      </c>
      <c r="L342">
        <f t="shared" si="63"/>
        <v>0.49734035027939766</v>
      </c>
      <c r="M342">
        <f t="shared" si="64"/>
        <v>1.9894176915848294</v>
      </c>
      <c r="N342">
        <f t="shared" si="65"/>
        <v>2.0106954914038573</v>
      </c>
    </row>
    <row r="343" spans="1:14" x14ac:dyDescent="0.25">
      <c r="A343" s="4">
        <f>IF('True_Odds_Calculator_2-way'!A344="","",'True_Odds_Calculator_2-way'!A344)</f>
        <v>1.86</v>
      </c>
      <c r="B343" s="4">
        <f>IF('True_Odds_Calculator_2-way'!B344="","",'True_Odds_Calculator_2-way'!B344)</f>
        <v>2.0299999999999998</v>
      </c>
      <c r="C343" s="4">
        <f t="shared" si="55"/>
        <v>0.5376344086021505</v>
      </c>
      <c r="D343">
        <f t="shared" si="56"/>
        <v>0.49261083743842371</v>
      </c>
      <c r="E343">
        <f t="shared" si="57"/>
        <v>3.0245246040574214E-2</v>
      </c>
      <c r="F343">
        <f t="shared" si="58"/>
        <v>-0.23459929021664283</v>
      </c>
      <c r="G343">
        <v>0</v>
      </c>
      <c r="H343">
        <f t="shared" si="59"/>
        <v>0.26484453625721704</v>
      </c>
      <c r="I343">
        <f t="shared" si="60"/>
        <v>-1.0625078858299792</v>
      </c>
      <c r="J343">
        <f t="shared" si="61"/>
        <v>1.0625078858299792</v>
      </c>
      <c r="K343">
        <f t="shared" si="62"/>
        <v>0.5225324395988501</v>
      </c>
      <c r="L343">
        <f t="shared" si="63"/>
        <v>0.47746756040114985</v>
      </c>
      <c r="M343">
        <f t="shared" si="64"/>
        <v>1.9137567818137824</v>
      </c>
      <c r="N343">
        <f t="shared" si="65"/>
        <v>2.0943831224048783</v>
      </c>
    </row>
    <row r="344" spans="1:14" x14ac:dyDescent="0.25">
      <c r="A344" s="4">
        <f>IF('True_Odds_Calculator_2-way'!A345="","",'True_Odds_Calculator_2-way'!A345)</f>
        <v>2.19</v>
      </c>
      <c r="B344" s="4">
        <f>IF('True_Odds_Calculator_2-way'!B345="","",'True_Odds_Calculator_2-way'!B345)</f>
        <v>1.74</v>
      </c>
      <c r="C344" s="4">
        <f t="shared" si="55"/>
        <v>0.45662100456621008</v>
      </c>
      <c r="D344">
        <f t="shared" si="56"/>
        <v>0.57471264367816088</v>
      </c>
      <c r="E344">
        <f t="shared" si="57"/>
        <v>3.1333648244370904E-2</v>
      </c>
      <c r="F344">
        <f t="shared" si="58"/>
        <v>-0.23109221644885325</v>
      </c>
      <c r="G344">
        <v>0</v>
      </c>
      <c r="H344">
        <f t="shared" si="59"/>
        <v>0.26242586469322415</v>
      </c>
      <c r="I344">
        <f t="shared" si="60"/>
        <v>-1.0656403571953759</v>
      </c>
      <c r="J344">
        <f t="shared" si="61"/>
        <v>1.0656403571953759</v>
      </c>
      <c r="K344">
        <f t="shared" si="62"/>
        <v>0.4408953301027736</v>
      </c>
      <c r="L344">
        <f t="shared" si="63"/>
        <v>0.5591046698972264</v>
      </c>
      <c r="M344">
        <f t="shared" si="64"/>
        <v>2.2681120250624973</v>
      </c>
      <c r="N344">
        <f t="shared" si="65"/>
        <v>1.7885738643245783</v>
      </c>
    </row>
    <row r="345" spans="1:14" x14ac:dyDescent="0.25">
      <c r="A345" s="4">
        <f>IF('True_Odds_Calculator_2-way'!A346="","",'True_Odds_Calculator_2-way'!A346)</f>
        <v>2.14</v>
      </c>
      <c r="B345" s="4">
        <f>IF('True_Odds_Calculator_2-way'!B346="","",'True_Odds_Calculator_2-way'!B346)</f>
        <v>1.77</v>
      </c>
      <c r="C345" s="4">
        <f t="shared" si="55"/>
        <v>0.46728971962616822</v>
      </c>
      <c r="D345">
        <f t="shared" si="56"/>
        <v>0.56497175141242939</v>
      </c>
      <c r="E345">
        <f t="shared" si="57"/>
        <v>3.2261471038597556E-2</v>
      </c>
      <c r="F345">
        <f t="shared" si="58"/>
        <v>-0.2317440202756218</v>
      </c>
      <c r="G345">
        <v>0</v>
      </c>
      <c r="H345">
        <f t="shared" si="59"/>
        <v>0.26400549131421935</v>
      </c>
      <c r="I345">
        <f t="shared" si="60"/>
        <v>-1.0673385899176768</v>
      </c>
      <c r="J345">
        <f t="shared" si="61"/>
        <v>1.0673385899176768</v>
      </c>
      <c r="K345">
        <f t="shared" si="62"/>
        <v>0.45110760602631583</v>
      </c>
      <c r="L345">
        <f t="shared" si="63"/>
        <v>0.54889239397368417</v>
      </c>
      <c r="M345">
        <f t="shared" si="64"/>
        <v>2.2167659925061516</v>
      </c>
      <c r="N345">
        <f t="shared" si="65"/>
        <v>1.8218507142366114</v>
      </c>
    </row>
    <row r="346" spans="1:14" x14ac:dyDescent="0.25">
      <c r="A346" s="4">
        <f>IF('True_Odds_Calculator_2-way'!A347="","",'True_Odds_Calculator_2-way'!A347)</f>
        <v>1.94</v>
      </c>
      <c r="B346" s="4">
        <f>IF('True_Odds_Calculator_2-way'!B347="","",'True_Odds_Calculator_2-way'!B347)</f>
        <v>1.94</v>
      </c>
      <c r="C346" s="4">
        <f t="shared" si="55"/>
        <v>0.51546391752577325</v>
      </c>
      <c r="D346">
        <f t="shared" si="56"/>
        <v>0.51546391752577325</v>
      </c>
      <c r="E346">
        <f t="shared" si="57"/>
        <v>3.0927835051546504E-2</v>
      </c>
      <c r="F346">
        <f t="shared" si="58"/>
        <v>-0.23477521521947065</v>
      </c>
      <c r="G346">
        <v>0</v>
      </c>
      <c r="H346">
        <f t="shared" si="59"/>
        <v>0.26570305027101715</v>
      </c>
      <c r="I346">
        <f t="shared" si="60"/>
        <v>-1.0638297872340428</v>
      </c>
      <c r="J346">
        <f t="shared" si="61"/>
        <v>1.0638297872340428</v>
      </c>
      <c r="K346">
        <f t="shared" si="62"/>
        <v>0.49999999999999989</v>
      </c>
      <c r="L346">
        <f t="shared" si="63"/>
        <v>0.49999999999999989</v>
      </c>
      <c r="M346">
        <f t="shared" si="64"/>
        <v>2.0000000000000004</v>
      </c>
      <c r="N346">
        <f t="shared" si="65"/>
        <v>2.0000000000000004</v>
      </c>
    </row>
    <row r="347" spans="1:14" x14ac:dyDescent="0.25">
      <c r="A347" s="4">
        <f>IF('True_Odds_Calculator_2-way'!A348="","",'True_Odds_Calculator_2-way'!A348)</f>
        <v>2.4300000000000002</v>
      </c>
      <c r="B347" s="4">
        <f>IF('True_Odds_Calculator_2-way'!B348="","",'True_Odds_Calculator_2-way'!B348)</f>
        <v>1.61</v>
      </c>
      <c r="C347" s="4">
        <f t="shared" si="55"/>
        <v>0.41152263374485593</v>
      </c>
      <c r="D347">
        <f t="shared" si="56"/>
        <v>0.6211180124223602</v>
      </c>
      <c r="E347">
        <f t="shared" si="57"/>
        <v>3.2640646167216181E-2</v>
      </c>
      <c r="F347">
        <f t="shared" si="58"/>
        <v>-0.22296347417120366</v>
      </c>
      <c r="G347">
        <v>0</v>
      </c>
      <c r="H347">
        <f t="shared" si="59"/>
        <v>0.25560412033841978</v>
      </c>
      <c r="I347">
        <f t="shared" si="60"/>
        <v>-1.0706981783012146</v>
      </c>
      <c r="J347">
        <f t="shared" si="61"/>
        <v>1.0706981783012146</v>
      </c>
      <c r="K347">
        <f t="shared" si="62"/>
        <v>0.39508539138067028</v>
      </c>
      <c r="L347">
        <f t="shared" si="63"/>
        <v>0.60491460861932955</v>
      </c>
      <c r="M347">
        <f t="shared" si="64"/>
        <v>2.5310983949707371</v>
      </c>
      <c r="N347">
        <f t="shared" si="65"/>
        <v>1.6531258887637414</v>
      </c>
    </row>
    <row r="348" spans="1:14" x14ac:dyDescent="0.25">
      <c r="A348" s="4">
        <f>IF('True_Odds_Calculator_2-way'!A349="","",'True_Odds_Calculator_2-way'!A349)</f>
        <v>2.38</v>
      </c>
      <c r="B348" s="4">
        <f>IF('True_Odds_Calculator_2-way'!B349="","",'True_Odds_Calculator_2-way'!B349)</f>
        <v>1.63</v>
      </c>
      <c r="C348" s="4">
        <f t="shared" si="55"/>
        <v>0.42016806722689076</v>
      </c>
      <c r="D348">
        <f t="shared" si="56"/>
        <v>0.61349693251533743</v>
      </c>
      <c r="E348">
        <f t="shared" si="57"/>
        <v>3.3664999742228252E-2</v>
      </c>
      <c r="F348">
        <f t="shared" si="58"/>
        <v>-0.22410682064236731</v>
      </c>
      <c r="G348">
        <v>0</v>
      </c>
      <c r="H348">
        <f t="shared" si="59"/>
        <v>0.25777182038459556</v>
      </c>
      <c r="I348">
        <f t="shared" si="60"/>
        <v>-1.0724824201463117</v>
      </c>
      <c r="J348">
        <f t="shared" si="61"/>
        <v>1.0724824201463117</v>
      </c>
      <c r="K348">
        <f t="shared" si="62"/>
        <v>0.40322162143360418</v>
      </c>
      <c r="L348">
        <f t="shared" si="63"/>
        <v>0.59677837856639582</v>
      </c>
      <c r="M348">
        <f t="shared" si="64"/>
        <v>2.4800257398019103</v>
      </c>
      <c r="N348">
        <f t="shared" si="65"/>
        <v>1.6756639246921761</v>
      </c>
    </row>
    <row r="349" spans="1:14" x14ac:dyDescent="0.25">
      <c r="A349" s="4">
        <f>IF('True_Odds_Calculator_2-way'!A350="","",'True_Odds_Calculator_2-way'!A350)</f>
        <v>2.06</v>
      </c>
      <c r="B349" s="4">
        <f>IF('True_Odds_Calculator_2-way'!B350="","",'True_Odds_Calculator_2-way'!B350)</f>
        <v>1.77</v>
      </c>
      <c r="C349" s="4">
        <f t="shared" si="55"/>
        <v>0.4854368932038835</v>
      </c>
      <c r="D349">
        <f t="shared" si="56"/>
        <v>0.56497175141242939</v>
      </c>
      <c r="E349">
        <f t="shared" si="57"/>
        <v>5.0408644616312781E-2</v>
      </c>
      <c r="F349">
        <f t="shared" si="58"/>
        <v>-0.2238494871372938</v>
      </c>
      <c r="G349">
        <v>0</v>
      </c>
      <c r="H349">
        <f t="shared" si="59"/>
        <v>0.27425813175360653</v>
      </c>
      <c r="I349">
        <f t="shared" si="60"/>
        <v>-1.1068829678133034</v>
      </c>
      <c r="J349">
        <f t="shared" si="61"/>
        <v>1.1068829678133034</v>
      </c>
      <c r="K349">
        <f t="shared" si="62"/>
        <v>0.46013061492834018</v>
      </c>
      <c r="L349">
        <f t="shared" si="63"/>
        <v>0.53986938507166005</v>
      </c>
      <c r="M349">
        <f t="shared" si="64"/>
        <v>2.1732959458821015</v>
      </c>
      <c r="N349">
        <f t="shared" si="65"/>
        <v>1.8522998852162438</v>
      </c>
    </row>
    <row r="350" spans="1:14" x14ac:dyDescent="0.25">
      <c r="A350" s="4">
        <f>IF('True_Odds_Calculator_2-way'!A351="","",'True_Odds_Calculator_2-way'!A351)</f>
        <v>1.68</v>
      </c>
      <c r="B350" s="4">
        <f>IF('True_Odds_Calculator_2-way'!B351="","",'True_Odds_Calculator_2-way'!B351)</f>
        <v>2.2200000000000002</v>
      </c>
      <c r="C350" s="4">
        <f t="shared" si="55"/>
        <v>0.59523809523809523</v>
      </c>
      <c r="D350">
        <f t="shared" si="56"/>
        <v>0.4504504504504504</v>
      </c>
      <c r="E350">
        <f t="shared" si="57"/>
        <v>4.5688545688545634E-2</v>
      </c>
      <c r="F350">
        <f t="shared" si="58"/>
        <v>-0.22243672243672252</v>
      </c>
      <c r="G350">
        <v>0</v>
      </c>
      <c r="H350">
        <f t="shared" si="59"/>
        <v>0.2681252681252681</v>
      </c>
      <c r="I350">
        <f t="shared" si="60"/>
        <v>-1.0979071877276467</v>
      </c>
      <c r="J350">
        <f t="shared" si="61"/>
        <v>1.0979071877276467</v>
      </c>
      <c r="K350">
        <f t="shared" si="62"/>
        <v>0.57254851307619281</v>
      </c>
      <c r="L350">
        <f t="shared" si="63"/>
        <v>0.42745148692380741</v>
      </c>
      <c r="M350">
        <f t="shared" si="64"/>
        <v>1.7465768876547993</v>
      </c>
      <c r="N350">
        <f t="shared" si="65"/>
        <v>2.3394467690277296</v>
      </c>
    </row>
    <row r="351" spans="1:14" x14ac:dyDescent="0.25">
      <c r="A351" s="4">
        <f>IF('True_Odds_Calculator_2-way'!A352="","",'True_Odds_Calculator_2-way'!A352)</f>
        <v>2.17</v>
      </c>
      <c r="B351" s="4">
        <f>IF('True_Odds_Calculator_2-way'!B352="","",'True_Odds_Calculator_2-way'!B352)</f>
        <v>1.75</v>
      </c>
      <c r="C351" s="4">
        <f t="shared" si="55"/>
        <v>0.46082949308755761</v>
      </c>
      <c r="D351">
        <f t="shared" si="56"/>
        <v>0.5714285714285714</v>
      </c>
      <c r="E351">
        <f t="shared" si="57"/>
        <v>3.2258064516129004E-2</v>
      </c>
      <c r="F351">
        <f t="shared" si="58"/>
        <v>-0.23107307439104674</v>
      </c>
      <c r="G351">
        <v>0</v>
      </c>
      <c r="H351">
        <f t="shared" si="59"/>
        <v>0.26333113890717574</v>
      </c>
      <c r="I351">
        <f t="shared" si="60"/>
        <v>-1.0675210253672476</v>
      </c>
      <c r="J351">
        <f t="shared" si="61"/>
        <v>1.0675210253672476</v>
      </c>
      <c r="K351">
        <f t="shared" si="62"/>
        <v>0.44464214228514221</v>
      </c>
      <c r="L351">
        <f t="shared" si="63"/>
        <v>0.55535785771485779</v>
      </c>
      <c r="M351">
        <f t="shared" si="64"/>
        <v>2.2489995996796797</v>
      </c>
      <c r="N351">
        <f t="shared" si="65"/>
        <v>1.8006407690254356</v>
      </c>
    </row>
    <row r="352" spans="1:14" x14ac:dyDescent="0.25">
      <c r="A352" s="4">
        <f>IF('True_Odds_Calculator_2-way'!A353="","",'True_Odds_Calculator_2-way'!A353)</f>
        <v>2.31</v>
      </c>
      <c r="B352" s="4">
        <f>IF('True_Odds_Calculator_2-way'!B353="","",'True_Odds_Calculator_2-way'!B353)</f>
        <v>1.68</v>
      </c>
      <c r="C352" s="4">
        <f t="shared" si="55"/>
        <v>0.4329004329004329</v>
      </c>
      <c r="D352">
        <f t="shared" si="56"/>
        <v>0.59523809523809523</v>
      </c>
      <c r="E352">
        <f t="shared" si="57"/>
        <v>2.813852813852824E-2</v>
      </c>
      <c r="F352">
        <f t="shared" si="58"/>
        <v>-0.22954030096887235</v>
      </c>
      <c r="G352">
        <v>0</v>
      </c>
      <c r="H352">
        <f t="shared" si="59"/>
        <v>0.25767882910740053</v>
      </c>
      <c r="I352">
        <f t="shared" si="60"/>
        <v>-1.0595217973953226</v>
      </c>
      <c r="J352">
        <f t="shared" si="61"/>
        <v>1.0595217973953226</v>
      </c>
      <c r="K352">
        <f t="shared" si="62"/>
        <v>0.41876510653929105</v>
      </c>
      <c r="L352">
        <f t="shared" si="63"/>
        <v>0.581234893460709</v>
      </c>
      <c r="M352">
        <f t="shared" si="64"/>
        <v>2.3879735545878726</v>
      </c>
      <c r="N352">
        <f t="shared" si="65"/>
        <v>1.7204748222288193</v>
      </c>
    </row>
    <row r="353" spans="1:14" x14ac:dyDescent="0.25">
      <c r="A353" s="4">
        <f>IF('True_Odds_Calculator_2-way'!A354="","",'True_Odds_Calculator_2-way'!A354)</f>
        <v>2.4500000000000002</v>
      </c>
      <c r="B353" s="4">
        <f>IF('True_Odds_Calculator_2-way'!B354="","",'True_Odds_Calculator_2-way'!B354)</f>
        <v>1.61</v>
      </c>
      <c r="C353" s="4">
        <f t="shared" si="55"/>
        <v>0.4081632653061224</v>
      </c>
      <c r="D353">
        <f t="shared" si="56"/>
        <v>0.6211180124223602</v>
      </c>
      <c r="E353">
        <f t="shared" si="57"/>
        <v>2.9281277728482547E-2</v>
      </c>
      <c r="F353">
        <f t="shared" si="58"/>
        <v>-0.22423627836227666</v>
      </c>
      <c r="G353">
        <v>0</v>
      </c>
      <c r="H353">
        <f t="shared" si="59"/>
        <v>0.25351755609075921</v>
      </c>
      <c r="I353">
        <f t="shared" si="60"/>
        <v>-1.0632884133003033</v>
      </c>
      <c r="J353">
        <f t="shared" si="61"/>
        <v>1.0632884133003033</v>
      </c>
      <c r="K353">
        <f t="shared" si="62"/>
        <v>0.39342690662395058</v>
      </c>
      <c r="L353">
        <f t="shared" si="63"/>
        <v>0.60657309337604948</v>
      </c>
      <c r="M353">
        <f t="shared" si="64"/>
        <v>2.5417681992854404</v>
      </c>
      <c r="N353">
        <f t="shared" si="65"/>
        <v>1.648605932113185</v>
      </c>
    </row>
    <row r="354" spans="1:14" x14ac:dyDescent="0.25">
      <c r="A354" s="4">
        <f>IF('True_Odds_Calculator_2-way'!A355="","",'True_Odds_Calculator_2-way'!A355)</f>
        <v>2.3199999999999998</v>
      </c>
      <c r="B354" s="4">
        <f>IF('True_Odds_Calculator_2-way'!B355="","",'True_Odds_Calculator_2-way'!B355)</f>
        <v>1.67</v>
      </c>
      <c r="C354" s="4">
        <f t="shared" si="55"/>
        <v>0.43103448275862072</v>
      </c>
      <c r="D354">
        <f t="shared" si="56"/>
        <v>0.5988023952095809</v>
      </c>
      <c r="E354">
        <f t="shared" si="57"/>
        <v>2.9836877968201669E-2</v>
      </c>
      <c r="F354">
        <f t="shared" si="58"/>
        <v>-0.22826760272558322</v>
      </c>
      <c r="G354">
        <v>0</v>
      </c>
      <c r="H354">
        <f t="shared" si="59"/>
        <v>0.25810448069378489</v>
      </c>
      <c r="I354">
        <f t="shared" si="60"/>
        <v>-1.0633485251477839</v>
      </c>
      <c r="J354">
        <f t="shared" si="61"/>
        <v>1.0633485251477839</v>
      </c>
      <c r="K354">
        <f t="shared" si="62"/>
        <v>0.41603913175492269</v>
      </c>
      <c r="L354">
        <f t="shared" si="63"/>
        <v>0.5839608682450772</v>
      </c>
      <c r="M354">
        <f t="shared" si="64"/>
        <v>2.4036200531950747</v>
      </c>
      <c r="N354">
        <f t="shared" si="65"/>
        <v>1.7124435118490151</v>
      </c>
    </row>
    <row r="355" spans="1:14" x14ac:dyDescent="0.25">
      <c r="A355" s="4">
        <f>IF('True_Odds_Calculator_2-way'!A356="","",'True_Odds_Calculator_2-way'!A356)</f>
        <v>2.85</v>
      </c>
      <c r="B355" s="4">
        <f>IF('True_Odds_Calculator_2-way'!B356="","",'True_Odds_Calculator_2-way'!B356)</f>
        <v>1.46</v>
      </c>
      <c r="C355" s="4">
        <f t="shared" si="55"/>
        <v>0.35087719298245612</v>
      </c>
      <c r="D355">
        <f t="shared" si="56"/>
        <v>0.68493150684931503</v>
      </c>
      <c r="E355">
        <f t="shared" si="57"/>
        <v>3.580869983177104E-2</v>
      </c>
      <c r="F355">
        <f t="shared" si="58"/>
        <v>-0.20451814467676055</v>
      </c>
      <c r="G355">
        <v>0</v>
      </c>
      <c r="H355">
        <f t="shared" si="59"/>
        <v>0.24032684450853159</v>
      </c>
      <c r="I355">
        <f t="shared" si="60"/>
        <v>-1.0840148207519442</v>
      </c>
      <c r="J355">
        <f t="shared" si="61"/>
        <v>1.0840148207519442</v>
      </c>
      <c r="K355">
        <f t="shared" si="62"/>
        <v>0.33273137587043533</v>
      </c>
      <c r="L355">
        <f t="shared" si="63"/>
        <v>0.667268624129565</v>
      </c>
      <c r="M355">
        <f t="shared" si="64"/>
        <v>3.0054274183910965</v>
      </c>
      <c r="N355">
        <f t="shared" si="65"/>
        <v>1.498646817545894</v>
      </c>
    </row>
    <row r="356" spans="1:14" x14ac:dyDescent="0.25">
      <c r="A356" s="4">
        <f>IF('True_Odds_Calculator_2-way'!A357="","",'True_Odds_Calculator_2-way'!A357)</f>
        <v>1.79</v>
      </c>
      <c r="B356" s="4">
        <f>IF('True_Odds_Calculator_2-way'!B357="","",'True_Odds_Calculator_2-way'!B357)</f>
        <v>2.09</v>
      </c>
      <c r="C356" s="4">
        <f t="shared" si="55"/>
        <v>0.55865921787709494</v>
      </c>
      <c r="D356">
        <f t="shared" si="56"/>
        <v>0.47846889952153115</v>
      </c>
      <c r="E356">
        <f t="shared" si="57"/>
        <v>3.7128117398625982E-2</v>
      </c>
      <c r="F356">
        <f t="shared" si="58"/>
        <v>-0.23017294378658693</v>
      </c>
      <c r="G356">
        <v>0</v>
      </c>
      <c r="H356">
        <f t="shared" si="59"/>
        <v>0.26730106118521291</v>
      </c>
      <c r="I356">
        <f t="shared" si="60"/>
        <v>-1.077638764691236</v>
      </c>
      <c r="J356">
        <f t="shared" si="61"/>
        <v>1.077638764691236</v>
      </c>
      <c r="K356">
        <f t="shared" si="62"/>
        <v>0.54015086574792148</v>
      </c>
      <c r="L356">
        <f t="shared" si="63"/>
        <v>0.45984913425207868</v>
      </c>
      <c r="M356">
        <f t="shared" si="64"/>
        <v>1.8513346241060764</v>
      </c>
      <c r="N356">
        <f t="shared" si="65"/>
        <v>2.1746262535134471</v>
      </c>
    </row>
    <row r="357" spans="1:14" x14ac:dyDescent="0.25">
      <c r="A357" s="4">
        <f>IF('True_Odds_Calculator_2-way'!A358="","",'True_Odds_Calculator_2-way'!A358)</f>
        <v>1.82</v>
      </c>
      <c r="B357" s="4">
        <f>IF('True_Odds_Calculator_2-way'!B358="","",'True_Odds_Calculator_2-way'!B358)</f>
        <v>2.04</v>
      </c>
      <c r="C357" s="4">
        <f t="shared" si="55"/>
        <v>0.54945054945054939</v>
      </c>
      <c r="D357">
        <f t="shared" si="56"/>
        <v>0.49019607843137253</v>
      </c>
      <c r="E357">
        <f t="shared" si="57"/>
        <v>3.9646627881921859E-2</v>
      </c>
      <c r="F357">
        <f t="shared" si="58"/>
        <v>-0.22969187675070035</v>
      </c>
      <c r="G357">
        <v>0</v>
      </c>
      <c r="H357">
        <f t="shared" si="59"/>
        <v>0.26933850463262221</v>
      </c>
      <c r="I357">
        <f t="shared" si="60"/>
        <v>-1.0828702045605247</v>
      </c>
      <c r="J357">
        <f t="shared" si="61"/>
        <v>1.0828702045605247</v>
      </c>
      <c r="K357">
        <f t="shared" si="62"/>
        <v>0.52967404341265611</v>
      </c>
      <c r="L357">
        <f t="shared" si="63"/>
        <v>0.47032595658734389</v>
      </c>
      <c r="M357">
        <f t="shared" si="64"/>
        <v>1.8879535677396304</v>
      </c>
      <c r="N357">
        <f t="shared" si="65"/>
        <v>2.1261850127429458</v>
      </c>
    </row>
    <row r="358" spans="1:14" x14ac:dyDescent="0.25">
      <c r="A358" s="4">
        <f>IF('True_Odds_Calculator_2-way'!A359="","",'True_Odds_Calculator_2-way'!A359)</f>
        <v>2.08</v>
      </c>
      <c r="B358" s="4">
        <f>IF('True_Odds_Calculator_2-way'!B359="","",'True_Odds_Calculator_2-way'!B359)</f>
        <v>1.79</v>
      </c>
      <c r="C358" s="4">
        <f t="shared" si="55"/>
        <v>0.48076923076923073</v>
      </c>
      <c r="D358">
        <f t="shared" si="56"/>
        <v>0.55865921787709494</v>
      </c>
      <c r="E358">
        <f t="shared" si="57"/>
        <v>3.9428448646325664E-2</v>
      </c>
      <c r="F358">
        <f t="shared" si="58"/>
        <v>-0.22915771379458527</v>
      </c>
      <c r="G358">
        <v>0</v>
      </c>
      <c r="H358">
        <f t="shared" si="59"/>
        <v>0.26858616244091099</v>
      </c>
      <c r="I358">
        <f t="shared" si="60"/>
        <v>-1.0826163374360513</v>
      </c>
      <c r="J358">
        <f t="shared" si="61"/>
        <v>1.0826163374360513</v>
      </c>
      <c r="K358">
        <f t="shared" si="62"/>
        <v>0.46099399689806597</v>
      </c>
      <c r="L358">
        <f t="shared" si="63"/>
        <v>0.53900600310193403</v>
      </c>
      <c r="M358">
        <f t="shared" si="64"/>
        <v>2.1692256444309357</v>
      </c>
      <c r="N358">
        <f t="shared" si="65"/>
        <v>1.8552669065744805</v>
      </c>
    </row>
    <row r="359" spans="1:14" x14ac:dyDescent="0.25">
      <c r="A359" s="4">
        <f>IF('True_Odds_Calculator_2-way'!A360="","",'True_Odds_Calculator_2-way'!A360)</f>
        <v>1.96</v>
      </c>
      <c r="B359" s="4">
        <f>IF('True_Odds_Calculator_2-way'!B360="","",'True_Odds_Calculator_2-way'!B360)</f>
        <v>1.89</v>
      </c>
      <c r="C359" s="4">
        <f t="shared" si="55"/>
        <v>0.51020408163265307</v>
      </c>
      <c r="D359">
        <f t="shared" si="56"/>
        <v>0.52910052910052918</v>
      </c>
      <c r="E359">
        <f t="shared" si="57"/>
        <v>3.9304610733182255E-2</v>
      </c>
      <c r="F359">
        <f t="shared" si="58"/>
        <v>-0.23064463880790409</v>
      </c>
      <c r="G359">
        <v>0</v>
      </c>
      <c r="H359">
        <f t="shared" si="59"/>
        <v>0.26994924954108634</v>
      </c>
      <c r="I359">
        <f t="shared" si="60"/>
        <v>-1.0818558060197889</v>
      </c>
      <c r="J359">
        <f t="shared" si="61"/>
        <v>1.0818558060197889</v>
      </c>
      <c r="K359">
        <f t="shared" si="62"/>
        <v>0.49053715233296324</v>
      </c>
      <c r="L359">
        <f t="shared" si="63"/>
        <v>0.50946284766703676</v>
      </c>
      <c r="M359">
        <f t="shared" si="64"/>
        <v>2.0385815737789974</v>
      </c>
      <c r="N359">
        <f t="shared" si="65"/>
        <v>1.9628516673576117</v>
      </c>
    </row>
    <row r="360" spans="1:14" x14ac:dyDescent="0.25">
      <c r="A360" s="4">
        <f>IF('True_Odds_Calculator_2-way'!A361="","",'True_Odds_Calculator_2-way'!A361)</f>
        <v>1.71</v>
      </c>
      <c r="B360" s="4">
        <f>IF('True_Odds_Calculator_2-way'!B361="","",'True_Odds_Calculator_2-way'!B361)</f>
        <v>2.17</v>
      </c>
      <c r="C360" s="4">
        <f t="shared" si="55"/>
        <v>0.58479532163742687</v>
      </c>
      <c r="D360">
        <f t="shared" si="56"/>
        <v>0.46082949308755761</v>
      </c>
      <c r="E360">
        <f t="shared" si="57"/>
        <v>4.5624814724984475E-2</v>
      </c>
      <c r="F360">
        <f t="shared" si="58"/>
        <v>-0.22386611690516611</v>
      </c>
      <c r="G360">
        <v>0</v>
      </c>
      <c r="H360">
        <f t="shared" si="59"/>
        <v>0.26949093163015064</v>
      </c>
      <c r="I360">
        <f t="shared" si="60"/>
        <v>-1.097180031127722</v>
      </c>
      <c r="J360">
        <f t="shared" si="61"/>
        <v>1.097180031127722</v>
      </c>
      <c r="K360">
        <f t="shared" si="62"/>
        <v>0.56211423509174197</v>
      </c>
      <c r="L360">
        <f t="shared" si="63"/>
        <v>0.43788576490825809</v>
      </c>
      <c r="M360">
        <f t="shared" si="64"/>
        <v>1.7789978221006826</v>
      </c>
      <c r="N360">
        <f t="shared" si="65"/>
        <v>2.283700636419435</v>
      </c>
    </row>
    <row r="361" spans="1:14" x14ac:dyDescent="0.25">
      <c r="A361" s="4">
        <f>IF('True_Odds_Calculator_2-way'!A362="","",'True_Odds_Calculator_2-way'!A362)</f>
        <v>1.85</v>
      </c>
      <c r="B361" s="4">
        <f>IF('True_Odds_Calculator_2-way'!B362="","",'True_Odds_Calculator_2-way'!B362)</f>
        <v>2.0099999999999998</v>
      </c>
      <c r="C361" s="4">
        <f t="shared" si="55"/>
        <v>0.54054054054054046</v>
      </c>
      <c r="D361">
        <f t="shared" si="56"/>
        <v>0.49751243781094534</v>
      </c>
      <c r="E361">
        <f t="shared" si="57"/>
        <v>3.80529783514858E-2</v>
      </c>
      <c r="F361">
        <f t="shared" si="58"/>
        <v>-0.23087266370848458</v>
      </c>
      <c r="G361">
        <v>0</v>
      </c>
      <c r="H361">
        <f t="shared" si="59"/>
        <v>0.26892564205997044</v>
      </c>
      <c r="I361">
        <f t="shared" si="60"/>
        <v>-1.0792693660942112</v>
      </c>
      <c r="J361">
        <f t="shared" si="61"/>
        <v>1.0792693660942112</v>
      </c>
      <c r="K361">
        <f t="shared" si="62"/>
        <v>0.52154530755074879</v>
      </c>
      <c r="L361">
        <f t="shared" si="63"/>
        <v>0.47845469244925098</v>
      </c>
      <c r="M361">
        <f t="shared" si="64"/>
        <v>1.91737896118008</v>
      </c>
      <c r="N361">
        <f t="shared" si="65"/>
        <v>2.0900620597551534</v>
      </c>
    </row>
    <row r="362" spans="1:14" x14ac:dyDescent="0.25">
      <c r="A362" s="4">
        <f>IF('True_Odds_Calculator_2-way'!A363="","",'True_Odds_Calculator_2-way'!A363)</f>
        <v>1.67</v>
      </c>
      <c r="B362" s="4">
        <f>IF('True_Odds_Calculator_2-way'!B363="","",'True_Odds_Calculator_2-way'!B363)</f>
        <v>2.2599999999999998</v>
      </c>
      <c r="C362" s="4">
        <f t="shared" si="55"/>
        <v>0.5988023952095809</v>
      </c>
      <c r="D362">
        <f t="shared" si="56"/>
        <v>0.44247787610619471</v>
      </c>
      <c r="E362">
        <f t="shared" si="57"/>
        <v>4.1280271315775607E-2</v>
      </c>
      <c r="F362">
        <f t="shared" si="58"/>
        <v>-0.22367654072386189</v>
      </c>
      <c r="G362">
        <v>0</v>
      </c>
      <c r="H362">
        <f t="shared" si="59"/>
        <v>0.26495681203963756</v>
      </c>
      <c r="I362">
        <f t="shared" si="60"/>
        <v>-1.0883719140805657</v>
      </c>
      <c r="J362">
        <f t="shared" si="61"/>
        <v>1.0883719140805657</v>
      </c>
      <c r="K362">
        <f t="shared" si="62"/>
        <v>0.57829903412404526</v>
      </c>
      <c r="L362">
        <f t="shared" si="63"/>
        <v>0.42170096587595468</v>
      </c>
      <c r="M362">
        <f t="shared" si="64"/>
        <v>1.729209182433979</v>
      </c>
      <c r="N362">
        <f t="shared" si="65"/>
        <v>2.3713486117415123</v>
      </c>
    </row>
    <row r="363" spans="1:14" x14ac:dyDescent="0.25">
      <c r="A363" s="4">
        <f>IF('True_Odds_Calculator_2-way'!A364="","",'True_Odds_Calculator_2-way'!A364)</f>
        <v>1.56</v>
      </c>
      <c r="B363" s="4">
        <f>IF('True_Odds_Calculator_2-way'!B364="","",'True_Odds_Calculator_2-way'!B364)</f>
        <v>2.5</v>
      </c>
      <c r="C363" s="4">
        <f t="shared" si="55"/>
        <v>0.64102564102564097</v>
      </c>
      <c r="D363">
        <f t="shared" si="56"/>
        <v>0.4</v>
      </c>
      <c r="E363">
        <f t="shared" si="57"/>
        <v>4.102564102564088E-2</v>
      </c>
      <c r="F363">
        <f t="shared" si="58"/>
        <v>-0.21538461538461551</v>
      </c>
      <c r="G363">
        <v>0</v>
      </c>
      <c r="H363">
        <f t="shared" si="59"/>
        <v>0.25641025641025639</v>
      </c>
      <c r="I363">
        <f t="shared" si="60"/>
        <v>-1.0910894511799616</v>
      </c>
      <c r="J363">
        <f t="shared" si="61"/>
        <v>1.0910894511799616</v>
      </c>
      <c r="K363">
        <f t="shared" si="62"/>
        <v>0.62072857554131078</v>
      </c>
      <c r="L363">
        <f t="shared" si="63"/>
        <v>0.3792714244586895</v>
      </c>
      <c r="M363">
        <f t="shared" si="64"/>
        <v>1.6110100926607782</v>
      </c>
      <c r="N363">
        <f t="shared" si="65"/>
        <v>2.6366341767699417</v>
      </c>
    </row>
    <row r="364" spans="1:14" x14ac:dyDescent="0.25">
      <c r="A364" s="4">
        <f>IF('True_Odds_Calculator_2-way'!A365="","",'True_Odds_Calculator_2-way'!A365)</f>
        <v>2.21</v>
      </c>
      <c r="B364" s="4">
        <f>IF('True_Odds_Calculator_2-way'!B365="","",'True_Odds_Calculator_2-way'!B365)</f>
        <v>1.74</v>
      </c>
      <c r="C364" s="4">
        <f t="shared" si="55"/>
        <v>0.45248868778280543</v>
      </c>
      <c r="D364">
        <f t="shared" si="56"/>
        <v>0.57471264367816088</v>
      </c>
      <c r="E364">
        <f t="shared" si="57"/>
        <v>2.720133146096626E-2</v>
      </c>
      <c r="F364">
        <f t="shared" si="58"/>
        <v>-0.23284963852915186</v>
      </c>
      <c r="G364">
        <v>0</v>
      </c>
      <c r="H364">
        <f t="shared" si="59"/>
        <v>0.26005096999011806</v>
      </c>
      <c r="I364">
        <f t="shared" si="60"/>
        <v>-1.0567967158529021</v>
      </c>
      <c r="J364">
        <f t="shared" si="61"/>
        <v>1.0567967158529021</v>
      </c>
      <c r="K364">
        <f t="shared" si="62"/>
        <v>0.43884208377593403</v>
      </c>
      <c r="L364">
        <f t="shared" si="63"/>
        <v>0.56115791622406608</v>
      </c>
      <c r="M364">
        <f t="shared" si="64"/>
        <v>2.2787240261820116</v>
      </c>
      <c r="N364">
        <f t="shared" si="65"/>
        <v>1.7820295697311479</v>
      </c>
    </row>
    <row r="365" spans="1:14" x14ac:dyDescent="0.25">
      <c r="A365" s="4">
        <f>IF('True_Odds_Calculator_2-way'!A366="","",'True_Odds_Calculator_2-way'!A366)</f>
        <v>1.32</v>
      </c>
      <c r="B365" s="4">
        <f>IF('True_Odds_Calculator_2-way'!B366="","",'True_Odds_Calculator_2-way'!B366)</f>
        <v>3.59</v>
      </c>
      <c r="C365" s="4">
        <f t="shared" si="55"/>
        <v>0.75757575757575757</v>
      </c>
      <c r="D365">
        <f t="shared" si="56"/>
        <v>0.2785515320334262</v>
      </c>
      <c r="E365">
        <f t="shared" si="57"/>
        <v>3.6127289609183766E-2</v>
      </c>
      <c r="F365">
        <f t="shared" si="58"/>
        <v>-0.17489659829492699</v>
      </c>
      <c r="G365">
        <v>0</v>
      </c>
      <c r="H365">
        <f t="shared" si="59"/>
        <v>0.21102388790411075</v>
      </c>
      <c r="I365">
        <f t="shared" si="60"/>
        <v>-1.098436937909367</v>
      </c>
      <c r="J365">
        <f t="shared" si="61"/>
        <v>1.098436937909367</v>
      </c>
      <c r="K365">
        <f t="shared" si="62"/>
        <v>0.73991870742762833</v>
      </c>
      <c r="L365">
        <f t="shared" si="63"/>
        <v>0.26008129257237156</v>
      </c>
      <c r="M365">
        <f t="shared" si="64"/>
        <v>1.3514998201309978</v>
      </c>
      <c r="N365">
        <f t="shared" si="65"/>
        <v>3.8449516691852601</v>
      </c>
    </row>
    <row r="366" spans="1:14" x14ac:dyDescent="0.25">
      <c r="A366" s="4">
        <f>IF('True_Odds_Calculator_2-way'!A367="","",'True_Odds_Calculator_2-way'!A367)</f>
        <v>1.87</v>
      </c>
      <c r="B366" s="4">
        <f>IF('True_Odds_Calculator_2-way'!B367="","",'True_Odds_Calculator_2-way'!B367)</f>
        <v>2.0499999999999998</v>
      </c>
      <c r="C366" s="4">
        <f t="shared" si="55"/>
        <v>0.53475935828876997</v>
      </c>
      <c r="D366">
        <f t="shared" si="56"/>
        <v>0.48780487804878053</v>
      </c>
      <c r="E366">
        <f t="shared" si="57"/>
        <v>2.2564236337550447E-2</v>
      </c>
      <c r="F366">
        <f t="shared" si="58"/>
        <v>-0.23829398721794715</v>
      </c>
      <c r="G366">
        <v>0</v>
      </c>
      <c r="H366">
        <f t="shared" si="59"/>
        <v>0.26085822355549759</v>
      </c>
      <c r="I366">
        <f t="shared" si="60"/>
        <v>-1.0462747009572406</v>
      </c>
      <c r="J366">
        <f t="shared" si="61"/>
        <v>1.0462747009572406</v>
      </c>
      <c r="K366">
        <f t="shared" si="62"/>
        <v>0.5234892259753362</v>
      </c>
      <c r="L366">
        <f t="shared" si="63"/>
        <v>0.47651077402466374</v>
      </c>
      <c r="M366">
        <f t="shared" si="64"/>
        <v>1.9102589898327997</v>
      </c>
      <c r="N366">
        <f t="shared" si="65"/>
        <v>2.0985884360051026</v>
      </c>
    </row>
    <row r="367" spans="1:14" x14ac:dyDescent="0.25">
      <c r="A367" s="4">
        <f>IF('True_Odds_Calculator_2-way'!A368="","",'True_Odds_Calculator_2-way'!A368)</f>
        <v>1.64</v>
      </c>
      <c r="B367" s="4">
        <f>IF('True_Odds_Calculator_2-way'!B368="","",'True_Odds_Calculator_2-way'!B368)</f>
        <v>2.39</v>
      </c>
      <c r="C367" s="4">
        <f t="shared" si="55"/>
        <v>0.6097560975609756</v>
      </c>
      <c r="D367">
        <f t="shared" si="56"/>
        <v>0.41841004184100417</v>
      </c>
      <c r="E367">
        <f t="shared" si="57"/>
        <v>2.8166139401979873E-2</v>
      </c>
      <c r="F367">
        <f t="shared" si="58"/>
        <v>-0.22696193489131533</v>
      </c>
      <c r="G367">
        <v>0</v>
      </c>
      <c r="H367">
        <f t="shared" si="59"/>
        <v>0.2551280742932952</v>
      </c>
      <c r="I367">
        <f t="shared" si="60"/>
        <v>-1.0602361620999639</v>
      </c>
      <c r="J367">
        <f t="shared" si="61"/>
        <v>1.0602361620999639</v>
      </c>
      <c r="K367">
        <f t="shared" si="62"/>
        <v>0.59575188026116299</v>
      </c>
      <c r="L367">
        <f t="shared" si="63"/>
        <v>0.4042481197388369</v>
      </c>
      <c r="M367">
        <f t="shared" si="64"/>
        <v>1.6785511437439771</v>
      </c>
      <c r="N367">
        <f t="shared" si="65"/>
        <v>2.4737282653189494</v>
      </c>
    </row>
    <row r="368" spans="1:14" x14ac:dyDescent="0.25">
      <c r="A368" s="4">
        <f>IF('True_Odds_Calculator_2-way'!A369="","",'True_Odds_Calculator_2-way'!A369)</f>
        <v>1.79</v>
      </c>
      <c r="B368" s="4">
        <f>IF('True_Odds_Calculator_2-way'!B369="","",'True_Odds_Calculator_2-way'!B369)</f>
        <v>2.12</v>
      </c>
      <c r="C368" s="4">
        <f t="shared" si="55"/>
        <v>0.55865921787709494</v>
      </c>
      <c r="D368">
        <f t="shared" si="56"/>
        <v>0.47169811320754712</v>
      </c>
      <c r="E368">
        <f t="shared" si="57"/>
        <v>3.0357331084642114E-2</v>
      </c>
      <c r="F368">
        <f t="shared" si="58"/>
        <v>-0.23316116791398755</v>
      </c>
      <c r="G368">
        <v>0</v>
      </c>
      <c r="H368">
        <f t="shared" si="59"/>
        <v>0.26351849899862967</v>
      </c>
      <c r="I368">
        <f t="shared" si="60"/>
        <v>-1.0631081389064057</v>
      </c>
      <c r="J368">
        <f t="shared" si="61"/>
        <v>1.0631081389064057</v>
      </c>
      <c r="K368">
        <f t="shared" si="62"/>
        <v>0.54352096574427933</v>
      </c>
      <c r="L368">
        <f t="shared" si="63"/>
        <v>0.4564790342557204</v>
      </c>
      <c r="M368">
        <f t="shared" si="64"/>
        <v>1.8398554297360612</v>
      </c>
      <c r="N368">
        <f t="shared" si="65"/>
        <v>2.1906811155751749</v>
      </c>
    </row>
    <row r="369" spans="1:14" x14ac:dyDescent="0.25">
      <c r="A369" s="4">
        <f>IF('True_Odds_Calculator_2-way'!A370="","",'True_Odds_Calculator_2-way'!A370)</f>
        <v>1.47</v>
      </c>
      <c r="B369" s="4">
        <f>IF('True_Odds_Calculator_2-way'!B370="","",'True_Odds_Calculator_2-way'!B370)</f>
        <v>2.65</v>
      </c>
      <c r="C369" s="4">
        <f t="shared" si="55"/>
        <v>0.68027210884353739</v>
      </c>
      <c r="D369">
        <f t="shared" si="56"/>
        <v>0.37735849056603776</v>
      </c>
      <c r="E369">
        <f t="shared" si="57"/>
        <v>5.7630599409575156E-2</v>
      </c>
      <c r="F369">
        <f t="shared" si="58"/>
        <v>-0.19907585675779749</v>
      </c>
      <c r="G369">
        <v>0</v>
      </c>
      <c r="H369">
        <f t="shared" si="59"/>
        <v>0.25670645616737264</v>
      </c>
      <c r="I369">
        <f t="shared" si="60"/>
        <v>-1.1355574187124045</v>
      </c>
      <c r="J369">
        <f t="shared" si="61"/>
        <v>1.1355574187124045</v>
      </c>
      <c r="K369">
        <f t="shared" si="62"/>
        <v>0.65201289982078825</v>
      </c>
      <c r="L369">
        <f t="shared" si="63"/>
        <v>0.34798710017921153</v>
      </c>
      <c r="M369">
        <f t="shared" si="64"/>
        <v>1.5337119867948306</v>
      </c>
      <c r="N369">
        <f t="shared" si="65"/>
        <v>2.8736697408754672</v>
      </c>
    </row>
    <row r="370" spans="1:14" x14ac:dyDescent="0.25">
      <c r="A370" s="4">
        <f>IF('True_Odds_Calculator_2-way'!A371="","",'True_Odds_Calculator_2-way'!A371)</f>
        <v>1.78</v>
      </c>
      <c r="B370" s="4">
        <f>IF('True_Odds_Calculator_2-way'!B371="","",'True_Odds_Calculator_2-way'!B371)</f>
        <v>2.14</v>
      </c>
      <c r="C370" s="4">
        <f t="shared" si="55"/>
        <v>0.5617977528089888</v>
      </c>
      <c r="D370">
        <f t="shared" si="56"/>
        <v>0.46728971962616822</v>
      </c>
      <c r="E370">
        <f t="shared" si="57"/>
        <v>2.908747243515708E-2</v>
      </c>
      <c r="F370">
        <f t="shared" si="58"/>
        <v>-0.23343484196156661</v>
      </c>
      <c r="G370">
        <v>0</v>
      </c>
      <c r="H370">
        <f t="shared" si="59"/>
        <v>0.26252231439672374</v>
      </c>
      <c r="I370">
        <f t="shared" si="60"/>
        <v>-1.0604746049596299</v>
      </c>
      <c r="J370">
        <f t="shared" si="61"/>
        <v>1.0604746049596299</v>
      </c>
      <c r="K370">
        <f t="shared" si="62"/>
        <v>0.54729439241638145</v>
      </c>
      <c r="L370">
        <f t="shared" si="63"/>
        <v>0.45270560758361844</v>
      </c>
      <c r="M370">
        <f t="shared" si="64"/>
        <v>1.8271701918685113</v>
      </c>
      <c r="N370">
        <f t="shared" si="65"/>
        <v>2.2089410496539781</v>
      </c>
    </row>
    <row r="371" spans="1:14" x14ac:dyDescent="0.25">
      <c r="A371" s="4">
        <f>IF('True_Odds_Calculator_2-way'!A372="","",'True_Odds_Calculator_2-way'!A372)</f>
        <v>1.87</v>
      </c>
      <c r="B371" s="4">
        <f>IF('True_Odds_Calculator_2-way'!B372="","",'True_Odds_Calculator_2-way'!B372)</f>
        <v>2.02</v>
      </c>
      <c r="C371" s="4">
        <f t="shared" si="55"/>
        <v>0.53475935828876997</v>
      </c>
      <c r="D371">
        <f t="shared" si="56"/>
        <v>0.49504950495049505</v>
      </c>
      <c r="E371">
        <f t="shared" si="57"/>
        <v>2.9808863239265015E-2</v>
      </c>
      <c r="F371">
        <f t="shared" si="58"/>
        <v>-0.23492349234923493</v>
      </c>
      <c r="G371">
        <v>0</v>
      </c>
      <c r="H371">
        <f t="shared" si="59"/>
        <v>0.2647323555885</v>
      </c>
      <c r="I371">
        <f t="shared" si="60"/>
        <v>-1.0615495921641367</v>
      </c>
      <c r="J371">
        <f t="shared" si="61"/>
        <v>1.0615495921641367</v>
      </c>
      <c r="K371">
        <f t="shared" si="62"/>
        <v>0.51987261275696728</v>
      </c>
      <c r="L371">
        <f t="shared" si="63"/>
        <v>0.48012738724303272</v>
      </c>
      <c r="M371">
        <f t="shared" si="64"/>
        <v>1.9235481451827992</v>
      </c>
      <c r="N371">
        <f t="shared" si="65"/>
        <v>2.0827805840074194</v>
      </c>
    </row>
    <row r="372" spans="1:14" x14ac:dyDescent="0.25">
      <c r="A372" s="4">
        <f>IF('True_Odds_Calculator_2-way'!A373="","",'True_Odds_Calculator_2-way'!A373)</f>
        <v>2.0699999999999998</v>
      </c>
      <c r="B372" s="4">
        <f>IF('True_Odds_Calculator_2-way'!B373="","",'True_Odds_Calculator_2-way'!B373)</f>
        <v>1.83</v>
      </c>
      <c r="C372" s="4">
        <f t="shared" si="55"/>
        <v>0.48309178743961356</v>
      </c>
      <c r="D372">
        <f t="shared" si="56"/>
        <v>0.54644808743169393</v>
      </c>
      <c r="E372">
        <f t="shared" si="57"/>
        <v>2.9539874871307603E-2</v>
      </c>
      <c r="F372">
        <f t="shared" si="58"/>
        <v>-0.23444470842902765</v>
      </c>
      <c r="G372">
        <v>0</v>
      </c>
      <c r="H372">
        <f t="shared" si="59"/>
        <v>0.26398458330033525</v>
      </c>
      <c r="I372">
        <f t="shared" si="60"/>
        <v>-1.0611311532512866</v>
      </c>
      <c r="J372">
        <f t="shared" si="61"/>
        <v>1.0611311532512866</v>
      </c>
      <c r="K372">
        <f t="shared" si="62"/>
        <v>0.46829407167694814</v>
      </c>
      <c r="L372">
        <f t="shared" si="63"/>
        <v>0.53170592832305175</v>
      </c>
      <c r="M372">
        <f t="shared" si="64"/>
        <v>2.1354103339788768</v>
      </c>
      <c r="N372">
        <f t="shared" si="65"/>
        <v>1.8807388571985679</v>
      </c>
    </row>
    <row r="373" spans="1:14" x14ac:dyDescent="0.25">
      <c r="A373" s="4">
        <f>IF('True_Odds_Calculator_2-way'!A374="","",'True_Odds_Calculator_2-way'!A374)</f>
        <v>2.06</v>
      </c>
      <c r="B373" s="4">
        <f>IF('True_Odds_Calculator_2-way'!B374="","",'True_Odds_Calculator_2-way'!B374)</f>
        <v>1.84</v>
      </c>
      <c r="C373" s="4">
        <f t="shared" si="55"/>
        <v>0.4854368932038835</v>
      </c>
      <c r="D373">
        <f t="shared" si="56"/>
        <v>0.54347826086956519</v>
      </c>
      <c r="E373">
        <f t="shared" si="57"/>
        <v>2.891515407344869E-2</v>
      </c>
      <c r="F373">
        <f t="shared" si="58"/>
        <v>-0.23490924440692273</v>
      </c>
      <c r="G373">
        <v>0</v>
      </c>
      <c r="H373">
        <f t="shared" si="59"/>
        <v>0.26382439848037148</v>
      </c>
      <c r="I373">
        <f t="shared" si="60"/>
        <v>-1.0597597584982434</v>
      </c>
      <c r="J373">
        <f t="shared" si="61"/>
        <v>1.0597597584982434</v>
      </c>
      <c r="K373">
        <f t="shared" si="62"/>
        <v>0.47095494984925418</v>
      </c>
      <c r="L373">
        <f t="shared" si="63"/>
        <v>0.52904505015074577</v>
      </c>
      <c r="M373">
        <f t="shared" si="64"/>
        <v>2.123345344008138</v>
      </c>
      <c r="N373">
        <f t="shared" si="65"/>
        <v>1.8901981971385247</v>
      </c>
    </row>
    <row r="374" spans="1:14" x14ac:dyDescent="0.25">
      <c r="A374" s="4">
        <f>IF('True_Odds_Calculator_2-way'!A375="","",'True_Odds_Calculator_2-way'!A375)</f>
        <v>2.41</v>
      </c>
      <c r="B374" s="4">
        <f>IF('True_Odds_Calculator_2-way'!B375="","",'True_Odds_Calculator_2-way'!B375)</f>
        <v>1.61</v>
      </c>
      <c r="C374" s="4">
        <f t="shared" si="55"/>
        <v>0.41493775933609955</v>
      </c>
      <c r="D374">
        <f t="shared" si="56"/>
        <v>0.6211180124223602</v>
      </c>
      <c r="E374">
        <f t="shared" si="57"/>
        <v>3.6055771758459754E-2</v>
      </c>
      <c r="F374">
        <f t="shared" si="58"/>
        <v>-0.22166954459936605</v>
      </c>
      <c r="G374">
        <v>0</v>
      </c>
      <c r="H374">
        <f t="shared" si="59"/>
        <v>0.25772531635782581</v>
      </c>
      <c r="I374">
        <f t="shared" si="60"/>
        <v>-1.0782650440285155</v>
      </c>
      <c r="J374">
        <f t="shared" si="61"/>
        <v>1.0782650440285155</v>
      </c>
      <c r="K374">
        <f t="shared" si="62"/>
        <v>0.39676970546115803</v>
      </c>
      <c r="L374">
        <f t="shared" si="63"/>
        <v>0.60323029453884203</v>
      </c>
      <c r="M374">
        <f t="shared" si="64"/>
        <v>2.5203537120802069</v>
      </c>
      <c r="N374">
        <f t="shared" si="65"/>
        <v>1.6577416768573945</v>
      </c>
    </row>
    <row r="375" spans="1:14" x14ac:dyDescent="0.25">
      <c r="A375" s="4">
        <f>IF('True_Odds_Calculator_2-way'!A376="","",'True_Odds_Calculator_2-way'!A376)</f>
        <v>2.59</v>
      </c>
      <c r="B375" s="4">
        <f>IF('True_Odds_Calculator_2-way'!B376="","",'True_Odds_Calculator_2-way'!B376)</f>
        <v>1.54</v>
      </c>
      <c r="C375" s="4">
        <f t="shared" si="55"/>
        <v>0.38610038610038611</v>
      </c>
      <c r="D375">
        <f t="shared" si="56"/>
        <v>0.64935064935064934</v>
      </c>
      <c r="E375">
        <f t="shared" si="57"/>
        <v>3.5451035451035562E-2</v>
      </c>
      <c r="F375">
        <f t="shared" si="58"/>
        <v>-0.21526350097778657</v>
      </c>
      <c r="G375">
        <v>0</v>
      </c>
      <c r="H375">
        <f t="shared" si="59"/>
        <v>0.25071453642882213</v>
      </c>
      <c r="I375">
        <f t="shared" si="60"/>
        <v>-1.0792065137302937</v>
      </c>
      <c r="J375">
        <f t="shared" si="61"/>
        <v>1.0792065137302937</v>
      </c>
      <c r="K375">
        <f t="shared" si="62"/>
        <v>0.36819686922745715</v>
      </c>
      <c r="L375">
        <f t="shared" si="63"/>
        <v>0.6318031307725428</v>
      </c>
      <c r="M375">
        <f t="shared" si="64"/>
        <v>2.7159383568311668</v>
      </c>
      <c r="N375">
        <f t="shared" si="65"/>
        <v>1.5827715174143586</v>
      </c>
    </row>
    <row r="376" spans="1:14" x14ac:dyDescent="0.25">
      <c r="A376" s="4">
        <f>IF('True_Odds_Calculator_2-way'!A377="","",'True_Odds_Calculator_2-way'!A377)</f>
        <v>2.4900000000000002</v>
      </c>
      <c r="B376" s="4">
        <f>IF('True_Odds_Calculator_2-way'!B377="","",'True_Odds_Calculator_2-way'!B377)</f>
        <v>1.58</v>
      </c>
      <c r="C376" s="4">
        <f t="shared" si="55"/>
        <v>0.40160642570281119</v>
      </c>
      <c r="D376">
        <f t="shared" si="56"/>
        <v>0.63291139240506322</v>
      </c>
      <c r="E376">
        <f t="shared" si="57"/>
        <v>3.4517818107874465E-2</v>
      </c>
      <c r="F376">
        <f t="shared" si="58"/>
        <v>-0.21966346398251235</v>
      </c>
      <c r="G376">
        <v>0</v>
      </c>
      <c r="H376">
        <f t="shared" si="59"/>
        <v>0.25418128209038682</v>
      </c>
      <c r="I376">
        <f t="shared" si="60"/>
        <v>-1.0757042116817492</v>
      </c>
      <c r="J376">
        <f t="shared" si="61"/>
        <v>1.0757042116817492</v>
      </c>
      <c r="K376">
        <f t="shared" si="62"/>
        <v>0.38420173597293183</v>
      </c>
      <c r="L376">
        <f t="shared" si="63"/>
        <v>0.61579826402706817</v>
      </c>
      <c r="M376">
        <f t="shared" si="64"/>
        <v>2.6027992754058067</v>
      </c>
      <c r="N376">
        <f t="shared" si="65"/>
        <v>1.6239084427754149</v>
      </c>
    </row>
    <row r="377" spans="1:14" x14ac:dyDescent="0.25">
      <c r="A377" s="4">
        <f>IF('True_Odds_Calculator_2-way'!A378="","",'True_Odds_Calculator_2-way'!A378)</f>
        <v>2.1</v>
      </c>
      <c r="B377" s="4">
        <f>IF('True_Odds_Calculator_2-way'!B378="","",'True_Odds_Calculator_2-way'!B378)</f>
        <v>1.81</v>
      </c>
      <c r="C377" s="4">
        <f t="shared" si="55"/>
        <v>0.47619047619047616</v>
      </c>
      <c r="D377">
        <f t="shared" si="56"/>
        <v>0.5524861878453039</v>
      </c>
      <c r="E377">
        <f t="shared" si="57"/>
        <v>2.8676664035780064E-2</v>
      </c>
      <c r="F377">
        <f t="shared" si="58"/>
        <v>-0.23441199684293612</v>
      </c>
      <c r="G377">
        <v>0</v>
      </c>
      <c r="H377">
        <f t="shared" si="59"/>
        <v>0.26308866087871613</v>
      </c>
      <c r="I377">
        <f t="shared" si="60"/>
        <v>-1.0594028769395469</v>
      </c>
      <c r="J377">
        <f t="shared" si="61"/>
        <v>1.0594028769395469</v>
      </c>
      <c r="K377">
        <f t="shared" si="62"/>
        <v>0.46182056328667725</v>
      </c>
      <c r="L377">
        <f t="shared" si="63"/>
        <v>0.5381794367133228</v>
      </c>
      <c r="M377">
        <f t="shared" si="64"/>
        <v>2.1653431646335015</v>
      </c>
      <c r="N377">
        <f t="shared" si="65"/>
        <v>1.8581163303210331</v>
      </c>
    </row>
    <row r="378" spans="1:14" x14ac:dyDescent="0.25">
      <c r="A378" s="4">
        <f>IF('True_Odds_Calculator_2-way'!A379="","",'True_Odds_Calculator_2-way'!A379)</f>
        <v>1.75</v>
      </c>
      <c r="B378" s="4">
        <f>IF('True_Odds_Calculator_2-way'!B379="","",'True_Odds_Calculator_2-way'!B379)</f>
        <v>2.19</v>
      </c>
      <c r="C378" s="4">
        <f t="shared" si="55"/>
        <v>0.5714285714285714</v>
      </c>
      <c r="D378">
        <f t="shared" si="56"/>
        <v>0.45662100456621008</v>
      </c>
      <c r="E378">
        <f t="shared" si="57"/>
        <v>2.8049575994781417E-2</v>
      </c>
      <c r="F378">
        <f t="shared" si="58"/>
        <v>-0.23287671232876717</v>
      </c>
      <c r="G378">
        <v>0</v>
      </c>
      <c r="H378">
        <f t="shared" si="59"/>
        <v>0.26092628832354858</v>
      </c>
      <c r="I378">
        <f t="shared" si="60"/>
        <v>-1.0585122480499263</v>
      </c>
      <c r="J378">
        <f t="shared" si="61"/>
        <v>1.0585122480499263</v>
      </c>
      <c r="K378">
        <f t="shared" si="62"/>
        <v>0.55744958776236542</v>
      </c>
      <c r="L378">
        <f t="shared" si="63"/>
        <v>0.44255041223763469</v>
      </c>
      <c r="M378">
        <f t="shared" si="64"/>
        <v>1.7938841860374448</v>
      </c>
      <c r="N378">
        <f t="shared" si="65"/>
        <v>2.2596295751794115</v>
      </c>
    </row>
    <row r="379" spans="1:14" x14ac:dyDescent="0.25">
      <c r="A379" s="4">
        <f>IF('True_Odds_Calculator_2-way'!A380="","",'True_Odds_Calculator_2-way'!A380)</f>
        <v>1.99</v>
      </c>
      <c r="B379" s="4">
        <f>IF('True_Odds_Calculator_2-way'!B380="","",'True_Odds_Calculator_2-way'!B380)</f>
        <v>1.9</v>
      </c>
      <c r="C379" s="4">
        <f t="shared" si="55"/>
        <v>0.50251256281407031</v>
      </c>
      <c r="D379">
        <f t="shared" si="56"/>
        <v>0.52631578947368418</v>
      </c>
      <c r="E379">
        <f t="shared" si="57"/>
        <v>2.8828352287754377E-2</v>
      </c>
      <c r="F379">
        <f t="shared" si="58"/>
        <v>-0.23565194393017741</v>
      </c>
      <c r="G379">
        <v>0</v>
      </c>
      <c r="H379">
        <f t="shared" si="59"/>
        <v>0.26448029621793173</v>
      </c>
      <c r="I379">
        <f t="shared" si="60"/>
        <v>-1.0594028769395465</v>
      </c>
      <c r="J379">
        <f t="shared" si="61"/>
        <v>1.0594028769395465</v>
      </c>
      <c r="K379">
        <f t="shared" si="62"/>
        <v>0.48808848170151553</v>
      </c>
      <c r="L379">
        <f t="shared" si="63"/>
        <v>0.51191151829848447</v>
      </c>
      <c r="M379">
        <f t="shared" si="64"/>
        <v>2.0488088481701512</v>
      </c>
      <c r="N379">
        <f t="shared" si="65"/>
        <v>1.9534625892455926</v>
      </c>
    </row>
    <row r="380" spans="1:14" x14ac:dyDescent="0.25">
      <c r="A380" s="4">
        <f>IF('True_Odds_Calculator_2-way'!A381="","",'True_Odds_Calculator_2-way'!A381)</f>
        <v>2.93</v>
      </c>
      <c r="B380" s="4">
        <f>IF('True_Odds_Calculator_2-way'!B381="","",'True_Odds_Calculator_2-way'!B381)</f>
        <v>1.44</v>
      </c>
      <c r="C380" s="4">
        <f t="shared" si="55"/>
        <v>0.34129692832764502</v>
      </c>
      <c r="D380">
        <f t="shared" si="56"/>
        <v>0.69444444444444442</v>
      </c>
      <c r="E380">
        <f t="shared" si="57"/>
        <v>3.5741372772089441E-2</v>
      </c>
      <c r="F380">
        <f t="shared" si="58"/>
        <v>-0.20127038301099742</v>
      </c>
      <c r="G380">
        <v>0</v>
      </c>
      <c r="H380">
        <f t="shared" si="59"/>
        <v>0.23701175578308681</v>
      </c>
      <c r="I380">
        <f t="shared" si="60"/>
        <v>-1.0851630742824558</v>
      </c>
      <c r="J380">
        <f t="shared" si="61"/>
        <v>1.0851630742824558</v>
      </c>
      <c r="K380">
        <f t="shared" si="62"/>
        <v>0.32316810918165234</v>
      </c>
      <c r="L380">
        <f t="shared" si="63"/>
        <v>0.67683189081834771</v>
      </c>
      <c r="M380">
        <f t="shared" si="64"/>
        <v>3.0943647333651398</v>
      </c>
      <c r="N380">
        <f t="shared" si="65"/>
        <v>1.4774717526842809</v>
      </c>
    </row>
    <row r="381" spans="1:14" x14ac:dyDescent="0.25">
      <c r="A381" s="4">
        <f>IF('True_Odds_Calculator_2-way'!A382="","",'True_Odds_Calculator_2-way'!A382)</f>
        <v>1.96</v>
      </c>
      <c r="B381" s="4">
        <f>IF('True_Odds_Calculator_2-way'!B382="","",'True_Odds_Calculator_2-way'!B382)</f>
        <v>1.94</v>
      </c>
      <c r="C381" s="4">
        <f t="shared" si="55"/>
        <v>0.51020408163265307</v>
      </c>
      <c r="D381">
        <f t="shared" si="56"/>
        <v>0.51546391752577325</v>
      </c>
      <c r="E381">
        <f t="shared" si="57"/>
        <v>2.5667999158426325E-2</v>
      </c>
      <c r="F381">
        <f t="shared" si="58"/>
        <v>-0.23732379549758043</v>
      </c>
      <c r="G381">
        <v>0</v>
      </c>
      <c r="H381">
        <f t="shared" si="59"/>
        <v>0.26299179465600675</v>
      </c>
      <c r="I381">
        <f t="shared" si="60"/>
        <v>-1.052689901333149</v>
      </c>
      <c r="J381">
        <f t="shared" si="61"/>
        <v>1.052689901333149</v>
      </c>
      <c r="K381">
        <f t="shared" si="62"/>
        <v>0.49736834815166897</v>
      </c>
      <c r="L381">
        <f t="shared" si="63"/>
        <v>0.50263165184833114</v>
      </c>
      <c r="M381">
        <f t="shared" si="64"/>
        <v>2.0105823052798226</v>
      </c>
      <c r="N381">
        <f t="shared" si="65"/>
        <v>1.9895285072531594</v>
      </c>
    </row>
    <row r="382" spans="1:14" x14ac:dyDescent="0.25">
      <c r="A382" s="4">
        <f>IF('True_Odds_Calculator_2-way'!A383="","",'True_Odds_Calculator_2-way'!A383)</f>
        <v>1.88</v>
      </c>
      <c r="B382" s="4">
        <f>IF('True_Odds_Calculator_2-way'!B383="","",'True_Odds_Calculator_2-way'!B383)</f>
        <v>2.02</v>
      </c>
      <c r="C382" s="4">
        <f t="shared" si="55"/>
        <v>0.53191489361702127</v>
      </c>
      <c r="D382">
        <f t="shared" si="56"/>
        <v>0.49504950495049505</v>
      </c>
      <c r="E382">
        <f t="shared" si="57"/>
        <v>2.6964398567516312E-2</v>
      </c>
      <c r="F382">
        <f t="shared" si="58"/>
        <v>-0.23635980619338537</v>
      </c>
      <c r="G382">
        <v>0</v>
      </c>
      <c r="H382">
        <f t="shared" si="59"/>
        <v>0.26332420476090163</v>
      </c>
      <c r="I382">
        <f t="shared" si="60"/>
        <v>-1.0555008273018724</v>
      </c>
      <c r="J382">
        <f t="shared" si="61"/>
        <v>1.0555008273018724</v>
      </c>
      <c r="K382">
        <f t="shared" si="62"/>
        <v>0.51844612438456505</v>
      </c>
      <c r="L382">
        <f t="shared" si="63"/>
        <v>0.48155387561543506</v>
      </c>
      <c r="M382">
        <f t="shared" si="64"/>
        <v>1.9288407280256479</v>
      </c>
      <c r="N382">
        <f t="shared" si="65"/>
        <v>2.0766108438479098</v>
      </c>
    </row>
    <row r="383" spans="1:14" x14ac:dyDescent="0.25">
      <c r="A383" s="4">
        <f>IF('True_Odds_Calculator_2-way'!A384="","",'True_Odds_Calculator_2-way'!A384)</f>
        <v>1.89</v>
      </c>
      <c r="B383" s="4">
        <f>IF('True_Odds_Calculator_2-way'!B384="","",'True_Odds_Calculator_2-way'!B384)</f>
        <v>1.96</v>
      </c>
      <c r="C383" s="4">
        <f t="shared" si="55"/>
        <v>0.52910052910052918</v>
      </c>
      <c r="D383">
        <f t="shared" si="56"/>
        <v>0.51020408163265307</v>
      </c>
      <c r="E383">
        <f t="shared" si="57"/>
        <v>3.9304610733182255E-2</v>
      </c>
      <c r="F383">
        <f t="shared" si="58"/>
        <v>-0.23064463880790409</v>
      </c>
      <c r="G383">
        <v>0</v>
      </c>
      <c r="H383">
        <f t="shared" si="59"/>
        <v>0.26994924954108634</v>
      </c>
      <c r="I383">
        <f t="shared" si="60"/>
        <v>-1.0818558060197889</v>
      </c>
      <c r="J383">
        <f t="shared" si="61"/>
        <v>1.0818558060197889</v>
      </c>
      <c r="K383">
        <f t="shared" si="62"/>
        <v>0.50946284766703676</v>
      </c>
      <c r="L383">
        <f t="shared" si="63"/>
        <v>0.49053715233296324</v>
      </c>
      <c r="M383">
        <f t="shared" si="64"/>
        <v>1.9628516673576117</v>
      </c>
      <c r="N383">
        <f t="shared" si="65"/>
        <v>2.0385815737789974</v>
      </c>
    </row>
    <row r="384" spans="1:14" x14ac:dyDescent="0.25">
      <c r="A384" s="4">
        <f>IF('True_Odds_Calculator_2-way'!A385="","",'True_Odds_Calculator_2-way'!A385)</f>
        <v>1.87</v>
      </c>
      <c r="B384" s="4">
        <f>IF('True_Odds_Calculator_2-way'!B385="","",'True_Odds_Calculator_2-way'!B385)</f>
        <v>1.98</v>
      </c>
      <c r="C384" s="4">
        <f t="shared" si="55"/>
        <v>0.53475935828876997</v>
      </c>
      <c r="D384">
        <f t="shared" si="56"/>
        <v>0.50505050505050508</v>
      </c>
      <c r="E384">
        <f t="shared" si="57"/>
        <v>3.9809863339275164E-2</v>
      </c>
      <c r="F384">
        <f t="shared" si="58"/>
        <v>-0.23027062064495207</v>
      </c>
      <c r="G384">
        <v>0</v>
      </c>
      <c r="H384">
        <f t="shared" si="59"/>
        <v>0.27008048398422729</v>
      </c>
      <c r="I384">
        <f t="shared" si="60"/>
        <v>-1.0829972051127195</v>
      </c>
      <c r="J384">
        <f t="shared" si="61"/>
        <v>1.0829972051127195</v>
      </c>
      <c r="K384">
        <f t="shared" si="62"/>
        <v>0.51487802655359671</v>
      </c>
      <c r="L384">
        <f t="shared" si="63"/>
        <v>0.48512197344640295</v>
      </c>
      <c r="M384">
        <f t="shared" si="64"/>
        <v>1.9422075684480664</v>
      </c>
      <c r="N384">
        <f t="shared" si="65"/>
        <v>2.0613372610104652</v>
      </c>
    </row>
    <row r="385" spans="1:14" x14ac:dyDescent="0.25">
      <c r="A385" s="4">
        <f>IF('True_Odds_Calculator_2-way'!A386="","",'True_Odds_Calculator_2-way'!A386)</f>
        <v>1.58</v>
      </c>
      <c r="B385" s="4">
        <f>IF('True_Odds_Calculator_2-way'!B386="","",'True_Odds_Calculator_2-way'!B386)</f>
        <v>2.4300000000000002</v>
      </c>
      <c r="C385" s="4">
        <f t="shared" si="55"/>
        <v>0.63291139240506322</v>
      </c>
      <c r="D385">
        <f t="shared" si="56"/>
        <v>0.41152263374485593</v>
      </c>
      <c r="E385">
        <f t="shared" si="57"/>
        <v>4.4434026149919204E-2</v>
      </c>
      <c r="F385">
        <f t="shared" si="58"/>
        <v>-0.21602333697973641</v>
      </c>
      <c r="G385">
        <v>0</v>
      </c>
      <c r="H385">
        <f t="shared" si="59"/>
        <v>0.26045736312965562</v>
      </c>
      <c r="I385">
        <f t="shared" si="60"/>
        <v>-1.0980395534147549</v>
      </c>
      <c r="J385">
        <f t="shared" si="61"/>
        <v>1.0980395534147549</v>
      </c>
      <c r="K385">
        <f t="shared" si="62"/>
        <v>0.61092469929153193</v>
      </c>
      <c r="L385">
        <f t="shared" si="63"/>
        <v>0.38907530070846807</v>
      </c>
      <c r="M385">
        <f t="shared" si="64"/>
        <v>1.636862940980558</v>
      </c>
      <c r="N385">
        <f t="shared" si="65"/>
        <v>2.5701965613830993</v>
      </c>
    </row>
    <row r="386" spans="1:14" x14ac:dyDescent="0.25">
      <c r="A386" s="4">
        <f>IF('True_Odds_Calculator_2-way'!A387="","",'True_Odds_Calculator_2-way'!A387)</f>
        <v>1.63</v>
      </c>
      <c r="B386" s="4">
        <f>IF('True_Odds_Calculator_2-way'!B387="","",'True_Odds_Calculator_2-way'!B387)</f>
        <v>2.33</v>
      </c>
      <c r="C386" s="4">
        <f t="shared" si="55"/>
        <v>0.61349693251533743</v>
      </c>
      <c r="D386">
        <f t="shared" si="56"/>
        <v>0.42918454935622319</v>
      </c>
      <c r="E386">
        <f t="shared" si="57"/>
        <v>4.2681481871560623E-2</v>
      </c>
      <c r="F386">
        <f t="shared" si="58"/>
        <v>-0.22062192264145974</v>
      </c>
      <c r="G386">
        <v>0</v>
      </c>
      <c r="H386">
        <f t="shared" si="59"/>
        <v>0.26330340451302037</v>
      </c>
      <c r="I386">
        <f t="shared" si="60"/>
        <v>-1.0924558755741036</v>
      </c>
      <c r="J386">
        <f t="shared" si="61"/>
        <v>1.0924558755741036</v>
      </c>
      <c r="K386">
        <f t="shared" si="62"/>
        <v>0.59233031693779803</v>
      </c>
      <c r="L386">
        <f t="shared" si="63"/>
        <v>0.40766968306220203</v>
      </c>
      <c r="M386">
        <f t="shared" si="64"/>
        <v>1.688247201611685</v>
      </c>
      <c r="N386">
        <f t="shared" si="65"/>
        <v>2.4529663145135583</v>
      </c>
    </row>
    <row r="387" spans="1:14" x14ac:dyDescent="0.25">
      <c r="A387" s="4">
        <f>IF('True_Odds_Calculator_2-way'!A388="","",'True_Odds_Calculator_2-way'!A388)</f>
        <v>1.58</v>
      </c>
      <c r="B387" s="4">
        <f>IF('True_Odds_Calculator_2-way'!B388="","",'True_Odds_Calculator_2-way'!B388)</f>
        <v>2.44</v>
      </c>
      <c r="C387" s="4">
        <f t="shared" ref="C387:C450" si="66">1/A387</f>
        <v>0.63291139240506322</v>
      </c>
      <c r="D387">
        <f t="shared" ref="D387:D450" si="67">1/B387</f>
        <v>0.4098360655737705</v>
      </c>
      <c r="E387">
        <f t="shared" ref="E387:E450" si="68">C387+D387-1</f>
        <v>4.2747457978833836E-2</v>
      </c>
      <c r="F387">
        <f t="shared" ref="F387:F450" si="69">C387+D387-(C387*D387)-1</f>
        <v>-0.21664245694127404</v>
      </c>
      <c r="G387">
        <v>0</v>
      </c>
      <c r="H387">
        <f t="shared" ref="H387:H450" si="70">C387*D387</f>
        <v>0.25938991492010788</v>
      </c>
      <c r="I387">
        <f t="shared" ref="I387:I450" si="71">((-4*F387*H387)^0.5)/(2*F387)</f>
        <v>-1.0942202738310214</v>
      </c>
      <c r="J387">
        <f t="shared" ref="J387:J450" si="72">(-((-4*F387*H387)^0.5))/(2*F387)</f>
        <v>1.0942202738310214</v>
      </c>
      <c r="K387">
        <f t="shared" ref="K387:K450" si="73">IF(A387="","",(C387/($J387+C387-($J387*C387))))</f>
        <v>0.61175258987945458</v>
      </c>
      <c r="L387">
        <f t="shared" ref="L387:L450" si="74">IF(B387="","",(D387/($J387+D387-($J387*D387))))</f>
        <v>0.38824741012054537</v>
      </c>
      <c r="M387">
        <f t="shared" ref="M387:M450" si="75">IF(A387="","",1/K387)</f>
        <v>1.6346477588219925</v>
      </c>
      <c r="N387">
        <f t="shared" ref="N387:N450" si="76">IF(B387="","",1/L387)</f>
        <v>2.5756771943166705</v>
      </c>
    </row>
    <row r="388" spans="1:14" x14ac:dyDescent="0.25">
      <c r="A388" s="4">
        <f>IF('True_Odds_Calculator_2-way'!A389="","",'True_Odds_Calculator_2-way'!A389)</f>
        <v>1.53</v>
      </c>
      <c r="B388" s="4">
        <f>IF('True_Odds_Calculator_2-way'!B389="","",'True_Odds_Calculator_2-way'!B389)</f>
        <v>2.64</v>
      </c>
      <c r="C388" s="4">
        <f t="shared" si="66"/>
        <v>0.65359477124183007</v>
      </c>
      <c r="D388">
        <f t="shared" si="67"/>
        <v>0.37878787878787878</v>
      </c>
      <c r="E388">
        <f t="shared" si="68"/>
        <v>3.2382650029708859E-2</v>
      </c>
      <c r="F388">
        <f t="shared" si="69"/>
        <v>-0.21519112695583287</v>
      </c>
      <c r="G388">
        <v>0</v>
      </c>
      <c r="H388">
        <f t="shared" si="70"/>
        <v>0.2475737769855417</v>
      </c>
      <c r="I388">
        <f t="shared" si="71"/>
        <v>-1.0726058003503602</v>
      </c>
      <c r="J388">
        <f t="shared" si="72"/>
        <v>1.0726058003503602</v>
      </c>
      <c r="K388">
        <f t="shared" si="73"/>
        <v>0.63755949399591605</v>
      </c>
      <c r="L388">
        <f t="shared" si="74"/>
        <v>0.36244050600408406</v>
      </c>
      <c r="M388">
        <f t="shared" si="75"/>
        <v>1.5684810741856909</v>
      </c>
      <c r="N388">
        <f t="shared" si="76"/>
        <v>2.7590735125745902</v>
      </c>
    </row>
    <row r="389" spans="1:14" x14ac:dyDescent="0.25">
      <c r="A389" s="4">
        <f>IF('True_Odds_Calculator_2-way'!A390="","",'True_Odds_Calculator_2-way'!A390)</f>
        <v>2.16</v>
      </c>
      <c r="B389" s="4">
        <f>IF('True_Odds_Calculator_2-way'!B390="","",'True_Odds_Calculator_2-way'!B390)</f>
        <v>1.75</v>
      </c>
      <c r="C389" s="4">
        <f t="shared" si="66"/>
        <v>0.46296296296296291</v>
      </c>
      <c r="D389">
        <f t="shared" si="67"/>
        <v>0.5714285714285714</v>
      </c>
      <c r="E389">
        <f t="shared" si="68"/>
        <v>3.4391534391534417E-2</v>
      </c>
      <c r="F389">
        <f t="shared" si="69"/>
        <v>-0.23015873015873001</v>
      </c>
      <c r="G389">
        <v>0</v>
      </c>
      <c r="H389">
        <f t="shared" si="70"/>
        <v>0.26455026455026448</v>
      </c>
      <c r="I389">
        <f t="shared" si="71"/>
        <v>-1.0721125348377951</v>
      </c>
      <c r="J389">
        <f t="shared" si="72"/>
        <v>1.0721125348377951</v>
      </c>
      <c r="K389">
        <f t="shared" si="73"/>
        <v>0.44570220807044264</v>
      </c>
      <c r="L389">
        <f t="shared" si="74"/>
        <v>0.55429779192955719</v>
      </c>
      <c r="M389">
        <f t="shared" si="75"/>
        <v>2.2436505404118421</v>
      </c>
      <c r="N389">
        <f t="shared" si="76"/>
        <v>1.8040844011283466</v>
      </c>
    </row>
    <row r="390" spans="1:14" x14ac:dyDescent="0.25">
      <c r="A390" s="4">
        <f>IF('True_Odds_Calculator_2-way'!A391="","",'True_Odds_Calculator_2-way'!A391)</f>
        <v>2.17</v>
      </c>
      <c r="B390" s="4">
        <f>IF('True_Odds_Calculator_2-way'!B391="","",'True_Odds_Calculator_2-way'!B391)</f>
        <v>1.76</v>
      </c>
      <c r="C390" s="4">
        <f t="shared" si="66"/>
        <v>0.46082949308755761</v>
      </c>
      <c r="D390">
        <f t="shared" si="67"/>
        <v>0.56818181818181823</v>
      </c>
      <c r="E390">
        <f t="shared" si="68"/>
        <v>2.9011311269375728E-2</v>
      </c>
      <c r="F390">
        <f t="shared" si="69"/>
        <v>-0.2328236279849184</v>
      </c>
      <c r="G390">
        <v>0</v>
      </c>
      <c r="H390">
        <f t="shared" si="70"/>
        <v>0.26183493925429413</v>
      </c>
      <c r="I390">
        <f t="shared" si="71"/>
        <v>-1.0604746049596294</v>
      </c>
      <c r="J390">
        <f t="shared" si="72"/>
        <v>1.0604746049596294</v>
      </c>
      <c r="K390">
        <f t="shared" si="73"/>
        <v>0.44627809446366512</v>
      </c>
      <c r="L390">
        <f t="shared" si="74"/>
        <v>0.55372190553633505</v>
      </c>
      <c r="M390">
        <f t="shared" si="75"/>
        <v>2.2407552878027661</v>
      </c>
      <c r="N390">
        <f t="shared" si="76"/>
        <v>1.8059606997693183</v>
      </c>
    </row>
    <row r="391" spans="1:14" x14ac:dyDescent="0.25">
      <c r="A391" s="4">
        <f>IF('True_Odds_Calculator_2-way'!A392="","",'True_Odds_Calculator_2-way'!A392)</f>
        <v>2.67</v>
      </c>
      <c r="B391" s="4">
        <f>IF('True_Odds_Calculator_2-way'!B392="","",'True_Odds_Calculator_2-way'!B392)</f>
        <v>1.53</v>
      </c>
      <c r="C391" s="4">
        <f t="shared" si="66"/>
        <v>0.37453183520599254</v>
      </c>
      <c r="D391">
        <f t="shared" si="67"/>
        <v>0.65359477124183007</v>
      </c>
      <c r="E391">
        <f t="shared" si="68"/>
        <v>2.81266064478225E-2</v>
      </c>
      <c r="F391">
        <f t="shared" si="69"/>
        <v>-0.21666544270642096</v>
      </c>
      <c r="G391">
        <v>0</v>
      </c>
      <c r="H391">
        <f t="shared" si="70"/>
        <v>0.24479204915424349</v>
      </c>
      <c r="I391">
        <f t="shared" si="71"/>
        <v>-1.0629279561748655</v>
      </c>
      <c r="J391">
        <f t="shared" si="72"/>
        <v>1.0629279561748655</v>
      </c>
      <c r="K391">
        <f t="shared" si="73"/>
        <v>0.36034871404418739</v>
      </c>
      <c r="L391">
        <f t="shared" si="74"/>
        <v>0.63965128595581267</v>
      </c>
      <c r="M391">
        <f t="shared" si="75"/>
        <v>2.7750896868120249</v>
      </c>
      <c r="N391">
        <f t="shared" si="76"/>
        <v>1.5633518167726788</v>
      </c>
    </row>
    <row r="392" spans="1:14" x14ac:dyDescent="0.25">
      <c r="A392" s="4">
        <f>IF('True_Odds_Calculator_2-way'!A393="","",'True_Odds_Calculator_2-way'!A393)</f>
        <v>1.7</v>
      </c>
      <c r="B392" s="4">
        <f>IF('True_Odds_Calculator_2-way'!B393="","",'True_Odds_Calculator_2-way'!B393)</f>
        <v>2.19</v>
      </c>
      <c r="C392" s="4">
        <f t="shared" si="66"/>
        <v>0.58823529411764708</v>
      </c>
      <c r="D392">
        <f t="shared" si="67"/>
        <v>0.45662100456621008</v>
      </c>
      <c r="E392">
        <f t="shared" si="68"/>
        <v>4.485629868385721E-2</v>
      </c>
      <c r="F392">
        <f t="shared" si="69"/>
        <v>-0.22374429223744285</v>
      </c>
      <c r="G392">
        <v>0</v>
      </c>
      <c r="H392">
        <f t="shared" si="70"/>
        <v>0.26860059092130006</v>
      </c>
      <c r="I392">
        <f t="shared" si="71"/>
        <v>-1.0956642697819581</v>
      </c>
      <c r="J392">
        <f t="shared" si="72"/>
        <v>1.0956642697819581</v>
      </c>
      <c r="K392">
        <f t="shared" si="73"/>
        <v>0.56594216994210034</v>
      </c>
      <c r="L392">
        <f t="shared" si="74"/>
        <v>0.43405783005789961</v>
      </c>
      <c r="M392">
        <f t="shared" si="75"/>
        <v>1.7669649888473706</v>
      </c>
      <c r="N392">
        <f t="shared" si="76"/>
        <v>2.3038404810405297</v>
      </c>
    </row>
    <row r="393" spans="1:14" x14ac:dyDescent="0.25">
      <c r="A393" s="4">
        <f>IF('True_Odds_Calculator_2-way'!A394="","",'True_Odds_Calculator_2-way'!A394)</f>
        <v>1.68</v>
      </c>
      <c r="B393" s="4">
        <f>IF('True_Odds_Calculator_2-way'!B394="","",'True_Odds_Calculator_2-way'!B394)</f>
        <v>2.23</v>
      </c>
      <c r="C393" s="4">
        <f t="shared" si="66"/>
        <v>0.59523809523809523</v>
      </c>
      <c r="D393">
        <f t="shared" si="67"/>
        <v>0.44843049327354262</v>
      </c>
      <c r="E393">
        <f t="shared" si="68"/>
        <v>4.3668588511637907E-2</v>
      </c>
      <c r="F393">
        <f t="shared" si="69"/>
        <v>-0.22325432415118507</v>
      </c>
      <c r="G393">
        <v>0</v>
      </c>
      <c r="H393">
        <f t="shared" si="70"/>
        <v>0.26692291266282298</v>
      </c>
      <c r="I393">
        <f t="shared" si="71"/>
        <v>-1.0934350421017387</v>
      </c>
      <c r="J393">
        <f t="shared" si="72"/>
        <v>1.0934350421017387</v>
      </c>
      <c r="K393">
        <f t="shared" si="73"/>
        <v>0.57354714688382902</v>
      </c>
      <c r="L393">
        <f t="shared" si="74"/>
        <v>0.42645285311617104</v>
      </c>
      <c r="M393">
        <f t="shared" si="75"/>
        <v>1.743535828629182</v>
      </c>
      <c r="N393">
        <f t="shared" si="76"/>
        <v>2.3449251017851385</v>
      </c>
    </row>
    <row r="394" spans="1:14" x14ac:dyDescent="0.25">
      <c r="A394" s="4">
        <f>IF('True_Odds_Calculator_2-way'!A395="","",'True_Odds_Calculator_2-way'!A395)</f>
        <v>1.79</v>
      </c>
      <c r="B394" s="4">
        <f>IF('True_Odds_Calculator_2-way'!B395="","",'True_Odds_Calculator_2-way'!B395)</f>
        <v>2.0699999999999998</v>
      </c>
      <c r="C394" s="4">
        <f t="shared" si="66"/>
        <v>0.55865921787709494</v>
      </c>
      <c r="D394">
        <f t="shared" si="67"/>
        <v>0.48309178743961356</v>
      </c>
      <c r="E394">
        <f t="shared" si="68"/>
        <v>4.17510053167085E-2</v>
      </c>
      <c r="F394">
        <f t="shared" si="69"/>
        <v>-0.22813267481715382</v>
      </c>
      <c r="G394">
        <v>0</v>
      </c>
      <c r="H394">
        <f t="shared" si="70"/>
        <v>0.26988368013386232</v>
      </c>
      <c r="I394">
        <f t="shared" si="71"/>
        <v>-1.0876635272089796</v>
      </c>
      <c r="J394">
        <f t="shared" si="72"/>
        <v>1.0876635272089796</v>
      </c>
      <c r="K394">
        <f t="shared" si="73"/>
        <v>0.53785007303660493</v>
      </c>
      <c r="L394">
        <f t="shared" si="74"/>
        <v>0.46214992696339507</v>
      </c>
      <c r="M394">
        <f t="shared" si="75"/>
        <v>1.8592541864950944</v>
      </c>
      <c r="N394">
        <f t="shared" si="76"/>
        <v>2.1637999741136076</v>
      </c>
    </row>
    <row r="395" spans="1:14" x14ac:dyDescent="0.25">
      <c r="A395" s="4">
        <f>IF('True_Odds_Calculator_2-way'!A396="","",'True_Odds_Calculator_2-way'!A396)</f>
        <v>1.75</v>
      </c>
      <c r="B395" s="4">
        <f>IF('True_Odds_Calculator_2-way'!B396="","",'True_Odds_Calculator_2-way'!B396)</f>
        <v>2.11</v>
      </c>
      <c r="C395" s="4">
        <f t="shared" si="66"/>
        <v>0.5714285714285714</v>
      </c>
      <c r="D395">
        <f t="shared" si="67"/>
        <v>0.47393364928909953</v>
      </c>
      <c r="E395">
        <f t="shared" si="68"/>
        <v>4.5362220717670931E-2</v>
      </c>
      <c r="F395">
        <f t="shared" si="69"/>
        <v>-0.22545700744752883</v>
      </c>
      <c r="G395">
        <v>0</v>
      </c>
      <c r="H395">
        <f t="shared" si="70"/>
        <v>0.27081922816519971</v>
      </c>
      <c r="I395">
        <f t="shared" si="71"/>
        <v>-1.0959932487023818</v>
      </c>
      <c r="J395">
        <f t="shared" si="72"/>
        <v>1.0959932487023818</v>
      </c>
      <c r="K395">
        <f t="shared" si="73"/>
        <v>0.54884894570907516</v>
      </c>
      <c r="L395">
        <f t="shared" si="74"/>
        <v>0.45115105429092489</v>
      </c>
      <c r="M395">
        <f t="shared" si="75"/>
        <v>1.8219949365267862</v>
      </c>
      <c r="N395">
        <f t="shared" si="76"/>
        <v>2.216552506059644</v>
      </c>
    </row>
    <row r="396" spans="1:14" x14ac:dyDescent="0.25">
      <c r="A396" s="4">
        <f>IF('True_Odds_Calculator_2-way'!A397="","",'True_Odds_Calculator_2-way'!A397)</f>
        <v>1.62</v>
      </c>
      <c r="B396" s="4">
        <f>IF('True_Odds_Calculator_2-way'!B397="","",'True_Odds_Calculator_2-way'!B397)</f>
        <v>2.37</v>
      </c>
      <c r="C396" s="4">
        <f t="shared" si="66"/>
        <v>0.61728395061728392</v>
      </c>
      <c r="D396">
        <f t="shared" si="67"/>
        <v>0.42194092827004215</v>
      </c>
      <c r="E396">
        <f t="shared" si="68"/>
        <v>3.9224878887325954E-2</v>
      </c>
      <c r="F396">
        <f t="shared" si="69"/>
        <v>-0.22123248424232966</v>
      </c>
      <c r="G396">
        <v>0</v>
      </c>
      <c r="H396">
        <f t="shared" si="70"/>
        <v>0.26045736312965562</v>
      </c>
      <c r="I396">
        <f t="shared" si="71"/>
        <v>-1.0850353103361388</v>
      </c>
      <c r="J396">
        <f t="shared" si="72"/>
        <v>1.0850353103361388</v>
      </c>
      <c r="K396">
        <f t="shared" si="73"/>
        <v>0.59782800986731122</v>
      </c>
      <c r="L396">
        <f t="shared" si="74"/>
        <v>0.40217199013268901</v>
      </c>
      <c r="M396">
        <f t="shared" si="75"/>
        <v>1.672721892408406</v>
      </c>
      <c r="N396">
        <f t="shared" si="76"/>
        <v>2.4864983751605103</v>
      </c>
    </row>
    <row r="397" spans="1:14" x14ac:dyDescent="0.25">
      <c r="A397" s="4">
        <f>IF('True_Odds_Calculator_2-way'!A398="","",'True_Odds_Calculator_2-way'!A398)</f>
        <v>1.49</v>
      </c>
      <c r="B397" s="4">
        <f>IF('True_Odds_Calculator_2-way'!B398="","",'True_Odds_Calculator_2-way'!B398)</f>
        <v>2.75</v>
      </c>
      <c r="C397" s="4">
        <f t="shared" si="66"/>
        <v>0.67114093959731547</v>
      </c>
      <c r="D397">
        <f t="shared" si="67"/>
        <v>0.36363636363636365</v>
      </c>
      <c r="E397">
        <f t="shared" si="68"/>
        <v>3.4777303233679113E-2</v>
      </c>
      <c r="F397">
        <f t="shared" si="69"/>
        <v>-0.2092739475289811</v>
      </c>
      <c r="G397">
        <v>0</v>
      </c>
      <c r="H397">
        <f t="shared" si="70"/>
        <v>0.24405125076266018</v>
      </c>
      <c r="I397">
        <f t="shared" si="71"/>
        <v>-1.0798984943120777</v>
      </c>
      <c r="J397">
        <f t="shared" si="72"/>
        <v>1.0798984943120777</v>
      </c>
      <c r="K397">
        <f t="shared" si="73"/>
        <v>0.65395796914872473</v>
      </c>
      <c r="L397">
        <f t="shared" si="74"/>
        <v>0.34604203085127527</v>
      </c>
      <c r="M397">
        <f t="shared" si="75"/>
        <v>1.5291502622129183</v>
      </c>
      <c r="N397">
        <f t="shared" si="76"/>
        <v>2.8898223650461352</v>
      </c>
    </row>
    <row r="398" spans="1:14" x14ac:dyDescent="0.25">
      <c r="A398" s="4">
        <f>IF('True_Odds_Calculator_2-way'!A399="","",'True_Odds_Calculator_2-way'!A399)</f>
        <v>1.72</v>
      </c>
      <c r="B398" s="4">
        <f>IF('True_Odds_Calculator_2-way'!B399="","",'True_Odds_Calculator_2-way'!B399)</f>
        <v>2.2000000000000002</v>
      </c>
      <c r="C398" s="4">
        <f t="shared" si="66"/>
        <v>0.58139534883720934</v>
      </c>
      <c r="D398">
        <f t="shared" si="67"/>
        <v>0.45454545454545453</v>
      </c>
      <c r="E398">
        <f t="shared" si="68"/>
        <v>3.5940803382663811E-2</v>
      </c>
      <c r="F398">
        <f t="shared" si="69"/>
        <v>-0.22832980972515859</v>
      </c>
      <c r="G398">
        <v>0</v>
      </c>
      <c r="H398">
        <f t="shared" si="70"/>
        <v>0.26427061310782241</v>
      </c>
      <c r="I398">
        <f t="shared" si="71"/>
        <v>-1.075828707279838</v>
      </c>
      <c r="J398">
        <f t="shared" si="72"/>
        <v>1.075828707279838</v>
      </c>
      <c r="K398">
        <f t="shared" si="73"/>
        <v>0.5635083268962916</v>
      </c>
      <c r="L398">
        <f t="shared" si="74"/>
        <v>0.4364916731037084</v>
      </c>
      <c r="M398">
        <f t="shared" si="75"/>
        <v>1.7745966692414832</v>
      </c>
      <c r="N398">
        <f t="shared" si="76"/>
        <v>2.2909944487358058</v>
      </c>
    </row>
    <row r="399" spans="1:14" x14ac:dyDescent="0.25">
      <c r="A399" s="4">
        <f>IF('True_Odds_Calculator_2-way'!A400="","",'True_Odds_Calculator_2-way'!A400)</f>
        <v>1.92</v>
      </c>
      <c r="B399" s="4">
        <f>IF('True_Odds_Calculator_2-way'!B400="","",'True_Odds_Calculator_2-way'!B400)</f>
        <v>1.96</v>
      </c>
      <c r="C399" s="4">
        <f t="shared" si="66"/>
        <v>0.52083333333333337</v>
      </c>
      <c r="D399">
        <f t="shared" si="67"/>
        <v>0.51020408163265307</v>
      </c>
      <c r="E399">
        <f t="shared" si="68"/>
        <v>3.1037414965986443E-2</v>
      </c>
      <c r="F399">
        <f t="shared" si="69"/>
        <v>-0.23469387755102034</v>
      </c>
      <c r="G399">
        <v>0</v>
      </c>
      <c r="H399">
        <f t="shared" si="70"/>
        <v>0.26573129251700683</v>
      </c>
      <c r="I399">
        <f t="shared" si="71"/>
        <v>-1.064070663448436</v>
      </c>
      <c r="J399">
        <f t="shared" si="72"/>
        <v>1.064070663448436</v>
      </c>
      <c r="K399">
        <f t="shared" si="73"/>
        <v>0.50531975105853888</v>
      </c>
      <c r="L399">
        <f t="shared" si="74"/>
        <v>0.49468024894146106</v>
      </c>
      <c r="M399">
        <f t="shared" si="75"/>
        <v>1.9789450103725608</v>
      </c>
      <c r="N399">
        <f t="shared" si="76"/>
        <v>2.0215078369104988</v>
      </c>
    </row>
    <row r="400" spans="1:14" x14ac:dyDescent="0.25">
      <c r="A400" s="4">
        <f>IF('True_Odds_Calculator_2-way'!A401="","",'True_Odds_Calculator_2-way'!A401)</f>
        <v>2.58</v>
      </c>
      <c r="B400" s="4">
        <f>IF('True_Odds_Calculator_2-way'!B401="","",'True_Odds_Calculator_2-way'!B401)</f>
        <v>1.55</v>
      </c>
      <c r="C400" s="4">
        <f t="shared" si="66"/>
        <v>0.38759689922480617</v>
      </c>
      <c r="D400">
        <f t="shared" si="67"/>
        <v>0.64516129032258063</v>
      </c>
      <c r="E400">
        <f t="shared" si="68"/>
        <v>3.275818954738674E-2</v>
      </c>
      <c r="F400">
        <f t="shared" si="69"/>
        <v>-0.21730432608152039</v>
      </c>
      <c r="G400">
        <v>0</v>
      </c>
      <c r="H400">
        <f t="shared" si="70"/>
        <v>0.25006251562890719</v>
      </c>
      <c r="I400">
        <f t="shared" si="71"/>
        <v>-1.072729223145815</v>
      </c>
      <c r="J400">
        <f t="shared" si="72"/>
        <v>1.072729223145815</v>
      </c>
      <c r="K400">
        <f t="shared" si="73"/>
        <v>0.37106960671234313</v>
      </c>
      <c r="L400">
        <f t="shared" si="74"/>
        <v>0.6289303932876571</v>
      </c>
      <c r="M400">
        <f t="shared" si="75"/>
        <v>2.6949121725703877</v>
      </c>
      <c r="N400">
        <f t="shared" si="76"/>
        <v>1.5900010727301979</v>
      </c>
    </row>
    <row r="401" spans="1:14" x14ac:dyDescent="0.25">
      <c r="A401" s="4">
        <f>IF('True_Odds_Calculator_2-way'!A402="","",'True_Odds_Calculator_2-way'!A402)</f>
        <v>2.11</v>
      </c>
      <c r="B401" s="4">
        <f>IF('True_Odds_Calculator_2-way'!B402="","",'True_Odds_Calculator_2-way'!B402)</f>
        <v>1.79</v>
      </c>
      <c r="C401" s="4">
        <f t="shared" si="66"/>
        <v>0.47393364928909953</v>
      </c>
      <c r="D401">
        <f t="shared" si="67"/>
        <v>0.55865921787709494</v>
      </c>
      <c r="E401">
        <f t="shared" si="68"/>
        <v>3.2592867166194583E-2</v>
      </c>
      <c r="F401">
        <f t="shared" si="69"/>
        <v>-0.23217453467129112</v>
      </c>
      <c r="G401">
        <v>0</v>
      </c>
      <c r="H401">
        <f t="shared" si="70"/>
        <v>0.26476740183748576</v>
      </c>
      <c r="I401">
        <f t="shared" si="71"/>
        <v>-1.0678861770883312</v>
      </c>
      <c r="J401">
        <f t="shared" si="72"/>
        <v>1.0678861770883312</v>
      </c>
      <c r="K401">
        <f t="shared" si="73"/>
        <v>0.45759183965236705</v>
      </c>
      <c r="L401">
        <f t="shared" si="74"/>
        <v>0.54240816034763273</v>
      </c>
      <c r="M401">
        <f t="shared" si="75"/>
        <v>2.1853536565680476</v>
      </c>
      <c r="N401">
        <f t="shared" si="76"/>
        <v>1.8436300798997822</v>
      </c>
    </row>
    <row r="402" spans="1:14" x14ac:dyDescent="0.25">
      <c r="A402" s="4">
        <f>IF('True_Odds_Calculator_2-way'!A403="","",'True_Odds_Calculator_2-way'!A403)</f>
        <v>1.35</v>
      </c>
      <c r="B402" s="4">
        <f>IF('True_Odds_Calculator_2-way'!B403="","",'True_Odds_Calculator_2-way'!B403)</f>
        <v>3.35</v>
      </c>
      <c r="C402" s="4">
        <f t="shared" si="66"/>
        <v>0.7407407407407407</v>
      </c>
      <c r="D402">
        <f t="shared" si="67"/>
        <v>0.29850746268656714</v>
      </c>
      <c r="E402">
        <f t="shared" si="68"/>
        <v>3.9248203427307837E-2</v>
      </c>
      <c r="F402">
        <f t="shared" si="69"/>
        <v>-0.18186843559977894</v>
      </c>
      <c r="G402">
        <v>0</v>
      </c>
      <c r="H402">
        <f t="shared" si="70"/>
        <v>0.22111663902708675</v>
      </c>
      <c r="I402">
        <f t="shared" si="71"/>
        <v>-1.1026356928399421</v>
      </c>
      <c r="J402">
        <f t="shared" si="72"/>
        <v>1.1026356928399421</v>
      </c>
      <c r="K402">
        <f t="shared" si="73"/>
        <v>0.72154107131957357</v>
      </c>
      <c r="L402">
        <f t="shared" si="74"/>
        <v>0.27845892868042638</v>
      </c>
      <c r="M402">
        <f t="shared" si="75"/>
        <v>1.3859224924939799</v>
      </c>
      <c r="N402">
        <f t="shared" si="76"/>
        <v>3.5911938781738648</v>
      </c>
    </row>
    <row r="403" spans="1:14" x14ac:dyDescent="0.25">
      <c r="A403" s="4">
        <f>IF('True_Odds_Calculator_2-way'!A404="","",'True_Odds_Calculator_2-way'!A404)</f>
        <v>2.0099999999999998</v>
      </c>
      <c r="B403" s="4">
        <f>IF('True_Odds_Calculator_2-way'!B404="","",'True_Odds_Calculator_2-way'!B404)</f>
        <v>1.89</v>
      </c>
      <c r="C403" s="4">
        <f t="shared" si="66"/>
        <v>0.49751243781094534</v>
      </c>
      <c r="D403">
        <f t="shared" si="67"/>
        <v>0.52910052910052918</v>
      </c>
      <c r="E403">
        <f t="shared" si="68"/>
        <v>2.6612966911474523E-2</v>
      </c>
      <c r="F403">
        <f t="shared" si="69"/>
        <v>-0.23662112716839079</v>
      </c>
      <c r="G403">
        <v>0</v>
      </c>
      <c r="H403">
        <f t="shared" si="70"/>
        <v>0.26323409407986531</v>
      </c>
      <c r="I403">
        <f t="shared" si="71"/>
        <v>-1.0547373121500738</v>
      </c>
      <c r="J403">
        <f t="shared" si="72"/>
        <v>1.0547373121500738</v>
      </c>
      <c r="K403">
        <f t="shared" si="73"/>
        <v>0.48419474909751009</v>
      </c>
      <c r="L403">
        <f t="shared" si="74"/>
        <v>0.51580525090249008</v>
      </c>
      <c r="M403">
        <f t="shared" si="75"/>
        <v>2.0652846852715743</v>
      </c>
      <c r="N403">
        <f t="shared" si="76"/>
        <v>1.9387162078135651</v>
      </c>
    </row>
    <row r="404" spans="1:14" x14ac:dyDescent="0.25">
      <c r="A404" s="4">
        <f>IF('True_Odds_Calculator_2-way'!A405="","",'True_Odds_Calculator_2-way'!A405)</f>
        <v>2.06</v>
      </c>
      <c r="B404" s="4">
        <f>IF('True_Odds_Calculator_2-way'!B405="","",'True_Odds_Calculator_2-way'!B405)</f>
        <v>1.84</v>
      </c>
      <c r="C404" s="4">
        <f t="shared" si="66"/>
        <v>0.4854368932038835</v>
      </c>
      <c r="D404">
        <f t="shared" si="67"/>
        <v>0.54347826086956519</v>
      </c>
      <c r="E404">
        <f t="shared" si="68"/>
        <v>2.891515407344869E-2</v>
      </c>
      <c r="F404">
        <f t="shared" si="69"/>
        <v>-0.23490924440692273</v>
      </c>
      <c r="G404">
        <v>0</v>
      </c>
      <c r="H404">
        <f t="shared" si="70"/>
        <v>0.26382439848037148</v>
      </c>
      <c r="I404">
        <f t="shared" si="71"/>
        <v>-1.0597597584982434</v>
      </c>
      <c r="J404">
        <f t="shared" si="72"/>
        <v>1.0597597584982434</v>
      </c>
      <c r="K404">
        <f t="shared" si="73"/>
        <v>0.47095494984925418</v>
      </c>
      <c r="L404">
        <f t="shared" si="74"/>
        <v>0.52904505015074577</v>
      </c>
      <c r="M404">
        <f t="shared" si="75"/>
        <v>2.123345344008138</v>
      </c>
      <c r="N404">
        <f t="shared" si="76"/>
        <v>1.8901981971385247</v>
      </c>
    </row>
    <row r="405" spans="1:14" x14ac:dyDescent="0.25">
      <c r="A405" s="4">
        <f>IF('True_Odds_Calculator_2-way'!A406="","",'True_Odds_Calculator_2-way'!A406)</f>
        <v>1.81</v>
      </c>
      <c r="B405" s="4">
        <f>IF('True_Odds_Calculator_2-way'!B406="","",'True_Odds_Calculator_2-way'!B406)</f>
        <v>2.0699999999999998</v>
      </c>
      <c r="C405" s="4">
        <f t="shared" si="66"/>
        <v>0.5524861878453039</v>
      </c>
      <c r="D405">
        <f t="shared" si="67"/>
        <v>0.48309178743961356</v>
      </c>
      <c r="E405">
        <f t="shared" si="68"/>
        <v>3.5577975284917462E-2</v>
      </c>
      <c r="F405">
        <f t="shared" si="69"/>
        <v>-0.23132356473696847</v>
      </c>
      <c r="G405">
        <v>0</v>
      </c>
      <c r="H405">
        <f t="shared" si="70"/>
        <v>0.26690154002188599</v>
      </c>
      <c r="I405">
        <f t="shared" si="71"/>
        <v>-1.0741516544951821</v>
      </c>
      <c r="J405">
        <f t="shared" si="72"/>
        <v>1.0741516544951821</v>
      </c>
      <c r="K405">
        <f t="shared" si="73"/>
        <v>0.53474138865009979</v>
      </c>
      <c r="L405">
        <f t="shared" si="74"/>
        <v>0.46525861134990021</v>
      </c>
      <c r="M405">
        <f t="shared" si="75"/>
        <v>1.8700628401410975</v>
      </c>
      <c r="N405">
        <f t="shared" si="76"/>
        <v>2.1493422703098441</v>
      </c>
    </row>
    <row r="406" spans="1:14" x14ac:dyDescent="0.25">
      <c r="A406" s="4">
        <f>IF('True_Odds_Calculator_2-way'!A407="","",'True_Odds_Calculator_2-way'!A407)</f>
        <v>1.97</v>
      </c>
      <c r="B406" s="4">
        <f>IF('True_Odds_Calculator_2-way'!B407="","",'True_Odds_Calculator_2-way'!B407)</f>
        <v>1.9</v>
      </c>
      <c r="C406" s="4">
        <f t="shared" si="66"/>
        <v>0.50761421319796951</v>
      </c>
      <c r="D406">
        <f t="shared" si="67"/>
        <v>0.52631578947368418</v>
      </c>
      <c r="E406">
        <f t="shared" si="68"/>
        <v>3.3930002671653803E-2</v>
      </c>
      <c r="F406">
        <f t="shared" si="69"/>
        <v>-0.23323537269569861</v>
      </c>
      <c r="G406">
        <v>0</v>
      </c>
      <c r="H406">
        <f t="shared" si="70"/>
        <v>0.26716537536735235</v>
      </c>
      <c r="I406">
        <f t="shared" si="71"/>
        <v>-1.0702688317798925</v>
      </c>
      <c r="J406">
        <f t="shared" si="72"/>
        <v>1.0702688317798925</v>
      </c>
      <c r="K406">
        <f t="shared" si="73"/>
        <v>0.49063843062637452</v>
      </c>
      <c r="L406">
        <f t="shared" si="74"/>
        <v>0.50936156937362553</v>
      </c>
      <c r="M406">
        <f t="shared" si="75"/>
        <v>2.0381607668264961</v>
      </c>
      <c r="N406">
        <f t="shared" si="76"/>
        <v>1.963241948601903</v>
      </c>
    </row>
    <row r="407" spans="1:14" x14ac:dyDescent="0.25">
      <c r="A407" s="4">
        <f>IF('True_Odds_Calculator_2-way'!A408="","",'True_Odds_Calculator_2-way'!A408)</f>
        <v>2.0299999999999998</v>
      </c>
      <c r="B407" s="4">
        <f>IF('True_Odds_Calculator_2-way'!B408="","",'True_Odds_Calculator_2-way'!B408)</f>
        <v>1.88</v>
      </c>
      <c r="C407" s="4">
        <f t="shared" si="66"/>
        <v>0.49261083743842371</v>
      </c>
      <c r="D407">
        <f t="shared" si="67"/>
        <v>0.53191489361702127</v>
      </c>
      <c r="E407">
        <f t="shared" si="68"/>
        <v>2.4525731055444977E-2</v>
      </c>
      <c r="F407">
        <f t="shared" si="69"/>
        <v>-0.23750131013520592</v>
      </c>
      <c r="G407">
        <v>0</v>
      </c>
      <c r="H407">
        <f t="shared" si="70"/>
        <v>0.2620270411906509</v>
      </c>
      <c r="I407">
        <f t="shared" si="71"/>
        <v>-1.0503645397539194</v>
      </c>
      <c r="J407">
        <f t="shared" si="72"/>
        <v>1.0503645397539194</v>
      </c>
      <c r="K407">
        <f t="shared" si="73"/>
        <v>0.48033612555301569</v>
      </c>
      <c r="L407">
        <f t="shared" si="74"/>
        <v>0.51966387444698414</v>
      </c>
      <c r="M407">
        <f t="shared" si="75"/>
        <v>2.081875475946537</v>
      </c>
      <c r="N407">
        <f t="shared" si="76"/>
        <v>1.9243207949834495</v>
      </c>
    </row>
    <row r="408" spans="1:14" x14ac:dyDescent="0.25">
      <c r="A408" s="4">
        <f>IF('True_Odds_Calculator_2-way'!A409="","",'True_Odds_Calculator_2-way'!A409)</f>
        <v>3.3</v>
      </c>
      <c r="B408" s="4">
        <f>IF('True_Odds_Calculator_2-way'!B409="","",'True_Odds_Calculator_2-way'!B409)</f>
        <v>1.36</v>
      </c>
      <c r="C408" s="4">
        <f t="shared" si="66"/>
        <v>0.30303030303030304</v>
      </c>
      <c r="D408">
        <f t="shared" si="67"/>
        <v>0.73529411764705876</v>
      </c>
      <c r="E408">
        <f t="shared" si="68"/>
        <v>3.8324420677361859E-2</v>
      </c>
      <c r="F408">
        <f t="shared" si="69"/>
        <v>-0.18449197860962563</v>
      </c>
      <c r="G408">
        <v>0</v>
      </c>
      <c r="H408">
        <f t="shared" si="70"/>
        <v>0.22281639928698752</v>
      </c>
      <c r="I408">
        <f t="shared" si="71"/>
        <v>-1.0989674556596452</v>
      </c>
      <c r="J408">
        <f t="shared" si="72"/>
        <v>1.0989674556596452</v>
      </c>
      <c r="K408">
        <f t="shared" si="73"/>
        <v>0.28347683159081755</v>
      </c>
      <c r="L408">
        <f t="shared" si="74"/>
        <v>0.71652316840918229</v>
      </c>
      <c r="M408">
        <f t="shared" si="75"/>
        <v>3.5276251480171839</v>
      </c>
      <c r="N408">
        <f t="shared" si="76"/>
        <v>1.3956282840374725</v>
      </c>
    </row>
    <row r="409" spans="1:14" x14ac:dyDescent="0.25">
      <c r="A409" s="4">
        <f>IF('True_Odds_Calculator_2-way'!A410="","",'True_Odds_Calculator_2-way'!A410)</f>
        <v>2.97</v>
      </c>
      <c r="B409" s="4">
        <f>IF('True_Odds_Calculator_2-way'!B410="","",'True_Odds_Calculator_2-way'!B410)</f>
        <v>1.42</v>
      </c>
      <c r="C409" s="4">
        <f t="shared" si="66"/>
        <v>0.33670033670033667</v>
      </c>
      <c r="D409">
        <f t="shared" si="67"/>
        <v>0.70422535211267612</v>
      </c>
      <c r="E409">
        <f t="shared" si="68"/>
        <v>4.0925688813012728E-2</v>
      </c>
      <c r="F409">
        <f t="shared" si="69"/>
        <v>-0.19618722435623848</v>
      </c>
      <c r="G409">
        <v>0</v>
      </c>
      <c r="H409">
        <f t="shared" si="70"/>
        <v>0.2371129131692512</v>
      </c>
      <c r="I409">
        <f t="shared" si="71"/>
        <v>-1.0993658488051077</v>
      </c>
      <c r="J409">
        <f t="shared" si="72"/>
        <v>1.0993658488051077</v>
      </c>
      <c r="K409">
        <f t="shared" si="73"/>
        <v>0.31588084083957818</v>
      </c>
      <c r="L409">
        <f t="shared" si="74"/>
        <v>0.68411915916042187</v>
      </c>
      <c r="M409">
        <f t="shared" si="75"/>
        <v>3.1657507221460621</v>
      </c>
      <c r="N409">
        <f t="shared" si="76"/>
        <v>1.4617336564981451</v>
      </c>
    </row>
    <row r="410" spans="1:14" x14ac:dyDescent="0.25">
      <c r="A410" s="4">
        <f>IF('True_Odds_Calculator_2-way'!A411="","",'True_Odds_Calculator_2-way'!A411)</f>
        <v>1.74</v>
      </c>
      <c r="B410" s="4">
        <f>IF('True_Odds_Calculator_2-way'!B411="","",'True_Odds_Calculator_2-way'!B411)</f>
        <v>2.14</v>
      </c>
      <c r="C410" s="4">
        <f t="shared" si="66"/>
        <v>0.57471264367816088</v>
      </c>
      <c r="D410">
        <f t="shared" si="67"/>
        <v>0.46728971962616822</v>
      </c>
      <c r="E410">
        <f t="shared" si="68"/>
        <v>4.200236330432916E-2</v>
      </c>
      <c r="F410">
        <f t="shared" si="69"/>
        <v>-0.22655494682565258</v>
      </c>
      <c r="G410">
        <v>0</v>
      </c>
      <c r="H410">
        <f t="shared" si="70"/>
        <v>0.26855731012998174</v>
      </c>
      <c r="I410">
        <f t="shared" si="71"/>
        <v>-1.0887588907733556</v>
      </c>
      <c r="J410">
        <f t="shared" si="72"/>
        <v>1.0887588907733556</v>
      </c>
      <c r="K410">
        <f t="shared" si="73"/>
        <v>0.55380749935899309</v>
      </c>
      <c r="L410">
        <f t="shared" si="74"/>
        <v>0.44619250064100674</v>
      </c>
      <c r="M410">
        <f t="shared" si="75"/>
        <v>1.8056815791722833</v>
      </c>
      <c r="N410">
        <f t="shared" si="76"/>
        <v>2.2411851354816257</v>
      </c>
    </row>
    <row r="411" spans="1:14" x14ac:dyDescent="0.25">
      <c r="A411" s="4">
        <f>IF('True_Odds_Calculator_2-way'!A412="","",'True_Odds_Calculator_2-way'!A412)</f>
        <v>1.81</v>
      </c>
      <c r="B411" s="4">
        <f>IF('True_Odds_Calculator_2-way'!B412="","",'True_Odds_Calculator_2-way'!B412)</f>
        <v>2.0299999999999998</v>
      </c>
      <c r="C411" s="4">
        <f t="shared" si="66"/>
        <v>0.5524861878453039</v>
      </c>
      <c r="D411">
        <f t="shared" si="67"/>
        <v>0.49261083743842371</v>
      </c>
      <c r="E411">
        <f t="shared" si="68"/>
        <v>4.5097025283727721E-2</v>
      </c>
      <c r="F411">
        <f t="shared" si="69"/>
        <v>-0.22706365838390963</v>
      </c>
      <c r="G411">
        <v>0</v>
      </c>
      <c r="H411">
        <f t="shared" si="70"/>
        <v>0.2721606836676374</v>
      </c>
      <c r="I411">
        <f t="shared" si="71"/>
        <v>-1.0948103090714374</v>
      </c>
      <c r="J411">
        <f t="shared" si="72"/>
        <v>1.0948103090714374</v>
      </c>
      <c r="K411">
        <f t="shared" si="73"/>
        <v>0.52999890518954651</v>
      </c>
      <c r="L411">
        <f t="shared" si="74"/>
        <v>0.47000109481045338</v>
      </c>
      <c r="M411">
        <f t="shared" si="75"/>
        <v>1.8867963503478642</v>
      </c>
      <c r="N411">
        <f t="shared" si="76"/>
        <v>2.1276546183435801</v>
      </c>
    </row>
    <row r="412" spans="1:14" x14ac:dyDescent="0.25">
      <c r="A412" s="4">
        <f>IF('True_Odds_Calculator_2-way'!A413="","",'True_Odds_Calculator_2-way'!A413)</f>
        <v>1.93</v>
      </c>
      <c r="B412" s="4">
        <f>IF('True_Odds_Calculator_2-way'!B413="","",'True_Odds_Calculator_2-way'!B413)</f>
        <v>1.92</v>
      </c>
      <c r="C412" s="4">
        <f t="shared" si="66"/>
        <v>0.5181347150259068</v>
      </c>
      <c r="D412">
        <f t="shared" si="67"/>
        <v>0.52083333333333337</v>
      </c>
      <c r="E412">
        <f t="shared" si="68"/>
        <v>3.8968048359240282E-2</v>
      </c>
      <c r="F412">
        <f t="shared" si="69"/>
        <v>-0.23089378238341951</v>
      </c>
      <c r="G412">
        <v>0</v>
      </c>
      <c r="H412">
        <f t="shared" si="70"/>
        <v>0.26986183074265979</v>
      </c>
      <c r="I412">
        <f t="shared" si="71"/>
        <v>-1.0810968751610268</v>
      </c>
      <c r="J412">
        <f t="shared" si="72"/>
        <v>1.0810968751610268</v>
      </c>
      <c r="K412">
        <f t="shared" si="73"/>
        <v>0.49864863877742077</v>
      </c>
      <c r="L412">
        <f t="shared" si="74"/>
        <v>0.50135136122257906</v>
      </c>
      <c r="M412">
        <f t="shared" si="75"/>
        <v>2.0054200938997546</v>
      </c>
      <c r="N412">
        <f t="shared" si="76"/>
        <v>1.9946091251481448</v>
      </c>
    </row>
    <row r="413" spans="1:14" x14ac:dyDescent="0.25">
      <c r="A413" s="4">
        <f>IF('True_Odds_Calculator_2-way'!A414="","",'True_Odds_Calculator_2-way'!A414)</f>
        <v>1.81</v>
      </c>
      <c r="B413" s="4">
        <f>IF('True_Odds_Calculator_2-way'!B414="","",'True_Odds_Calculator_2-way'!B414)</f>
        <v>2.04</v>
      </c>
      <c r="C413" s="4">
        <f t="shared" si="66"/>
        <v>0.5524861878453039</v>
      </c>
      <c r="D413">
        <f t="shared" si="67"/>
        <v>0.49019607843137253</v>
      </c>
      <c r="E413">
        <f t="shared" si="68"/>
        <v>4.2682266276676373E-2</v>
      </c>
      <c r="F413">
        <f t="shared" si="69"/>
        <v>-0.22814429639259015</v>
      </c>
      <c r="G413">
        <v>0</v>
      </c>
      <c r="H413">
        <f t="shared" si="70"/>
        <v>0.27082656266926658</v>
      </c>
      <c r="I413">
        <f t="shared" si="71"/>
        <v>-1.0895340841010224</v>
      </c>
      <c r="J413">
        <f t="shared" si="72"/>
        <v>1.0895340841010224</v>
      </c>
      <c r="K413">
        <f t="shared" si="73"/>
        <v>0.53120211979695098</v>
      </c>
      <c r="L413">
        <f t="shared" si="74"/>
        <v>0.46879788020304902</v>
      </c>
      <c r="M413">
        <f t="shared" si="75"/>
        <v>1.8825226081218283</v>
      </c>
      <c r="N413">
        <f t="shared" si="76"/>
        <v>2.1331154474650633</v>
      </c>
    </row>
    <row r="414" spans="1:14" x14ac:dyDescent="0.25">
      <c r="A414" s="4">
        <f>IF('True_Odds_Calculator_2-way'!A415="","",'True_Odds_Calculator_2-way'!A415)</f>
        <v>2.11</v>
      </c>
      <c r="B414" s="4">
        <f>IF('True_Odds_Calculator_2-way'!B415="","",'True_Odds_Calculator_2-way'!B415)</f>
        <v>1.8</v>
      </c>
      <c r="C414" s="4">
        <f t="shared" si="66"/>
        <v>0.47393364928909953</v>
      </c>
      <c r="D414">
        <f t="shared" si="67"/>
        <v>0.55555555555555558</v>
      </c>
      <c r="E414">
        <f t="shared" si="68"/>
        <v>2.9489204844655115E-2</v>
      </c>
      <c r="F414">
        <f t="shared" si="69"/>
        <v>-0.23380726698262244</v>
      </c>
      <c r="G414">
        <v>0</v>
      </c>
      <c r="H414">
        <f t="shared" si="70"/>
        <v>0.26329647182727756</v>
      </c>
      <c r="I414">
        <f t="shared" si="71"/>
        <v>-1.0611908999450221</v>
      </c>
      <c r="J414">
        <f t="shared" si="72"/>
        <v>1.0611908999450221</v>
      </c>
      <c r="K414">
        <f t="shared" si="73"/>
        <v>0.45915328758445073</v>
      </c>
      <c r="L414">
        <f t="shared" si="74"/>
        <v>0.54084671241554938</v>
      </c>
      <c r="M414">
        <f t="shared" si="75"/>
        <v>2.1779218989389744</v>
      </c>
      <c r="N414">
        <f t="shared" si="76"/>
        <v>1.8489527199560174</v>
      </c>
    </row>
    <row r="415" spans="1:14" x14ac:dyDescent="0.25">
      <c r="A415" s="4">
        <f>IF('True_Odds_Calculator_2-way'!A416="","",'True_Odds_Calculator_2-way'!A416)</f>
        <v>1.77</v>
      </c>
      <c r="B415" s="4">
        <f>IF('True_Odds_Calculator_2-way'!B416="","",'True_Odds_Calculator_2-way'!B416)</f>
        <v>2.16</v>
      </c>
      <c r="C415" s="4">
        <f t="shared" si="66"/>
        <v>0.56497175141242939</v>
      </c>
      <c r="D415">
        <f t="shared" si="67"/>
        <v>0.46296296296296291</v>
      </c>
      <c r="E415">
        <f t="shared" si="68"/>
        <v>2.79347143753923E-2</v>
      </c>
      <c r="F415">
        <f t="shared" si="69"/>
        <v>-0.23362628164888055</v>
      </c>
      <c r="G415">
        <v>0</v>
      </c>
      <c r="H415">
        <f t="shared" si="70"/>
        <v>0.26156099602427285</v>
      </c>
      <c r="I415">
        <f t="shared" si="71"/>
        <v>-1.0580973892262122</v>
      </c>
      <c r="J415">
        <f t="shared" si="72"/>
        <v>1.0580973892262122</v>
      </c>
      <c r="K415">
        <f t="shared" si="73"/>
        <v>0.55104464600806979</v>
      </c>
      <c r="L415">
        <f t="shared" si="74"/>
        <v>0.44895535399193021</v>
      </c>
      <c r="M415">
        <f t="shared" si="75"/>
        <v>1.8147349897041836</v>
      </c>
      <c r="N415">
        <f t="shared" si="76"/>
        <v>2.2273929715024061</v>
      </c>
    </row>
    <row r="416" spans="1:14" x14ac:dyDescent="0.25">
      <c r="A416" s="4">
        <f>IF('True_Odds_Calculator_2-way'!A417="","",'True_Odds_Calculator_2-way'!A417)</f>
        <v>1.61</v>
      </c>
      <c r="B416" s="4">
        <f>IF('True_Odds_Calculator_2-way'!B417="","",'True_Odds_Calculator_2-way'!B417)</f>
        <v>2.44</v>
      </c>
      <c r="C416" s="4">
        <f t="shared" si="66"/>
        <v>0.6211180124223602</v>
      </c>
      <c r="D416">
        <f t="shared" si="67"/>
        <v>0.4098360655737705</v>
      </c>
      <c r="E416">
        <f t="shared" si="68"/>
        <v>3.0954077996130813E-2</v>
      </c>
      <c r="F416">
        <f t="shared" si="69"/>
        <v>-0.22360248447204967</v>
      </c>
      <c r="G416">
        <v>0</v>
      </c>
      <c r="H416">
        <f t="shared" si="70"/>
        <v>0.25455656246818043</v>
      </c>
      <c r="I416">
        <f t="shared" si="71"/>
        <v>-1.0669739994407998</v>
      </c>
      <c r="J416">
        <f t="shared" si="72"/>
        <v>1.0669739994407998</v>
      </c>
      <c r="K416">
        <f t="shared" si="73"/>
        <v>0.60574703480867642</v>
      </c>
      <c r="L416">
        <f t="shared" si="74"/>
        <v>0.39425296519132347</v>
      </c>
      <c r="M416">
        <f t="shared" si="75"/>
        <v>1.6508541396588881</v>
      </c>
      <c r="N416">
        <f t="shared" si="76"/>
        <v>2.5364425591947519</v>
      </c>
    </row>
    <row r="417" spans="1:14" x14ac:dyDescent="0.25">
      <c r="A417" s="4">
        <f>IF('True_Odds_Calculator_2-way'!A418="","",'True_Odds_Calculator_2-way'!A418)</f>
        <v>1.74</v>
      </c>
      <c r="B417" s="4">
        <f>IF('True_Odds_Calculator_2-way'!B418="","",'True_Odds_Calculator_2-way'!B418)</f>
        <v>2.2000000000000002</v>
      </c>
      <c r="C417" s="4">
        <f t="shared" si="66"/>
        <v>0.57471264367816088</v>
      </c>
      <c r="D417">
        <f t="shared" si="67"/>
        <v>0.45454545454545453</v>
      </c>
      <c r="E417">
        <f t="shared" si="68"/>
        <v>2.925809822361547E-2</v>
      </c>
      <c r="F417">
        <f t="shared" si="69"/>
        <v>-0.23197492163009403</v>
      </c>
      <c r="G417">
        <v>0</v>
      </c>
      <c r="H417">
        <f t="shared" si="70"/>
        <v>0.2612330198537095</v>
      </c>
      <c r="I417">
        <f t="shared" si="71"/>
        <v>-1.0611908999450221</v>
      </c>
      <c r="J417">
        <f t="shared" si="72"/>
        <v>1.0611908999450221</v>
      </c>
      <c r="K417">
        <f t="shared" si="73"/>
        <v>0.56013582793221794</v>
      </c>
      <c r="L417">
        <f t="shared" si="74"/>
        <v>0.43986417206778194</v>
      </c>
      <c r="M417">
        <f t="shared" si="75"/>
        <v>1.7852812659593167</v>
      </c>
      <c r="N417">
        <f t="shared" si="76"/>
        <v>2.2734290799340271</v>
      </c>
    </row>
    <row r="418" spans="1:14" x14ac:dyDescent="0.25">
      <c r="A418" s="4">
        <f>IF('True_Odds_Calculator_2-way'!A419="","",'True_Odds_Calculator_2-way'!A419)</f>
        <v>1.68</v>
      </c>
      <c r="B418" s="4">
        <f>IF('True_Odds_Calculator_2-way'!B419="","",'True_Odds_Calculator_2-way'!B419)</f>
        <v>2.2999999999999998</v>
      </c>
      <c r="C418" s="4">
        <f t="shared" si="66"/>
        <v>0.59523809523809523</v>
      </c>
      <c r="D418">
        <f t="shared" si="67"/>
        <v>0.43478260869565222</v>
      </c>
      <c r="E418">
        <f t="shared" si="68"/>
        <v>3.002070393374745E-2</v>
      </c>
      <c r="F418">
        <f t="shared" si="69"/>
        <v>-0.22877846790890266</v>
      </c>
      <c r="G418">
        <v>0</v>
      </c>
      <c r="H418">
        <f t="shared" si="70"/>
        <v>0.25879917184265011</v>
      </c>
      <c r="I418">
        <f t="shared" si="71"/>
        <v>-1.0635890745287928</v>
      </c>
      <c r="J418">
        <f t="shared" si="72"/>
        <v>1.0635890745287928</v>
      </c>
      <c r="K418">
        <f t="shared" si="73"/>
        <v>0.58030202922023755</v>
      </c>
      <c r="L418">
        <f t="shared" si="74"/>
        <v>0.41969797077976234</v>
      </c>
      <c r="M418">
        <f t="shared" si="75"/>
        <v>1.7232405706795793</v>
      </c>
      <c r="N418">
        <f t="shared" si="76"/>
        <v>2.3826657968874305</v>
      </c>
    </row>
    <row r="419" spans="1:14" x14ac:dyDescent="0.25">
      <c r="A419" s="4">
        <f>IF('True_Odds_Calculator_2-way'!A420="","",'True_Odds_Calculator_2-way'!A420)</f>
        <v>2.2599999999999998</v>
      </c>
      <c r="B419" s="4">
        <f>IF('True_Odds_Calculator_2-way'!B420="","",'True_Odds_Calculator_2-way'!B420)</f>
        <v>1.7</v>
      </c>
      <c r="C419" s="4">
        <f t="shared" si="66"/>
        <v>0.44247787610619471</v>
      </c>
      <c r="D419">
        <f t="shared" si="67"/>
        <v>0.58823529411764708</v>
      </c>
      <c r="E419">
        <f t="shared" si="68"/>
        <v>3.0713170223841679E-2</v>
      </c>
      <c r="F419">
        <f t="shared" si="69"/>
        <v>-0.2295679333680376</v>
      </c>
      <c r="G419">
        <v>0</v>
      </c>
      <c r="H419">
        <f t="shared" si="70"/>
        <v>0.26028110359187923</v>
      </c>
      <c r="I419">
        <f t="shared" si="71"/>
        <v>-1.0647942749998995</v>
      </c>
      <c r="J419">
        <f t="shared" si="72"/>
        <v>1.0647942749998995</v>
      </c>
      <c r="K419">
        <f t="shared" si="73"/>
        <v>0.42705098312484241</v>
      </c>
      <c r="L419">
        <f t="shared" si="74"/>
        <v>0.57294901687515787</v>
      </c>
      <c r="M419">
        <f t="shared" si="75"/>
        <v>2.3416407864998732</v>
      </c>
      <c r="N419">
        <f t="shared" si="76"/>
        <v>1.7453559924999296</v>
      </c>
    </row>
    <row r="420" spans="1:14" x14ac:dyDescent="0.25">
      <c r="A420" s="4">
        <f>IF('True_Odds_Calculator_2-way'!A421="","",'True_Odds_Calculator_2-way'!A421)</f>
        <v>1.71</v>
      </c>
      <c r="B420" s="4">
        <f>IF('True_Odds_Calculator_2-way'!B421="","",'True_Odds_Calculator_2-way'!B421)</f>
        <v>2.23</v>
      </c>
      <c r="C420" s="4">
        <f t="shared" si="66"/>
        <v>0.58479532163742687</v>
      </c>
      <c r="D420">
        <f t="shared" si="67"/>
        <v>0.44843049327354262</v>
      </c>
      <c r="E420">
        <f t="shared" si="68"/>
        <v>3.3225814910969431E-2</v>
      </c>
      <c r="F420">
        <f t="shared" si="69"/>
        <v>-0.22901423963496192</v>
      </c>
      <c r="G420">
        <v>0</v>
      </c>
      <c r="H420">
        <f t="shared" si="70"/>
        <v>0.26224005454593136</v>
      </c>
      <c r="I420">
        <f t="shared" si="71"/>
        <v>-1.070084984173661</v>
      </c>
      <c r="J420">
        <f t="shared" si="72"/>
        <v>1.070084984173661</v>
      </c>
      <c r="K420">
        <f t="shared" si="73"/>
        <v>0.56825919869450314</v>
      </c>
      <c r="L420">
        <f t="shared" si="74"/>
        <v>0.43174080130549697</v>
      </c>
      <c r="M420">
        <f t="shared" si="75"/>
        <v>1.7597603387632996</v>
      </c>
      <c r="N420">
        <f t="shared" si="76"/>
        <v>2.3162045305336028</v>
      </c>
    </row>
    <row r="421" spans="1:14" x14ac:dyDescent="0.25">
      <c r="A421" s="4">
        <f>IF('True_Odds_Calculator_2-way'!A422="","",'True_Odds_Calculator_2-way'!A422)</f>
        <v>1.94</v>
      </c>
      <c r="B421" s="4">
        <f>IF('True_Odds_Calculator_2-way'!B422="","",'True_Odds_Calculator_2-way'!B422)</f>
        <v>1.94</v>
      </c>
      <c r="C421" s="4">
        <f t="shared" si="66"/>
        <v>0.51546391752577325</v>
      </c>
      <c r="D421">
        <f t="shared" si="67"/>
        <v>0.51546391752577325</v>
      </c>
      <c r="E421">
        <f t="shared" si="68"/>
        <v>3.0927835051546504E-2</v>
      </c>
      <c r="F421">
        <f t="shared" si="69"/>
        <v>-0.23477521521947065</v>
      </c>
      <c r="G421">
        <v>0</v>
      </c>
      <c r="H421">
        <f t="shared" si="70"/>
        <v>0.26570305027101715</v>
      </c>
      <c r="I421">
        <f t="shared" si="71"/>
        <v>-1.0638297872340428</v>
      </c>
      <c r="J421">
        <f t="shared" si="72"/>
        <v>1.0638297872340428</v>
      </c>
      <c r="K421">
        <f t="shared" si="73"/>
        <v>0.49999999999999989</v>
      </c>
      <c r="L421">
        <f t="shared" si="74"/>
        <v>0.49999999999999989</v>
      </c>
      <c r="M421">
        <f t="shared" si="75"/>
        <v>2.0000000000000004</v>
      </c>
      <c r="N421">
        <f t="shared" si="76"/>
        <v>2.0000000000000004</v>
      </c>
    </row>
    <row r="422" spans="1:14" x14ac:dyDescent="0.25">
      <c r="A422" s="4">
        <f>IF('True_Odds_Calculator_2-way'!A423="","",'True_Odds_Calculator_2-way'!A423)</f>
        <v>1.56</v>
      </c>
      <c r="B422" s="4">
        <f>IF('True_Odds_Calculator_2-way'!B423="","",'True_Odds_Calculator_2-way'!B423)</f>
        <v>2.5299999999999998</v>
      </c>
      <c r="C422" s="4">
        <f t="shared" si="66"/>
        <v>0.64102564102564097</v>
      </c>
      <c r="D422">
        <f t="shared" si="67"/>
        <v>0.39525691699604748</v>
      </c>
      <c r="E422">
        <f t="shared" si="68"/>
        <v>3.6282558021688338E-2</v>
      </c>
      <c r="F422">
        <f t="shared" si="69"/>
        <v>-0.21708726056552163</v>
      </c>
      <c r="G422">
        <v>0</v>
      </c>
      <c r="H422">
        <f t="shared" si="70"/>
        <v>0.25336981858720992</v>
      </c>
      <c r="I422">
        <f t="shared" si="71"/>
        <v>-1.0803395392536068</v>
      </c>
      <c r="J422">
        <f t="shared" si="72"/>
        <v>1.0803395392536068</v>
      </c>
      <c r="K422">
        <f t="shared" si="73"/>
        <v>0.6230567863582569</v>
      </c>
      <c r="L422">
        <f t="shared" si="74"/>
        <v>0.3769432136417431</v>
      </c>
      <c r="M422">
        <f t="shared" si="75"/>
        <v>1.6049901419820203</v>
      </c>
      <c r="N422">
        <f t="shared" si="76"/>
        <v>2.6529194950580188</v>
      </c>
    </row>
    <row r="423" spans="1:14" x14ac:dyDescent="0.25">
      <c r="A423" s="4">
        <f>IF('True_Odds_Calculator_2-way'!A424="","",'True_Odds_Calculator_2-way'!A424)</f>
        <v>1.71</v>
      </c>
      <c r="B423" s="4">
        <f>IF('True_Odds_Calculator_2-way'!B424="","",'True_Odds_Calculator_2-way'!B424)</f>
        <v>2.25</v>
      </c>
      <c r="C423" s="4">
        <f t="shared" si="66"/>
        <v>0.58479532163742687</v>
      </c>
      <c r="D423">
        <f t="shared" si="67"/>
        <v>0.44444444444444442</v>
      </c>
      <c r="E423">
        <f t="shared" si="68"/>
        <v>2.9239766081871288E-2</v>
      </c>
      <c r="F423">
        <f t="shared" si="69"/>
        <v>-0.2306692657569851</v>
      </c>
      <c r="G423">
        <v>0</v>
      </c>
      <c r="H423">
        <f t="shared" si="70"/>
        <v>0.25990903183885639</v>
      </c>
      <c r="I423">
        <f t="shared" si="71"/>
        <v>-1.0614897848685503</v>
      </c>
      <c r="J423">
        <f t="shared" si="72"/>
        <v>1.0614897848685503</v>
      </c>
      <c r="K423">
        <f t="shared" si="73"/>
        <v>0.57023669616511363</v>
      </c>
      <c r="L423">
        <f t="shared" si="74"/>
        <v>0.42976330383488626</v>
      </c>
      <c r="M423">
        <f t="shared" si="75"/>
        <v>1.753657747256671</v>
      </c>
      <c r="N423">
        <f t="shared" si="76"/>
        <v>2.3268622310856886</v>
      </c>
    </row>
    <row r="424" spans="1:14" x14ac:dyDescent="0.25">
      <c r="A424" s="4">
        <f>IF('True_Odds_Calculator_2-way'!A425="","",'True_Odds_Calculator_2-way'!A425)</f>
        <v>2.23</v>
      </c>
      <c r="B424" s="4">
        <f>IF('True_Odds_Calculator_2-way'!B425="","",'True_Odds_Calculator_2-way'!B425)</f>
        <v>1.71</v>
      </c>
      <c r="C424" s="4">
        <f t="shared" si="66"/>
        <v>0.44843049327354262</v>
      </c>
      <c r="D424">
        <f t="shared" si="67"/>
        <v>0.58479532163742687</v>
      </c>
      <c r="E424">
        <f t="shared" si="68"/>
        <v>3.3225814910969431E-2</v>
      </c>
      <c r="F424">
        <f t="shared" si="69"/>
        <v>-0.22901423963496192</v>
      </c>
      <c r="G424">
        <v>0</v>
      </c>
      <c r="H424">
        <f t="shared" si="70"/>
        <v>0.26224005454593136</v>
      </c>
      <c r="I424">
        <f t="shared" si="71"/>
        <v>-1.070084984173661</v>
      </c>
      <c r="J424">
        <f t="shared" si="72"/>
        <v>1.070084984173661</v>
      </c>
      <c r="K424">
        <f t="shared" si="73"/>
        <v>0.43174080130549697</v>
      </c>
      <c r="L424">
        <f t="shared" si="74"/>
        <v>0.56825919869450314</v>
      </c>
      <c r="M424">
        <f t="shared" si="75"/>
        <v>2.3162045305336028</v>
      </c>
      <c r="N424">
        <f t="shared" si="76"/>
        <v>1.7597603387632996</v>
      </c>
    </row>
    <row r="425" spans="1:14" x14ac:dyDescent="0.25">
      <c r="A425" s="4">
        <f>IF('True_Odds_Calculator_2-way'!A426="","",'True_Odds_Calculator_2-way'!A426)</f>
        <v>1.68</v>
      </c>
      <c r="B425" s="4">
        <f>IF('True_Odds_Calculator_2-way'!B426="","",'True_Odds_Calculator_2-way'!B426)</f>
        <v>2.2599999999999998</v>
      </c>
      <c r="C425" s="4">
        <f t="shared" si="66"/>
        <v>0.59523809523809523</v>
      </c>
      <c r="D425">
        <f t="shared" si="67"/>
        <v>0.44247787610619471</v>
      </c>
      <c r="E425">
        <f t="shared" si="68"/>
        <v>3.7715971344289834E-2</v>
      </c>
      <c r="F425">
        <f t="shared" si="69"/>
        <v>-0.22566371681415942</v>
      </c>
      <c r="G425">
        <v>0</v>
      </c>
      <c r="H425">
        <f t="shared" si="70"/>
        <v>0.26337968815844925</v>
      </c>
      <c r="I425">
        <f t="shared" si="71"/>
        <v>-1.080339539253607</v>
      </c>
      <c r="J425">
        <f t="shared" si="72"/>
        <v>1.080339539253607</v>
      </c>
      <c r="K425">
        <f t="shared" si="73"/>
        <v>0.57649152201294696</v>
      </c>
      <c r="L425">
        <f t="shared" si="74"/>
        <v>0.4235084779870531</v>
      </c>
      <c r="M425">
        <f t="shared" si="75"/>
        <v>1.7346308866924531</v>
      </c>
      <c r="N425">
        <f t="shared" si="76"/>
        <v>2.3612278194595446</v>
      </c>
    </row>
    <row r="426" spans="1:14" x14ac:dyDescent="0.25">
      <c r="A426" s="4">
        <f>IF('True_Odds_Calculator_2-way'!A427="","",'True_Odds_Calculator_2-way'!A427)</f>
        <v>1.94</v>
      </c>
      <c r="B426" s="4">
        <f>IF('True_Odds_Calculator_2-way'!B427="","",'True_Odds_Calculator_2-way'!B427)</f>
        <v>1.93</v>
      </c>
      <c r="C426" s="4">
        <f t="shared" si="66"/>
        <v>0.51546391752577325</v>
      </c>
      <c r="D426">
        <f t="shared" si="67"/>
        <v>0.5181347150259068</v>
      </c>
      <c r="E426">
        <f t="shared" si="68"/>
        <v>3.3598632551679941E-2</v>
      </c>
      <c r="F426">
        <f t="shared" si="69"/>
        <v>-0.2334811174616741</v>
      </c>
      <c r="G426">
        <v>0</v>
      </c>
      <c r="H426">
        <f t="shared" si="70"/>
        <v>0.26707975001335404</v>
      </c>
      <c r="I426">
        <f t="shared" si="71"/>
        <v>-1.0695340092890231</v>
      </c>
      <c r="J426">
        <f t="shared" si="72"/>
        <v>1.0695340092890231</v>
      </c>
      <c r="K426">
        <f t="shared" si="73"/>
        <v>0.49866309204640175</v>
      </c>
      <c r="L426">
        <f t="shared" si="74"/>
        <v>0.50133690795359842</v>
      </c>
      <c r="M426">
        <f t="shared" si="75"/>
        <v>2.0053619687316817</v>
      </c>
      <c r="N426">
        <f t="shared" si="76"/>
        <v>1.9946666286387909</v>
      </c>
    </row>
    <row r="427" spans="1:14" x14ac:dyDescent="0.25">
      <c r="A427" s="4">
        <f>IF('True_Odds_Calculator_2-way'!A428="","",'True_Odds_Calculator_2-way'!A428)</f>
        <v>2.0099999999999998</v>
      </c>
      <c r="B427" s="4">
        <f>IF('True_Odds_Calculator_2-way'!B428="","",'True_Odds_Calculator_2-way'!B428)</f>
        <v>1.87</v>
      </c>
      <c r="C427" s="4">
        <f t="shared" si="66"/>
        <v>0.49751243781094534</v>
      </c>
      <c r="D427">
        <f t="shared" si="67"/>
        <v>0.53475935828876997</v>
      </c>
      <c r="E427">
        <f t="shared" si="68"/>
        <v>3.22717960997152E-2</v>
      </c>
      <c r="F427">
        <f t="shared" si="69"/>
        <v>-0.23377763588474743</v>
      </c>
      <c r="G427">
        <v>0</v>
      </c>
      <c r="H427">
        <f t="shared" si="70"/>
        <v>0.26604943198446268</v>
      </c>
      <c r="I427">
        <f t="shared" si="71"/>
        <v>-1.0667918442539084</v>
      </c>
      <c r="J427">
        <f t="shared" si="72"/>
        <v>1.0667918442539084</v>
      </c>
      <c r="K427">
        <f t="shared" si="73"/>
        <v>0.48135709675649557</v>
      </c>
      <c r="L427">
        <f t="shared" si="74"/>
        <v>0.51864290324350448</v>
      </c>
      <c r="M427">
        <f t="shared" si="75"/>
        <v>2.0774597626964471</v>
      </c>
      <c r="N427">
        <f t="shared" si="76"/>
        <v>1.9281089045009006</v>
      </c>
    </row>
    <row r="428" spans="1:14" x14ac:dyDescent="0.25">
      <c r="A428" s="4">
        <f>IF('True_Odds_Calculator_2-way'!A429="","",'True_Odds_Calculator_2-way'!A429)</f>
        <v>1.93</v>
      </c>
      <c r="B428" s="4">
        <f>IF('True_Odds_Calculator_2-way'!B429="","",'True_Odds_Calculator_2-way'!B429)</f>
        <v>1.93</v>
      </c>
      <c r="C428" s="4">
        <f t="shared" si="66"/>
        <v>0.5181347150259068</v>
      </c>
      <c r="D428">
        <f t="shared" si="67"/>
        <v>0.5181347150259068</v>
      </c>
      <c r="E428">
        <f t="shared" si="68"/>
        <v>3.62694300518136E-2</v>
      </c>
      <c r="F428">
        <f t="shared" si="69"/>
        <v>-0.23219415286316403</v>
      </c>
      <c r="G428">
        <v>0</v>
      </c>
      <c r="H428">
        <f t="shared" si="70"/>
        <v>0.26846358291497763</v>
      </c>
      <c r="I428">
        <f t="shared" si="71"/>
        <v>-1.0752688172043015</v>
      </c>
      <c r="J428">
        <f t="shared" si="72"/>
        <v>1.0752688172043015</v>
      </c>
      <c r="K428">
        <f t="shared" si="73"/>
        <v>0.5</v>
      </c>
      <c r="L428">
        <f t="shared" si="74"/>
        <v>0.5</v>
      </c>
      <c r="M428">
        <f t="shared" si="75"/>
        <v>2</v>
      </c>
      <c r="N428">
        <f t="shared" si="76"/>
        <v>2</v>
      </c>
    </row>
    <row r="429" spans="1:14" x14ac:dyDescent="0.25">
      <c r="A429" s="4">
        <f>IF('True_Odds_Calculator_2-way'!A430="","",'True_Odds_Calculator_2-way'!A430)</f>
        <v>1.8</v>
      </c>
      <c r="B429" s="4">
        <f>IF('True_Odds_Calculator_2-way'!B430="","",'True_Odds_Calculator_2-way'!B430)</f>
        <v>2.0699999999999998</v>
      </c>
      <c r="C429" s="4">
        <f t="shared" si="66"/>
        <v>0.55555555555555558</v>
      </c>
      <c r="D429">
        <f t="shared" si="67"/>
        <v>0.48309178743961356</v>
      </c>
      <c r="E429">
        <f t="shared" si="68"/>
        <v>3.8647342995169254E-2</v>
      </c>
      <c r="F429">
        <f t="shared" si="69"/>
        <v>-0.22973698336017168</v>
      </c>
      <c r="G429">
        <v>0</v>
      </c>
      <c r="H429">
        <f t="shared" si="70"/>
        <v>0.26838432635534087</v>
      </c>
      <c r="I429">
        <f t="shared" si="71"/>
        <v>-1.0808442529177926</v>
      </c>
      <c r="J429">
        <f t="shared" si="72"/>
        <v>1.0808442529177926</v>
      </c>
      <c r="K429">
        <f t="shared" si="73"/>
        <v>0.53628636852729539</v>
      </c>
      <c r="L429">
        <f t="shared" si="74"/>
        <v>0.46371363147270434</v>
      </c>
      <c r="M429">
        <f t="shared" si="75"/>
        <v>1.8646754023342345</v>
      </c>
      <c r="N429">
        <f t="shared" si="76"/>
        <v>2.1565033506220384</v>
      </c>
    </row>
    <row r="430" spans="1:14" x14ac:dyDescent="0.25">
      <c r="A430" s="4">
        <f>IF('True_Odds_Calculator_2-way'!A431="","",'True_Odds_Calculator_2-way'!A431)</f>
        <v>1.88</v>
      </c>
      <c r="B430" s="4">
        <f>IF('True_Odds_Calculator_2-way'!B431="","",'True_Odds_Calculator_2-way'!B431)</f>
        <v>2</v>
      </c>
      <c r="C430" s="4">
        <f t="shared" si="66"/>
        <v>0.53191489361702127</v>
      </c>
      <c r="D430">
        <f t="shared" si="67"/>
        <v>0.5</v>
      </c>
      <c r="E430">
        <f t="shared" si="68"/>
        <v>3.1914893617021267E-2</v>
      </c>
      <c r="F430">
        <f t="shared" si="69"/>
        <v>-0.23404255319148937</v>
      </c>
      <c r="G430">
        <v>0</v>
      </c>
      <c r="H430">
        <f t="shared" si="70"/>
        <v>0.26595744680851063</v>
      </c>
      <c r="I430">
        <f t="shared" si="71"/>
        <v>-1.0660035817780522</v>
      </c>
      <c r="J430">
        <f t="shared" si="72"/>
        <v>1.0660035817780522</v>
      </c>
      <c r="K430">
        <f t="shared" si="73"/>
        <v>0.51597373362761745</v>
      </c>
      <c r="L430">
        <f t="shared" si="74"/>
        <v>0.48402626637238261</v>
      </c>
      <c r="M430">
        <f t="shared" si="75"/>
        <v>1.9380831519646857</v>
      </c>
      <c r="N430">
        <f t="shared" si="76"/>
        <v>2.0660035817780522</v>
      </c>
    </row>
    <row r="431" spans="1:14" x14ac:dyDescent="0.25">
      <c r="A431" s="4">
        <f>IF('True_Odds_Calculator_2-way'!A432="","",'True_Odds_Calculator_2-way'!A432)</f>
        <v>2.2200000000000002</v>
      </c>
      <c r="B431" s="4">
        <f>IF('True_Odds_Calculator_2-way'!B432="","",'True_Odds_Calculator_2-way'!B432)</f>
        <v>1.7</v>
      </c>
      <c r="C431" s="4">
        <f t="shared" si="66"/>
        <v>0.4504504504504504</v>
      </c>
      <c r="D431">
        <f t="shared" si="67"/>
        <v>0.58823529411764708</v>
      </c>
      <c r="E431">
        <f t="shared" si="68"/>
        <v>3.868574456809748E-2</v>
      </c>
      <c r="F431">
        <f t="shared" si="69"/>
        <v>-0.22628510863804985</v>
      </c>
      <c r="G431">
        <v>0</v>
      </c>
      <c r="H431">
        <f t="shared" si="70"/>
        <v>0.26497085320614733</v>
      </c>
      <c r="I431">
        <f t="shared" si="71"/>
        <v>-1.0821091383745125</v>
      </c>
      <c r="J431">
        <f t="shared" si="72"/>
        <v>1.0821091383745125</v>
      </c>
      <c r="K431">
        <f t="shared" si="73"/>
        <v>0.43100231571506481</v>
      </c>
      <c r="L431">
        <f t="shared" si="74"/>
        <v>0.56899768428493536</v>
      </c>
      <c r="M431">
        <f t="shared" si="75"/>
        <v>2.3201731488169055</v>
      </c>
      <c r="N431">
        <f t="shared" si="76"/>
        <v>1.7574763968621581</v>
      </c>
    </row>
    <row r="432" spans="1:14" x14ac:dyDescent="0.25">
      <c r="A432" s="4">
        <f>IF('True_Odds_Calculator_2-way'!A433="","",'True_Odds_Calculator_2-way'!A433)</f>
        <v>2.2200000000000002</v>
      </c>
      <c r="B432" s="4">
        <f>IF('True_Odds_Calculator_2-way'!B433="","",'True_Odds_Calculator_2-way'!B433)</f>
        <v>1.7</v>
      </c>
      <c r="C432" s="4">
        <f t="shared" si="66"/>
        <v>0.4504504504504504</v>
      </c>
      <c r="D432">
        <f t="shared" si="67"/>
        <v>0.58823529411764708</v>
      </c>
      <c r="E432">
        <f t="shared" si="68"/>
        <v>3.868574456809748E-2</v>
      </c>
      <c r="F432">
        <f t="shared" si="69"/>
        <v>-0.22628510863804985</v>
      </c>
      <c r="G432">
        <v>0</v>
      </c>
      <c r="H432">
        <f t="shared" si="70"/>
        <v>0.26497085320614733</v>
      </c>
      <c r="I432">
        <f t="shared" si="71"/>
        <v>-1.0821091383745125</v>
      </c>
      <c r="J432">
        <f t="shared" si="72"/>
        <v>1.0821091383745125</v>
      </c>
      <c r="K432">
        <f t="shared" si="73"/>
        <v>0.43100231571506481</v>
      </c>
      <c r="L432">
        <f t="shared" si="74"/>
        <v>0.56899768428493536</v>
      </c>
      <c r="M432">
        <f t="shared" si="75"/>
        <v>2.3201731488169055</v>
      </c>
      <c r="N432">
        <f t="shared" si="76"/>
        <v>1.7574763968621581</v>
      </c>
    </row>
    <row r="433" spans="1:14" x14ac:dyDescent="0.25">
      <c r="A433" s="4">
        <f>IF('True_Odds_Calculator_2-way'!A434="","",'True_Odds_Calculator_2-way'!A434)</f>
        <v>2.0699999999999998</v>
      </c>
      <c r="B433" s="4">
        <f>IF('True_Odds_Calculator_2-way'!B434="","",'True_Odds_Calculator_2-way'!B434)</f>
        <v>1.81</v>
      </c>
      <c r="C433" s="4">
        <f t="shared" si="66"/>
        <v>0.48309178743961356</v>
      </c>
      <c r="D433">
        <f t="shared" si="67"/>
        <v>0.5524861878453039</v>
      </c>
      <c r="E433">
        <f t="shared" si="68"/>
        <v>3.5577975284917462E-2</v>
      </c>
      <c r="F433">
        <f t="shared" si="69"/>
        <v>-0.23132356473696847</v>
      </c>
      <c r="G433">
        <v>0</v>
      </c>
      <c r="H433">
        <f t="shared" si="70"/>
        <v>0.26690154002188599</v>
      </c>
      <c r="I433">
        <f t="shared" si="71"/>
        <v>-1.0741516544951821</v>
      </c>
      <c r="J433">
        <f t="shared" si="72"/>
        <v>1.0741516544951821</v>
      </c>
      <c r="K433">
        <f t="shared" si="73"/>
        <v>0.46525861134990021</v>
      </c>
      <c r="L433">
        <f t="shared" si="74"/>
        <v>0.53474138865009979</v>
      </c>
      <c r="M433">
        <f t="shared" si="75"/>
        <v>2.1493422703098441</v>
      </c>
      <c r="N433">
        <f t="shared" si="76"/>
        <v>1.8700628401410975</v>
      </c>
    </row>
    <row r="434" spans="1:14" x14ac:dyDescent="0.25">
      <c r="A434" s="4">
        <f>IF('True_Odds_Calculator_2-way'!A435="","",'True_Odds_Calculator_2-way'!A435)</f>
        <v>1.83</v>
      </c>
      <c r="B434" s="4">
        <f>IF('True_Odds_Calculator_2-way'!B435="","",'True_Odds_Calculator_2-way'!B435)</f>
        <v>2.04</v>
      </c>
      <c r="C434" s="4">
        <f t="shared" si="66"/>
        <v>0.54644808743169393</v>
      </c>
      <c r="D434">
        <f t="shared" si="67"/>
        <v>0.49019607843137253</v>
      </c>
      <c r="E434">
        <f t="shared" si="68"/>
        <v>3.6644165863066513E-2</v>
      </c>
      <c r="F434">
        <f t="shared" si="69"/>
        <v>-0.23122254366227368</v>
      </c>
      <c r="G434">
        <v>0</v>
      </c>
      <c r="H434">
        <f t="shared" si="70"/>
        <v>0.26786670952534014</v>
      </c>
      <c r="I434">
        <f t="shared" si="71"/>
        <v>-1.0763271222740438</v>
      </c>
      <c r="J434">
        <f t="shared" si="72"/>
        <v>1.0763271222740438</v>
      </c>
      <c r="K434">
        <f t="shared" si="73"/>
        <v>0.52816394310973935</v>
      </c>
      <c r="L434">
        <f t="shared" si="74"/>
        <v>0.47183605689026059</v>
      </c>
      <c r="M434">
        <f t="shared" si="75"/>
        <v>1.8933515114874566</v>
      </c>
      <c r="N434">
        <f t="shared" si="76"/>
        <v>2.1193802071650061</v>
      </c>
    </row>
    <row r="435" spans="1:14" x14ac:dyDescent="0.25">
      <c r="A435" s="4">
        <f>IF('True_Odds_Calculator_2-way'!A436="","",'True_Odds_Calculator_2-way'!A436)</f>
        <v>2.37</v>
      </c>
      <c r="B435" s="4">
        <f>IF('True_Odds_Calculator_2-way'!B436="","",'True_Odds_Calculator_2-way'!B436)</f>
        <v>1.63</v>
      </c>
      <c r="C435" s="4">
        <f t="shared" si="66"/>
        <v>0.42194092827004215</v>
      </c>
      <c r="D435">
        <f t="shared" si="67"/>
        <v>0.61349693251533743</v>
      </c>
      <c r="E435">
        <f t="shared" si="68"/>
        <v>3.5437860785379582E-2</v>
      </c>
      <c r="F435">
        <f t="shared" si="69"/>
        <v>-0.22342160441096537</v>
      </c>
      <c r="G435">
        <v>0</v>
      </c>
      <c r="H435">
        <f t="shared" si="70"/>
        <v>0.2588594651963449</v>
      </c>
      <c r="I435">
        <f t="shared" si="71"/>
        <v>-1.0763894728677108</v>
      </c>
      <c r="J435">
        <f t="shared" si="72"/>
        <v>1.0763894728677108</v>
      </c>
      <c r="K435">
        <f t="shared" si="73"/>
        <v>0.40409696490827207</v>
      </c>
      <c r="L435">
        <f t="shared" si="74"/>
        <v>0.59590303509172793</v>
      </c>
      <c r="M435">
        <f t="shared" si="75"/>
        <v>2.4746535778287639</v>
      </c>
      <c r="N435">
        <f t="shared" si="76"/>
        <v>1.6781253679066579</v>
      </c>
    </row>
    <row r="436" spans="1:14" x14ac:dyDescent="0.25">
      <c r="A436" s="4">
        <f>IF('True_Odds_Calculator_2-way'!A437="","",'True_Odds_Calculator_2-way'!A437)</f>
        <v>2.17</v>
      </c>
      <c r="B436" s="4">
        <f>IF('True_Odds_Calculator_2-way'!B437="","",'True_Odds_Calculator_2-way'!B437)</f>
        <v>1.74</v>
      </c>
      <c r="C436" s="4">
        <f t="shared" si="66"/>
        <v>0.46082949308755761</v>
      </c>
      <c r="D436">
        <f t="shared" si="67"/>
        <v>0.57471264367816088</v>
      </c>
      <c r="E436">
        <f t="shared" si="68"/>
        <v>3.5542136765718491E-2</v>
      </c>
      <c r="F436">
        <f t="shared" si="69"/>
        <v>-0.22930239949149844</v>
      </c>
      <c r="G436">
        <v>0</v>
      </c>
      <c r="H436">
        <f t="shared" si="70"/>
        <v>0.26484453625721699</v>
      </c>
      <c r="I436">
        <f t="shared" si="71"/>
        <v>-1.0747098003652684</v>
      </c>
      <c r="J436">
        <f t="shared" si="72"/>
        <v>1.0747098003652684</v>
      </c>
      <c r="K436">
        <f t="shared" si="73"/>
        <v>0.44298545385174265</v>
      </c>
      <c r="L436">
        <f t="shared" si="74"/>
        <v>0.55701454614825729</v>
      </c>
      <c r="M436">
        <f t="shared" si="75"/>
        <v>2.2574104664273644</v>
      </c>
      <c r="N436">
        <f t="shared" si="76"/>
        <v>1.7952852522702987</v>
      </c>
    </row>
    <row r="437" spans="1:14" x14ac:dyDescent="0.25">
      <c r="A437" s="4">
        <f>IF('True_Odds_Calculator_2-way'!A438="","",'True_Odds_Calculator_2-way'!A438)</f>
        <v>2.15</v>
      </c>
      <c r="B437" s="4">
        <f>IF('True_Odds_Calculator_2-way'!B438="","",'True_Odds_Calculator_2-way'!B438)</f>
        <v>1.75</v>
      </c>
      <c r="C437" s="4">
        <f t="shared" si="66"/>
        <v>0.46511627906976744</v>
      </c>
      <c r="D437">
        <f t="shared" si="67"/>
        <v>0.5714285714285714</v>
      </c>
      <c r="E437">
        <f t="shared" si="68"/>
        <v>3.6544850498338777E-2</v>
      </c>
      <c r="F437">
        <f t="shared" si="69"/>
        <v>-0.22923588039867115</v>
      </c>
      <c r="G437">
        <v>0</v>
      </c>
      <c r="H437">
        <f t="shared" si="70"/>
        <v>0.26578073089700993</v>
      </c>
      <c r="I437">
        <f t="shared" si="71"/>
        <v>-1.0767638041163308</v>
      </c>
      <c r="J437">
        <f t="shared" si="72"/>
        <v>1.0767638041163308</v>
      </c>
      <c r="K437">
        <f t="shared" si="73"/>
        <v>0.44677195262583885</v>
      </c>
      <c r="L437">
        <f t="shared" si="74"/>
        <v>0.5532280473741612</v>
      </c>
      <c r="M437">
        <f t="shared" si="75"/>
        <v>2.2382783747337802</v>
      </c>
      <c r="N437">
        <f t="shared" si="76"/>
        <v>1.8075728530872484</v>
      </c>
    </row>
    <row r="438" spans="1:14" x14ac:dyDescent="0.25">
      <c r="A438" s="4">
        <f>IF('True_Odds_Calculator_2-way'!A439="","",'True_Odds_Calculator_2-way'!A439)</f>
        <v>1.86</v>
      </c>
      <c r="B438" s="4">
        <f>IF('True_Odds_Calculator_2-way'!B439="","",'True_Odds_Calculator_2-way'!B439)</f>
        <v>2.02</v>
      </c>
      <c r="C438" s="4">
        <f t="shared" si="66"/>
        <v>0.5376344086021505</v>
      </c>
      <c r="D438">
        <f t="shared" si="67"/>
        <v>0.49504950495049505</v>
      </c>
      <c r="E438">
        <f t="shared" si="68"/>
        <v>3.2683913552645549E-2</v>
      </c>
      <c r="F438">
        <f t="shared" si="69"/>
        <v>-0.23347173427020129</v>
      </c>
      <c r="G438">
        <v>0</v>
      </c>
      <c r="H438">
        <f t="shared" si="70"/>
        <v>0.26615564782284679</v>
      </c>
      <c r="I438">
        <f t="shared" si="71"/>
        <v>-1.0677035543974549</v>
      </c>
      <c r="J438">
        <f t="shared" si="72"/>
        <v>1.0677035543974549</v>
      </c>
      <c r="K438">
        <f t="shared" si="73"/>
        <v>0.52131526301595232</v>
      </c>
      <c r="L438">
        <f t="shared" si="74"/>
        <v>0.47868473698404773</v>
      </c>
      <c r="M438">
        <f t="shared" si="75"/>
        <v>1.9182250567818113</v>
      </c>
      <c r="N438">
        <f t="shared" si="76"/>
        <v>2.0890576254854043</v>
      </c>
    </row>
    <row r="439" spans="1:14" x14ac:dyDescent="0.25">
      <c r="A439" s="4">
        <f>IF('True_Odds_Calculator_2-way'!A440="","",'True_Odds_Calculator_2-way'!A440)</f>
        <v>1.93</v>
      </c>
      <c r="B439" s="4">
        <f>IF('True_Odds_Calculator_2-way'!B440="","",'True_Odds_Calculator_2-way'!B440)</f>
        <v>1.94</v>
      </c>
      <c r="C439" s="4">
        <f t="shared" si="66"/>
        <v>0.5181347150259068</v>
      </c>
      <c r="D439">
        <f t="shared" si="67"/>
        <v>0.51546391752577325</v>
      </c>
      <c r="E439">
        <f t="shared" si="68"/>
        <v>3.3598632551679941E-2</v>
      </c>
      <c r="F439">
        <f t="shared" si="69"/>
        <v>-0.2334811174616741</v>
      </c>
      <c r="G439">
        <v>0</v>
      </c>
      <c r="H439">
        <f t="shared" si="70"/>
        <v>0.26707975001335404</v>
      </c>
      <c r="I439">
        <f t="shared" si="71"/>
        <v>-1.0695340092890231</v>
      </c>
      <c r="J439">
        <f t="shared" si="72"/>
        <v>1.0695340092890231</v>
      </c>
      <c r="K439">
        <f t="shared" si="73"/>
        <v>0.50133690795359842</v>
      </c>
      <c r="L439">
        <f t="shared" si="74"/>
        <v>0.49866309204640175</v>
      </c>
      <c r="M439">
        <f t="shared" si="75"/>
        <v>1.9946666286387909</v>
      </c>
      <c r="N439">
        <f t="shared" si="76"/>
        <v>2.0053619687316817</v>
      </c>
    </row>
    <row r="440" spans="1:14" x14ac:dyDescent="0.25">
      <c r="A440" s="4">
        <f>IF('True_Odds_Calculator_2-way'!A441="","",'True_Odds_Calculator_2-way'!A441)</f>
        <v>2.0299999999999998</v>
      </c>
      <c r="B440" s="4">
        <f>IF('True_Odds_Calculator_2-way'!B441="","",'True_Odds_Calculator_2-way'!B441)</f>
        <v>1.85</v>
      </c>
      <c r="C440" s="4">
        <f t="shared" si="66"/>
        <v>0.49261083743842371</v>
      </c>
      <c r="D440">
        <f t="shared" si="67"/>
        <v>0.54054054054054046</v>
      </c>
      <c r="E440">
        <f t="shared" si="68"/>
        <v>3.315137797896428E-2</v>
      </c>
      <c r="F440">
        <f t="shared" si="69"/>
        <v>-0.23312475036612956</v>
      </c>
      <c r="G440">
        <v>0</v>
      </c>
      <c r="H440">
        <f t="shared" si="70"/>
        <v>0.26627612834509384</v>
      </c>
      <c r="I440">
        <f t="shared" si="71"/>
        <v>-1.0687396570715308</v>
      </c>
      <c r="J440">
        <f t="shared" si="72"/>
        <v>1.0687396570715308</v>
      </c>
      <c r="K440">
        <f t="shared" si="73"/>
        <v>0.47600872092291718</v>
      </c>
      <c r="L440">
        <f t="shared" si="74"/>
        <v>0.52399127907708287</v>
      </c>
      <c r="M440">
        <f t="shared" si="75"/>
        <v>2.1008018467836762</v>
      </c>
      <c r="N440">
        <f t="shared" si="76"/>
        <v>1.9084287085108012</v>
      </c>
    </row>
    <row r="441" spans="1:14" x14ac:dyDescent="0.25">
      <c r="A441" s="4">
        <f>IF('True_Odds_Calculator_2-way'!A442="","",'True_Odds_Calculator_2-way'!A442)</f>
        <v>2.08</v>
      </c>
      <c r="B441" s="4">
        <f>IF('True_Odds_Calculator_2-way'!B442="","",'True_Odds_Calculator_2-way'!B442)</f>
        <v>1.79</v>
      </c>
      <c r="C441" s="4">
        <f t="shared" si="66"/>
        <v>0.48076923076923073</v>
      </c>
      <c r="D441">
        <f t="shared" si="67"/>
        <v>0.55865921787709494</v>
      </c>
      <c r="E441">
        <f t="shared" si="68"/>
        <v>3.9428448646325664E-2</v>
      </c>
      <c r="F441">
        <f t="shared" si="69"/>
        <v>-0.22915771379458527</v>
      </c>
      <c r="G441">
        <v>0</v>
      </c>
      <c r="H441">
        <f t="shared" si="70"/>
        <v>0.26858616244091099</v>
      </c>
      <c r="I441">
        <f t="shared" si="71"/>
        <v>-1.0826163374360513</v>
      </c>
      <c r="J441">
        <f t="shared" si="72"/>
        <v>1.0826163374360513</v>
      </c>
      <c r="K441">
        <f t="shared" si="73"/>
        <v>0.46099399689806597</v>
      </c>
      <c r="L441">
        <f t="shared" si="74"/>
        <v>0.53900600310193403</v>
      </c>
      <c r="M441">
        <f t="shared" si="75"/>
        <v>2.1692256444309357</v>
      </c>
      <c r="N441">
        <f t="shared" si="76"/>
        <v>1.8552669065744805</v>
      </c>
    </row>
    <row r="442" spans="1:14" x14ac:dyDescent="0.25">
      <c r="A442" s="4">
        <f>IF('True_Odds_Calculator_2-way'!A443="","",'True_Odds_Calculator_2-way'!A443)</f>
        <v>2.17</v>
      </c>
      <c r="B442" s="4">
        <f>IF('True_Odds_Calculator_2-way'!B443="","",'True_Odds_Calculator_2-way'!B443)</f>
        <v>1.74</v>
      </c>
      <c r="C442" s="4">
        <f t="shared" si="66"/>
        <v>0.46082949308755761</v>
      </c>
      <c r="D442">
        <f t="shared" si="67"/>
        <v>0.57471264367816088</v>
      </c>
      <c r="E442">
        <f t="shared" si="68"/>
        <v>3.5542136765718491E-2</v>
      </c>
      <c r="F442">
        <f t="shared" si="69"/>
        <v>-0.22930239949149844</v>
      </c>
      <c r="G442">
        <v>0</v>
      </c>
      <c r="H442">
        <f t="shared" si="70"/>
        <v>0.26484453625721699</v>
      </c>
      <c r="I442">
        <f t="shared" si="71"/>
        <v>-1.0747098003652684</v>
      </c>
      <c r="J442">
        <f t="shared" si="72"/>
        <v>1.0747098003652684</v>
      </c>
      <c r="K442">
        <f t="shared" si="73"/>
        <v>0.44298545385174265</v>
      </c>
      <c r="L442">
        <f t="shared" si="74"/>
        <v>0.55701454614825729</v>
      </c>
      <c r="M442">
        <f t="shared" si="75"/>
        <v>2.2574104664273644</v>
      </c>
      <c r="N442">
        <f t="shared" si="76"/>
        <v>1.7952852522702987</v>
      </c>
    </row>
    <row r="443" spans="1:14" x14ac:dyDescent="0.25">
      <c r="A443" s="4">
        <f>IF('True_Odds_Calculator_2-way'!A444="","",'True_Odds_Calculator_2-way'!A444)</f>
        <v>1.92</v>
      </c>
      <c r="B443" s="4">
        <f>IF('True_Odds_Calculator_2-way'!B444="","",'True_Odds_Calculator_2-way'!B444)</f>
        <v>1.9</v>
      </c>
      <c r="C443" s="4">
        <f t="shared" si="66"/>
        <v>0.52083333333333337</v>
      </c>
      <c r="D443">
        <f t="shared" si="67"/>
        <v>0.52631578947368418</v>
      </c>
      <c r="E443">
        <f t="shared" si="68"/>
        <v>4.7149122807017552E-2</v>
      </c>
      <c r="F443">
        <f t="shared" si="69"/>
        <v>-0.22697368421052633</v>
      </c>
      <c r="G443">
        <v>0</v>
      </c>
      <c r="H443">
        <f t="shared" si="70"/>
        <v>0.27412280701754388</v>
      </c>
      <c r="I443">
        <f t="shared" si="71"/>
        <v>-1.0989674556596449</v>
      </c>
      <c r="J443">
        <f t="shared" si="72"/>
        <v>1.0989674556596449</v>
      </c>
      <c r="K443">
        <f t="shared" si="73"/>
        <v>0.49725266430930348</v>
      </c>
      <c r="L443">
        <f t="shared" si="74"/>
        <v>0.50274733569069663</v>
      </c>
      <c r="M443">
        <f t="shared" si="75"/>
        <v>2.0110500592068727</v>
      </c>
      <c r="N443">
        <f t="shared" si="76"/>
        <v>1.9890707100936806</v>
      </c>
    </row>
    <row r="444" spans="1:14" x14ac:dyDescent="0.25">
      <c r="A444" s="4">
        <f>IF('True_Odds_Calculator_2-way'!A445="","",'True_Odds_Calculator_2-way'!A445)</f>
        <v>1.88</v>
      </c>
      <c r="B444" s="4">
        <f>IF('True_Odds_Calculator_2-way'!B445="","",'True_Odds_Calculator_2-way'!B445)</f>
        <v>1.94</v>
      </c>
      <c r="C444" s="4">
        <f t="shared" si="66"/>
        <v>0.53191489361702127</v>
      </c>
      <c r="D444">
        <f t="shared" si="67"/>
        <v>0.51546391752577325</v>
      </c>
      <c r="E444">
        <f t="shared" si="68"/>
        <v>4.7378811142794408E-2</v>
      </c>
      <c r="F444">
        <f t="shared" si="69"/>
        <v>-0.22680412371134029</v>
      </c>
      <c r="G444">
        <v>0</v>
      </c>
      <c r="H444">
        <f t="shared" si="70"/>
        <v>0.2741829348541347</v>
      </c>
      <c r="I444">
        <f t="shared" si="71"/>
        <v>-1.0994987428338558</v>
      </c>
      <c r="J444">
        <f t="shared" si="72"/>
        <v>1.0994987428338558</v>
      </c>
      <c r="K444">
        <f t="shared" si="73"/>
        <v>0.50824399879723636</v>
      </c>
      <c r="L444">
        <f t="shared" si="74"/>
        <v>0.49175600120276386</v>
      </c>
      <c r="M444">
        <f t="shared" si="75"/>
        <v>1.9675588936937933</v>
      </c>
      <c r="N444">
        <f t="shared" si="76"/>
        <v>2.0335288182638238</v>
      </c>
    </row>
    <row r="445" spans="1:14" x14ac:dyDescent="0.25">
      <c r="A445" s="4">
        <f>IF('True_Odds_Calculator_2-way'!A446="","",'True_Odds_Calculator_2-way'!A446)</f>
        <v>1.83</v>
      </c>
      <c r="B445" s="4">
        <f>IF('True_Odds_Calculator_2-way'!B446="","",'True_Odds_Calculator_2-way'!B446)</f>
        <v>1.99</v>
      </c>
      <c r="C445" s="4">
        <f t="shared" si="66"/>
        <v>0.54644808743169393</v>
      </c>
      <c r="D445">
        <f t="shared" si="67"/>
        <v>0.50251256281407031</v>
      </c>
      <c r="E445">
        <f t="shared" si="68"/>
        <v>4.8960650245764237E-2</v>
      </c>
      <c r="F445">
        <f t="shared" si="69"/>
        <v>-0.22563637861438346</v>
      </c>
      <c r="G445">
        <v>0</v>
      </c>
      <c r="H445">
        <f t="shared" si="70"/>
        <v>0.2745970288601477</v>
      </c>
      <c r="I445">
        <f t="shared" si="71"/>
        <v>-1.103172320535825</v>
      </c>
      <c r="J445">
        <f t="shared" si="72"/>
        <v>1.103172320535825</v>
      </c>
      <c r="K445">
        <f t="shared" si="73"/>
        <v>0.52202065134820208</v>
      </c>
      <c r="L445">
        <f t="shared" si="74"/>
        <v>0.47797934865179792</v>
      </c>
      <c r="M445">
        <f t="shared" si="75"/>
        <v>1.9156330260447352</v>
      </c>
      <c r="N445">
        <f t="shared" si="76"/>
        <v>2.092140597330467</v>
      </c>
    </row>
    <row r="446" spans="1:14" x14ac:dyDescent="0.25">
      <c r="A446" s="4">
        <f>IF('True_Odds_Calculator_2-way'!A447="","",'True_Odds_Calculator_2-way'!A447)</f>
        <v>2.0699999999999998</v>
      </c>
      <c r="B446" s="4">
        <f>IF('True_Odds_Calculator_2-way'!B447="","",'True_Odds_Calculator_2-way'!B447)</f>
        <v>1.75</v>
      </c>
      <c r="C446" s="4">
        <f t="shared" si="66"/>
        <v>0.48309178743961356</v>
      </c>
      <c r="D446">
        <f t="shared" si="67"/>
        <v>0.5714285714285714</v>
      </c>
      <c r="E446">
        <f t="shared" si="68"/>
        <v>5.452035886818507E-2</v>
      </c>
      <c r="F446">
        <f t="shared" si="69"/>
        <v>-0.22153209109730843</v>
      </c>
      <c r="G446">
        <v>0</v>
      </c>
      <c r="H446">
        <f t="shared" si="70"/>
        <v>0.27605244996549344</v>
      </c>
      <c r="I446">
        <f t="shared" si="71"/>
        <v>-1.1162911443718952</v>
      </c>
      <c r="J446">
        <f t="shared" si="72"/>
        <v>1.1162911443718952</v>
      </c>
      <c r="K446">
        <f t="shared" si="73"/>
        <v>0.45569888549514331</v>
      </c>
      <c r="L446">
        <f t="shared" si="74"/>
        <v>0.54430111450485674</v>
      </c>
      <c r="M446">
        <f t="shared" si="75"/>
        <v>2.194431524477928</v>
      </c>
      <c r="N446">
        <f t="shared" si="76"/>
        <v>1.8372183582789212</v>
      </c>
    </row>
    <row r="447" spans="1:14" x14ac:dyDescent="0.25">
      <c r="A447" s="4">
        <f>IF('True_Odds_Calculator_2-way'!A448="","",'True_Odds_Calculator_2-way'!A448)</f>
        <v>1.78</v>
      </c>
      <c r="B447" s="4">
        <f>IF('True_Odds_Calculator_2-way'!B448="","",'True_Odds_Calculator_2-way'!B448)</f>
        <v>2.0099999999999998</v>
      </c>
      <c r="C447" s="4">
        <f t="shared" si="66"/>
        <v>0.5617977528089888</v>
      </c>
      <c r="D447">
        <f t="shared" si="67"/>
        <v>0.49751243781094534</v>
      </c>
      <c r="E447">
        <f t="shared" si="68"/>
        <v>5.9310190619934033E-2</v>
      </c>
      <c r="F447">
        <f t="shared" si="69"/>
        <v>-0.22019117893677687</v>
      </c>
      <c r="G447">
        <v>0</v>
      </c>
      <c r="H447">
        <f t="shared" si="70"/>
        <v>0.2795013695567109</v>
      </c>
      <c r="I447">
        <f t="shared" si="71"/>
        <v>-1.1266577585945383</v>
      </c>
      <c r="J447">
        <f t="shared" si="72"/>
        <v>1.1266577585945383</v>
      </c>
      <c r="K447">
        <f t="shared" si="73"/>
        <v>0.53225659904009825</v>
      </c>
      <c r="L447">
        <f t="shared" si="74"/>
        <v>0.46774340095990191</v>
      </c>
      <c r="M447">
        <f t="shared" si="75"/>
        <v>1.8787930517037397</v>
      </c>
      <c r="N447">
        <f t="shared" si="76"/>
        <v>2.1379243361804834</v>
      </c>
    </row>
    <row r="448" spans="1:14" x14ac:dyDescent="0.25">
      <c r="A448" s="4">
        <f>IF('True_Odds_Calculator_2-way'!A449="","",'True_Odds_Calculator_2-way'!A449)</f>
        <v>1.68</v>
      </c>
      <c r="B448" s="4">
        <f>IF('True_Odds_Calculator_2-way'!B449="","",'True_Odds_Calculator_2-way'!B449)</f>
        <v>2.1800000000000002</v>
      </c>
      <c r="C448" s="4">
        <f t="shared" si="66"/>
        <v>0.59523809523809523</v>
      </c>
      <c r="D448">
        <f t="shared" si="67"/>
        <v>0.4587155963302752</v>
      </c>
      <c r="E448">
        <f t="shared" si="68"/>
        <v>5.3953691568370488E-2</v>
      </c>
      <c r="F448">
        <f t="shared" si="69"/>
        <v>-0.21909130624726947</v>
      </c>
      <c r="G448">
        <v>0</v>
      </c>
      <c r="H448">
        <f t="shared" si="70"/>
        <v>0.27304499781564001</v>
      </c>
      <c r="I448">
        <f t="shared" si="71"/>
        <v>-1.1163607017227666</v>
      </c>
      <c r="J448">
        <f t="shared" si="72"/>
        <v>1.1163607017227666</v>
      </c>
      <c r="K448">
        <f t="shared" si="73"/>
        <v>0.5684643458753047</v>
      </c>
      <c r="L448">
        <f t="shared" si="74"/>
        <v>0.4315356541246953</v>
      </c>
      <c r="M448">
        <f t="shared" si="75"/>
        <v>1.7591252771714809</v>
      </c>
      <c r="N448">
        <f t="shared" si="76"/>
        <v>2.3173056280328646</v>
      </c>
    </row>
    <row r="449" spans="1:14" x14ac:dyDescent="0.25">
      <c r="A449" s="4">
        <f>IF('True_Odds_Calculator_2-way'!A450="","",'True_Odds_Calculator_2-way'!A450)</f>
        <v>2.2599999999999998</v>
      </c>
      <c r="B449" s="4">
        <f>IF('True_Odds_Calculator_2-way'!B450="","",'True_Odds_Calculator_2-way'!B450)</f>
        <v>1.64</v>
      </c>
      <c r="C449" s="4">
        <f t="shared" si="66"/>
        <v>0.44247787610619471</v>
      </c>
      <c r="D449">
        <f t="shared" si="67"/>
        <v>0.6097560975609756</v>
      </c>
      <c r="E449">
        <f t="shared" si="68"/>
        <v>5.2233973667170197E-2</v>
      </c>
      <c r="F449">
        <f t="shared" si="69"/>
        <v>-0.21756960932441194</v>
      </c>
      <c r="G449">
        <v>0</v>
      </c>
      <c r="H449">
        <f t="shared" si="70"/>
        <v>0.26980358299158214</v>
      </c>
      <c r="I449">
        <f t="shared" si="71"/>
        <v>-1.1135885079684347</v>
      </c>
      <c r="J449">
        <f t="shared" si="72"/>
        <v>1.1135885079684347</v>
      </c>
      <c r="K449">
        <f t="shared" si="73"/>
        <v>0.41612544004152574</v>
      </c>
      <c r="L449">
        <f t="shared" si="74"/>
        <v>0.58387455995847437</v>
      </c>
      <c r="M449">
        <f t="shared" si="75"/>
        <v>2.4031215200402278</v>
      </c>
      <c r="N449">
        <f t="shared" si="76"/>
        <v>1.7126966450997982</v>
      </c>
    </row>
    <row r="450" spans="1:14" x14ac:dyDescent="0.25">
      <c r="A450" s="4">
        <f>IF('True_Odds_Calculator_2-way'!A451="","",'True_Odds_Calculator_2-way'!A451)</f>
        <v>1.86</v>
      </c>
      <c r="B450" s="4">
        <f>IF('True_Odds_Calculator_2-way'!B451="","",'True_Odds_Calculator_2-way'!B451)</f>
        <v>1.96</v>
      </c>
      <c r="C450" s="4">
        <f t="shared" si="66"/>
        <v>0.5376344086021505</v>
      </c>
      <c r="D450">
        <f t="shared" si="67"/>
        <v>0.51020408163265307</v>
      </c>
      <c r="E450">
        <f t="shared" si="68"/>
        <v>4.7838490234803466E-2</v>
      </c>
      <c r="F450">
        <f t="shared" si="69"/>
        <v>-0.22646477946017129</v>
      </c>
      <c r="G450">
        <v>0</v>
      </c>
      <c r="H450">
        <f t="shared" si="70"/>
        <v>0.27430326969497476</v>
      </c>
      <c r="I450">
        <f t="shared" si="71"/>
        <v>-1.1005636329070294</v>
      </c>
      <c r="J450">
        <f t="shared" si="72"/>
        <v>1.1005636329070294</v>
      </c>
      <c r="K450">
        <f t="shared" si="73"/>
        <v>0.51374664671956227</v>
      </c>
      <c r="L450">
        <f t="shared" si="74"/>
        <v>0.48625335328043789</v>
      </c>
      <c r="M450">
        <f t="shared" si="75"/>
        <v>1.9464847243000454</v>
      </c>
      <c r="N450">
        <f t="shared" si="76"/>
        <v>2.0565410875907482</v>
      </c>
    </row>
    <row r="451" spans="1:14" x14ac:dyDescent="0.25">
      <c r="A451" s="4">
        <f>IF('True_Odds_Calculator_2-way'!A452="","",'True_Odds_Calculator_2-way'!A452)</f>
        <v>1.69</v>
      </c>
      <c r="B451" s="4">
        <f>IF('True_Odds_Calculator_2-way'!B452="","",'True_Odds_Calculator_2-way'!B452)</f>
        <v>2.16</v>
      </c>
      <c r="C451" s="4">
        <f t="shared" ref="C451:C514" si="77">1/A451</f>
        <v>0.59171597633136097</v>
      </c>
      <c r="D451">
        <f t="shared" ref="D451:D514" si="78">1/B451</f>
        <v>0.46296296296296291</v>
      </c>
      <c r="E451">
        <f t="shared" ref="E451:E514" si="79">C451+D451-1</f>
        <v>5.4678939294323881E-2</v>
      </c>
      <c r="F451">
        <f t="shared" ref="F451:F514" si="80">C451+D451-(C451*D451)-1</f>
        <v>-0.21926364234056539</v>
      </c>
      <c r="G451">
        <v>0</v>
      </c>
      <c r="H451">
        <f t="shared" ref="H451:H514" si="81">C451*D451</f>
        <v>0.27394258163488933</v>
      </c>
      <c r="I451">
        <f t="shared" ref="I451:I514" si="82">((-4*F451*H451)^0.5)/(2*F451)</f>
        <v>-1.1177545850247397</v>
      </c>
      <c r="J451">
        <f t="shared" ref="J451:J514" si="83">(-((-4*F451*H451)^0.5))/(2*F451)</f>
        <v>1.1177545850247397</v>
      </c>
      <c r="K451">
        <f t="shared" ref="K451:K514" si="84">IF(A451="","",(C451/($J451+C451-($J451*C451))))</f>
        <v>0.56457283009829429</v>
      </c>
      <c r="L451">
        <f t="shared" ref="L451:L514" si="85">IF(B451="","",(D451/($J451+D451-($J451*D451))))</f>
        <v>0.43542716990170555</v>
      </c>
      <c r="M451">
        <f t="shared" ref="M451:M514" si="86">IF(A451="","",1/K451)</f>
        <v>1.7712506636670706</v>
      </c>
      <c r="N451">
        <f t="shared" ref="N451:N514" si="87">IF(B451="","",1/L451)</f>
        <v>2.2965953186286989</v>
      </c>
    </row>
    <row r="452" spans="1:14" x14ac:dyDescent="0.25">
      <c r="A452" s="4">
        <f>IF('True_Odds_Calculator_2-way'!A453="","",'True_Odds_Calculator_2-way'!A453)</f>
        <v>1.85</v>
      </c>
      <c r="B452" s="4">
        <f>IF('True_Odds_Calculator_2-way'!B453="","",'True_Odds_Calculator_2-way'!B453)</f>
        <v>1.97</v>
      </c>
      <c r="C452" s="4">
        <f t="shared" si="77"/>
        <v>0.54054054054054046</v>
      </c>
      <c r="D452">
        <f t="shared" si="78"/>
        <v>0.50761421319796951</v>
      </c>
      <c r="E452">
        <f t="shared" si="79"/>
        <v>4.8154753738510081E-2</v>
      </c>
      <c r="F452">
        <f t="shared" si="80"/>
        <v>-0.22623130744958153</v>
      </c>
      <c r="G452">
        <v>0</v>
      </c>
      <c r="H452">
        <f t="shared" si="81"/>
        <v>0.27438606118809161</v>
      </c>
      <c r="I452">
        <f t="shared" si="82"/>
        <v>-1.1012975422342641</v>
      </c>
      <c r="J452">
        <f t="shared" si="83"/>
        <v>1.1012975422342641</v>
      </c>
      <c r="K452">
        <f t="shared" si="84"/>
        <v>0.51650147023207593</v>
      </c>
      <c r="L452">
        <f t="shared" si="85"/>
        <v>0.48349852976792396</v>
      </c>
      <c r="M452">
        <f t="shared" si="86"/>
        <v>1.936102910899125</v>
      </c>
      <c r="N452">
        <f t="shared" si="87"/>
        <v>2.0682586159672365</v>
      </c>
    </row>
    <row r="453" spans="1:14" x14ac:dyDescent="0.25">
      <c r="A453" s="4">
        <f>IF('True_Odds_Calculator_2-way'!A454="","",'True_Odds_Calculator_2-way'!A454)</f>
        <v>1.94</v>
      </c>
      <c r="B453" s="4">
        <f>IF('True_Odds_Calculator_2-way'!B454="","",'True_Odds_Calculator_2-way'!B454)</f>
        <v>1.88</v>
      </c>
      <c r="C453" s="4">
        <f t="shared" si="77"/>
        <v>0.51546391752577325</v>
      </c>
      <c r="D453">
        <f t="shared" si="78"/>
        <v>0.53191489361702127</v>
      </c>
      <c r="E453">
        <f t="shared" si="79"/>
        <v>4.7378811142794408E-2</v>
      </c>
      <c r="F453">
        <f t="shared" si="80"/>
        <v>-0.22680412371134029</v>
      </c>
      <c r="G453">
        <v>0</v>
      </c>
      <c r="H453">
        <f t="shared" si="81"/>
        <v>0.2741829348541347</v>
      </c>
      <c r="I453">
        <f t="shared" si="82"/>
        <v>-1.0994987428338558</v>
      </c>
      <c r="J453">
        <f t="shared" si="83"/>
        <v>1.0994987428338558</v>
      </c>
      <c r="K453">
        <f t="shared" si="84"/>
        <v>0.49175600120276386</v>
      </c>
      <c r="L453">
        <f t="shared" si="85"/>
        <v>0.50824399879723636</v>
      </c>
      <c r="M453">
        <f t="shared" si="86"/>
        <v>2.0335288182638238</v>
      </c>
      <c r="N453">
        <f t="shared" si="87"/>
        <v>1.9675588936937933</v>
      </c>
    </row>
    <row r="454" spans="1:14" x14ac:dyDescent="0.25">
      <c r="A454" s="4">
        <f>IF('True_Odds_Calculator_2-way'!A455="","",'True_Odds_Calculator_2-way'!A455)</f>
        <v>2.09</v>
      </c>
      <c r="B454" s="4">
        <f>IF('True_Odds_Calculator_2-way'!B455="","",'True_Odds_Calculator_2-way'!B455)</f>
        <v>1.83</v>
      </c>
      <c r="C454" s="4">
        <f t="shared" si="77"/>
        <v>0.47846889952153115</v>
      </c>
      <c r="D454">
        <f t="shared" si="78"/>
        <v>0.54644808743169393</v>
      </c>
      <c r="E454">
        <f t="shared" si="79"/>
        <v>2.4916986953225084E-2</v>
      </c>
      <c r="F454">
        <f t="shared" si="80"/>
        <v>-0.23654142808586287</v>
      </c>
      <c r="G454">
        <v>0</v>
      </c>
      <c r="H454">
        <f t="shared" si="81"/>
        <v>0.26145841503908801</v>
      </c>
      <c r="I454">
        <f t="shared" si="82"/>
        <v>-1.0513509339597378</v>
      </c>
      <c r="J454">
        <f t="shared" si="83"/>
        <v>1.0513509339597378</v>
      </c>
      <c r="K454">
        <f t="shared" si="84"/>
        <v>0.46598919212836404</v>
      </c>
      <c r="L454">
        <f t="shared" si="85"/>
        <v>0.53401080787163591</v>
      </c>
      <c r="M454">
        <f t="shared" si="86"/>
        <v>2.145972518016114</v>
      </c>
      <c r="N454">
        <f t="shared" si="87"/>
        <v>1.8726212751865827</v>
      </c>
    </row>
    <row r="455" spans="1:14" x14ac:dyDescent="0.25">
      <c r="A455" s="4">
        <f>IF('True_Odds_Calculator_2-way'!A456="","",'True_Odds_Calculator_2-way'!A456)</f>
        <v>1.8</v>
      </c>
      <c r="B455" s="4">
        <f>IF('True_Odds_Calculator_2-way'!B456="","",'True_Odds_Calculator_2-way'!B456)</f>
        <v>2.11</v>
      </c>
      <c r="C455" s="4">
        <f t="shared" si="77"/>
        <v>0.55555555555555558</v>
      </c>
      <c r="D455">
        <f t="shared" si="78"/>
        <v>0.47393364928909953</v>
      </c>
      <c r="E455">
        <f t="shared" si="79"/>
        <v>2.9489204844655115E-2</v>
      </c>
      <c r="F455">
        <f t="shared" si="80"/>
        <v>-0.23380726698262244</v>
      </c>
      <c r="G455">
        <v>0</v>
      </c>
      <c r="H455">
        <f t="shared" si="81"/>
        <v>0.26329647182727756</v>
      </c>
      <c r="I455">
        <f t="shared" si="82"/>
        <v>-1.0611908999450221</v>
      </c>
      <c r="J455">
        <f t="shared" si="83"/>
        <v>1.0611908999450221</v>
      </c>
      <c r="K455">
        <f t="shared" si="84"/>
        <v>0.54084671241554938</v>
      </c>
      <c r="L455">
        <f t="shared" si="85"/>
        <v>0.45915328758445073</v>
      </c>
      <c r="M455">
        <f t="shared" si="86"/>
        <v>1.8489527199560174</v>
      </c>
      <c r="N455">
        <f t="shared" si="87"/>
        <v>2.1779218989389744</v>
      </c>
    </row>
    <row r="456" spans="1:14" x14ac:dyDescent="0.25">
      <c r="A456" s="4">
        <f>IF('True_Odds_Calculator_2-way'!A457="","",'True_Odds_Calculator_2-way'!A457)</f>
        <v>2.12</v>
      </c>
      <c r="B456" s="4">
        <f>IF('True_Odds_Calculator_2-way'!B457="","",'True_Odds_Calculator_2-way'!B457)</f>
        <v>1.75</v>
      </c>
      <c r="C456" s="4">
        <f t="shared" si="77"/>
        <v>0.47169811320754712</v>
      </c>
      <c r="D456">
        <f t="shared" si="78"/>
        <v>0.5714285714285714</v>
      </c>
      <c r="E456">
        <f t="shared" si="79"/>
        <v>4.3126684636118462E-2</v>
      </c>
      <c r="F456">
        <f t="shared" si="80"/>
        <v>-0.22641509433962281</v>
      </c>
      <c r="G456">
        <v>0</v>
      </c>
      <c r="H456">
        <f t="shared" si="81"/>
        <v>0.26954177897574122</v>
      </c>
      <c r="I456">
        <f t="shared" si="82"/>
        <v>-1.0910894511799614</v>
      </c>
      <c r="J456">
        <f t="shared" si="83"/>
        <v>1.0910894511799614</v>
      </c>
      <c r="K456">
        <f t="shared" si="84"/>
        <v>0.45004091619234604</v>
      </c>
      <c r="L456">
        <f t="shared" si="85"/>
        <v>0.54995908380765413</v>
      </c>
      <c r="M456">
        <f t="shared" si="86"/>
        <v>2.2220201853215569</v>
      </c>
      <c r="N456">
        <f t="shared" si="87"/>
        <v>1.8183170883849711</v>
      </c>
    </row>
    <row r="457" spans="1:14" x14ac:dyDescent="0.25">
      <c r="A457" s="4">
        <f>IF('True_Odds_Calculator_2-way'!A458="","",'True_Odds_Calculator_2-way'!A458)</f>
        <v>2.4700000000000002</v>
      </c>
      <c r="B457" s="4">
        <f>IF('True_Odds_Calculator_2-way'!B458="","",'True_Odds_Calculator_2-way'!B458)</f>
        <v>1.56</v>
      </c>
      <c r="C457" s="4">
        <f t="shared" si="77"/>
        <v>0.40485829959514169</v>
      </c>
      <c r="D457">
        <f t="shared" si="78"/>
        <v>0.64102564102564097</v>
      </c>
      <c r="E457">
        <f t="shared" si="79"/>
        <v>4.5883940620782715E-2</v>
      </c>
      <c r="F457">
        <f t="shared" si="80"/>
        <v>-0.21364061040174398</v>
      </c>
      <c r="G457">
        <v>0</v>
      </c>
      <c r="H457">
        <f t="shared" si="81"/>
        <v>0.25952455102252669</v>
      </c>
      <c r="I457">
        <f t="shared" si="82"/>
        <v>-1.1021667854435135</v>
      </c>
      <c r="J457">
        <f t="shared" si="83"/>
        <v>1.1021667854435135</v>
      </c>
      <c r="K457">
        <f t="shared" si="84"/>
        <v>0.3816524151396708</v>
      </c>
      <c r="L457">
        <f t="shared" si="85"/>
        <v>0.61834758486032915</v>
      </c>
      <c r="M457">
        <f t="shared" si="86"/>
        <v>2.6201851746019651</v>
      </c>
      <c r="N457">
        <f t="shared" si="87"/>
        <v>1.6172133998483678</v>
      </c>
    </row>
    <row r="458" spans="1:14" x14ac:dyDescent="0.25">
      <c r="A458" s="4">
        <f>IF('True_Odds_Calculator_2-way'!A459="","",'True_Odds_Calculator_2-way'!A459)</f>
        <v>2.19</v>
      </c>
      <c r="B458" s="4">
        <f>IF('True_Odds_Calculator_2-way'!B459="","",'True_Odds_Calculator_2-way'!B459)</f>
        <v>1.7</v>
      </c>
      <c r="C458" s="4">
        <f t="shared" si="77"/>
        <v>0.45662100456621008</v>
      </c>
      <c r="D458">
        <f t="shared" si="78"/>
        <v>0.58823529411764708</v>
      </c>
      <c r="E458">
        <f t="shared" si="79"/>
        <v>4.485629868385721E-2</v>
      </c>
      <c r="F458">
        <f t="shared" si="80"/>
        <v>-0.22374429223744285</v>
      </c>
      <c r="G458">
        <v>0</v>
      </c>
      <c r="H458">
        <f t="shared" si="81"/>
        <v>0.26860059092130006</v>
      </c>
      <c r="I458">
        <f t="shared" si="82"/>
        <v>-1.0956642697819581</v>
      </c>
      <c r="J458">
        <f t="shared" si="83"/>
        <v>1.0956642697819581</v>
      </c>
      <c r="K458">
        <f t="shared" si="84"/>
        <v>0.43405783005789961</v>
      </c>
      <c r="L458">
        <f t="shared" si="85"/>
        <v>0.56594216994210034</v>
      </c>
      <c r="M458">
        <f t="shared" si="86"/>
        <v>2.3038404810405297</v>
      </c>
      <c r="N458">
        <f t="shared" si="87"/>
        <v>1.7669649888473706</v>
      </c>
    </row>
    <row r="459" spans="1:14" x14ac:dyDescent="0.25">
      <c r="A459" s="4">
        <f>IF('True_Odds_Calculator_2-way'!A460="","",'True_Odds_Calculator_2-way'!A460)</f>
        <v>2.59</v>
      </c>
      <c r="B459" s="4">
        <f>IF('True_Odds_Calculator_2-way'!B460="","",'True_Odds_Calculator_2-way'!B460)</f>
        <v>1.52</v>
      </c>
      <c r="C459" s="4">
        <f t="shared" si="77"/>
        <v>0.38610038610038611</v>
      </c>
      <c r="D459">
        <f t="shared" si="78"/>
        <v>0.65789473684210531</v>
      </c>
      <c r="E459">
        <f t="shared" si="79"/>
        <v>4.3995122942491527E-2</v>
      </c>
      <c r="F459">
        <f t="shared" si="80"/>
        <v>-0.21001828896565722</v>
      </c>
      <c r="G459">
        <v>0</v>
      </c>
      <c r="H459">
        <f t="shared" si="81"/>
        <v>0.25401341190814875</v>
      </c>
      <c r="I459">
        <f t="shared" si="82"/>
        <v>-1.0997646755364594</v>
      </c>
      <c r="J459">
        <f t="shared" si="83"/>
        <v>1.0997646755364594</v>
      </c>
      <c r="K459">
        <f t="shared" si="84"/>
        <v>0.36381816236779846</v>
      </c>
      <c r="L459">
        <f t="shared" si="85"/>
        <v>0.63618183763220149</v>
      </c>
      <c r="M459">
        <f t="shared" si="86"/>
        <v>2.7486258341029703</v>
      </c>
      <c r="N459">
        <f t="shared" si="87"/>
        <v>1.5718776312789586</v>
      </c>
    </row>
    <row r="460" spans="1:14" x14ac:dyDescent="0.25">
      <c r="A460" s="4">
        <f>IF('True_Odds_Calculator_2-way'!A461="","",'True_Odds_Calculator_2-way'!A461)</f>
        <v>2.3199999999999998</v>
      </c>
      <c r="B460" s="4">
        <f>IF('True_Odds_Calculator_2-way'!B461="","",'True_Odds_Calculator_2-way'!B461)</f>
        <v>1.63</v>
      </c>
      <c r="C460" s="4">
        <f t="shared" si="77"/>
        <v>0.43103448275862072</v>
      </c>
      <c r="D460">
        <f t="shared" si="78"/>
        <v>0.61349693251533743</v>
      </c>
      <c r="E460">
        <f t="shared" si="79"/>
        <v>4.4531415273958208E-2</v>
      </c>
      <c r="F460">
        <f t="shared" si="80"/>
        <v>-0.21990691770679072</v>
      </c>
      <c r="G460">
        <v>0</v>
      </c>
      <c r="H460">
        <f t="shared" si="81"/>
        <v>0.26443833298074892</v>
      </c>
      <c r="I460">
        <f t="shared" si="82"/>
        <v>-1.0965861582662817</v>
      </c>
      <c r="J460">
        <f t="shared" si="83"/>
        <v>1.0965861582662817</v>
      </c>
      <c r="K460">
        <f t="shared" si="84"/>
        <v>0.40858123074527514</v>
      </c>
      <c r="L460">
        <f t="shared" si="85"/>
        <v>0.59141876925472492</v>
      </c>
      <c r="M460">
        <f t="shared" si="86"/>
        <v>2.4474937289114918</v>
      </c>
      <c r="N460">
        <f t="shared" si="87"/>
        <v>1.6908492797077574</v>
      </c>
    </row>
    <row r="461" spans="1:14" x14ac:dyDescent="0.25">
      <c r="A461" s="4">
        <f>IF('True_Odds_Calculator_2-way'!A462="","",'True_Odds_Calculator_2-way'!A462)</f>
        <v>2.63</v>
      </c>
      <c r="B461" s="4">
        <f>IF('True_Odds_Calculator_2-way'!B462="","",'True_Odds_Calculator_2-way'!B462)</f>
        <v>1.51</v>
      </c>
      <c r="C461" s="4">
        <f t="shared" si="77"/>
        <v>0.38022813688212931</v>
      </c>
      <c r="D461">
        <f t="shared" si="78"/>
        <v>0.66225165562913912</v>
      </c>
      <c r="E461">
        <f t="shared" si="79"/>
        <v>4.2479792511268322E-2</v>
      </c>
      <c r="F461">
        <f t="shared" si="80"/>
        <v>-0.20932692065570468</v>
      </c>
      <c r="G461">
        <v>0</v>
      </c>
      <c r="H461">
        <f t="shared" si="81"/>
        <v>0.25180671316697306</v>
      </c>
      <c r="I461">
        <f t="shared" si="82"/>
        <v>-1.0967840087249536</v>
      </c>
      <c r="J461">
        <f t="shared" si="83"/>
        <v>1.0967840087249536</v>
      </c>
      <c r="K461">
        <f t="shared" si="84"/>
        <v>0.35871120219022673</v>
      </c>
      <c r="L461">
        <f t="shared" si="85"/>
        <v>0.64128879780977321</v>
      </c>
      <c r="M461">
        <f t="shared" si="86"/>
        <v>2.7877579342216747</v>
      </c>
      <c r="N461">
        <f t="shared" si="87"/>
        <v>1.5593598444497263</v>
      </c>
    </row>
    <row r="462" spans="1:14" x14ac:dyDescent="0.25">
      <c r="A462" s="4">
        <f>IF('True_Odds_Calculator_2-way'!A463="","",'True_Odds_Calculator_2-way'!A463)</f>
        <v>2.25</v>
      </c>
      <c r="B462" s="4">
        <f>IF('True_Odds_Calculator_2-way'!B463="","",'True_Odds_Calculator_2-way'!B463)</f>
        <v>1.67</v>
      </c>
      <c r="C462" s="4">
        <f t="shared" si="77"/>
        <v>0.44444444444444442</v>
      </c>
      <c r="D462">
        <f t="shared" si="78"/>
        <v>0.5988023952095809</v>
      </c>
      <c r="E462">
        <f t="shared" si="79"/>
        <v>4.3246839654025315E-2</v>
      </c>
      <c r="F462">
        <f t="shared" si="80"/>
        <v>-0.22288755821689954</v>
      </c>
      <c r="G462">
        <v>0</v>
      </c>
      <c r="H462">
        <f t="shared" si="81"/>
        <v>0.26613439787092485</v>
      </c>
      <c r="I462">
        <f t="shared" si="82"/>
        <v>-1.0927167294163063</v>
      </c>
      <c r="J462">
        <f t="shared" si="83"/>
        <v>1.0927167294163063</v>
      </c>
      <c r="K462">
        <f t="shared" si="84"/>
        <v>0.42267286359682116</v>
      </c>
      <c r="L462">
        <f t="shared" si="85"/>
        <v>0.57732713640317879</v>
      </c>
      <c r="M462">
        <f t="shared" si="86"/>
        <v>2.3658959117703833</v>
      </c>
      <c r="N462">
        <f t="shared" si="87"/>
        <v>1.7321202087089249</v>
      </c>
    </row>
    <row r="463" spans="1:14" x14ac:dyDescent="0.25">
      <c r="A463" s="4">
        <f>IF('True_Odds_Calculator_2-way'!A464="","",'True_Odds_Calculator_2-way'!A464)</f>
        <v>2.46</v>
      </c>
      <c r="B463" s="4">
        <f>IF('True_Odds_Calculator_2-way'!B464="","",'True_Odds_Calculator_2-way'!B464)</f>
        <v>1.57</v>
      </c>
      <c r="C463" s="4">
        <f t="shared" si="77"/>
        <v>0.4065040650406504</v>
      </c>
      <c r="D463">
        <f t="shared" si="78"/>
        <v>0.63694267515923564</v>
      </c>
      <c r="E463">
        <f t="shared" si="79"/>
        <v>4.3446740199886147E-2</v>
      </c>
      <c r="F463">
        <f t="shared" si="80"/>
        <v>-0.2154730464502097</v>
      </c>
      <c r="G463">
        <v>0</v>
      </c>
      <c r="H463">
        <f t="shared" si="81"/>
        <v>0.2589197866500958</v>
      </c>
      <c r="I463">
        <f t="shared" si="82"/>
        <v>-1.0961907783514044</v>
      </c>
      <c r="J463">
        <f t="shared" si="83"/>
        <v>1.0961907783514044</v>
      </c>
      <c r="K463">
        <f t="shared" si="84"/>
        <v>0.38455052330790873</v>
      </c>
      <c r="L463">
        <f t="shared" si="85"/>
        <v>0.61544947669209116</v>
      </c>
      <c r="M463">
        <f t="shared" si="86"/>
        <v>2.6004385363930509</v>
      </c>
      <c r="N463">
        <f t="shared" si="87"/>
        <v>1.6248287436603006</v>
      </c>
    </row>
    <row r="464" spans="1:14" x14ac:dyDescent="0.25">
      <c r="A464" s="4">
        <f>IF('True_Odds_Calculator_2-way'!A465="","",'True_Odds_Calculator_2-way'!A465)</f>
        <v>2.19</v>
      </c>
      <c r="B464" s="4">
        <f>IF('True_Odds_Calculator_2-way'!B465="","",'True_Odds_Calculator_2-way'!B465)</f>
        <v>1.71</v>
      </c>
      <c r="C464" s="4">
        <f t="shared" si="77"/>
        <v>0.45662100456621008</v>
      </c>
      <c r="D464">
        <f t="shared" si="78"/>
        <v>0.58479532163742687</v>
      </c>
      <c r="E464">
        <f t="shared" si="79"/>
        <v>4.1416326203636888E-2</v>
      </c>
      <c r="F464">
        <f t="shared" si="80"/>
        <v>-0.22561350102806488</v>
      </c>
      <c r="G464">
        <v>0</v>
      </c>
      <c r="H464">
        <f t="shared" si="81"/>
        <v>0.26702982723170177</v>
      </c>
      <c r="I464">
        <f t="shared" si="82"/>
        <v>-1.0879209623669537</v>
      </c>
      <c r="J464">
        <f t="shared" si="83"/>
        <v>1.0879209623669537</v>
      </c>
      <c r="K464">
        <f t="shared" si="84"/>
        <v>0.43580087729966505</v>
      </c>
      <c r="L464">
        <f t="shared" si="85"/>
        <v>0.5641991227003349</v>
      </c>
      <c r="M464">
        <f t="shared" si="86"/>
        <v>2.2946259452166746</v>
      </c>
      <c r="N464">
        <f t="shared" si="87"/>
        <v>1.7724238832805375</v>
      </c>
    </row>
    <row r="465" spans="1:14" x14ac:dyDescent="0.25">
      <c r="A465" s="4">
        <f>IF('True_Odds_Calculator_2-way'!A466="","",'True_Odds_Calculator_2-way'!A466)</f>
        <v>2.36</v>
      </c>
      <c r="B465" s="4">
        <f>IF('True_Odds_Calculator_2-way'!B466="","",'True_Odds_Calculator_2-way'!B466)</f>
        <v>1.59</v>
      </c>
      <c r="C465" s="4">
        <f t="shared" si="77"/>
        <v>0.42372881355932207</v>
      </c>
      <c r="D465">
        <f t="shared" si="78"/>
        <v>0.62893081761006286</v>
      </c>
      <c r="E465">
        <f t="shared" si="79"/>
        <v>5.2659631169384991E-2</v>
      </c>
      <c r="F465">
        <f t="shared" si="80"/>
        <v>-0.21383647798742134</v>
      </c>
      <c r="G465">
        <v>0</v>
      </c>
      <c r="H465">
        <f t="shared" si="81"/>
        <v>0.26649610915680633</v>
      </c>
      <c r="I465">
        <f t="shared" si="82"/>
        <v>-1.1163607017227666</v>
      </c>
      <c r="J465">
        <f t="shared" si="83"/>
        <v>1.1163607017227666</v>
      </c>
      <c r="K465">
        <f t="shared" si="84"/>
        <v>0.39710107410694506</v>
      </c>
      <c r="L465">
        <f t="shared" si="85"/>
        <v>0.60289892589305494</v>
      </c>
      <c r="M465">
        <f t="shared" si="86"/>
        <v>2.5182505543429619</v>
      </c>
      <c r="N465">
        <f t="shared" si="87"/>
        <v>1.6586528140164323</v>
      </c>
    </row>
    <row r="466" spans="1:14" x14ac:dyDescent="0.25">
      <c r="A466" s="4">
        <f>IF('True_Odds_Calculator_2-way'!A467="","",'True_Odds_Calculator_2-way'!A467)</f>
        <v>2.63</v>
      </c>
      <c r="B466" s="4">
        <f>IF('True_Odds_Calculator_2-way'!B467="","",'True_Odds_Calculator_2-way'!B467)</f>
        <v>1.49</v>
      </c>
      <c r="C466" s="4">
        <f t="shared" si="77"/>
        <v>0.38022813688212931</v>
      </c>
      <c r="D466">
        <f t="shared" si="78"/>
        <v>0.67114093959731547</v>
      </c>
      <c r="E466">
        <f t="shared" si="79"/>
        <v>5.1369076479444775E-2</v>
      </c>
      <c r="F466">
        <f t="shared" si="80"/>
        <v>-0.20381759256896415</v>
      </c>
      <c r="G466">
        <v>0</v>
      </c>
      <c r="H466">
        <f t="shared" si="81"/>
        <v>0.25518666904840892</v>
      </c>
      <c r="I466">
        <f t="shared" si="82"/>
        <v>-1.1189434999827963</v>
      </c>
      <c r="J466">
        <f t="shared" si="83"/>
        <v>1.1189434999827963</v>
      </c>
      <c r="K466">
        <f t="shared" si="84"/>
        <v>0.35412295915461345</v>
      </c>
      <c r="L466">
        <f t="shared" si="85"/>
        <v>0.64587704084538655</v>
      </c>
      <c r="M466">
        <f t="shared" si="86"/>
        <v>2.8238779049719578</v>
      </c>
      <c r="N466">
        <f t="shared" si="87"/>
        <v>1.5482823149915701</v>
      </c>
    </row>
    <row r="467" spans="1:14" x14ac:dyDescent="0.25">
      <c r="A467" s="4">
        <f>IF('True_Odds_Calculator_2-way'!A468="","",'True_Odds_Calculator_2-way'!A468)</f>
        <v>2.14</v>
      </c>
      <c r="B467" s="4">
        <f>IF('True_Odds_Calculator_2-way'!B468="","",'True_Odds_Calculator_2-way'!B468)</f>
        <v>1.71</v>
      </c>
      <c r="C467" s="4">
        <f t="shared" si="77"/>
        <v>0.46728971962616822</v>
      </c>
      <c r="D467">
        <f t="shared" si="78"/>
        <v>0.58479532163742687</v>
      </c>
      <c r="E467">
        <f t="shared" si="79"/>
        <v>5.2085041263595144E-2</v>
      </c>
      <c r="F467">
        <f t="shared" si="80"/>
        <v>-0.22118380062305287</v>
      </c>
      <c r="G467">
        <v>0</v>
      </c>
      <c r="H467">
        <f t="shared" si="81"/>
        <v>0.27326884188664807</v>
      </c>
      <c r="I467">
        <f t="shared" si="82"/>
        <v>-1.1115228625097588</v>
      </c>
      <c r="J467">
        <f t="shared" si="83"/>
        <v>1.1115228625097588</v>
      </c>
      <c r="K467">
        <f t="shared" si="84"/>
        <v>0.44108512771022929</v>
      </c>
      <c r="L467">
        <f t="shared" si="85"/>
        <v>0.55891487228977055</v>
      </c>
      <c r="M467">
        <f t="shared" si="86"/>
        <v>2.2671360632611255</v>
      </c>
      <c r="N467">
        <f t="shared" si="87"/>
        <v>1.7891812323819287</v>
      </c>
    </row>
    <row r="468" spans="1:14" x14ac:dyDescent="0.25">
      <c r="A468" s="4">
        <f>IF('True_Odds_Calculator_2-way'!A469="","",'True_Odds_Calculator_2-way'!A469)</f>
        <v>1.52</v>
      </c>
      <c r="B468" s="4">
        <f>IF('True_Odds_Calculator_2-way'!B469="","",'True_Odds_Calculator_2-way'!B469)</f>
        <v>2.67</v>
      </c>
      <c r="C468" s="4">
        <f t="shared" si="77"/>
        <v>0.65789473684210531</v>
      </c>
      <c r="D468">
        <f t="shared" si="78"/>
        <v>0.37453183520599254</v>
      </c>
      <c r="E468">
        <f t="shared" si="79"/>
        <v>3.2426572048097846E-2</v>
      </c>
      <c r="F468">
        <f t="shared" si="80"/>
        <v>-0.21397595111373935</v>
      </c>
      <c r="G468">
        <v>0</v>
      </c>
      <c r="H468">
        <f t="shared" si="81"/>
        <v>0.24640252316183722</v>
      </c>
      <c r="I468">
        <f t="shared" si="82"/>
        <v>-1.0730997473258173</v>
      </c>
      <c r="J468">
        <f t="shared" si="83"/>
        <v>1.0730997473258173</v>
      </c>
      <c r="K468">
        <f t="shared" si="84"/>
        <v>0.6418436342802265</v>
      </c>
      <c r="L468">
        <f t="shared" si="85"/>
        <v>0.3581563657197735</v>
      </c>
      <c r="M468">
        <f t="shared" si="86"/>
        <v>1.5580118686094249</v>
      </c>
      <c r="N468">
        <f t="shared" si="87"/>
        <v>2.7920765780341146</v>
      </c>
    </row>
    <row r="469" spans="1:14" x14ac:dyDescent="0.25">
      <c r="A469" s="4">
        <f>IF('True_Odds_Calculator_2-way'!A470="","",'True_Odds_Calculator_2-way'!A470)</f>
        <v>1.62</v>
      </c>
      <c r="B469" s="4">
        <f>IF('True_Odds_Calculator_2-way'!B470="","",'True_Odds_Calculator_2-way'!B470)</f>
        <v>2.4300000000000002</v>
      </c>
      <c r="C469" s="4">
        <f t="shared" si="77"/>
        <v>0.61728395061728392</v>
      </c>
      <c r="D469">
        <f t="shared" si="78"/>
        <v>0.41152263374485593</v>
      </c>
      <c r="E469">
        <f t="shared" si="79"/>
        <v>2.8806584362139898E-2</v>
      </c>
      <c r="F469">
        <f t="shared" si="80"/>
        <v>-0.2252197327643144</v>
      </c>
      <c r="G469">
        <v>0</v>
      </c>
      <c r="H469">
        <f t="shared" si="81"/>
        <v>0.25402631712645424</v>
      </c>
      <c r="I469">
        <f t="shared" si="82"/>
        <v>-1.0620284147379508</v>
      </c>
      <c r="J469">
        <f t="shared" si="83"/>
        <v>1.0620284147379508</v>
      </c>
      <c r="K469">
        <f t="shared" si="84"/>
        <v>0.60296988579423783</v>
      </c>
      <c r="L469">
        <f t="shared" si="85"/>
        <v>0.39703011420576217</v>
      </c>
      <c r="M469">
        <f t="shared" si="86"/>
        <v>1.6584576171375296</v>
      </c>
      <c r="N469">
        <f t="shared" si="87"/>
        <v>2.5187006330752704</v>
      </c>
    </row>
    <row r="470" spans="1:14" x14ac:dyDescent="0.25">
      <c r="A470" s="4">
        <f>IF('True_Odds_Calculator_2-way'!A471="","",'True_Odds_Calculator_2-way'!A471)</f>
        <v>1.82</v>
      </c>
      <c r="B470" s="4">
        <f>IF('True_Odds_Calculator_2-way'!B471="","",'True_Odds_Calculator_2-way'!B471)</f>
        <v>2.09</v>
      </c>
      <c r="C470" s="4">
        <f t="shared" si="77"/>
        <v>0.54945054945054939</v>
      </c>
      <c r="D470">
        <f t="shared" si="78"/>
        <v>0.47846889952153115</v>
      </c>
      <c r="E470">
        <f t="shared" si="79"/>
        <v>2.7919448972080652E-2</v>
      </c>
      <c r="F470">
        <f t="shared" si="80"/>
        <v>-0.23497555076502441</v>
      </c>
      <c r="G470">
        <v>0</v>
      </c>
      <c r="H470">
        <f t="shared" si="81"/>
        <v>0.26289499973710501</v>
      </c>
      <c r="I470">
        <f t="shared" si="82"/>
        <v>-1.0577421839157299</v>
      </c>
      <c r="J470">
        <f t="shared" si="83"/>
        <v>1.0577421839157299</v>
      </c>
      <c r="K470">
        <f t="shared" si="84"/>
        <v>0.53551865191155801</v>
      </c>
      <c r="L470">
        <f t="shared" si="85"/>
        <v>0.46448134808844194</v>
      </c>
      <c r="M470">
        <f t="shared" si="86"/>
        <v>1.8673485908108987</v>
      </c>
      <c r="N470">
        <f t="shared" si="87"/>
        <v>2.1529389804681456</v>
      </c>
    </row>
    <row r="471" spans="1:14" x14ac:dyDescent="0.25">
      <c r="A471" s="4">
        <f>IF('True_Odds_Calculator_2-way'!A472="","",'True_Odds_Calculator_2-way'!A472)</f>
        <v>1.92</v>
      </c>
      <c r="B471" s="4">
        <f>IF('True_Odds_Calculator_2-way'!B472="","",'True_Odds_Calculator_2-way'!B472)</f>
        <v>1.99</v>
      </c>
      <c r="C471" s="4">
        <f t="shared" si="77"/>
        <v>0.52083333333333337</v>
      </c>
      <c r="D471">
        <f t="shared" si="78"/>
        <v>0.50251256281407031</v>
      </c>
      <c r="E471">
        <f t="shared" si="79"/>
        <v>2.3345896147403788E-2</v>
      </c>
      <c r="F471">
        <f t="shared" si="80"/>
        <v>-0.2383793969849245</v>
      </c>
      <c r="G471">
        <v>0</v>
      </c>
      <c r="H471">
        <f t="shared" si="81"/>
        <v>0.26172529313232828</v>
      </c>
      <c r="I471">
        <f t="shared" si="82"/>
        <v>-1.0478243557698861</v>
      </c>
      <c r="J471">
        <f t="shared" si="83"/>
        <v>1.0478243557698861</v>
      </c>
      <c r="K471">
        <f t="shared" si="84"/>
        <v>0.50916538235411457</v>
      </c>
      <c r="L471">
        <f t="shared" si="85"/>
        <v>0.49083461764588526</v>
      </c>
      <c r="M471">
        <f t="shared" si="86"/>
        <v>1.9639984073082948</v>
      </c>
      <c r="N471">
        <f t="shared" si="87"/>
        <v>2.0373461122121879</v>
      </c>
    </row>
    <row r="472" spans="1:14" x14ac:dyDescent="0.25">
      <c r="A472" s="4">
        <f>IF('True_Odds_Calculator_2-way'!A473="","",'True_Odds_Calculator_2-way'!A473)</f>
        <v>2.27</v>
      </c>
      <c r="B472" s="4">
        <f>IF('True_Odds_Calculator_2-way'!B473="","",'True_Odds_Calculator_2-way'!B473)</f>
        <v>1.68</v>
      </c>
      <c r="C472" s="4">
        <f t="shared" si="77"/>
        <v>0.44052863436123346</v>
      </c>
      <c r="D472">
        <f t="shared" si="78"/>
        <v>0.59523809523809523</v>
      </c>
      <c r="E472">
        <f t="shared" si="79"/>
        <v>3.5766729599328695E-2</v>
      </c>
      <c r="F472">
        <f t="shared" si="80"/>
        <v>-0.22645269561569115</v>
      </c>
      <c r="G472">
        <v>0</v>
      </c>
      <c r="H472">
        <f t="shared" si="81"/>
        <v>0.2622194252150199</v>
      </c>
      <c r="I472">
        <f t="shared" si="82"/>
        <v>-1.0760778282064791</v>
      </c>
      <c r="J472">
        <f t="shared" si="83"/>
        <v>1.0760778282064791</v>
      </c>
      <c r="K472">
        <f t="shared" si="84"/>
        <v>0.42254374989680582</v>
      </c>
      <c r="L472">
        <f t="shared" si="85"/>
        <v>0.57745625010319412</v>
      </c>
      <c r="M472">
        <f t="shared" si="86"/>
        <v>2.3666188418222287</v>
      </c>
      <c r="N472">
        <f t="shared" si="87"/>
        <v>1.7317329231804059</v>
      </c>
    </row>
    <row r="473" spans="1:14" x14ac:dyDescent="0.25">
      <c r="A473" s="4">
        <f>IF('True_Odds_Calculator_2-way'!A474="","",'True_Odds_Calculator_2-way'!A474)</f>
        <v>2.36</v>
      </c>
      <c r="B473" s="4">
        <f>IF('True_Odds_Calculator_2-way'!B474="","",'True_Odds_Calculator_2-way'!B474)</f>
        <v>1.64</v>
      </c>
      <c r="C473" s="4">
        <f t="shared" si="77"/>
        <v>0.42372881355932207</v>
      </c>
      <c r="D473">
        <f t="shared" si="78"/>
        <v>0.6097560975609756</v>
      </c>
      <c r="E473">
        <f t="shared" si="79"/>
        <v>3.3484911120297722E-2</v>
      </c>
      <c r="F473">
        <f t="shared" si="80"/>
        <v>-0.22488631665977676</v>
      </c>
      <c r="G473">
        <v>0</v>
      </c>
      <c r="H473">
        <f t="shared" si="81"/>
        <v>0.25837122778007443</v>
      </c>
      <c r="I473">
        <f t="shared" si="82"/>
        <v>-1.0718661571406802</v>
      </c>
      <c r="J473">
        <f t="shared" si="83"/>
        <v>1.0718661571406802</v>
      </c>
      <c r="K473">
        <f t="shared" si="84"/>
        <v>0.40687819885451121</v>
      </c>
      <c r="L473">
        <f t="shared" si="85"/>
        <v>0.59312180114548885</v>
      </c>
      <c r="M473">
        <f t="shared" si="86"/>
        <v>2.4577379737113252</v>
      </c>
      <c r="N473">
        <f t="shared" si="87"/>
        <v>1.6859943405700353</v>
      </c>
    </row>
    <row r="474" spans="1:14" x14ac:dyDescent="0.25">
      <c r="A474" s="4">
        <f>IF('True_Odds_Calculator_2-way'!A475="","",'True_Odds_Calculator_2-way'!A475)</f>
        <v>2.4900000000000002</v>
      </c>
      <c r="B474" s="4">
        <f>IF('True_Odds_Calculator_2-way'!B475="","",'True_Odds_Calculator_2-way'!B475)</f>
        <v>1.58</v>
      </c>
      <c r="C474" s="4">
        <f t="shared" si="77"/>
        <v>0.40160642570281119</v>
      </c>
      <c r="D474">
        <f t="shared" si="78"/>
        <v>0.63291139240506322</v>
      </c>
      <c r="E474">
        <f t="shared" si="79"/>
        <v>3.4517818107874465E-2</v>
      </c>
      <c r="F474">
        <f t="shared" si="80"/>
        <v>-0.21966346398251235</v>
      </c>
      <c r="G474">
        <v>0</v>
      </c>
      <c r="H474">
        <f t="shared" si="81"/>
        <v>0.25418128209038682</v>
      </c>
      <c r="I474">
        <f t="shared" si="82"/>
        <v>-1.0757042116817492</v>
      </c>
      <c r="J474">
        <f t="shared" si="83"/>
        <v>1.0757042116817492</v>
      </c>
      <c r="K474">
        <f t="shared" si="84"/>
        <v>0.38420173597293183</v>
      </c>
      <c r="L474">
        <f t="shared" si="85"/>
        <v>0.61579826402706817</v>
      </c>
      <c r="M474">
        <f t="shared" si="86"/>
        <v>2.6027992754058067</v>
      </c>
      <c r="N474">
        <f t="shared" si="87"/>
        <v>1.6239084427754149</v>
      </c>
    </row>
    <row r="475" spans="1:14" x14ac:dyDescent="0.25">
      <c r="A475" s="4">
        <f>IF('True_Odds_Calculator_2-way'!A476="","",'True_Odds_Calculator_2-way'!A476)</f>
        <v>2.09</v>
      </c>
      <c r="B475" s="4">
        <f>IF('True_Odds_Calculator_2-way'!B476="","",'True_Odds_Calculator_2-way'!B476)</f>
        <v>1.8</v>
      </c>
      <c r="C475" s="4">
        <f t="shared" si="77"/>
        <v>0.47846889952153115</v>
      </c>
      <c r="D475">
        <f t="shared" si="78"/>
        <v>0.55555555555555558</v>
      </c>
      <c r="E475">
        <f t="shared" si="79"/>
        <v>3.4024455077086735E-2</v>
      </c>
      <c r="F475">
        <f t="shared" si="80"/>
        <v>-0.23179160021265277</v>
      </c>
      <c r="G475">
        <v>0</v>
      </c>
      <c r="H475">
        <f t="shared" si="81"/>
        <v>0.26581605528973956</v>
      </c>
      <c r="I475">
        <f t="shared" si="82"/>
        <v>-1.0708823421952987</v>
      </c>
      <c r="J475">
        <f t="shared" si="83"/>
        <v>1.0708823421952987</v>
      </c>
      <c r="K475">
        <f t="shared" si="84"/>
        <v>0.46141173239413841</v>
      </c>
      <c r="L475">
        <f t="shared" si="85"/>
        <v>0.53858826760586154</v>
      </c>
      <c r="M475">
        <f t="shared" si="86"/>
        <v>2.1672617529928755</v>
      </c>
      <c r="N475">
        <f t="shared" si="87"/>
        <v>1.8567058737562385</v>
      </c>
    </row>
    <row r="476" spans="1:14" x14ac:dyDescent="0.25">
      <c r="A476" s="4">
        <f>IF('True_Odds_Calculator_2-way'!A477="","",'True_Odds_Calculator_2-way'!A477)</f>
        <v>2.2999999999999998</v>
      </c>
      <c r="B476" s="4">
        <f>IF('True_Odds_Calculator_2-way'!B477="","",'True_Odds_Calculator_2-way'!B477)</f>
        <v>1.67</v>
      </c>
      <c r="C476" s="4">
        <f t="shared" si="77"/>
        <v>0.43478260869565222</v>
      </c>
      <c r="D476">
        <f t="shared" si="78"/>
        <v>0.5988023952095809</v>
      </c>
      <c r="E476">
        <f t="shared" si="79"/>
        <v>3.3585003905233002E-2</v>
      </c>
      <c r="F476">
        <f t="shared" si="80"/>
        <v>-0.22676386357719358</v>
      </c>
      <c r="G476">
        <v>0</v>
      </c>
      <c r="H476">
        <f t="shared" si="81"/>
        <v>0.26034886748242653</v>
      </c>
      <c r="I476">
        <f t="shared" si="82"/>
        <v>-1.0714969088698136</v>
      </c>
      <c r="J476">
        <f t="shared" si="83"/>
        <v>1.0714969088698136</v>
      </c>
      <c r="K476">
        <f t="shared" si="84"/>
        <v>0.41789493273906014</v>
      </c>
      <c r="L476">
        <f t="shared" si="85"/>
        <v>0.58210506726094002</v>
      </c>
      <c r="M476">
        <f t="shared" si="86"/>
        <v>2.3929459815307572</v>
      </c>
      <c r="N476">
        <f t="shared" si="87"/>
        <v>1.7179029289427752</v>
      </c>
    </row>
    <row r="477" spans="1:14" x14ac:dyDescent="0.25">
      <c r="A477" s="4">
        <f>IF('True_Odds_Calculator_2-way'!A478="","",'True_Odds_Calculator_2-way'!A478)</f>
        <v>2.23</v>
      </c>
      <c r="B477" s="4">
        <f>IF('True_Odds_Calculator_2-way'!B478="","",'True_Odds_Calculator_2-way'!B478)</f>
        <v>1.7</v>
      </c>
      <c r="C477" s="4">
        <f t="shared" si="77"/>
        <v>0.44843049327354262</v>
      </c>
      <c r="D477">
        <f t="shared" si="78"/>
        <v>0.58823529411764708</v>
      </c>
      <c r="E477">
        <f t="shared" si="79"/>
        <v>3.6665787391189752E-2</v>
      </c>
      <c r="F477">
        <f t="shared" si="80"/>
        <v>-0.22711685571089413</v>
      </c>
      <c r="G477">
        <v>0</v>
      </c>
      <c r="H477">
        <f t="shared" si="81"/>
        <v>0.26378264310208388</v>
      </c>
      <c r="I477">
        <f t="shared" si="82"/>
        <v>-1.0777013435226062</v>
      </c>
      <c r="J477">
        <f t="shared" si="83"/>
        <v>1.0777013435226062</v>
      </c>
      <c r="K477">
        <f t="shared" si="84"/>
        <v>0.43000161655276159</v>
      </c>
      <c r="L477">
        <f t="shared" si="85"/>
        <v>0.56999838344723819</v>
      </c>
      <c r="M477">
        <f t="shared" si="86"/>
        <v>2.3255726525328053</v>
      </c>
      <c r="N477">
        <f t="shared" si="87"/>
        <v>1.7543909404658247</v>
      </c>
    </row>
    <row r="478" spans="1:14" x14ac:dyDescent="0.25">
      <c r="A478" s="4">
        <f>IF('True_Odds_Calculator_2-way'!A479="","",'True_Odds_Calculator_2-way'!A479)</f>
        <v>1.81</v>
      </c>
      <c r="B478" s="4">
        <f>IF('True_Odds_Calculator_2-way'!B479="","",'True_Odds_Calculator_2-way'!B479)</f>
        <v>2.08</v>
      </c>
      <c r="C478" s="4">
        <f t="shared" si="77"/>
        <v>0.5524861878453039</v>
      </c>
      <c r="D478">
        <f t="shared" si="78"/>
        <v>0.48076923076923073</v>
      </c>
      <c r="E478">
        <f t="shared" si="79"/>
        <v>3.3255418614534626E-2</v>
      </c>
      <c r="F478">
        <f t="shared" si="80"/>
        <v>-0.23236294092647691</v>
      </c>
      <c r="G478">
        <v>0</v>
      </c>
      <c r="H478">
        <f t="shared" si="81"/>
        <v>0.26561835954101148</v>
      </c>
      <c r="I478">
        <f t="shared" si="82"/>
        <v>-1.0691671651659735</v>
      </c>
      <c r="J478">
        <f t="shared" si="83"/>
        <v>1.0691671651659735</v>
      </c>
      <c r="K478">
        <f t="shared" si="84"/>
        <v>0.5358983848622455</v>
      </c>
      <c r="L478">
        <f t="shared" si="85"/>
        <v>0.4641016151377545</v>
      </c>
      <c r="M478">
        <f t="shared" si="86"/>
        <v>1.8660254037844384</v>
      </c>
      <c r="N478">
        <f t="shared" si="87"/>
        <v>2.1547005383792519</v>
      </c>
    </row>
    <row r="479" spans="1:14" x14ac:dyDescent="0.25">
      <c r="A479" s="4">
        <f>IF('True_Odds_Calculator_2-way'!A480="","",'True_Odds_Calculator_2-way'!A480)</f>
        <v>1.88</v>
      </c>
      <c r="B479" s="4">
        <f>IF('True_Odds_Calculator_2-way'!B480="","",'True_Odds_Calculator_2-way'!B480)</f>
        <v>2.0099999999999998</v>
      </c>
      <c r="C479" s="4">
        <f t="shared" si="77"/>
        <v>0.53191489361702127</v>
      </c>
      <c r="D479">
        <f t="shared" si="78"/>
        <v>0.49751243781094534</v>
      </c>
      <c r="E479">
        <f t="shared" si="79"/>
        <v>2.9427331427966497E-2</v>
      </c>
      <c r="F479">
        <f t="shared" si="80"/>
        <v>-0.23520694400338749</v>
      </c>
      <c r="G479">
        <v>0</v>
      </c>
      <c r="H479">
        <f t="shared" si="81"/>
        <v>0.26463427543135393</v>
      </c>
      <c r="I479">
        <f t="shared" si="82"/>
        <v>-1.060713208766217</v>
      </c>
      <c r="J479">
        <f t="shared" si="83"/>
        <v>1.060713208766217</v>
      </c>
      <c r="K479">
        <f t="shared" si="84"/>
        <v>0.5172161542198922</v>
      </c>
      <c r="L479">
        <f t="shared" si="85"/>
        <v>0.48278384578010813</v>
      </c>
      <c r="M479">
        <f t="shared" si="86"/>
        <v>1.9334276237142709</v>
      </c>
      <c r="N479">
        <f t="shared" si="87"/>
        <v>2.0713203408538785</v>
      </c>
    </row>
    <row r="480" spans="1:14" x14ac:dyDescent="0.25">
      <c r="A480" s="4">
        <f>IF('True_Odds_Calculator_2-way'!A481="","",'True_Odds_Calculator_2-way'!A481)</f>
        <v>1.34</v>
      </c>
      <c r="B480" s="4">
        <f>IF('True_Odds_Calculator_2-way'!B481="","",'True_Odds_Calculator_2-way'!B481)</f>
        <v>3.36</v>
      </c>
      <c r="C480" s="4">
        <f t="shared" si="77"/>
        <v>0.74626865671641784</v>
      </c>
      <c r="D480">
        <f t="shared" si="78"/>
        <v>0.29761904761904762</v>
      </c>
      <c r="E480">
        <f t="shared" si="79"/>
        <v>4.3887704335465516E-2</v>
      </c>
      <c r="F480">
        <f t="shared" si="80"/>
        <v>-0.17821606254442068</v>
      </c>
      <c r="G480">
        <v>0</v>
      </c>
      <c r="H480">
        <f t="shared" si="81"/>
        <v>0.22210376687988626</v>
      </c>
      <c r="I480">
        <f t="shared" si="82"/>
        <v>-1.1163607017227664</v>
      </c>
      <c r="J480">
        <f t="shared" si="83"/>
        <v>1.1163607017227664</v>
      </c>
      <c r="K480">
        <f t="shared" si="84"/>
        <v>0.72486741234537233</v>
      </c>
      <c r="L480">
        <f t="shared" si="85"/>
        <v>0.27513258765462756</v>
      </c>
      <c r="M480">
        <f t="shared" si="86"/>
        <v>1.3795626385857407</v>
      </c>
      <c r="N480">
        <f t="shared" si="87"/>
        <v>3.6346112560657287</v>
      </c>
    </row>
    <row r="481" spans="1:14" x14ac:dyDescent="0.25">
      <c r="A481" s="4">
        <f>IF('True_Odds_Calculator_2-way'!A482="","",'True_Odds_Calculator_2-way'!A482)</f>
        <v>1.8</v>
      </c>
      <c r="B481" s="4">
        <f>IF('True_Odds_Calculator_2-way'!B482="","",'True_Odds_Calculator_2-way'!B482)</f>
        <v>2.09</v>
      </c>
      <c r="C481" s="4">
        <f t="shared" si="77"/>
        <v>0.55555555555555558</v>
      </c>
      <c r="D481">
        <f t="shared" si="78"/>
        <v>0.47846889952153115</v>
      </c>
      <c r="E481">
        <f t="shared" si="79"/>
        <v>3.4024455077086735E-2</v>
      </c>
      <c r="F481">
        <f t="shared" si="80"/>
        <v>-0.23179160021265277</v>
      </c>
      <c r="G481">
        <v>0</v>
      </c>
      <c r="H481">
        <f t="shared" si="81"/>
        <v>0.26581605528973956</v>
      </c>
      <c r="I481">
        <f t="shared" si="82"/>
        <v>-1.0708823421952987</v>
      </c>
      <c r="J481">
        <f t="shared" si="83"/>
        <v>1.0708823421952987</v>
      </c>
      <c r="K481">
        <f t="shared" si="84"/>
        <v>0.53858826760586154</v>
      </c>
      <c r="L481">
        <f t="shared" si="85"/>
        <v>0.46141173239413841</v>
      </c>
      <c r="M481">
        <f t="shared" si="86"/>
        <v>1.8567058737562385</v>
      </c>
      <c r="N481">
        <f t="shared" si="87"/>
        <v>2.1672617529928755</v>
      </c>
    </row>
    <row r="482" spans="1:14" x14ac:dyDescent="0.25">
      <c r="A482" s="4">
        <f>IF('True_Odds_Calculator_2-way'!A483="","",'True_Odds_Calculator_2-way'!A483)</f>
        <v>2.19</v>
      </c>
      <c r="B482" s="4">
        <f>IF('True_Odds_Calculator_2-way'!B483="","",'True_Odds_Calculator_2-way'!B483)</f>
        <v>1.73</v>
      </c>
      <c r="C482" s="4">
        <f t="shared" si="77"/>
        <v>0.45662100456621008</v>
      </c>
      <c r="D482">
        <f t="shared" si="78"/>
        <v>0.5780346820809249</v>
      </c>
      <c r="E482">
        <f t="shared" si="79"/>
        <v>3.4655686647135031E-2</v>
      </c>
      <c r="F482">
        <f t="shared" si="80"/>
        <v>-0.22928709055876673</v>
      </c>
      <c r="G482">
        <v>0</v>
      </c>
      <c r="H482">
        <f t="shared" si="81"/>
        <v>0.26394277720590181</v>
      </c>
      <c r="I482">
        <f t="shared" si="82"/>
        <v>-1.0729144372515058</v>
      </c>
      <c r="J482">
        <f t="shared" si="83"/>
        <v>1.0729144372515058</v>
      </c>
      <c r="K482">
        <f t="shared" si="84"/>
        <v>0.43921906878344058</v>
      </c>
      <c r="L482">
        <f t="shared" si="85"/>
        <v>0.56078093121655925</v>
      </c>
      <c r="M482">
        <f t="shared" si="86"/>
        <v>2.2767681803292916</v>
      </c>
      <c r="N482">
        <f t="shared" si="87"/>
        <v>1.7832275391935992</v>
      </c>
    </row>
    <row r="483" spans="1:14" x14ac:dyDescent="0.25">
      <c r="A483" s="4">
        <f>IF('True_Odds_Calculator_2-way'!A484="","",'True_Odds_Calculator_2-way'!A484)</f>
        <v>1.37</v>
      </c>
      <c r="B483" s="4">
        <f>IF('True_Odds_Calculator_2-way'!B484="","",'True_Odds_Calculator_2-way'!B484)</f>
        <v>3.21</v>
      </c>
      <c r="C483" s="4">
        <f t="shared" si="77"/>
        <v>0.72992700729927007</v>
      </c>
      <c r="D483">
        <f t="shared" si="78"/>
        <v>0.3115264797507788</v>
      </c>
      <c r="E483">
        <f t="shared" si="79"/>
        <v>4.1453487050048921E-2</v>
      </c>
      <c r="F483">
        <f t="shared" si="80"/>
        <v>-0.18593810400891364</v>
      </c>
      <c r="G483">
        <v>0</v>
      </c>
      <c r="H483">
        <f t="shared" si="81"/>
        <v>0.22739159105896262</v>
      </c>
      <c r="I483">
        <f t="shared" si="82"/>
        <v>-1.1058672612085902</v>
      </c>
      <c r="J483">
        <f t="shared" si="83"/>
        <v>1.1058672612085902</v>
      </c>
      <c r="K483">
        <f t="shared" si="84"/>
        <v>0.70963714158137825</v>
      </c>
      <c r="L483">
        <f t="shared" si="85"/>
        <v>0.29036285841862164</v>
      </c>
      <c r="M483">
        <f t="shared" si="86"/>
        <v>1.4091708866471784</v>
      </c>
      <c r="N483">
        <f t="shared" si="87"/>
        <v>3.4439666472709849</v>
      </c>
    </row>
    <row r="484" spans="1:14" x14ac:dyDescent="0.25">
      <c r="A484" s="4">
        <f>IF('True_Odds_Calculator_2-way'!A485="","",'True_Odds_Calculator_2-way'!A485)</f>
        <v>1.83</v>
      </c>
      <c r="B484" s="4">
        <f>IF('True_Odds_Calculator_2-way'!B485="","",'True_Odds_Calculator_2-way'!B485)</f>
        <v>2.04</v>
      </c>
      <c r="C484" s="4">
        <f t="shared" si="77"/>
        <v>0.54644808743169393</v>
      </c>
      <c r="D484">
        <f t="shared" si="78"/>
        <v>0.49019607843137253</v>
      </c>
      <c r="E484">
        <f t="shared" si="79"/>
        <v>3.6644165863066513E-2</v>
      </c>
      <c r="F484">
        <f t="shared" si="80"/>
        <v>-0.23122254366227368</v>
      </c>
      <c r="G484">
        <v>0</v>
      </c>
      <c r="H484">
        <f t="shared" si="81"/>
        <v>0.26786670952534014</v>
      </c>
      <c r="I484">
        <f t="shared" si="82"/>
        <v>-1.0763271222740438</v>
      </c>
      <c r="J484">
        <f t="shared" si="83"/>
        <v>1.0763271222740438</v>
      </c>
      <c r="K484">
        <f t="shared" si="84"/>
        <v>0.52816394310973935</v>
      </c>
      <c r="L484">
        <f t="shared" si="85"/>
        <v>0.47183605689026059</v>
      </c>
      <c r="M484">
        <f t="shared" si="86"/>
        <v>1.8933515114874566</v>
      </c>
      <c r="N484">
        <f t="shared" si="87"/>
        <v>2.1193802071650061</v>
      </c>
    </row>
    <row r="485" spans="1:14" x14ac:dyDescent="0.25">
      <c r="A485" s="4">
        <f>IF('True_Odds_Calculator_2-way'!A486="","",'True_Odds_Calculator_2-way'!A486)</f>
        <v>1.56</v>
      </c>
      <c r="B485" s="4">
        <f>IF('True_Odds_Calculator_2-way'!B486="","",'True_Odds_Calculator_2-way'!B486)</f>
        <v>2.4500000000000002</v>
      </c>
      <c r="C485" s="4">
        <f t="shared" si="77"/>
        <v>0.64102564102564097</v>
      </c>
      <c r="D485">
        <f t="shared" si="78"/>
        <v>0.4081632653061224</v>
      </c>
      <c r="E485">
        <f t="shared" si="79"/>
        <v>4.9188906331763427E-2</v>
      </c>
      <c r="F485">
        <f t="shared" si="80"/>
        <v>-0.21245421245421248</v>
      </c>
      <c r="G485">
        <v>0</v>
      </c>
      <c r="H485">
        <f t="shared" si="81"/>
        <v>0.2616431187859759</v>
      </c>
      <c r="I485">
        <f t="shared" si="82"/>
        <v>-1.109741904046188</v>
      </c>
      <c r="J485">
        <f t="shared" si="83"/>
        <v>1.109741904046188</v>
      </c>
      <c r="K485">
        <f t="shared" si="84"/>
        <v>0.61672985833089344</v>
      </c>
      <c r="L485">
        <f t="shared" si="85"/>
        <v>0.3832701416691065</v>
      </c>
      <c r="M485">
        <f t="shared" si="86"/>
        <v>1.6214554662658656</v>
      </c>
      <c r="N485">
        <f t="shared" si="87"/>
        <v>2.6091257608669731</v>
      </c>
    </row>
    <row r="486" spans="1:14" x14ac:dyDescent="0.25">
      <c r="A486" s="4">
        <f>IF('True_Odds_Calculator_2-way'!A487="","",'True_Odds_Calculator_2-way'!A487)</f>
        <v>1.77</v>
      </c>
      <c r="B486" s="4">
        <f>IF('True_Odds_Calculator_2-way'!B487="","",'True_Odds_Calculator_2-way'!B487)</f>
        <v>2.09</v>
      </c>
      <c r="C486" s="4">
        <f t="shared" si="77"/>
        <v>0.56497175141242939</v>
      </c>
      <c r="D486">
        <f t="shared" si="78"/>
        <v>0.47846889952153115</v>
      </c>
      <c r="E486">
        <f t="shared" si="79"/>
        <v>4.3440650933960434E-2</v>
      </c>
      <c r="F486">
        <f t="shared" si="80"/>
        <v>-0.22688076122509671</v>
      </c>
      <c r="G486">
        <v>0</v>
      </c>
      <c r="H486">
        <f t="shared" si="81"/>
        <v>0.27032141215905714</v>
      </c>
      <c r="I486">
        <f t="shared" si="82"/>
        <v>-1.09154435611996</v>
      </c>
      <c r="J486">
        <f t="shared" si="83"/>
        <v>1.09154435611996</v>
      </c>
      <c r="K486">
        <f t="shared" si="84"/>
        <v>0.54333381846411721</v>
      </c>
      <c r="L486">
        <f t="shared" si="85"/>
        <v>0.4566661815358829</v>
      </c>
      <c r="M486">
        <f t="shared" si="86"/>
        <v>1.8404891542123691</v>
      </c>
      <c r="N486">
        <f t="shared" si="87"/>
        <v>2.189783348170756</v>
      </c>
    </row>
    <row r="487" spans="1:14" x14ac:dyDescent="0.25">
      <c r="A487" s="4">
        <f>IF('True_Odds_Calculator_2-way'!A488="","",'True_Odds_Calculator_2-way'!A488)</f>
        <v>1.97</v>
      </c>
      <c r="B487" s="4">
        <f>IF('True_Odds_Calculator_2-way'!B488="","",'True_Odds_Calculator_2-way'!B488)</f>
        <v>1.88</v>
      </c>
      <c r="C487" s="4">
        <f t="shared" si="77"/>
        <v>0.50761421319796951</v>
      </c>
      <c r="D487">
        <f t="shared" si="78"/>
        <v>0.53191489361702127</v>
      </c>
      <c r="E487">
        <f t="shared" si="79"/>
        <v>3.9529106814990778E-2</v>
      </c>
      <c r="F487">
        <f t="shared" si="80"/>
        <v>-0.23047845339669515</v>
      </c>
      <c r="G487">
        <v>0</v>
      </c>
      <c r="H487">
        <f t="shared" si="81"/>
        <v>0.27000756021168593</v>
      </c>
      <c r="I487">
        <f t="shared" si="82"/>
        <v>-1.0823626487770475</v>
      </c>
      <c r="J487">
        <f t="shared" si="83"/>
        <v>1.0823626487770475</v>
      </c>
      <c r="K487">
        <f t="shared" si="84"/>
        <v>0.48783063328986415</v>
      </c>
      <c r="L487">
        <f t="shared" si="85"/>
        <v>0.5121693667101358</v>
      </c>
      <c r="M487">
        <f t="shared" si="86"/>
        <v>2.049891769313736</v>
      </c>
      <c r="N487">
        <f t="shared" si="87"/>
        <v>1.9524791309238021</v>
      </c>
    </row>
    <row r="488" spans="1:14" x14ac:dyDescent="0.25">
      <c r="A488" s="4">
        <f>IF('True_Odds_Calculator_2-way'!A489="","",'True_Odds_Calculator_2-way'!A489)</f>
        <v>2.14</v>
      </c>
      <c r="B488" s="4">
        <f>IF('True_Odds_Calculator_2-way'!B489="","",'True_Odds_Calculator_2-way'!B489)</f>
        <v>1.78</v>
      </c>
      <c r="C488" s="4">
        <f t="shared" si="77"/>
        <v>0.46728971962616822</v>
      </c>
      <c r="D488">
        <f t="shared" si="78"/>
        <v>0.5617977528089888</v>
      </c>
      <c r="E488">
        <f t="shared" si="79"/>
        <v>2.908747243515708E-2</v>
      </c>
      <c r="F488">
        <f t="shared" si="80"/>
        <v>-0.23343484196156661</v>
      </c>
      <c r="G488">
        <v>0</v>
      </c>
      <c r="H488">
        <f t="shared" si="81"/>
        <v>0.26252231439672374</v>
      </c>
      <c r="I488">
        <f t="shared" si="82"/>
        <v>-1.0604746049596299</v>
      </c>
      <c r="J488">
        <f t="shared" si="83"/>
        <v>1.0604746049596299</v>
      </c>
      <c r="K488">
        <f t="shared" si="84"/>
        <v>0.45270560758361844</v>
      </c>
      <c r="L488">
        <f t="shared" si="85"/>
        <v>0.54729439241638145</v>
      </c>
      <c r="M488">
        <f t="shared" si="86"/>
        <v>2.2089410496539781</v>
      </c>
      <c r="N488">
        <f t="shared" si="87"/>
        <v>1.8271701918685113</v>
      </c>
    </row>
    <row r="489" spans="1:14" x14ac:dyDescent="0.25">
      <c r="A489" s="4">
        <f>IF('True_Odds_Calculator_2-way'!A490="","",'True_Odds_Calculator_2-way'!A490)</f>
        <v>2.3199999999999998</v>
      </c>
      <c r="B489" s="4">
        <f>IF('True_Odds_Calculator_2-way'!B490="","",'True_Odds_Calculator_2-way'!B490)</f>
        <v>1.67</v>
      </c>
      <c r="C489" s="4">
        <f t="shared" si="77"/>
        <v>0.43103448275862072</v>
      </c>
      <c r="D489">
        <f t="shared" si="78"/>
        <v>0.5988023952095809</v>
      </c>
      <c r="E489">
        <f t="shared" si="79"/>
        <v>2.9836877968201669E-2</v>
      </c>
      <c r="F489">
        <f t="shared" si="80"/>
        <v>-0.22826760272558322</v>
      </c>
      <c r="G489">
        <v>0</v>
      </c>
      <c r="H489">
        <f t="shared" si="81"/>
        <v>0.25810448069378489</v>
      </c>
      <c r="I489">
        <f t="shared" si="82"/>
        <v>-1.0633485251477839</v>
      </c>
      <c r="J489">
        <f t="shared" si="83"/>
        <v>1.0633485251477839</v>
      </c>
      <c r="K489">
        <f t="shared" si="84"/>
        <v>0.41603913175492269</v>
      </c>
      <c r="L489">
        <f t="shared" si="85"/>
        <v>0.5839608682450772</v>
      </c>
      <c r="M489">
        <f t="shared" si="86"/>
        <v>2.4036200531950747</v>
      </c>
      <c r="N489">
        <f t="shared" si="87"/>
        <v>1.7124435118490151</v>
      </c>
    </row>
    <row r="490" spans="1:14" x14ac:dyDescent="0.25">
      <c r="A490" s="4">
        <f>IF('True_Odds_Calculator_2-way'!A491="","",'True_Odds_Calculator_2-way'!A491)</f>
        <v>1.85</v>
      </c>
      <c r="B490" s="4">
        <f>IF('True_Odds_Calculator_2-way'!B491="","",'True_Odds_Calculator_2-way'!B491)</f>
        <v>2.0699999999999998</v>
      </c>
      <c r="C490" s="4">
        <f t="shared" si="77"/>
        <v>0.54054054054054046</v>
      </c>
      <c r="D490">
        <f t="shared" si="78"/>
        <v>0.48309178743961356</v>
      </c>
      <c r="E490">
        <f t="shared" si="79"/>
        <v>2.3632327980154022E-2</v>
      </c>
      <c r="F490">
        <f t="shared" si="80"/>
        <v>-0.2374983679331506</v>
      </c>
      <c r="G490">
        <v>0</v>
      </c>
      <c r="H490">
        <f t="shared" si="81"/>
        <v>0.26113069591330457</v>
      </c>
      <c r="I490">
        <f t="shared" si="82"/>
        <v>-1.0485729457933801</v>
      </c>
      <c r="J490">
        <f t="shared" si="83"/>
        <v>1.0485729457933801</v>
      </c>
      <c r="K490">
        <f t="shared" si="84"/>
        <v>0.52874048091327497</v>
      </c>
      <c r="L490">
        <f t="shared" si="85"/>
        <v>0.47125951908672531</v>
      </c>
      <c r="M490">
        <f t="shared" si="86"/>
        <v>1.8912870039243732</v>
      </c>
      <c r="N490">
        <f t="shared" si="87"/>
        <v>2.1219730519989164</v>
      </c>
    </row>
    <row r="491" spans="1:14" x14ac:dyDescent="0.25">
      <c r="A491" s="4">
        <f>IF('True_Odds_Calculator_2-way'!A492="","",'True_Odds_Calculator_2-way'!A492)</f>
        <v>1.82</v>
      </c>
      <c r="B491" s="4">
        <f>IF('True_Odds_Calculator_2-way'!B492="","",'True_Odds_Calculator_2-way'!B492)</f>
        <v>2.08</v>
      </c>
      <c r="C491" s="4">
        <f t="shared" si="77"/>
        <v>0.54945054945054939</v>
      </c>
      <c r="D491">
        <f t="shared" si="78"/>
        <v>0.48076923076923073</v>
      </c>
      <c r="E491">
        <f t="shared" si="79"/>
        <v>3.0219780219780112E-2</v>
      </c>
      <c r="F491">
        <f t="shared" si="80"/>
        <v>-0.23393913778529174</v>
      </c>
      <c r="G491">
        <v>0</v>
      </c>
      <c r="H491">
        <f t="shared" si="81"/>
        <v>0.2641589180050718</v>
      </c>
      <c r="I491">
        <f t="shared" si="82"/>
        <v>-1.0626278551055635</v>
      </c>
      <c r="J491">
        <f t="shared" si="83"/>
        <v>1.0626278551055635</v>
      </c>
      <c r="K491">
        <f t="shared" si="84"/>
        <v>0.53437219814812564</v>
      </c>
      <c r="L491">
        <f t="shared" si="85"/>
        <v>0.46562780185187441</v>
      </c>
      <c r="M491">
        <f t="shared" si="86"/>
        <v>1.8713548411865626</v>
      </c>
      <c r="N491">
        <f t="shared" si="87"/>
        <v>2.1476380835140083</v>
      </c>
    </row>
    <row r="492" spans="1:14" x14ac:dyDescent="0.25">
      <c r="A492" s="4">
        <f>IF('True_Odds_Calculator_2-way'!A493="","",'True_Odds_Calculator_2-way'!A493)</f>
        <v>2.69</v>
      </c>
      <c r="B492" s="4">
        <f>IF('True_Odds_Calculator_2-way'!B493="","",'True_Odds_Calculator_2-way'!B493)</f>
        <v>1.5</v>
      </c>
      <c r="C492" s="4">
        <f t="shared" si="77"/>
        <v>0.37174721189591081</v>
      </c>
      <c r="D492">
        <f t="shared" si="78"/>
        <v>0.66666666666666663</v>
      </c>
      <c r="E492">
        <f t="shared" si="79"/>
        <v>3.8413878562577386E-2</v>
      </c>
      <c r="F492">
        <f t="shared" si="80"/>
        <v>-0.20941759603469645</v>
      </c>
      <c r="G492">
        <v>0</v>
      </c>
      <c r="H492">
        <f t="shared" si="81"/>
        <v>0.24783147459727387</v>
      </c>
      <c r="I492">
        <f t="shared" si="82"/>
        <v>-1.0878565864408423</v>
      </c>
      <c r="J492">
        <f t="shared" si="83"/>
        <v>1.0878565864408423</v>
      </c>
      <c r="K492">
        <f t="shared" si="84"/>
        <v>0.35230152566597633</v>
      </c>
      <c r="L492">
        <f t="shared" si="85"/>
        <v>0.64769847433402361</v>
      </c>
      <c r="M492">
        <f t="shared" si="86"/>
        <v>2.838477631085023</v>
      </c>
      <c r="N492">
        <f t="shared" si="87"/>
        <v>1.5439282932204215</v>
      </c>
    </row>
    <row r="493" spans="1:14" x14ac:dyDescent="0.25">
      <c r="A493" s="4">
        <f>IF('True_Odds_Calculator_2-way'!A494="","",'True_Odds_Calculator_2-way'!A494)</f>
        <v>2.48</v>
      </c>
      <c r="B493" s="4">
        <f>IF('True_Odds_Calculator_2-way'!B494="","",'True_Odds_Calculator_2-way'!B494)</f>
        <v>1.57</v>
      </c>
      <c r="C493" s="4">
        <f t="shared" si="77"/>
        <v>0.40322580645161293</v>
      </c>
      <c r="D493">
        <f t="shared" si="78"/>
        <v>0.63694267515923564</v>
      </c>
      <c r="E493">
        <f t="shared" si="79"/>
        <v>4.0168481610848517E-2</v>
      </c>
      <c r="F493">
        <f t="shared" si="80"/>
        <v>-0.21666324224368205</v>
      </c>
      <c r="G493">
        <v>0</v>
      </c>
      <c r="H493">
        <f t="shared" si="81"/>
        <v>0.25683172385453051</v>
      </c>
      <c r="I493">
        <f t="shared" si="82"/>
        <v>-1.0887588907733552</v>
      </c>
      <c r="J493">
        <f t="shared" si="83"/>
        <v>1.0887588907733552</v>
      </c>
      <c r="K493">
        <f t="shared" si="84"/>
        <v>0.38294175852351953</v>
      </c>
      <c r="L493">
        <f t="shared" si="85"/>
        <v>0.61705824147648058</v>
      </c>
      <c r="M493">
        <f t="shared" si="86"/>
        <v>2.6113631583445658</v>
      </c>
      <c r="N493">
        <f t="shared" si="87"/>
        <v>1.6205925677408124</v>
      </c>
    </row>
    <row r="494" spans="1:14" x14ac:dyDescent="0.25">
      <c r="A494" s="4">
        <f>IF('True_Odds_Calculator_2-way'!A495="","",'True_Odds_Calculator_2-way'!A495)</f>
        <v>3.07</v>
      </c>
      <c r="B494" s="4">
        <f>IF('True_Odds_Calculator_2-way'!B495="","",'True_Odds_Calculator_2-way'!B495)</f>
        <v>1.39</v>
      </c>
      <c r="C494" s="4">
        <f t="shared" si="77"/>
        <v>0.32573289902280134</v>
      </c>
      <c r="D494">
        <f t="shared" si="78"/>
        <v>0.71942446043165476</v>
      </c>
      <c r="E494">
        <f t="shared" si="79"/>
        <v>4.5157359454456092E-2</v>
      </c>
      <c r="F494">
        <f t="shared" si="80"/>
        <v>-0.18918285566986148</v>
      </c>
      <c r="G494">
        <v>0</v>
      </c>
      <c r="H494">
        <f t="shared" si="81"/>
        <v>0.23434021512431755</v>
      </c>
      <c r="I494">
        <f t="shared" si="82"/>
        <v>-1.1129676054902966</v>
      </c>
      <c r="J494">
        <f t="shared" si="83"/>
        <v>1.1129676054902966</v>
      </c>
      <c r="K494">
        <f t="shared" si="84"/>
        <v>0.30267782613828348</v>
      </c>
      <c r="L494">
        <f t="shared" si="85"/>
        <v>0.69732217386171658</v>
      </c>
      <c r="M494">
        <f t="shared" si="86"/>
        <v>3.3038429433649132</v>
      </c>
      <c r="N494">
        <f t="shared" si="87"/>
        <v>1.4340573661412155</v>
      </c>
    </row>
    <row r="495" spans="1:14" x14ac:dyDescent="0.25">
      <c r="A495" s="4">
        <f>IF('True_Odds_Calculator_2-way'!A496="","",'True_Odds_Calculator_2-way'!A496)</f>
        <v>2.85</v>
      </c>
      <c r="B495" s="4">
        <f>IF('True_Odds_Calculator_2-way'!B496="","",'True_Odds_Calculator_2-way'!B496)</f>
        <v>1.45</v>
      </c>
      <c r="C495" s="4">
        <f t="shared" si="77"/>
        <v>0.35087719298245612</v>
      </c>
      <c r="D495">
        <f t="shared" si="78"/>
        <v>0.68965517241379315</v>
      </c>
      <c r="E495">
        <f t="shared" si="79"/>
        <v>4.053236539624927E-2</v>
      </c>
      <c r="F495">
        <f t="shared" si="80"/>
        <v>-0.20145190562613424</v>
      </c>
      <c r="G495">
        <v>0</v>
      </c>
      <c r="H495">
        <f t="shared" si="81"/>
        <v>0.24198427102238354</v>
      </c>
      <c r="I495">
        <f t="shared" si="82"/>
        <v>-1.095993248702382</v>
      </c>
      <c r="J495">
        <f t="shared" si="83"/>
        <v>1.095993248702382</v>
      </c>
      <c r="K495">
        <f t="shared" si="84"/>
        <v>0.33029598538909488</v>
      </c>
      <c r="L495">
        <f t="shared" si="85"/>
        <v>0.66970401461090501</v>
      </c>
      <c r="M495">
        <f t="shared" si="86"/>
        <v>3.0275875100994072</v>
      </c>
      <c r="N495">
        <f t="shared" si="87"/>
        <v>1.4931969619160719</v>
      </c>
    </row>
    <row r="496" spans="1:14" x14ac:dyDescent="0.25">
      <c r="A496" s="4">
        <f>IF('True_Odds_Calculator_2-way'!A497="","",'True_Odds_Calculator_2-way'!A497)</f>
        <v>1.73</v>
      </c>
      <c r="B496" s="4">
        <f>IF('True_Odds_Calculator_2-way'!B497="","",'True_Odds_Calculator_2-way'!B497)</f>
        <v>2.15</v>
      </c>
      <c r="C496" s="4">
        <f t="shared" si="77"/>
        <v>0.5780346820809249</v>
      </c>
      <c r="D496">
        <f t="shared" si="78"/>
        <v>0.46511627906976744</v>
      </c>
      <c r="E496">
        <f t="shared" si="79"/>
        <v>4.3150961150692391E-2</v>
      </c>
      <c r="F496">
        <f t="shared" si="80"/>
        <v>-0.22570237935206339</v>
      </c>
      <c r="G496">
        <v>0</v>
      </c>
      <c r="H496">
        <f t="shared" si="81"/>
        <v>0.26885334050275578</v>
      </c>
      <c r="I496">
        <f t="shared" si="82"/>
        <v>-1.0914143252235409</v>
      </c>
      <c r="J496">
        <f t="shared" si="83"/>
        <v>1.0914143252235409</v>
      </c>
      <c r="K496">
        <f t="shared" si="84"/>
        <v>0.55656589041628013</v>
      </c>
      <c r="L496">
        <f t="shared" si="85"/>
        <v>0.44343410958372004</v>
      </c>
      <c r="M496">
        <f t="shared" si="86"/>
        <v>1.7967324574131842</v>
      </c>
      <c r="N496">
        <f t="shared" si="87"/>
        <v>2.2551264740070716</v>
      </c>
    </row>
    <row r="497" spans="1:14" x14ac:dyDescent="0.25">
      <c r="A497" s="4">
        <f>IF('True_Odds_Calculator_2-way'!A498="","",'True_Odds_Calculator_2-way'!A498)</f>
        <v>1.69</v>
      </c>
      <c r="B497" s="4">
        <f>IF('True_Odds_Calculator_2-way'!B498="","",'True_Odds_Calculator_2-way'!B498)</f>
        <v>2.21</v>
      </c>
      <c r="C497" s="4">
        <f t="shared" si="77"/>
        <v>0.59171597633136097</v>
      </c>
      <c r="D497">
        <f t="shared" si="78"/>
        <v>0.45248868778280543</v>
      </c>
      <c r="E497">
        <f t="shared" si="79"/>
        <v>4.4204664114166459E-2</v>
      </c>
      <c r="F497">
        <f t="shared" si="80"/>
        <v>-0.22354012155613256</v>
      </c>
      <c r="G497">
        <v>0</v>
      </c>
      <c r="H497">
        <f t="shared" si="81"/>
        <v>0.26774478567029908</v>
      </c>
      <c r="I497">
        <f t="shared" si="82"/>
        <v>-1.0944168462342658</v>
      </c>
      <c r="J497">
        <f t="shared" si="83"/>
        <v>1.0944168462342658</v>
      </c>
      <c r="K497">
        <f t="shared" si="84"/>
        <v>0.56975264438271478</v>
      </c>
      <c r="L497">
        <f t="shared" si="85"/>
        <v>0.430247355617285</v>
      </c>
      <c r="M497">
        <f t="shared" si="86"/>
        <v>1.7551476239016437</v>
      </c>
      <c r="N497">
        <f t="shared" si="87"/>
        <v>2.3242443839434617</v>
      </c>
    </row>
    <row r="498" spans="1:14" x14ac:dyDescent="0.25">
      <c r="A498" s="4">
        <f>IF('True_Odds_Calculator_2-way'!A499="","",'True_Odds_Calculator_2-way'!A499)</f>
        <v>1.76</v>
      </c>
      <c r="B498" s="4">
        <f>IF('True_Odds_Calculator_2-way'!B499="","",'True_Odds_Calculator_2-way'!B499)</f>
        <v>2.11</v>
      </c>
      <c r="C498" s="4">
        <f t="shared" si="77"/>
        <v>0.56818181818181823</v>
      </c>
      <c r="D498">
        <f t="shared" si="78"/>
        <v>0.47393364928909953</v>
      </c>
      <c r="E498">
        <f t="shared" si="79"/>
        <v>4.2115467470917878E-2</v>
      </c>
      <c r="F498">
        <f t="shared" si="80"/>
        <v>-0.22716501507970688</v>
      </c>
      <c r="G498">
        <v>0</v>
      </c>
      <c r="H498">
        <f t="shared" si="81"/>
        <v>0.26928048255062476</v>
      </c>
      <c r="I498">
        <f t="shared" si="82"/>
        <v>-1.0887588907733561</v>
      </c>
      <c r="J498">
        <f t="shared" si="83"/>
        <v>1.0887588907733561</v>
      </c>
      <c r="K498">
        <f t="shared" si="84"/>
        <v>0.54720857069599227</v>
      </c>
      <c r="L498">
        <f t="shared" si="85"/>
        <v>0.45279142930400768</v>
      </c>
      <c r="M498">
        <f t="shared" si="86"/>
        <v>1.82745675698775</v>
      </c>
      <c r="N498">
        <f t="shared" si="87"/>
        <v>2.208522368758425</v>
      </c>
    </row>
    <row r="499" spans="1:14" x14ac:dyDescent="0.25">
      <c r="A499" s="4">
        <f>IF('True_Odds_Calculator_2-way'!A500="","",'True_Odds_Calculator_2-way'!A500)</f>
        <v>1.59</v>
      </c>
      <c r="B499" s="4">
        <f>IF('True_Odds_Calculator_2-way'!B500="","",'True_Odds_Calculator_2-way'!B500)</f>
        <v>2.42</v>
      </c>
      <c r="C499" s="4">
        <f t="shared" si="77"/>
        <v>0.62893081761006286</v>
      </c>
      <c r="D499">
        <f t="shared" si="78"/>
        <v>0.41322314049586778</v>
      </c>
      <c r="E499">
        <f t="shared" si="79"/>
        <v>4.21539581059307E-2</v>
      </c>
      <c r="F499">
        <f t="shared" si="80"/>
        <v>-0.21773480950153323</v>
      </c>
      <c r="G499">
        <v>0</v>
      </c>
      <c r="H499">
        <f t="shared" si="81"/>
        <v>0.25988876760746399</v>
      </c>
      <c r="I499">
        <f t="shared" si="82"/>
        <v>-1.0925210715205453</v>
      </c>
      <c r="J499">
        <f t="shared" si="83"/>
        <v>1.0925210715205453</v>
      </c>
      <c r="K499">
        <f t="shared" si="84"/>
        <v>0.60805523648203263</v>
      </c>
      <c r="L499">
        <f t="shared" si="85"/>
        <v>0.39194476351796709</v>
      </c>
      <c r="M499">
        <f t="shared" si="86"/>
        <v>1.6445874321971223</v>
      </c>
      <c r="N499">
        <f t="shared" si="87"/>
        <v>2.5513799215591741</v>
      </c>
    </row>
    <row r="500" spans="1:14" x14ac:dyDescent="0.25">
      <c r="A500" s="4">
        <f>IF('True_Odds_Calculator_2-way'!A501="","",'True_Odds_Calculator_2-way'!A501)</f>
        <v>2.0099999999999998</v>
      </c>
      <c r="B500" s="4">
        <f>IF('True_Odds_Calculator_2-way'!B501="","",'True_Odds_Calculator_2-way'!B501)</f>
        <v>1.85</v>
      </c>
      <c r="C500" s="4">
        <f t="shared" si="77"/>
        <v>0.49751243781094534</v>
      </c>
      <c r="D500">
        <f t="shared" si="78"/>
        <v>0.54054054054054046</v>
      </c>
      <c r="E500">
        <f t="shared" si="79"/>
        <v>3.80529783514858E-2</v>
      </c>
      <c r="F500">
        <f t="shared" si="80"/>
        <v>-0.23087266370848458</v>
      </c>
      <c r="G500">
        <v>0</v>
      </c>
      <c r="H500">
        <f t="shared" si="81"/>
        <v>0.26892564205997044</v>
      </c>
      <c r="I500">
        <f t="shared" si="82"/>
        <v>-1.0792693660942112</v>
      </c>
      <c r="J500">
        <f t="shared" si="83"/>
        <v>1.0792693660942112</v>
      </c>
      <c r="K500">
        <f t="shared" si="84"/>
        <v>0.47845469244925098</v>
      </c>
      <c r="L500">
        <f t="shared" si="85"/>
        <v>0.52154530755074879</v>
      </c>
      <c r="M500">
        <f t="shared" si="86"/>
        <v>2.0900620597551534</v>
      </c>
      <c r="N500">
        <f t="shared" si="87"/>
        <v>1.91737896118008</v>
      </c>
    </row>
    <row r="501" spans="1:14" x14ac:dyDescent="0.25">
      <c r="A501" s="4">
        <f>IF('True_Odds_Calculator_2-way'!A502="","",'True_Odds_Calculator_2-way'!A502)</f>
        <v>1.57</v>
      </c>
      <c r="B501" s="4">
        <f>IF('True_Odds_Calculator_2-way'!B502="","",'True_Odds_Calculator_2-way'!B502)</f>
        <v>2.46</v>
      </c>
      <c r="C501" s="4">
        <f t="shared" si="77"/>
        <v>0.63694267515923564</v>
      </c>
      <c r="D501">
        <f t="shared" si="78"/>
        <v>0.4065040650406504</v>
      </c>
      <c r="E501">
        <f t="shared" si="79"/>
        <v>4.3446740199886147E-2</v>
      </c>
      <c r="F501">
        <f t="shared" si="80"/>
        <v>-0.2154730464502097</v>
      </c>
      <c r="G501">
        <v>0</v>
      </c>
      <c r="H501">
        <f t="shared" si="81"/>
        <v>0.2589197866500958</v>
      </c>
      <c r="I501">
        <f t="shared" si="82"/>
        <v>-1.0961907783514044</v>
      </c>
      <c r="J501">
        <f t="shared" si="83"/>
        <v>1.0961907783514044</v>
      </c>
      <c r="K501">
        <f t="shared" si="84"/>
        <v>0.61544947669209116</v>
      </c>
      <c r="L501">
        <f t="shared" si="85"/>
        <v>0.38455052330790873</v>
      </c>
      <c r="M501">
        <f t="shared" si="86"/>
        <v>1.6248287436603006</v>
      </c>
      <c r="N501">
        <f t="shared" si="87"/>
        <v>2.6004385363930509</v>
      </c>
    </row>
    <row r="502" spans="1:14" x14ac:dyDescent="0.25">
      <c r="A502" s="4">
        <f>IF('True_Odds_Calculator_2-way'!A503="","",'True_Odds_Calculator_2-way'!A503)</f>
        <v>1.25</v>
      </c>
      <c r="B502" s="4">
        <f>IF('True_Odds_Calculator_2-way'!B503="","",'True_Odds_Calculator_2-way'!B503)</f>
        <v>4.2</v>
      </c>
      <c r="C502" s="4">
        <f t="shared" si="77"/>
        <v>0.8</v>
      </c>
      <c r="D502">
        <f t="shared" si="78"/>
        <v>0.23809523809523808</v>
      </c>
      <c r="E502">
        <f t="shared" si="79"/>
        <v>3.8095238095238182E-2</v>
      </c>
      <c r="F502">
        <f t="shared" si="80"/>
        <v>-0.15238095238095228</v>
      </c>
      <c r="G502">
        <v>0</v>
      </c>
      <c r="H502">
        <f t="shared" si="81"/>
        <v>0.19047619047619047</v>
      </c>
      <c r="I502">
        <f t="shared" si="82"/>
        <v>-1.1180339887498953</v>
      </c>
      <c r="J502">
        <f t="shared" si="83"/>
        <v>1.1180339887498953</v>
      </c>
      <c r="K502">
        <f t="shared" si="84"/>
        <v>0.78155010474579123</v>
      </c>
      <c r="L502">
        <f t="shared" si="85"/>
        <v>0.21844989525420866</v>
      </c>
      <c r="M502">
        <f t="shared" si="86"/>
        <v>1.2795084971874737</v>
      </c>
      <c r="N502">
        <f t="shared" si="87"/>
        <v>4.5777087639996656</v>
      </c>
    </row>
    <row r="503" spans="1:14" x14ac:dyDescent="0.25">
      <c r="A503" s="4">
        <f>IF('True_Odds_Calculator_2-way'!A504="","",'True_Odds_Calculator_2-way'!A504)</f>
        <v>1.78</v>
      </c>
      <c r="B503" s="4">
        <f>IF('True_Odds_Calculator_2-way'!B504="","",'True_Odds_Calculator_2-way'!B504)</f>
        <v>2.14</v>
      </c>
      <c r="C503" s="4">
        <f t="shared" si="77"/>
        <v>0.5617977528089888</v>
      </c>
      <c r="D503">
        <f t="shared" si="78"/>
        <v>0.46728971962616822</v>
      </c>
      <c r="E503">
        <f t="shared" si="79"/>
        <v>2.908747243515708E-2</v>
      </c>
      <c r="F503">
        <f t="shared" si="80"/>
        <v>-0.23343484196156661</v>
      </c>
      <c r="G503">
        <v>0</v>
      </c>
      <c r="H503">
        <f t="shared" si="81"/>
        <v>0.26252231439672374</v>
      </c>
      <c r="I503">
        <f t="shared" si="82"/>
        <v>-1.0604746049596299</v>
      </c>
      <c r="J503">
        <f t="shared" si="83"/>
        <v>1.0604746049596299</v>
      </c>
      <c r="K503">
        <f t="shared" si="84"/>
        <v>0.54729439241638145</v>
      </c>
      <c r="L503">
        <f t="shared" si="85"/>
        <v>0.45270560758361844</v>
      </c>
      <c r="M503">
        <f t="shared" si="86"/>
        <v>1.8271701918685113</v>
      </c>
      <c r="N503">
        <f t="shared" si="87"/>
        <v>2.2089410496539781</v>
      </c>
    </row>
    <row r="504" spans="1:14" x14ac:dyDescent="0.25">
      <c r="A504" s="4">
        <f>IF('True_Odds_Calculator_2-way'!A505="","",'True_Odds_Calculator_2-way'!A505)</f>
        <v>1.71</v>
      </c>
      <c r="B504" s="4">
        <f>IF('True_Odds_Calculator_2-way'!B505="","",'True_Odds_Calculator_2-way'!B505)</f>
        <v>2.2200000000000002</v>
      </c>
      <c r="C504" s="4">
        <f t="shared" si="77"/>
        <v>0.58479532163742687</v>
      </c>
      <c r="D504">
        <f t="shared" si="78"/>
        <v>0.4504504504504504</v>
      </c>
      <c r="E504">
        <f t="shared" si="79"/>
        <v>3.5245772087877381E-2</v>
      </c>
      <c r="F504">
        <f t="shared" si="80"/>
        <v>-0.2281755439650176</v>
      </c>
      <c r="G504">
        <v>0</v>
      </c>
      <c r="H504">
        <f t="shared" si="81"/>
        <v>0.26342131605289498</v>
      </c>
      <c r="I504">
        <f t="shared" si="82"/>
        <v>-1.0744616281415775</v>
      </c>
      <c r="J504">
        <f t="shared" si="83"/>
        <v>1.0744616281415775</v>
      </c>
      <c r="K504">
        <f t="shared" si="84"/>
        <v>0.56725752490934445</v>
      </c>
      <c r="L504">
        <f t="shared" si="85"/>
        <v>0.43274247509065539</v>
      </c>
      <c r="M504">
        <f t="shared" si="86"/>
        <v>1.7628677559805201</v>
      </c>
      <c r="N504">
        <f t="shared" si="87"/>
        <v>2.310843186332725</v>
      </c>
    </row>
    <row r="505" spans="1:14" x14ac:dyDescent="0.25">
      <c r="A505" s="4">
        <f>IF('True_Odds_Calculator_2-way'!A506="","",'True_Odds_Calculator_2-way'!A506)</f>
        <v>1.88</v>
      </c>
      <c r="B505" s="4">
        <f>IF('True_Odds_Calculator_2-way'!B506="","",'True_Odds_Calculator_2-way'!B506)</f>
        <v>2</v>
      </c>
      <c r="C505" s="4">
        <f t="shared" si="77"/>
        <v>0.53191489361702127</v>
      </c>
      <c r="D505">
        <f t="shared" si="78"/>
        <v>0.5</v>
      </c>
      <c r="E505">
        <f t="shared" si="79"/>
        <v>3.1914893617021267E-2</v>
      </c>
      <c r="F505">
        <f t="shared" si="80"/>
        <v>-0.23404255319148937</v>
      </c>
      <c r="G505">
        <v>0</v>
      </c>
      <c r="H505">
        <f t="shared" si="81"/>
        <v>0.26595744680851063</v>
      </c>
      <c r="I505">
        <f t="shared" si="82"/>
        <v>-1.0660035817780522</v>
      </c>
      <c r="J505">
        <f t="shared" si="83"/>
        <v>1.0660035817780522</v>
      </c>
      <c r="K505">
        <f t="shared" si="84"/>
        <v>0.51597373362761745</v>
      </c>
      <c r="L505">
        <f t="shared" si="85"/>
        <v>0.48402626637238261</v>
      </c>
      <c r="M505">
        <f t="shared" si="86"/>
        <v>1.9380831519646857</v>
      </c>
      <c r="N505">
        <f t="shared" si="87"/>
        <v>2.0660035817780522</v>
      </c>
    </row>
    <row r="506" spans="1:14" x14ac:dyDescent="0.25">
      <c r="A506" s="4">
        <f>IF('True_Odds_Calculator_2-way'!A507="","",'True_Odds_Calculator_2-way'!A507)</f>
        <v>1.77</v>
      </c>
      <c r="B506" s="4">
        <f>IF('True_Odds_Calculator_2-way'!B507="","",'True_Odds_Calculator_2-way'!B507)</f>
        <v>2.13</v>
      </c>
      <c r="C506" s="4">
        <f t="shared" si="77"/>
        <v>0.56497175141242939</v>
      </c>
      <c r="D506">
        <f t="shared" si="78"/>
        <v>0.46948356807511737</v>
      </c>
      <c r="E506">
        <f t="shared" si="79"/>
        <v>3.4455319487546765E-2</v>
      </c>
      <c r="F506">
        <f t="shared" si="80"/>
        <v>-0.23078963422720888</v>
      </c>
      <c r="G506">
        <v>0</v>
      </c>
      <c r="H506">
        <f t="shared" si="81"/>
        <v>0.26524495371475559</v>
      </c>
      <c r="I506">
        <f t="shared" si="82"/>
        <v>-1.0720509244860594</v>
      </c>
      <c r="J506">
        <f t="shared" si="83"/>
        <v>1.0720509244860594</v>
      </c>
      <c r="K506">
        <f t="shared" si="84"/>
        <v>0.54780136279077696</v>
      </c>
      <c r="L506">
        <f t="shared" si="85"/>
        <v>0.45219863720922326</v>
      </c>
      <c r="M506">
        <f t="shared" si="86"/>
        <v>1.8254792118542653</v>
      </c>
      <c r="N506">
        <f t="shared" si="87"/>
        <v>2.2114175446692466</v>
      </c>
    </row>
    <row r="507" spans="1:14" x14ac:dyDescent="0.25">
      <c r="A507" s="4">
        <f>IF('True_Odds_Calculator_2-way'!A508="","",'True_Odds_Calculator_2-way'!A508)</f>
        <v>1.77</v>
      </c>
      <c r="B507" s="4">
        <f>IF('True_Odds_Calculator_2-way'!B508="","",'True_Odds_Calculator_2-way'!B508)</f>
        <v>2.13</v>
      </c>
      <c r="C507" s="4">
        <f t="shared" si="77"/>
        <v>0.56497175141242939</v>
      </c>
      <c r="D507">
        <f t="shared" si="78"/>
        <v>0.46948356807511737</v>
      </c>
      <c r="E507">
        <f t="shared" si="79"/>
        <v>3.4455319487546765E-2</v>
      </c>
      <c r="F507">
        <f t="shared" si="80"/>
        <v>-0.23078963422720888</v>
      </c>
      <c r="G507">
        <v>0</v>
      </c>
      <c r="H507">
        <f t="shared" si="81"/>
        <v>0.26524495371475559</v>
      </c>
      <c r="I507">
        <f t="shared" si="82"/>
        <v>-1.0720509244860594</v>
      </c>
      <c r="J507">
        <f t="shared" si="83"/>
        <v>1.0720509244860594</v>
      </c>
      <c r="K507">
        <f t="shared" si="84"/>
        <v>0.54780136279077696</v>
      </c>
      <c r="L507">
        <f t="shared" si="85"/>
        <v>0.45219863720922326</v>
      </c>
      <c r="M507">
        <f t="shared" si="86"/>
        <v>1.8254792118542653</v>
      </c>
      <c r="N507">
        <f t="shared" si="87"/>
        <v>2.2114175446692466</v>
      </c>
    </row>
    <row r="508" spans="1:14" x14ac:dyDescent="0.25">
      <c r="A508" s="4">
        <f>IF('True_Odds_Calculator_2-way'!A509="","",'True_Odds_Calculator_2-way'!A509)</f>
        <v>2.2999999999999998</v>
      </c>
      <c r="B508" s="4">
        <f>IF('True_Odds_Calculator_2-way'!B509="","",'True_Odds_Calculator_2-way'!B509)</f>
        <v>1.67</v>
      </c>
      <c r="C508" s="4">
        <f t="shared" si="77"/>
        <v>0.43478260869565222</v>
      </c>
      <c r="D508">
        <f t="shared" si="78"/>
        <v>0.5988023952095809</v>
      </c>
      <c r="E508">
        <f t="shared" si="79"/>
        <v>3.3585003905233002E-2</v>
      </c>
      <c r="F508">
        <f t="shared" si="80"/>
        <v>-0.22676386357719358</v>
      </c>
      <c r="G508">
        <v>0</v>
      </c>
      <c r="H508">
        <f t="shared" si="81"/>
        <v>0.26034886748242653</v>
      </c>
      <c r="I508">
        <f t="shared" si="82"/>
        <v>-1.0714969088698136</v>
      </c>
      <c r="J508">
        <f t="shared" si="83"/>
        <v>1.0714969088698136</v>
      </c>
      <c r="K508">
        <f t="shared" si="84"/>
        <v>0.41789493273906014</v>
      </c>
      <c r="L508">
        <f t="shared" si="85"/>
        <v>0.58210506726094002</v>
      </c>
      <c r="M508">
        <f t="shared" si="86"/>
        <v>2.3929459815307572</v>
      </c>
      <c r="N508">
        <f t="shared" si="87"/>
        <v>1.7179029289427752</v>
      </c>
    </row>
    <row r="509" spans="1:14" x14ac:dyDescent="0.25">
      <c r="A509" s="4">
        <f>IF('True_Odds_Calculator_2-way'!A510="","",'True_Odds_Calculator_2-way'!A510)</f>
        <v>2.2200000000000002</v>
      </c>
      <c r="B509" s="4">
        <f>IF('True_Odds_Calculator_2-way'!B510="","",'True_Odds_Calculator_2-way'!B510)</f>
        <v>1.71</v>
      </c>
      <c r="C509" s="4">
        <f t="shared" si="77"/>
        <v>0.4504504504504504</v>
      </c>
      <c r="D509">
        <f t="shared" si="78"/>
        <v>0.58479532163742687</v>
      </c>
      <c r="E509">
        <f t="shared" si="79"/>
        <v>3.5245772087877381E-2</v>
      </c>
      <c r="F509">
        <f t="shared" si="80"/>
        <v>-0.2281755439650176</v>
      </c>
      <c r="G509">
        <v>0</v>
      </c>
      <c r="H509">
        <f t="shared" si="81"/>
        <v>0.26342131605289498</v>
      </c>
      <c r="I509">
        <f t="shared" si="82"/>
        <v>-1.0744616281415775</v>
      </c>
      <c r="J509">
        <f t="shared" si="83"/>
        <v>1.0744616281415775</v>
      </c>
      <c r="K509">
        <f t="shared" si="84"/>
        <v>0.43274247509065539</v>
      </c>
      <c r="L509">
        <f t="shared" si="85"/>
        <v>0.56725752490934445</v>
      </c>
      <c r="M509">
        <f t="shared" si="86"/>
        <v>2.310843186332725</v>
      </c>
      <c r="N509">
        <f t="shared" si="87"/>
        <v>1.7628677559805201</v>
      </c>
    </row>
    <row r="510" spans="1:14" x14ac:dyDescent="0.25">
      <c r="A510" s="4">
        <f>IF('True_Odds_Calculator_2-way'!A511="","",'True_Odds_Calculator_2-way'!A511)</f>
        <v>2.58</v>
      </c>
      <c r="B510" s="4">
        <f>IF('True_Odds_Calculator_2-way'!B511="","",'True_Odds_Calculator_2-way'!B511)</f>
        <v>1.56</v>
      </c>
      <c r="C510" s="4">
        <f t="shared" si="77"/>
        <v>0.38759689922480617</v>
      </c>
      <c r="D510">
        <f t="shared" si="78"/>
        <v>0.64102564102564097</v>
      </c>
      <c r="E510">
        <f t="shared" si="79"/>
        <v>2.8622540250447193E-2</v>
      </c>
      <c r="F510">
        <f t="shared" si="80"/>
        <v>-0.21983701053468496</v>
      </c>
      <c r="G510">
        <v>0</v>
      </c>
      <c r="H510">
        <f t="shared" si="81"/>
        <v>0.24845955078513213</v>
      </c>
      <c r="I510">
        <f t="shared" si="82"/>
        <v>-1.0631081389064057</v>
      </c>
      <c r="J510">
        <f t="shared" si="83"/>
        <v>1.0631081389064057</v>
      </c>
      <c r="K510">
        <f t="shared" si="84"/>
        <v>0.37317458951410554</v>
      </c>
      <c r="L510">
        <f t="shared" si="85"/>
        <v>0.62682541048589435</v>
      </c>
      <c r="M510">
        <f t="shared" si="86"/>
        <v>2.679710859472122</v>
      </c>
      <c r="N510">
        <f t="shared" si="87"/>
        <v>1.5953405577875872</v>
      </c>
    </row>
    <row r="511" spans="1:14" x14ac:dyDescent="0.25">
      <c r="A511" s="4">
        <f>IF('True_Odds_Calculator_2-way'!A512="","",'True_Odds_Calculator_2-way'!A512)</f>
        <v>2.1800000000000002</v>
      </c>
      <c r="B511" s="4">
        <f>IF('True_Odds_Calculator_2-way'!B512="","",'True_Odds_Calculator_2-way'!B512)</f>
        <v>1.75</v>
      </c>
      <c r="C511" s="4">
        <f t="shared" si="77"/>
        <v>0.4587155963302752</v>
      </c>
      <c r="D511">
        <f t="shared" si="78"/>
        <v>0.5714285714285714</v>
      </c>
      <c r="E511">
        <f t="shared" si="79"/>
        <v>3.0144167758846541E-2</v>
      </c>
      <c r="F511">
        <f t="shared" si="80"/>
        <v>-0.23197903014416776</v>
      </c>
      <c r="G511">
        <v>0</v>
      </c>
      <c r="H511">
        <f t="shared" si="81"/>
        <v>0.26212319790301436</v>
      </c>
      <c r="I511">
        <f t="shared" si="82"/>
        <v>-1.0629880069054676</v>
      </c>
      <c r="J511">
        <f t="shared" si="83"/>
        <v>1.0629880069054676</v>
      </c>
      <c r="K511">
        <f t="shared" si="84"/>
        <v>0.44359159560776512</v>
      </c>
      <c r="L511">
        <f t="shared" si="85"/>
        <v>0.55640840439223493</v>
      </c>
      <c r="M511">
        <f t="shared" si="86"/>
        <v>2.2543258481484516</v>
      </c>
      <c r="N511">
        <f t="shared" si="87"/>
        <v>1.797241005179101</v>
      </c>
    </row>
    <row r="512" spans="1:14" x14ac:dyDescent="0.25">
      <c r="A512" s="4">
        <f>IF('True_Odds_Calculator_2-way'!A513="","",'True_Odds_Calculator_2-way'!A513)</f>
        <v>2.5499999999999998</v>
      </c>
      <c r="B512" s="4">
        <f>IF('True_Odds_Calculator_2-way'!B513="","",'True_Odds_Calculator_2-way'!B513)</f>
        <v>1.57</v>
      </c>
      <c r="C512" s="4">
        <f t="shared" si="77"/>
        <v>0.39215686274509809</v>
      </c>
      <c r="D512">
        <f t="shared" si="78"/>
        <v>0.63694267515923564</v>
      </c>
      <c r="E512">
        <f t="shared" si="79"/>
        <v>2.9099537904333728E-2</v>
      </c>
      <c r="F512">
        <f t="shared" si="80"/>
        <v>-0.22068190333458226</v>
      </c>
      <c r="G512">
        <v>0</v>
      </c>
      <c r="H512">
        <f t="shared" si="81"/>
        <v>0.24978144123891596</v>
      </c>
      <c r="I512">
        <f t="shared" si="82"/>
        <v>-1.0638899909514294</v>
      </c>
      <c r="J512">
        <f t="shared" si="83"/>
        <v>1.0638899909514294</v>
      </c>
      <c r="K512">
        <f t="shared" si="84"/>
        <v>0.37749674184243676</v>
      </c>
      <c r="L512">
        <f t="shared" si="85"/>
        <v>0.62250325815756336</v>
      </c>
      <c r="M512">
        <f t="shared" si="86"/>
        <v>2.6490294859747152</v>
      </c>
      <c r="N512">
        <f t="shared" si="87"/>
        <v>1.6064172948423148</v>
      </c>
    </row>
    <row r="513" spans="1:14" x14ac:dyDescent="0.25">
      <c r="A513" s="4">
        <f>IF('True_Odds_Calculator_2-way'!A514="","",'True_Odds_Calculator_2-way'!A514)</f>
        <v>2</v>
      </c>
      <c r="B513" s="4">
        <f>IF('True_Odds_Calculator_2-way'!B514="","",'True_Odds_Calculator_2-way'!B514)</f>
        <v>1.91</v>
      </c>
      <c r="C513" s="4">
        <f t="shared" si="77"/>
        <v>0.5</v>
      </c>
      <c r="D513">
        <f t="shared" si="78"/>
        <v>0.52356020942408377</v>
      </c>
      <c r="E513">
        <f t="shared" si="79"/>
        <v>2.3560209424083656E-2</v>
      </c>
      <c r="F513">
        <f t="shared" si="80"/>
        <v>-0.23821989528795817</v>
      </c>
      <c r="G513">
        <v>0</v>
      </c>
      <c r="H513">
        <f t="shared" si="81"/>
        <v>0.26178010471204188</v>
      </c>
      <c r="I513">
        <f t="shared" si="82"/>
        <v>-1.0482848367219182</v>
      </c>
      <c r="J513">
        <f t="shared" si="83"/>
        <v>1.0482848367219182</v>
      </c>
      <c r="K513">
        <f t="shared" si="84"/>
        <v>0.4882133490771739</v>
      </c>
      <c r="L513">
        <f t="shared" si="85"/>
        <v>0.51178665092282616</v>
      </c>
      <c r="M513">
        <f t="shared" si="86"/>
        <v>2.0482848367219182</v>
      </c>
      <c r="N513">
        <f t="shared" si="87"/>
        <v>1.9539392014169454</v>
      </c>
    </row>
    <row r="514" spans="1:14" x14ac:dyDescent="0.25">
      <c r="A514" s="4">
        <f>IF('True_Odds_Calculator_2-way'!A515="","",'True_Odds_Calculator_2-way'!A515)</f>
        <v>2.48</v>
      </c>
      <c r="B514" s="4">
        <f>IF('True_Odds_Calculator_2-way'!B515="","",'True_Odds_Calculator_2-way'!B515)</f>
        <v>1.6</v>
      </c>
      <c r="C514" s="4">
        <f t="shared" si="77"/>
        <v>0.40322580645161293</v>
      </c>
      <c r="D514">
        <f t="shared" si="78"/>
        <v>0.625</v>
      </c>
      <c r="E514">
        <f t="shared" si="79"/>
        <v>2.8225806451612989E-2</v>
      </c>
      <c r="F514">
        <f t="shared" si="80"/>
        <v>-0.22379032258064502</v>
      </c>
      <c r="G514">
        <v>0</v>
      </c>
      <c r="H514">
        <f t="shared" si="81"/>
        <v>0.25201612903225806</v>
      </c>
      <c r="I514">
        <f t="shared" si="82"/>
        <v>-1.0611908999450224</v>
      </c>
      <c r="J514">
        <f t="shared" si="83"/>
        <v>1.0611908999450224</v>
      </c>
      <c r="K514">
        <f t="shared" si="84"/>
        <v>0.38901990812634057</v>
      </c>
      <c r="L514">
        <f t="shared" si="85"/>
        <v>0.61098009187365931</v>
      </c>
      <c r="M514">
        <f t="shared" si="86"/>
        <v>2.5705625319186329</v>
      </c>
      <c r="N514">
        <f t="shared" si="87"/>
        <v>1.6367145399670135</v>
      </c>
    </row>
    <row r="515" spans="1:14" x14ac:dyDescent="0.25">
      <c r="A515" s="4">
        <f>IF('True_Odds_Calculator_2-way'!A516="","",'True_Odds_Calculator_2-way'!A516)</f>
        <v>1.68</v>
      </c>
      <c r="B515" s="4">
        <f>IF('True_Odds_Calculator_2-way'!B516="","",'True_Odds_Calculator_2-way'!B516)</f>
        <v>2.2999999999999998</v>
      </c>
      <c r="C515" s="4">
        <f t="shared" ref="C515:C578" si="88">1/A515</f>
        <v>0.59523809523809523</v>
      </c>
      <c r="D515">
        <f t="shared" ref="D515:D578" si="89">1/B515</f>
        <v>0.43478260869565222</v>
      </c>
      <c r="E515">
        <f t="shared" ref="E515:E578" si="90">C515+D515-1</f>
        <v>3.002070393374745E-2</v>
      </c>
      <c r="F515">
        <f t="shared" ref="F515:F578" si="91">C515+D515-(C515*D515)-1</f>
        <v>-0.22877846790890266</v>
      </c>
      <c r="G515">
        <v>0</v>
      </c>
      <c r="H515">
        <f t="shared" ref="H515:H578" si="92">C515*D515</f>
        <v>0.25879917184265011</v>
      </c>
      <c r="I515">
        <f t="shared" ref="I515:I578" si="93">((-4*F515*H515)^0.5)/(2*F515)</f>
        <v>-1.0635890745287928</v>
      </c>
      <c r="J515">
        <f t="shared" ref="J515:J578" si="94">(-((-4*F515*H515)^0.5))/(2*F515)</f>
        <v>1.0635890745287928</v>
      </c>
      <c r="K515">
        <f t="shared" ref="K515:K578" si="95">IF(A515="","",(C515/($J515+C515-($J515*C515))))</f>
        <v>0.58030202922023755</v>
      </c>
      <c r="L515">
        <f t="shared" ref="L515:L578" si="96">IF(B515="","",(D515/($J515+D515-($J515*D515))))</f>
        <v>0.41969797077976234</v>
      </c>
      <c r="M515">
        <f t="shared" ref="M515:M578" si="97">IF(A515="","",1/K515)</f>
        <v>1.7232405706795793</v>
      </c>
      <c r="N515">
        <f t="shared" ref="N515:N578" si="98">IF(B515="","",1/L515)</f>
        <v>2.3826657968874305</v>
      </c>
    </row>
    <row r="516" spans="1:14" x14ac:dyDescent="0.25">
      <c r="A516" s="4">
        <f>IF('True_Odds_Calculator_2-way'!A517="","",'True_Odds_Calculator_2-way'!A517)</f>
        <v>1.71</v>
      </c>
      <c r="B516" s="4">
        <f>IF('True_Odds_Calculator_2-way'!B517="","",'True_Odds_Calculator_2-way'!B517)</f>
        <v>2.14</v>
      </c>
      <c r="C516" s="4">
        <f t="shared" si="88"/>
        <v>0.58479532163742687</v>
      </c>
      <c r="D516">
        <f t="shared" si="89"/>
        <v>0.46728971962616822</v>
      </c>
      <c r="E516">
        <f t="shared" si="90"/>
        <v>5.2085041263595144E-2</v>
      </c>
      <c r="F516">
        <f t="shared" si="91"/>
        <v>-0.22118380062305287</v>
      </c>
      <c r="G516">
        <v>0</v>
      </c>
      <c r="H516">
        <f t="shared" si="92"/>
        <v>0.27326884188664807</v>
      </c>
      <c r="I516">
        <f t="shared" si="93"/>
        <v>-1.1115228625097588</v>
      </c>
      <c r="J516">
        <f t="shared" si="94"/>
        <v>1.1115228625097588</v>
      </c>
      <c r="K516">
        <f t="shared" si="95"/>
        <v>0.55891487228977055</v>
      </c>
      <c r="L516">
        <f t="shared" si="96"/>
        <v>0.44108512771022929</v>
      </c>
      <c r="M516">
        <f t="shared" si="97"/>
        <v>1.7891812323819287</v>
      </c>
      <c r="N516">
        <f t="shared" si="98"/>
        <v>2.2671360632611255</v>
      </c>
    </row>
    <row r="517" spans="1:14" x14ac:dyDescent="0.25">
      <c r="A517" s="4">
        <f>IF('True_Odds_Calculator_2-way'!A518="","",'True_Odds_Calculator_2-way'!A518)</f>
        <v>2.4300000000000002</v>
      </c>
      <c r="B517" s="4">
        <f>IF('True_Odds_Calculator_2-way'!B518="","",'True_Odds_Calculator_2-way'!B518)</f>
        <v>1.56</v>
      </c>
      <c r="C517" s="4">
        <f t="shared" si="88"/>
        <v>0.41152263374485593</v>
      </c>
      <c r="D517">
        <f t="shared" si="89"/>
        <v>0.64102564102564097</v>
      </c>
      <c r="E517">
        <f t="shared" si="90"/>
        <v>5.2548274770496839E-2</v>
      </c>
      <c r="F517">
        <f t="shared" si="91"/>
        <v>-0.21124828532235951</v>
      </c>
      <c r="G517">
        <v>0</v>
      </c>
      <c r="H517">
        <f t="shared" si="92"/>
        <v>0.26379656009285635</v>
      </c>
      <c r="I517">
        <f t="shared" si="93"/>
        <v>-1.1174753906691852</v>
      </c>
      <c r="J517">
        <f t="shared" si="94"/>
        <v>1.1174753906691852</v>
      </c>
      <c r="K517">
        <f t="shared" si="95"/>
        <v>0.38491298028492388</v>
      </c>
      <c r="L517">
        <f t="shared" si="96"/>
        <v>0.61508701971507618</v>
      </c>
      <c r="M517">
        <f t="shared" si="97"/>
        <v>2.5979898086569349</v>
      </c>
      <c r="N517">
        <f t="shared" si="98"/>
        <v>1.6257862187747438</v>
      </c>
    </row>
    <row r="518" spans="1:14" x14ac:dyDescent="0.25">
      <c r="A518" s="4">
        <f>IF('True_Odds_Calculator_2-way'!A519="","",'True_Odds_Calculator_2-way'!A519)</f>
        <v>2.76</v>
      </c>
      <c r="B518" s="4">
        <f>IF('True_Odds_Calculator_2-way'!B519="","",'True_Odds_Calculator_2-way'!B519)</f>
        <v>1.45</v>
      </c>
      <c r="C518" s="4">
        <f t="shared" si="88"/>
        <v>0.3623188405797102</v>
      </c>
      <c r="D518">
        <f t="shared" si="89"/>
        <v>0.68965517241379315</v>
      </c>
      <c r="E518">
        <f t="shared" si="90"/>
        <v>5.1974012993503349E-2</v>
      </c>
      <c r="F518">
        <f t="shared" si="91"/>
        <v>-0.19790104947526233</v>
      </c>
      <c r="G518">
        <v>0</v>
      </c>
      <c r="H518">
        <f t="shared" si="92"/>
        <v>0.24987506246876567</v>
      </c>
      <c r="I518">
        <f t="shared" si="93"/>
        <v>-1.1236664374387371</v>
      </c>
      <c r="J518">
        <f t="shared" si="94"/>
        <v>1.1236664374387371</v>
      </c>
      <c r="K518">
        <f t="shared" si="95"/>
        <v>0.33583497591715994</v>
      </c>
      <c r="L518">
        <f t="shared" si="96"/>
        <v>0.66416502408283995</v>
      </c>
      <c r="M518">
        <f t="shared" si="97"/>
        <v>2.977652929892177</v>
      </c>
      <c r="N518">
        <f t="shared" si="98"/>
        <v>1.5056498968474317</v>
      </c>
    </row>
    <row r="519" spans="1:14" x14ac:dyDescent="0.25">
      <c r="A519" s="4">
        <f>IF('True_Odds_Calculator_2-way'!A520="","",'True_Odds_Calculator_2-way'!A520)</f>
        <v>2.19</v>
      </c>
      <c r="B519" s="4">
        <f>IF('True_Odds_Calculator_2-way'!B520="","",'True_Odds_Calculator_2-way'!B520)</f>
        <v>1.68</v>
      </c>
      <c r="C519" s="4">
        <f t="shared" si="88"/>
        <v>0.45662100456621008</v>
      </c>
      <c r="D519">
        <f t="shared" si="89"/>
        <v>0.59523809523809523</v>
      </c>
      <c r="E519">
        <f t="shared" si="90"/>
        <v>5.1859099804305364E-2</v>
      </c>
      <c r="F519">
        <f t="shared" si="91"/>
        <v>-0.21993911719939119</v>
      </c>
      <c r="G519">
        <v>0</v>
      </c>
      <c r="H519">
        <f t="shared" si="92"/>
        <v>0.2717982170036965</v>
      </c>
      <c r="I519">
        <f t="shared" si="93"/>
        <v>-1.1116602147330212</v>
      </c>
      <c r="J519">
        <f t="shared" si="94"/>
        <v>1.1116602147330212</v>
      </c>
      <c r="K519">
        <f t="shared" si="95"/>
        <v>0.43050087404306048</v>
      </c>
      <c r="L519">
        <f t="shared" si="96"/>
        <v>0.56949912595693952</v>
      </c>
      <c r="M519">
        <f t="shared" si="97"/>
        <v>2.3228756555322949</v>
      </c>
      <c r="N519">
        <f t="shared" si="98"/>
        <v>1.7559289460184546</v>
      </c>
    </row>
    <row r="520" spans="1:14" x14ac:dyDescent="0.25">
      <c r="A520" s="4">
        <f>IF('True_Odds_Calculator_2-way'!A521="","",'True_Odds_Calculator_2-way'!A521)</f>
        <v>1.59</v>
      </c>
      <c r="B520" s="4">
        <f>IF('True_Odds_Calculator_2-way'!B521="","",'True_Odds_Calculator_2-way'!B521)</f>
        <v>2.5</v>
      </c>
      <c r="C520" s="4">
        <f t="shared" si="88"/>
        <v>0.62893081761006286</v>
      </c>
      <c r="D520">
        <f t="shared" si="89"/>
        <v>0.4</v>
      </c>
      <c r="E520">
        <f t="shared" si="90"/>
        <v>2.8930817610062887E-2</v>
      </c>
      <c r="F520">
        <f t="shared" si="91"/>
        <v>-0.22264150943396221</v>
      </c>
      <c r="G520">
        <v>0</v>
      </c>
      <c r="H520">
        <f t="shared" si="92"/>
        <v>0.25157232704402516</v>
      </c>
      <c r="I520">
        <f t="shared" si="93"/>
        <v>-1.0629880069054678</v>
      </c>
      <c r="J520">
        <f t="shared" si="94"/>
        <v>1.0629880069054678</v>
      </c>
      <c r="K520">
        <f t="shared" si="95"/>
        <v>0.61456660866885815</v>
      </c>
      <c r="L520">
        <f t="shared" si="96"/>
        <v>0.38543339133114163</v>
      </c>
      <c r="M520">
        <f t="shared" si="97"/>
        <v>1.6271629240742262</v>
      </c>
      <c r="N520">
        <f t="shared" si="98"/>
        <v>2.594482010358202</v>
      </c>
    </row>
    <row r="521" spans="1:14" x14ac:dyDescent="0.25">
      <c r="A521" s="4">
        <f>IF('True_Odds_Calculator_2-way'!A522="","",'True_Odds_Calculator_2-way'!A522)</f>
        <v>1.92</v>
      </c>
      <c r="B521" s="4">
        <f>IF('True_Odds_Calculator_2-way'!B522="","",'True_Odds_Calculator_2-way'!B522)</f>
        <v>1.98</v>
      </c>
      <c r="C521" s="4">
        <f t="shared" si="88"/>
        <v>0.52083333333333337</v>
      </c>
      <c r="D521">
        <f t="shared" si="89"/>
        <v>0.50505050505050508</v>
      </c>
      <c r="E521">
        <f t="shared" si="90"/>
        <v>2.5883838383838453E-2</v>
      </c>
      <c r="F521">
        <f t="shared" si="91"/>
        <v>-0.23716329966329963</v>
      </c>
      <c r="G521">
        <v>0</v>
      </c>
      <c r="H521">
        <f t="shared" si="92"/>
        <v>0.26304713804713808</v>
      </c>
      <c r="I521">
        <f t="shared" si="93"/>
        <v>-1.0531568296778369</v>
      </c>
      <c r="J521">
        <f t="shared" si="94"/>
        <v>1.0531568296778369</v>
      </c>
      <c r="K521">
        <f t="shared" si="95"/>
        <v>0.50789670604104109</v>
      </c>
      <c r="L521">
        <f t="shared" si="96"/>
        <v>0.49210329395895913</v>
      </c>
      <c r="M521">
        <f t="shared" si="97"/>
        <v>1.9689042833036094</v>
      </c>
      <c r="N521">
        <f t="shared" si="98"/>
        <v>2.0320936930842795</v>
      </c>
    </row>
    <row r="522" spans="1:14" x14ac:dyDescent="0.25">
      <c r="A522" s="4">
        <f>IF('True_Odds_Calculator_2-way'!A523="","",'True_Odds_Calculator_2-way'!A523)</f>
        <v>1.85</v>
      </c>
      <c r="B522" s="4">
        <f>IF('True_Odds_Calculator_2-way'!B523="","",'True_Odds_Calculator_2-way'!B523)</f>
        <v>2.06</v>
      </c>
      <c r="C522" s="4">
        <f t="shared" si="88"/>
        <v>0.54054054054054046</v>
      </c>
      <c r="D522">
        <f t="shared" si="89"/>
        <v>0.4854368932038835</v>
      </c>
      <c r="E522">
        <f t="shared" si="90"/>
        <v>2.5977433744424072E-2</v>
      </c>
      <c r="F522">
        <f t="shared" si="91"/>
        <v>-0.23642088690632379</v>
      </c>
      <c r="G522">
        <v>0</v>
      </c>
      <c r="H522">
        <f t="shared" si="92"/>
        <v>0.26239832065074781</v>
      </c>
      <c r="I522">
        <f t="shared" si="93"/>
        <v>-1.0535074339697479</v>
      </c>
      <c r="J522">
        <f t="shared" si="94"/>
        <v>1.0535074339697479</v>
      </c>
      <c r="K522">
        <f t="shared" si="95"/>
        <v>0.52757048568217679</v>
      </c>
      <c r="L522">
        <f t="shared" si="96"/>
        <v>0.47242951431782315</v>
      </c>
      <c r="M522">
        <f t="shared" si="97"/>
        <v>1.8954813188742858</v>
      </c>
      <c r="N522">
        <f t="shared" si="98"/>
        <v>2.1167178800079327</v>
      </c>
    </row>
    <row r="523" spans="1:14" x14ac:dyDescent="0.25">
      <c r="A523" s="4">
        <f>IF('True_Odds_Calculator_2-way'!A524="","",'True_Odds_Calculator_2-way'!A524)</f>
        <v>1.63</v>
      </c>
      <c r="B523" s="4">
        <f>IF('True_Odds_Calculator_2-way'!B524="","",'True_Odds_Calculator_2-way'!B524)</f>
        <v>2.4</v>
      </c>
      <c r="C523" s="4">
        <f t="shared" si="88"/>
        <v>0.61349693251533743</v>
      </c>
      <c r="D523">
        <f t="shared" si="89"/>
        <v>0.41666666666666669</v>
      </c>
      <c r="E523">
        <f t="shared" si="90"/>
        <v>3.0163599182004175E-2</v>
      </c>
      <c r="F523">
        <f t="shared" si="91"/>
        <v>-0.22546012269938642</v>
      </c>
      <c r="G523">
        <v>0</v>
      </c>
      <c r="H523">
        <f t="shared" si="92"/>
        <v>0.2556237218813906</v>
      </c>
      <c r="I523">
        <f t="shared" si="93"/>
        <v>-1.0647942749999</v>
      </c>
      <c r="J523">
        <f t="shared" si="94"/>
        <v>1.0647942749999</v>
      </c>
      <c r="K523">
        <f t="shared" si="95"/>
        <v>0.59850837590920558</v>
      </c>
      <c r="L523">
        <f t="shared" si="96"/>
        <v>0.40149162409079431</v>
      </c>
      <c r="M523">
        <f t="shared" si="97"/>
        <v>1.670820393249937</v>
      </c>
      <c r="N523">
        <f t="shared" si="98"/>
        <v>2.4907119849998605</v>
      </c>
    </row>
    <row r="524" spans="1:14" x14ac:dyDescent="0.25">
      <c r="A524" s="4">
        <f>IF('True_Odds_Calculator_2-way'!A525="","",'True_Odds_Calculator_2-way'!A525)</f>
        <v>1.93</v>
      </c>
      <c r="B524" s="4">
        <f>IF('True_Odds_Calculator_2-way'!B525="","",'True_Odds_Calculator_2-way'!B525)</f>
        <v>1.97</v>
      </c>
      <c r="C524" s="4">
        <f t="shared" si="88"/>
        <v>0.5181347150259068</v>
      </c>
      <c r="D524">
        <f t="shared" si="89"/>
        <v>0.50761421319796951</v>
      </c>
      <c r="E524">
        <f t="shared" si="90"/>
        <v>2.5748928223876311E-2</v>
      </c>
      <c r="F524">
        <f t="shared" si="91"/>
        <v>-0.23726361747455349</v>
      </c>
      <c r="G524">
        <v>0</v>
      </c>
      <c r="H524">
        <f t="shared" si="92"/>
        <v>0.26301254569842986</v>
      </c>
      <c r="I524">
        <f t="shared" si="93"/>
        <v>-1.0528649266733445</v>
      </c>
      <c r="J524">
        <f t="shared" si="94"/>
        <v>1.0528649266733445</v>
      </c>
      <c r="K524">
        <f t="shared" si="95"/>
        <v>0.50526374119939821</v>
      </c>
      <c r="L524">
        <f t="shared" si="96"/>
        <v>0.49473625880060179</v>
      </c>
      <c r="M524">
        <f t="shared" si="97"/>
        <v>1.9791643818062103</v>
      </c>
      <c r="N524">
        <f t="shared" si="98"/>
        <v>2.021278978873144</v>
      </c>
    </row>
    <row r="525" spans="1:14" x14ac:dyDescent="0.25">
      <c r="A525" s="4">
        <f>IF('True_Odds_Calculator_2-way'!A526="","",'True_Odds_Calculator_2-way'!A526)</f>
        <v>1.76</v>
      </c>
      <c r="B525" s="4">
        <f>IF('True_Odds_Calculator_2-way'!B526="","",'True_Odds_Calculator_2-way'!B526)</f>
        <v>2.13</v>
      </c>
      <c r="C525" s="4">
        <f t="shared" si="88"/>
        <v>0.56818181818181823</v>
      </c>
      <c r="D525">
        <f t="shared" si="89"/>
        <v>0.46948356807511737</v>
      </c>
      <c r="E525">
        <f t="shared" si="90"/>
        <v>3.7665386256935607E-2</v>
      </c>
      <c r="F525">
        <f t="shared" si="91"/>
        <v>-0.22908664105847198</v>
      </c>
      <c r="G525">
        <v>0</v>
      </c>
      <c r="H525">
        <f t="shared" si="92"/>
        <v>0.26675202731540765</v>
      </c>
      <c r="I525">
        <f t="shared" si="93"/>
        <v>-1.0790808419378759</v>
      </c>
      <c r="J525">
        <f t="shared" si="94"/>
        <v>1.0790808419378759</v>
      </c>
      <c r="K525">
        <f t="shared" si="95"/>
        <v>0.54941992687500663</v>
      </c>
      <c r="L525">
        <f t="shared" si="96"/>
        <v>0.45058007312499337</v>
      </c>
      <c r="M525">
        <f t="shared" si="97"/>
        <v>1.8201014398727853</v>
      </c>
      <c r="N525">
        <f t="shared" si="98"/>
        <v>2.2193613513897996</v>
      </c>
    </row>
    <row r="526" spans="1:14" x14ac:dyDescent="0.25">
      <c r="A526" s="4">
        <f>IF('True_Odds_Calculator_2-way'!A527="","",'True_Odds_Calculator_2-way'!A527)</f>
        <v>2.34</v>
      </c>
      <c r="B526" s="4">
        <f>IF('True_Odds_Calculator_2-way'!B527="","",'True_Odds_Calculator_2-way'!B527)</f>
        <v>1.65</v>
      </c>
      <c r="C526" s="4">
        <f t="shared" si="88"/>
        <v>0.42735042735042739</v>
      </c>
      <c r="D526">
        <f t="shared" si="89"/>
        <v>0.60606060606060608</v>
      </c>
      <c r="E526">
        <f t="shared" si="90"/>
        <v>3.3411033411033575E-2</v>
      </c>
      <c r="F526">
        <f t="shared" si="91"/>
        <v>-0.22558922558922545</v>
      </c>
      <c r="G526">
        <v>0</v>
      </c>
      <c r="H526">
        <f t="shared" si="92"/>
        <v>0.25900025900025903</v>
      </c>
      <c r="I526">
        <f t="shared" si="93"/>
        <v>-1.0714969088698143</v>
      </c>
      <c r="J526">
        <f t="shared" si="94"/>
        <v>1.0714969088698143</v>
      </c>
      <c r="K526">
        <f t="shared" si="95"/>
        <v>0.41054175018204025</v>
      </c>
      <c r="L526">
        <f t="shared" si="96"/>
        <v>0.58945824981795969</v>
      </c>
      <c r="M526">
        <f t="shared" si="97"/>
        <v>2.4358058578855508</v>
      </c>
      <c r="N526">
        <f t="shared" si="98"/>
        <v>1.6964729907653791</v>
      </c>
    </row>
    <row r="527" spans="1:14" x14ac:dyDescent="0.25">
      <c r="A527" s="4">
        <f>IF('True_Odds_Calculator_2-way'!A528="","",'True_Odds_Calculator_2-way'!A528)</f>
        <v>1.24</v>
      </c>
      <c r="B527" s="4">
        <f>IF('True_Odds_Calculator_2-way'!B528="","",'True_Odds_Calculator_2-way'!B528)</f>
        <v>4.24</v>
      </c>
      <c r="C527" s="4">
        <f t="shared" si="88"/>
        <v>0.80645161290322587</v>
      </c>
      <c r="D527">
        <f t="shared" si="89"/>
        <v>0.23584905660377356</v>
      </c>
      <c r="E527">
        <f t="shared" si="90"/>
        <v>4.23006695069994E-2</v>
      </c>
      <c r="F527">
        <f t="shared" si="91"/>
        <v>-0.14790018259281801</v>
      </c>
      <c r="G527">
        <v>0</v>
      </c>
      <c r="H527">
        <f t="shared" si="92"/>
        <v>0.19020085209981741</v>
      </c>
      <c r="I527">
        <f t="shared" si="93"/>
        <v>-1.1340230290662863</v>
      </c>
      <c r="J527">
        <f t="shared" si="94"/>
        <v>1.1340230290662863</v>
      </c>
      <c r="K527">
        <f t="shared" si="95"/>
        <v>0.78606123086601876</v>
      </c>
      <c r="L527">
        <f t="shared" si="96"/>
        <v>0.2139387691339813</v>
      </c>
      <c r="M527">
        <f t="shared" si="97"/>
        <v>1.2721655269759085</v>
      </c>
      <c r="N527">
        <f t="shared" si="98"/>
        <v>4.674234614174769</v>
      </c>
    </row>
    <row r="528" spans="1:14" x14ac:dyDescent="0.25">
      <c r="A528" s="4">
        <f>IF('True_Odds_Calculator_2-way'!A529="","",'True_Odds_Calculator_2-way'!A529)</f>
        <v>1.48</v>
      </c>
      <c r="B528" s="4">
        <f>IF('True_Odds_Calculator_2-way'!B529="","",'True_Odds_Calculator_2-way'!B529)</f>
        <v>2.74</v>
      </c>
      <c r="C528" s="4">
        <f t="shared" si="88"/>
        <v>0.67567567567567566</v>
      </c>
      <c r="D528">
        <f t="shared" si="89"/>
        <v>0.36496350364963503</v>
      </c>
      <c r="E528">
        <f t="shared" si="90"/>
        <v>4.0639179325310693E-2</v>
      </c>
      <c r="F528">
        <f t="shared" si="91"/>
        <v>-0.20595778260011843</v>
      </c>
      <c r="G528">
        <v>0</v>
      </c>
      <c r="H528">
        <f t="shared" si="92"/>
        <v>0.24659696192542907</v>
      </c>
      <c r="I528">
        <f t="shared" si="93"/>
        <v>-1.0942202738310212</v>
      </c>
      <c r="J528">
        <f t="shared" si="94"/>
        <v>1.0942202738310212</v>
      </c>
      <c r="K528">
        <f t="shared" si="95"/>
        <v>0.65564065658438964</v>
      </c>
      <c r="L528">
        <f t="shared" si="96"/>
        <v>0.34435934341561031</v>
      </c>
      <c r="M528">
        <f t="shared" si="97"/>
        <v>1.5252257314388904</v>
      </c>
      <c r="N528">
        <f t="shared" si="98"/>
        <v>2.9039432764659772</v>
      </c>
    </row>
    <row r="529" spans="1:14" x14ac:dyDescent="0.25">
      <c r="A529" s="4">
        <f>IF('True_Odds_Calculator_2-way'!A530="","",'True_Odds_Calculator_2-way'!A530)</f>
        <v>1.68</v>
      </c>
      <c r="B529" s="4">
        <f>IF('True_Odds_Calculator_2-way'!B530="","",'True_Odds_Calculator_2-way'!B530)</f>
        <v>2.2799999999999998</v>
      </c>
      <c r="C529" s="4">
        <f t="shared" si="88"/>
        <v>0.59523809523809523</v>
      </c>
      <c r="D529">
        <f t="shared" si="89"/>
        <v>0.43859649122807021</v>
      </c>
      <c r="E529">
        <f t="shared" si="90"/>
        <v>3.383458646616555E-2</v>
      </c>
      <c r="F529">
        <f t="shared" si="91"/>
        <v>-0.2272347535505429</v>
      </c>
      <c r="G529">
        <v>0</v>
      </c>
      <c r="H529">
        <f t="shared" si="92"/>
        <v>0.26106934001670845</v>
      </c>
      <c r="I529">
        <f t="shared" si="93"/>
        <v>-1.0718661571406805</v>
      </c>
      <c r="J529">
        <f t="shared" si="94"/>
        <v>1.0718661571406805</v>
      </c>
      <c r="K529">
        <f t="shared" si="95"/>
        <v>0.57841282804125305</v>
      </c>
      <c r="L529">
        <f t="shared" si="96"/>
        <v>0.42158717195874679</v>
      </c>
      <c r="M529">
        <f t="shared" si="97"/>
        <v>1.728868986855663</v>
      </c>
      <c r="N529">
        <f t="shared" si="98"/>
        <v>2.3719886811400706</v>
      </c>
    </row>
    <row r="530" spans="1:14" x14ac:dyDescent="0.25">
      <c r="A530" s="4">
        <f>IF('True_Odds_Calculator_2-way'!A531="","",'True_Odds_Calculator_2-way'!A531)</f>
        <v>1.64</v>
      </c>
      <c r="B530" s="4">
        <f>IF('True_Odds_Calculator_2-way'!B531="","",'True_Odds_Calculator_2-way'!B531)</f>
        <v>2.36</v>
      </c>
      <c r="C530" s="4">
        <f t="shared" si="88"/>
        <v>0.6097560975609756</v>
      </c>
      <c r="D530">
        <f t="shared" si="89"/>
        <v>0.42372881355932207</v>
      </c>
      <c r="E530">
        <f t="shared" si="90"/>
        <v>3.3484911120297722E-2</v>
      </c>
      <c r="F530">
        <f t="shared" si="91"/>
        <v>-0.22488631665977676</v>
      </c>
      <c r="G530">
        <v>0</v>
      </c>
      <c r="H530">
        <f t="shared" si="92"/>
        <v>0.25837122778007443</v>
      </c>
      <c r="I530">
        <f t="shared" si="93"/>
        <v>-1.0718661571406802</v>
      </c>
      <c r="J530">
        <f t="shared" si="94"/>
        <v>1.0718661571406802</v>
      </c>
      <c r="K530">
        <f t="shared" si="95"/>
        <v>0.59312180114548885</v>
      </c>
      <c r="L530">
        <f t="shared" si="96"/>
        <v>0.40687819885451121</v>
      </c>
      <c r="M530">
        <f t="shared" si="97"/>
        <v>1.6859943405700353</v>
      </c>
      <c r="N530">
        <f t="shared" si="98"/>
        <v>2.4577379737113252</v>
      </c>
    </row>
    <row r="531" spans="1:14" x14ac:dyDescent="0.25">
      <c r="A531" s="4">
        <f>IF('True_Odds_Calculator_2-way'!A532="","",'True_Odds_Calculator_2-way'!A532)</f>
        <v>2.72</v>
      </c>
      <c r="B531" s="4">
        <f>IF('True_Odds_Calculator_2-way'!B532="","",'True_Odds_Calculator_2-way'!B532)</f>
        <v>1.49</v>
      </c>
      <c r="C531" s="4">
        <f t="shared" si="88"/>
        <v>0.36764705882352938</v>
      </c>
      <c r="D531">
        <f t="shared" si="89"/>
        <v>0.67114093959731547</v>
      </c>
      <c r="E531">
        <f t="shared" si="90"/>
        <v>3.8787998420844794E-2</v>
      </c>
      <c r="F531">
        <f t="shared" si="91"/>
        <v>-0.2079549940781682</v>
      </c>
      <c r="G531">
        <v>0</v>
      </c>
      <c r="H531">
        <f t="shared" si="92"/>
        <v>0.24674299249901302</v>
      </c>
      <c r="I531">
        <f t="shared" si="93"/>
        <v>-1.0892755023757474</v>
      </c>
      <c r="J531">
        <f t="shared" si="94"/>
        <v>1.0892755023757474</v>
      </c>
      <c r="K531">
        <f t="shared" si="95"/>
        <v>0.34800113284738216</v>
      </c>
      <c r="L531">
        <f t="shared" si="96"/>
        <v>0.6519988671526179</v>
      </c>
      <c r="M531">
        <f t="shared" si="97"/>
        <v>2.8735538640862863</v>
      </c>
      <c r="N531">
        <f t="shared" si="98"/>
        <v>1.5337449961641161</v>
      </c>
    </row>
    <row r="532" spans="1:14" x14ac:dyDescent="0.25">
      <c r="A532" s="4">
        <f>IF('True_Odds_Calculator_2-way'!A533="","",'True_Odds_Calculator_2-way'!A533)</f>
        <v>2.38</v>
      </c>
      <c r="B532" s="4">
        <f>IF('True_Odds_Calculator_2-way'!B533="","",'True_Odds_Calculator_2-way'!B533)</f>
        <v>1.63</v>
      </c>
      <c r="C532" s="4">
        <f t="shared" si="88"/>
        <v>0.42016806722689076</v>
      </c>
      <c r="D532">
        <f t="shared" si="89"/>
        <v>0.61349693251533743</v>
      </c>
      <c r="E532">
        <f t="shared" si="90"/>
        <v>3.3664999742228252E-2</v>
      </c>
      <c r="F532">
        <f t="shared" si="91"/>
        <v>-0.22410682064236731</v>
      </c>
      <c r="G532">
        <v>0</v>
      </c>
      <c r="H532">
        <f t="shared" si="92"/>
        <v>0.25777182038459556</v>
      </c>
      <c r="I532">
        <f t="shared" si="93"/>
        <v>-1.0724824201463117</v>
      </c>
      <c r="J532">
        <f t="shared" si="94"/>
        <v>1.0724824201463117</v>
      </c>
      <c r="K532">
        <f t="shared" si="95"/>
        <v>0.40322162143360418</v>
      </c>
      <c r="L532">
        <f t="shared" si="96"/>
        <v>0.59677837856639582</v>
      </c>
      <c r="M532">
        <f t="shared" si="97"/>
        <v>2.4800257398019103</v>
      </c>
      <c r="N532">
        <f t="shared" si="98"/>
        <v>1.6756639246921761</v>
      </c>
    </row>
    <row r="533" spans="1:14" x14ac:dyDescent="0.25">
      <c r="A533" s="4">
        <f>IF('True_Odds_Calculator_2-way'!A534="","",'True_Odds_Calculator_2-way'!A534)</f>
        <v>2.2000000000000002</v>
      </c>
      <c r="B533" s="4">
        <f>IF('True_Odds_Calculator_2-way'!B534="","",'True_Odds_Calculator_2-way'!B534)</f>
        <v>1.71</v>
      </c>
      <c r="C533" s="4">
        <f t="shared" si="88"/>
        <v>0.45454545454545453</v>
      </c>
      <c r="D533">
        <f t="shared" si="89"/>
        <v>0.58479532163742687</v>
      </c>
      <c r="E533">
        <f t="shared" si="90"/>
        <v>3.9340776182881454E-2</v>
      </c>
      <c r="F533">
        <f t="shared" si="91"/>
        <v>-0.22647527910685805</v>
      </c>
      <c r="G533">
        <v>0</v>
      </c>
      <c r="H533">
        <f t="shared" si="92"/>
        <v>0.26581605528973945</v>
      </c>
      <c r="I533">
        <f t="shared" si="93"/>
        <v>-1.0833784750435986</v>
      </c>
      <c r="J533">
        <f t="shared" si="94"/>
        <v>1.0833784750435986</v>
      </c>
      <c r="K533">
        <f t="shared" si="95"/>
        <v>0.43477236885131854</v>
      </c>
      <c r="L533">
        <f t="shared" si="96"/>
        <v>0.56522763114868146</v>
      </c>
      <c r="M533">
        <f t="shared" si="97"/>
        <v>2.3000541700523187</v>
      </c>
      <c r="N533">
        <f t="shared" si="98"/>
        <v>1.7691987172809549</v>
      </c>
    </row>
    <row r="534" spans="1:14" x14ac:dyDescent="0.25">
      <c r="A534" s="4">
        <f>IF('True_Odds_Calculator_2-way'!A535="","",'True_Odds_Calculator_2-way'!A535)</f>
        <v>2.38</v>
      </c>
      <c r="B534" s="4">
        <f>IF('True_Odds_Calculator_2-way'!B535="","",'True_Odds_Calculator_2-way'!B535)</f>
        <v>1.64</v>
      </c>
      <c r="C534" s="4">
        <f t="shared" si="88"/>
        <v>0.42016806722689076</v>
      </c>
      <c r="D534">
        <f t="shared" si="89"/>
        <v>0.6097560975609756</v>
      </c>
      <c r="E534">
        <f t="shared" si="90"/>
        <v>2.9924164787866303E-2</v>
      </c>
      <c r="F534">
        <f t="shared" si="91"/>
        <v>-0.22627587620414025</v>
      </c>
      <c r="G534">
        <v>0</v>
      </c>
      <c r="H534">
        <f t="shared" si="92"/>
        <v>0.25620004099200655</v>
      </c>
      <c r="I534">
        <f t="shared" si="93"/>
        <v>-1.0640706634484356</v>
      </c>
      <c r="J534">
        <f t="shared" si="94"/>
        <v>1.0640706634484356</v>
      </c>
      <c r="K534">
        <f t="shared" si="95"/>
        <v>0.40511785129413308</v>
      </c>
      <c r="L534">
        <f t="shared" si="96"/>
        <v>0.59488214870586709</v>
      </c>
      <c r="M534">
        <f t="shared" si="97"/>
        <v>2.468417515558841</v>
      </c>
      <c r="N534">
        <f t="shared" si="98"/>
        <v>1.6810052246069986</v>
      </c>
    </row>
    <row r="535" spans="1:14" x14ac:dyDescent="0.25">
      <c r="A535" s="4">
        <f>IF('True_Odds_Calculator_2-way'!A536="","",'True_Odds_Calculator_2-way'!A536)</f>
        <v>1.53</v>
      </c>
      <c r="B535" s="4">
        <f>IF('True_Odds_Calculator_2-way'!B536="","",'True_Odds_Calculator_2-way'!B536)</f>
        <v>2.52</v>
      </c>
      <c r="C535" s="4">
        <f t="shared" si="88"/>
        <v>0.65359477124183007</v>
      </c>
      <c r="D535">
        <f t="shared" si="89"/>
        <v>0.3968253968253968</v>
      </c>
      <c r="E535">
        <f t="shared" si="90"/>
        <v>5.0420168067226934E-2</v>
      </c>
      <c r="F535">
        <f t="shared" si="91"/>
        <v>-0.20894283639381672</v>
      </c>
      <c r="G535">
        <v>0</v>
      </c>
      <c r="H535">
        <f t="shared" si="92"/>
        <v>0.25936300446104366</v>
      </c>
      <c r="I535">
        <f t="shared" si="93"/>
        <v>-1.1141412945539662</v>
      </c>
      <c r="J535">
        <f t="shared" si="94"/>
        <v>1.1141412945539662</v>
      </c>
      <c r="K535">
        <f t="shared" si="95"/>
        <v>0.62873512435083334</v>
      </c>
      <c r="L535">
        <f t="shared" si="96"/>
        <v>0.37126487564916671</v>
      </c>
      <c r="M535">
        <f t="shared" si="97"/>
        <v>1.5904948861136019</v>
      </c>
      <c r="N535">
        <f t="shared" si="98"/>
        <v>2.6934947677220284</v>
      </c>
    </row>
    <row r="536" spans="1:14" x14ac:dyDescent="0.25">
      <c r="A536" s="4">
        <f>IF('True_Odds_Calculator_2-way'!A537="","",'True_Odds_Calculator_2-way'!A537)</f>
        <v>2.2799999999999998</v>
      </c>
      <c r="B536" s="4">
        <f>IF('True_Odds_Calculator_2-way'!B537="","",'True_Odds_Calculator_2-way'!B537)</f>
        <v>1.69</v>
      </c>
      <c r="C536" s="4">
        <f t="shared" si="88"/>
        <v>0.43859649122807021</v>
      </c>
      <c r="D536">
        <f t="shared" si="89"/>
        <v>0.59171597633136097</v>
      </c>
      <c r="E536">
        <f t="shared" si="90"/>
        <v>3.0312467559431067E-2</v>
      </c>
      <c r="F536">
        <f t="shared" si="91"/>
        <v>-0.22921208346309574</v>
      </c>
      <c r="G536">
        <v>0</v>
      </c>
      <c r="H536">
        <f t="shared" si="92"/>
        <v>0.25952455102252675</v>
      </c>
      <c r="I536">
        <f t="shared" si="93"/>
        <v>-1.0640706634484354</v>
      </c>
      <c r="J536">
        <f t="shared" si="94"/>
        <v>1.0640706634484354</v>
      </c>
      <c r="K536">
        <f t="shared" si="95"/>
        <v>0.42336815247060766</v>
      </c>
      <c r="L536">
        <f t="shared" si="96"/>
        <v>0.57663184752939267</v>
      </c>
      <c r="M536">
        <f t="shared" si="97"/>
        <v>2.3620104492139973</v>
      </c>
      <c r="N536">
        <f t="shared" si="98"/>
        <v>1.7342087577794201</v>
      </c>
    </row>
    <row r="537" spans="1:14" x14ac:dyDescent="0.25">
      <c r="A537" s="4">
        <f>IF('True_Odds_Calculator_2-way'!A538="","",'True_Odds_Calculator_2-way'!A538)</f>
        <v>2</v>
      </c>
      <c r="B537" s="4">
        <f>IF('True_Odds_Calculator_2-way'!B538="","",'True_Odds_Calculator_2-way'!B538)</f>
        <v>1.91</v>
      </c>
      <c r="C537" s="4">
        <f t="shared" si="88"/>
        <v>0.5</v>
      </c>
      <c r="D537">
        <f t="shared" si="89"/>
        <v>0.52356020942408377</v>
      </c>
      <c r="E537">
        <f t="shared" si="90"/>
        <v>2.3560209424083656E-2</v>
      </c>
      <c r="F537">
        <f t="shared" si="91"/>
        <v>-0.23821989528795817</v>
      </c>
      <c r="G537">
        <v>0</v>
      </c>
      <c r="H537">
        <f t="shared" si="92"/>
        <v>0.26178010471204188</v>
      </c>
      <c r="I537">
        <f t="shared" si="93"/>
        <v>-1.0482848367219182</v>
      </c>
      <c r="J537">
        <f t="shared" si="94"/>
        <v>1.0482848367219182</v>
      </c>
      <c r="K537">
        <f t="shared" si="95"/>
        <v>0.4882133490771739</v>
      </c>
      <c r="L537">
        <f t="shared" si="96"/>
        <v>0.51178665092282616</v>
      </c>
      <c r="M537">
        <f t="shared" si="97"/>
        <v>2.0482848367219182</v>
      </c>
      <c r="N537">
        <f t="shared" si="98"/>
        <v>1.9539392014169454</v>
      </c>
    </row>
    <row r="538" spans="1:14" x14ac:dyDescent="0.25">
      <c r="A538" s="4">
        <f>IF('True_Odds_Calculator_2-way'!A539="","",'True_Odds_Calculator_2-way'!A539)</f>
        <v>2.2000000000000002</v>
      </c>
      <c r="B538" s="4">
        <f>IF('True_Odds_Calculator_2-way'!B539="","",'True_Odds_Calculator_2-way'!B539)</f>
        <v>1.71</v>
      </c>
      <c r="C538" s="4">
        <f t="shared" si="88"/>
        <v>0.45454545454545453</v>
      </c>
      <c r="D538">
        <f t="shared" si="89"/>
        <v>0.58479532163742687</v>
      </c>
      <c r="E538">
        <f t="shared" si="90"/>
        <v>3.9340776182881454E-2</v>
      </c>
      <c r="F538">
        <f t="shared" si="91"/>
        <v>-0.22647527910685805</v>
      </c>
      <c r="G538">
        <v>0</v>
      </c>
      <c r="H538">
        <f t="shared" si="92"/>
        <v>0.26581605528973945</v>
      </c>
      <c r="I538">
        <f t="shared" si="93"/>
        <v>-1.0833784750435986</v>
      </c>
      <c r="J538">
        <f t="shared" si="94"/>
        <v>1.0833784750435986</v>
      </c>
      <c r="K538">
        <f t="shared" si="95"/>
        <v>0.43477236885131854</v>
      </c>
      <c r="L538">
        <f t="shared" si="96"/>
        <v>0.56522763114868146</v>
      </c>
      <c r="M538">
        <f t="shared" si="97"/>
        <v>2.3000541700523187</v>
      </c>
      <c r="N538">
        <f t="shared" si="98"/>
        <v>1.7691987172809549</v>
      </c>
    </row>
    <row r="539" spans="1:14" x14ac:dyDescent="0.25">
      <c r="A539" s="4">
        <f>IF('True_Odds_Calculator_2-way'!A540="","",'True_Odds_Calculator_2-way'!A540)</f>
        <v>2.87</v>
      </c>
      <c r="B539" s="4">
        <f>IF('True_Odds_Calculator_2-way'!B540="","",'True_Odds_Calculator_2-way'!B540)</f>
        <v>1.44</v>
      </c>
      <c r="C539" s="4">
        <f t="shared" si="88"/>
        <v>0.34843205574912889</v>
      </c>
      <c r="D539">
        <f t="shared" si="89"/>
        <v>0.69444444444444442</v>
      </c>
      <c r="E539">
        <f t="shared" si="90"/>
        <v>4.2876500193573364E-2</v>
      </c>
      <c r="F539">
        <f t="shared" si="91"/>
        <v>-0.1990902051877661</v>
      </c>
      <c r="G539">
        <v>0</v>
      </c>
      <c r="H539">
        <f t="shared" si="92"/>
        <v>0.24196670538133949</v>
      </c>
      <c r="I539">
        <f t="shared" si="93"/>
        <v>-1.102434659256059</v>
      </c>
      <c r="J539">
        <f t="shared" si="94"/>
        <v>1.102434659256059</v>
      </c>
      <c r="K539">
        <f t="shared" si="95"/>
        <v>0.32663163471040929</v>
      </c>
      <c r="L539">
        <f t="shared" si="96"/>
        <v>0.67336836528959054</v>
      </c>
      <c r="M539">
        <f t="shared" si="97"/>
        <v>3.0615528128088303</v>
      </c>
      <c r="N539">
        <f t="shared" si="98"/>
        <v>1.4850712500726662</v>
      </c>
    </row>
    <row r="540" spans="1:14" x14ac:dyDescent="0.25">
      <c r="A540" s="4">
        <f>IF('True_Odds_Calculator_2-way'!A541="","",'True_Odds_Calculator_2-way'!A541)</f>
        <v>2.9</v>
      </c>
      <c r="B540" s="4">
        <f>IF('True_Odds_Calculator_2-way'!B541="","",'True_Odds_Calculator_2-way'!B541)</f>
        <v>1.44</v>
      </c>
      <c r="C540" s="4">
        <f t="shared" si="88"/>
        <v>0.34482758620689657</v>
      </c>
      <c r="D540">
        <f t="shared" si="89"/>
        <v>0.69444444444444442</v>
      </c>
      <c r="E540">
        <f t="shared" si="90"/>
        <v>3.9272030651340994E-2</v>
      </c>
      <c r="F540">
        <f t="shared" si="91"/>
        <v>-0.20019157088122608</v>
      </c>
      <c r="G540">
        <v>0</v>
      </c>
      <c r="H540">
        <f t="shared" si="92"/>
        <v>0.23946360153256704</v>
      </c>
      <c r="I540">
        <f t="shared" si="93"/>
        <v>-1.0936965981495177</v>
      </c>
      <c r="J540">
        <f t="shared" si="94"/>
        <v>1.0936965981495177</v>
      </c>
      <c r="K540">
        <f t="shared" si="95"/>
        <v>0.3248838055157513</v>
      </c>
      <c r="L540">
        <f t="shared" si="96"/>
        <v>0.67511619448424876</v>
      </c>
      <c r="M540">
        <f t="shared" si="97"/>
        <v>3.0780235364840833</v>
      </c>
      <c r="N540">
        <f t="shared" si="98"/>
        <v>1.4812265031857879</v>
      </c>
    </row>
    <row r="541" spans="1:14" x14ac:dyDescent="0.25">
      <c r="A541" s="4">
        <f>IF('True_Odds_Calculator_2-way'!A542="","",'True_Odds_Calculator_2-way'!A542)</f>
        <v>2.83</v>
      </c>
      <c r="B541" s="4">
        <f>IF('True_Odds_Calculator_2-way'!B542="","",'True_Odds_Calculator_2-way'!B542)</f>
        <v>1.46</v>
      </c>
      <c r="C541" s="4">
        <f t="shared" si="88"/>
        <v>0.35335689045936397</v>
      </c>
      <c r="D541">
        <f t="shared" si="89"/>
        <v>0.68493150684931503</v>
      </c>
      <c r="E541">
        <f t="shared" si="90"/>
        <v>3.8288397308678945E-2</v>
      </c>
      <c r="F541">
        <f t="shared" si="91"/>
        <v>-0.20373687012924158</v>
      </c>
      <c r="G541">
        <v>0</v>
      </c>
      <c r="H541">
        <f t="shared" si="92"/>
        <v>0.24202526743792052</v>
      </c>
      <c r="I541">
        <f t="shared" si="93"/>
        <v>-1.0899223022085145</v>
      </c>
      <c r="J541">
        <f t="shared" si="94"/>
        <v>1.0899223022085145</v>
      </c>
      <c r="K541">
        <f t="shared" si="95"/>
        <v>0.33393911970739243</v>
      </c>
      <c r="L541">
        <f t="shared" si="96"/>
        <v>0.66606088029260768</v>
      </c>
      <c r="M541">
        <f t="shared" si="97"/>
        <v>2.9945578130415815</v>
      </c>
      <c r="N541">
        <f t="shared" si="98"/>
        <v>1.5013642590159164</v>
      </c>
    </row>
    <row r="542" spans="1:14" x14ac:dyDescent="0.25">
      <c r="A542" s="4">
        <f>IF('True_Odds_Calculator_2-way'!A543="","",'True_Odds_Calculator_2-way'!A543)</f>
        <v>1.99</v>
      </c>
      <c r="B542" s="4">
        <f>IF('True_Odds_Calculator_2-way'!B543="","",'True_Odds_Calculator_2-way'!B543)</f>
        <v>1.86</v>
      </c>
      <c r="C542" s="4">
        <f t="shared" si="88"/>
        <v>0.50251256281407031</v>
      </c>
      <c r="D542">
        <f t="shared" si="89"/>
        <v>0.5376344086021505</v>
      </c>
      <c r="E542">
        <f t="shared" si="90"/>
        <v>4.0146971416220811E-2</v>
      </c>
      <c r="F542">
        <f t="shared" si="91"/>
        <v>-0.23002107310747288</v>
      </c>
      <c r="G542">
        <v>0</v>
      </c>
      <c r="H542">
        <f t="shared" si="92"/>
        <v>0.2701680445236937</v>
      </c>
      <c r="I542">
        <f t="shared" si="93"/>
        <v>-1.0837601479372583</v>
      </c>
      <c r="J542">
        <f t="shared" si="94"/>
        <v>1.0837601479372583</v>
      </c>
      <c r="K542">
        <f t="shared" si="95"/>
        <v>0.48241069195216857</v>
      </c>
      <c r="L542">
        <f t="shared" si="96"/>
        <v>0.51758930804783143</v>
      </c>
      <c r="M542">
        <f t="shared" si="97"/>
        <v>2.0729225464578858</v>
      </c>
      <c r="N542">
        <f t="shared" si="98"/>
        <v>1.9320337272260424</v>
      </c>
    </row>
    <row r="543" spans="1:14" x14ac:dyDescent="0.25">
      <c r="A543" s="4">
        <f>IF('True_Odds_Calculator_2-way'!A544="","",'True_Odds_Calculator_2-way'!A544)</f>
        <v>1.75</v>
      </c>
      <c r="B543" s="4">
        <f>IF('True_Odds_Calculator_2-way'!B544="","",'True_Odds_Calculator_2-way'!B544)</f>
        <v>2.11</v>
      </c>
      <c r="C543" s="4">
        <f t="shared" si="88"/>
        <v>0.5714285714285714</v>
      </c>
      <c r="D543">
        <f t="shared" si="89"/>
        <v>0.47393364928909953</v>
      </c>
      <c r="E543">
        <f t="shared" si="90"/>
        <v>4.5362220717670931E-2</v>
      </c>
      <c r="F543">
        <f t="shared" si="91"/>
        <v>-0.22545700744752883</v>
      </c>
      <c r="G543">
        <v>0</v>
      </c>
      <c r="H543">
        <f t="shared" si="92"/>
        <v>0.27081922816519971</v>
      </c>
      <c r="I543">
        <f t="shared" si="93"/>
        <v>-1.0959932487023818</v>
      </c>
      <c r="J543">
        <f t="shared" si="94"/>
        <v>1.0959932487023818</v>
      </c>
      <c r="K543">
        <f t="shared" si="95"/>
        <v>0.54884894570907516</v>
      </c>
      <c r="L543">
        <f t="shared" si="96"/>
        <v>0.45115105429092489</v>
      </c>
      <c r="M543">
        <f t="shared" si="97"/>
        <v>1.8219949365267862</v>
      </c>
      <c r="N543">
        <f t="shared" si="98"/>
        <v>2.216552506059644</v>
      </c>
    </row>
    <row r="544" spans="1:14" x14ac:dyDescent="0.25">
      <c r="A544" s="4">
        <f>IF('True_Odds_Calculator_2-way'!A545="","",'True_Odds_Calculator_2-way'!A545)</f>
        <v>1.7</v>
      </c>
      <c r="B544" s="4">
        <f>IF('True_Odds_Calculator_2-way'!B545="","",'True_Odds_Calculator_2-way'!B545)</f>
        <v>2.19</v>
      </c>
      <c r="C544" s="4">
        <f t="shared" si="88"/>
        <v>0.58823529411764708</v>
      </c>
      <c r="D544">
        <f t="shared" si="89"/>
        <v>0.45662100456621008</v>
      </c>
      <c r="E544">
        <f t="shared" si="90"/>
        <v>4.485629868385721E-2</v>
      </c>
      <c r="F544">
        <f t="shared" si="91"/>
        <v>-0.22374429223744285</v>
      </c>
      <c r="G544">
        <v>0</v>
      </c>
      <c r="H544">
        <f t="shared" si="92"/>
        <v>0.26860059092130006</v>
      </c>
      <c r="I544">
        <f t="shared" si="93"/>
        <v>-1.0956642697819581</v>
      </c>
      <c r="J544">
        <f t="shared" si="94"/>
        <v>1.0956642697819581</v>
      </c>
      <c r="K544">
        <f t="shared" si="95"/>
        <v>0.56594216994210034</v>
      </c>
      <c r="L544">
        <f t="shared" si="96"/>
        <v>0.43405783005789961</v>
      </c>
      <c r="M544">
        <f t="shared" si="97"/>
        <v>1.7669649888473706</v>
      </c>
      <c r="N544">
        <f t="shared" si="98"/>
        <v>2.3038404810405297</v>
      </c>
    </row>
    <row r="545" spans="1:14" x14ac:dyDescent="0.25">
      <c r="A545" s="4">
        <f>IF('True_Odds_Calculator_2-way'!A546="","",'True_Odds_Calculator_2-way'!A546)</f>
        <v>1.57</v>
      </c>
      <c r="B545" s="4">
        <f>IF('True_Odds_Calculator_2-way'!B546="","",'True_Odds_Calculator_2-way'!B546)</f>
        <v>2.4500000000000002</v>
      </c>
      <c r="C545" s="4">
        <f t="shared" si="88"/>
        <v>0.63694267515923564</v>
      </c>
      <c r="D545">
        <f t="shared" si="89"/>
        <v>0.4081632653061224</v>
      </c>
      <c r="E545">
        <f t="shared" si="90"/>
        <v>4.5105940465357985E-2</v>
      </c>
      <c r="F545">
        <f t="shared" si="91"/>
        <v>-0.21487066164045243</v>
      </c>
      <c r="G545">
        <v>0</v>
      </c>
      <c r="H545">
        <f t="shared" si="92"/>
        <v>0.25997660210581042</v>
      </c>
      <c r="I545">
        <f t="shared" si="93"/>
        <v>-1.0999642517427177</v>
      </c>
      <c r="J545">
        <f t="shared" si="94"/>
        <v>1.0999642517427177</v>
      </c>
      <c r="K545">
        <f t="shared" si="95"/>
        <v>0.61463584765300416</v>
      </c>
      <c r="L545">
        <f t="shared" si="96"/>
        <v>0.38536415234699606</v>
      </c>
      <c r="M545">
        <f t="shared" si="97"/>
        <v>1.6269796234933487</v>
      </c>
      <c r="N545">
        <f t="shared" si="98"/>
        <v>2.594948165026941</v>
      </c>
    </row>
    <row r="546" spans="1:14" x14ac:dyDescent="0.25">
      <c r="A546" s="4">
        <f>IF('True_Odds_Calculator_2-way'!A547="","",'True_Odds_Calculator_2-way'!A547)</f>
        <v>1.83</v>
      </c>
      <c r="B546" s="4">
        <f>IF('True_Odds_Calculator_2-way'!B547="","",'True_Odds_Calculator_2-way'!B547)</f>
        <v>2.04</v>
      </c>
      <c r="C546" s="4">
        <f t="shared" si="88"/>
        <v>0.54644808743169393</v>
      </c>
      <c r="D546">
        <f t="shared" si="89"/>
        <v>0.49019607843137253</v>
      </c>
      <c r="E546">
        <f t="shared" si="90"/>
        <v>3.6644165863066513E-2</v>
      </c>
      <c r="F546">
        <f t="shared" si="91"/>
        <v>-0.23122254366227368</v>
      </c>
      <c r="G546">
        <v>0</v>
      </c>
      <c r="H546">
        <f t="shared" si="92"/>
        <v>0.26786670952534014</v>
      </c>
      <c r="I546">
        <f t="shared" si="93"/>
        <v>-1.0763271222740438</v>
      </c>
      <c r="J546">
        <f t="shared" si="94"/>
        <v>1.0763271222740438</v>
      </c>
      <c r="K546">
        <f t="shared" si="95"/>
        <v>0.52816394310973935</v>
      </c>
      <c r="L546">
        <f t="shared" si="96"/>
        <v>0.47183605689026059</v>
      </c>
      <c r="M546">
        <f t="shared" si="97"/>
        <v>1.8933515114874566</v>
      </c>
      <c r="N546">
        <f t="shared" si="98"/>
        <v>2.1193802071650061</v>
      </c>
    </row>
    <row r="547" spans="1:14" x14ac:dyDescent="0.25">
      <c r="A547" s="4">
        <f>IF('True_Odds_Calculator_2-way'!A548="","",'True_Odds_Calculator_2-way'!A548)</f>
        <v>2.1800000000000002</v>
      </c>
      <c r="B547" s="4">
        <f>IF('True_Odds_Calculator_2-way'!B548="","",'True_Odds_Calculator_2-way'!B548)</f>
        <v>1.71</v>
      </c>
      <c r="C547" s="4">
        <f t="shared" si="88"/>
        <v>0.4587155963302752</v>
      </c>
      <c r="D547">
        <f t="shared" si="89"/>
        <v>0.58479532163742687</v>
      </c>
      <c r="E547">
        <f t="shared" si="90"/>
        <v>4.3510917967702012E-2</v>
      </c>
      <c r="F547">
        <f t="shared" si="91"/>
        <v>-0.2247438167283653</v>
      </c>
      <c r="G547">
        <v>0</v>
      </c>
      <c r="H547">
        <f t="shared" si="92"/>
        <v>0.26825473469606737</v>
      </c>
      <c r="I547">
        <f t="shared" si="93"/>
        <v>-1.0925210715205449</v>
      </c>
      <c r="J547">
        <f t="shared" si="94"/>
        <v>1.0925210715205449</v>
      </c>
      <c r="K547">
        <f t="shared" si="95"/>
        <v>0.43683862493598452</v>
      </c>
      <c r="L547">
        <f t="shared" si="96"/>
        <v>0.56316137506401553</v>
      </c>
      <c r="M547">
        <f t="shared" si="97"/>
        <v>2.2891748643942433</v>
      </c>
      <c r="N547">
        <f t="shared" si="98"/>
        <v>1.7756899607795869</v>
      </c>
    </row>
    <row r="548" spans="1:14" x14ac:dyDescent="0.25">
      <c r="A548" s="4">
        <f>IF('True_Odds_Calculator_2-way'!A549="","",'True_Odds_Calculator_2-way'!A549)</f>
        <v>1.97</v>
      </c>
      <c r="B548" s="4">
        <f>IF('True_Odds_Calculator_2-way'!B549="","",'True_Odds_Calculator_2-way'!B549)</f>
        <v>1.9</v>
      </c>
      <c r="C548" s="4">
        <f t="shared" si="88"/>
        <v>0.50761421319796951</v>
      </c>
      <c r="D548">
        <f t="shared" si="89"/>
        <v>0.52631578947368418</v>
      </c>
      <c r="E548">
        <f t="shared" si="90"/>
        <v>3.3930002671653803E-2</v>
      </c>
      <c r="F548">
        <f t="shared" si="91"/>
        <v>-0.23323537269569861</v>
      </c>
      <c r="G548">
        <v>0</v>
      </c>
      <c r="H548">
        <f t="shared" si="92"/>
        <v>0.26716537536735235</v>
      </c>
      <c r="I548">
        <f t="shared" si="93"/>
        <v>-1.0702688317798925</v>
      </c>
      <c r="J548">
        <f t="shared" si="94"/>
        <v>1.0702688317798925</v>
      </c>
      <c r="K548">
        <f t="shared" si="95"/>
        <v>0.49063843062637452</v>
      </c>
      <c r="L548">
        <f t="shared" si="96"/>
        <v>0.50936156937362553</v>
      </c>
      <c r="M548">
        <f t="shared" si="97"/>
        <v>2.0381607668264961</v>
      </c>
      <c r="N548">
        <f t="shared" si="98"/>
        <v>1.963241948601903</v>
      </c>
    </row>
    <row r="549" spans="1:14" x14ac:dyDescent="0.25">
      <c r="A549" s="4">
        <f>IF('True_Odds_Calculator_2-way'!A550="","",'True_Odds_Calculator_2-way'!A550)</f>
        <v>2.4900000000000002</v>
      </c>
      <c r="B549" s="4">
        <f>IF('True_Odds_Calculator_2-way'!B550="","",'True_Odds_Calculator_2-way'!B550)</f>
        <v>1.57</v>
      </c>
      <c r="C549" s="4">
        <f t="shared" si="88"/>
        <v>0.40160642570281119</v>
      </c>
      <c r="D549">
        <f t="shared" si="89"/>
        <v>0.63694267515923564</v>
      </c>
      <c r="E549">
        <f t="shared" si="90"/>
        <v>3.8549100862046881E-2</v>
      </c>
      <c r="F549">
        <f t="shared" si="91"/>
        <v>-0.21725117028624052</v>
      </c>
      <c r="G549">
        <v>0</v>
      </c>
      <c r="H549">
        <f t="shared" si="92"/>
        <v>0.25580027114828735</v>
      </c>
      <c r="I549">
        <f t="shared" si="93"/>
        <v>-1.0850991866680071</v>
      </c>
      <c r="J549">
        <f t="shared" si="94"/>
        <v>1.0850991866680071</v>
      </c>
      <c r="K549">
        <f t="shared" si="95"/>
        <v>0.38214645569254196</v>
      </c>
      <c r="L549">
        <f t="shared" si="96"/>
        <v>0.61785354430745798</v>
      </c>
      <c r="M549">
        <f t="shared" si="97"/>
        <v>2.6167977881353308</v>
      </c>
      <c r="N549">
        <f t="shared" si="98"/>
        <v>1.6185065364007643</v>
      </c>
    </row>
    <row r="550" spans="1:14" x14ac:dyDescent="0.25">
      <c r="A550" s="4">
        <f>IF('True_Odds_Calculator_2-way'!A551="","",'True_Odds_Calculator_2-way'!A551)</f>
        <v>2.35</v>
      </c>
      <c r="B550" s="4">
        <f>IF('True_Odds_Calculator_2-way'!B551="","",'True_Odds_Calculator_2-way'!B551)</f>
        <v>1.63</v>
      </c>
      <c r="C550" s="4">
        <f t="shared" si="88"/>
        <v>0.42553191489361702</v>
      </c>
      <c r="D550">
        <f t="shared" si="89"/>
        <v>0.61349693251533743</v>
      </c>
      <c r="E550">
        <f t="shared" si="90"/>
        <v>3.9028847408954404E-2</v>
      </c>
      <c r="F550">
        <f t="shared" si="91"/>
        <v>-0.22203367706565724</v>
      </c>
      <c r="G550">
        <v>0</v>
      </c>
      <c r="H550">
        <f t="shared" si="92"/>
        <v>0.2610625244746117</v>
      </c>
      <c r="I550">
        <f t="shared" si="93"/>
        <v>-1.0843334143872592</v>
      </c>
      <c r="J550">
        <f t="shared" si="94"/>
        <v>1.0843334143872592</v>
      </c>
      <c r="K550">
        <f t="shared" si="95"/>
        <v>0.4058688457449498</v>
      </c>
      <c r="L550">
        <f t="shared" si="96"/>
        <v>0.59413115425505014</v>
      </c>
      <c r="M550">
        <f t="shared" si="97"/>
        <v>2.4638501094227996</v>
      </c>
      <c r="N550">
        <f t="shared" si="98"/>
        <v>1.6831300510639733</v>
      </c>
    </row>
    <row r="551" spans="1:14" x14ac:dyDescent="0.25">
      <c r="A551" s="4">
        <f>IF('True_Odds_Calculator_2-way'!A552="","",'True_Odds_Calculator_2-way'!A552)</f>
        <v>1.45</v>
      </c>
      <c r="B551" s="4">
        <f>IF('True_Odds_Calculator_2-way'!B552="","",'True_Odds_Calculator_2-way'!B552)</f>
        <v>2.78</v>
      </c>
      <c r="C551" s="4">
        <f t="shared" si="88"/>
        <v>0.68965517241379315</v>
      </c>
      <c r="D551">
        <f t="shared" si="89"/>
        <v>0.35971223021582738</v>
      </c>
      <c r="E551">
        <f t="shared" si="90"/>
        <v>4.9367402629620472E-2</v>
      </c>
      <c r="F551">
        <f t="shared" si="91"/>
        <v>-0.19870999751922602</v>
      </c>
      <c r="G551">
        <v>0</v>
      </c>
      <c r="H551">
        <f t="shared" si="92"/>
        <v>0.24807740014884649</v>
      </c>
      <c r="I551">
        <f t="shared" si="93"/>
        <v>-1.1173358719233182</v>
      </c>
      <c r="J551">
        <f t="shared" si="94"/>
        <v>1.1173358719233182</v>
      </c>
      <c r="K551">
        <f t="shared" si="95"/>
        <v>0.66542403502964076</v>
      </c>
      <c r="L551">
        <f t="shared" si="96"/>
        <v>0.33457596497035935</v>
      </c>
      <c r="M551">
        <f t="shared" si="97"/>
        <v>1.502801142365493</v>
      </c>
      <c r="N551">
        <f t="shared" si="98"/>
        <v>2.9888578520235058</v>
      </c>
    </row>
    <row r="552" spans="1:14" x14ac:dyDescent="0.25">
      <c r="A552" s="4">
        <f>IF('True_Odds_Calculator_2-way'!A553="","",'True_Odds_Calculator_2-way'!A553)</f>
        <v>1.83</v>
      </c>
      <c r="B552" s="4">
        <f>IF('True_Odds_Calculator_2-way'!B553="","",'True_Odds_Calculator_2-way'!B553)</f>
        <v>2.0499999999999998</v>
      </c>
      <c r="C552" s="4">
        <f t="shared" si="88"/>
        <v>0.54644808743169393</v>
      </c>
      <c r="D552">
        <f t="shared" si="89"/>
        <v>0.48780487804878053</v>
      </c>
      <c r="E552">
        <f t="shared" si="90"/>
        <v>3.4252965480474407E-2</v>
      </c>
      <c r="F552">
        <f t="shared" si="91"/>
        <v>-0.23230707716913246</v>
      </c>
      <c r="G552">
        <v>0</v>
      </c>
      <c r="H552">
        <f t="shared" si="92"/>
        <v>0.26656004264960681</v>
      </c>
      <c r="I552">
        <f t="shared" si="93"/>
        <v>-1.0711894933108055</v>
      </c>
      <c r="J552">
        <f t="shared" si="94"/>
        <v>1.0711894933108055</v>
      </c>
      <c r="K552">
        <f t="shared" si="95"/>
        <v>0.52935616627105819</v>
      </c>
      <c r="L552">
        <f t="shared" si="96"/>
        <v>0.47064383372894186</v>
      </c>
      <c r="M552">
        <f t="shared" si="97"/>
        <v>1.8890872794479689</v>
      </c>
      <c r="N552">
        <f t="shared" si="98"/>
        <v>2.1247489679763456</v>
      </c>
    </row>
    <row r="553" spans="1:14" x14ac:dyDescent="0.25">
      <c r="A553" s="4">
        <f>IF('True_Odds_Calculator_2-way'!A554="","",'True_Odds_Calculator_2-way'!A554)</f>
        <v>2.93</v>
      </c>
      <c r="B553" s="4">
        <f>IF('True_Odds_Calculator_2-way'!B554="","",'True_Odds_Calculator_2-way'!B554)</f>
        <v>1.44</v>
      </c>
      <c r="C553" s="4">
        <f t="shared" si="88"/>
        <v>0.34129692832764502</v>
      </c>
      <c r="D553">
        <f t="shared" si="89"/>
        <v>0.69444444444444442</v>
      </c>
      <c r="E553">
        <f t="shared" si="90"/>
        <v>3.5741372772089441E-2</v>
      </c>
      <c r="F553">
        <f t="shared" si="91"/>
        <v>-0.20127038301099742</v>
      </c>
      <c r="G553">
        <v>0</v>
      </c>
      <c r="H553">
        <f t="shared" si="92"/>
        <v>0.23701175578308681</v>
      </c>
      <c r="I553">
        <f t="shared" si="93"/>
        <v>-1.0851630742824558</v>
      </c>
      <c r="J553">
        <f t="shared" si="94"/>
        <v>1.0851630742824558</v>
      </c>
      <c r="K553">
        <f t="shared" si="95"/>
        <v>0.32316810918165234</v>
      </c>
      <c r="L553">
        <f t="shared" si="96"/>
        <v>0.67683189081834771</v>
      </c>
      <c r="M553">
        <f t="shared" si="97"/>
        <v>3.0943647333651398</v>
      </c>
      <c r="N553">
        <f t="shared" si="98"/>
        <v>1.4774717526842809</v>
      </c>
    </row>
    <row r="554" spans="1:14" x14ac:dyDescent="0.25">
      <c r="A554" s="4">
        <f>IF('True_Odds_Calculator_2-way'!A555="","",'True_Odds_Calculator_2-way'!A555)</f>
        <v>2.66</v>
      </c>
      <c r="B554" s="4">
        <f>IF('True_Odds_Calculator_2-way'!B555="","",'True_Odds_Calculator_2-way'!B555)</f>
        <v>1.51</v>
      </c>
      <c r="C554" s="4">
        <f t="shared" si="88"/>
        <v>0.37593984962406013</v>
      </c>
      <c r="D554">
        <f t="shared" si="89"/>
        <v>0.66225165562913912</v>
      </c>
      <c r="E554">
        <f t="shared" si="90"/>
        <v>3.8191505253199143E-2</v>
      </c>
      <c r="F554">
        <f t="shared" si="91"/>
        <v>-0.21077528257730427</v>
      </c>
      <c r="G554">
        <v>0</v>
      </c>
      <c r="H554">
        <f t="shared" si="92"/>
        <v>0.24896678783050341</v>
      </c>
      <c r="I554">
        <f t="shared" si="93"/>
        <v>-1.0868281233544477</v>
      </c>
      <c r="J554">
        <f t="shared" si="94"/>
        <v>1.0868281233544477</v>
      </c>
      <c r="K554">
        <f t="shared" si="95"/>
        <v>0.35661625150597864</v>
      </c>
      <c r="L554">
        <f t="shared" si="96"/>
        <v>0.64338374849402136</v>
      </c>
      <c r="M554">
        <f t="shared" si="97"/>
        <v>2.8041346847683837</v>
      </c>
      <c r="N554">
        <f t="shared" si="98"/>
        <v>1.5542823429107684</v>
      </c>
    </row>
    <row r="555" spans="1:14" x14ac:dyDescent="0.25">
      <c r="A555" s="4">
        <f>IF('True_Odds_Calculator_2-way'!A556="","",'True_Odds_Calculator_2-way'!A556)</f>
        <v>1.83</v>
      </c>
      <c r="B555" s="4">
        <f>IF('True_Odds_Calculator_2-way'!B556="","",'True_Odds_Calculator_2-way'!B556)</f>
        <v>2.0299999999999998</v>
      </c>
      <c r="C555" s="4">
        <f t="shared" si="88"/>
        <v>0.54644808743169393</v>
      </c>
      <c r="D555">
        <f t="shared" si="89"/>
        <v>0.49261083743842371</v>
      </c>
      <c r="E555">
        <f t="shared" si="90"/>
        <v>3.9058924870117639E-2</v>
      </c>
      <c r="F555">
        <f t="shared" si="91"/>
        <v>-0.23012732509623413</v>
      </c>
      <c r="G555">
        <v>0</v>
      </c>
      <c r="H555">
        <f t="shared" si="92"/>
        <v>0.26918624996635171</v>
      </c>
      <c r="I555">
        <f t="shared" si="93"/>
        <v>-1.0815393906387938</v>
      </c>
      <c r="J555">
        <f t="shared" si="94"/>
        <v>1.0815393906387938</v>
      </c>
      <c r="K555">
        <f t="shared" si="95"/>
        <v>0.52695987471447536</v>
      </c>
      <c r="L555">
        <f t="shared" si="96"/>
        <v>0.47304012528552486</v>
      </c>
      <c r="M555">
        <f t="shared" si="97"/>
        <v>1.8976776942301987</v>
      </c>
      <c r="N555">
        <f t="shared" si="98"/>
        <v>2.113985572357957</v>
      </c>
    </row>
    <row r="556" spans="1:14" x14ac:dyDescent="0.25">
      <c r="A556" s="4">
        <f>IF('True_Odds_Calculator_2-way'!A557="","",'True_Odds_Calculator_2-way'!A557)</f>
        <v>1.71</v>
      </c>
      <c r="B556" s="4">
        <f>IF('True_Odds_Calculator_2-way'!B557="","",'True_Odds_Calculator_2-way'!B557)</f>
        <v>2.1800000000000002</v>
      </c>
      <c r="C556" s="4">
        <f t="shared" si="88"/>
        <v>0.58479532163742687</v>
      </c>
      <c r="D556">
        <f t="shared" si="89"/>
        <v>0.4587155963302752</v>
      </c>
      <c r="E556">
        <f t="shared" si="90"/>
        <v>4.3510917967702012E-2</v>
      </c>
      <c r="F556">
        <f t="shared" si="91"/>
        <v>-0.2247438167283653</v>
      </c>
      <c r="G556">
        <v>0</v>
      </c>
      <c r="H556">
        <f t="shared" si="92"/>
        <v>0.26825473469606737</v>
      </c>
      <c r="I556">
        <f t="shared" si="93"/>
        <v>-1.0925210715205449</v>
      </c>
      <c r="J556">
        <f t="shared" si="94"/>
        <v>1.0925210715205449</v>
      </c>
      <c r="K556">
        <f t="shared" si="95"/>
        <v>0.56316137506401553</v>
      </c>
      <c r="L556">
        <f t="shared" si="96"/>
        <v>0.43683862493598452</v>
      </c>
      <c r="M556">
        <f t="shared" si="97"/>
        <v>1.7756899607795869</v>
      </c>
      <c r="N556">
        <f t="shared" si="98"/>
        <v>2.2891748643942433</v>
      </c>
    </row>
    <row r="557" spans="1:14" x14ac:dyDescent="0.25">
      <c r="A557" s="4">
        <f>IF('True_Odds_Calculator_2-way'!A558="","",'True_Odds_Calculator_2-way'!A558)</f>
        <v>1.49</v>
      </c>
      <c r="B557" s="4">
        <f>IF('True_Odds_Calculator_2-way'!B558="","",'True_Odds_Calculator_2-way'!B558)</f>
        <v>2.46</v>
      </c>
      <c r="C557" s="4">
        <f t="shared" si="88"/>
        <v>0.67114093959731547</v>
      </c>
      <c r="D557">
        <f t="shared" si="89"/>
        <v>0.4065040650406504</v>
      </c>
      <c r="E557">
        <f t="shared" si="90"/>
        <v>7.7645004637965975E-2</v>
      </c>
      <c r="F557">
        <f t="shared" si="91"/>
        <v>-0.19517651552354431</v>
      </c>
      <c r="G557">
        <v>0</v>
      </c>
      <c r="H557">
        <f t="shared" si="92"/>
        <v>0.27282152016151034</v>
      </c>
      <c r="I557">
        <f t="shared" si="93"/>
        <v>-1.1822941265748119</v>
      </c>
      <c r="J557">
        <f t="shared" si="94"/>
        <v>1.1822941265748119</v>
      </c>
      <c r="K557">
        <f t="shared" si="95"/>
        <v>0.63318224932822664</v>
      </c>
      <c r="L557">
        <f t="shared" si="96"/>
        <v>0.36681775067177314</v>
      </c>
      <c r="M557">
        <f t="shared" si="97"/>
        <v>1.5793241220216578</v>
      </c>
      <c r="N557">
        <f t="shared" si="98"/>
        <v>2.7261494247992255</v>
      </c>
    </row>
    <row r="558" spans="1:14" x14ac:dyDescent="0.25">
      <c r="A558" s="4">
        <f>IF('True_Odds_Calculator_2-way'!A559="","",'True_Odds_Calculator_2-way'!A559)</f>
        <v>1.72</v>
      </c>
      <c r="B558" s="4">
        <f>IF('True_Odds_Calculator_2-way'!B559="","",'True_Odds_Calculator_2-way'!B559)</f>
        <v>2.1800000000000002</v>
      </c>
      <c r="C558" s="4">
        <f t="shared" si="88"/>
        <v>0.58139534883720934</v>
      </c>
      <c r="D558">
        <f t="shared" si="89"/>
        <v>0.4587155963302752</v>
      </c>
      <c r="E558">
        <f t="shared" si="90"/>
        <v>4.0110945167484591E-2</v>
      </c>
      <c r="F558">
        <f t="shared" si="91"/>
        <v>-0.22658416897802425</v>
      </c>
      <c r="G558">
        <v>0</v>
      </c>
      <c r="H558">
        <f t="shared" si="92"/>
        <v>0.26669511414550884</v>
      </c>
      <c r="I558">
        <f t="shared" si="93"/>
        <v>-1.0849075915068656</v>
      </c>
      <c r="J558">
        <f t="shared" si="94"/>
        <v>1.0849075915068656</v>
      </c>
      <c r="K558">
        <f t="shared" si="95"/>
        <v>0.56144023968644996</v>
      </c>
      <c r="L558">
        <f t="shared" si="96"/>
        <v>0.43855976031354993</v>
      </c>
      <c r="M558">
        <f t="shared" si="97"/>
        <v>1.7811334658849434</v>
      </c>
      <c r="N558">
        <f t="shared" si="98"/>
        <v>2.2801909579781015</v>
      </c>
    </row>
    <row r="559" spans="1:14" x14ac:dyDescent="0.25">
      <c r="A559" s="4">
        <f>IF('True_Odds_Calculator_2-way'!A560="","",'True_Odds_Calculator_2-way'!A560)</f>
        <v>1.83</v>
      </c>
      <c r="B559" s="4">
        <f>IF('True_Odds_Calculator_2-way'!B560="","",'True_Odds_Calculator_2-way'!B560)</f>
        <v>2.0499999999999998</v>
      </c>
      <c r="C559" s="4">
        <f t="shared" si="88"/>
        <v>0.54644808743169393</v>
      </c>
      <c r="D559">
        <f t="shared" si="89"/>
        <v>0.48780487804878053</v>
      </c>
      <c r="E559">
        <f t="shared" si="90"/>
        <v>3.4252965480474407E-2</v>
      </c>
      <c r="F559">
        <f t="shared" si="91"/>
        <v>-0.23230707716913246</v>
      </c>
      <c r="G559">
        <v>0</v>
      </c>
      <c r="H559">
        <f t="shared" si="92"/>
        <v>0.26656004264960681</v>
      </c>
      <c r="I559">
        <f t="shared" si="93"/>
        <v>-1.0711894933108055</v>
      </c>
      <c r="J559">
        <f t="shared" si="94"/>
        <v>1.0711894933108055</v>
      </c>
      <c r="K559">
        <f t="shared" si="95"/>
        <v>0.52935616627105819</v>
      </c>
      <c r="L559">
        <f t="shared" si="96"/>
        <v>0.47064383372894186</v>
      </c>
      <c r="M559">
        <f t="shared" si="97"/>
        <v>1.8890872794479689</v>
      </c>
      <c r="N559">
        <f t="shared" si="98"/>
        <v>2.1247489679763456</v>
      </c>
    </row>
    <row r="560" spans="1:14" x14ac:dyDescent="0.25">
      <c r="A560" s="4">
        <f>IF('True_Odds_Calculator_2-way'!A561="","",'True_Odds_Calculator_2-way'!A561)</f>
        <v>1.9</v>
      </c>
      <c r="B560" s="4">
        <f>IF('True_Odds_Calculator_2-way'!B561="","",'True_Odds_Calculator_2-way'!B561)</f>
        <v>1.97</v>
      </c>
      <c r="C560" s="4">
        <f t="shared" si="88"/>
        <v>0.52631578947368418</v>
      </c>
      <c r="D560">
        <f t="shared" si="89"/>
        <v>0.50761421319796951</v>
      </c>
      <c r="E560">
        <f t="shared" si="90"/>
        <v>3.3930002671653803E-2</v>
      </c>
      <c r="F560">
        <f t="shared" si="91"/>
        <v>-0.23323537269569861</v>
      </c>
      <c r="G560">
        <v>0</v>
      </c>
      <c r="H560">
        <f t="shared" si="92"/>
        <v>0.26716537536735235</v>
      </c>
      <c r="I560">
        <f t="shared" si="93"/>
        <v>-1.0702688317798925</v>
      </c>
      <c r="J560">
        <f t="shared" si="94"/>
        <v>1.0702688317798925</v>
      </c>
      <c r="K560">
        <f t="shared" si="95"/>
        <v>0.50936156937362553</v>
      </c>
      <c r="L560">
        <f t="shared" si="96"/>
        <v>0.49063843062637452</v>
      </c>
      <c r="M560">
        <f t="shared" si="97"/>
        <v>1.963241948601903</v>
      </c>
      <c r="N560">
        <f t="shared" si="98"/>
        <v>2.0381607668264961</v>
      </c>
    </row>
    <row r="561" spans="1:14" x14ac:dyDescent="0.25">
      <c r="A561" s="4">
        <f>IF('True_Odds_Calculator_2-way'!A562="","",'True_Odds_Calculator_2-way'!A562)</f>
        <v>1.63</v>
      </c>
      <c r="B561" s="4">
        <f>IF('True_Odds_Calculator_2-way'!B562="","",'True_Odds_Calculator_2-way'!B562)</f>
        <v>2.35</v>
      </c>
      <c r="C561" s="4">
        <f t="shared" si="88"/>
        <v>0.61349693251533743</v>
      </c>
      <c r="D561">
        <f t="shared" si="89"/>
        <v>0.42553191489361702</v>
      </c>
      <c r="E561">
        <f t="shared" si="90"/>
        <v>3.9028847408954404E-2</v>
      </c>
      <c r="F561">
        <f t="shared" si="91"/>
        <v>-0.22203367706565724</v>
      </c>
      <c r="G561">
        <v>0</v>
      </c>
      <c r="H561">
        <f t="shared" si="92"/>
        <v>0.2610625244746117</v>
      </c>
      <c r="I561">
        <f t="shared" si="93"/>
        <v>-1.0843334143872592</v>
      </c>
      <c r="J561">
        <f t="shared" si="94"/>
        <v>1.0843334143872592</v>
      </c>
      <c r="K561">
        <f t="shared" si="95"/>
        <v>0.59413115425505014</v>
      </c>
      <c r="L561">
        <f t="shared" si="96"/>
        <v>0.4058688457449498</v>
      </c>
      <c r="M561">
        <f t="shared" si="97"/>
        <v>1.6831300510639733</v>
      </c>
      <c r="N561">
        <f t="shared" si="98"/>
        <v>2.4638501094227996</v>
      </c>
    </row>
    <row r="562" spans="1:14" x14ac:dyDescent="0.25">
      <c r="A562" s="4">
        <f>IF('True_Odds_Calculator_2-way'!A563="","",'True_Odds_Calculator_2-way'!A563)</f>
        <v>1.94</v>
      </c>
      <c r="B562" s="4">
        <f>IF('True_Odds_Calculator_2-way'!B563="","",'True_Odds_Calculator_2-way'!B563)</f>
        <v>1.93</v>
      </c>
      <c r="C562" s="4">
        <f t="shared" si="88"/>
        <v>0.51546391752577325</v>
      </c>
      <c r="D562">
        <f t="shared" si="89"/>
        <v>0.5181347150259068</v>
      </c>
      <c r="E562">
        <f t="shared" si="90"/>
        <v>3.3598632551679941E-2</v>
      </c>
      <c r="F562">
        <f t="shared" si="91"/>
        <v>-0.2334811174616741</v>
      </c>
      <c r="G562">
        <v>0</v>
      </c>
      <c r="H562">
        <f t="shared" si="92"/>
        <v>0.26707975001335404</v>
      </c>
      <c r="I562">
        <f t="shared" si="93"/>
        <v>-1.0695340092890231</v>
      </c>
      <c r="J562">
        <f t="shared" si="94"/>
        <v>1.0695340092890231</v>
      </c>
      <c r="K562">
        <f t="shared" si="95"/>
        <v>0.49866309204640175</v>
      </c>
      <c r="L562">
        <f t="shared" si="96"/>
        <v>0.50133690795359842</v>
      </c>
      <c r="M562">
        <f t="shared" si="97"/>
        <v>2.0053619687316817</v>
      </c>
      <c r="N562">
        <f t="shared" si="98"/>
        <v>1.9946666286387909</v>
      </c>
    </row>
    <row r="563" spans="1:14" x14ac:dyDescent="0.25">
      <c r="A563" s="4">
        <f>IF('True_Odds_Calculator_2-way'!A564="","",'True_Odds_Calculator_2-way'!A564)</f>
        <v>1.94</v>
      </c>
      <c r="B563" s="4">
        <f>IF('True_Odds_Calculator_2-way'!B564="","",'True_Odds_Calculator_2-way'!B564)</f>
        <v>1.94</v>
      </c>
      <c r="C563" s="4">
        <f t="shared" si="88"/>
        <v>0.51546391752577325</v>
      </c>
      <c r="D563">
        <f t="shared" si="89"/>
        <v>0.51546391752577325</v>
      </c>
      <c r="E563">
        <f t="shared" si="90"/>
        <v>3.0927835051546504E-2</v>
      </c>
      <c r="F563">
        <f t="shared" si="91"/>
        <v>-0.23477521521947065</v>
      </c>
      <c r="G563">
        <v>0</v>
      </c>
      <c r="H563">
        <f t="shared" si="92"/>
        <v>0.26570305027101715</v>
      </c>
      <c r="I563">
        <f t="shared" si="93"/>
        <v>-1.0638297872340428</v>
      </c>
      <c r="J563">
        <f t="shared" si="94"/>
        <v>1.0638297872340428</v>
      </c>
      <c r="K563">
        <f t="shared" si="95"/>
        <v>0.49999999999999989</v>
      </c>
      <c r="L563">
        <f t="shared" si="96"/>
        <v>0.49999999999999989</v>
      </c>
      <c r="M563">
        <f t="shared" si="97"/>
        <v>2.0000000000000004</v>
      </c>
      <c r="N563">
        <f t="shared" si="98"/>
        <v>2.0000000000000004</v>
      </c>
    </row>
    <row r="564" spans="1:14" x14ac:dyDescent="0.25">
      <c r="A564" s="4">
        <f>IF('True_Odds_Calculator_2-way'!A565="","",'True_Odds_Calculator_2-way'!A565)</f>
        <v>2.2200000000000002</v>
      </c>
      <c r="B564" s="4">
        <f>IF('True_Odds_Calculator_2-way'!B565="","",'True_Odds_Calculator_2-way'!B565)</f>
        <v>1.71</v>
      </c>
      <c r="C564" s="4">
        <f t="shared" si="88"/>
        <v>0.4504504504504504</v>
      </c>
      <c r="D564">
        <f t="shared" si="89"/>
        <v>0.58479532163742687</v>
      </c>
      <c r="E564">
        <f t="shared" si="90"/>
        <v>3.5245772087877381E-2</v>
      </c>
      <c r="F564">
        <f t="shared" si="91"/>
        <v>-0.2281755439650176</v>
      </c>
      <c r="G564">
        <v>0</v>
      </c>
      <c r="H564">
        <f t="shared" si="92"/>
        <v>0.26342131605289498</v>
      </c>
      <c r="I564">
        <f t="shared" si="93"/>
        <v>-1.0744616281415775</v>
      </c>
      <c r="J564">
        <f t="shared" si="94"/>
        <v>1.0744616281415775</v>
      </c>
      <c r="K564">
        <f t="shared" si="95"/>
        <v>0.43274247509065539</v>
      </c>
      <c r="L564">
        <f t="shared" si="96"/>
        <v>0.56725752490934445</v>
      </c>
      <c r="M564">
        <f t="shared" si="97"/>
        <v>2.310843186332725</v>
      </c>
      <c r="N564">
        <f t="shared" si="98"/>
        <v>1.7628677559805201</v>
      </c>
    </row>
    <row r="565" spans="1:14" x14ac:dyDescent="0.25">
      <c r="A565" s="4">
        <f>IF('True_Odds_Calculator_2-way'!A566="","",'True_Odds_Calculator_2-way'!A566)</f>
        <v>1.93</v>
      </c>
      <c r="B565" s="4">
        <f>IF('True_Odds_Calculator_2-way'!B566="","",'True_Odds_Calculator_2-way'!B566)</f>
        <v>1.96</v>
      </c>
      <c r="C565" s="4">
        <f t="shared" si="88"/>
        <v>0.5181347150259068</v>
      </c>
      <c r="D565">
        <f t="shared" si="89"/>
        <v>0.51020408163265307</v>
      </c>
      <c r="E565">
        <f t="shared" si="90"/>
        <v>2.8338796658559762E-2</v>
      </c>
      <c r="F565">
        <f t="shared" si="91"/>
        <v>-0.23601564978322942</v>
      </c>
      <c r="G565">
        <v>0</v>
      </c>
      <c r="H565">
        <f t="shared" si="92"/>
        <v>0.26435444644178918</v>
      </c>
      <c r="I565">
        <f t="shared" si="93"/>
        <v>-1.0583343916682539</v>
      </c>
      <c r="J565">
        <f t="shared" si="94"/>
        <v>1.0583343916682539</v>
      </c>
      <c r="K565">
        <f t="shared" si="95"/>
        <v>0.50396850395275605</v>
      </c>
      <c r="L565">
        <f t="shared" si="96"/>
        <v>0.49603149604724417</v>
      </c>
      <c r="M565">
        <f t="shared" si="97"/>
        <v>1.9842509842514759</v>
      </c>
      <c r="N565">
        <f t="shared" si="98"/>
        <v>2.0160010160015238</v>
      </c>
    </row>
    <row r="566" spans="1:14" x14ac:dyDescent="0.25">
      <c r="A566" s="4">
        <f>IF('True_Odds_Calculator_2-way'!A567="","",'True_Odds_Calculator_2-way'!A567)</f>
        <v>1.88</v>
      </c>
      <c r="B566" s="4">
        <f>IF('True_Odds_Calculator_2-way'!B567="","",'True_Odds_Calculator_2-way'!B567)</f>
        <v>2.0099999999999998</v>
      </c>
      <c r="C566" s="4">
        <f t="shared" si="88"/>
        <v>0.53191489361702127</v>
      </c>
      <c r="D566">
        <f t="shared" si="89"/>
        <v>0.49751243781094534</v>
      </c>
      <c r="E566">
        <f t="shared" si="90"/>
        <v>2.9427331427966497E-2</v>
      </c>
      <c r="F566">
        <f t="shared" si="91"/>
        <v>-0.23520694400338749</v>
      </c>
      <c r="G566">
        <v>0</v>
      </c>
      <c r="H566">
        <f t="shared" si="92"/>
        <v>0.26463427543135393</v>
      </c>
      <c r="I566">
        <f t="shared" si="93"/>
        <v>-1.060713208766217</v>
      </c>
      <c r="J566">
        <f t="shared" si="94"/>
        <v>1.060713208766217</v>
      </c>
      <c r="K566">
        <f t="shared" si="95"/>
        <v>0.5172161542198922</v>
      </c>
      <c r="L566">
        <f t="shared" si="96"/>
        <v>0.48278384578010813</v>
      </c>
      <c r="M566">
        <f t="shared" si="97"/>
        <v>1.9334276237142709</v>
      </c>
      <c r="N566">
        <f t="shared" si="98"/>
        <v>2.0713203408538785</v>
      </c>
    </row>
    <row r="567" spans="1:14" x14ac:dyDescent="0.25">
      <c r="A567" s="4">
        <f>IF('True_Odds_Calculator_2-way'!A568="","",'True_Odds_Calculator_2-way'!A568)</f>
        <v>2.25</v>
      </c>
      <c r="B567" s="4">
        <f>IF('True_Odds_Calculator_2-way'!B568="","",'True_Odds_Calculator_2-way'!B568)</f>
        <v>1.71</v>
      </c>
      <c r="C567" s="4">
        <f t="shared" si="88"/>
        <v>0.44444444444444442</v>
      </c>
      <c r="D567">
        <f t="shared" si="89"/>
        <v>0.58479532163742687</v>
      </c>
      <c r="E567">
        <f t="shared" si="90"/>
        <v>2.9239766081871288E-2</v>
      </c>
      <c r="F567">
        <f t="shared" si="91"/>
        <v>-0.2306692657569851</v>
      </c>
      <c r="G567">
        <v>0</v>
      </c>
      <c r="H567">
        <f t="shared" si="92"/>
        <v>0.25990903183885639</v>
      </c>
      <c r="I567">
        <f t="shared" si="93"/>
        <v>-1.0614897848685503</v>
      </c>
      <c r="J567">
        <f t="shared" si="94"/>
        <v>1.0614897848685503</v>
      </c>
      <c r="K567">
        <f t="shared" si="95"/>
        <v>0.42976330383488626</v>
      </c>
      <c r="L567">
        <f t="shared" si="96"/>
        <v>0.57023669616511363</v>
      </c>
      <c r="M567">
        <f t="shared" si="97"/>
        <v>2.3268622310856886</v>
      </c>
      <c r="N567">
        <f t="shared" si="98"/>
        <v>1.753657747256671</v>
      </c>
    </row>
    <row r="568" spans="1:14" x14ac:dyDescent="0.25">
      <c r="A568" s="4">
        <f>IF('True_Odds_Calculator_2-way'!A569="","",'True_Odds_Calculator_2-way'!A569)</f>
        <v>1.69</v>
      </c>
      <c r="B568" s="4">
        <f>IF('True_Odds_Calculator_2-way'!B569="","",'True_Odds_Calculator_2-way'!B569)</f>
        <v>2.27</v>
      </c>
      <c r="C568" s="4">
        <f t="shared" si="88"/>
        <v>0.59171597633136097</v>
      </c>
      <c r="D568">
        <f t="shared" si="89"/>
        <v>0.44052863436123346</v>
      </c>
      <c r="E568">
        <f t="shared" si="90"/>
        <v>3.2244610692594433E-2</v>
      </c>
      <c r="F568">
        <f t="shared" si="91"/>
        <v>-0.22842322029038398</v>
      </c>
      <c r="G568">
        <v>0</v>
      </c>
      <c r="H568">
        <f t="shared" si="92"/>
        <v>0.26066783098297841</v>
      </c>
      <c r="I568">
        <f t="shared" si="93"/>
        <v>-1.0682517037726924</v>
      </c>
      <c r="J568">
        <f t="shared" si="94"/>
        <v>1.0682517037726924</v>
      </c>
      <c r="K568">
        <f t="shared" si="95"/>
        <v>0.57567419307584422</v>
      </c>
      <c r="L568">
        <f t="shared" si="96"/>
        <v>0.42432580692415584</v>
      </c>
      <c r="M568">
        <f t="shared" si="97"/>
        <v>1.7370936756031574</v>
      </c>
      <c r="N568">
        <f t="shared" si="98"/>
        <v>2.3566796637913199</v>
      </c>
    </row>
    <row r="569" spans="1:14" x14ac:dyDescent="0.25">
      <c r="A569" s="4">
        <f>IF('True_Odds_Calculator_2-way'!A570="","",'True_Odds_Calculator_2-way'!A570)</f>
        <v>1.81</v>
      </c>
      <c r="B569" s="4">
        <f>IF('True_Odds_Calculator_2-way'!B570="","",'True_Odds_Calculator_2-way'!B570)</f>
        <v>2.09</v>
      </c>
      <c r="C569" s="4">
        <f t="shared" si="88"/>
        <v>0.5524861878453039</v>
      </c>
      <c r="D569">
        <f t="shared" si="89"/>
        <v>0.47846889952153115</v>
      </c>
      <c r="E569">
        <f t="shared" si="90"/>
        <v>3.0955087366835166E-2</v>
      </c>
      <c r="F569">
        <f t="shared" si="91"/>
        <v>-0.23339237093235332</v>
      </c>
      <c r="G569">
        <v>0</v>
      </c>
      <c r="H569">
        <f t="shared" si="92"/>
        <v>0.26434745829918849</v>
      </c>
      <c r="I569">
        <f t="shared" si="93"/>
        <v>-1.064251428023502</v>
      </c>
      <c r="J569">
        <f t="shared" si="94"/>
        <v>1.064251428023502</v>
      </c>
      <c r="K569">
        <f t="shared" si="95"/>
        <v>0.53704433642160887</v>
      </c>
      <c r="L569">
        <f t="shared" si="96"/>
        <v>0.46295566357839102</v>
      </c>
      <c r="M569">
        <f t="shared" si="97"/>
        <v>1.8620436566990362</v>
      </c>
      <c r="N569">
        <f t="shared" si="98"/>
        <v>2.1600340565456171</v>
      </c>
    </row>
    <row r="570" spans="1:14" x14ac:dyDescent="0.25">
      <c r="A570" s="4">
        <f>IF('True_Odds_Calculator_2-way'!A571="","",'True_Odds_Calculator_2-way'!A571)</f>
        <v>1.6</v>
      </c>
      <c r="B570" s="4">
        <f>IF('True_Odds_Calculator_2-way'!B571="","",'True_Odds_Calculator_2-way'!B571)</f>
        <v>2.44</v>
      </c>
      <c r="C570" s="4">
        <f t="shared" si="88"/>
        <v>0.625</v>
      </c>
      <c r="D570">
        <f t="shared" si="89"/>
        <v>0.4098360655737705</v>
      </c>
      <c r="E570">
        <f t="shared" si="90"/>
        <v>3.4836065573770503E-2</v>
      </c>
      <c r="F570">
        <f t="shared" si="91"/>
        <v>-0.22131147540983609</v>
      </c>
      <c r="G570">
        <v>0</v>
      </c>
      <c r="H570">
        <f t="shared" si="92"/>
        <v>0.25614754098360659</v>
      </c>
      <c r="I570">
        <f t="shared" si="93"/>
        <v>-1.075828707279838</v>
      </c>
      <c r="J570">
        <f t="shared" si="94"/>
        <v>1.075828707279838</v>
      </c>
      <c r="K570">
        <f t="shared" si="95"/>
        <v>0.60771904394073795</v>
      </c>
      <c r="L570">
        <f t="shared" si="96"/>
        <v>0.39228095605926194</v>
      </c>
      <c r="M570">
        <f t="shared" si="97"/>
        <v>1.6454972243679031</v>
      </c>
      <c r="N570">
        <f t="shared" si="98"/>
        <v>2.5491933384829668</v>
      </c>
    </row>
    <row r="571" spans="1:14" x14ac:dyDescent="0.25">
      <c r="A571" s="4">
        <f>IF('True_Odds_Calculator_2-way'!A572="","",'True_Odds_Calculator_2-way'!A572)</f>
        <v>2.17</v>
      </c>
      <c r="B571" s="4">
        <f>IF('True_Odds_Calculator_2-way'!B572="","",'True_Odds_Calculator_2-way'!B572)</f>
        <v>1.75</v>
      </c>
      <c r="C571" s="4">
        <f t="shared" si="88"/>
        <v>0.46082949308755761</v>
      </c>
      <c r="D571">
        <f t="shared" si="89"/>
        <v>0.5714285714285714</v>
      </c>
      <c r="E571">
        <f t="shared" si="90"/>
        <v>3.2258064516129004E-2</v>
      </c>
      <c r="F571">
        <f t="shared" si="91"/>
        <v>-0.23107307439104674</v>
      </c>
      <c r="G571">
        <v>0</v>
      </c>
      <c r="H571">
        <f t="shared" si="92"/>
        <v>0.26333113890717574</v>
      </c>
      <c r="I571">
        <f t="shared" si="93"/>
        <v>-1.0675210253672476</v>
      </c>
      <c r="J571">
        <f t="shared" si="94"/>
        <v>1.0675210253672476</v>
      </c>
      <c r="K571">
        <f t="shared" si="95"/>
        <v>0.44464214228514221</v>
      </c>
      <c r="L571">
        <f t="shared" si="96"/>
        <v>0.55535785771485779</v>
      </c>
      <c r="M571">
        <f t="shared" si="97"/>
        <v>2.2489995996796797</v>
      </c>
      <c r="N571">
        <f t="shared" si="98"/>
        <v>1.8006407690254356</v>
      </c>
    </row>
    <row r="572" spans="1:14" x14ac:dyDescent="0.25">
      <c r="A572" s="4">
        <f>IF('True_Odds_Calculator_2-way'!A573="","",'True_Odds_Calculator_2-way'!A573)</f>
        <v>2.5299999999999998</v>
      </c>
      <c r="B572" s="4">
        <f>IF('True_Odds_Calculator_2-way'!B573="","",'True_Odds_Calculator_2-way'!B573)</f>
        <v>1.56</v>
      </c>
      <c r="C572" s="4">
        <f t="shared" si="88"/>
        <v>0.39525691699604748</v>
      </c>
      <c r="D572">
        <f t="shared" si="89"/>
        <v>0.64102564102564097</v>
      </c>
      <c r="E572">
        <f t="shared" si="90"/>
        <v>3.6282558021688338E-2</v>
      </c>
      <c r="F572">
        <f t="shared" si="91"/>
        <v>-0.21708726056552163</v>
      </c>
      <c r="G572">
        <v>0</v>
      </c>
      <c r="H572">
        <f t="shared" si="92"/>
        <v>0.25336981858720992</v>
      </c>
      <c r="I572">
        <f t="shared" si="93"/>
        <v>-1.0803395392536068</v>
      </c>
      <c r="J572">
        <f t="shared" si="94"/>
        <v>1.0803395392536068</v>
      </c>
      <c r="K572">
        <f t="shared" si="95"/>
        <v>0.3769432136417431</v>
      </c>
      <c r="L572">
        <f t="shared" si="96"/>
        <v>0.6230567863582569</v>
      </c>
      <c r="M572">
        <f t="shared" si="97"/>
        <v>2.6529194950580188</v>
      </c>
      <c r="N572">
        <f t="shared" si="98"/>
        <v>1.6049901419820203</v>
      </c>
    </row>
    <row r="573" spans="1:14" x14ac:dyDescent="0.25">
      <c r="A573" s="4">
        <f>IF('True_Odds_Calculator_2-way'!A574="","",'True_Odds_Calculator_2-way'!A574)</f>
        <v>1.89</v>
      </c>
      <c r="B573" s="4">
        <f>IF('True_Odds_Calculator_2-way'!B574="","",'True_Odds_Calculator_2-way'!B574)</f>
        <v>2</v>
      </c>
      <c r="C573" s="4">
        <f t="shared" si="88"/>
        <v>0.52910052910052918</v>
      </c>
      <c r="D573">
        <f t="shared" si="89"/>
        <v>0.5</v>
      </c>
      <c r="E573">
        <f t="shared" si="90"/>
        <v>2.9100529100529293E-2</v>
      </c>
      <c r="F573">
        <f t="shared" si="91"/>
        <v>-0.23544973544973535</v>
      </c>
      <c r="G573">
        <v>0</v>
      </c>
      <c r="H573">
        <f t="shared" si="92"/>
        <v>0.26455026455026459</v>
      </c>
      <c r="I573">
        <f t="shared" si="93"/>
        <v>-1.0599978800063603</v>
      </c>
      <c r="J573">
        <f t="shared" si="94"/>
        <v>1.0599978800063603</v>
      </c>
      <c r="K573">
        <f t="shared" si="95"/>
        <v>0.51456260722126923</v>
      </c>
      <c r="L573">
        <f t="shared" si="96"/>
        <v>0.48543739277873066</v>
      </c>
      <c r="M573">
        <f t="shared" si="97"/>
        <v>1.9433981132056606</v>
      </c>
      <c r="N573">
        <f t="shared" si="98"/>
        <v>2.0599978800063603</v>
      </c>
    </row>
    <row r="574" spans="1:14" x14ac:dyDescent="0.25">
      <c r="A574" s="4">
        <f>IF('True_Odds_Calculator_2-way'!A575="","",'True_Odds_Calculator_2-way'!A575)</f>
        <v>1.94</v>
      </c>
      <c r="B574" s="4">
        <f>IF('True_Odds_Calculator_2-way'!B575="","",'True_Odds_Calculator_2-way'!B575)</f>
        <v>1.94</v>
      </c>
      <c r="C574" s="4">
        <f t="shared" si="88"/>
        <v>0.51546391752577325</v>
      </c>
      <c r="D574">
        <f t="shared" si="89"/>
        <v>0.51546391752577325</v>
      </c>
      <c r="E574">
        <f t="shared" si="90"/>
        <v>3.0927835051546504E-2</v>
      </c>
      <c r="F574">
        <f t="shared" si="91"/>
        <v>-0.23477521521947065</v>
      </c>
      <c r="G574">
        <v>0</v>
      </c>
      <c r="H574">
        <f t="shared" si="92"/>
        <v>0.26570305027101715</v>
      </c>
      <c r="I574">
        <f t="shared" si="93"/>
        <v>-1.0638297872340428</v>
      </c>
      <c r="J574">
        <f t="shared" si="94"/>
        <v>1.0638297872340428</v>
      </c>
      <c r="K574">
        <f t="shared" si="95"/>
        <v>0.49999999999999989</v>
      </c>
      <c r="L574">
        <f t="shared" si="96"/>
        <v>0.49999999999999989</v>
      </c>
      <c r="M574">
        <f t="shared" si="97"/>
        <v>2.0000000000000004</v>
      </c>
      <c r="N574">
        <f t="shared" si="98"/>
        <v>2.0000000000000004</v>
      </c>
    </row>
    <row r="575" spans="1:14" x14ac:dyDescent="0.25">
      <c r="A575" s="4">
        <f>IF('True_Odds_Calculator_2-way'!A576="","",'True_Odds_Calculator_2-way'!A576)</f>
        <v>2.14</v>
      </c>
      <c r="B575" s="4">
        <f>IF('True_Odds_Calculator_2-way'!B576="","",'True_Odds_Calculator_2-way'!B576)</f>
        <v>1.76</v>
      </c>
      <c r="C575" s="4">
        <f t="shared" si="88"/>
        <v>0.46728971962616822</v>
      </c>
      <c r="D575">
        <f t="shared" si="89"/>
        <v>0.56818181818181823</v>
      </c>
      <c r="E575">
        <f t="shared" si="90"/>
        <v>3.5471537807986397E-2</v>
      </c>
      <c r="F575">
        <f t="shared" si="91"/>
        <v>-0.23003398470688197</v>
      </c>
      <c r="G575">
        <v>0</v>
      </c>
      <c r="H575">
        <f t="shared" si="92"/>
        <v>0.26550552251486831</v>
      </c>
      <c r="I575">
        <f t="shared" si="93"/>
        <v>-1.0743376064838499</v>
      </c>
      <c r="J575">
        <f t="shared" si="94"/>
        <v>1.0743376064838499</v>
      </c>
      <c r="K575">
        <f t="shared" si="95"/>
        <v>0.4494897427831781</v>
      </c>
      <c r="L575">
        <f t="shared" si="96"/>
        <v>0.55051025721682212</v>
      </c>
      <c r="M575">
        <f t="shared" si="97"/>
        <v>2.2247448713915889</v>
      </c>
      <c r="N575">
        <f t="shared" si="98"/>
        <v>1.8164965809277254</v>
      </c>
    </row>
    <row r="576" spans="1:14" x14ac:dyDescent="0.25">
      <c r="A576" s="4">
        <f>IF('True_Odds_Calculator_2-way'!A577="","",'True_Odds_Calculator_2-way'!A577)</f>
        <v>1.92</v>
      </c>
      <c r="B576" s="4">
        <f>IF('True_Odds_Calculator_2-way'!B577="","",'True_Odds_Calculator_2-way'!B577)</f>
        <v>1.97</v>
      </c>
      <c r="C576" s="4">
        <f t="shared" si="88"/>
        <v>0.52083333333333337</v>
      </c>
      <c r="D576">
        <f t="shared" si="89"/>
        <v>0.50761421319796951</v>
      </c>
      <c r="E576">
        <f t="shared" si="90"/>
        <v>2.844754653130277E-2</v>
      </c>
      <c r="F576">
        <f t="shared" si="91"/>
        <v>-0.2359348561759731</v>
      </c>
      <c r="G576">
        <v>0</v>
      </c>
      <c r="H576">
        <f t="shared" si="92"/>
        <v>0.26438240270727581</v>
      </c>
      <c r="I576">
        <f t="shared" si="93"/>
        <v>-1.0585715534396718</v>
      </c>
      <c r="J576">
        <f t="shared" si="94"/>
        <v>1.0585715534396718</v>
      </c>
      <c r="K576">
        <f t="shared" si="95"/>
        <v>0.50661491420873006</v>
      </c>
      <c r="L576">
        <f t="shared" si="96"/>
        <v>0.49338508579127022</v>
      </c>
      <c r="M576">
        <f t="shared" si="97"/>
        <v>1.9738858291644976</v>
      </c>
      <c r="N576">
        <f t="shared" si="98"/>
        <v>2.0268144068364817</v>
      </c>
    </row>
    <row r="577" spans="1:14" x14ac:dyDescent="0.25">
      <c r="A577" s="4">
        <f>IF('True_Odds_Calculator_2-way'!A578="","",'True_Odds_Calculator_2-way'!A578)</f>
        <v>1.78</v>
      </c>
      <c r="B577" s="4">
        <f>IF('True_Odds_Calculator_2-way'!B578="","",'True_Odds_Calculator_2-way'!B578)</f>
        <v>2.12</v>
      </c>
      <c r="C577" s="4">
        <f t="shared" si="88"/>
        <v>0.5617977528089888</v>
      </c>
      <c r="D577">
        <f t="shared" si="89"/>
        <v>0.47169811320754712</v>
      </c>
      <c r="E577">
        <f t="shared" si="90"/>
        <v>3.3495866016535869E-2</v>
      </c>
      <c r="F577">
        <f t="shared" si="91"/>
        <v>-0.23150307398770409</v>
      </c>
      <c r="G577">
        <v>0</v>
      </c>
      <c r="H577">
        <f t="shared" si="92"/>
        <v>0.26499894000423996</v>
      </c>
      <c r="I577">
        <f t="shared" si="93"/>
        <v>-1.0699012312772822</v>
      </c>
      <c r="J577">
        <f t="shared" si="94"/>
        <v>1.0699012312772822</v>
      </c>
      <c r="K577">
        <f t="shared" si="95"/>
        <v>0.54510083634166528</v>
      </c>
      <c r="L577">
        <f t="shared" si="96"/>
        <v>0.45489916365833472</v>
      </c>
      <c r="M577">
        <f t="shared" si="97"/>
        <v>1.83452296039628</v>
      </c>
      <c r="N577">
        <f t="shared" si="98"/>
        <v>2.1982893790305562</v>
      </c>
    </row>
    <row r="578" spans="1:14" x14ac:dyDescent="0.25">
      <c r="A578" s="4">
        <f>IF('True_Odds_Calculator_2-way'!A579="","",'True_Odds_Calculator_2-way'!A579)</f>
        <v>2.2000000000000002</v>
      </c>
      <c r="B578" s="4">
        <f>IF('True_Odds_Calculator_2-way'!B579="","",'True_Odds_Calculator_2-way'!B579)</f>
        <v>1.72</v>
      </c>
      <c r="C578" s="4">
        <f t="shared" si="88"/>
        <v>0.45454545454545453</v>
      </c>
      <c r="D578">
        <f t="shared" si="89"/>
        <v>0.58139534883720934</v>
      </c>
      <c r="E578">
        <f t="shared" si="90"/>
        <v>3.5940803382663811E-2</v>
      </c>
      <c r="F578">
        <f t="shared" si="91"/>
        <v>-0.22832980972515859</v>
      </c>
      <c r="G578">
        <v>0</v>
      </c>
      <c r="H578">
        <f t="shared" si="92"/>
        <v>0.26427061310782241</v>
      </c>
      <c r="I578">
        <f t="shared" si="93"/>
        <v>-1.075828707279838</v>
      </c>
      <c r="J578">
        <f t="shared" si="94"/>
        <v>1.075828707279838</v>
      </c>
      <c r="K578">
        <f t="shared" si="95"/>
        <v>0.4364916731037084</v>
      </c>
      <c r="L578">
        <f t="shared" si="96"/>
        <v>0.5635083268962916</v>
      </c>
      <c r="M578">
        <f t="shared" si="97"/>
        <v>2.2909944487358058</v>
      </c>
      <c r="N578">
        <f t="shared" si="98"/>
        <v>1.7745966692414832</v>
      </c>
    </row>
    <row r="579" spans="1:14" x14ac:dyDescent="0.25">
      <c r="A579" s="4">
        <f>IF('True_Odds_Calculator_2-way'!A580="","",'True_Odds_Calculator_2-way'!A580)</f>
        <v>1.85</v>
      </c>
      <c r="B579" s="4">
        <f>IF('True_Odds_Calculator_2-way'!B580="","",'True_Odds_Calculator_2-way'!B580)</f>
        <v>2.0499999999999998</v>
      </c>
      <c r="C579" s="4">
        <f t="shared" ref="C579:C642" si="99">1/A579</f>
        <v>0.54054054054054046</v>
      </c>
      <c r="D579">
        <f t="shared" ref="D579:D642" si="100">1/B579</f>
        <v>0.48780487804878053</v>
      </c>
      <c r="E579">
        <f t="shared" ref="E579:E642" si="101">C579+D579-1</f>
        <v>2.8345418589321048E-2</v>
      </c>
      <c r="F579">
        <f t="shared" ref="F579:F642" si="102">C579+D579-(C579*D579)-1</f>
        <v>-0.2353328938694792</v>
      </c>
      <c r="G579">
        <v>0</v>
      </c>
      <c r="H579">
        <f t="shared" ref="H579:H642" si="103">C579*D579</f>
        <v>0.26367831245880025</v>
      </c>
      <c r="I579">
        <f t="shared" ref="I579:I642" si="104">((-4*F579*H579)^0.5)/(2*F579)</f>
        <v>-1.0585122480499263</v>
      </c>
      <c r="J579">
        <f t="shared" ref="J579:J642" si="105">(-((-4*F579*H579)^0.5))/(2*F579)</f>
        <v>1.0585122480499263</v>
      </c>
      <c r="K579">
        <f t="shared" ref="K579:K642" si="106">IF(A579="","",(C579/($J579+C579-($J579*C579))))</f>
        <v>0.52638909307720383</v>
      </c>
      <c r="L579">
        <f t="shared" ref="L579:L642" si="107">IF(B579="","",(D579/($J579+D579-($J579*D579))))</f>
        <v>0.47361090692279612</v>
      </c>
      <c r="M579">
        <f t="shared" ref="M579:M642" si="108">IF(A579="","",1/K579)</f>
        <v>1.8997354108424378</v>
      </c>
      <c r="N579">
        <f t="shared" ref="N579:N642" si="109">IF(B579="","",1/L579)</f>
        <v>2.1114378604524222</v>
      </c>
    </row>
    <row r="580" spans="1:14" x14ac:dyDescent="0.25">
      <c r="A580" s="4">
        <f>IF('True_Odds_Calculator_2-way'!A581="","",'True_Odds_Calculator_2-way'!A581)</f>
        <v>1.72</v>
      </c>
      <c r="B580" s="4">
        <f>IF('True_Odds_Calculator_2-way'!B581="","",'True_Odds_Calculator_2-way'!B581)</f>
        <v>2.21</v>
      </c>
      <c r="C580" s="4">
        <f t="shared" si="99"/>
        <v>0.58139534883720934</v>
      </c>
      <c r="D580">
        <f t="shared" si="100"/>
        <v>0.45248868778280543</v>
      </c>
      <c r="E580">
        <f t="shared" si="101"/>
        <v>3.3884036620014824E-2</v>
      </c>
      <c r="F580">
        <f t="shared" si="102"/>
        <v>-0.2291907818583605</v>
      </c>
      <c r="G580">
        <v>0</v>
      </c>
      <c r="H580">
        <f t="shared" si="103"/>
        <v>0.26307481847837527</v>
      </c>
      <c r="I580">
        <f t="shared" si="104"/>
        <v>-1.0713739108887084</v>
      </c>
      <c r="J580">
        <f t="shared" si="105"/>
        <v>1.0713739108887084</v>
      </c>
      <c r="K580">
        <f t="shared" si="106"/>
        <v>0.56452867108930049</v>
      </c>
      <c r="L580">
        <f t="shared" si="107"/>
        <v>0.43547132891069945</v>
      </c>
      <c r="M580">
        <f t="shared" si="108"/>
        <v>1.7713892158398703</v>
      </c>
      <c r="N580">
        <f t="shared" si="109"/>
        <v>2.2963624321753371</v>
      </c>
    </row>
    <row r="581" spans="1:14" x14ac:dyDescent="0.25">
      <c r="A581" s="4">
        <f>IF('True_Odds_Calculator_2-way'!A582="","",'True_Odds_Calculator_2-way'!A582)</f>
        <v>2.08</v>
      </c>
      <c r="B581" s="4">
        <f>IF('True_Odds_Calculator_2-way'!B582="","",'True_Odds_Calculator_2-way'!B582)</f>
        <v>1.81</v>
      </c>
      <c r="C581" s="4">
        <f t="shared" si="99"/>
        <v>0.48076923076923073</v>
      </c>
      <c r="D581">
        <f t="shared" si="100"/>
        <v>0.5524861878453039</v>
      </c>
      <c r="E581">
        <f t="shared" si="101"/>
        <v>3.3255418614534626E-2</v>
      </c>
      <c r="F581">
        <f t="shared" si="102"/>
        <v>-0.23236294092647691</v>
      </c>
      <c r="G581">
        <v>0</v>
      </c>
      <c r="H581">
        <f t="shared" si="103"/>
        <v>0.26561835954101148</v>
      </c>
      <c r="I581">
        <f t="shared" si="104"/>
        <v>-1.0691671651659735</v>
      </c>
      <c r="J581">
        <f t="shared" si="105"/>
        <v>1.0691671651659735</v>
      </c>
      <c r="K581">
        <f t="shared" si="106"/>
        <v>0.4641016151377545</v>
      </c>
      <c r="L581">
        <f t="shared" si="107"/>
        <v>0.5358983848622455</v>
      </c>
      <c r="M581">
        <f t="shared" si="108"/>
        <v>2.1547005383792519</v>
      </c>
      <c r="N581">
        <f t="shared" si="109"/>
        <v>1.8660254037844384</v>
      </c>
    </row>
    <row r="582" spans="1:14" x14ac:dyDescent="0.25">
      <c r="A582" s="4">
        <f>IF('True_Odds_Calculator_2-way'!A583="","",'True_Odds_Calculator_2-way'!A583)</f>
        <v>2.08</v>
      </c>
      <c r="B582" s="4">
        <f>IF('True_Odds_Calculator_2-way'!B583="","",'True_Odds_Calculator_2-way'!B583)</f>
        <v>1.81</v>
      </c>
      <c r="C582" s="4">
        <f t="shared" si="99"/>
        <v>0.48076923076923073</v>
      </c>
      <c r="D582">
        <f t="shared" si="100"/>
        <v>0.5524861878453039</v>
      </c>
      <c r="E582">
        <f t="shared" si="101"/>
        <v>3.3255418614534626E-2</v>
      </c>
      <c r="F582">
        <f t="shared" si="102"/>
        <v>-0.23236294092647691</v>
      </c>
      <c r="G582">
        <v>0</v>
      </c>
      <c r="H582">
        <f t="shared" si="103"/>
        <v>0.26561835954101148</v>
      </c>
      <c r="I582">
        <f t="shared" si="104"/>
        <v>-1.0691671651659735</v>
      </c>
      <c r="J582">
        <f t="shared" si="105"/>
        <v>1.0691671651659735</v>
      </c>
      <c r="K582">
        <f t="shared" si="106"/>
        <v>0.4641016151377545</v>
      </c>
      <c r="L582">
        <f t="shared" si="107"/>
        <v>0.5358983848622455</v>
      </c>
      <c r="M582">
        <f t="shared" si="108"/>
        <v>2.1547005383792519</v>
      </c>
      <c r="N582">
        <f t="shared" si="109"/>
        <v>1.8660254037844384</v>
      </c>
    </row>
    <row r="583" spans="1:14" x14ac:dyDescent="0.25">
      <c r="A583" s="4">
        <f>IF('True_Odds_Calculator_2-way'!A584="","",'True_Odds_Calculator_2-way'!A584)</f>
        <v>2.5099999999999998</v>
      </c>
      <c r="B583" s="4">
        <f>IF('True_Odds_Calculator_2-way'!B584="","",'True_Odds_Calculator_2-way'!B584)</f>
        <v>1.57</v>
      </c>
      <c r="C583" s="4">
        <f t="shared" si="99"/>
        <v>0.39840637450199207</v>
      </c>
      <c r="D583">
        <f t="shared" si="100"/>
        <v>0.63694267515923564</v>
      </c>
      <c r="E583">
        <f t="shared" si="101"/>
        <v>3.5349049661227649E-2</v>
      </c>
      <c r="F583">
        <f t="shared" si="102"/>
        <v>-0.21841297231456347</v>
      </c>
      <c r="G583">
        <v>0</v>
      </c>
      <c r="H583">
        <f t="shared" si="103"/>
        <v>0.25376202197579112</v>
      </c>
      <c r="I583">
        <f t="shared" si="104"/>
        <v>-1.0778891454484929</v>
      </c>
      <c r="J583">
        <f t="shared" si="105"/>
        <v>1.0778891454484929</v>
      </c>
      <c r="K583">
        <f t="shared" si="106"/>
        <v>0.3805736037101255</v>
      </c>
      <c r="L583">
        <f t="shared" si="107"/>
        <v>0.61942639628987439</v>
      </c>
      <c r="M583">
        <f t="shared" si="108"/>
        <v>2.6276126096272243</v>
      </c>
      <c r="N583">
        <f t="shared" si="109"/>
        <v>1.6143968129056414</v>
      </c>
    </row>
    <row r="584" spans="1:14" x14ac:dyDescent="0.25">
      <c r="A584" s="4">
        <f>IF('True_Odds_Calculator_2-way'!A585="","",'True_Odds_Calculator_2-way'!A585)</f>
        <v>1.74</v>
      </c>
      <c r="B584" s="4">
        <f>IF('True_Odds_Calculator_2-way'!B585="","",'True_Odds_Calculator_2-way'!B585)</f>
        <v>2.19</v>
      </c>
      <c r="C584" s="4">
        <f t="shared" si="99"/>
        <v>0.57471264367816088</v>
      </c>
      <c r="D584">
        <f t="shared" si="100"/>
        <v>0.45662100456621008</v>
      </c>
      <c r="E584">
        <f t="shared" si="101"/>
        <v>3.1333648244370904E-2</v>
      </c>
      <c r="F584">
        <f t="shared" si="102"/>
        <v>-0.23109221644885325</v>
      </c>
      <c r="G584">
        <v>0</v>
      </c>
      <c r="H584">
        <f t="shared" si="103"/>
        <v>0.26242586469322415</v>
      </c>
      <c r="I584">
        <f t="shared" si="104"/>
        <v>-1.0656403571953759</v>
      </c>
      <c r="J584">
        <f t="shared" si="105"/>
        <v>1.0656403571953759</v>
      </c>
      <c r="K584">
        <f t="shared" si="106"/>
        <v>0.5591046698972264</v>
      </c>
      <c r="L584">
        <f t="shared" si="107"/>
        <v>0.4408953301027736</v>
      </c>
      <c r="M584">
        <f t="shared" si="108"/>
        <v>1.7885738643245783</v>
      </c>
      <c r="N584">
        <f t="shared" si="109"/>
        <v>2.2681120250624973</v>
      </c>
    </row>
    <row r="585" spans="1:14" x14ac:dyDescent="0.25">
      <c r="A585" s="4">
        <f>IF('True_Odds_Calculator_2-way'!A586="","",'True_Odds_Calculator_2-way'!A586)</f>
        <v>2.2000000000000002</v>
      </c>
      <c r="B585" s="4">
        <f>IF('True_Odds_Calculator_2-way'!B586="","",'True_Odds_Calculator_2-way'!B586)</f>
        <v>1.72</v>
      </c>
      <c r="C585" s="4">
        <f t="shared" si="99"/>
        <v>0.45454545454545453</v>
      </c>
      <c r="D585">
        <f t="shared" si="100"/>
        <v>0.58139534883720934</v>
      </c>
      <c r="E585">
        <f t="shared" si="101"/>
        <v>3.5940803382663811E-2</v>
      </c>
      <c r="F585">
        <f t="shared" si="102"/>
        <v>-0.22832980972515859</v>
      </c>
      <c r="G585">
        <v>0</v>
      </c>
      <c r="H585">
        <f t="shared" si="103"/>
        <v>0.26427061310782241</v>
      </c>
      <c r="I585">
        <f t="shared" si="104"/>
        <v>-1.075828707279838</v>
      </c>
      <c r="J585">
        <f t="shared" si="105"/>
        <v>1.075828707279838</v>
      </c>
      <c r="K585">
        <f t="shared" si="106"/>
        <v>0.4364916731037084</v>
      </c>
      <c r="L585">
        <f t="shared" si="107"/>
        <v>0.5635083268962916</v>
      </c>
      <c r="M585">
        <f t="shared" si="108"/>
        <v>2.2909944487358058</v>
      </c>
      <c r="N585">
        <f t="shared" si="109"/>
        <v>1.7745966692414832</v>
      </c>
    </row>
    <row r="586" spans="1:14" x14ac:dyDescent="0.25">
      <c r="A586" s="4">
        <f>IF('True_Odds_Calculator_2-way'!A587="","",'True_Odds_Calculator_2-way'!A587)</f>
        <v>1.98</v>
      </c>
      <c r="B586" s="4">
        <f>IF('True_Odds_Calculator_2-way'!B587="","",'True_Odds_Calculator_2-way'!B587)</f>
        <v>1.91</v>
      </c>
      <c r="C586" s="4">
        <f t="shared" si="99"/>
        <v>0.50505050505050508</v>
      </c>
      <c r="D586">
        <f t="shared" si="100"/>
        <v>0.52356020942408377</v>
      </c>
      <c r="E586">
        <f t="shared" si="101"/>
        <v>2.861071447458885E-2</v>
      </c>
      <c r="F586">
        <f t="shared" si="102"/>
        <v>-0.23581363371939279</v>
      </c>
      <c r="G586">
        <v>0</v>
      </c>
      <c r="H586">
        <f t="shared" si="103"/>
        <v>0.2644243481939817</v>
      </c>
      <c r="I586">
        <f t="shared" si="104"/>
        <v>-1.0589275952301447</v>
      </c>
      <c r="J586">
        <f t="shared" si="105"/>
        <v>1.0589275952301447</v>
      </c>
      <c r="K586">
        <f t="shared" si="106"/>
        <v>0.4907375632320416</v>
      </c>
      <c r="L586">
        <f t="shared" si="107"/>
        <v>0.50926243676795835</v>
      </c>
      <c r="M586">
        <f t="shared" si="108"/>
        <v>2.0377490433255412</v>
      </c>
      <c r="N586">
        <f t="shared" si="109"/>
        <v>1.9636241116594322</v>
      </c>
    </row>
    <row r="587" spans="1:14" x14ac:dyDescent="0.25">
      <c r="A587" s="4">
        <f>IF('True_Odds_Calculator_2-way'!A588="","",'True_Odds_Calculator_2-way'!A588)</f>
        <v>1.98</v>
      </c>
      <c r="B587" s="4">
        <f>IF('True_Odds_Calculator_2-way'!B588="","",'True_Odds_Calculator_2-way'!B588)</f>
        <v>1.91</v>
      </c>
      <c r="C587" s="4">
        <f t="shared" si="99"/>
        <v>0.50505050505050508</v>
      </c>
      <c r="D587">
        <f t="shared" si="100"/>
        <v>0.52356020942408377</v>
      </c>
      <c r="E587">
        <f t="shared" si="101"/>
        <v>2.861071447458885E-2</v>
      </c>
      <c r="F587">
        <f t="shared" si="102"/>
        <v>-0.23581363371939279</v>
      </c>
      <c r="G587">
        <v>0</v>
      </c>
      <c r="H587">
        <f t="shared" si="103"/>
        <v>0.2644243481939817</v>
      </c>
      <c r="I587">
        <f t="shared" si="104"/>
        <v>-1.0589275952301447</v>
      </c>
      <c r="J587">
        <f t="shared" si="105"/>
        <v>1.0589275952301447</v>
      </c>
      <c r="K587">
        <f t="shared" si="106"/>
        <v>0.4907375632320416</v>
      </c>
      <c r="L587">
        <f t="shared" si="107"/>
        <v>0.50926243676795835</v>
      </c>
      <c r="M587">
        <f t="shared" si="108"/>
        <v>2.0377490433255412</v>
      </c>
      <c r="N587">
        <f t="shared" si="109"/>
        <v>1.9636241116594322</v>
      </c>
    </row>
    <row r="588" spans="1:14" x14ac:dyDescent="0.25">
      <c r="A588" s="4">
        <f>IF('True_Odds_Calculator_2-way'!A589="","",'True_Odds_Calculator_2-way'!A589)</f>
        <v>2.1800000000000002</v>
      </c>
      <c r="B588" s="4">
        <f>IF('True_Odds_Calculator_2-way'!B589="","",'True_Odds_Calculator_2-way'!B589)</f>
        <v>1.74</v>
      </c>
      <c r="C588" s="4">
        <f t="shared" si="99"/>
        <v>0.4587155963302752</v>
      </c>
      <c r="D588">
        <f t="shared" si="100"/>
        <v>0.57471264367816088</v>
      </c>
      <c r="E588">
        <f t="shared" si="101"/>
        <v>3.3428240008436028E-2</v>
      </c>
      <c r="F588">
        <f t="shared" si="102"/>
        <v>-0.23020141305494057</v>
      </c>
      <c r="G588">
        <v>0</v>
      </c>
      <c r="H588">
        <f t="shared" si="103"/>
        <v>0.26362965306337655</v>
      </c>
      <c r="I588">
        <f t="shared" si="104"/>
        <v>-1.0701462561817372</v>
      </c>
      <c r="J588">
        <f t="shared" si="105"/>
        <v>1.0701462561817372</v>
      </c>
      <c r="K588">
        <f t="shared" si="106"/>
        <v>0.44193570658612125</v>
      </c>
      <c r="L588">
        <f t="shared" si="107"/>
        <v>0.55806429341387886</v>
      </c>
      <c r="M588">
        <f t="shared" si="108"/>
        <v>2.26277258229445</v>
      </c>
      <c r="N588">
        <f t="shared" si="109"/>
        <v>1.7919082295744857</v>
      </c>
    </row>
    <row r="589" spans="1:14" x14ac:dyDescent="0.25">
      <c r="A589" s="4">
        <f>IF('True_Odds_Calculator_2-way'!A590="","",'True_Odds_Calculator_2-way'!A590)</f>
        <v>2.33</v>
      </c>
      <c r="B589" s="4">
        <f>IF('True_Odds_Calculator_2-way'!B590="","",'True_Odds_Calculator_2-way'!B590)</f>
        <v>1.65</v>
      </c>
      <c r="C589" s="4">
        <f t="shared" si="99"/>
        <v>0.42918454935622319</v>
      </c>
      <c r="D589">
        <f t="shared" si="100"/>
        <v>0.60606060606060608</v>
      </c>
      <c r="E589">
        <f t="shared" si="101"/>
        <v>3.5245155416829377E-2</v>
      </c>
      <c r="F589">
        <f t="shared" si="102"/>
        <v>-0.22486669267785131</v>
      </c>
      <c r="G589">
        <v>0</v>
      </c>
      <c r="H589">
        <f t="shared" si="103"/>
        <v>0.26011184809468074</v>
      </c>
      <c r="I589">
        <f t="shared" si="104"/>
        <v>-1.0755175492958089</v>
      </c>
      <c r="J589">
        <f t="shared" si="105"/>
        <v>1.0755175492958089</v>
      </c>
      <c r="K589">
        <f t="shared" si="106"/>
        <v>0.41144841377386249</v>
      </c>
      <c r="L589">
        <f t="shared" si="107"/>
        <v>0.58855158622613757</v>
      </c>
      <c r="M589">
        <f t="shared" si="108"/>
        <v>2.4304383405634256</v>
      </c>
      <c r="N589">
        <f t="shared" si="109"/>
        <v>1.6990864070422753</v>
      </c>
    </row>
    <row r="590" spans="1:14" x14ac:dyDescent="0.25">
      <c r="A590" s="4">
        <f>IF('True_Odds_Calculator_2-way'!A591="","",'True_Odds_Calculator_2-way'!A591)</f>
        <v>2.4700000000000002</v>
      </c>
      <c r="B590" s="4">
        <f>IF('True_Odds_Calculator_2-way'!B591="","",'True_Odds_Calculator_2-way'!B591)</f>
        <v>1.59</v>
      </c>
      <c r="C590" s="4">
        <f t="shared" si="99"/>
        <v>0.40485829959514169</v>
      </c>
      <c r="D590">
        <f t="shared" si="100"/>
        <v>0.62893081761006286</v>
      </c>
      <c r="E590">
        <f t="shared" si="101"/>
        <v>3.37891172052045E-2</v>
      </c>
      <c r="F590">
        <f t="shared" si="102"/>
        <v>-0.22083874417538774</v>
      </c>
      <c r="G590">
        <v>0</v>
      </c>
      <c r="H590">
        <f t="shared" si="103"/>
        <v>0.25462786138059224</v>
      </c>
      <c r="I590">
        <f t="shared" si="104"/>
        <v>-1.0737800400040409</v>
      </c>
      <c r="J590">
        <f t="shared" si="105"/>
        <v>1.0737800400040409</v>
      </c>
      <c r="K590">
        <f t="shared" si="106"/>
        <v>0.38782889624489203</v>
      </c>
      <c r="L590">
        <f t="shared" si="107"/>
        <v>0.61217110375510797</v>
      </c>
      <c r="M590">
        <f t="shared" si="108"/>
        <v>2.5784566588059405</v>
      </c>
      <c r="N590">
        <f t="shared" si="109"/>
        <v>1.6335302236023845</v>
      </c>
    </row>
    <row r="591" spans="1:14" x14ac:dyDescent="0.25">
      <c r="A591" s="4">
        <f>IF('True_Odds_Calculator_2-way'!A592="","",'True_Odds_Calculator_2-way'!A592)</f>
        <v>2.4</v>
      </c>
      <c r="B591" s="4">
        <f>IF('True_Odds_Calculator_2-way'!B592="","",'True_Odds_Calculator_2-way'!B592)</f>
        <v>1.62</v>
      </c>
      <c r="C591" s="4">
        <f t="shared" si="99"/>
        <v>0.41666666666666669</v>
      </c>
      <c r="D591">
        <f t="shared" si="100"/>
        <v>0.61728395061728392</v>
      </c>
      <c r="E591">
        <f t="shared" si="101"/>
        <v>3.3950617283950546E-2</v>
      </c>
      <c r="F591">
        <f t="shared" si="102"/>
        <v>-0.22325102880658443</v>
      </c>
      <c r="G591">
        <v>0</v>
      </c>
      <c r="H591">
        <f t="shared" si="103"/>
        <v>0.25720164609053497</v>
      </c>
      <c r="I591">
        <f t="shared" si="104"/>
        <v>-1.0733469768527295</v>
      </c>
      <c r="J591">
        <f t="shared" si="105"/>
        <v>1.0733469768527295</v>
      </c>
      <c r="K591">
        <f t="shared" si="106"/>
        <v>0.3995707383438068</v>
      </c>
      <c r="L591">
        <f t="shared" si="107"/>
        <v>0.60042926165619326</v>
      </c>
      <c r="M591">
        <f t="shared" si="108"/>
        <v>2.502685767593821</v>
      </c>
      <c r="N591">
        <f t="shared" si="109"/>
        <v>1.6654751256486924</v>
      </c>
    </row>
    <row r="592" spans="1:14" x14ac:dyDescent="0.25">
      <c r="A592" s="4">
        <f>IF('True_Odds_Calculator_2-way'!A593="","",'True_Odds_Calculator_2-way'!A593)</f>
        <v>2.4300000000000002</v>
      </c>
      <c r="B592" s="4">
        <f>IF('True_Odds_Calculator_2-way'!B593="","",'True_Odds_Calculator_2-way'!B593)</f>
        <v>1.61</v>
      </c>
      <c r="C592" s="4">
        <f t="shared" si="99"/>
        <v>0.41152263374485593</v>
      </c>
      <c r="D592">
        <f t="shared" si="100"/>
        <v>0.6211180124223602</v>
      </c>
      <c r="E592">
        <f t="shared" si="101"/>
        <v>3.2640646167216181E-2</v>
      </c>
      <c r="F592">
        <f t="shared" si="102"/>
        <v>-0.22296347417120366</v>
      </c>
      <c r="G592">
        <v>0</v>
      </c>
      <c r="H592">
        <f t="shared" si="103"/>
        <v>0.25560412033841978</v>
      </c>
      <c r="I592">
        <f t="shared" si="104"/>
        <v>-1.0706981783012146</v>
      </c>
      <c r="J592">
        <f t="shared" si="105"/>
        <v>1.0706981783012146</v>
      </c>
      <c r="K592">
        <f t="shared" si="106"/>
        <v>0.39508539138067028</v>
      </c>
      <c r="L592">
        <f t="shared" si="107"/>
        <v>0.60491460861932955</v>
      </c>
      <c r="M592">
        <f t="shared" si="108"/>
        <v>2.5310983949707371</v>
      </c>
      <c r="N592">
        <f t="shared" si="109"/>
        <v>1.6531258887637414</v>
      </c>
    </row>
    <row r="593" spans="1:14" x14ac:dyDescent="0.25">
      <c r="A593" s="4">
        <f>IF('True_Odds_Calculator_2-way'!A594="","",'True_Odds_Calculator_2-way'!A594)</f>
        <v>2.29</v>
      </c>
      <c r="B593" s="4">
        <f>IF('True_Odds_Calculator_2-way'!B594="","",'True_Odds_Calculator_2-way'!B594)</f>
        <v>1.68</v>
      </c>
      <c r="C593" s="4">
        <f t="shared" si="99"/>
        <v>0.4366812227074236</v>
      </c>
      <c r="D593">
        <f t="shared" si="100"/>
        <v>0.59523809523809523</v>
      </c>
      <c r="E593">
        <f t="shared" si="101"/>
        <v>3.1919317945518833E-2</v>
      </c>
      <c r="F593">
        <f t="shared" si="102"/>
        <v>-0.22800998128509042</v>
      </c>
      <c r="G593">
        <v>0</v>
      </c>
      <c r="H593">
        <f t="shared" si="103"/>
        <v>0.25992929923060926</v>
      </c>
      <c r="I593">
        <f t="shared" si="104"/>
        <v>-1.0677035543974551</v>
      </c>
      <c r="J593">
        <f t="shared" si="105"/>
        <v>1.0677035543974551</v>
      </c>
      <c r="K593">
        <f t="shared" si="106"/>
        <v>0.42063861953679943</v>
      </c>
      <c r="L593">
        <f t="shared" si="107"/>
        <v>0.57936138046320074</v>
      </c>
      <c r="M593">
        <f t="shared" si="108"/>
        <v>2.3773375851727168</v>
      </c>
      <c r="N593">
        <f t="shared" si="109"/>
        <v>1.7260384169902692</v>
      </c>
    </row>
    <row r="594" spans="1:14" x14ac:dyDescent="0.25">
      <c r="A594" s="4">
        <f>IF('True_Odds_Calculator_2-way'!A595="","",'True_Odds_Calculator_2-way'!A595)</f>
        <v>1.69</v>
      </c>
      <c r="B594" s="4">
        <f>IF('True_Odds_Calculator_2-way'!B595="","",'True_Odds_Calculator_2-way'!B595)</f>
        <v>2.17</v>
      </c>
      <c r="C594" s="4">
        <f t="shared" si="99"/>
        <v>0.59171597633136097</v>
      </c>
      <c r="D594">
        <f t="shared" si="100"/>
        <v>0.46082949308755761</v>
      </c>
      <c r="E594">
        <f t="shared" si="101"/>
        <v>5.2545469418918689E-2</v>
      </c>
      <c r="F594">
        <f t="shared" si="102"/>
        <v>-0.22013470400567159</v>
      </c>
      <c r="G594">
        <v>0</v>
      </c>
      <c r="H594">
        <f t="shared" si="103"/>
        <v>0.27268017342459033</v>
      </c>
      <c r="I594">
        <f t="shared" si="104"/>
        <v>-1.1129676054902968</v>
      </c>
      <c r="J594">
        <f t="shared" si="105"/>
        <v>1.1129676054902968</v>
      </c>
      <c r="K594">
        <f t="shared" si="106"/>
        <v>0.5656276085160078</v>
      </c>
      <c r="L594">
        <f t="shared" si="107"/>
        <v>0.43437239148399209</v>
      </c>
      <c r="M594">
        <f t="shared" si="108"/>
        <v>1.7679476477883047</v>
      </c>
      <c r="N594">
        <f t="shared" si="109"/>
        <v>2.3021720984236471</v>
      </c>
    </row>
    <row r="595" spans="1:14" x14ac:dyDescent="0.25">
      <c r="A595" s="4">
        <f>IF('True_Odds_Calculator_2-way'!A596="","",'True_Odds_Calculator_2-way'!A596)</f>
        <v>1.83</v>
      </c>
      <c r="B595" s="4">
        <f>IF('True_Odds_Calculator_2-way'!B596="","",'True_Odds_Calculator_2-way'!B596)</f>
        <v>2.0099999999999998</v>
      </c>
      <c r="C595" s="4">
        <f t="shared" si="99"/>
        <v>0.54644808743169393</v>
      </c>
      <c r="D595">
        <f t="shared" si="100"/>
        <v>0.49751243781094534</v>
      </c>
      <c r="E595">
        <f t="shared" si="101"/>
        <v>4.3960525242639381E-2</v>
      </c>
      <c r="F595">
        <f t="shared" si="102"/>
        <v>-0.22790419487263125</v>
      </c>
      <c r="G595">
        <v>0</v>
      </c>
      <c r="H595">
        <f t="shared" si="103"/>
        <v>0.27186472011527063</v>
      </c>
      <c r="I595">
        <f t="shared" si="104"/>
        <v>-1.0921952084562025</v>
      </c>
      <c r="J595">
        <f t="shared" si="105"/>
        <v>1.0921952084562025</v>
      </c>
      <c r="K595">
        <f t="shared" si="106"/>
        <v>0.52451531528425399</v>
      </c>
      <c r="L595">
        <f t="shared" si="107"/>
        <v>0.47548468471574579</v>
      </c>
      <c r="M595">
        <f t="shared" si="108"/>
        <v>1.9065220230186481</v>
      </c>
      <c r="N595">
        <f t="shared" si="109"/>
        <v>2.1031171605407648</v>
      </c>
    </row>
    <row r="596" spans="1:14" x14ac:dyDescent="0.25">
      <c r="A596" s="4">
        <f>IF('True_Odds_Calculator_2-way'!A597="","",'True_Odds_Calculator_2-way'!A597)</f>
        <v>2.19</v>
      </c>
      <c r="B596" s="4">
        <f>IF('True_Odds_Calculator_2-way'!B597="","",'True_Odds_Calculator_2-way'!B597)</f>
        <v>1.69</v>
      </c>
      <c r="C596" s="4">
        <f t="shared" si="99"/>
        <v>0.45662100456621008</v>
      </c>
      <c r="D596">
        <f t="shared" si="100"/>
        <v>0.59171597633136097</v>
      </c>
      <c r="E596">
        <f t="shared" si="101"/>
        <v>4.8336980897571102E-2</v>
      </c>
      <c r="F596">
        <f t="shared" si="102"/>
        <v>-0.2218529626327308</v>
      </c>
      <c r="G596">
        <v>0</v>
      </c>
      <c r="H596">
        <f t="shared" si="103"/>
        <v>0.27018994353030185</v>
      </c>
      <c r="I596">
        <f t="shared" si="104"/>
        <v>-1.1035753058718369</v>
      </c>
      <c r="J596">
        <f t="shared" si="105"/>
        <v>1.1035753058718369</v>
      </c>
      <c r="K596">
        <f t="shared" si="106"/>
        <v>0.43229136730273038</v>
      </c>
      <c r="L596">
        <f t="shared" si="107"/>
        <v>0.56770863269726979</v>
      </c>
      <c r="M596">
        <f t="shared" si="108"/>
        <v>2.3132546139874859</v>
      </c>
      <c r="N596">
        <f t="shared" si="109"/>
        <v>1.761466961051567</v>
      </c>
    </row>
    <row r="597" spans="1:14" x14ac:dyDescent="0.25">
      <c r="A597" s="4">
        <f>IF('True_Odds_Calculator_2-way'!A598="","",'True_Odds_Calculator_2-way'!A598)</f>
        <v>1.6</v>
      </c>
      <c r="B597" s="4">
        <f>IF('True_Odds_Calculator_2-way'!B598="","",'True_Odds_Calculator_2-way'!B598)</f>
        <v>2.34</v>
      </c>
      <c r="C597" s="4">
        <f t="shared" si="99"/>
        <v>0.625</v>
      </c>
      <c r="D597">
        <f t="shared" si="100"/>
        <v>0.42735042735042739</v>
      </c>
      <c r="E597">
        <f t="shared" si="101"/>
        <v>5.2350427350427386E-2</v>
      </c>
      <c r="F597">
        <f t="shared" si="102"/>
        <v>-0.21474358974358976</v>
      </c>
      <c r="G597">
        <v>0</v>
      </c>
      <c r="H597">
        <f t="shared" si="103"/>
        <v>0.26709401709401714</v>
      </c>
      <c r="I597">
        <f t="shared" si="104"/>
        <v>-1.1152493418636764</v>
      </c>
      <c r="J597">
        <f t="shared" si="105"/>
        <v>1.1152493418636764</v>
      </c>
      <c r="K597">
        <f t="shared" si="106"/>
        <v>0.59910747181297874</v>
      </c>
      <c r="L597">
        <f t="shared" si="107"/>
        <v>0.40089252818702131</v>
      </c>
      <c r="M597">
        <f t="shared" si="108"/>
        <v>1.6691496051182058</v>
      </c>
      <c r="N597">
        <f t="shared" si="109"/>
        <v>2.4944341180973262</v>
      </c>
    </row>
    <row r="598" spans="1:14" x14ac:dyDescent="0.25">
      <c r="A598" s="4">
        <f>IF('True_Odds_Calculator_2-way'!A599="","",'True_Odds_Calculator_2-way'!A599)</f>
        <v>1.63</v>
      </c>
      <c r="B598" s="4">
        <f>IF('True_Odds_Calculator_2-way'!B599="","",'True_Odds_Calculator_2-way'!B599)</f>
        <v>2.27</v>
      </c>
      <c r="C598" s="4">
        <f t="shared" si="99"/>
        <v>0.61349693251533743</v>
      </c>
      <c r="D598">
        <f t="shared" si="100"/>
        <v>0.44052863436123346</v>
      </c>
      <c r="E598">
        <f t="shared" si="101"/>
        <v>5.4025566876570785E-2</v>
      </c>
      <c r="F598">
        <f t="shared" si="102"/>
        <v>-0.21623739898921657</v>
      </c>
      <c r="G598">
        <v>0</v>
      </c>
      <c r="H598">
        <f t="shared" si="103"/>
        <v>0.27026296586578741</v>
      </c>
      <c r="I598">
        <f t="shared" si="104"/>
        <v>-1.1179641181758959</v>
      </c>
      <c r="J598">
        <f t="shared" si="105"/>
        <v>1.1179641181758959</v>
      </c>
      <c r="K598">
        <f t="shared" si="106"/>
        <v>0.58674517038666496</v>
      </c>
      <c r="L598">
        <f t="shared" si="107"/>
        <v>0.41325482961333515</v>
      </c>
      <c r="M598">
        <f t="shared" si="108"/>
        <v>1.7043173944508145</v>
      </c>
      <c r="N598">
        <f t="shared" si="109"/>
        <v>2.4198144300833877</v>
      </c>
    </row>
    <row r="599" spans="1:14" x14ac:dyDescent="0.25">
      <c r="A599" s="4">
        <f>IF('True_Odds_Calculator_2-way'!A600="","",'True_Odds_Calculator_2-way'!A600)</f>
        <v>1.99</v>
      </c>
      <c r="B599" s="4">
        <f>IF('True_Odds_Calculator_2-way'!B600="","",'True_Odds_Calculator_2-way'!B600)</f>
        <v>1.83</v>
      </c>
      <c r="C599" s="4">
        <f t="shared" si="99"/>
        <v>0.50251256281407031</v>
      </c>
      <c r="D599">
        <f t="shared" si="100"/>
        <v>0.54644808743169393</v>
      </c>
      <c r="E599">
        <f t="shared" si="101"/>
        <v>4.8960650245764237E-2</v>
      </c>
      <c r="F599">
        <f t="shared" si="102"/>
        <v>-0.22563637861438346</v>
      </c>
      <c r="G599">
        <v>0</v>
      </c>
      <c r="H599">
        <f t="shared" si="103"/>
        <v>0.2745970288601477</v>
      </c>
      <c r="I599">
        <f t="shared" si="104"/>
        <v>-1.103172320535825</v>
      </c>
      <c r="J599">
        <f t="shared" si="105"/>
        <v>1.103172320535825</v>
      </c>
      <c r="K599">
        <f t="shared" si="106"/>
        <v>0.47797934865179792</v>
      </c>
      <c r="L599">
        <f t="shared" si="107"/>
        <v>0.52202065134820208</v>
      </c>
      <c r="M599">
        <f t="shared" si="108"/>
        <v>2.092140597330467</v>
      </c>
      <c r="N599">
        <f t="shared" si="109"/>
        <v>1.9156330260447352</v>
      </c>
    </row>
    <row r="600" spans="1:14" x14ac:dyDescent="0.25">
      <c r="A600" s="4">
        <f>IF('True_Odds_Calculator_2-way'!A601="","",'True_Odds_Calculator_2-way'!A601)</f>
        <v>2.09</v>
      </c>
      <c r="B600" s="4">
        <f>IF('True_Odds_Calculator_2-way'!B601="","",'True_Odds_Calculator_2-way'!B601)</f>
        <v>1.74</v>
      </c>
      <c r="C600" s="4">
        <f t="shared" si="99"/>
        <v>0.47846889952153115</v>
      </c>
      <c r="D600">
        <f t="shared" si="100"/>
        <v>0.57471264367816088</v>
      </c>
      <c r="E600">
        <f t="shared" si="101"/>
        <v>5.3181543199692038E-2</v>
      </c>
      <c r="F600">
        <f t="shared" si="102"/>
        <v>-0.22180058296210747</v>
      </c>
      <c r="G600">
        <v>0</v>
      </c>
      <c r="H600">
        <f t="shared" si="103"/>
        <v>0.27498212616179951</v>
      </c>
      <c r="I600">
        <f t="shared" si="104"/>
        <v>-1.1134504398372282</v>
      </c>
      <c r="J600">
        <f t="shared" si="105"/>
        <v>1.1134504398372282</v>
      </c>
      <c r="K600">
        <f t="shared" si="106"/>
        <v>0.45174035649345207</v>
      </c>
      <c r="L600">
        <f t="shared" si="107"/>
        <v>0.54825964350654788</v>
      </c>
      <c r="M600">
        <f t="shared" si="108"/>
        <v>2.213660979422579</v>
      </c>
      <c r="N600">
        <f t="shared" si="109"/>
        <v>1.823953325479549</v>
      </c>
    </row>
    <row r="601" spans="1:14" x14ac:dyDescent="0.25">
      <c r="A601" s="4">
        <f>IF('True_Odds_Calculator_2-way'!A602="","",'True_Odds_Calculator_2-way'!A602)</f>
        <v>1.74</v>
      </c>
      <c r="B601" s="4">
        <f>IF('True_Odds_Calculator_2-way'!B602="","",'True_Odds_Calculator_2-way'!B602)</f>
        <v>2.1</v>
      </c>
      <c r="C601" s="4">
        <f t="shared" si="99"/>
        <v>0.57471264367816088</v>
      </c>
      <c r="D601">
        <f t="shared" si="100"/>
        <v>0.47619047619047616</v>
      </c>
      <c r="E601">
        <f t="shared" si="101"/>
        <v>5.0903119868637159E-2</v>
      </c>
      <c r="F601">
        <f t="shared" si="102"/>
        <v>-0.22276956759715372</v>
      </c>
      <c r="G601">
        <v>0</v>
      </c>
      <c r="H601">
        <f t="shared" si="103"/>
        <v>0.27367268746579088</v>
      </c>
      <c r="I601">
        <f t="shared" si="104"/>
        <v>-1.1083777463036817</v>
      </c>
      <c r="J601">
        <f t="shared" si="105"/>
        <v>1.1083777463036817</v>
      </c>
      <c r="K601">
        <f t="shared" si="106"/>
        <v>0.5493903180800086</v>
      </c>
      <c r="L601">
        <f t="shared" si="107"/>
        <v>0.45060968191999123</v>
      </c>
      <c r="M601">
        <f t="shared" si="108"/>
        <v>1.8201995322647246</v>
      </c>
      <c r="N601">
        <f t="shared" si="109"/>
        <v>2.2192155209340503</v>
      </c>
    </row>
    <row r="602" spans="1:14" x14ac:dyDescent="0.25">
      <c r="A602" s="4">
        <f>IF('True_Odds_Calculator_2-way'!A603="","",'True_Odds_Calculator_2-way'!A603)</f>
        <v>1.97</v>
      </c>
      <c r="B602" s="4">
        <f>IF('True_Odds_Calculator_2-way'!B603="","",'True_Odds_Calculator_2-way'!B603)</f>
        <v>1.85</v>
      </c>
      <c r="C602" s="4">
        <f t="shared" si="99"/>
        <v>0.50761421319796951</v>
      </c>
      <c r="D602">
        <f t="shared" si="100"/>
        <v>0.54054054054054046</v>
      </c>
      <c r="E602">
        <f t="shared" si="101"/>
        <v>4.8154753738510081E-2</v>
      </c>
      <c r="F602">
        <f t="shared" si="102"/>
        <v>-0.22623130744958153</v>
      </c>
      <c r="G602">
        <v>0</v>
      </c>
      <c r="H602">
        <f t="shared" si="103"/>
        <v>0.27438606118809161</v>
      </c>
      <c r="I602">
        <f t="shared" si="104"/>
        <v>-1.1012975422342641</v>
      </c>
      <c r="J602">
        <f t="shared" si="105"/>
        <v>1.1012975422342641</v>
      </c>
      <c r="K602">
        <f t="shared" si="106"/>
        <v>0.48349852976792396</v>
      </c>
      <c r="L602">
        <f t="shared" si="107"/>
        <v>0.51650147023207593</v>
      </c>
      <c r="M602">
        <f t="shared" si="108"/>
        <v>2.0682586159672365</v>
      </c>
      <c r="N602">
        <f t="shared" si="109"/>
        <v>1.936102910899125</v>
      </c>
    </row>
    <row r="603" spans="1:14" x14ac:dyDescent="0.25">
      <c r="A603" s="4">
        <f>IF('True_Odds_Calculator_2-way'!A604="","",'True_Odds_Calculator_2-way'!A604)</f>
        <v>2.09</v>
      </c>
      <c r="B603" s="4">
        <f>IF('True_Odds_Calculator_2-way'!B604="","",'True_Odds_Calculator_2-way'!B604)</f>
        <v>1.78</v>
      </c>
      <c r="C603" s="4">
        <f t="shared" si="99"/>
        <v>0.47846889952153115</v>
      </c>
      <c r="D603">
        <f t="shared" si="100"/>
        <v>0.5617977528089888</v>
      </c>
      <c r="E603">
        <f t="shared" si="101"/>
        <v>4.0266652330519959E-2</v>
      </c>
      <c r="F603">
        <f t="shared" si="102"/>
        <v>-0.22853610020966608</v>
      </c>
      <c r="G603">
        <v>0</v>
      </c>
      <c r="H603">
        <f t="shared" si="103"/>
        <v>0.26880275254018604</v>
      </c>
      <c r="I603">
        <f t="shared" si="104"/>
        <v>-1.084524705455941</v>
      </c>
      <c r="J603">
        <f t="shared" si="105"/>
        <v>1.084524705455941</v>
      </c>
      <c r="K603">
        <f t="shared" si="106"/>
        <v>0.45826743412464838</v>
      </c>
      <c r="L603">
        <f t="shared" si="107"/>
        <v>0.54173256587535168</v>
      </c>
      <c r="M603">
        <f t="shared" si="108"/>
        <v>2.1821319289469754</v>
      </c>
      <c r="N603">
        <f t="shared" si="109"/>
        <v>1.8459292702556338</v>
      </c>
    </row>
    <row r="604" spans="1:14" x14ac:dyDescent="0.25">
      <c r="A604" s="4">
        <f>IF('True_Odds_Calculator_2-way'!A605="","",'True_Odds_Calculator_2-way'!A605)</f>
        <v>2.23</v>
      </c>
      <c r="B604" s="4">
        <f>IF('True_Odds_Calculator_2-way'!B605="","",'True_Odds_Calculator_2-way'!B605)</f>
        <v>1.67</v>
      </c>
      <c r="C604" s="4">
        <f t="shared" si="99"/>
        <v>0.44843049327354262</v>
      </c>
      <c r="D604">
        <f t="shared" si="100"/>
        <v>0.5988023952095809</v>
      </c>
      <c r="E604">
        <f t="shared" si="101"/>
        <v>4.7232888483123459E-2</v>
      </c>
      <c r="F604">
        <f t="shared" si="102"/>
        <v>-0.22128836497408777</v>
      </c>
      <c r="G604">
        <v>0</v>
      </c>
      <c r="H604">
        <f t="shared" si="103"/>
        <v>0.26852125345721117</v>
      </c>
      <c r="I604">
        <f t="shared" si="104"/>
        <v>-1.1015647826027291</v>
      </c>
      <c r="J604">
        <f t="shared" si="105"/>
        <v>1.1015647826027291</v>
      </c>
      <c r="K604">
        <f t="shared" si="106"/>
        <v>0.42464203096948078</v>
      </c>
      <c r="L604">
        <f t="shared" si="107"/>
        <v>0.57535796903051928</v>
      </c>
      <c r="M604">
        <f t="shared" si="108"/>
        <v>2.3549246826013568</v>
      </c>
      <c r="N604">
        <f t="shared" si="109"/>
        <v>1.7380484043438287</v>
      </c>
    </row>
    <row r="605" spans="1:14" x14ac:dyDescent="0.25">
      <c r="A605" s="4">
        <f>IF('True_Odds_Calculator_2-way'!A606="","",'True_Odds_Calculator_2-way'!A606)</f>
        <v>2.12</v>
      </c>
      <c r="B605" s="4">
        <f>IF('True_Odds_Calculator_2-way'!B606="","",'True_Odds_Calculator_2-way'!B606)</f>
        <v>1.74</v>
      </c>
      <c r="C605" s="4">
        <f t="shared" si="99"/>
        <v>0.47169811320754712</v>
      </c>
      <c r="D605">
        <f t="shared" si="100"/>
        <v>0.57471264367816088</v>
      </c>
      <c r="E605">
        <f t="shared" si="101"/>
        <v>4.6410756885707949E-2</v>
      </c>
      <c r="F605">
        <f t="shared" si="102"/>
        <v>-0.22468011277380184</v>
      </c>
      <c r="G605">
        <v>0</v>
      </c>
      <c r="H605">
        <f t="shared" si="103"/>
        <v>0.27109086965950985</v>
      </c>
      <c r="I605">
        <f t="shared" si="104"/>
        <v>-1.0984369379093668</v>
      </c>
      <c r="J605">
        <f t="shared" si="105"/>
        <v>1.0984369379093668</v>
      </c>
      <c r="K605">
        <f t="shared" si="106"/>
        <v>0.44838035299811413</v>
      </c>
      <c r="L605">
        <f t="shared" si="107"/>
        <v>0.55161964700188582</v>
      </c>
      <c r="M605">
        <f t="shared" si="108"/>
        <v>2.2302493704584911</v>
      </c>
      <c r="N605">
        <f t="shared" si="109"/>
        <v>1.8128433340529317</v>
      </c>
    </row>
    <row r="606" spans="1:14" x14ac:dyDescent="0.25">
      <c r="A606" s="4">
        <f>IF('True_Odds_Calculator_2-way'!A607="","",'True_Odds_Calculator_2-way'!A607)</f>
        <v>2.17</v>
      </c>
      <c r="B606" s="4">
        <f>IF('True_Odds_Calculator_2-way'!B607="","",'True_Odds_Calculator_2-way'!B607)</f>
        <v>1.75</v>
      </c>
      <c r="C606" s="4">
        <f t="shared" si="99"/>
        <v>0.46082949308755761</v>
      </c>
      <c r="D606">
        <f t="shared" si="100"/>
        <v>0.5714285714285714</v>
      </c>
      <c r="E606">
        <f t="shared" si="101"/>
        <v>3.2258064516129004E-2</v>
      </c>
      <c r="F606">
        <f t="shared" si="102"/>
        <v>-0.23107307439104674</v>
      </c>
      <c r="G606">
        <v>0</v>
      </c>
      <c r="H606">
        <f t="shared" si="103"/>
        <v>0.26333113890717574</v>
      </c>
      <c r="I606">
        <f t="shared" si="104"/>
        <v>-1.0675210253672476</v>
      </c>
      <c r="J606">
        <f t="shared" si="105"/>
        <v>1.0675210253672476</v>
      </c>
      <c r="K606">
        <f t="shared" si="106"/>
        <v>0.44464214228514221</v>
      </c>
      <c r="L606">
        <f t="shared" si="107"/>
        <v>0.55535785771485779</v>
      </c>
      <c r="M606">
        <f t="shared" si="108"/>
        <v>2.2489995996796797</v>
      </c>
      <c r="N606">
        <f t="shared" si="109"/>
        <v>1.8006407690254356</v>
      </c>
    </row>
    <row r="607" spans="1:14" x14ac:dyDescent="0.25">
      <c r="A607" s="4">
        <f>IF('True_Odds_Calculator_2-way'!A608="","",'True_Odds_Calculator_2-way'!A608)</f>
        <v>1.54</v>
      </c>
      <c r="B607" s="4">
        <f>IF('True_Odds_Calculator_2-way'!B608="","",'True_Odds_Calculator_2-way'!B608)</f>
        <v>2.59</v>
      </c>
      <c r="C607" s="4">
        <f t="shared" si="99"/>
        <v>0.64935064935064934</v>
      </c>
      <c r="D607">
        <f t="shared" si="100"/>
        <v>0.38610038610038611</v>
      </c>
      <c r="E607">
        <f t="shared" si="101"/>
        <v>3.5451035451035562E-2</v>
      </c>
      <c r="F607">
        <f t="shared" si="102"/>
        <v>-0.21526350097778657</v>
      </c>
      <c r="G607">
        <v>0</v>
      </c>
      <c r="H607">
        <f t="shared" si="103"/>
        <v>0.25071453642882213</v>
      </c>
      <c r="I607">
        <f t="shared" si="104"/>
        <v>-1.0792065137302937</v>
      </c>
      <c r="J607">
        <f t="shared" si="105"/>
        <v>1.0792065137302937</v>
      </c>
      <c r="K607">
        <f t="shared" si="106"/>
        <v>0.6318031307725428</v>
      </c>
      <c r="L607">
        <f t="shared" si="107"/>
        <v>0.36819686922745715</v>
      </c>
      <c r="M607">
        <f t="shared" si="108"/>
        <v>1.5827715174143586</v>
      </c>
      <c r="N607">
        <f t="shared" si="109"/>
        <v>2.7159383568311668</v>
      </c>
    </row>
    <row r="608" spans="1:14" x14ac:dyDescent="0.25">
      <c r="A608" s="4">
        <f>IF('True_Odds_Calculator_2-way'!A609="","",'True_Odds_Calculator_2-way'!A609)</f>
        <v>1.83</v>
      </c>
      <c r="B608" s="4">
        <f>IF('True_Odds_Calculator_2-way'!B609="","",'True_Odds_Calculator_2-way'!B609)</f>
        <v>2.06</v>
      </c>
      <c r="C608" s="4">
        <f t="shared" si="99"/>
        <v>0.54644808743169393</v>
      </c>
      <c r="D608">
        <f t="shared" si="100"/>
        <v>0.4854368932038835</v>
      </c>
      <c r="E608">
        <f t="shared" si="101"/>
        <v>3.1884980635577431E-2</v>
      </c>
      <c r="F608">
        <f t="shared" si="102"/>
        <v>-0.2333810812244681</v>
      </c>
      <c r="G608">
        <v>0</v>
      </c>
      <c r="H608">
        <f t="shared" si="103"/>
        <v>0.26526606186004559</v>
      </c>
      <c r="I608">
        <f t="shared" si="104"/>
        <v>-1.0661247392009334</v>
      </c>
      <c r="J608">
        <f t="shared" si="105"/>
        <v>1.0661247392009334</v>
      </c>
      <c r="K608">
        <f t="shared" si="106"/>
        <v>0.53053675848269044</v>
      </c>
      <c r="L608">
        <f t="shared" si="107"/>
        <v>0.46946324151730962</v>
      </c>
      <c r="M608">
        <f t="shared" si="108"/>
        <v>1.8848835335367746</v>
      </c>
      <c r="N608">
        <f t="shared" si="109"/>
        <v>2.1300922235529893</v>
      </c>
    </row>
    <row r="609" spans="1:14" x14ac:dyDescent="0.25">
      <c r="A609" s="4">
        <f>IF('True_Odds_Calculator_2-way'!A610="","",'True_Odds_Calculator_2-way'!A610)</f>
        <v>1.85</v>
      </c>
      <c r="B609" s="4">
        <f>IF('True_Odds_Calculator_2-way'!B610="","",'True_Odds_Calculator_2-way'!B610)</f>
        <v>2.04</v>
      </c>
      <c r="C609" s="4">
        <f t="shared" si="99"/>
        <v>0.54054054054054046</v>
      </c>
      <c r="D609">
        <f t="shared" si="100"/>
        <v>0.49019607843137253</v>
      </c>
      <c r="E609">
        <f t="shared" si="101"/>
        <v>3.0736618971912932E-2</v>
      </c>
      <c r="F609">
        <f t="shared" si="102"/>
        <v>-0.23423423423423428</v>
      </c>
      <c r="G609">
        <v>0</v>
      </c>
      <c r="H609">
        <f t="shared" si="103"/>
        <v>0.26497085320614727</v>
      </c>
      <c r="I609">
        <f t="shared" si="104"/>
        <v>-1.0635890745287924</v>
      </c>
      <c r="J609">
        <f t="shared" si="105"/>
        <v>1.0635890745287924</v>
      </c>
      <c r="K609">
        <f t="shared" si="106"/>
        <v>0.52519609535024903</v>
      </c>
      <c r="L609">
        <f t="shared" si="107"/>
        <v>0.47480390464975097</v>
      </c>
      <c r="M609">
        <f t="shared" si="108"/>
        <v>1.904050713349474</v>
      </c>
      <c r="N609">
        <f t="shared" si="109"/>
        <v>2.1061326375099441</v>
      </c>
    </row>
    <row r="610" spans="1:14" x14ac:dyDescent="0.25">
      <c r="A610" s="4">
        <f>IF('True_Odds_Calculator_2-way'!A611="","",'True_Odds_Calculator_2-way'!A611)</f>
        <v>1.93</v>
      </c>
      <c r="B610" s="4">
        <f>IF('True_Odds_Calculator_2-way'!B611="","",'True_Odds_Calculator_2-way'!B611)</f>
        <v>1.96</v>
      </c>
      <c r="C610" s="4">
        <f t="shared" si="99"/>
        <v>0.5181347150259068</v>
      </c>
      <c r="D610">
        <f t="shared" si="100"/>
        <v>0.51020408163265307</v>
      </c>
      <c r="E610">
        <f t="shared" si="101"/>
        <v>2.8338796658559762E-2</v>
      </c>
      <c r="F610">
        <f t="shared" si="102"/>
        <v>-0.23601564978322942</v>
      </c>
      <c r="G610">
        <v>0</v>
      </c>
      <c r="H610">
        <f t="shared" si="103"/>
        <v>0.26435444644178918</v>
      </c>
      <c r="I610">
        <f t="shared" si="104"/>
        <v>-1.0583343916682539</v>
      </c>
      <c r="J610">
        <f t="shared" si="105"/>
        <v>1.0583343916682539</v>
      </c>
      <c r="K610">
        <f t="shared" si="106"/>
        <v>0.50396850395275605</v>
      </c>
      <c r="L610">
        <f t="shared" si="107"/>
        <v>0.49603149604724417</v>
      </c>
      <c r="M610">
        <f t="shared" si="108"/>
        <v>1.9842509842514759</v>
      </c>
      <c r="N610">
        <f t="shared" si="109"/>
        <v>2.0160010160015238</v>
      </c>
    </row>
    <row r="611" spans="1:14" x14ac:dyDescent="0.25">
      <c r="A611" s="4">
        <f>IF('True_Odds_Calculator_2-way'!A612="","",'True_Odds_Calculator_2-way'!A612)</f>
        <v>1.69</v>
      </c>
      <c r="B611" s="4">
        <f>IF('True_Odds_Calculator_2-way'!B612="","",'True_Odds_Calculator_2-way'!B612)</f>
        <v>2.2400000000000002</v>
      </c>
      <c r="C611" s="4">
        <f t="shared" si="99"/>
        <v>0.59171597633136097</v>
      </c>
      <c r="D611">
        <f t="shared" si="100"/>
        <v>0.4464285714285714</v>
      </c>
      <c r="E611">
        <f t="shared" si="101"/>
        <v>3.8144547759932479E-2</v>
      </c>
      <c r="F611">
        <f t="shared" si="102"/>
        <v>-0.22601437024513937</v>
      </c>
      <c r="G611">
        <v>0</v>
      </c>
      <c r="H611">
        <f t="shared" si="103"/>
        <v>0.26415891800507185</v>
      </c>
      <c r="I611">
        <f t="shared" si="104"/>
        <v>-1.0810968751610266</v>
      </c>
      <c r="J611">
        <f t="shared" si="105"/>
        <v>1.0810968751610266</v>
      </c>
      <c r="K611">
        <f t="shared" si="106"/>
        <v>0.57275184293131953</v>
      </c>
      <c r="L611">
        <f t="shared" si="107"/>
        <v>0.42724815706868025</v>
      </c>
      <c r="M611">
        <f t="shared" si="108"/>
        <v>1.7459568438611086</v>
      </c>
      <c r="N611">
        <f t="shared" si="109"/>
        <v>2.3405601251996737</v>
      </c>
    </row>
    <row r="612" spans="1:14" x14ac:dyDescent="0.25">
      <c r="A612" s="4">
        <f>IF('True_Odds_Calculator_2-way'!A613="","",'True_Odds_Calculator_2-way'!A613)</f>
        <v>1.65</v>
      </c>
      <c r="B612" s="4">
        <f>IF('True_Odds_Calculator_2-way'!B613="","",'True_Odds_Calculator_2-way'!B613)</f>
        <v>2.31</v>
      </c>
      <c r="C612" s="4">
        <f t="shared" si="99"/>
        <v>0.60606060606060608</v>
      </c>
      <c r="D612">
        <f t="shared" si="100"/>
        <v>0.4329004329004329</v>
      </c>
      <c r="E612">
        <f t="shared" si="101"/>
        <v>3.8961038961038863E-2</v>
      </c>
      <c r="F612">
        <f t="shared" si="102"/>
        <v>-0.22340285976649621</v>
      </c>
      <c r="G612">
        <v>0</v>
      </c>
      <c r="H612">
        <f t="shared" si="103"/>
        <v>0.26236389872753507</v>
      </c>
      <c r="I612">
        <f t="shared" si="104"/>
        <v>-1.0836965077746656</v>
      </c>
      <c r="J612">
        <f t="shared" si="105"/>
        <v>1.0836965077746656</v>
      </c>
      <c r="K612">
        <f t="shared" si="106"/>
        <v>0.58671579337859414</v>
      </c>
      <c r="L612">
        <f t="shared" si="107"/>
        <v>0.41328420662140614</v>
      </c>
      <c r="M612">
        <f t="shared" si="108"/>
        <v>1.7044027300535323</v>
      </c>
      <c r="N612">
        <f t="shared" si="109"/>
        <v>2.4196424251848119</v>
      </c>
    </row>
    <row r="613" spans="1:14" x14ac:dyDescent="0.25">
      <c r="A613" s="4">
        <f>IF('True_Odds_Calculator_2-way'!A614="","",'True_Odds_Calculator_2-way'!A614)</f>
        <v>3</v>
      </c>
      <c r="B613" s="4">
        <f>IF('True_Odds_Calculator_2-way'!B614="","",'True_Odds_Calculator_2-way'!B614)</f>
        <v>1.42</v>
      </c>
      <c r="C613" s="4">
        <f t="shared" si="99"/>
        <v>0.33333333333333331</v>
      </c>
      <c r="D613">
        <f t="shared" si="100"/>
        <v>0.70422535211267612</v>
      </c>
      <c r="E613">
        <f t="shared" si="101"/>
        <v>3.7558685446009488E-2</v>
      </c>
      <c r="F613">
        <f t="shared" si="102"/>
        <v>-0.19718309859154926</v>
      </c>
      <c r="G613">
        <v>0</v>
      </c>
      <c r="H613">
        <f t="shared" si="103"/>
        <v>0.23474178403755869</v>
      </c>
      <c r="I613">
        <f t="shared" si="104"/>
        <v>-1.091089451179962</v>
      </c>
      <c r="J613">
        <f t="shared" si="105"/>
        <v>1.091089451179962</v>
      </c>
      <c r="K613">
        <f t="shared" si="106"/>
        <v>0.31425008796909365</v>
      </c>
      <c r="L613">
        <f t="shared" si="107"/>
        <v>0.68574991203090641</v>
      </c>
      <c r="M613">
        <f t="shared" si="108"/>
        <v>3.1821789023599241</v>
      </c>
      <c r="N613">
        <f t="shared" si="109"/>
        <v>1.4582575694955839</v>
      </c>
    </row>
    <row r="614" spans="1:14" x14ac:dyDescent="0.25">
      <c r="A614" s="4">
        <f>IF('True_Odds_Calculator_2-way'!A615="","",'True_Odds_Calculator_2-way'!A615)</f>
        <v>1.63</v>
      </c>
      <c r="B614" s="4">
        <f>IF('True_Odds_Calculator_2-way'!B615="","",'True_Odds_Calculator_2-way'!B615)</f>
        <v>2.3199999999999998</v>
      </c>
      <c r="C614" s="4">
        <f t="shared" si="99"/>
        <v>0.61349693251533743</v>
      </c>
      <c r="D614">
        <f t="shared" si="100"/>
        <v>0.43103448275862072</v>
      </c>
      <c r="E614">
        <f t="shared" si="101"/>
        <v>4.4531415273958208E-2</v>
      </c>
      <c r="F614">
        <f t="shared" si="102"/>
        <v>-0.21990691770679072</v>
      </c>
      <c r="G614">
        <v>0</v>
      </c>
      <c r="H614">
        <f t="shared" si="103"/>
        <v>0.26443833298074892</v>
      </c>
      <c r="I614">
        <f t="shared" si="104"/>
        <v>-1.0965861582662817</v>
      </c>
      <c r="J614">
        <f t="shared" si="105"/>
        <v>1.0965861582662817</v>
      </c>
      <c r="K614">
        <f t="shared" si="106"/>
        <v>0.59141876925472492</v>
      </c>
      <c r="L614">
        <f t="shared" si="107"/>
        <v>0.40858123074527514</v>
      </c>
      <c r="M614">
        <f t="shared" si="108"/>
        <v>1.6908492797077574</v>
      </c>
      <c r="N614">
        <f t="shared" si="109"/>
        <v>2.4474937289114918</v>
      </c>
    </row>
    <row r="615" spans="1:14" x14ac:dyDescent="0.25">
      <c r="A615" s="4">
        <f>IF('True_Odds_Calculator_2-way'!A616="","",'True_Odds_Calculator_2-way'!A616)</f>
        <v>1.49</v>
      </c>
      <c r="B615" s="4">
        <f>IF('True_Odds_Calculator_2-way'!B616="","",'True_Odds_Calculator_2-way'!B616)</f>
        <v>2.67</v>
      </c>
      <c r="C615" s="4">
        <f t="shared" si="99"/>
        <v>0.67114093959731547</v>
      </c>
      <c r="D615">
        <f t="shared" si="100"/>
        <v>0.37453183520599254</v>
      </c>
      <c r="E615">
        <f t="shared" si="101"/>
        <v>4.5672774803307892E-2</v>
      </c>
      <c r="F615">
        <f t="shared" si="102"/>
        <v>-0.20569087298594879</v>
      </c>
      <c r="G615">
        <v>0</v>
      </c>
      <c r="H615">
        <f t="shared" si="103"/>
        <v>0.25136364778925674</v>
      </c>
      <c r="I615">
        <f t="shared" si="104"/>
        <v>-1.1054617607630526</v>
      </c>
      <c r="J615">
        <f t="shared" si="105"/>
        <v>1.1054617607630526</v>
      </c>
      <c r="K615">
        <f t="shared" si="106"/>
        <v>0.6486446111589782</v>
      </c>
      <c r="L615">
        <f t="shared" si="107"/>
        <v>0.35135538884102202</v>
      </c>
      <c r="M615">
        <f t="shared" si="108"/>
        <v>1.5416762627738954</v>
      </c>
      <c r="N615">
        <f t="shared" si="109"/>
        <v>2.8461211404742981</v>
      </c>
    </row>
    <row r="616" spans="1:14" x14ac:dyDescent="0.25">
      <c r="A616" s="4">
        <f>IF('True_Odds_Calculator_2-way'!A617="","",'True_Odds_Calculator_2-way'!A617)</f>
        <v>1.72</v>
      </c>
      <c r="B616" s="4">
        <f>IF('True_Odds_Calculator_2-way'!B617="","",'True_Odds_Calculator_2-way'!B617)</f>
        <v>2.16</v>
      </c>
      <c r="C616" s="4">
        <f t="shared" si="99"/>
        <v>0.58139534883720934</v>
      </c>
      <c r="D616">
        <f t="shared" si="100"/>
        <v>0.46296296296296291</v>
      </c>
      <c r="E616">
        <f t="shared" si="101"/>
        <v>4.4358311800172245E-2</v>
      </c>
      <c r="F616">
        <f t="shared" si="102"/>
        <v>-0.22480620155038755</v>
      </c>
      <c r="G616">
        <v>0</v>
      </c>
      <c r="H616">
        <f t="shared" si="103"/>
        <v>0.26916451335055985</v>
      </c>
      <c r="I616">
        <f t="shared" si="104"/>
        <v>-1.0942202738310214</v>
      </c>
      <c r="J616">
        <f t="shared" si="105"/>
        <v>1.0942202738310214</v>
      </c>
      <c r="K616">
        <f t="shared" si="106"/>
        <v>0.55933460749166131</v>
      </c>
      <c r="L616">
        <f t="shared" si="107"/>
        <v>0.44066539250833864</v>
      </c>
      <c r="M616">
        <f t="shared" si="108"/>
        <v>1.7878385971583355</v>
      </c>
      <c r="N616">
        <f t="shared" si="109"/>
        <v>2.2692955176439846</v>
      </c>
    </row>
    <row r="617" spans="1:14" x14ac:dyDescent="0.25">
      <c r="A617" s="4">
        <f>IF('True_Odds_Calculator_2-way'!A618="","",'True_Odds_Calculator_2-way'!A618)</f>
        <v>1.73</v>
      </c>
      <c r="B617" s="4">
        <f>IF('True_Odds_Calculator_2-way'!B618="","",'True_Odds_Calculator_2-way'!B618)</f>
        <v>2.15</v>
      </c>
      <c r="C617" s="4">
        <f t="shared" si="99"/>
        <v>0.5780346820809249</v>
      </c>
      <c r="D617">
        <f t="shared" si="100"/>
        <v>0.46511627906976744</v>
      </c>
      <c r="E617">
        <f t="shared" si="101"/>
        <v>4.3150961150692391E-2</v>
      </c>
      <c r="F617">
        <f t="shared" si="102"/>
        <v>-0.22570237935206339</v>
      </c>
      <c r="G617">
        <v>0</v>
      </c>
      <c r="H617">
        <f t="shared" si="103"/>
        <v>0.26885334050275578</v>
      </c>
      <c r="I617">
        <f t="shared" si="104"/>
        <v>-1.0914143252235409</v>
      </c>
      <c r="J617">
        <f t="shared" si="105"/>
        <v>1.0914143252235409</v>
      </c>
      <c r="K617">
        <f t="shared" si="106"/>
        <v>0.55656589041628013</v>
      </c>
      <c r="L617">
        <f t="shared" si="107"/>
        <v>0.44343410958372004</v>
      </c>
      <c r="M617">
        <f t="shared" si="108"/>
        <v>1.7967324574131842</v>
      </c>
      <c r="N617">
        <f t="shared" si="109"/>
        <v>2.2551264740070716</v>
      </c>
    </row>
    <row r="618" spans="1:14" x14ac:dyDescent="0.25">
      <c r="A618" s="4">
        <f>IF('True_Odds_Calculator_2-way'!A619="","",'True_Odds_Calculator_2-way'!A619)</f>
        <v>1.79</v>
      </c>
      <c r="B618" s="4">
        <f>IF('True_Odds_Calculator_2-way'!B619="","",'True_Odds_Calculator_2-way'!B619)</f>
        <v>2.1</v>
      </c>
      <c r="C618" s="4">
        <f t="shared" si="99"/>
        <v>0.55865921787709494</v>
      </c>
      <c r="D618">
        <f t="shared" si="100"/>
        <v>0.47619047619047616</v>
      </c>
      <c r="E618">
        <f t="shared" si="101"/>
        <v>3.4849694067571102E-2</v>
      </c>
      <c r="F618">
        <f t="shared" si="102"/>
        <v>-0.2311785049215217</v>
      </c>
      <c r="G618">
        <v>0</v>
      </c>
      <c r="H618">
        <f t="shared" si="103"/>
        <v>0.2660281989890928</v>
      </c>
      <c r="I618">
        <f t="shared" si="104"/>
        <v>-1.072729223145815</v>
      </c>
      <c r="J618">
        <f t="shared" si="105"/>
        <v>1.072729223145815</v>
      </c>
      <c r="K618">
        <f t="shared" si="106"/>
        <v>0.5412848551170536</v>
      </c>
      <c r="L618">
        <f t="shared" si="107"/>
        <v>0.4587151448829464</v>
      </c>
      <c r="M618">
        <f t="shared" si="108"/>
        <v>1.8474560862851939</v>
      </c>
      <c r="N618">
        <f t="shared" si="109"/>
        <v>2.1800021454603971</v>
      </c>
    </row>
    <row r="619" spans="1:14" x14ac:dyDescent="0.25">
      <c r="A619" s="4">
        <f>IF('True_Odds_Calculator_2-way'!A620="","",'True_Odds_Calculator_2-way'!A620)</f>
        <v>1.81</v>
      </c>
      <c r="B619" s="4">
        <f>IF('True_Odds_Calculator_2-way'!B620="","",'True_Odds_Calculator_2-way'!B620)</f>
        <v>2.08</v>
      </c>
      <c r="C619" s="4">
        <f t="shared" si="99"/>
        <v>0.5524861878453039</v>
      </c>
      <c r="D619">
        <f t="shared" si="100"/>
        <v>0.48076923076923073</v>
      </c>
      <c r="E619">
        <f t="shared" si="101"/>
        <v>3.3255418614534626E-2</v>
      </c>
      <c r="F619">
        <f t="shared" si="102"/>
        <v>-0.23236294092647691</v>
      </c>
      <c r="G619">
        <v>0</v>
      </c>
      <c r="H619">
        <f t="shared" si="103"/>
        <v>0.26561835954101148</v>
      </c>
      <c r="I619">
        <f t="shared" si="104"/>
        <v>-1.0691671651659735</v>
      </c>
      <c r="J619">
        <f t="shared" si="105"/>
        <v>1.0691671651659735</v>
      </c>
      <c r="K619">
        <f t="shared" si="106"/>
        <v>0.5358983848622455</v>
      </c>
      <c r="L619">
        <f t="shared" si="107"/>
        <v>0.4641016151377545</v>
      </c>
      <c r="M619">
        <f t="shared" si="108"/>
        <v>1.8660254037844384</v>
      </c>
      <c r="N619">
        <f t="shared" si="109"/>
        <v>2.1547005383792519</v>
      </c>
    </row>
    <row r="620" spans="1:14" x14ac:dyDescent="0.25">
      <c r="A620" s="4">
        <f>IF('True_Odds_Calculator_2-way'!A621="","",'True_Odds_Calculator_2-way'!A621)</f>
        <v>1.85</v>
      </c>
      <c r="B620" s="4">
        <f>IF('True_Odds_Calculator_2-way'!B621="","",'True_Odds_Calculator_2-way'!B621)</f>
        <v>2.04</v>
      </c>
      <c r="C620" s="4">
        <f t="shared" si="99"/>
        <v>0.54054054054054046</v>
      </c>
      <c r="D620">
        <f t="shared" si="100"/>
        <v>0.49019607843137253</v>
      </c>
      <c r="E620">
        <f t="shared" si="101"/>
        <v>3.0736618971912932E-2</v>
      </c>
      <c r="F620">
        <f t="shared" si="102"/>
        <v>-0.23423423423423428</v>
      </c>
      <c r="G620">
        <v>0</v>
      </c>
      <c r="H620">
        <f t="shared" si="103"/>
        <v>0.26497085320614727</v>
      </c>
      <c r="I620">
        <f t="shared" si="104"/>
        <v>-1.0635890745287924</v>
      </c>
      <c r="J620">
        <f t="shared" si="105"/>
        <v>1.0635890745287924</v>
      </c>
      <c r="K620">
        <f t="shared" si="106"/>
        <v>0.52519609535024903</v>
      </c>
      <c r="L620">
        <f t="shared" si="107"/>
        <v>0.47480390464975097</v>
      </c>
      <c r="M620">
        <f t="shared" si="108"/>
        <v>1.904050713349474</v>
      </c>
      <c r="N620">
        <f t="shared" si="109"/>
        <v>2.1061326375099441</v>
      </c>
    </row>
    <row r="621" spans="1:14" x14ac:dyDescent="0.25">
      <c r="A621" s="4">
        <f>IF('True_Odds_Calculator_2-way'!A622="","",'True_Odds_Calculator_2-way'!A622)</f>
        <v>1.7</v>
      </c>
      <c r="B621" s="4">
        <f>IF('True_Odds_Calculator_2-way'!B622="","",'True_Odds_Calculator_2-way'!B622)</f>
        <v>2.2400000000000002</v>
      </c>
      <c r="C621" s="4">
        <f t="shared" si="99"/>
        <v>0.58823529411764708</v>
      </c>
      <c r="D621">
        <f t="shared" si="100"/>
        <v>0.4464285714285714</v>
      </c>
      <c r="E621">
        <f t="shared" si="101"/>
        <v>3.4663865546218364E-2</v>
      </c>
      <c r="F621">
        <f t="shared" si="102"/>
        <v>-0.22794117647058831</v>
      </c>
      <c r="G621">
        <v>0</v>
      </c>
      <c r="H621">
        <f t="shared" si="103"/>
        <v>0.26260504201680673</v>
      </c>
      <c r="I621">
        <f t="shared" si="104"/>
        <v>-1.0733469768527293</v>
      </c>
      <c r="J621">
        <f t="shared" si="105"/>
        <v>1.0733469768527293</v>
      </c>
      <c r="K621">
        <f t="shared" si="106"/>
        <v>0.5709904149848718</v>
      </c>
      <c r="L621">
        <f t="shared" si="107"/>
        <v>0.42900958501512831</v>
      </c>
      <c r="M621">
        <f t="shared" si="108"/>
        <v>1.7513428837969105</v>
      </c>
      <c r="N621">
        <f t="shared" si="109"/>
        <v>2.3309502512973848</v>
      </c>
    </row>
    <row r="622" spans="1:14" x14ac:dyDescent="0.25">
      <c r="A622" s="4">
        <f>IF('True_Odds_Calculator_2-way'!A623="","",'True_Odds_Calculator_2-way'!A623)</f>
        <v>1.92</v>
      </c>
      <c r="B622" s="4">
        <f>IF('True_Odds_Calculator_2-way'!B623="","",'True_Odds_Calculator_2-way'!B623)</f>
        <v>1.99</v>
      </c>
      <c r="C622" s="4">
        <f t="shared" si="99"/>
        <v>0.52083333333333337</v>
      </c>
      <c r="D622">
        <f t="shared" si="100"/>
        <v>0.50251256281407031</v>
      </c>
      <c r="E622">
        <f t="shared" si="101"/>
        <v>2.3345896147403788E-2</v>
      </c>
      <c r="F622">
        <f t="shared" si="102"/>
        <v>-0.2383793969849245</v>
      </c>
      <c r="G622">
        <v>0</v>
      </c>
      <c r="H622">
        <f t="shared" si="103"/>
        <v>0.26172529313232828</v>
      </c>
      <c r="I622">
        <f t="shared" si="104"/>
        <v>-1.0478243557698861</v>
      </c>
      <c r="J622">
        <f t="shared" si="105"/>
        <v>1.0478243557698861</v>
      </c>
      <c r="K622">
        <f t="shared" si="106"/>
        <v>0.50916538235411457</v>
      </c>
      <c r="L622">
        <f t="shared" si="107"/>
        <v>0.49083461764588526</v>
      </c>
      <c r="M622">
        <f t="shared" si="108"/>
        <v>1.9639984073082948</v>
      </c>
      <c r="N622">
        <f t="shared" si="109"/>
        <v>2.0373461122121879</v>
      </c>
    </row>
    <row r="623" spans="1:14" x14ac:dyDescent="0.25">
      <c r="A623" s="4">
        <f>IF('True_Odds_Calculator_2-way'!A624="","",'True_Odds_Calculator_2-way'!A624)</f>
        <v>2.0099999999999998</v>
      </c>
      <c r="B623" s="4">
        <f>IF('True_Odds_Calculator_2-way'!B624="","",'True_Odds_Calculator_2-way'!B624)</f>
        <v>1.9</v>
      </c>
      <c r="C623" s="4">
        <f t="shared" si="99"/>
        <v>0.49751243781094534</v>
      </c>
      <c r="D623">
        <f t="shared" si="100"/>
        <v>0.52631578947368418</v>
      </c>
      <c r="E623">
        <f t="shared" si="101"/>
        <v>2.3828227284629522E-2</v>
      </c>
      <c r="F623">
        <f t="shared" si="102"/>
        <v>-0.23802042419481539</v>
      </c>
      <c r="G623">
        <v>0</v>
      </c>
      <c r="H623">
        <f t="shared" si="103"/>
        <v>0.26184865147944492</v>
      </c>
      <c r="I623">
        <f t="shared" si="104"/>
        <v>-1.0488612925459211</v>
      </c>
      <c r="J623">
        <f t="shared" si="105"/>
        <v>1.0488612925459211</v>
      </c>
      <c r="K623">
        <f t="shared" si="106"/>
        <v>0.48559013567492909</v>
      </c>
      <c r="L623">
        <f t="shared" si="107"/>
        <v>0.51440986432507074</v>
      </c>
      <c r="M623">
        <f t="shared" si="108"/>
        <v>2.0593499054713802</v>
      </c>
      <c r="N623">
        <f t="shared" si="109"/>
        <v>1.9439751632913294</v>
      </c>
    </row>
    <row r="624" spans="1:14" x14ac:dyDescent="0.25">
      <c r="A624" s="4">
        <f>IF('True_Odds_Calculator_2-way'!A625="","",'True_Odds_Calculator_2-way'!A625)</f>
        <v>2.25</v>
      </c>
      <c r="B624" s="4">
        <f>IF('True_Odds_Calculator_2-way'!B625="","",'True_Odds_Calculator_2-way'!B625)</f>
        <v>1.71</v>
      </c>
      <c r="C624" s="4">
        <f t="shared" si="99"/>
        <v>0.44444444444444442</v>
      </c>
      <c r="D624">
        <f t="shared" si="100"/>
        <v>0.58479532163742687</v>
      </c>
      <c r="E624">
        <f t="shared" si="101"/>
        <v>2.9239766081871288E-2</v>
      </c>
      <c r="F624">
        <f t="shared" si="102"/>
        <v>-0.2306692657569851</v>
      </c>
      <c r="G624">
        <v>0</v>
      </c>
      <c r="H624">
        <f t="shared" si="103"/>
        <v>0.25990903183885639</v>
      </c>
      <c r="I624">
        <f t="shared" si="104"/>
        <v>-1.0614897848685503</v>
      </c>
      <c r="J624">
        <f t="shared" si="105"/>
        <v>1.0614897848685503</v>
      </c>
      <c r="K624">
        <f t="shared" si="106"/>
        <v>0.42976330383488626</v>
      </c>
      <c r="L624">
        <f t="shared" si="107"/>
        <v>0.57023669616511363</v>
      </c>
      <c r="M624">
        <f t="shared" si="108"/>
        <v>2.3268622310856886</v>
      </c>
      <c r="N624">
        <f t="shared" si="109"/>
        <v>1.753657747256671</v>
      </c>
    </row>
    <row r="625" spans="1:14" x14ac:dyDescent="0.25">
      <c r="A625" s="4">
        <f>IF('True_Odds_Calculator_2-way'!A626="","",'True_Odds_Calculator_2-way'!A626)</f>
        <v>2.11</v>
      </c>
      <c r="B625" s="4">
        <f>IF('True_Odds_Calculator_2-way'!B626="","",'True_Odds_Calculator_2-way'!B626)</f>
        <v>1.8</v>
      </c>
      <c r="C625" s="4">
        <f t="shared" si="99"/>
        <v>0.47393364928909953</v>
      </c>
      <c r="D625">
        <f t="shared" si="100"/>
        <v>0.55555555555555558</v>
      </c>
      <c r="E625">
        <f t="shared" si="101"/>
        <v>2.9489204844655115E-2</v>
      </c>
      <c r="F625">
        <f t="shared" si="102"/>
        <v>-0.23380726698262244</v>
      </c>
      <c r="G625">
        <v>0</v>
      </c>
      <c r="H625">
        <f t="shared" si="103"/>
        <v>0.26329647182727756</v>
      </c>
      <c r="I625">
        <f t="shared" si="104"/>
        <v>-1.0611908999450221</v>
      </c>
      <c r="J625">
        <f t="shared" si="105"/>
        <v>1.0611908999450221</v>
      </c>
      <c r="K625">
        <f t="shared" si="106"/>
        <v>0.45915328758445073</v>
      </c>
      <c r="L625">
        <f t="shared" si="107"/>
        <v>0.54084671241554938</v>
      </c>
      <c r="M625">
        <f t="shared" si="108"/>
        <v>2.1779218989389744</v>
      </c>
      <c r="N625">
        <f t="shared" si="109"/>
        <v>1.8489527199560174</v>
      </c>
    </row>
    <row r="626" spans="1:14" x14ac:dyDescent="0.25">
      <c r="A626" s="4">
        <f>IF('True_Odds_Calculator_2-way'!A627="","",'True_Odds_Calculator_2-way'!A627)</f>
        <v>1.7</v>
      </c>
      <c r="B626" s="4">
        <f>IF('True_Odds_Calculator_2-way'!B627="","",'True_Odds_Calculator_2-way'!B627)</f>
        <v>2.27</v>
      </c>
      <c r="C626" s="4">
        <f t="shared" si="99"/>
        <v>0.58823529411764708</v>
      </c>
      <c r="D626">
        <f t="shared" si="100"/>
        <v>0.44052863436123346</v>
      </c>
      <c r="E626">
        <f t="shared" si="101"/>
        <v>2.876392847888054E-2</v>
      </c>
      <c r="F626">
        <f t="shared" si="102"/>
        <v>-0.23037056232184505</v>
      </c>
      <c r="G626">
        <v>0</v>
      </c>
      <c r="H626">
        <f t="shared" si="103"/>
        <v>0.25913449080072559</v>
      </c>
      <c r="I626">
        <f t="shared" si="104"/>
        <v>-1.0605938867332434</v>
      </c>
      <c r="J626">
        <f t="shared" si="105"/>
        <v>1.0605938867332434</v>
      </c>
      <c r="K626">
        <f t="shared" si="106"/>
        <v>0.5739158503406081</v>
      </c>
      <c r="L626">
        <f t="shared" si="107"/>
        <v>0.42608414965939195</v>
      </c>
      <c r="M626">
        <f t="shared" si="108"/>
        <v>1.7424157207132702</v>
      </c>
      <c r="N626">
        <f t="shared" si="109"/>
        <v>2.3469542361512192</v>
      </c>
    </row>
    <row r="627" spans="1:14" x14ac:dyDescent="0.25">
      <c r="A627" s="4">
        <f>IF('True_Odds_Calculator_2-way'!A628="","",'True_Odds_Calculator_2-way'!A628)</f>
        <v>2.29</v>
      </c>
      <c r="B627" s="4">
        <f>IF('True_Odds_Calculator_2-way'!B628="","",'True_Odds_Calculator_2-way'!B628)</f>
        <v>1.67</v>
      </c>
      <c r="C627" s="4">
        <f t="shared" si="99"/>
        <v>0.4366812227074236</v>
      </c>
      <c r="D627">
        <f t="shared" si="100"/>
        <v>0.5988023952095809</v>
      </c>
      <c r="E627">
        <f t="shared" si="101"/>
        <v>3.5483617917004384E-2</v>
      </c>
      <c r="F627">
        <f t="shared" si="102"/>
        <v>-0.22600214418324938</v>
      </c>
      <c r="G627">
        <v>0</v>
      </c>
      <c r="H627">
        <f t="shared" si="103"/>
        <v>0.2614857621002537</v>
      </c>
      <c r="I627">
        <f t="shared" si="104"/>
        <v>-1.0756419800880679</v>
      </c>
      <c r="J627">
        <f t="shared" si="105"/>
        <v>1.0756419800880679</v>
      </c>
      <c r="K627">
        <f t="shared" si="106"/>
        <v>0.41883445708083428</v>
      </c>
      <c r="L627">
        <f t="shared" si="107"/>
        <v>0.58116554291916578</v>
      </c>
      <c r="M627">
        <f t="shared" si="108"/>
        <v>2.3875781543136072</v>
      </c>
      <c r="N627">
        <f t="shared" si="109"/>
        <v>1.7206801266590057</v>
      </c>
    </row>
    <row r="628" spans="1:14" x14ac:dyDescent="0.25">
      <c r="A628" s="4">
        <f>IF('True_Odds_Calculator_2-way'!A629="","",'True_Odds_Calculator_2-way'!A629)</f>
        <v>2.2799999999999998</v>
      </c>
      <c r="B628" s="4">
        <f>IF('True_Odds_Calculator_2-way'!B629="","",'True_Odds_Calculator_2-way'!B629)</f>
        <v>1.68</v>
      </c>
      <c r="C628" s="4">
        <f t="shared" si="99"/>
        <v>0.43859649122807021</v>
      </c>
      <c r="D628">
        <f t="shared" si="100"/>
        <v>0.59523809523809523</v>
      </c>
      <c r="E628">
        <f t="shared" si="101"/>
        <v>3.383458646616555E-2</v>
      </c>
      <c r="F628">
        <f t="shared" si="102"/>
        <v>-0.2272347535505429</v>
      </c>
      <c r="G628">
        <v>0</v>
      </c>
      <c r="H628">
        <f t="shared" si="103"/>
        <v>0.26106934001670845</v>
      </c>
      <c r="I628">
        <f t="shared" si="104"/>
        <v>-1.0718661571406805</v>
      </c>
      <c r="J628">
        <f t="shared" si="105"/>
        <v>1.0718661571406805</v>
      </c>
      <c r="K628">
        <f t="shared" si="106"/>
        <v>0.42158717195874679</v>
      </c>
      <c r="L628">
        <f t="shared" si="107"/>
        <v>0.57841282804125305</v>
      </c>
      <c r="M628">
        <f t="shared" si="108"/>
        <v>2.3719886811400706</v>
      </c>
      <c r="N628">
        <f t="shared" si="109"/>
        <v>1.728868986855663</v>
      </c>
    </row>
    <row r="629" spans="1:14" x14ac:dyDescent="0.25">
      <c r="A629" s="4">
        <f>IF('True_Odds_Calculator_2-way'!A630="","",'True_Odds_Calculator_2-way'!A630)</f>
        <v>2.38</v>
      </c>
      <c r="B629" s="4">
        <f>IF('True_Odds_Calculator_2-way'!B630="","",'True_Odds_Calculator_2-way'!B630)</f>
        <v>1.63</v>
      </c>
      <c r="C629" s="4">
        <f t="shared" si="99"/>
        <v>0.42016806722689076</v>
      </c>
      <c r="D629">
        <f t="shared" si="100"/>
        <v>0.61349693251533743</v>
      </c>
      <c r="E629">
        <f t="shared" si="101"/>
        <v>3.3664999742228252E-2</v>
      </c>
      <c r="F629">
        <f t="shared" si="102"/>
        <v>-0.22410682064236731</v>
      </c>
      <c r="G629">
        <v>0</v>
      </c>
      <c r="H629">
        <f t="shared" si="103"/>
        <v>0.25777182038459556</v>
      </c>
      <c r="I629">
        <f t="shared" si="104"/>
        <v>-1.0724824201463117</v>
      </c>
      <c r="J629">
        <f t="shared" si="105"/>
        <v>1.0724824201463117</v>
      </c>
      <c r="K629">
        <f t="shared" si="106"/>
        <v>0.40322162143360418</v>
      </c>
      <c r="L629">
        <f t="shared" si="107"/>
        <v>0.59677837856639582</v>
      </c>
      <c r="M629">
        <f t="shared" si="108"/>
        <v>2.4800257398019103</v>
      </c>
      <c r="N629">
        <f t="shared" si="109"/>
        <v>1.6756639246921761</v>
      </c>
    </row>
    <row r="630" spans="1:14" x14ac:dyDescent="0.25">
      <c r="A630" s="4">
        <f>IF('True_Odds_Calculator_2-way'!A631="","",'True_Odds_Calculator_2-way'!A631)</f>
        <v>2.08</v>
      </c>
      <c r="B630" s="4">
        <f>IF('True_Odds_Calculator_2-way'!B631="","",'True_Odds_Calculator_2-way'!B631)</f>
        <v>1.81</v>
      </c>
      <c r="C630" s="4">
        <f t="shared" si="99"/>
        <v>0.48076923076923073</v>
      </c>
      <c r="D630">
        <f t="shared" si="100"/>
        <v>0.5524861878453039</v>
      </c>
      <c r="E630">
        <f t="shared" si="101"/>
        <v>3.3255418614534626E-2</v>
      </c>
      <c r="F630">
        <f t="shared" si="102"/>
        <v>-0.23236294092647691</v>
      </c>
      <c r="G630">
        <v>0</v>
      </c>
      <c r="H630">
        <f t="shared" si="103"/>
        <v>0.26561835954101148</v>
      </c>
      <c r="I630">
        <f t="shared" si="104"/>
        <v>-1.0691671651659735</v>
      </c>
      <c r="J630">
        <f t="shared" si="105"/>
        <v>1.0691671651659735</v>
      </c>
      <c r="K630">
        <f t="shared" si="106"/>
        <v>0.4641016151377545</v>
      </c>
      <c r="L630">
        <f t="shared" si="107"/>
        <v>0.5358983848622455</v>
      </c>
      <c r="M630">
        <f t="shared" si="108"/>
        <v>2.1547005383792519</v>
      </c>
      <c r="N630">
        <f t="shared" si="109"/>
        <v>1.8660254037844384</v>
      </c>
    </row>
    <row r="631" spans="1:14" x14ac:dyDescent="0.25">
      <c r="A631" s="4">
        <f>IF('True_Odds_Calculator_2-way'!A632="","",'True_Odds_Calculator_2-way'!A632)</f>
        <v>2.17</v>
      </c>
      <c r="B631" s="4">
        <f>IF('True_Odds_Calculator_2-way'!B632="","",'True_Odds_Calculator_2-way'!B632)</f>
        <v>1.71</v>
      </c>
      <c r="C631" s="4">
        <f t="shared" si="99"/>
        <v>0.46082949308755761</v>
      </c>
      <c r="D631">
        <f t="shared" si="100"/>
        <v>0.58479532163742687</v>
      </c>
      <c r="E631">
        <f t="shared" si="101"/>
        <v>4.5624814724984475E-2</v>
      </c>
      <c r="F631">
        <f t="shared" si="102"/>
        <v>-0.22386611690516611</v>
      </c>
      <c r="G631">
        <v>0</v>
      </c>
      <c r="H631">
        <f t="shared" si="103"/>
        <v>0.26949093163015064</v>
      </c>
      <c r="I631">
        <f t="shared" si="104"/>
        <v>-1.097180031127722</v>
      </c>
      <c r="J631">
        <f t="shared" si="105"/>
        <v>1.097180031127722</v>
      </c>
      <c r="K631">
        <f t="shared" si="106"/>
        <v>0.43788576490825809</v>
      </c>
      <c r="L631">
        <f t="shared" si="107"/>
        <v>0.56211423509174197</v>
      </c>
      <c r="M631">
        <f t="shared" si="108"/>
        <v>2.283700636419435</v>
      </c>
      <c r="N631">
        <f t="shared" si="109"/>
        <v>1.7789978221006826</v>
      </c>
    </row>
    <row r="632" spans="1:14" x14ac:dyDescent="0.25">
      <c r="A632" s="4">
        <f>IF('True_Odds_Calculator_2-way'!A633="","",'True_Odds_Calculator_2-way'!A633)</f>
        <v>2.5</v>
      </c>
      <c r="B632" s="4">
        <f>IF('True_Odds_Calculator_2-way'!B633="","",'True_Odds_Calculator_2-way'!B633)</f>
        <v>1.53</v>
      </c>
      <c r="C632" s="4">
        <f t="shared" si="99"/>
        <v>0.4</v>
      </c>
      <c r="D632">
        <f t="shared" si="100"/>
        <v>0.65359477124183007</v>
      </c>
      <c r="E632">
        <f t="shared" si="101"/>
        <v>5.3594771241830097E-2</v>
      </c>
      <c r="F632">
        <f t="shared" si="102"/>
        <v>-0.20784313725490189</v>
      </c>
      <c r="G632">
        <v>0</v>
      </c>
      <c r="H632">
        <f t="shared" si="103"/>
        <v>0.26143790849673204</v>
      </c>
      <c r="I632">
        <f t="shared" si="104"/>
        <v>-1.1215443081840888</v>
      </c>
      <c r="J632">
        <f t="shared" si="105"/>
        <v>1.1215443081840888</v>
      </c>
      <c r="K632">
        <f t="shared" si="106"/>
        <v>0.37281208763541268</v>
      </c>
      <c r="L632">
        <f t="shared" si="107"/>
        <v>0.62718791236458715</v>
      </c>
      <c r="M632">
        <f t="shared" si="108"/>
        <v>2.6823164622761335</v>
      </c>
      <c r="N632">
        <f t="shared" si="109"/>
        <v>1.5944184833375672</v>
      </c>
    </row>
    <row r="633" spans="1:14" x14ac:dyDescent="0.25">
      <c r="A633" s="4">
        <f>IF('True_Odds_Calculator_2-way'!A634="","",'True_Odds_Calculator_2-way'!A634)</f>
        <v>1.85</v>
      </c>
      <c r="B633" s="4">
        <f>IF('True_Odds_Calculator_2-way'!B634="","",'True_Odds_Calculator_2-way'!B634)</f>
        <v>1.97</v>
      </c>
      <c r="C633" s="4">
        <f t="shared" si="99"/>
        <v>0.54054054054054046</v>
      </c>
      <c r="D633">
        <f t="shared" si="100"/>
        <v>0.50761421319796951</v>
      </c>
      <c r="E633">
        <f t="shared" si="101"/>
        <v>4.8154753738510081E-2</v>
      </c>
      <c r="F633">
        <f t="shared" si="102"/>
        <v>-0.22623130744958153</v>
      </c>
      <c r="G633">
        <v>0</v>
      </c>
      <c r="H633">
        <f t="shared" si="103"/>
        <v>0.27438606118809161</v>
      </c>
      <c r="I633">
        <f t="shared" si="104"/>
        <v>-1.1012975422342641</v>
      </c>
      <c r="J633">
        <f t="shared" si="105"/>
        <v>1.1012975422342641</v>
      </c>
      <c r="K633">
        <f t="shared" si="106"/>
        <v>0.51650147023207593</v>
      </c>
      <c r="L633">
        <f t="shared" si="107"/>
        <v>0.48349852976792396</v>
      </c>
      <c r="M633">
        <f t="shared" si="108"/>
        <v>1.936102910899125</v>
      </c>
      <c r="N633">
        <f t="shared" si="109"/>
        <v>2.0682586159672365</v>
      </c>
    </row>
    <row r="634" spans="1:14" x14ac:dyDescent="0.25">
      <c r="A634" s="4">
        <f>IF('True_Odds_Calculator_2-way'!A635="","",'True_Odds_Calculator_2-way'!A635)</f>
        <v>2.57</v>
      </c>
      <c r="B634" s="4">
        <f>IF('True_Odds_Calculator_2-way'!B635="","",'True_Odds_Calculator_2-way'!B635)</f>
        <v>1.51</v>
      </c>
      <c r="C634" s="4">
        <f t="shared" si="99"/>
        <v>0.38910505836575876</v>
      </c>
      <c r="D634">
        <f t="shared" si="100"/>
        <v>0.66225165562913912</v>
      </c>
      <c r="E634">
        <f t="shared" si="101"/>
        <v>5.1356713994897829E-2</v>
      </c>
      <c r="F634">
        <f t="shared" si="102"/>
        <v>-0.20632875512149873</v>
      </c>
      <c r="G634">
        <v>0</v>
      </c>
      <c r="H634">
        <f t="shared" si="103"/>
        <v>0.25768546911639656</v>
      </c>
      <c r="I634">
        <f t="shared" si="104"/>
        <v>-1.1175451696439744</v>
      </c>
      <c r="J634">
        <f t="shared" si="105"/>
        <v>1.1175451696439744</v>
      </c>
      <c r="K634">
        <f t="shared" si="106"/>
        <v>0.36303624276785895</v>
      </c>
      <c r="L634">
        <f t="shared" si="107"/>
        <v>0.63696375723214127</v>
      </c>
      <c r="M634">
        <f t="shared" si="108"/>
        <v>2.7545459163410393</v>
      </c>
      <c r="N634">
        <f t="shared" si="109"/>
        <v>1.5699480365184266</v>
      </c>
    </row>
    <row r="635" spans="1:14" x14ac:dyDescent="0.25">
      <c r="A635" s="4">
        <f>IF('True_Odds_Calculator_2-way'!A636="","",'True_Odds_Calculator_2-way'!A636)</f>
        <v>1.89</v>
      </c>
      <c r="B635" s="4">
        <f>IF('True_Odds_Calculator_2-way'!B636="","",'True_Odds_Calculator_2-way'!B636)</f>
        <v>1.93</v>
      </c>
      <c r="C635" s="4">
        <f t="shared" si="99"/>
        <v>0.52910052910052918</v>
      </c>
      <c r="D635">
        <f t="shared" si="100"/>
        <v>0.5181347150259068</v>
      </c>
      <c r="E635">
        <f t="shared" si="101"/>
        <v>4.7235244126436093E-2</v>
      </c>
      <c r="F635">
        <f t="shared" si="102"/>
        <v>-0.22691010773912312</v>
      </c>
      <c r="G635">
        <v>0</v>
      </c>
      <c r="H635">
        <f t="shared" si="103"/>
        <v>0.27414535186555922</v>
      </c>
      <c r="I635">
        <f t="shared" si="104"/>
        <v>-1.0991665980832535</v>
      </c>
      <c r="J635">
        <f t="shared" si="105"/>
        <v>1.0991665980832535</v>
      </c>
      <c r="K635">
        <f t="shared" si="106"/>
        <v>0.50549516916228832</v>
      </c>
      <c r="L635">
        <f t="shared" si="107"/>
        <v>0.49450483083771163</v>
      </c>
      <c r="M635">
        <f t="shared" si="108"/>
        <v>1.9782582722940953</v>
      </c>
      <c r="N635">
        <f t="shared" si="109"/>
        <v>2.0222249362174249</v>
      </c>
    </row>
    <row r="636" spans="1:14" x14ac:dyDescent="0.25">
      <c r="A636" s="4">
        <f>IF('True_Odds_Calculator_2-way'!A637="","",'True_Odds_Calculator_2-way'!A637)</f>
        <v>2.2400000000000002</v>
      </c>
      <c r="B636" s="4">
        <f>IF('True_Odds_Calculator_2-way'!B637="","",'True_Odds_Calculator_2-way'!B637)</f>
        <v>1.7</v>
      </c>
      <c r="C636" s="4">
        <f t="shared" si="99"/>
        <v>0.4464285714285714</v>
      </c>
      <c r="D636">
        <f t="shared" si="100"/>
        <v>0.58823529411764708</v>
      </c>
      <c r="E636">
        <f t="shared" si="101"/>
        <v>3.4663865546218364E-2</v>
      </c>
      <c r="F636">
        <f t="shared" si="102"/>
        <v>-0.22794117647058831</v>
      </c>
      <c r="G636">
        <v>0</v>
      </c>
      <c r="H636">
        <f t="shared" si="103"/>
        <v>0.26260504201680673</v>
      </c>
      <c r="I636">
        <f t="shared" si="104"/>
        <v>-1.0733469768527293</v>
      </c>
      <c r="J636">
        <f t="shared" si="105"/>
        <v>1.0733469768527293</v>
      </c>
      <c r="K636">
        <f t="shared" si="106"/>
        <v>0.42900958501512831</v>
      </c>
      <c r="L636">
        <f t="shared" si="107"/>
        <v>0.5709904149848718</v>
      </c>
      <c r="M636">
        <f t="shared" si="108"/>
        <v>2.3309502512973848</v>
      </c>
      <c r="N636">
        <f t="shared" si="109"/>
        <v>1.7513428837969105</v>
      </c>
    </row>
    <row r="637" spans="1:14" x14ac:dyDescent="0.25">
      <c r="A637" s="4">
        <f>IF('True_Odds_Calculator_2-way'!A638="","",'True_Odds_Calculator_2-way'!A638)</f>
        <v>1.68</v>
      </c>
      <c r="B637" s="4">
        <f>IF('True_Odds_Calculator_2-way'!B638="","",'True_Odds_Calculator_2-way'!B638)</f>
        <v>2.27</v>
      </c>
      <c r="C637" s="4">
        <f t="shared" si="99"/>
        <v>0.59523809523809523</v>
      </c>
      <c r="D637">
        <f t="shared" si="100"/>
        <v>0.44052863436123346</v>
      </c>
      <c r="E637">
        <f t="shared" si="101"/>
        <v>3.5766729599328695E-2</v>
      </c>
      <c r="F637">
        <f t="shared" si="102"/>
        <v>-0.22645269561569115</v>
      </c>
      <c r="G637">
        <v>0</v>
      </c>
      <c r="H637">
        <f t="shared" si="103"/>
        <v>0.2622194252150199</v>
      </c>
      <c r="I637">
        <f t="shared" si="104"/>
        <v>-1.0760778282064791</v>
      </c>
      <c r="J637">
        <f t="shared" si="105"/>
        <v>1.0760778282064791</v>
      </c>
      <c r="K637">
        <f t="shared" si="106"/>
        <v>0.57745625010319412</v>
      </c>
      <c r="L637">
        <f t="shared" si="107"/>
        <v>0.42254374989680582</v>
      </c>
      <c r="M637">
        <f t="shared" si="108"/>
        <v>1.7317329231804059</v>
      </c>
      <c r="N637">
        <f t="shared" si="109"/>
        <v>2.3666188418222287</v>
      </c>
    </row>
    <row r="638" spans="1:14" x14ac:dyDescent="0.25">
      <c r="A638" s="4">
        <f>IF('True_Odds_Calculator_2-way'!A639="","",'True_Odds_Calculator_2-way'!A639)</f>
        <v>1.57</v>
      </c>
      <c r="B638" s="4">
        <f>IF('True_Odds_Calculator_2-way'!B639="","",'True_Odds_Calculator_2-way'!B639)</f>
        <v>2.52</v>
      </c>
      <c r="C638" s="4">
        <f t="shared" si="99"/>
        <v>0.63694267515923564</v>
      </c>
      <c r="D638">
        <f t="shared" si="100"/>
        <v>0.3968253968253968</v>
      </c>
      <c r="E638">
        <f t="shared" si="101"/>
        <v>3.3768071984632497E-2</v>
      </c>
      <c r="F638">
        <f t="shared" si="102"/>
        <v>-0.21898695784046107</v>
      </c>
      <c r="G638">
        <v>0</v>
      </c>
      <c r="H638">
        <f t="shared" si="103"/>
        <v>0.25275502982509351</v>
      </c>
      <c r="I638">
        <f t="shared" si="104"/>
        <v>-1.0743376064838499</v>
      </c>
      <c r="J638">
        <f t="shared" si="105"/>
        <v>1.0743376064838499</v>
      </c>
      <c r="K638">
        <f t="shared" si="106"/>
        <v>0.62020410288672867</v>
      </c>
      <c r="L638">
        <f t="shared" si="107"/>
        <v>0.37979589711327127</v>
      </c>
      <c r="M638">
        <f t="shared" si="108"/>
        <v>1.6123724356957947</v>
      </c>
      <c r="N638">
        <f t="shared" si="109"/>
        <v>2.6329931618554516</v>
      </c>
    </row>
    <row r="639" spans="1:14" x14ac:dyDescent="0.25">
      <c r="A639" s="4">
        <f>IF('True_Odds_Calculator_2-way'!A640="","",'True_Odds_Calculator_2-way'!A640)</f>
        <v>1.78</v>
      </c>
      <c r="B639" s="4">
        <f>IF('True_Odds_Calculator_2-way'!B640="","",'True_Odds_Calculator_2-way'!B640)</f>
        <v>2.12</v>
      </c>
      <c r="C639" s="4">
        <f t="shared" si="99"/>
        <v>0.5617977528089888</v>
      </c>
      <c r="D639">
        <f t="shared" si="100"/>
        <v>0.47169811320754712</v>
      </c>
      <c r="E639">
        <f t="shared" si="101"/>
        <v>3.3495866016535869E-2</v>
      </c>
      <c r="F639">
        <f t="shared" si="102"/>
        <v>-0.23150307398770409</v>
      </c>
      <c r="G639">
        <v>0</v>
      </c>
      <c r="H639">
        <f t="shared" si="103"/>
        <v>0.26499894000423996</v>
      </c>
      <c r="I639">
        <f t="shared" si="104"/>
        <v>-1.0699012312772822</v>
      </c>
      <c r="J639">
        <f t="shared" si="105"/>
        <v>1.0699012312772822</v>
      </c>
      <c r="K639">
        <f t="shared" si="106"/>
        <v>0.54510083634166528</v>
      </c>
      <c r="L639">
        <f t="shared" si="107"/>
        <v>0.45489916365833472</v>
      </c>
      <c r="M639">
        <f t="shared" si="108"/>
        <v>1.83452296039628</v>
      </c>
      <c r="N639">
        <f t="shared" si="109"/>
        <v>2.1982893790305562</v>
      </c>
    </row>
    <row r="640" spans="1:14" x14ac:dyDescent="0.25">
      <c r="A640" s="4">
        <f>IF('True_Odds_Calculator_2-way'!A641="","",'True_Odds_Calculator_2-way'!A641)</f>
        <v>1.57</v>
      </c>
      <c r="B640" s="4">
        <f>IF('True_Odds_Calculator_2-way'!B641="","",'True_Odds_Calculator_2-way'!B641)</f>
        <v>2.5</v>
      </c>
      <c r="C640" s="4">
        <f t="shared" si="99"/>
        <v>0.63694267515923564</v>
      </c>
      <c r="D640">
        <f t="shared" si="100"/>
        <v>0.4</v>
      </c>
      <c r="E640">
        <f t="shared" si="101"/>
        <v>3.6942675159235661E-2</v>
      </c>
      <c r="F640">
        <f t="shared" si="102"/>
        <v>-0.21783439490445855</v>
      </c>
      <c r="G640">
        <v>0</v>
      </c>
      <c r="H640">
        <f t="shared" si="103"/>
        <v>0.25477707006369427</v>
      </c>
      <c r="I640">
        <f t="shared" si="104"/>
        <v>-1.0814761408717504</v>
      </c>
      <c r="J640">
        <f t="shared" si="105"/>
        <v>1.0814761408717504</v>
      </c>
      <c r="K640">
        <f t="shared" si="106"/>
        <v>0.61864290274693912</v>
      </c>
      <c r="L640">
        <f t="shared" si="107"/>
        <v>0.38135709725306066</v>
      </c>
      <c r="M640">
        <f t="shared" si="108"/>
        <v>1.6164414002968981</v>
      </c>
      <c r="N640">
        <f t="shared" si="109"/>
        <v>2.6222142113076257</v>
      </c>
    </row>
    <row r="641" spans="1:14" x14ac:dyDescent="0.25">
      <c r="A641" s="4">
        <f>IF('True_Odds_Calculator_2-way'!A642="","",'True_Odds_Calculator_2-way'!A642)</f>
        <v>2.2400000000000002</v>
      </c>
      <c r="B641" s="4">
        <f>IF('True_Odds_Calculator_2-way'!B642="","",'True_Odds_Calculator_2-way'!B642)</f>
        <v>1.7</v>
      </c>
      <c r="C641" s="4">
        <f t="shared" si="99"/>
        <v>0.4464285714285714</v>
      </c>
      <c r="D641">
        <f t="shared" si="100"/>
        <v>0.58823529411764708</v>
      </c>
      <c r="E641">
        <f t="shared" si="101"/>
        <v>3.4663865546218364E-2</v>
      </c>
      <c r="F641">
        <f t="shared" si="102"/>
        <v>-0.22794117647058831</v>
      </c>
      <c r="G641">
        <v>0</v>
      </c>
      <c r="H641">
        <f t="shared" si="103"/>
        <v>0.26260504201680673</v>
      </c>
      <c r="I641">
        <f t="shared" si="104"/>
        <v>-1.0733469768527293</v>
      </c>
      <c r="J641">
        <f t="shared" si="105"/>
        <v>1.0733469768527293</v>
      </c>
      <c r="K641">
        <f t="shared" si="106"/>
        <v>0.42900958501512831</v>
      </c>
      <c r="L641">
        <f t="shared" si="107"/>
        <v>0.5709904149848718</v>
      </c>
      <c r="M641">
        <f t="shared" si="108"/>
        <v>2.3309502512973848</v>
      </c>
      <c r="N641">
        <f t="shared" si="109"/>
        <v>1.7513428837969105</v>
      </c>
    </row>
    <row r="642" spans="1:14" x14ac:dyDescent="0.25">
      <c r="A642" s="4">
        <f>IF('True_Odds_Calculator_2-way'!A643="","",'True_Odds_Calculator_2-way'!A643)</f>
        <v>2.15</v>
      </c>
      <c r="B642" s="4">
        <f>IF('True_Odds_Calculator_2-way'!B643="","",'True_Odds_Calculator_2-way'!B643)</f>
        <v>1.75</v>
      </c>
      <c r="C642" s="4">
        <f t="shared" si="99"/>
        <v>0.46511627906976744</v>
      </c>
      <c r="D642">
        <f t="shared" si="100"/>
        <v>0.5714285714285714</v>
      </c>
      <c r="E642">
        <f t="shared" si="101"/>
        <v>3.6544850498338777E-2</v>
      </c>
      <c r="F642">
        <f t="shared" si="102"/>
        <v>-0.22923588039867115</v>
      </c>
      <c r="G642">
        <v>0</v>
      </c>
      <c r="H642">
        <f t="shared" si="103"/>
        <v>0.26578073089700993</v>
      </c>
      <c r="I642">
        <f t="shared" si="104"/>
        <v>-1.0767638041163308</v>
      </c>
      <c r="J642">
        <f t="shared" si="105"/>
        <v>1.0767638041163308</v>
      </c>
      <c r="K642">
        <f t="shared" si="106"/>
        <v>0.44677195262583885</v>
      </c>
      <c r="L642">
        <f t="shared" si="107"/>
        <v>0.5532280473741612</v>
      </c>
      <c r="M642">
        <f t="shared" si="108"/>
        <v>2.2382783747337802</v>
      </c>
      <c r="N642">
        <f t="shared" si="109"/>
        <v>1.8075728530872484</v>
      </c>
    </row>
    <row r="643" spans="1:14" x14ac:dyDescent="0.25">
      <c r="A643" s="4">
        <f>IF('True_Odds_Calculator_2-way'!A644="","",'True_Odds_Calculator_2-way'!A644)</f>
        <v>2.39</v>
      </c>
      <c r="B643" s="4">
        <f>IF('True_Odds_Calculator_2-way'!B644="","",'True_Odds_Calculator_2-way'!B644)</f>
        <v>1.63</v>
      </c>
      <c r="C643" s="4">
        <f t="shared" ref="C643:C706" si="110">1/A643</f>
        <v>0.41841004184100417</v>
      </c>
      <c r="D643">
        <f t="shared" ref="D643:D706" si="111">1/B643</f>
        <v>0.61349693251533743</v>
      </c>
      <c r="E643">
        <f t="shared" ref="E643:E706" si="112">C643+D643-1</f>
        <v>3.19069743563416E-2</v>
      </c>
      <c r="F643">
        <f t="shared" ref="F643:F706" si="113">C643+D643-(C643*D643)-1</f>
        <v>-0.22478630284672851</v>
      </c>
      <c r="G643">
        <v>0</v>
      </c>
      <c r="H643">
        <f t="shared" ref="H643:H706" si="114">C643*D643</f>
        <v>0.25669327720307006</v>
      </c>
      <c r="I643">
        <f t="shared" ref="I643:I706" si="115">((-4*F643*H643)^0.5)/(2*F643)</f>
        <v>-1.0686176060625021</v>
      </c>
      <c r="J643">
        <f t="shared" ref="J643:J706" si="116">(-((-4*F643*H643)^0.5))/(2*F643)</f>
        <v>1.0686176060625021</v>
      </c>
      <c r="K643">
        <f t="shared" ref="K643:K706" si="117">IF(A643="","",(C643/($J643+C643-($J643*C643))))</f>
        <v>0.40235320740649128</v>
      </c>
      <c r="L643">
        <f t="shared" ref="L643:L706" si="118">IF(B643="","",(D643/($J643+D643-($J643*D643))))</f>
        <v>0.59764679259350884</v>
      </c>
      <c r="M643">
        <f t="shared" ref="M643:M706" si="119">IF(A643="","",1/K643)</f>
        <v>2.4853784724268779</v>
      </c>
      <c r="N643">
        <f t="shared" ref="N643:N706" si="120">IF(B643="","",1/L643)</f>
        <v>1.6732290918193764</v>
      </c>
    </row>
    <row r="644" spans="1:14" x14ac:dyDescent="0.25">
      <c r="A644" s="4">
        <f>IF('True_Odds_Calculator_2-way'!A645="","",'True_Odds_Calculator_2-way'!A645)</f>
        <v>1.35</v>
      </c>
      <c r="B644" s="4">
        <f>IF('True_Odds_Calculator_2-way'!B645="","",'True_Odds_Calculator_2-way'!B645)</f>
        <v>3.31</v>
      </c>
      <c r="C644" s="4">
        <f t="shared" si="110"/>
        <v>0.7407407407407407</v>
      </c>
      <c r="D644">
        <f t="shared" si="111"/>
        <v>0.30211480362537763</v>
      </c>
      <c r="E644">
        <f t="shared" si="112"/>
        <v>4.285554436611827E-2</v>
      </c>
      <c r="F644">
        <f t="shared" si="113"/>
        <v>-0.18093319906008731</v>
      </c>
      <c r="G644">
        <v>0</v>
      </c>
      <c r="H644">
        <f t="shared" si="114"/>
        <v>0.22378874342620564</v>
      </c>
      <c r="I644">
        <f t="shared" si="115"/>
        <v>-1.1121413488021754</v>
      </c>
      <c r="J644">
        <f t="shared" si="116"/>
        <v>1.1121413488021754</v>
      </c>
      <c r="K644">
        <f t="shared" si="117"/>
        <v>0.71981312219053106</v>
      </c>
      <c r="L644">
        <f t="shared" si="118"/>
        <v>0.28018687780946894</v>
      </c>
      <c r="M644">
        <f t="shared" si="119"/>
        <v>1.3892494720807615</v>
      </c>
      <c r="N644">
        <f t="shared" si="120"/>
        <v>3.5690465157330253</v>
      </c>
    </row>
    <row r="645" spans="1:14" x14ac:dyDescent="0.25">
      <c r="A645" s="4">
        <f>IF('True_Odds_Calculator_2-way'!A646="","",'True_Odds_Calculator_2-way'!A646)</f>
        <v>1.66</v>
      </c>
      <c r="B645" s="4">
        <f>IF('True_Odds_Calculator_2-way'!B646="","",'True_Odds_Calculator_2-way'!B646)</f>
        <v>2.3199999999999998</v>
      </c>
      <c r="C645" s="4">
        <f t="shared" si="110"/>
        <v>0.60240963855421692</v>
      </c>
      <c r="D645">
        <f t="shared" si="111"/>
        <v>0.43103448275862072</v>
      </c>
      <c r="E645">
        <f t="shared" si="112"/>
        <v>3.3444121312837582E-2</v>
      </c>
      <c r="F645">
        <f t="shared" si="113"/>
        <v>-0.22621520565018693</v>
      </c>
      <c r="G645">
        <v>0</v>
      </c>
      <c r="H645">
        <f t="shared" si="114"/>
        <v>0.25965932696302457</v>
      </c>
      <c r="I645">
        <f t="shared" si="115"/>
        <v>-1.0713739108887086</v>
      </c>
      <c r="J645">
        <f t="shared" si="116"/>
        <v>1.0713739108887086</v>
      </c>
      <c r="K645">
        <f t="shared" si="117"/>
        <v>0.58578643762690485</v>
      </c>
      <c r="L645">
        <f t="shared" si="118"/>
        <v>0.41421356237309498</v>
      </c>
      <c r="M645">
        <f t="shared" si="119"/>
        <v>1.7071067811865479</v>
      </c>
      <c r="N645">
        <f t="shared" si="120"/>
        <v>2.4142135623730954</v>
      </c>
    </row>
    <row r="646" spans="1:14" x14ac:dyDescent="0.25">
      <c r="A646" s="4">
        <f>IF('True_Odds_Calculator_2-way'!A647="","",'True_Odds_Calculator_2-way'!A647)</f>
        <v>2.2599999999999998</v>
      </c>
      <c r="B646" s="4">
        <f>IF('True_Odds_Calculator_2-way'!B647="","",'True_Odds_Calculator_2-way'!B647)</f>
        <v>1.69</v>
      </c>
      <c r="C646" s="4">
        <f t="shared" si="110"/>
        <v>0.44247787610619471</v>
      </c>
      <c r="D646">
        <f t="shared" si="111"/>
        <v>0.59171597633136097</v>
      </c>
      <c r="E646">
        <f t="shared" si="112"/>
        <v>3.4193852437555794E-2</v>
      </c>
      <c r="F646">
        <f t="shared" si="113"/>
        <v>-0.22762737602764815</v>
      </c>
      <c r="G646">
        <v>0</v>
      </c>
      <c r="H646">
        <f t="shared" si="114"/>
        <v>0.261821228465204</v>
      </c>
      <c r="I646">
        <f t="shared" si="115"/>
        <v>-1.0724824201463119</v>
      </c>
      <c r="J646">
        <f t="shared" si="116"/>
        <v>1.0724824201463119</v>
      </c>
      <c r="K646">
        <f t="shared" si="117"/>
        <v>0.42529160714947917</v>
      </c>
      <c r="L646">
        <f t="shared" si="118"/>
        <v>0.57470839285052078</v>
      </c>
      <c r="M646">
        <f t="shared" si="119"/>
        <v>2.351327849384353</v>
      </c>
      <c r="N646">
        <f t="shared" si="120"/>
        <v>1.7400128699009547</v>
      </c>
    </row>
    <row r="647" spans="1:14" x14ac:dyDescent="0.25">
      <c r="A647" s="4">
        <f>IF('True_Odds_Calculator_2-way'!A648="","",'True_Odds_Calculator_2-way'!A648)</f>
        <v>1.83</v>
      </c>
      <c r="B647" s="4">
        <f>IF('True_Odds_Calculator_2-way'!B648="","",'True_Odds_Calculator_2-way'!B648)</f>
        <v>2.0299999999999998</v>
      </c>
      <c r="C647" s="4">
        <f t="shared" si="110"/>
        <v>0.54644808743169393</v>
      </c>
      <c r="D647">
        <f t="shared" si="111"/>
        <v>0.49261083743842371</v>
      </c>
      <c r="E647">
        <f t="shared" si="112"/>
        <v>3.9058924870117639E-2</v>
      </c>
      <c r="F647">
        <f t="shared" si="113"/>
        <v>-0.23012732509623413</v>
      </c>
      <c r="G647">
        <v>0</v>
      </c>
      <c r="H647">
        <f t="shared" si="114"/>
        <v>0.26918624996635171</v>
      </c>
      <c r="I647">
        <f t="shared" si="115"/>
        <v>-1.0815393906387938</v>
      </c>
      <c r="J647">
        <f t="shared" si="116"/>
        <v>1.0815393906387938</v>
      </c>
      <c r="K647">
        <f t="shared" si="117"/>
        <v>0.52695987471447536</v>
      </c>
      <c r="L647">
        <f t="shared" si="118"/>
        <v>0.47304012528552486</v>
      </c>
      <c r="M647">
        <f t="shared" si="119"/>
        <v>1.8976776942301987</v>
      </c>
      <c r="N647">
        <f t="shared" si="120"/>
        <v>2.113985572357957</v>
      </c>
    </row>
    <row r="648" spans="1:14" x14ac:dyDescent="0.25">
      <c r="A648" s="4">
        <f>IF('True_Odds_Calculator_2-way'!A649="","",'True_Odds_Calculator_2-way'!A649)</f>
        <v>1.65</v>
      </c>
      <c r="B648" s="4">
        <f>IF('True_Odds_Calculator_2-way'!B649="","",'True_Odds_Calculator_2-way'!B649)</f>
        <v>2.2999999999999998</v>
      </c>
      <c r="C648" s="4">
        <f t="shared" si="110"/>
        <v>0.60606060606060608</v>
      </c>
      <c r="D648">
        <f t="shared" si="111"/>
        <v>0.43478260869565222</v>
      </c>
      <c r="E648">
        <f t="shared" si="112"/>
        <v>4.0843214756258295E-2</v>
      </c>
      <c r="F648">
        <f t="shared" si="113"/>
        <v>-0.22266139657443995</v>
      </c>
      <c r="G648">
        <v>0</v>
      </c>
      <c r="H648">
        <f t="shared" si="114"/>
        <v>0.2635046113306983</v>
      </c>
      <c r="I648">
        <f t="shared" si="115"/>
        <v>-1.0878565864408427</v>
      </c>
      <c r="J648">
        <f t="shared" si="116"/>
        <v>1.0878565864408427</v>
      </c>
      <c r="K648">
        <f t="shared" si="117"/>
        <v>0.58578643762690474</v>
      </c>
      <c r="L648">
        <f t="shared" si="118"/>
        <v>0.41421356237309503</v>
      </c>
      <c r="M648">
        <f t="shared" si="119"/>
        <v>1.7071067811865481</v>
      </c>
      <c r="N648">
        <f t="shared" si="120"/>
        <v>2.4142135623730949</v>
      </c>
    </row>
    <row r="649" spans="1:14" x14ac:dyDescent="0.25">
      <c r="A649" s="4">
        <f>IF('True_Odds_Calculator_2-way'!A650="","",'True_Odds_Calculator_2-way'!A650)</f>
        <v>1.77</v>
      </c>
      <c r="B649" s="4">
        <f>IF('True_Odds_Calculator_2-way'!B650="","",'True_Odds_Calculator_2-way'!B650)</f>
        <v>2.09</v>
      </c>
      <c r="C649" s="4">
        <f t="shared" si="110"/>
        <v>0.56497175141242939</v>
      </c>
      <c r="D649">
        <f t="shared" si="111"/>
        <v>0.47846889952153115</v>
      </c>
      <c r="E649">
        <f t="shared" si="112"/>
        <v>4.3440650933960434E-2</v>
      </c>
      <c r="F649">
        <f t="shared" si="113"/>
        <v>-0.22688076122509671</v>
      </c>
      <c r="G649">
        <v>0</v>
      </c>
      <c r="H649">
        <f t="shared" si="114"/>
        <v>0.27032141215905714</v>
      </c>
      <c r="I649">
        <f t="shared" si="115"/>
        <v>-1.09154435611996</v>
      </c>
      <c r="J649">
        <f t="shared" si="116"/>
        <v>1.09154435611996</v>
      </c>
      <c r="K649">
        <f t="shared" si="117"/>
        <v>0.54333381846411721</v>
      </c>
      <c r="L649">
        <f t="shared" si="118"/>
        <v>0.4566661815358829</v>
      </c>
      <c r="M649">
        <f t="shared" si="119"/>
        <v>1.8404891542123691</v>
      </c>
      <c r="N649">
        <f t="shared" si="120"/>
        <v>2.189783348170756</v>
      </c>
    </row>
    <row r="650" spans="1:14" x14ac:dyDescent="0.25">
      <c r="A650" s="4">
        <f>IF('True_Odds_Calculator_2-way'!A651="","",'True_Odds_Calculator_2-way'!A651)</f>
        <v>1.76</v>
      </c>
      <c r="B650" s="4">
        <f>IF('True_Odds_Calculator_2-way'!B651="","",'True_Odds_Calculator_2-way'!B651)</f>
        <v>2.15</v>
      </c>
      <c r="C650" s="4">
        <f t="shared" si="110"/>
        <v>0.56818181818181823</v>
      </c>
      <c r="D650">
        <f t="shared" si="111"/>
        <v>0.46511627906976744</v>
      </c>
      <c r="E650">
        <f t="shared" si="112"/>
        <v>3.3298097251585723E-2</v>
      </c>
      <c r="F650">
        <f t="shared" si="113"/>
        <v>-0.23097251585623668</v>
      </c>
      <c r="G650">
        <v>0</v>
      </c>
      <c r="H650">
        <f t="shared" si="114"/>
        <v>0.26427061310782241</v>
      </c>
      <c r="I650">
        <f t="shared" si="115"/>
        <v>-1.0696563746013956</v>
      </c>
      <c r="J650">
        <f t="shared" si="116"/>
        <v>1.0696563746013956</v>
      </c>
      <c r="K650">
        <f t="shared" si="117"/>
        <v>0.5515905861496937</v>
      </c>
      <c r="L650">
        <f t="shared" si="118"/>
        <v>0.44840941385030625</v>
      </c>
      <c r="M650">
        <f t="shared" si="119"/>
        <v>1.8129388446970602</v>
      </c>
      <c r="N650">
        <f t="shared" si="120"/>
        <v>2.2301048307916052</v>
      </c>
    </row>
    <row r="651" spans="1:14" x14ac:dyDescent="0.25">
      <c r="A651" s="4">
        <f>IF('True_Odds_Calculator_2-way'!A652="","",'True_Odds_Calculator_2-way'!A652)</f>
        <v>1.84</v>
      </c>
      <c r="B651" s="4">
        <f>IF('True_Odds_Calculator_2-way'!B652="","",'True_Odds_Calculator_2-way'!B652)</f>
        <v>2.06</v>
      </c>
      <c r="C651" s="4">
        <f t="shared" si="110"/>
        <v>0.54347826086956519</v>
      </c>
      <c r="D651">
        <f t="shared" si="111"/>
        <v>0.4854368932038835</v>
      </c>
      <c r="E651">
        <f t="shared" si="112"/>
        <v>2.891515407344869E-2</v>
      </c>
      <c r="F651">
        <f t="shared" si="113"/>
        <v>-0.23490924440692273</v>
      </c>
      <c r="G651">
        <v>0</v>
      </c>
      <c r="H651">
        <f t="shared" si="114"/>
        <v>0.26382439848037148</v>
      </c>
      <c r="I651">
        <f t="shared" si="115"/>
        <v>-1.0597597584982434</v>
      </c>
      <c r="J651">
        <f t="shared" si="116"/>
        <v>1.0597597584982434</v>
      </c>
      <c r="K651">
        <f t="shared" si="117"/>
        <v>0.52904505015074577</v>
      </c>
      <c r="L651">
        <f t="shared" si="118"/>
        <v>0.47095494984925418</v>
      </c>
      <c r="M651">
        <f t="shared" si="119"/>
        <v>1.8901981971385247</v>
      </c>
      <c r="N651">
        <f t="shared" si="120"/>
        <v>2.123345344008138</v>
      </c>
    </row>
    <row r="652" spans="1:14" x14ac:dyDescent="0.25">
      <c r="A652" s="4">
        <f>IF('True_Odds_Calculator_2-way'!A653="","",'True_Odds_Calculator_2-way'!A653)</f>
        <v>2.27</v>
      </c>
      <c r="B652" s="4">
        <f>IF('True_Odds_Calculator_2-way'!B653="","",'True_Odds_Calculator_2-way'!B653)</f>
        <v>1.64</v>
      </c>
      <c r="C652" s="4">
        <f t="shared" si="110"/>
        <v>0.44052863436123346</v>
      </c>
      <c r="D652">
        <f t="shared" si="111"/>
        <v>0.6097560975609756</v>
      </c>
      <c r="E652">
        <f t="shared" si="112"/>
        <v>5.0284731922209058E-2</v>
      </c>
      <c r="F652">
        <f t="shared" si="113"/>
        <v>-0.21833028902976248</v>
      </c>
      <c r="G652">
        <v>0</v>
      </c>
      <c r="H652">
        <f t="shared" si="114"/>
        <v>0.26861502095197159</v>
      </c>
      <c r="I652">
        <f t="shared" si="115"/>
        <v>-1.1091956367701423</v>
      </c>
      <c r="J652">
        <f t="shared" si="116"/>
        <v>1.1091956367701423</v>
      </c>
      <c r="K652">
        <f t="shared" si="117"/>
        <v>0.4151654183599548</v>
      </c>
      <c r="L652">
        <f t="shared" si="118"/>
        <v>0.5848345816400452</v>
      </c>
      <c r="M652">
        <f t="shared" si="119"/>
        <v>2.4086784586980814</v>
      </c>
      <c r="N652">
        <f t="shared" si="120"/>
        <v>1.7098852075328907</v>
      </c>
    </row>
    <row r="653" spans="1:14" x14ac:dyDescent="0.25">
      <c r="A653" s="4">
        <f>IF('True_Odds_Calculator_2-way'!A654="","",'True_Odds_Calculator_2-way'!A654)</f>
        <v>1.7</v>
      </c>
      <c r="B653" s="4">
        <f>IF('True_Odds_Calculator_2-way'!B654="","",'True_Odds_Calculator_2-way'!B654)</f>
        <v>2.2200000000000002</v>
      </c>
      <c r="C653" s="4">
        <f t="shared" si="110"/>
        <v>0.58823529411764708</v>
      </c>
      <c r="D653">
        <f t="shared" si="111"/>
        <v>0.4504504504504504</v>
      </c>
      <c r="E653">
        <f t="shared" si="112"/>
        <v>3.868574456809748E-2</v>
      </c>
      <c r="F653">
        <f t="shared" si="113"/>
        <v>-0.22628510863804985</v>
      </c>
      <c r="G653">
        <v>0</v>
      </c>
      <c r="H653">
        <f t="shared" si="114"/>
        <v>0.26497085320614733</v>
      </c>
      <c r="I653">
        <f t="shared" si="115"/>
        <v>-1.0821091383745125</v>
      </c>
      <c r="J653">
        <f t="shared" si="116"/>
        <v>1.0821091383745125</v>
      </c>
      <c r="K653">
        <f t="shared" si="117"/>
        <v>0.56899768428493536</v>
      </c>
      <c r="L653">
        <f t="shared" si="118"/>
        <v>0.43100231571506481</v>
      </c>
      <c r="M653">
        <f t="shared" si="119"/>
        <v>1.7574763968621581</v>
      </c>
      <c r="N653">
        <f t="shared" si="120"/>
        <v>2.3201731488169055</v>
      </c>
    </row>
    <row r="654" spans="1:14" x14ac:dyDescent="0.25">
      <c r="A654" s="4">
        <f>IF('True_Odds_Calculator_2-way'!A655="","",'True_Odds_Calculator_2-way'!A655)</f>
        <v>1.22</v>
      </c>
      <c r="B654" s="4">
        <f>IF('True_Odds_Calculator_2-way'!B655="","",'True_Odds_Calculator_2-way'!B655)</f>
        <v>4.46</v>
      </c>
      <c r="C654" s="4">
        <f t="shared" si="110"/>
        <v>0.81967213114754101</v>
      </c>
      <c r="D654">
        <f t="shared" si="111"/>
        <v>0.22421524663677131</v>
      </c>
      <c r="E654">
        <f t="shared" si="112"/>
        <v>4.3887377784312287E-2</v>
      </c>
      <c r="F654">
        <f t="shared" si="113"/>
        <v>-0.13989561126222161</v>
      </c>
      <c r="G654">
        <v>0</v>
      </c>
      <c r="H654">
        <f t="shared" si="114"/>
        <v>0.18378298904653387</v>
      </c>
      <c r="I654">
        <f t="shared" si="115"/>
        <v>-1.1461741519278632</v>
      </c>
      <c r="J654">
        <f t="shared" si="116"/>
        <v>1.1461741519278632</v>
      </c>
      <c r="K654">
        <f t="shared" si="117"/>
        <v>0.79862106035571312</v>
      </c>
      <c r="L654">
        <f t="shared" si="118"/>
        <v>0.20137893964428691</v>
      </c>
      <c r="M654">
        <f t="shared" si="119"/>
        <v>1.2521583134241299</v>
      </c>
      <c r="N654">
        <f t="shared" si="120"/>
        <v>4.9657625656704063</v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543" activePane="bottomLeft" state="frozen"/>
      <selection pane="bottomLeft" activeCell="Z568" sqref="Z568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32"/>
    <col min="14" max="14" width="8.85546875" style="4" customWidth="1"/>
    <col min="15" max="23" width="10" style="4"/>
    <col min="24" max="24" width="12.140625" style="5" customWidth="1"/>
    <col min="25" max="16384" width="10" style="4"/>
  </cols>
  <sheetData>
    <row r="1" spans="1:25" s="13" customFormat="1" x14ac:dyDescent="0.2">
      <c r="A1" s="77" t="s">
        <v>9</v>
      </c>
      <c r="B1" s="78"/>
      <c r="C1" s="18"/>
      <c r="D1" s="79" t="s">
        <v>25</v>
      </c>
      <c r="E1" s="78"/>
      <c r="F1" s="79" t="s">
        <v>23</v>
      </c>
      <c r="G1" s="78"/>
      <c r="H1" s="79" t="s">
        <v>11</v>
      </c>
      <c r="I1" s="78"/>
      <c r="J1" s="79" t="s">
        <v>10</v>
      </c>
      <c r="K1" s="78"/>
      <c r="L1" s="75" t="s">
        <v>201</v>
      </c>
      <c r="M1" s="76"/>
      <c r="N1" s="13" t="s">
        <v>200</v>
      </c>
      <c r="O1" s="13" t="s">
        <v>202</v>
      </c>
      <c r="P1" s="13" t="s">
        <v>203</v>
      </c>
      <c r="Q1" s="13" t="s">
        <v>204</v>
      </c>
      <c r="R1" s="13" t="s">
        <v>205</v>
      </c>
      <c r="S1" s="13" t="s">
        <v>206</v>
      </c>
      <c r="T1" s="13" t="s">
        <v>207</v>
      </c>
      <c r="U1" s="13" t="s">
        <v>32</v>
      </c>
      <c r="V1" s="13" t="s">
        <v>33</v>
      </c>
      <c r="W1" s="13" t="s">
        <v>317</v>
      </c>
      <c r="X1" s="80" t="s">
        <v>180</v>
      </c>
      <c r="Y1" s="13" t="s">
        <v>209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54" customFormat="1" ht="15" x14ac:dyDescent="0.25">
      <c r="A3">
        <v>1.32</v>
      </c>
      <c r="B3">
        <v>3.64</v>
      </c>
      <c r="C3" s="43">
        <f t="shared" ref="C3:C66" si="0">IF(OR($A3="",$B3=""),"",(1/A3)+(1/B3)-1)</f>
        <v>3.2301032301032206E-2</v>
      </c>
      <c r="D3" s="44">
        <f>IF(OR($A3="",$B3=""),"",A3*'MPTO_working_2-way'!$G2)</f>
        <v>1.3626373626373627</v>
      </c>
      <c r="E3" s="46">
        <f>IF(OR($A3="",$B3=""),"",B3*'MPTO_working_2-way'!$G2)</f>
        <v>3.7575757575757573</v>
      </c>
      <c r="F3" s="44">
        <f>IF(OR($A3="",$B3=""),"",'MPTO_working_2-way'!D2)</f>
        <v>1.3487536492252414</v>
      </c>
      <c r="G3" s="46">
        <f>IF(OR($A3="",$B3=""),"",'MPTO_working_2-way'!E2)</f>
        <v>3.867353509336767</v>
      </c>
      <c r="H3" s="44">
        <f>IF(OR($A3="",$B3=""),"",'OddsRatio_working_2-way'!M2)</f>
        <v>1.3481553119113956</v>
      </c>
      <c r="I3" s="44">
        <f>IF(OR($A3="",$B3=""),"",'OddsRatio_working_2-way'!N2)</f>
        <v>3.872281323269013</v>
      </c>
      <c r="J3" s="44">
        <f>IF('Log_working_2-way'!$D2="","",A3^('Log_working_2-way'!$D2))</f>
        <v>1.3416815491524943</v>
      </c>
      <c r="K3" s="46">
        <f>IF('Log_working_2-way'!$D2="","",B3^('Log_working_2-way'!$D2))</f>
        <v>3.9267017855630555</v>
      </c>
      <c r="L3" s="53">
        <f>(1/D3)</f>
        <v>0.7338709677419355</v>
      </c>
      <c r="M3" s="53">
        <f>(1/E3)</f>
        <v>0.26612903225806456</v>
      </c>
      <c r="N3" s="54">
        <v>100</v>
      </c>
      <c r="O3" s="54">
        <f>(1/A3)*((N3*A3)-N3)</f>
        <v>24.242424242424242</v>
      </c>
      <c r="P3" s="54">
        <f>(1/B3)*((N3*B3)-N3)</f>
        <v>72.527472527472526</v>
      </c>
      <c r="Q3" s="54">
        <f>(1/B3)*N3</f>
        <v>27.472527472527471</v>
      </c>
      <c r="R3" s="54">
        <f>(1/A3)*N3</f>
        <v>75.757575757575751</v>
      </c>
      <c r="S3" s="55">
        <f>O3-Q3</f>
        <v>-3.2301032301032286</v>
      </c>
      <c r="T3" s="55">
        <f>P3-R3</f>
        <v>-3.2301032301032251</v>
      </c>
      <c r="U3" t="s">
        <v>318</v>
      </c>
      <c r="V3" t="s">
        <v>319</v>
      </c>
      <c r="W3" t="s">
        <v>410</v>
      </c>
      <c r="X3" s="81">
        <v>44409</v>
      </c>
      <c r="Y3" s="57" t="s">
        <v>415</v>
      </c>
    </row>
    <row r="4" spans="1:25" s="12" customFormat="1" ht="15" x14ac:dyDescent="0.25">
      <c r="A4">
        <v>1.63</v>
      </c>
      <c r="B4">
        <v>2.39</v>
      </c>
      <c r="C4" s="43">
        <f t="shared" si="0"/>
        <v>3.19069743563416E-2</v>
      </c>
      <c r="D4" s="44">
        <f>IF(OR($A4="",$B4=""),"",A4*'MPTO_working_2-way'!$G3)</f>
        <v>1.6820083682008367</v>
      </c>
      <c r="E4" s="46">
        <f>IF(OR($A4="",$B4=""),"",B4*'MPTO_working_2-way'!$G3)</f>
        <v>2.4662576687116564</v>
      </c>
      <c r="F4" s="44">
        <f>IF(OR($A4="",$B4=""),"",'MPTO_working_2-way'!D3)</f>
        <v>1.6735184827201064</v>
      </c>
      <c r="G4" s="46">
        <f>IF(OR($A4="",$B4=""),"",'MPTO_working_2-way'!E3)</f>
        <v>2.4847402493861024</v>
      </c>
      <c r="H4" s="44">
        <f>IF(OR($A4="",$B4=""),"",'OddsRatio_working_2-way'!M3)</f>
        <v>1.6732290918193764</v>
      </c>
      <c r="I4" s="44">
        <f>IF(OR($A4="",$B4=""),"",'OddsRatio_working_2-way'!N3)</f>
        <v>2.4853784724268779</v>
      </c>
      <c r="J4" s="44">
        <f>IF('Log_working_2-way'!$D3="","",A4^('Log_working_2-way'!$D3))</f>
        <v>1.6693751275261461</v>
      </c>
      <c r="K4" s="46">
        <f>IF('Log_working_2-way'!$D3="","",B4^('Log_working_2-way'!$D3))</f>
        <v>2.4939306210789667</v>
      </c>
      <c r="L4" s="53">
        <f t="shared" ref="L4:L67" si="1">(1/D4)</f>
        <v>0.59452736318407962</v>
      </c>
      <c r="M4" s="53">
        <f t="shared" ref="M4:M67" si="2">(1/E4)</f>
        <v>0.40547263681592038</v>
      </c>
      <c r="N4" s="54">
        <v>101</v>
      </c>
      <c r="O4" s="54">
        <f t="shared" ref="O4:O67" si="3">(1/A4)*((N4*A4)-N4)</f>
        <v>39.036809815950917</v>
      </c>
      <c r="P4" s="54">
        <f t="shared" ref="P4:P67" si="4">(1/B4)*((N4*B4)-N4)</f>
        <v>58.74058577405858</v>
      </c>
      <c r="Q4" s="54">
        <f t="shared" ref="Q4:Q67" si="5">(1/B4)*N4</f>
        <v>42.25941422594142</v>
      </c>
      <c r="R4" s="54">
        <f t="shared" ref="R4:R67" si="6">(1/A4)*N4</f>
        <v>61.963190184049083</v>
      </c>
      <c r="S4" s="55">
        <f t="shared" ref="S4:S67" si="7">O4-Q4</f>
        <v>-3.2226044099905025</v>
      </c>
      <c r="T4" s="55">
        <f t="shared" ref="T4:T67" si="8">P4-R4</f>
        <v>-3.2226044099905025</v>
      </c>
      <c r="U4" t="s">
        <v>320</v>
      </c>
      <c r="V4" t="s">
        <v>321</v>
      </c>
      <c r="W4" t="s">
        <v>411</v>
      </c>
      <c r="X4" s="81">
        <v>44409</v>
      </c>
      <c r="Y4" s="57" t="s">
        <v>415</v>
      </c>
    </row>
    <row r="5" spans="1:25" s="12" customFormat="1" ht="15" x14ac:dyDescent="0.25">
      <c r="A5">
        <v>2.0499999999999998</v>
      </c>
      <c r="B5">
        <v>1.85</v>
      </c>
      <c r="C5" s="43">
        <f t="shared" si="0"/>
        <v>2.8345418589321048E-2</v>
      </c>
      <c r="D5" s="44">
        <f>IF(OR($A5="",$B5=""),"",A5*'MPTO_working_2-way'!$G4)</f>
        <v>2.1081081081081079</v>
      </c>
      <c r="E5" s="46">
        <f>IF(OR($A5="",$B5=""),"",B5*'MPTO_working_2-way'!$G4)</f>
        <v>1.902439024390244</v>
      </c>
      <c r="F5" s="44">
        <f>IF(OR($A5="",$B5=""),"",'MPTO_working_2-way'!D4)</f>
        <v>2.1113430758524703</v>
      </c>
      <c r="G5" s="46">
        <f>IF(OR($A5="",$B5=""),"",'MPTO_working_2-way'!E4)</f>
        <v>1.8998121477770822</v>
      </c>
      <c r="H5" s="44">
        <f>IF(OR($A5="",$B5=""),"",'OddsRatio_working_2-way'!M4)</f>
        <v>2.1114378604524222</v>
      </c>
      <c r="I5" s="44">
        <f>IF(OR($A5="",$B5=""),"",'OddsRatio_working_2-way'!N4)</f>
        <v>1.8997354108424378</v>
      </c>
      <c r="J5" s="44">
        <f>IF('Log_working_2-way'!$D4="","",A5^('Log_working_2-way'!$D4))</f>
        <v>2.1129081281913611</v>
      </c>
      <c r="K5" s="46">
        <f>IF('Log_working_2-way'!$D4="","",B5^('Log_working_2-way'!$D4))</f>
        <v>1.8985467665018629</v>
      </c>
      <c r="L5" s="53">
        <f t="shared" si="1"/>
        <v>0.47435897435897439</v>
      </c>
      <c r="M5" s="53">
        <f t="shared" si="2"/>
        <v>0.52564102564102555</v>
      </c>
      <c r="N5" s="54">
        <v>102</v>
      </c>
      <c r="O5" s="54">
        <f t="shared" si="3"/>
        <v>52.243902439024396</v>
      </c>
      <c r="P5" s="54">
        <f t="shared" si="4"/>
        <v>46.86486486486487</v>
      </c>
      <c r="Q5" s="54">
        <f t="shared" si="5"/>
        <v>55.13513513513513</v>
      </c>
      <c r="R5" s="54">
        <f t="shared" si="6"/>
        <v>49.756097560975611</v>
      </c>
      <c r="S5" s="55">
        <f t="shared" si="7"/>
        <v>-2.891232696110734</v>
      </c>
      <c r="T5" s="55">
        <f t="shared" si="8"/>
        <v>-2.8912326961107411</v>
      </c>
      <c r="U5" t="s">
        <v>322</v>
      </c>
      <c r="V5" t="s">
        <v>323</v>
      </c>
      <c r="W5" t="s">
        <v>411</v>
      </c>
      <c r="X5" s="81">
        <v>44409</v>
      </c>
      <c r="Y5" s="57" t="s">
        <v>416</v>
      </c>
    </row>
    <row r="6" spans="1:25" s="12" customFormat="1" ht="15" x14ac:dyDescent="0.25">
      <c r="A6">
        <v>1.98</v>
      </c>
      <c r="B6">
        <v>1.91</v>
      </c>
      <c r="C6" s="43">
        <f t="shared" si="0"/>
        <v>2.861071447458885E-2</v>
      </c>
      <c r="D6" s="44">
        <f>IF(OR($A6="",$B6=""),"",A6*'MPTO_working_2-way'!$G5)</f>
        <v>2.0366492146596857</v>
      </c>
      <c r="E6" s="46">
        <f>IF(OR($A6="",$B6=""),"",B6*'MPTO_working_2-way'!$G5)</f>
        <v>1.9646464646464645</v>
      </c>
      <c r="F6" s="44">
        <f>IF(OR($A6="",$B6=""),"",'MPTO_working_2-way'!D5)</f>
        <v>2.0377175494369308</v>
      </c>
      <c r="G6" s="46">
        <f>IF(OR($A6="",$B6=""),"",'MPTO_working_2-way'!E5)</f>
        <v>1.9636533568721115</v>
      </c>
      <c r="H6" s="44">
        <f>IF(OR($A6="",$B6=""),"",'OddsRatio_working_2-way'!M5)</f>
        <v>2.0377490433255412</v>
      </c>
      <c r="I6" s="44">
        <f>IF(OR($A6="",$B6=""),"",'OddsRatio_working_2-way'!N5)</f>
        <v>1.9636241116594322</v>
      </c>
      <c r="J6" s="44">
        <f>IF('Log_working_2-way'!$D5="","",A6^('Log_working_2-way'!$D5))</f>
        <v>2.0382337672504618</v>
      </c>
      <c r="K6" s="46">
        <f>IF('Log_working_2-way'!$D5="","",B6^('Log_working_2-way'!$D5))</f>
        <v>1.9631742210121639</v>
      </c>
      <c r="L6" s="53">
        <f t="shared" si="1"/>
        <v>0.49100257069408743</v>
      </c>
      <c r="M6" s="53">
        <f t="shared" si="2"/>
        <v>0.50899742930591263</v>
      </c>
      <c r="N6" s="54">
        <v>103</v>
      </c>
      <c r="O6" s="54">
        <f t="shared" si="3"/>
        <v>50.979797979797979</v>
      </c>
      <c r="P6" s="54">
        <f t="shared" si="4"/>
        <v>49.073298429319365</v>
      </c>
      <c r="Q6" s="54">
        <f t="shared" si="5"/>
        <v>53.926701570680628</v>
      </c>
      <c r="R6" s="54">
        <f t="shared" si="6"/>
        <v>52.020202020202021</v>
      </c>
      <c r="S6" s="55">
        <f t="shared" si="7"/>
        <v>-2.9469035908826484</v>
      </c>
      <c r="T6" s="55">
        <f t="shared" si="8"/>
        <v>-2.9469035908826555</v>
      </c>
      <c r="U6" t="s">
        <v>43</v>
      </c>
      <c r="V6" t="s">
        <v>324</v>
      </c>
      <c r="W6" t="s">
        <v>305</v>
      </c>
      <c r="X6" s="81">
        <v>44409</v>
      </c>
      <c r="Y6" s="57" t="s">
        <v>417</v>
      </c>
    </row>
    <row r="7" spans="1:25" s="12" customFormat="1" ht="15" x14ac:dyDescent="0.25">
      <c r="A7">
        <v>2.2200000000000002</v>
      </c>
      <c r="B7">
        <v>1.7</v>
      </c>
      <c r="C7" s="43">
        <f t="shared" si="0"/>
        <v>3.868574456809748E-2</v>
      </c>
      <c r="D7" s="44">
        <f>IF(OR($A7="",$B7=""),"",A7*'MPTO_working_2-way'!$G6)</f>
        <v>2.3058823529411767</v>
      </c>
      <c r="E7" s="46">
        <f>IF(OR($A7="",$B7=""),"",B7*'MPTO_working_2-way'!$G6)</f>
        <v>1.7657657657657657</v>
      </c>
      <c r="F7" s="44">
        <f>IF(OR($A7="",$B7=""),"",'MPTO_working_2-way'!D6)</f>
        <v>2.3196066379840201</v>
      </c>
      <c r="G7" s="46">
        <f>IF(OR($A7="",$B7=""),"",'MPTO_working_2-way'!E6)</f>
        <v>1.7578015836050302</v>
      </c>
      <c r="H7" s="44">
        <f>IF(OR($A7="",$B7=""),"",'OddsRatio_working_2-way'!M6)</f>
        <v>2.3201731488169055</v>
      </c>
      <c r="I7" s="44">
        <f>IF(OR($A7="",$B7=""),"",'OddsRatio_working_2-way'!N6)</f>
        <v>1.7574763968621581</v>
      </c>
      <c r="J7" s="44">
        <f>IF('Log_working_2-way'!$D6="","",A7^('Log_working_2-way'!$D6))</f>
        <v>2.3265255894258647</v>
      </c>
      <c r="K7" s="46">
        <f>IF('Log_working_2-way'!$D6="","",B7^('Log_working_2-way'!$D6))</f>
        <v>1.7538490082446418</v>
      </c>
      <c r="L7" s="53">
        <f t="shared" si="1"/>
        <v>0.43367346938775503</v>
      </c>
      <c r="M7" s="53">
        <f t="shared" si="2"/>
        <v>0.56632653061224492</v>
      </c>
      <c r="N7" s="54">
        <v>104</v>
      </c>
      <c r="O7" s="54">
        <f t="shared" si="3"/>
        <v>57.153153153153156</v>
      </c>
      <c r="P7" s="54">
        <f t="shared" si="4"/>
        <v>42.823529411764696</v>
      </c>
      <c r="Q7" s="54">
        <f t="shared" si="5"/>
        <v>61.176470588235297</v>
      </c>
      <c r="R7" s="54">
        <f t="shared" si="6"/>
        <v>46.846846846846844</v>
      </c>
      <c r="S7" s="55">
        <f t="shared" si="7"/>
        <v>-4.0233174350821415</v>
      </c>
      <c r="T7" s="55">
        <f t="shared" si="8"/>
        <v>-4.0233174350821486</v>
      </c>
      <c r="U7" t="s">
        <v>233</v>
      </c>
      <c r="V7" t="s">
        <v>229</v>
      </c>
      <c r="W7" t="s">
        <v>309</v>
      </c>
      <c r="X7" s="81">
        <v>44409</v>
      </c>
      <c r="Y7" s="57" t="s">
        <v>418</v>
      </c>
    </row>
    <row r="8" spans="1:25" ht="15" x14ac:dyDescent="0.25">
      <c r="A8">
        <v>2.14</v>
      </c>
      <c r="B8">
        <v>1.75</v>
      </c>
      <c r="C8" s="43">
        <f t="shared" si="0"/>
        <v>3.8718291054739673E-2</v>
      </c>
      <c r="D8" s="44">
        <f>IF(OR($A8="",$B8=""),"",A8*'MPTO_working_2-way'!$G7)</f>
        <v>2.2228571428571429</v>
      </c>
      <c r="E8" s="46">
        <f>IF(OR($A8="",$B8=""),"",B8*'MPTO_working_2-way'!$G7)</f>
        <v>1.8177570093457944</v>
      </c>
      <c r="F8" s="44">
        <f>IF(OR($A8="",$B8=""),"",'MPTO_working_2-way'!D7)</f>
        <v>2.2324888226527575</v>
      </c>
      <c r="G8" s="46">
        <f>IF(OR($A8="",$B8=""),"",'MPTO_working_2-way'!E7)</f>
        <v>1.81136638452237</v>
      </c>
      <c r="H8" s="44">
        <f>IF(OR($A8="",$B8=""),"",'OddsRatio_working_2-way'!M7)</f>
        <v>2.2328828005937953</v>
      </c>
      <c r="I8" s="44">
        <f>IF(OR($A8="",$B8=""),"",'OddsRatio_working_2-way'!N7)</f>
        <v>1.8111071056538131</v>
      </c>
      <c r="J8" s="44">
        <f>IF('Log_working_2-way'!$D7="","",A8^('Log_working_2-way'!$D7))</f>
        <v>2.2373241322265098</v>
      </c>
      <c r="K8" s="46">
        <f>IF('Log_working_2-way'!$D7="","",B8^('Log_working_2-way'!$D7))</f>
        <v>1.8081956651086979</v>
      </c>
      <c r="L8" s="53">
        <f t="shared" si="1"/>
        <v>0.44987146529562982</v>
      </c>
      <c r="M8" s="53">
        <f t="shared" si="2"/>
        <v>0.55012853470437018</v>
      </c>
      <c r="N8" s="54">
        <v>105</v>
      </c>
      <c r="O8" s="54">
        <f t="shared" si="3"/>
        <v>55.934579439252346</v>
      </c>
      <c r="P8" s="54">
        <f t="shared" si="4"/>
        <v>45</v>
      </c>
      <c r="Q8" s="54">
        <f t="shared" si="5"/>
        <v>60</v>
      </c>
      <c r="R8" s="54">
        <f t="shared" si="6"/>
        <v>49.065420560747661</v>
      </c>
      <c r="S8" s="55">
        <f t="shared" si="7"/>
        <v>-4.0654205607476541</v>
      </c>
      <c r="T8" s="55">
        <f t="shared" si="8"/>
        <v>-4.0654205607476612</v>
      </c>
      <c r="U8" t="s">
        <v>230</v>
      </c>
      <c r="V8" t="s">
        <v>236</v>
      </c>
      <c r="W8" t="s">
        <v>309</v>
      </c>
      <c r="X8" s="81">
        <v>44409</v>
      </c>
      <c r="Y8" s="57" t="s">
        <v>419</v>
      </c>
    </row>
    <row r="9" spans="1:25" ht="15" x14ac:dyDescent="0.25">
      <c r="A9">
        <v>2.2999999999999998</v>
      </c>
      <c r="B9">
        <v>1.66</v>
      </c>
      <c r="C9" s="43">
        <f t="shared" si="0"/>
        <v>3.7192247249869137E-2</v>
      </c>
      <c r="D9" s="44">
        <f>IF(OR($A9="",$B9=""),"",A9*'MPTO_working_2-way'!$G8)</f>
        <v>2.3855421686746987</v>
      </c>
      <c r="E9" s="46">
        <f>IF(OR($A9="",$B9=""),"",B9*'MPTO_working_2-way'!$G8)</f>
        <v>1.7217391304347827</v>
      </c>
      <c r="F9" s="44">
        <f>IF(OR($A9="",$B9=""),"",'MPTO_working_2-way'!D8)</f>
        <v>2.402769037130271</v>
      </c>
      <c r="G9" s="46">
        <f>IF(OR($A9="",$B9=""),"",'MPTO_working_2-way'!E8)</f>
        <v>1.7128757290264693</v>
      </c>
      <c r="H9" s="44">
        <f>IF(OR($A9="",$B9=""),"",'OddsRatio_working_2-way'!M8)</f>
        <v>2.4034589305344736</v>
      </c>
      <c r="I9" s="44">
        <f>IF(OR($A9="",$B9=""),"",'OddsRatio_working_2-way'!N8)</f>
        <v>1.7125253031944256</v>
      </c>
      <c r="J9" s="44">
        <f>IF('Log_working_2-way'!$D8="","",A9^('Log_working_2-way'!$D8))</f>
        <v>2.4114497005870583</v>
      </c>
      <c r="K9" s="46">
        <f>IF('Log_working_2-way'!$D8="","",B9^('Log_working_2-way'!$D8))</f>
        <v>1.708491418138335</v>
      </c>
      <c r="L9" s="53">
        <f t="shared" si="1"/>
        <v>0.41919191919191923</v>
      </c>
      <c r="M9" s="53">
        <f t="shared" si="2"/>
        <v>0.58080808080808077</v>
      </c>
      <c r="N9" s="54">
        <v>106</v>
      </c>
      <c r="O9" s="54">
        <f t="shared" si="3"/>
        <v>59.913043478260867</v>
      </c>
      <c r="P9" s="54">
        <f t="shared" si="4"/>
        <v>42.144578313253007</v>
      </c>
      <c r="Q9" s="54">
        <f t="shared" si="5"/>
        <v>63.855421686746993</v>
      </c>
      <c r="R9" s="54">
        <f t="shared" si="6"/>
        <v>46.086956521739133</v>
      </c>
      <c r="S9" s="55">
        <f t="shared" si="7"/>
        <v>-3.9423782084861259</v>
      </c>
      <c r="T9" s="55">
        <f t="shared" si="8"/>
        <v>-3.9423782084861259</v>
      </c>
      <c r="U9" t="s">
        <v>253</v>
      </c>
      <c r="V9" t="s">
        <v>238</v>
      </c>
      <c r="W9" t="s">
        <v>309</v>
      </c>
      <c r="X9" s="81">
        <v>44409</v>
      </c>
      <c r="Y9" s="57" t="s">
        <v>417</v>
      </c>
    </row>
    <row r="10" spans="1:25" ht="14.25" customHeight="1" x14ac:dyDescent="0.25">
      <c r="A10">
        <v>2.69</v>
      </c>
      <c r="B10">
        <v>1.5</v>
      </c>
      <c r="C10" s="43">
        <f t="shared" si="0"/>
        <v>3.8413878562577386E-2</v>
      </c>
      <c r="D10" s="44">
        <f>IF(OR($A10="",$B10=""),"",A10*'MPTO_working_2-way'!$G9)</f>
        <v>2.793333333333333</v>
      </c>
      <c r="E10" s="46">
        <f>IF(OR($A10="",$B10=""),"",B10*'MPTO_working_2-way'!$G9)</f>
        <v>1.557620817843866</v>
      </c>
      <c r="F10" s="44">
        <f>IF(OR($A10="",$B10=""),"",'MPTO_working_2-way'!D9)</f>
        <v>2.8365553602811948</v>
      </c>
      <c r="G10" s="46">
        <f>IF(OR($A10="",$B10=""),"",'MPTO_working_2-way'!E9)</f>
        <v>1.5444976076555021</v>
      </c>
      <c r="H10" s="44">
        <f>IF(OR($A10="",$B10=""),"",'OddsRatio_working_2-way'!M9)</f>
        <v>2.838477631085023</v>
      </c>
      <c r="I10" s="44">
        <f>IF(OR($A10="",$B10=""),"",'OddsRatio_working_2-way'!N9)</f>
        <v>1.5439282932204215</v>
      </c>
      <c r="J10" s="44">
        <f>IF('Log_working_2-way'!$D9="","",A10^('Log_working_2-way'!$D9))</f>
        <v>2.8590051192932453</v>
      </c>
      <c r="K10" s="46">
        <f>IF('Log_working_2-way'!$D9="","",B10^('Log_working_2-way'!$D9))</f>
        <v>1.5379221335225206</v>
      </c>
      <c r="L10" s="53">
        <f t="shared" si="1"/>
        <v>0.35799522673031031</v>
      </c>
      <c r="M10" s="53">
        <f t="shared" si="2"/>
        <v>0.64200477326968985</v>
      </c>
      <c r="N10" s="54">
        <v>107</v>
      </c>
      <c r="O10" s="54">
        <f t="shared" si="3"/>
        <v>67.223048327137548</v>
      </c>
      <c r="P10" s="54">
        <f t="shared" si="4"/>
        <v>35.666666666666664</v>
      </c>
      <c r="Q10" s="54">
        <f t="shared" si="5"/>
        <v>71.333333333333329</v>
      </c>
      <c r="R10" s="54">
        <f t="shared" si="6"/>
        <v>39.776951672862459</v>
      </c>
      <c r="S10" s="55">
        <f t="shared" si="7"/>
        <v>-4.110285006195781</v>
      </c>
      <c r="T10" s="55">
        <f t="shared" si="8"/>
        <v>-4.1102850061957952</v>
      </c>
      <c r="U10" t="s">
        <v>225</v>
      </c>
      <c r="V10" t="s">
        <v>232</v>
      </c>
      <c r="W10" t="s">
        <v>309</v>
      </c>
      <c r="X10" s="81">
        <v>44409</v>
      </c>
      <c r="Y10" s="57" t="s">
        <v>420</v>
      </c>
    </row>
    <row r="11" spans="1:25" ht="15" x14ac:dyDescent="0.25">
      <c r="A11">
        <v>2.5299999999999998</v>
      </c>
      <c r="B11">
        <v>1.56</v>
      </c>
      <c r="C11" s="43">
        <f t="shared" si="0"/>
        <v>3.6282558021688338E-2</v>
      </c>
      <c r="D11" s="44">
        <f>IF(OR($A11="",$B11=""),"",A11*'MPTO_working_2-way'!$G10)</f>
        <v>2.6217948717948714</v>
      </c>
      <c r="E11" s="46">
        <f>IF(OR($A11="",$B11=""),"",B11*'MPTO_working_2-way'!$G10)</f>
        <v>1.6166007905138338</v>
      </c>
      <c r="F11" s="44">
        <f>IF(OR($A11="",$B11=""),"",'MPTO_working_2-way'!D10)</f>
        <v>2.6517065305025525</v>
      </c>
      <c r="G11" s="46">
        <f>IF(OR($A11="",$B11=""),"",'MPTO_working_2-way'!E10)</f>
        <v>1.6054344288968434</v>
      </c>
      <c r="H11" s="44">
        <f>IF(OR($A11="",$B11=""),"",'OddsRatio_working_2-way'!M10)</f>
        <v>2.6529194950580188</v>
      </c>
      <c r="I11" s="44">
        <f>IF(OR($A11="",$B11=""),"",'OddsRatio_working_2-way'!N10)</f>
        <v>1.6049901419820203</v>
      </c>
      <c r="J11" s="44">
        <f>IF('Log_working_2-way'!$D10="","",A11^('Log_working_2-way'!$D10))</f>
        <v>2.6669477843763532</v>
      </c>
      <c r="K11" s="46">
        <f>IF('Log_working_2-way'!$D10="","",B11^('Log_working_2-way'!$D10))</f>
        <v>1.59989881469138</v>
      </c>
      <c r="L11" s="53">
        <f t="shared" si="1"/>
        <v>0.38141809290953549</v>
      </c>
      <c r="M11" s="53">
        <f t="shared" si="2"/>
        <v>0.61858190709046468</v>
      </c>
      <c r="N11" s="54">
        <v>108</v>
      </c>
      <c r="O11" s="54">
        <f t="shared" si="3"/>
        <v>65.312252964426861</v>
      </c>
      <c r="P11" s="54">
        <f t="shared" si="4"/>
        <v>38.769230769230781</v>
      </c>
      <c r="Q11" s="54">
        <f t="shared" si="5"/>
        <v>69.230769230769226</v>
      </c>
      <c r="R11" s="54">
        <f t="shared" si="6"/>
        <v>42.687747035573125</v>
      </c>
      <c r="S11" s="55">
        <f t="shared" si="7"/>
        <v>-3.9185162663423654</v>
      </c>
      <c r="T11" s="55">
        <f t="shared" si="8"/>
        <v>-3.9185162663423441</v>
      </c>
      <c r="U11" t="s">
        <v>237</v>
      </c>
      <c r="V11" t="s">
        <v>239</v>
      </c>
      <c r="W11" t="s">
        <v>309</v>
      </c>
      <c r="X11" s="81">
        <v>44409</v>
      </c>
      <c r="Y11" s="57" t="s">
        <v>417</v>
      </c>
    </row>
    <row r="12" spans="1:25" ht="15" x14ac:dyDescent="0.25">
      <c r="A12">
        <v>2.6</v>
      </c>
      <c r="B12">
        <v>1.53</v>
      </c>
      <c r="C12" s="43">
        <f t="shared" si="0"/>
        <v>3.8210155857214545E-2</v>
      </c>
      <c r="D12" s="44">
        <f>IF(OR($A12="",$B12=""),"",A12*'MPTO_working_2-way'!$G11)</f>
        <v>2.6993464052287579</v>
      </c>
      <c r="E12" s="46">
        <f>IF(OR($A12="",$B12=""),"",B12*'MPTO_working_2-way'!$G11)</f>
        <v>1.5884615384615384</v>
      </c>
      <c r="F12" s="44">
        <f>IF(OR($A12="",$B12=""),"",'MPTO_working_2-way'!D11)</f>
        <v>2.7359009628610726</v>
      </c>
      <c r="G12" s="46">
        <f>IF(OR($A12="",$B12=""),"",'MPTO_working_2-way'!E11)</f>
        <v>1.5760697305863707</v>
      </c>
      <c r="H12" s="44">
        <f>IF(OR($A12="",$B12=""),"",'OddsRatio_working_2-way'!M11)</f>
        <v>2.7374889710522772</v>
      </c>
      <c r="I12" s="44">
        <f>IF(OR($A12="",$B12=""),"",'OddsRatio_working_2-way'!N11)</f>
        <v>1.575543221661067</v>
      </c>
      <c r="J12" s="44">
        <f>IF('Log_working_2-way'!$D11="","",A12^('Log_working_2-way'!$D11))</f>
        <v>2.7547522658238996</v>
      </c>
      <c r="K12" s="46">
        <f>IF('Log_working_2-way'!$D11="","",B12^('Log_working_2-way'!$D11))</f>
        <v>1.5698810136769392</v>
      </c>
      <c r="L12" s="53">
        <f t="shared" si="1"/>
        <v>0.37046004842615016</v>
      </c>
      <c r="M12" s="53">
        <f t="shared" si="2"/>
        <v>0.6295399515738499</v>
      </c>
      <c r="N12" s="54">
        <v>109</v>
      </c>
      <c r="O12" s="54">
        <f t="shared" si="3"/>
        <v>67.07692307692308</v>
      </c>
      <c r="P12" s="54">
        <f t="shared" si="4"/>
        <v>37.758169934640527</v>
      </c>
      <c r="Q12" s="54">
        <f t="shared" si="5"/>
        <v>71.24183006535948</v>
      </c>
      <c r="R12" s="54">
        <f t="shared" si="6"/>
        <v>41.92307692307692</v>
      </c>
      <c r="S12" s="55">
        <f t="shared" si="7"/>
        <v>-4.1649069884363996</v>
      </c>
      <c r="T12" s="55">
        <f t="shared" si="8"/>
        <v>-4.1649069884363925</v>
      </c>
      <c r="U12" t="s">
        <v>251</v>
      </c>
      <c r="V12" t="s">
        <v>224</v>
      </c>
      <c r="W12" t="s">
        <v>309</v>
      </c>
      <c r="X12" s="81">
        <v>44409</v>
      </c>
      <c r="Y12" s="57" t="s">
        <v>421</v>
      </c>
    </row>
    <row r="13" spans="1:25" ht="15" x14ac:dyDescent="0.25">
      <c r="A13">
        <v>2.5499999999999998</v>
      </c>
      <c r="B13">
        <v>1.55</v>
      </c>
      <c r="C13" s="43">
        <f t="shared" si="0"/>
        <v>3.7318153067678717E-2</v>
      </c>
      <c r="D13" s="44">
        <f>IF(OR($A13="",$B13=""),"",A13*'MPTO_working_2-way'!$G12)</f>
        <v>2.6451612903225805</v>
      </c>
      <c r="E13" s="46">
        <f>IF(OR($A13="",$B13=""),"",B13*'MPTO_working_2-way'!$G12)</f>
        <v>1.607843137254902</v>
      </c>
      <c r="F13" s="44">
        <f>IF(OR($A13="",$B13=""),"",'MPTO_working_2-way'!D12)</f>
        <v>2.6773920406435225</v>
      </c>
      <c r="G13" s="46">
        <f>IF(OR($A13="",$B13=""),"",'MPTO_working_2-way'!E12)</f>
        <v>1.596163553760727</v>
      </c>
      <c r="H13" s="44">
        <f>IF(OR($A13="",$B13=""),"",'OddsRatio_working_2-way'!M12)</f>
        <v>2.6787441193290351</v>
      </c>
      <c r="I13" s="44">
        <f>IF(OR($A13="",$B13=""),"",'OddsRatio_working_2-way'!N12)</f>
        <v>1.5956833971812705</v>
      </c>
      <c r="J13" s="44">
        <f>IF('Log_working_2-way'!$D12="","",A13^('Log_working_2-way'!$D12))</f>
        <v>2.693900720344212</v>
      </c>
      <c r="K13" s="46">
        <f>IF('Log_working_2-way'!$D12="","",B13^('Log_working_2-way'!$D12))</f>
        <v>1.5903533707669273</v>
      </c>
      <c r="L13" s="53">
        <f t="shared" si="1"/>
        <v>0.37804878048780488</v>
      </c>
      <c r="M13" s="53">
        <f t="shared" si="2"/>
        <v>0.62195121951219512</v>
      </c>
      <c r="N13" s="54">
        <v>110</v>
      </c>
      <c r="O13" s="54">
        <f t="shared" si="3"/>
        <v>66.862745098039227</v>
      </c>
      <c r="P13" s="54">
        <f t="shared" si="4"/>
        <v>39.032258064516128</v>
      </c>
      <c r="Q13" s="54">
        <f t="shared" si="5"/>
        <v>70.967741935483872</v>
      </c>
      <c r="R13" s="54">
        <f t="shared" si="6"/>
        <v>43.137254901960787</v>
      </c>
      <c r="S13" s="55">
        <f t="shared" si="7"/>
        <v>-4.1049968374446451</v>
      </c>
      <c r="T13" s="55">
        <f t="shared" si="8"/>
        <v>-4.1049968374446593</v>
      </c>
      <c r="U13" t="s">
        <v>227</v>
      </c>
      <c r="V13" t="s">
        <v>228</v>
      </c>
      <c r="W13" t="s">
        <v>309</v>
      </c>
      <c r="X13" s="81">
        <v>44409</v>
      </c>
      <c r="Y13" s="57" t="s">
        <v>422</v>
      </c>
    </row>
    <row r="14" spans="1:25" s="50" customFormat="1" ht="15" x14ac:dyDescent="0.25">
      <c r="A14">
        <v>2.65</v>
      </c>
      <c r="B14">
        <v>1.51</v>
      </c>
      <c r="C14" s="43">
        <f t="shared" si="0"/>
        <v>3.9610146195176998E-2</v>
      </c>
      <c r="D14" s="44">
        <f>IF(OR($A14="",$B14=""),"",A14*'MPTO_working_2-way'!$G13)</f>
        <v>2.7549668874172188</v>
      </c>
      <c r="E14" s="46">
        <f>IF(OR($A14="",$B14=""),"",B14*'MPTO_working_2-way'!$G13)</f>
        <v>1.5698113207547173</v>
      </c>
      <c r="F14" s="44">
        <f>IF(OR($A14="",$B14=""),"",'MPTO_working_2-way'!D13)</f>
        <v>2.7967849030228904</v>
      </c>
      <c r="G14" s="46">
        <f>IF(OR($A14="",$B14=""),"",'MPTO_working_2-way'!E13)</f>
        <v>1.5565496450452205</v>
      </c>
      <c r="H14" s="44">
        <f>IF(OR($A14="",$B14=""),"",'OddsRatio_working_2-way'!M13)</f>
        <v>2.7986923354612547</v>
      </c>
      <c r="I14" s="44">
        <f>IF(OR($A14="",$B14=""),"",'OddsRatio_working_2-way'!N13)</f>
        <v>1.5559594491425695</v>
      </c>
      <c r="J14" s="44">
        <f>IF('Log_working_2-way'!$D13="","",A14^('Log_working_2-way'!$D13))</f>
        <v>2.8185447427650114</v>
      </c>
      <c r="K14" s="46">
        <f>IF('Log_working_2-way'!$D13="","",B14^('Log_working_2-way'!$D13))</f>
        <v>1.5498902372228578</v>
      </c>
      <c r="L14" s="53">
        <f t="shared" si="1"/>
        <v>0.36298076923076922</v>
      </c>
      <c r="M14" s="53">
        <f t="shared" si="2"/>
        <v>0.63701923076923062</v>
      </c>
      <c r="N14" s="54">
        <v>111</v>
      </c>
      <c r="O14" s="54">
        <f t="shared" si="3"/>
        <v>69.113207547169807</v>
      </c>
      <c r="P14" s="54">
        <f t="shared" si="4"/>
        <v>37.490066225165577</v>
      </c>
      <c r="Q14" s="54">
        <f t="shared" si="5"/>
        <v>73.509933774834437</v>
      </c>
      <c r="R14" s="54">
        <f t="shared" si="6"/>
        <v>41.886792452830193</v>
      </c>
      <c r="S14" s="55">
        <f t="shared" si="7"/>
        <v>-4.3967262276646295</v>
      </c>
      <c r="T14" s="55">
        <f t="shared" si="8"/>
        <v>-4.3967262276646153</v>
      </c>
      <c r="U14" t="s">
        <v>234</v>
      </c>
      <c r="V14" t="s">
        <v>250</v>
      </c>
      <c r="W14" t="s">
        <v>309</v>
      </c>
      <c r="X14" s="81">
        <v>44409</v>
      </c>
      <c r="Y14" s="57" t="s">
        <v>419</v>
      </c>
    </row>
    <row r="15" spans="1:25" ht="15" x14ac:dyDescent="0.25">
      <c r="A15">
        <v>1.79</v>
      </c>
      <c r="B15">
        <v>2.1</v>
      </c>
      <c r="C15" s="43">
        <f t="shared" si="0"/>
        <v>3.4849694067571102E-2</v>
      </c>
      <c r="D15" s="44">
        <f>IF(OR($A15="",$B15=""),"",A15*'MPTO_working_2-way'!$G14)</f>
        <v>1.8523809523809522</v>
      </c>
      <c r="E15" s="46">
        <f>IF(OR($A15="",$B15=""),"",B15*'MPTO_working_2-way'!$G14)</f>
        <v>2.1731843575418992</v>
      </c>
      <c r="F15" s="44">
        <f>IF(OR($A15="",$B15=""),"",'MPTO_working_2-way'!D14)</f>
        <v>1.8476284099287292</v>
      </c>
      <c r="G15" s="46">
        <f>IF(OR($A15="",$B15=""),"",'MPTO_working_2-way'!E14)</f>
        <v>2.1797622499275153</v>
      </c>
      <c r="H15" s="44">
        <f>IF(OR($A15="",$B15=""),"",'OddsRatio_working_2-way'!M14)</f>
        <v>1.8474560862851939</v>
      </c>
      <c r="I15" s="44">
        <f>IF(OR($A15="",$B15=""),"",'OddsRatio_working_2-way'!N14)</f>
        <v>2.1800021454603971</v>
      </c>
      <c r="J15" s="44">
        <f>IF('Log_working_2-way'!$D14="","",A15^('Log_working_2-way'!$D14))</f>
        <v>1.8452962428833544</v>
      </c>
      <c r="K15" s="46">
        <f>IF('Log_working_2-way'!$D14="","",B15^('Log_working_2-way'!$D14))</f>
        <v>2.1830172065936067</v>
      </c>
      <c r="L15" s="53">
        <f t="shared" si="1"/>
        <v>0.53984575835475579</v>
      </c>
      <c r="M15" s="53">
        <f t="shared" si="2"/>
        <v>0.46015424164524427</v>
      </c>
      <c r="N15" s="54">
        <v>112</v>
      </c>
      <c r="O15" s="54">
        <f t="shared" si="3"/>
        <v>49.430167597765369</v>
      </c>
      <c r="P15" s="54">
        <f t="shared" si="4"/>
        <v>58.666666666666671</v>
      </c>
      <c r="Q15" s="54">
        <f t="shared" si="5"/>
        <v>53.333333333333329</v>
      </c>
      <c r="R15" s="54">
        <f t="shared" si="6"/>
        <v>62.569832402234631</v>
      </c>
      <c r="S15" s="55">
        <f t="shared" si="7"/>
        <v>-3.9031657355679599</v>
      </c>
      <c r="T15" s="55">
        <f t="shared" si="8"/>
        <v>-3.9031657355679599</v>
      </c>
      <c r="U15" t="s">
        <v>325</v>
      </c>
      <c r="V15" t="s">
        <v>172</v>
      </c>
      <c r="W15" t="s">
        <v>313</v>
      </c>
      <c r="X15" s="81">
        <v>44409</v>
      </c>
      <c r="Y15" s="57" t="s">
        <v>417</v>
      </c>
    </row>
    <row r="16" spans="1:25" ht="15" x14ac:dyDescent="0.25">
      <c r="A16">
        <v>1.29</v>
      </c>
      <c r="B16">
        <v>3.76</v>
      </c>
      <c r="C16" s="43">
        <f t="shared" si="0"/>
        <v>4.1151245258122859E-2</v>
      </c>
      <c r="D16" s="44">
        <f>IF(OR($A16="",$B16=""),"",A16*'MPTO_working_2-way'!$G15)</f>
        <v>1.3430851063829785</v>
      </c>
      <c r="E16" s="46">
        <f>IF(OR($A16="",$B16=""),"",B16*'MPTO_working_2-way'!$G15)</f>
        <v>3.9147286821705416</v>
      </c>
      <c r="F16" s="44">
        <f>IF(OR($A16="",$B16=""),"",'MPTO_working_2-way'!D15)</f>
        <v>1.3251734877875525</v>
      </c>
      <c r="G16" s="46">
        <f>IF(OR($A16="",$B16=""),"",'MPTO_working_2-way'!E15)</f>
        <v>4.0752814652999483</v>
      </c>
      <c r="H16" s="44">
        <f>IF(OR($A16="",$B16=""),"",'OddsRatio_working_2-way'!M15)</f>
        <v>1.3241488296571742</v>
      </c>
      <c r="I16" s="44">
        <f>IF(OR($A16="",$B16=""),"",'OddsRatio_working_2-way'!N15)</f>
        <v>4.0850026546682807</v>
      </c>
      <c r="J16" s="44">
        <f>IF('Log_working_2-way'!$D15="","",A16^('Log_working_2-way'!$D15))</f>
        <v>1.3157491600419651</v>
      </c>
      <c r="K16" s="46">
        <f>IF('Log_working_2-way'!$D15="","",B16^('Log_working_2-way'!$D15))</f>
        <v>4.1670709744774506</v>
      </c>
      <c r="L16" s="53">
        <f t="shared" si="1"/>
        <v>0.74455445544554466</v>
      </c>
      <c r="M16" s="53">
        <f t="shared" si="2"/>
        <v>0.25544554455445551</v>
      </c>
      <c r="N16" s="54">
        <v>113</v>
      </c>
      <c r="O16" s="54">
        <f t="shared" si="3"/>
        <v>25.403100775193803</v>
      </c>
      <c r="P16" s="54">
        <f t="shared" si="4"/>
        <v>82.946808510638292</v>
      </c>
      <c r="Q16" s="54">
        <f t="shared" si="5"/>
        <v>30.053191489361701</v>
      </c>
      <c r="R16" s="54">
        <f t="shared" si="6"/>
        <v>87.596899224806194</v>
      </c>
      <c r="S16" s="55">
        <f t="shared" si="7"/>
        <v>-4.6500907141678987</v>
      </c>
      <c r="T16" s="55">
        <f t="shared" si="8"/>
        <v>-4.6500907141679022</v>
      </c>
      <c r="U16" t="s">
        <v>149</v>
      </c>
      <c r="V16" t="s">
        <v>146</v>
      </c>
      <c r="W16" t="s">
        <v>313</v>
      </c>
      <c r="X16" s="81">
        <v>44409</v>
      </c>
      <c r="Y16" s="57" t="s">
        <v>423</v>
      </c>
    </row>
    <row r="17" spans="1:25" ht="15" x14ac:dyDescent="0.25">
      <c r="A17">
        <v>2.66</v>
      </c>
      <c r="B17">
        <v>1.52</v>
      </c>
      <c r="C17" s="43">
        <f t="shared" si="0"/>
        <v>3.383458646616555E-2</v>
      </c>
      <c r="D17" s="44">
        <f>IF(OR($A17="",$B17=""),"",A17*'MPTO_working_2-way'!$G16)</f>
        <v>2.7500000000000004</v>
      </c>
      <c r="E17" s="46">
        <f>IF(OR($A17="",$B17=""),"",B17*'MPTO_working_2-way'!$G16)</f>
        <v>1.5714285714285716</v>
      </c>
      <c r="F17" s="44">
        <f>IF(OR($A17="",$B17=""),"",'MPTO_working_2-way'!D16)</f>
        <v>2.7853403141361261</v>
      </c>
      <c r="G17" s="46">
        <f>IF(OR($A17="",$B17=""),"",'MPTO_working_2-way'!E16)</f>
        <v>1.5601173020527861</v>
      </c>
      <c r="H17" s="44">
        <f>IF(OR($A17="",$B17=""),"",'OddsRatio_working_2-way'!M16)</f>
        <v>2.7867030229749132</v>
      </c>
      <c r="I17" s="44">
        <f>IF(OR($A17="",$B17=""),"",'OddsRatio_working_2-way'!N16)</f>
        <v>1.559690103582503</v>
      </c>
      <c r="J17" s="44">
        <f>IF('Log_working_2-way'!$D16="","",A17^('Log_working_2-way'!$D16))</f>
        <v>2.803333350692391</v>
      </c>
      <c r="K17" s="46">
        <f>IF('Log_working_2-way'!$D16="","",B17^('Log_working_2-way'!$D16))</f>
        <v>1.5545286453089158</v>
      </c>
      <c r="L17" s="53">
        <f t="shared" si="1"/>
        <v>0.36363636363636359</v>
      </c>
      <c r="M17" s="53">
        <f t="shared" si="2"/>
        <v>0.63636363636363624</v>
      </c>
      <c r="N17" s="54">
        <v>114</v>
      </c>
      <c r="O17" s="54">
        <f t="shared" si="3"/>
        <v>71.142857142857139</v>
      </c>
      <c r="P17" s="54">
        <f t="shared" si="4"/>
        <v>39</v>
      </c>
      <c r="Q17" s="54">
        <f t="shared" si="5"/>
        <v>75</v>
      </c>
      <c r="R17" s="54">
        <f t="shared" si="6"/>
        <v>42.857142857142854</v>
      </c>
      <c r="S17" s="55">
        <f t="shared" si="7"/>
        <v>-3.8571428571428612</v>
      </c>
      <c r="T17" s="55">
        <f t="shared" si="8"/>
        <v>-3.8571428571428541</v>
      </c>
      <c r="U17" t="s">
        <v>144</v>
      </c>
      <c r="V17" t="s">
        <v>145</v>
      </c>
      <c r="W17" t="s">
        <v>313</v>
      </c>
      <c r="X17" s="81">
        <v>44409</v>
      </c>
      <c r="Y17" s="57" t="s">
        <v>424</v>
      </c>
    </row>
    <row r="18" spans="1:25" ht="15" x14ac:dyDescent="0.25">
      <c r="A18">
        <v>1.76</v>
      </c>
      <c r="B18">
        <v>2.15</v>
      </c>
      <c r="C18" s="43">
        <f t="shared" si="0"/>
        <v>3.3298097251585723E-2</v>
      </c>
      <c r="D18" s="44">
        <f>IF(OR($A18="",$B18=""),"",A18*'MPTO_working_2-way'!$G17)</f>
        <v>1.8186046511627909</v>
      </c>
      <c r="E18" s="46">
        <f>IF(OR($A18="",$B18=""),"",B18*'MPTO_working_2-way'!$G17)</f>
        <v>2.2215909090909092</v>
      </c>
      <c r="F18" s="44">
        <f>IF(OR($A18="",$B18=""),"",'MPTO_working_2-way'!D17)</f>
        <v>1.8131288931480596</v>
      </c>
      <c r="G18" s="46">
        <f>IF(OR($A18="",$B18=""),"",'MPTO_working_2-way'!E17)</f>
        <v>2.2298173246906305</v>
      </c>
      <c r="H18" s="44">
        <f>IF(OR($A18="",$B18=""),"",'OddsRatio_working_2-way'!M17)</f>
        <v>1.8129388446970602</v>
      </c>
      <c r="I18" s="44">
        <f>IF(OR($A18="",$B18=""),"",'OddsRatio_working_2-way'!N17)</f>
        <v>2.2301048307916052</v>
      </c>
      <c r="J18" s="44">
        <f>IF('Log_working_2-way'!$D17="","",A18^('Log_working_2-way'!$D17))</f>
        <v>1.8104537322239227</v>
      </c>
      <c r="K18" s="46">
        <f>IF('Log_working_2-way'!$D17="","",B18^('Log_working_2-way'!$D17))</f>
        <v>2.2338767288490446</v>
      </c>
      <c r="L18" s="53">
        <f t="shared" si="1"/>
        <v>0.54987212276214825</v>
      </c>
      <c r="M18" s="53">
        <f t="shared" si="2"/>
        <v>0.45012787723785164</v>
      </c>
      <c r="N18" s="54">
        <v>115</v>
      </c>
      <c r="O18" s="54">
        <f t="shared" si="3"/>
        <v>49.659090909090914</v>
      </c>
      <c r="P18" s="54">
        <f t="shared" si="4"/>
        <v>61.511627906976742</v>
      </c>
      <c r="Q18" s="54">
        <f t="shared" si="5"/>
        <v>53.488372093023258</v>
      </c>
      <c r="R18" s="54">
        <f t="shared" si="6"/>
        <v>65.340909090909093</v>
      </c>
      <c r="S18" s="55">
        <f t="shared" si="7"/>
        <v>-3.8292811839323448</v>
      </c>
      <c r="T18" s="55">
        <f t="shared" si="8"/>
        <v>-3.829281183932352</v>
      </c>
      <c r="U18" t="s">
        <v>148</v>
      </c>
      <c r="V18" t="s">
        <v>147</v>
      </c>
      <c r="W18" t="s">
        <v>313</v>
      </c>
      <c r="X18" s="81">
        <v>44409</v>
      </c>
      <c r="Y18" s="57" t="s">
        <v>425</v>
      </c>
    </row>
    <row r="19" spans="1:25" ht="15" x14ac:dyDescent="0.25">
      <c r="A19">
        <v>2.2799999999999998</v>
      </c>
      <c r="B19">
        <v>1.69</v>
      </c>
      <c r="C19" s="43">
        <f t="shared" si="0"/>
        <v>3.0312467559431067E-2</v>
      </c>
      <c r="D19" s="44">
        <f>IF(OR($A19="",$B19=""),"",A19*'MPTO_working_2-way'!$G18)</f>
        <v>2.3491124260355027</v>
      </c>
      <c r="E19" s="46">
        <f>IF(OR($A19="",$B19=""),"",B19*'MPTO_working_2-way'!$G18)</f>
        <v>1.7412280701754383</v>
      </c>
      <c r="F19" s="44">
        <f>IF(OR($A19="",$B19=""),"",'MPTO_working_2-way'!D18)</f>
        <v>2.3616082373130669</v>
      </c>
      <c r="G19" s="46">
        <f>IF(OR($A19="",$B19=""),"",'MPTO_working_2-way'!E18)</f>
        <v>1.7344256391789699</v>
      </c>
      <c r="H19" s="44">
        <f>IF(OR($A19="",$B19=""),"",'OddsRatio_working_2-way'!M18)</f>
        <v>2.3620104492139973</v>
      </c>
      <c r="I19" s="44">
        <f>IF(OR($A19="",$B19=""),"",'OddsRatio_working_2-way'!N18)</f>
        <v>1.7342087577794201</v>
      </c>
      <c r="J19" s="44">
        <f>IF('Log_working_2-way'!$D18="","",A19^('Log_working_2-way'!$D18))</f>
        <v>2.3677515095728476</v>
      </c>
      <c r="K19" s="46">
        <f>IF('Log_working_2-way'!$D18="","",B19^('Log_working_2-way'!$D18))</f>
        <v>1.7311269576388733</v>
      </c>
      <c r="L19" s="53">
        <f t="shared" si="1"/>
        <v>0.42569269521410585</v>
      </c>
      <c r="M19" s="53">
        <f t="shared" si="2"/>
        <v>0.57430730478589431</v>
      </c>
      <c r="N19" s="54">
        <v>116</v>
      </c>
      <c r="O19" s="54">
        <f t="shared" si="3"/>
        <v>65.122807017543849</v>
      </c>
      <c r="P19" s="54">
        <f t="shared" si="4"/>
        <v>47.360946745562124</v>
      </c>
      <c r="Q19" s="54">
        <f t="shared" si="5"/>
        <v>68.639053254437869</v>
      </c>
      <c r="R19" s="54">
        <f t="shared" si="6"/>
        <v>50.877192982456144</v>
      </c>
      <c r="S19" s="55">
        <f t="shared" si="7"/>
        <v>-3.5162462368940197</v>
      </c>
      <c r="T19" s="55">
        <f t="shared" si="8"/>
        <v>-3.5162462368940197</v>
      </c>
      <c r="U19" t="s">
        <v>56</v>
      </c>
      <c r="V19" t="s">
        <v>113</v>
      </c>
      <c r="W19" t="s">
        <v>315</v>
      </c>
      <c r="X19" s="81">
        <v>44409</v>
      </c>
      <c r="Y19" s="57" t="s">
        <v>426</v>
      </c>
    </row>
    <row r="20" spans="1:25" ht="15" x14ac:dyDescent="0.25">
      <c r="A20">
        <v>2.62</v>
      </c>
      <c r="B20">
        <v>1.53</v>
      </c>
      <c r="C20" s="43">
        <f t="shared" si="0"/>
        <v>3.5274160554807032E-2</v>
      </c>
      <c r="D20" s="44">
        <f>IF(OR($A20="",$B20=""),"",A20*'MPTO_working_2-way'!$G19)</f>
        <v>2.7124183006535945</v>
      </c>
      <c r="E20" s="46">
        <f>IF(OR($A20="",$B20=""),"",B20*'MPTO_working_2-way'!$G19)</f>
        <v>1.5839694656488548</v>
      </c>
      <c r="F20" s="44">
        <f>IF(OR($A20="",$B20=""),"",'MPTO_working_2-way'!D19)</f>
        <v>2.7469334612485432</v>
      </c>
      <c r="G20" s="46">
        <f>IF(OR($A20="",$B20=""),"",'MPTO_working_2-way'!E19)</f>
        <v>1.5724316479033458</v>
      </c>
      <c r="H20" s="44">
        <f>IF(OR($A20="",$B20=""),"",'OddsRatio_working_2-way'!M19)</f>
        <v>2.7483145522430754</v>
      </c>
      <c r="I20" s="44">
        <f>IF(OR($A20="",$B20=""),"",'OddsRatio_working_2-way'!N19)</f>
        <v>1.5719794522770554</v>
      </c>
      <c r="J20" s="44">
        <f>IF('Log_working_2-way'!$D19="","",A20^('Log_working_2-way'!$D19))</f>
        <v>2.7645578219093752</v>
      </c>
      <c r="K20" s="46">
        <f>IF('Log_working_2-way'!$D19="","",B20^('Log_working_2-way'!$D19))</f>
        <v>1.5667142145094044</v>
      </c>
      <c r="L20" s="53">
        <f t="shared" si="1"/>
        <v>0.36867469879518078</v>
      </c>
      <c r="M20" s="53">
        <f t="shared" si="2"/>
        <v>0.63132530120481933</v>
      </c>
      <c r="N20" s="54">
        <v>117</v>
      </c>
      <c r="O20" s="54">
        <f t="shared" si="3"/>
        <v>72.343511450381683</v>
      </c>
      <c r="P20" s="54">
        <f t="shared" si="4"/>
        <v>40.529411764705877</v>
      </c>
      <c r="Q20" s="54">
        <f t="shared" si="5"/>
        <v>76.470588235294116</v>
      </c>
      <c r="R20" s="54">
        <f t="shared" si="6"/>
        <v>44.656488549618317</v>
      </c>
      <c r="S20" s="55">
        <f t="shared" si="7"/>
        <v>-4.1270767849124326</v>
      </c>
      <c r="T20" s="55">
        <f t="shared" si="8"/>
        <v>-4.1270767849124397</v>
      </c>
      <c r="U20" t="s">
        <v>163</v>
      </c>
      <c r="V20" t="s">
        <v>326</v>
      </c>
      <c r="W20" t="s">
        <v>412</v>
      </c>
      <c r="X20" s="81">
        <v>44409</v>
      </c>
      <c r="Y20" s="57" t="s">
        <v>423</v>
      </c>
    </row>
    <row r="21" spans="1:25" ht="15" x14ac:dyDescent="0.25">
      <c r="A21">
        <v>1.71</v>
      </c>
      <c r="B21">
        <v>2.1800000000000002</v>
      </c>
      <c r="C21" s="43">
        <f t="shared" si="0"/>
        <v>4.3510917967702012E-2</v>
      </c>
      <c r="D21" s="44">
        <f>IF(OR($A21="",$B21=""),"",A21*'MPTO_working_2-way'!$G20)</f>
        <v>1.7844036697247705</v>
      </c>
      <c r="E21" s="46">
        <f>IF(OR($A21="",$B21=""),"",B21*'MPTO_working_2-way'!$G20)</f>
        <v>2.2748538011695905</v>
      </c>
      <c r="F21" s="44">
        <f>IF(OR($A21="",$B21=""),"",'MPTO_working_2-way'!D20)</f>
        <v>1.7760731811901471</v>
      </c>
      <c r="G21" s="46">
        <f>IF(OR($A21="",$B21=""),"",'MPTO_working_2-way'!E20)</f>
        <v>2.2885382773650926</v>
      </c>
      <c r="H21" s="44">
        <f>IF(OR($A21="",$B21=""),"",'OddsRatio_working_2-way'!M20)</f>
        <v>1.7756899607795869</v>
      </c>
      <c r="I21" s="44">
        <f>IF(OR($A21="",$B21=""),"",'OddsRatio_working_2-way'!N20)</f>
        <v>2.2891748643942433</v>
      </c>
      <c r="J21" s="44">
        <f>IF('Log_working_2-way'!$D20="","",A21^('Log_working_2-way'!$D20))</f>
        <v>1.7718830893109678</v>
      </c>
      <c r="K21" s="46">
        <f>IF('Log_working_2-way'!$D20="","",B21^('Log_working_2-way'!$D20))</f>
        <v>2.2955329814159455</v>
      </c>
      <c r="L21" s="53">
        <f t="shared" si="1"/>
        <v>0.56041131105398467</v>
      </c>
      <c r="M21" s="53">
        <f t="shared" si="2"/>
        <v>0.43958868894601544</v>
      </c>
      <c r="N21" s="54">
        <v>118</v>
      </c>
      <c r="O21" s="54">
        <f t="shared" si="3"/>
        <v>48.994152046783626</v>
      </c>
      <c r="P21" s="54">
        <f t="shared" si="4"/>
        <v>63.871559633027523</v>
      </c>
      <c r="Q21" s="54">
        <f t="shared" si="5"/>
        <v>54.128440366972477</v>
      </c>
      <c r="R21" s="54">
        <f t="shared" si="6"/>
        <v>69.005847953216374</v>
      </c>
      <c r="S21" s="55">
        <f t="shared" si="7"/>
        <v>-5.1342883201888512</v>
      </c>
      <c r="T21" s="55">
        <f t="shared" si="8"/>
        <v>-5.1342883201888512</v>
      </c>
      <c r="U21" t="s">
        <v>327</v>
      </c>
      <c r="V21" t="s">
        <v>328</v>
      </c>
      <c r="W21" t="s">
        <v>413</v>
      </c>
      <c r="X21" s="81">
        <v>44440</v>
      </c>
      <c r="Y21" s="57" t="s">
        <v>427</v>
      </c>
    </row>
    <row r="22" spans="1:25" ht="15" x14ac:dyDescent="0.25">
      <c r="A22">
        <v>1.88</v>
      </c>
      <c r="B22">
        <v>1.98</v>
      </c>
      <c r="C22" s="43">
        <f t="shared" si="0"/>
        <v>3.6965398667526461E-2</v>
      </c>
      <c r="D22" s="44">
        <f>IF(OR($A22="",$B22=""),"",A22*'MPTO_working_2-way'!$G21)</f>
        <v>1.9494949494949496</v>
      </c>
      <c r="E22" s="46">
        <f>IF(OR($A22="",$B22=""),"",B22*'MPTO_working_2-way'!$G21)</f>
        <v>2.0531914893617023</v>
      </c>
      <c r="F22" s="44">
        <f>IF(OR($A22="",$B22=""),"",'MPTO_working_2-way'!D21)</f>
        <v>1.9476768522394308</v>
      </c>
      <c r="G22" s="46">
        <f>IF(OR($A22="",$B22=""),"",'MPTO_working_2-way'!E21)</f>
        <v>2.0552120141342756</v>
      </c>
      <c r="H22" s="44">
        <f>IF(OR($A22="",$B22=""),"",'OddsRatio_working_2-way'!M21)</f>
        <v>1.947607082958686</v>
      </c>
      <c r="I22" s="44">
        <f>IF(OR($A22="",$B22=""),"",'OddsRatio_working_2-way'!N21)</f>
        <v>2.0552897060221729</v>
      </c>
      <c r="J22" s="44">
        <f>IF('Log_working_2-way'!$D21="","",A22^('Log_working_2-way'!$D21))</f>
        <v>1.9467780797695502</v>
      </c>
      <c r="K22" s="46">
        <f>IF('Log_working_2-way'!$D21="","",B22^('Log_working_2-way'!$D21))</f>
        <v>2.0562137224842738</v>
      </c>
      <c r="L22" s="53">
        <f t="shared" si="1"/>
        <v>0.5129533678756476</v>
      </c>
      <c r="M22" s="53">
        <f t="shared" si="2"/>
        <v>0.48704663212435229</v>
      </c>
      <c r="N22" s="54">
        <v>119</v>
      </c>
      <c r="O22" s="54">
        <f t="shared" si="3"/>
        <v>55.702127659574465</v>
      </c>
      <c r="P22" s="54">
        <f t="shared" si="4"/>
        <v>58.898989898989903</v>
      </c>
      <c r="Q22" s="54">
        <f t="shared" si="5"/>
        <v>60.101010101010104</v>
      </c>
      <c r="R22" s="54">
        <f t="shared" si="6"/>
        <v>63.297872340425528</v>
      </c>
      <c r="S22" s="55">
        <f t="shared" si="7"/>
        <v>-4.3988824414356387</v>
      </c>
      <c r="T22" s="55">
        <f t="shared" si="8"/>
        <v>-4.3988824414356245</v>
      </c>
      <c r="U22" t="s">
        <v>329</v>
      </c>
      <c r="V22" t="s">
        <v>330</v>
      </c>
      <c r="W22" t="s">
        <v>413</v>
      </c>
      <c r="X22" s="81">
        <v>44440</v>
      </c>
      <c r="Y22" s="57" t="s">
        <v>428</v>
      </c>
    </row>
    <row r="23" spans="1:25" ht="15" x14ac:dyDescent="0.25">
      <c r="A23">
        <v>1.56</v>
      </c>
      <c r="B23">
        <v>2.48</v>
      </c>
      <c r="C23" s="43">
        <f t="shared" si="0"/>
        <v>4.4251447477253958E-2</v>
      </c>
      <c r="D23" s="44">
        <f>IF(OR($A23="",$B23=""),"",A23*'MPTO_working_2-way'!$G22)</f>
        <v>1.6290322580645162</v>
      </c>
      <c r="E23" s="46">
        <f>IF(OR($A23="",$B23=""),"",B23*'MPTO_working_2-way'!$G22)</f>
        <v>2.5897435897435899</v>
      </c>
      <c r="F23" s="44">
        <f>IF(OR($A23="",$B23=""),"",'MPTO_working_2-way'!D22)</f>
        <v>1.6157701303040428</v>
      </c>
      <c r="G23" s="46">
        <f>IF(OR($A23="",$B23=""),"",'MPTO_working_2-way'!E22)</f>
        <v>2.6239826370048833</v>
      </c>
      <c r="H23" s="44">
        <f>IF(OR($A23="",$B23=""),"",'OddsRatio_working_2-way'!M22)</f>
        <v>1.6151246852292456</v>
      </c>
      <c r="I23" s="44">
        <f>IF(OR($A23="",$B23=""),"",'OddsRatio_working_2-way'!N22)</f>
        <v>2.6256866681058635</v>
      </c>
      <c r="J23" s="44">
        <f>IF('Log_working_2-way'!$D22="","",A23^('Log_working_2-way'!$D22))</f>
        <v>1.6090540107419686</v>
      </c>
      <c r="K23" s="46">
        <f>IF('Log_working_2-way'!$D22="","",B23^('Log_working_2-way'!$D22))</f>
        <v>2.6418905094818519</v>
      </c>
      <c r="L23" s="53">
        <f t="shared" si="1"/>
        <v>0.61386138613861385</v>
      </c>
      <c r="M23" s="53">
        <f t="shared" si="2"/>
        <v>0.38613861386138609</v>
      </c>
      <c r="N23" s="54">
        <v>120</v>
      </c>
      <c r="O23" s="54">
        <f t="shared" si="3"/>
        <v>43.076923076923087</v>
      </c>
      <c r="P23" s="54">
        <f t="shared" si="4"/>
        <v>71.612903225806463</v>
      </c>
      <c r="Q23" s="54">
        <f t="shared" si="5"/>
        <v>48.387096774193552</v>
      </c>
      <c r="R23" s="54">
        <f t="shared" si="6"/>
        <v>76.92307692307692</v>
      </c>
      <c r="S23" s="55">
        <f t="shared" si="7"/>
        <v>-5.3101736972704643</v>
      </c>
      <c r="T23" s="55">
        <f t="shared" si="8"/>
        <v>-5.3101736972704572</v>
      </c>
      <c r="U23" t="s">
        <v>331</v>
      </c>
      <c r="V23" t="s">
        <v>332</v>
      </c>
      <c r="W23" t="s">
        <v>413</v>
      </c>
      <c r="X23" s="81">
        <v>44440</v>
      </c>
      <c r="Y23" s="57" t="s">
        <v>429</v>
      </c>
    </row>
    <row r="24" spans="1:25" ht="15" x14ac:dyDescent="0.25">
      <c r="A24">
        <v>1.79</v>
      </c>
      <c r="B24">
        <v>2.06</v>
      </c>
      <c r="C24" s="43">
        <f t="shared" si="0"/>
        <v>4.4096111080978329E-2</v>
      </c>
      <c r="D24" s="44">
        <f>IF(OR($A24="",$B24=""),"",A24*'MPTO_working_2-way'!$G23)</f>
        <v>1.8689320388349513</v>
      </c>
      <c r="E24" s="46">
        <f>IF(OR($A24="",$B24=""),"",B24*'MPTO_working_2-way'!$G23)</f>
        <v>2.1508379888268152</v>
      </c>
      <c r="F24" s="44">
        <f>IF(OR($A24="",$B24=""),"",'MPTO_working_2-way'!D23)</f>
        <v>1.8635467731338755</v>
      </c>
      <c r="G24" s="46">
        <f>IF(OR($A24="",$B24=""),"",'MPTO_working_2-way'!E23)</f>
        <v>2.1580148651021243</v>
      </c>
      <c r="H24" s="44">
        <f>IF(OR($A24="",$B24=""),"",'OddsRatio_working_2-way'!M23)</f>
        <v>1.863297757942139</v>
      </c>
      <c r="I24" s="44">
        <f>IF(OR($A24="",$B24=""),"",'OddsRatio_working_2-way'!N23)</f>
        <v>2.1583488904033761</v>
      </c>
      <c r="J24" s="44">
        <f>IF('Log_working_2-way'!$D23="","",A24^('Log_working_2-way'!$D23))</f>
        <v>1.8608328110900716</v>
      </c>
      <c r="K24" s="46">
        <f>IF('Log_working_2-way'!$D23="","",B24^('Log_working_2-way'!$D23))</f>
        <v>2.1616657579923269</v>
      </c>
      <c r="L24" s="53">
        <f t="shared" si="1"/>
        <v>0.53506493506493513</v>
      </c>
      <c r="M24" s="53">
        <f t="shared" si="2"/>
        <v>0.46493506493506503</v>
      </c>
      <c r="N24" s="54">
        <v>121</v>
      </c>
      <c r="O24" s="54">
        <f t="shared" si="3"/>
        <v>53.402234636871505</v>
      </c>
      <c r="P24" s="54">
        <f t="shared" si="4"/>
        <v>62.26213592233011</v>
      </c>
      <c r="Q24" s="54">
        <f t="shared" si="5"/>
        <v>58.737864077669904</v>
      </c>
      <c r="R24" s="54">
        <f t="shared" si="6"/>
        <v>67.597765363128488</v>
      </c>
      <c r="S24" s="55">
        <f t="shared" si="7"/>
        <v>-5.3356294407983995</v>
      </c>
      <c r="T24" s="55">
        <f t="shared" si="8"/>
        <v>-5.3356294407983782</v>
      </c>
      <c r="U24" t="s">
        <v>333</v>
      </c>
      <c r="V24" t="s">
        <v>334</v>
      </c>
      <c r="W24" t="s">
        <v>413</v>
      </c>
      <c r="X24" s="81">
        <v>44440</v>
      </c>
      <c r="Y24" s="57" t="s">
        <v>415</v>
      </c>
    </row>
    <row r="25" spans="1:25" ht="15" x14ac:dyDescent="0.25">
      <c r="A25">
        <v>1.91</v>
      </c>
      <c r="B25">
        <v>2</v>
      </c>
      <c r="C25" s="43">
        <f t="shared" si="0"/>
        <v>2.3560209424083656E-2</v>
      </c>
      <c r="D25" s="44">
        <f>IF(OR($A25="",$B25=""),"",A25*'MPTO_working_2-way'!$G24)</f>
        <v>1.9549999999999996</v>
      </c>
      <c r="E25" s="46">
        <f>IF(OR($A25="",$B25=""),"",B25*'MPTO_working_2-way'!$G24)</f>
        <v>2.0471204188481673</v>
      </c>
      <c r="F25" s="44">
        <f>IF(OR($A25="",$B25=""),"",'MPTO_working_2-way'!D24)</f>
        <v>1.9539641943734012</v>
      </c>
      <c r="G25" s="46">
        <f>IF(OR($A25="",$B25=""),"",'MPTO_working_2-way'!E24)</f>
        <v>2.0482573726541551</v>
      </c>
      <c r="H25" s="44">
        <f>IF(OR($A25="",$B25=""),"",'OddsRatio_working_2-way'!M24)</f>
        <v>1.9539392014169454</v>
      </c>
      <c r="I25" s="44">
        <f>IF(OR($A25="",$B25=""),"",'OddsRatio_working_2-way'!N24)</f>
        <v>2.0482848367219182</v>
      </c>
      <c r="J25" s="44">
        <f>IF('Log_working_2-way'!$D24="","",A25^('Log_working_2-way'!$D24))</f>
        <v>1.95347196121136</v>
      </c>
      <c r="K25" s="46">
        <f>IF('Log_working_2-way'!$D24="","",B25^('Log_working_2-way'!$D24))</f>
        <v>2.0487985391091357</v>
      </c>
      <c r="L25" s="53">
        <f t="shared" si="1"/>
        <v>0.51150895140664976</v>
      </c>
      <c r="M25" s="53">
        <f t="shared" si="2"/>
        <v>0.48849104859335046</v>
      </c>
      <c r="N25" s="54">
        <v>122</v>
      </c>
      <c r="O25" s="54">
        <f t="shared" si="3"/>
        <v>58.12565445026177</v>
      </c>
      <c r="P25" s="54">
        <f t="shared" si="4"/>
        <v>61</v>
      </c>
      <c r="Q25" s="54">
        <f t="shared" si="5"/>
        <v>61</v>
      </c>
      <c r="R25" s="54">
        <f t="shared" si="6"/>
        <v>63.874345549738223</v>
      </c>
      <c r="S25" s="55">
        <f t="shared" si="7"/>
        <v>-2.87434554973823</v>
      </c>
      <c r="T25" s="55">
        <f t="shared" si="8"/>
        <v>-2.8743455497382229</v>
      </c>
      <c r="U25" t="s">
        <v>335</v>
      </c>
      <c r="V25" t="s">
        <v>336</v>
      </c>
      <c r="W25" t="s">
        <v>410</v>
      </c>
      <c r="X25" s="81">
        <v>44440</v>
      </c>
      <c r="Y25" s="57" t="s">
        <v>430</v>
      </c>
    </row>
    <row r="26" spans="1:25" ht="15" x14ac:dyDescent="0.25">
      <c r="A26">
        <v>1.68</v>
      </c>
      <c r="B26">
        <v>2.31</v>
      </c>
      <c r="C26" s="43">
        <f t="shared" si="0"/>
        <v>2.813852813852824E-2</v>
      </c>
      <c r="D26" s="44">
        <f>IF(OR($A26="",$B26=""),"",A26*'MPTO_working_2-way'!$G25)</f>
        <v>1.7272727272727273</v>
      </c>
      <c r="E26" s="46">
        <f>IF(OR($A26="",$B26=""),"",B26*'MPTO_working_2-way'!$G25)</f>
        <v>2.3750000000000004</v>
      </c>
      <c r="F26" s="44">
        <f>IF(OR($A26="",$B26=""),"",'MPTO_working_2-way'!D25)</f>
        <v>1.7206703910614525</v>
      </c>
      <c r="G26" s="46">
        <f>IF(OR($A26="",$B26=""),"",'MPTO_working_2-way'!E25)</f>
        <v>2.3875968992248064</v>
      </c>
      <c r="H26" s="44">
        <f>IF(OR($A26="",$B26=""),"",'OddsRatio_working_2-way'!M25)</f>
        <v>1.7204748222288193</v>
      </c>
      <c r="I26" s="44">
        <f>IF(OR($A26="",$B26=""),"",'OddsRatio_working_2-way'!N25)</f>
        <v>2.3879735545878726</v>
      </c>
      <c r="J26" s="44">
        <f>IF('Log_working_2-way'!$D25="","",A26^('Log_working_2-way'!$D25))</f>
        <v>1.7174872145429791</v>
      </c>
      <c r="K26" s="46">
        <f>IF('Log_working_2-way'!$D25="","",B26^('Log_working_2-way'!$D25))</f>
        <v>2.3937530589126359</v>
      </c>
      <c r="L26" s="53">
        <f t="shared" si="1"/>
        <v>0.57894736842105265</v>
      </c>
      <c r="M26" s="53">
        <f t="shared" si="2"/>
        <v>0.42105263157894729</v>
      </c>
      <c r="N26" s="54">
        <v>123</v>
      </c>
      <c r="O26" s="54">
        <f t="shared" si="3"/>
        <v>49.785714285714278</v>
      </c>
      <c r="P26" s="54">
        <f t="shared" si="4"/>
        <v>69.753246753246756</v>
      </c>
      <c r="Q26" s="54">
        <f t="shared" si="5"/>
        <v>53.246753246753244</v>
      </c>
      <c r="R26" s="54">
        <f t="shared" si="6"/>
        <v>73.214285714285708</v>
      </c>
      <c r="S26" s="55">
        <f t="shared" si="7"/>
        <v>-3.461038961038966</v>
      </c>
      <c r="T26" s="55">
        <f t="shared" si="8"/>
        <v>-3.4610389610389518</v>
      </c>
      <c r="U26" t="s">
        <v>337</v>
      </c>
      <c r="V26" t="s">
        <v>338</v>
      </c>
      <c r="W26" t="s">
        <v>410</v>
      </c>
      <c r="X26" s="81">
        <v>44440</v>
      </c>
      <c r="Y26" s="57" t="s">
        <v>421</v>
      </c>
    </row>
    <row r="27" spans="1:25" ht="15" x14ac:dyDescent="0.25">
      <c r="A27">
        <v>1.55</v>
      </c>
      <c r="B27">
        <v>2.6</v>
      </c>
      <c r="C27" s="43">
        <f t="shared" si="0"/>
        <v>2.9776674937965097E-2</v>
      </c>
      <c r="D27" s="44">
        <f>IF(OR($A27="",$B27=""),"",A27*'MPTO_working_2-way'!$G26)</f>
        <v>1.596153846153846</v>
      </c>
      <c r="E27" s="46">
        <f>IF(OR($A27="",$B27=""),"",B27*'MPTO_working_2-way'!$G26)</f>
        <v>2.6774193548387095</v>
      </c>
      <c r="F27" s="44">
        <f>IF(OR($A27="",$B27=""),"",'MPTO_working_2-way'!D26)</f>
        <v>1.5866141732283463</v>
      </c>
      <c r="G27" s="46">
        <f>IF(OR($A27="",$B27=""),"",'MPTO_working_2-way'!E26)</f>
        <v>2.7046979865771807</v>
      </c>
      <c r="H27" s="44">
        <f>IF(OR($A27="",$B27=""),"",'OddsRatio_working_2-way'!M26)</f>
        <v>1.5863019699779282</v>
      </c>
      <c r="I27" s="44">
        <f>IF(OR($A27="",$B27=""),"",'OddsRatio_working_2-way'!N26)</f>
        <v>2.7056057308448831</v>
      </c>
      <c r="J27" s="44">
        <f>IF('Log_working_2-way'!$D26="","",A27^('Log_working_2-way'!$D26))</f>
        <v>1.5819633552807311</v>
      </c>
      <c r="K27" s="46">
        <f>IF('Log_working_2-way'!$D26="","",B27^('Log_working_2-way'!$D26))</f>
        <v>2.7183212498277745</v>
      </c>
      <c r="L27" s="53">
        <f t="shared" si="1"/>
        <v>0.62650602409638556</v>
      </c>
      <c r="M27" s="53">
        <f t="shared" si="2"/>
        <v>0.37349397590361449</v>
      </c>
      <c r="N27" s="54">
        <v>124</v>
      </c>
      <c r="O27" s="54">
        <f t="shared" si="3"/>
        <v>44.000000000000007</v>
      </c>
      <c r="P27" s="54">
        <f t="shared" si="4"/>
        <v>76.307692307692321</v>
      </c>
      <c r="Q27" s="54">
        <f t="shared" si="5"/>
        <v>47.692307692307686</v>
      </c>
      <c r="R27" s="54">
        <f t="shared" si="6"/>
        <v>80</v>
      </c>
      <c r="S27" s="55">
        <f t="shared" si="7"/>
        <v>-3.6923076923076792</v>
      </c>
      <c r="T27" s="55">
        <f t="shared" si="8"/>
        <v>-3.6923076923076792</v>
      </c>
      <c r="U27" t="s">
        <v>339</v>
      </c>
      <c r="V27" t="s">
        <v>340</v>
      </c>
      <c r="W27" t="s">
        <v>410</v>
      </c>
      <c r="X27" s="81">
        <v>44440</v>
      </c>
      <c r="Y27" s="57" t="s">
        <v>417</v>
      </c>
    </row>
    <row r="28" spans="1:25" ht="15" x14ac:dyDescent="0.25">
      <c r="A28">
        <v>1.56</v>
      </c>
      <c r="B28">
        <v>2.57</v>
      </c>
      <c r="C28" s="43">
        <f t="shared" si="0"/>
        <v>3.0130699391399673E-2</v>
      </c>
      <c r="D28" s="44">
        <f>IF(OR($A28="",$B28=""),"",A28*'MPTO_working_2-way'!$G27)</f>
        <v>1.6070038910505835</v>
      </c>
      <c r="E28" s="46">
        <f>IF(OR($A28="",$B28=""),"",B28*'MPTO_working_2-way'!$G27)</f>
        <v>2.6474358974358969</v>
      </c>
      <c r="F28" s="44">
        <f>IF(OR($A28="",$B28=""),"",'MPTO_working_2-way'!D27)</f>
        <v>1.597545425565827</v>
      </c>
      <c r="G28" s="46">
        <f>IF(OR($A28="",$B28=""),"",'MPTO_working_2-way'!E27)</f>
        <v>2.6735129367831414</v>
      </c>
      <c r="H28" s="44">
        <f>IF(OR($A28="",$B28=""),"",'OddsRatio_working_2-way'!M27)</f>
        <v>1.5972335373111359</v>
      </c>
      <c r="I28" s="44">
        <f>IF(OR($A28="",$B28=""),"",'OddsRatio_working_2-way'!N27)</f>
        <v>2.6743868813901486</v>
      </c>
      <c r="J28" s="44">
        <f>IF('Log_working_2-way'!$D27="","",A28^('Log_working_2-way'!$D27))</f>
        <v>1.5929332708663844</v>
      </c>
      <c r="K28" s="46">
        <f>IF('Log_working_2-way'!$D27="","",B28^('Log_working_2-way'!$D27))</f>
        <v>2.6865304227890037</v>
      </c>
      <c r="L28" s="53">
        <f t="shared" si="1"/>
        <v>0.62227602905569013</v>
      </c>
      <c r="M28" s="53">
        <f t="shared" si="2"/>
        <v>0.37772397094430998</v>
      </c>
      <c r="N28" s="54">
        <v>125</v>
      </c>
      <c r="O28" s="54">
        <f t="shared" si="3"/>
        <v>44.871794871794869</v>
      </c>
      <c r="P28" s="54">
        <f t="shared" si="4"/>
        <v>76.361867704280158</v>
      </c>
      <c r="Q28" s="54">
        <f t="shared" si="5"/>
        <v>48.638132295719842</v>
      </c>
      <c r="R28" s="54">
        <f t="shared" si="6"/>
        <v>80.128205128205124</v>
      </c>
      <c r="S28" s="55">
        <f t="shared" si="7"/>
        <v>-3.7663374239249734</v>
      </c>
      <c r="T28" s="55">
        <f t="shared" si="8"/>
        <v>-3.7663374239249663</v>
      </c>
      <c r="U28" t="s">
        <v>341</v>
      </c>
      <c r="V28" t="s">
        <v>342</v>
      </c>
      <c r="W28" t="s">
        <v>410</v>
      </c>
      <c r="X28" s="81">
        <v>44440</v>
      </c>
      <c r="Y28" s="57" t="s">
        <v>416</v>
      </c>
    </row>
    <row r="29" spans="1:25" ht="15" x14ac:dyDescent="0.25">
      <c r="A29">
        <v>1.97</v>
      </c>
      <c r="B29">
        <v>1.93</v>
      </c>
      <c r="C29" s="43">
        <f t="shared" si="0"/>
        <v>2.5748928223876311E-2</v>
      </c>
      <c r="D29" s="44">
        <f>IF(OR($A29="",$B29=""),"",A29*'MPTO_working_2-way'!$G28)</f>
        <v>2.0207253886010363</v>
      </c>
      <c r="E29" s="46">
        <f>IF(OR($A29="",$B29=""),"",B29*'MPTO_working_2-way'!$G28)</f>
        <v>1.9796954314720812</v>
      </c>
      <c r="F29" s="44">
        <f>IF(OR($A29="",$B29=""),"",'MPTO_working_2-way'!D28)</f>
        <v>2.0212647191728026</v>
      </c>
      <c r="G29" s="46">
        <f>IF(OR($A29="",$B29=""),"",'MPTO_working_2-way'!E28)</f>
        <v>1.9791780536685666</v>
      </c>
      <c r="H29" s="44">
        <f>IF(OR($A29="",$B29=""),"",'OddsRatio_working_2-way'!M28)</f>
        <v>2.021278978873144</v>
      </c>
      <c r="I29" s="44">
        <f>IF(OR($A29="",$B29=""),"",'OddsRatio_working_2-way'!N28)</f>
        <v>1.9791643818062103</v>
      </c>
      <c r="J29" s="44">
        <f>IF('Log_working_2-way'!$D28="","",A29^('Log_working_2-way'!$D28))</f>
        <v>2.0215229873993761</v>
      </c>
      <c r="K29" s="46">
        <f>IF('Log_working_2-way'!$D28="","",B29^('Log_working_2-way'!$D28))</f>
        <v>1.9789304913693861</v>
      </c>
      <c r="L29" s="53">
        <f t="shared" si="1"/>
        <v>0.49487179487179483</v>
      </c>
      <c r="M29" s="53">
        <f t="shared" si="2"/>
        <v>0.50512820512820511</v>
      </c>
      <c r="N29" s="54">
        <v>126</v>
      </c>
      <c r="O29" s="54">
        <f t="shared" si="3"/>
        <v>62.040609137055831</v>
      </c>
      <c r="P29" s="54">
        <f t="shared" si="4"/>
        <v>60.715025906735747</v>
      </c>
      <c r="Q29" s="54">
        <f t="shared" si="5"/>
        <v>65.284974093264253</v>
      </c>
      <c r="R29" s="54">
        <f t="shared" si="6"/>
        <v>63.959390862944161</v>
      </c>
      <c r="S29" s="55">
        <f t="shared" si="7"/>
        <v>-3.2443649562084218</v>
      </c>
      <c r="T29" s="55">
        <f t="shared" si="8"/>
        <v>-3.2443649562084147</v>
      </c>
      <c r="U29" t="s">
        <v>343</v>
      </c>
      <c r="V29" t="s">
        <v>344</v>
      </c>
      <c r="W29" t="s">
        <v>410</v>
      </c>
      <c r="X29" s="81">
        <v>44440</v>
      </c>
      <c r="Y29" s="57" t="s">
        <v>420</v>
      </c>
    </row>
    <row r="30" spans="1:25" ht="15" x14ac:dyDescent="0.25">
      <c r="A30">
        <v>1.75</v>
      </c>
      <c r="B30">
        <v>2.19</v>
      </c>
      <c r="C30" s="43">
        <f t="shared" si="0"/>
        <v>2.8049575994781417E-2</v>
      </c>
      <c r="D30" s="44">
        <f>IF(OR($A30="",$B30=""),"",A30*'MPTO_working_2-way'!$G29)</f>
        <v>1.7990867579908674</v>
      </c>
      <c r="E30" s="46">
        <f>IF(OR($A30="",$B30=""),"",B30*'MPTO_working_2-way'!$G29)</f>
        <v>2.2514285714285713</v>
      </c>
      <c r="F30" s="44">
        <f>IF(OR($A30="",$B30=""),"",'MPTO_working_2-way'!D29)</f>
        <v>1.7940315974253949</v>
      </c>
      <c r="G30" s="46">
        <f>IF(OR($A30="",$B30=""),"",'MPTO_working_2-way'!E29)</f>
        <v>2.2593957258658803</v>
      </c>
      <c r="H30" s="44">
        <f>IF(OR($A30="",$B30=""),"",'OddsRatio_working_2-way'!M29)</f>
        <v>1.7938841860374448</v>
      </c>
      <c r="I30" s="44">
        <f>IF(OR($A30="",$B30=""),"",'OddsRatio_working_2-way'!N29)</f>
        <v>2.2596295751794115</v>
      </c>
      <c r="J30" s="44">
        <f>IF('Log_working_2-way'!$D29="","",A30^('Log_working_2-way'!$D29))</f>
        <v>1.7915983497890287</v>
      </c>
      <c r="K30" s="46">
        <f>IF('Log_working_2-way'!$D29="","",B30^('Log_working_2-way'!$D29))</f>
        <v>2.2632669083588914</v>
      </c>
      <c r="L30" s="53">
        <f t="shared" si="1"/>
        <v>0.55583756345177671</v>
      </c>
      <c r="M30" s="53">
        <f t="shared" si="2"/>
        <v>0.44416243654822335</v>
      </c>
      <c r="N30" s="54">
        <v>127</v>
      </c>
      <c r="O30" s="54">
        <f t="shared" si="3"/>
        <v>54.428571428571423</v>
      </c>
      <c r="P30" s="54">
        <f t="shared" si="4"/>
        <v>69.009132420091333</v>
      </c>
      <c r="Q30" s="54">
        <f t="shared" si="5"/>
        <v>57.990867579908681</v>
      </c>
      <c r="R30" s="54">
        <f t="shared" si="6"/>
        <v>72.571428571428569</v>
      </c>
      <c r="S30" s="55">
        <f t="shared" si="7"/>
        <v>-3.5622961513372573</v>
      </c>
      <c r="T30" s="55">
        <f t="shared" si="8"/>
        <v>-3.562296151337236</v>
      </c>
      <c r="U30" t="s">
        <v>345</v>
      </c>
      <c r="V30" t="s">
        <v>346</v>
      </c>
      <c r="W30" t="s">
        <v>410</v>
      </c>
      <c r="X30" s="81">
        <v>44440</v>
      </c>
      <c r="Y30" s="57" t="s">
        <v>422</v>
      </c>
    </row>
    <row r="31" spans="1:25" ht="15" x14ac:dyDescent="0.25">
      <c r="A31">
        <v>1.78</v>
      </c>
      <c r="B31">
        <v>2.11</v>
      </c>
      <c r="C31" s="43">
        <f t="shared" si="0"/>
        <v>3.5731402098088338E-2</v>
      </c>
      <c r="D31" s="44">
        <f>IF(OR($A31="",$B31=""),"",A31*'MPTO_working_2-way'!$G30)</f>
        <v>1.8436018957345972</v>
      </c>
      <c r="E31" s="46">
        <f>IF(OR($A31="",$B31=""),"",B31*'MPTO_working_2-way'!$G30)</f>
        <v>2.1853932584269664</v>
      </c>
      <c r="F31" s="44">
        <f>IF(OR($A31="",$B31=""),"",'MPTO_working_2-way'!D30)</f>
        <v>1.8384649273092173</v>
      </c>
      <c r="G31" s="46">
        <f>IF(OR($A31="",$B31=""),"",'MPTO_working_2-way'!E30)</f>
        <v>2.1926557300484557</v>
      </c>
      <c r="H31" s="44">
        <f>IF(OR($A31="",$B31=""),"",'OddsRatio_working_2-way'!M30)</f>
        <v>1.838273644284909</v>
      </c>
      <c r="I31" s="44">
        <f>IF(OR($A31="",$B31=""),"",'OddsRatio_working_2-way'!N30)</f>
        <v>2.192927878405448</v>
      </c>
      <c r="J31" s="44">
        <f>IF('Log_working_2-way'!$D30="","",A31^('Log_working_2-way'!$D30))</f>
        <v>1.8359377980310738</v>
      </c>
      <c r="K31" s="46">
        <f>IF('Log_working_2-way'!$D30="","",B31^('Log_working_2-way'!$D30))</f>
        <v>2.1962612557480616</v>
      </c>
      <c r="L31" s="53">
        <f t="shared" si="1"/>
        <v>0.54241645244215941</v>
      </c>
      <c r="M31" s="53">
        <f t="shared" si="2"/>
        <v>0.45758354755784059</v>
      </c>
      <c r="N31" s="54">
        <v>128</v>
      </c>
      <c r="O31" s="54">
        <f t="shared" si="3"/>
        <v>56.089887640449447</v>
      </c>
      <c r="P31" s="54">
        <f t="shared" si="4"/>
        <v>67.33649289099526</v>
      </c>
      <c r="Q31" s="54">
        <f t="shared" si="5"/>
        <v>60.66350710900474</v>
      </c>
      <c r="R31" s="54">
        <f t="shared" si="6"/>
        <v>71.910112359550567</v>
      </c>
      <c r="S31" s="55">
        <f t="shared" si="7"/>
        <v>-4.5736194685552931</v>
      </c>
      <c r="T31" s="55">
        <f t="shared" si="8"/>
        <v>-4.5736194685553073</v>
      </c>
      <c r="U31" t="s">
        <v>347</v>
      </c>
      <c r="V31" t="s">
        <v>348</v>
      </c>
      <c r="W31" t="s">
        <v>411</v>
      </c>
      <c r="X31" s="81">
        <v>44440</v>
      </c>
      <c r="Y31" s="57" t="s">
        <v>421</v>
      </c>
    </row>
    <row r="32" spans="1:25" ht="15" x14ac:dyDescent="0.25">
      <c r="A32">
        <v>1.74</v>
      </c>
      <c r="B32">
        <v>2.1800000000000002</v>
      </c>
      <c r="C32" s="43">
        <f t="shared" si="0"/>
        <v>3.3428240008436028E-2</v>
      </c>
      <c r="D32" s="44">
        <f>IF(OR($A32="",$B32=""),"",A32*'MPTO_working_2-way'!$G31)</f>
        <v>1.7981651376146788</v>
      </c>
      <c r="E32" s="46">
        <f>IF(OR($A32="",$B32=""),"",B32*'MPTO_working_2-way'!$G31)</f>
        <v>2.2528735632183907</v>
      </c>
      <c r="F32" s="44">
        <f>IF(OR($A32="",$B32=""),"",'MPTO_working_2-way'!D31)</f>
        <v>1.7921194368326561</v>
      </c>
      <c r="G32" s="46">
        <f>IF(OR($A32="",$B32=""),"",'MPTO_working_2-way'!E31)</f>
        <v>2.2624358821424311</v>
      </c>
      <c r="H32" s="44">
        <f>IF(OR($A32="",$B32=""),"",'OddsRatio_working_2-way'!M31)</f>
        <v>1.7919082295744857</v>
      </c>
      <c r="I32" s="44">
        <f>IF(OR($A32="",$B32=""),"",'OddsRatio_working_2-way'!N31)</f>
        <v>2.26277258229445</v>
      </c>
      <c r="J32" s="44">
        <f>IF('Log_working_2-way'!$D31="","",A32^('Log_working_2-way'!$D31))</f>
        <v>1.7891643629660847</v>
      </c>
      <c r="K32" s="46">
        <f>IF('Log_working_2-way'!$D31="","",B32^('Log_working_2-way'!$D31))</f>
        <v>2.2671631499443738</v>
      </c>
      <c r="L32" s="53">
        <f t="shared" si="1"/>
        <v>0.55612244897959184</v>
      </c>
      <c r="M32" s="53">
        <f t="shared" si="2"/>
        <v>0.44387755102040816</v>
      </c>
      <c r="N32" s="54">
        <v>129</v>
      </c>
      <c r="O32" s="54">
        <f t="shared" si="3"/>
        <v>54.862068965517246</v>
      </c>
      <c r="P32" s="54">
        <f t="shared" si="4"/>
        <v>69.825688073394502</v>
      </c>
      <c r="Q32" s="54">
        <f t="shared" si="5"/>
        <v>59.174311926605498</v>
      </c>
      <c r="R32" s="54">
        <f t="shared" si="6"/>
        <v>74.137931034482747</v>
      </c>
      <c r="S32" s="55">
        <f t="shared" si="7"/>
        <v>-4.312242961088252</v>
      </c>
      <c r="T32" s="55">
        <f t="shared" si="8"/>
        <v>-4.3122429610882449</v>
      </c>
      <c r="U32" t="s">
        <v>349</v>
      </c>
      <c r="V32" t="s">
        <v>350</v>
      </c>
      <c r="W32" t="s">
        <v>411</v>
      </c>
      <c r="X32" s="81">
        <v>44440</v>
      </c>
      <c r="Y32" s="57" t="s">
        <v>418</v>
      </c>
    </row>
    <row r="33" spans="1:25" ht="15" x14ac:dyDescent="0.25">
      <c r="A33">
        <v>1.75</v>
      </c>
      <c r="B33">
        <v>2.16</v>
      </c>
      <c r="C33" s="43">
        <f t="shared" si="0"/>
        <v>3.4391534391534417E-2</v>
      </c>
      <c r="D33" s="44">
        <f>IF(OR($A33="",$B33=""),"",A33*'MPTO_working_2-way'!$G32)</f>
        <v>1.8101851851851851</v>
      </c>
      <c r="E33" s="46">
        <f>IF(OR($A33="",$B33=""),"",B33*'MPTO_working_2-way'!$G32)</f>
        <v>2.2342857142857144</v>
      </c>
      <c r="F33" s="44">
        <f>IF(OR($A33="",$B33=""),"",'MPTO_working_2-way'!D32)</f>
        <v>1.8042959427207637</v>
      </c>
      <c r="G33" s="46">
        <f>IF(OR($A33="",$B33=""),"",'MPTO_working_2-way'!E32)</f>
        <v>2.2433234421364987</v>
      </c>
      <c r="H33" s="44">
        <f>IF(OR($A33="",$B33=""),"",'OddsRatio_working_2-way'!M32)</f>
        <v>1.8040844011283466</v>
      </c>
      <c r="I33" s="44">
        <f>IF(OR($A33="",$B33=""),"",'OddsRatio_working_2-way'!N32)</f>
        <v>2.2436505404118421</v>
      </c>
      <c r="J33" s="44">
        <f>IF('Log_working_2-way'!$D32="","",A33^('Log_working_2-way'!$D32))</f>
        <v>1.8014096722292445</v>
      </c>
      <c r="K33" s="46">
        <f>IF('Log_working_2-way'!$D32="","",B33^('Log_working_2-way'!$D32))</f>
        <v>2.2478012615174499</v>
      </c>
      <c r="L33" s="53">
        <f t="shared" si="1"/>
        <v>0.55242966751918166</v>
      </c>
      <c r="M33" s="53">
        <f t="shared" si="2"/>
        <v>0.4475703324808184</v>
      </c>
      <c r="N33" s="54">
        <v>130</v>
      </c>
      <c r="O33" s="54">
        <f t="shared" si="3"/>
        <v>55.714285714285708</v>
      </c>
      <c r="P33" s="54">
        <f t="shared" si="4"/>
        <v>69.81481481481481</v>
      </c>
      <c r="Q33" s="54">
        <f t="shared" si="5"/>
        <v>60.185185185185176</v>
      </c>
      <c r="R33" s="54">
        <f t="shared" si="6"/>
        <v>74.285714285714278</v>
      </c>
      <c r="S33" s="55">
        <f t="shared" si="7"/>
        <v>-4.470899470899468</v>
      </c>
      <c r="T33" s="55">
        <f t="shared" si="8"/>
        <v>-4.470899470899468</v>
      </c>
      <c r="U33" t="s">
        <v>351</v>
      </c>
      <c r="V33" t="s">
        <v>352</v>
      </c>
      <c r="W33" t="s">
        <v>411</v>
      </c>
      <c r="X33" s="81">
        <v>44440</v>
      </c>
      <c r="Y33" s="57" t="s">
        <v>421</v>
      </c>
    </row>
    <row r="34" spans="1:25" ht="15" x14ac:dyDescent="0.25">
      <c r="A34">
        <v>2.0699999999999998</v>
      </c>
      <c r="B34">
        <v>1.82</v>
      </c>
      <c r="C34" s="43">
        <f t="shared" si="0"/>
        <v>3.2542336890162948E-2</v>
      </c>
      <c r="D34" s="44">
        <f>IF(OR($A34="",$B34=""),"",A34*'MPTO_working_2-way'!$G33)</f>
        <v>2.1373626373626373</v>
      </c>
      <c r="E34" s="46">
        <f>IF(OR($A34="",$B34=""),"",B34*'MPTO_working_2-way'!$G33)</f>
        <v>1.8792270531400965</v>
      </c>
      <c r="F34" s="44">
        <f>IF(OR($A34="",$B34=""),"",'MPTO_working_2-way'!D33)</f>
        <v>2.1421504520384373</v>
      </c>
      <c r="G34" s="46">
        <f>IF(OR($A34="",$B34=""),"",'MPTO_working_2-way'!E33)</f>
        <v>1.8755413949320454</v>
      </c>
      <c r="H34" s="44">
        <f>IF(OR($A34="",$B34=""),"",'OddsRatio_working_2-way'!M33)</f>
        <v>2.1423125880338039</v>
      </c>
      <c r="I34" s="44">
        <f>IF(OR($A34="",$B34=""),"",'OddsRatio_working_2-way'!N33)</f>
        <v>1.8754171235399244</v>
      </c>
      <c r="J34" s="44">
        <f>IF('Log_working_2-way'!$D33="","",A34^('Log_working_2-way'!$D33))</f>
        <v>2.1444993293304022</v>
      </c>
      <c r="K34" s="46">
        <f>IF('Log_working_2-way'!$D33="","",B34^('Log_working_2-way'!$D33))</f>
        <v>1.8737445050186454</v>
      </c>
      <c r="L34" s="53">
        <f t="shared" si="1"/>
        <v>0.46786632390745503</v>
      </c>
      <c r="M34" s="53">
        <f t="shared" si="2"/>
        <v>0.53213367609254503</v>
      </c>
      <c r="N34" s="54">
        <v>131</v>
      </c>
      <c r="O34" s="54">
        <f t="shared" si="3"/>
        <v>67.714975845410606</v>
      </c>
      <c r="P34" s="54">
        <f t="shared" si="4"/>
        <v>59.021978021978022</v>
      </c>
      <c r="Q34" s="54">
        <f t="shared" si="5"/>
        <v>71.978021978021971</v>
      </c>
      <c r="R34" s="54">
        <f t="shared" si="6"/>
        <v>63.285024154589379</v>
      </c>
      <c r="S34" s="55">
        <f t="shared" si="7"/>
        <v>-4.2630461326113647</v>
      </c>
      <c r="T34" s="55">
        <f t="shared" si="8"/>
        <v>-4.2630461326113576</v>
      </c>
      <c r="U34" t="s">
        <v>353</v>
      </c>
      <c r="V34" t="s">
        <v>354</v>
      </c>
      <c r="W34" t="s">
        <v>305</v>
      </c>
      <c r="X34" s="81">
        <v>44440</v>
      </c>
      <c r="Y34" s="57" t="s">
        <v>421</v>
      </c>
    </row>
    <row r="35" spans="1:25" ht="15" x14ac:dyDescent="0.25">
      <c r="A35">
        <v>1.85</v>
      </c>
      <c r="B35">
        <v>2.02</v>
      </c>
      <c r="C35" s="43">
        <f t="shared" si="0"/>
        <v>3.5590045491035394E-2</v>
      </c>
      <c r="D35" s="44">
        <f>IF(OR($A35="",$B35=""),"",A35*'MPTO_working_2-way'!$G34)</f>
        <v>1.9158415841584155</v>
      </c>
      <c r="E35" s="46">
        <f>IF(OR($A35="",$B35=""),"",B35*'MPTO_working_2-way'!$G34)</f>
        <v>2.0918918918918914</v>
      </c>
      <c r="F35" s="44">
        <f>IF(OR($A35="",$B35=""),"",'MPTO_working_2-way'!D34)</f>
        <v>1.9129767084719731</v>
      </c>
      <c r="G35" s="46">
        <f>IF(OR($A35="",$B35=""),"",'MPTO_working_2-way'!E34)</f>
        <v>2.0953181945612553</v>
      </c>
      <c r="H35" s="44">
        <f>IF(OR($A35="",$B35=""),"",'OddsRatio_working_2-way'!M34)</f>
        <v>1.9128709291752766</v>
      </c>
      <c r="I35" s="44">
        <f>IF(OR($A35="",$B35=""),"",'OddsRatio_working_2-way'!N34)</f>
        <v>2.0954451150103317</v>
      </c>
      <c r="J35" s="44">
        <f>IF('Log_working_2-way'!$D34="","",A35^('Log_working_2-way'!$D34))</f>
        <v>1.9115669971173959</v>
      </c>
      <c r="K35" s="46">
        <f>IF('Log_working_2-way'!$D34="","",B35^('Log_working_2-way'!$D34))</f>
        <v>2.0970120716987148</v>
      </c>
      <c r="L35" s="53">
        <f t="shared" si="1"/>
        <v>0.5219638242894058</v>
      </c>
      <c r="M35" s="53">
        <f t="shared" si="2"/>
        <v>0.47803617571059442</v>
      </c>
      <c r="N35" s="54">
        <v>132</v>
      </c>
      <c r="O35" s="54">
        <f t="shared" si="3"/>
        <v>60.648648648648646</v>
      </c>
      <c r="P35" s="54">
        <f t="shared" si="4"/>
        <v>66.653465346534645</v>
      </c>
      <c r="Q35" s="54">
        <f t="shared" si="5"/>
        <v>65.346534653465341</v>
      </c>
      <c r="R35" s="54">
        <f t="shared" si="6"/>
        <v>71.35135135135134</v>
      </c>
      <c r="S35" s="55">
        <f t="shared" si="7"/>
        <v>-4.697886004816695</v>
      </c>
      <c r="T35" s="55">
        <f t="shared" si="8"/>
        <v>-4.697886004816695</v>
      </c>
      <c r="U35" t="s">
        <v>355</v>
      </c>
      <c r="V35" t="s">
        <v>356</v>
      </c>
      <c r="W35" t="s">
        <v>305</v>
      </c>
      <c r="X35" s="81">
        <v>44440</v>
      </c>
      <c r="Y35" s="57" t="s">
        <v>431</v>
      </c>
    </row>
    <row r="36" spans="1:25" ht="15" x14ac:dyDescent="0.25">
      <c r="A36">
        <v>2</v>
      </c>
      <c r="B36">
        <v>1.87</v>
      </c>
      <c r="C36" s="43">
        <f t="shared" si="0"/>
        <v>3.475935828876997E-2</v>
      </c>
      <c r="D36" s="44">
        <f>IF(OR($A36="",$B36=""),"",A36*'MPTO_working_2-way'!$G35)</f>
        <v>2.0695187165775399</v>
      </c>
      <c r="E36" s="46">
        <f>IF(OR($A36="",$B36=""),"",B36*'MPTO_working_2-way'!$G35)</f>
        <v>1.9350000000000001</v>
      </c>
      <c r="F36" s="44">
        <f>IF(OR($A36="",$B36=""),"",'MPTO_working_2-way'!D35)</f>
        <v>2.0720221606648197</v>
      </c>
      <c r="G36" s="46">
        <f>IF(OR($A36="",$B36=""),"",'MPTO_working_2-way'!E35)</f>
        <v>1.9328165374677002</v>
      </c>
      <c r="H36" s="44">
        <f>IF(OR($A36="",$B36=""),"",'OddsRatio_working_2-way'!M35)</f>
        <v>2.0721125348377947</v>
      </c>
      <c r="I36" s="44">
        <f>IF(OR($A36="",$B36=""),"",'OddsRatio_working_2-way'!N35)</f>
        <v>1.9327379053088816</v>
      </c>
      <c r="J36" s="44">
        <f>IF('Log_working_2-way'!$D35="","",A36^('Log_working_2-way'!$D35))</f>
        <v>2.0732557161055905</v>
      </c>
      <c r="K36" s="46">
        <f>IF('Log_working_2-way'!$D35="","",B36^('Log_working_2-way'!$D35))</f>
        <v>1.9317443969723613</v>
      </c>
      <c r="L36" s="53">
        <f t="shared" si="1"/>
        <v>0.48320413436692511</v>
      </c>
      <c r="M36" s="53">
        <f t="shared" si="2"/>
        <v>0.51679586563307489</v>
      </c>
      <c r="N36" s="54">
        <v>133</v>
      </c>
      <c r="O36" s="54">
        <f t="shared" si="3"/>
        <v>66.5</v>
      </c>
      <c r="P36" s="54">
        <f t="shared" si="4"/>
        <v>61.877005347593581</v>
      </c>
      <c r="Q36" s="54">
        <f t="shared" si="5"/>
        <v>71.122994652406405</v>
      </c>
      <c r="R36" s="54">
        <f t="shared" si="6"/>
        <v>66.5</v>
      </c>
      <c r="S36" s="55">
        <f t="shared" si="7"/>
        <v>-4.6229946524064047</v>
      </c>
      <c r="T36" s="55">
        <f t="shared" si="8"/>
        <v>-4.6229946524064189</v>
      </c>
      <c r="U36" t="s">
        <v>357</v>
      </c>
      <c r="V36" t="s">
        <v>358</v>
      </c>
      <c r="W36" t="s">
        <v>305</v>
      </c>
      <c r="X36" s="81">
        <v>44440</v>
      </c>
      <c r="Y36" s="57" t="s">
        <v>432</v>
      </c>
    </row>
    <row r="37" spans="1:25" ht="15" x14ac:dyDescent="0.25">
      <c r="A37">
        <v>1.79</v>
      </c>
      <c r="B37">
        <v>2.08</v>
      </c>
      <c r="C37" s="43">
        <f t="shared" si="0"/>
        <v>3.9428448646325664E-2</v>
      </c>
      <c r="D37" s="44">
        <f>IF(OR($A37="",$B37=""),"",A37*'MPTO_working_2-way'!$G36)</f>
        <v>1.8605769230769229</v>
      </c>
      <c r="E37" s="46">
        <f>IF(OR($A37="",$B37=""),"",B37*'MPTO_working_2-way'!$G36)</f>
        <v>2.1620111731843576</v>
      </c>
      <c r="F37" s="44">
        <f>IF(OR($A37="",$B37=""),"",'MPTO_working_2-way'!D36)</f>
        <v>1.8554769261437256</v>
      </c>
      <c r="G37" s="46">
        <f>IF(OR($A37="",$B37=""),"",'MPTO_working_2-way'!E36)</f>
        <v>2.1689385995572641</v>
      </c>
      <c r="H37" s="44">
        <f>IF(OR($A37="",$B37=""),"",'OddsRatio_working_2-way'!M36)</f>
        <v>1.8552669065744805</v>
      </c>
      <c r="I37" s="44">
        <f>IF(OR($A37="",$B37=""),"",'OddsRatio_working_2-way'!N36)</f>
        <v>2.1692256444309357</v>
      </c>
      <c r="J37" s="44">
        <f>IF('Log_working_2-way'!$D36="","",A37^('Log_working_2-way'!$D36))</f>
        <v>1.8529410467292624</v>
      </c>
      <c r="K37" s="46">
        <f>IF('Log_working_2-way'!$D36="","",B37^('Log_working_2-way'!$D36))</f>
        <v>2.1724139714397546</v>
      </c>
      <c r="L37" s="53">
        <f t="shared" si="1"/>
        <v>0.53746770025839796</v>
      </c>
      <c r="M37" s="53">
        <f t="shared" si="2"/>
        <v>0.46253229974160204</v>
      </c>
      <c r="N37" s="54">
        <v>134</v>
      </c>
      <c r="O37" s="54">
        <f t="shared" si="3"/>
        <v>59.139664804469277</v>
      </c>
      <c r="P37" s="54">
        <f t="shared" si="4"/>
        <v>69.57692307692308</v>
      </c>
      <c r="Q37" s="54">
        <f t="shared" si="5"/>
        <v>64.42307692307692</v>
      </c>
      <c r="R37" s="54">
        <f t="shared" si="6"/>
        <v>74.860335195530723</v>
      </c>
      <c r="S37" s="55">
        <f t="shared" si="7"/>
        <v>-5.283412118607643</v>
      </c>
      <c r="T37" s="55">
        <f t="shared" si="8"/>
        <v>-5.283412118607643</v>
      </c>
      <c r="U37" t="s">
        <v>359</v>
      </c>
      <c r="V37" t="s">
        <v>360</v>
      </c>
      <c r="W37" t="s">
        <v>305</v>
      </c>
      <c r="X37" s="81">
        <v>44440</v>
      </c>
      <c r="Y37" s="57" t="s">
        <v>418</v>
      </c>
    </row>
    <row r="38" spans="1:25" ht="15" x14ac:dyDescent="0.25">
      <c r="A38">
        <v>2.17</v>
      </c>
      <c r="B38">
        <v>1.73</v>
      </c>
      <c r="C38" s="43">
        <f t="shared" si="0"/>
        <v>3.8864175168482618E-2</v>
      </c>
      <c r="D38" s="44">
        <f>IF(OR($A38="",$B38=""),"",A38*'MPTO_working_2-way'!$G37)</f>
        <v>2.254335260115607</v>
      </c>
      <c r="E38" s="46">
        <f>IF(OR($A38="",$B38=""),"",B38*'MPTO_working_2-way'!$G37)</f>
        <v>1.7972350230414749</v>
      </c>
      <c r="F38" s="44">
        <f>IF(OR($A38="",$B38=""),"",'MPTO_working_2-way'!D37)</f>
        <v>2.2655321203343295</v>
      </c>
      <c r="G38" s="46">
        <f>IF(OR($A38="",$B38=""),"",'MPTO_working_2-way'!E37)</f>
        <v>1.7901814453637255</v>
      </c>
      <c r="H38" s="44">
        <f>IF(OR($A38="",$B38=""),"",'OddsRatio_working_2-way'!M37)</f>
        <v>2.2659935726643319</v>
      </c>
      <c r="I38" s="44">
        <f>IF(OR($A38="",$B38=""),"",'OddsRatio_working_2-way'!N37)</f>
        <v>1.789893425679455</v>
      </c>
      <c r="J38" s="44">
        <f>IF('Log_working_2-way'!$D37="","",A38^('Log_working_2-way'!$D37))</f>
        <v>2.2711647318744981</v>
      </c>
      <c r="K38" s="46">
        <f>IF('Log_working_2-way'!$D37="","",B38^('Log_working_2-way'!$D37))</f>
        <v>1.7866801012683895</v>
      </c>
      <c r="L38" s="53">
        <f t="shared" si="1"/>
        <v>0.44358974358974357</v>
      </c>
      <c r="M38" s="53">
        <f t="shared" si="2"/>
        <v>0.55641025641025632</v>
      </c>
      <c r="N38" s="54">
        <v>135</v>
      </c>
      <c r="O38" s="54">
        <f t="shared" si="3"/>
        <v>72.788018433179715</v>
      </c>
      <c r="P38" s="54">
        <f t="shared" si="4"/>
        <v>56.965317919075154</v>
      </c>
      <c r="Q38" s="54">
        <f t="shared" si="5"/>
        <v>78.034682080924867</v>
      </c>
      <c r="R38" s="54">
        <f t="shared" si="6"/>
        <v>62.211981566820278</v>
      </c>
      <c r="S38" s="55">
        <f t="shared" si="7"/>
        <v>-5.2466636477451516</v>
      </c>
      <c r="T38" s="55">
        <f t="shared" si="8"/>
        <v>-5.2466636477451232</v>
      </c>
      <c r="U38" t="s">
        <v>361</v>
      </c>
      <c r="V38" t="s">
        <v>83</v>
      </c>
      <c r="W38" t="s">
        <v>305</v>
      </c>
      <c r="X38" s="81">
        <v>44440</v>
      </c>
      <c r="Y38" s="57" t="s">
        <v>421</v>
      </c>
    </row>
    <row r="39" spans="1:25" ht="15" x14ac:dyDescent="0.25">
      <c r="A39">
        <v>2.17</v>
      </c>
      <c r="B39">
        <v>1.74</v>
      </c>
      <c r="C39" s="43">
        <f t="shared" si="0"/>
        <v>3.5542136765718491E-2</v>
      </c>
      <c r="D39" s="44">
        <f>IF(OR($A39="",$B39=""),"",A39*'MPTO_working_2-way'!$G38)</f>
        <v>2.2471264367816088</v>
      </c>
      <c r="E39" s="46">
        <f>IF(OR($A39="",$B39=""),"",B39*'MPTO_working_2-way'!$G38)</f>
        <v>1.8018433179723501</v>
      </c>
      <c r="F39" s="44">
        <f>IF(OR($A39="",$B39=""),"",'MPTO_working_2-way'!D38)</f>
        <v>2.2570386753541753</v>
      </c>
      <c r="G39" s="46">
        <f>IF(OR($A39="",$B39=""),"",'MPTO_working_2-way'!E38)</f>
        <v>1.7955204717295163</v>
      </c>
      <c r="H39" s="44">
        <f>IF(OR($A39="",$B39=""),"",'OddsRatio_working_2-way'!M38)</f>
        <v>2.2574104664273644</v>
      </c>
      <c r="I39" s="44">
        <f>IF(OR($A39="",$B39=""),"",'OddsRatio_working_2-way'!N38)</f>
        <v>1.7952852522702987</v>
      </c>
      <c r="J39" s="44">
        <f>IF('Log_working_2-way'!$D38="","",A39^('Log_working_2-way'!$D38))</f>
        <v>2.2619707702020815</v>
      </c>
      <c r="K39" s="46">
        <f>IF('Log_working_2-way'!$D38="","",B39^('Log_working_2-way'!$D38))</f>
        <v>1.7924113803680148</v>
      </c>
      <c r="L39" s="53">
        <f t="shared" si="1"/>
        <v>0.44501278772378522</v>
      </c>
      <c r="M39" s="53">
        <f t="shared" si="2"/>
        <v>0.55498721227621484</v>
      </c>
      <c r="N39" s="54">
        <v>136</v>
      </c>
      <c r="O39" s="54">
        <f t="shared" si="3"/>
        <v>73.327188940092171</v>
      </c>
      <c r="P39" s="54">
        <f t="shared" si="4"/>
        <v>57.839080459770102</v>
      </c>
      <c r="Q39" s="54">
        <f t="shared" si="5"/>
        <v>78.160919540229884</v>
      </c>
      <c r="R39" s="54">
        <f t="shared" si="6"/>
        <v>62.672811059907836</v>
      </c>
      <c r="S39" s="55">
        <f t="shared" si="7"/>
        <v>-4.8337306001377129</v>
      </c>
      <c r="T39" s="55">
        <f t="shared" si="8"/>
        <v>-4.8337306001377343</v>
      </c>
      <c r="U39" t="s">
        <v>362</v>
      </c>
      <c r="V39" t="s">
        <v>363</v>
      </c>
      <c r="W39" t="s">
        <v>306</v>
      </c>
      <c r="X39" s="81">
        <v>44440</v>
      </c>
      <c r="Y39" s="57" t="s">
        <v>429</v>
      </c>
    </row>
    <row r="40" spans="1:25" ht="15" x14ac:dyDescent="0.25">
      <c r="A40">
        <v>1.97</v>
      </c>
      <c r="B40">
        <v>1.89</v>
      </c>
      <c r="C40" s="43">
        <f t="shared" si="0"/>
        <v>3.6714742298498582E-2</v>
      </c>
      <c r="D40" s="44">
        <f>IF(OR($A40="",$B40=""),"",A40*'MPTO_working_2-way'!$G39)</f>
        <v>2.0423280423280423</v>
      </c>
      <c r="E40" s="46">
        <f>IF(OR($A40="",$B40=""),"",B40*'MPTO_working_2-way'!$G39)</f>
        <v>1.9593908629441623</v>
      </c>
      <c r="F40" s="44">
        <f>IF(OR($A40="",$B40=""),"",'MPTO_working_2-way'!D39)</f>
        <v>2.0439162297916722</v>
      </c>
      <c r="G40" s="46">
        <f>IF(OR($A40="",$B40=""),"",'MPTO_working_2-way'!E39)</f>
        <v>1.9579312702127099</v>
      </c>
      <c r="H40" s="44">
        <f>IF(OR($A40="",$B40=""),"",'OddsRatio_working_2-way'!M39)</f>
        <v>2.0439768390387969</v>
      </c>
      <c r="I40" s="44">
        <f>IF(OR($A40="",$B40=""),"",'OddsRatio_working_2-way'!N39)</f>
        <v>1.9578756564376583</v>
      </c>
      <c r="J40" s="44">
        <f>IF('Log_working_2-way'!$D39="","",A40^('Log_working_2-way'!$D39))</f>
        <v>2.0447027247449845</v>
      </c>
      <c r="K40" s="46">
        <f>IF('Log_working_2-way'!$D39="","",B40^('Log_working_2-way'!$D39))</f>
        <v>1.9572101003603855</v>
      </c>
      <c r="L40" s="53">
        <f t="shared" si="1"/>
        <v>0.48963730569948188</v>
      </c>
      <c r="M40" s="53">
        <f t="shared" si="2"/>
        <v>0.51036269430051817</v>
      </c>
      <c r="N40" s="54">
        <v>137</v>
      </c>
      <c r="O40" s="54">
        <f t="shared" si="3"/>
        <v>67.456852791878163</v>
      </c>
      <c r="P40" s="54">
        <f t="shared" si="4"/>
        <v>64.51322751322752</v>
      </c>
      <c r="Q40" s="54">
        <f t="shared" si="5"/>
        <v>72.486772486772495</v>
      </c>
      <c r="R40" s="54">
        <f t="shared" si="6"/>
        <v>69.543147208121823</v>
      </c>
      <c r="S40" s="55">
        <f t="shared" si="7"/>
        <v>-5.0299196948943319</v>
      </c>
      <c r="T40" s="55">
        <f t="shared" si="8"/>
        <v>-5.0299196948943035</v>
      </c>
      <c r="U40" t="s">
        <v>364</v>
      </c>
      <c r="V40" t="s">
        <v>243</v>
      </c>
      <c r="W40" t="s">
        <v>306</v>
      </c>
      <c r="X40" s="81">
        <v>44440</v>
      </c>
      <c r="Y40" s="57" t="s">
        <v>424</v>
      </c>
    </row>
    <row r="41" spans="1:25" ht="15" x14ac:dyDescent="0.25">
      <c r="A41">
        <v>2.21</v>
      </c>
      <c r="B41">
        <v>1.71</v>
      </c>
      <c r="C41" s="43">
        <f t="shared" si="0"/>
        <v>3.7284009420232245E-2</v>
      </c>
      <c r="D41" s="44">
        <f>IF(OR($A41="",$B41=""),"",A41*'MPTO_working_2-way'!$G40)</f>
        <v>2.2923976608187133</v>
      </c>
      <c r="E41" s="46">
        <f>IF(OR($A41="",$B41=""),"",B41*'MPTO_working_2-way'!$G40)</f>
        <v>1.7737556561085972</v>
      </c>
      <c r="F41" s="44">
        <f>IF(OR($A41="",$B41=""),"",'MPTO_working_2-way'!D40)</f>
        <v>2.3049617273032235</v>
      </c>
      <c r="G41" s="46">
        <f>IF(OR($A41="",$B41=""),"",'MPTO_working_2-way'!E40)</f>
        <v>1.7663059989250076</v>
      </c>
      <c r="H41" s="44">
        <f>IF(OR($A41="",$B41=""),"",'OddsRatio_working_2-way'!M40)</f>
        <v>2.305459824013238</v>
      </c>
      <c r="I41" s="44">
        <f>IF(OR($A41="",$B41=""),"",'OddsRatio_working_2-way'!N40)</f>
        <v>1.7660136157433048</v>
      </c>
      <c r="J41" s="44">
        <f>IF('Log_working_2-way'!$D40="","",A41^('Log_working_2-way'!$D40))</f>
        <v>2.3112626061065349</v>
      </c>
      <c r="K41" s="46">
        <f>IF('Log_working_2-way'!$D40="","",B41^('Log_working_2-way'!$D40))</f>
        <v>1.7626237454975722</v>
      </c>
      <c r="L41" s="53">
        <f t="shared" si="1"/>
        <v>0.43622448979591838</v>
      </c>
      <c r="M41" s="53">
        <f t="shared" si="2"/>
        <v>0.56377551020408168</v>
      </c>
      <c r="N41" s="54">
        <v>138</v>
      </c>
      <c r="O41" s="54">
        <f t="shared" si="3"/>
        <v>75.556561085972859</v>
      </c>
      <c r="P41" s="54">
        <f t="shared" si="4"/>
        <v>57.298245614035082</v>
      </c>
      <c r="Q41" s="54">
        <f t="shared" si="5"/>
        <v>80.701754385964904</v>
      </c>
      <c r="R41" s="54">
        <f t="shared" si="6"/>
        <v>62.443438914027148</v>
      </c>
      <c r="S41" s="55">
        <f t="shared" si="7"/>
        <v>-5.1451932999920444</v>
      </c>
      <c r="T41" s="55">
        <f t="shared" si="8"/>
        <v>-5.1451932999920658</v>
      </c>
      <c r="U41" t="s">
        <v>365</v>
      </c>
      <c r="V41" t="s">
        <v>242</v>
      </c>
      <c r="W41" t="s">
        <v>306</v>
      </c>
      <c r="X41" s="81">
        <v>44440</v>
      </c>
      <c r="Y41" s="57" t="s">
        <v>433</v>
      </c>
    </row>
    <row r="42" spans="1:25" ht="15" x14ac:dyDescent="0.25">
      <c r="A42">
        <v>2.0299999999999998</v>
      </c>
      <c r="B42">
        <v>1.85</v>
      </c>
      <c r="C42" s="43">
        <f t="shared" si="0"/>
        <v>3.315137797896428E-2</v>
      </c>
      <c r="D42" s="44">
        <f>IF(OR($A42="",$B42=""),"",A42*'MPTO_working_2-way'!$G41)</f>
        <v>2.0972972972972972</v>
      </c>
      <c r="E42" s="46">
        <f>IF(OR($A42="",$B42=""),"",B42*'MPTO_working_2-way'!$G41)</f>
        <v>1.9113300492610841</v>
      </c>
      <c r="F42" s="44">
        <f>IF(OR($A42="",$B42=""),"",'MPTO_working_2-way'!D41)</f>
        <v>2.1006852188505105</v>
      </c>
      <c r="G42" s="46">
        <f>IF(OR($A42="",$B42=""),"",'MPTO_working_2-way'!E41)</f>
        <v>1.9085249650616189</v>
      </c>
      <c r="H42" s="44">
        <f>IF(OR($A42="",$B42=""),"",'OddsRatio_working_2-way'!M41)</f>
        <v>2.1008018467836762</v>
      </c>
      <c r="I42" s="44">
        <f>IF(OR($A42="",$B42=""),"",'OddsRatio_working_2-way'!N41)</f>
        <v>1.9084287085108012</v>
      </c>
      <c r="J42" s="44">
        <f>IF('Log_working_2-way'!$D41="","",A42^('Log_working_2-way'!$D41))</f>
        <v>2.1023480190539692</v>
      </c>
      <c r="K42" s="46">
        <f>IF('Log_working_2-way'!$D41="","",B42^('Log_working_2-way'!$D41))</f>
        <v>1.9071545307970494</v>
      </c>
      <c r="L42" s="53">
        <f t="shared" si="1"/>
        <v>0.47680412371134023</v>
      </c>
      <c r="M42" s="53">
        <f t="shared" si="2"/>
        <v>0.52319587628865971</v>
      </c>
      <c r="N42" s="54">
        <v>139</v>
      </c>
      <c r="O42" s="54">
        <f t="shared" si="3"/>
        <v>70.527093596059103</v>
      </c>
      <c r="P42" s="54">
        <f t="shared" si="4"/>
        <v>63.86486486486487</v>
      </c>
      <c r="Q42" s="54">
        <f t="shared" si="5"/>
        <v>75.13513513513513</v>
      </c>
      <c r="R42" s="54">
        <f t="shared" si="6"/>
        <v>68.472906403940897</v>
      </c>
      <c r="S42" s="55">
        <f t="shared" si="7"/>
        <v>-4.6080415390760265</v>
      </c>
      <c r="T42" s="55">
        <f t="shared" si="8"/>
        <v>-4.6080415390760265</v>
      </c>
      <c r="U42" t="s">
        <v>366</v>
      </c>
      <c r="V42" t="s">
        <v>367</v>
      </c>
      <c r="W42" t="s">
        <v>306</v>
      </c>
      <c r="X42" s="81">
        <v>44440</v>
      </c>
      <c r="Y42" s="57" t="s">
        <v>427</v>
      </c>
    </row>
    <row r="43" spans="1:25" ht="15" x14ac:dyDescent="0.25">
      <c r="A43">
        <v>1.75</v>
      </c>
      <c r="B43">
        <v>2.12</v>
      </c>
      <c r="C43" s="43">
        <f t="shared" si="0"/>
        <v>4.3126684636118462E-2</v>
      </c>
      <c r="D43" s="44">
        <f>IF(OR($A43="",$B43=""),"",A43*'MPTO_working_2-way'!$G42)</f>
        <v>1.8254716981132073</v>
      </c>
      <c r="E43" s="46">
        <f>IF(OR($A43="",$B43=""),"",B43*'MPTO_working_2-way'!$G42)</f>
        <v>2.2114285714285713</v>
      </c>
      <c r="F43" s="44">
        <f>IF(OR($A43="",$B43=""),"",'MPTO_working_2-way'!D42)</f>
        <v>1.8186274509803919</v>
      </c>
      <c r="G43" s="46">
        <f>IF(OR($A43="",$B43=""),"",'MPTO_working_2-way'!E42)</f>
        <v>2.2215568862275448</v>
      </c>
      <c r="H43" s="44">
        <f>IF(OR($A43="",$B43=""),"",'OddsRatio_working_2-way'!M42)</f>
        <v>1.8183170883849711</v>
      </c>
      <c r="I43" s="44">
        <f>IF(OR($A43="",$B43=""),"",'OddsRatio_working_2-way'!N42)</f>
        <v>2.2220201853215569</v>
      </c>
      <c r="J43" s="44">
        <f>IF('Log_working_2-way'!$D42="","",A43^('Log_working_2-way'!$D42))</f>
        <v>1.8151888879286393</v>
      </c>
      <c r="K43" s="46">
        <f>IF('Log_working_2-way'!$D42="","",B43^('Log_working_2-way'!$D42))</f>
        <v>2.2267095575120122</v>
      </c>
      <c r="L43" s="53">
        <f t="shared" si="1"/>
        <v>0.54780361757105955</v>
      </c>
      <c r="M43" s="53">
        <f t="shared" si="2"/>
        <v>0.45219638242894061</v>
      </c>
      <c r="N43" s="54">
        <v>140</v>
      </c>
      <c r="O43" s="54">
        <f t="shared" si="3"/>
        <v>60</v>
      </c>
      <c r="P43" s="54">
        <f t="shared" si="4"/>
        <v>73.962264150943398</v>
      </c>
      <c r="Q43" s="54">
        <f t="shared" si="5"/>
        <v>66.037735849056602</v>
      </c>
      <c r="R43" s="54">
        <f t="shared" si="6"/>
        <v>80</v>
      </c>
      <c r="S43" s="55">
        <f t="shared" si="7"/>
        <v>-6.0377358490566024</v>
      </c>
      <c r="T43" s="55">
        <f t="shared" si="8"/>
        <v>-6.0377358490566024</v>
      </c>
      <c r="U43" t="s">
        <v>368</v>
      </c>
      <c r="V43" t="s">
        <v>369</v>
      </c>
      <c r="W43" t="s">
        <v>307</v>
      </c>
      <c r="X43" s="81">
        <v>44440</v>
      </c>
      <c r="Y43" s="57" t="s">
        <v>433</v>
      </c>
    </row>
    <row r="44" spans="1:25" ht="15" x14ac:dyDescent="0.25">
      <c r="A44">
        <v>1.68</v>
      </c>
      <c r="B44">
        <v>2.2400000000000002</v>
      </c>
      <c r="C44" s="43">
        <f t="shared" si="0"/>
        <v>4.1666666666666519E-2</v>
      </c>
      <c r="D44" s="44">
        <f>IF(OR($A44="",$B44=""),"",A44*'MPTO_working_2-way'!$G43)</f>
        <v>1.7499999999999998</v>
      </c>
      <c r="E44" s="46">
        <f>IF(OR($A44="",$B44=""),"",B44*'MPTO_working_2-way'!$G43)</f>
        <v>2.333333333333333</v>
      </c>
      <c r="F44" s="44">
        <f>IF(OR($A44="",$B44=""),"",'MPTO_working_2-way'!D43)</f>
        <v>1.7409326424870464</v>
      </c>
      <c r="G44" s="46">
        <f>IF(OR($A44="",$B44=""),"",'MPTO_working_2-way'!E43)</f>
        <v>2.3496503496503496</v>
      </c>
      <c r="H44" s="44">
        <f>IF(OR($A44="",$B44=""),"",'OddsRatio_working_2-way'!M43)</f>
        <v>1.7405316311773544</v>
      </c>
      <c r="I44" s="44">
        <f>IF(OR($A44="",$B44=""),"",'OddsRatio_working_2-way'!N43)</f>
        <v>2.3503812097939996</v>
      </c>
      <c r="J44" s="44">
        <f>IF('Log_working_2-way'!$D43="","",A44^('Log_working_2-way'!$D43))</f>
        <v>1.7363936538464513</v>
      </c>
      <c r="K44" s="46">
        <f>IF('Log_working_2-way'!$D43="","",B44^('Log_working_2-way'!$D43))</f>
        <v>2.357969334439959</v>
      </c>
      <c r="L44" s="53">
        <f t="shared" si="1"/>
        <v>0.57142857142857151</v>
      </c>
      <c r="M44" s="53">
        <f t="shared" si="2"/>
        <v>0.4285714285714286</v>
      </c>
      <c r="N44" s="54">
        <v>141</v>
      </c>
      <c r="O44" s="54">
        <f t="shared" si="3"/>
        <v>57.071428571428569</v>
      </c>
      <c r="P44" s="54">
        <f t="shared" si="4"/>
        <v>78.053571428571431</v>
      </c>
      <c r="Q44" s="54">
        <f t="shared" si="5"/>
        <v>62.946428571428569</v>
      </c>
      <c r="R44" s="54">
        <f t="shared" si="6"/>
        <v>83.928571428571431</v>
      </c>
      <c r="S44" s="55">
        <f t="shared" si="7"/>
        <v>-5.875</v>
      </c>
      <c r="T44" s="55">
        <f t="shared" si="8"/>
        <v>-5.875</v>
      </c>
      <c r="U44" t="s">
        <v>301</v>
      </c>
      <c r="V44" t="s">
        <v>370</v>
      </c>
      <c r="W44" t="s">
        <v>307</v>
      </c>
      <c r="X44" s="81">
        <v>44440</v>
      </c>
      <c r="Y44" s="57" t="s">
        <v>434</v>
      </c>
    </row>
    <row r="45" spans="1:25" ht="15" x14ac:dyDescent="0.25">
      <c r="A45">
        <v>1.71</v>
      </c>
      <c r="B45">
        <v>2.1800000000000002</v>
      </c>
      <c r="C45" s="43">
        <f t="shared" si="0"/>
        <v>4.3510917967702012E-2</v>
      </c>
      <c r="D45" s="44">
        <f>IF(OR($A45="",$B45=""),"",A45*'MPTO_working_2-way'!$G44)</f>
        <v>1.7844036697247705</v>
      </c>
      <c r="E45" s="46">
        <f>IF(OR($A45="",$B45=""),"",B45*'MPTO_working_2-way'!$G44)</f>
        <v>2.2748538011695905</v>
      </c>
      <c r="F45" s="44">
        <f>IF(OR($A45="",$B45=""),"",'MPTO_working_2-way'!D44)</f>
        <v>1.7760731811901471</v>
      </c>
      <c r="G45" s="46">
        <f>IF(OR($A45="",$B45=""),"",'MPTO_working_2-way'!E44)</f>
        <v>2.2885382773650926</v>
      </c>
      <c r="H45" s="44">
        <f>IF(OR($A45="",$B45=""),"",'OddsRatio_working_2-way'!M44)</f>
        <v>1.7756899607795869</v>
      </c>
      <c r="I45" s="44">
        <f>IF(OR($A45="",$B45=""),"",'OddsRatio_working_2-way'!N44)</f>
        <v>2.2891748643942433</v>
      </c>
      <c r="J45" s="44">
        <f>IF('Log_working_2-way'!$D44="","",A45^('Log_working_2-way'!$D44))</f>
        <v>1.7718830893109678</v>
      </c>
      <c r="K45" s="46">
        <f>IF('Log_working_2-way'!$D44="","",B45^('Log_working_2-way'!$D44))</f>
        <v>2.2955329814159455</v>
      </c>
      <c r="L45" s="53">
        <f t="shared" si="1"/>
        <v>0.56041131105398467</v>
      </c>
      <c r="M45" s="53">
        <f t="shared" si="2"/>
        <v>0.43958868894601544</v>
      </c>
      <c r="N45" s="54">
        <v>142</v>
      </c>
      <c r="O45" s="54">
        <f t="shared" si="3"/>
        <v>58.959064327485372</v>
      </c>
      <c r="P45" s="54">
        <f t="shared" si="4"/>
        <v>76.862385321100916</v>
      </c>
      <c r="Q45" s="54">
        <f t="shared" si="5"/>
        <v>65.137614678899084</v>
      </c>
      <c r="R45" s="54">
        <f t="shared" si="6"/>
        <v>83.040935672514621</v>
      </c>
      <c r="S45" s="55">
        <f t="shared" si="7"/>
        <v>-6.1785503514137119</v>
      </c>
      <c r="T45" s="55">
        <f t="shared" si="8"/>
        <v>-6.1785503514137048</v>
      </c>
      <c r="U45" t="s">
        <v>371</v>
      </c>
      <c r="V45" t="s">
        <v>302</v>
      </c>
      <c r="W45" t="s">
        <v>307</v>
      </c>
      <c r="X45" s="81">
        <v>44440</v>
      </c>
      <c r="Y45" s="57" t="s">
        <v>421</v>
      </c>
    </row>
    <row r="46" spans="1:25" ht="15" x14ac:dyDescent="0.25">
      <c r="A46">
        <v>1.92</v>
      </c>
      <c r="B46">
        <v>1.9</v>
      </c>
      <c r="C46" s="43">
        <f t="shared" si="0"/>
        <v>4.7149122807017552E-2</v>
      </c>
      <c r="D46" s="44">
        <f>IF(OR($A46="",$B46=""),"",A46*'MPTO_working_2-way'!$G45)</f>
        <v>2.0105263157894737</v>
      </c>
      <c r="E46" s="46">
        <f>IF(OR($A46="",$B46=""),"",B46*'MPTO_working_2-way'!$G45)</f>
        <v>1.9895833333333333</v>
      </c>
      <c r="F46" s="44">
        <f>IF(OR($A46="",$B46=""),"",'MPTO_working_2-way'!D45)</f>
        <v>2.0110253583241455</v>
      </c>
      <c r="G46" s="46">
        <f>IF(OR($A46="",$B46=""),"",'MPTO_working_2-way'!E45)</f>
        <v>1.9890948745910577</v>
      </c>
      <c r="H46" s="44">
        <f>IF(OR($A46="",$B46=""),"",'OddsRatio_working_2-way'!M45)</f>
        <v>2.0110500592068727</v>
      </c>
      <c r="I46" s="44">
        <f>IF(OR($A46="",$B46=""),"",'OddsRatio_working_2-way'!N45)</f>
        <v>1.9890707100936806</v>
      </c>
      <c r="J46" s="44">
        <f>IF('Log_working_2-way'!$D45="","",A46^('Log_working_2-way'!$D45))</f>
        <v>2.0112800109902316</v>
      </c>
      <c r="K46" s="46">
        <f>IF('Log_working_2-way'!$D45="","",B46^('Log_working_2-way'!$D45))</f>
        <v>1.9888458084128613</v>
      </c>
      <c r="L46" s="53">
        <f t="shared" si="1"/>
        <v>0.49738219895287955</v>
      </c>
      <c r="M46" s="53">
        <f t="shared" si="2"/>
        <v>0.50261780104712039</v>
      </c>
      <c r="N46" s="54">
        <v>143</v>
      </c>
      <c r="O46" s="54">
        <f t="shared" si="3"/>
        <v>68.520833333333343</v>
      </c>
      <c r="P46" s="54">
        <f t="shared" si="4"/>
        <v>67.73684210526315</v>
      </c>
      <c r="Q46" s="54">
        <f t="shared" si="5"/>
        <v>75.263157894736835</v>
      </c>
      <c r="R46" s="54">
        <f t="shared" si="6"/>
        <v>74.479166666666671</v>
      </c>
      <c r="S46" s="55">
        <f t="shared" si="7"/>
        <v>-6.7423245614034926</v>
      </c>
      <c r="T46" s="55">
        <f t="shared" si="8"/>
        <v>-6.742324561403521</v>
      </c>
      <c r="U46" t="s">
        <v>372</v>
      </c>
      <c r="V46" t="s">
        <v>373</v>
      </c>
      <c r="W46" t="s">
        <v>307</v>
      </c>
      <c r="X46" s="81">
        <v>44440</v>
      </c>
      <c r="Y46" s="57" t="s">
        <v>420</v>
      </c>
    </row>
    <row r="47" spans="1:25" ht="15" x14ac:dyDescent="0.25">
      <c r="A47">
        <v>2.2400000000000002</v>
      </c>
      <c r="B47">
        <v>1.66</v>
      </c>
      <c r="C47" s="43">
        <f t="shared" si="0"/>
        <v>4.8838209982788428E-2</v>
      </c>
      <c r="D47" s="44">
        <f>IF(OR($A47="",$B47=""),"",A47*'MPTO_working_2-way'!$G46)</f>
        <v>2.3493975903614461</v>
      </c>
      <c r="E47" s="46">
        <f>IF(OR($A47="",$B47=""),"",B47*'MPTO_working_2-way'!$G46)</f>
        <v>1.7410714285714286</v>
      </c>
      <c r="F47" s="44">
        <f>IF(OR($A47="",$B47=""),"",'MPTO_working_2-way'!D46)</f>
        <v>2.3696150904919713</v>
      </c>
      <c r="G47" s="46">
        <f>IF(OR($A47="",$B47=""),"",'MPTO_working_2-way'!E46)</f>
        <v>1.7301321421924438</v>
      </c>
      <c r="H47" s="44">
        <f>IF(OR($A47="",$B47=""),"",'OddsRatio_working_2-way'!M46)</f>
        <v>2.3706888336846839</v>
      </c>
      <c r="I47" s="44">
        <f>IF(OR($A47="",$B47=""),"",'OddsRatio_working_2-way'!N46)</f>
        <v>1.7295601856708804</v>
      </c>
      <c r="J47" s="44">
        <f>IF('Log_working_2-way'!$D46="","",A47^('Log_working_2-way'!$D46))</f>
        <v>2.380177238993153</v>
      </c>
      <c r="K47" s="46">
        <f>IF('Log_working_2-way'!$D46="","",B47^('Log_working_2-way'!$D46))</f>
        <v>1.7245446249558118</v>
      </c>
      <c r="L47" s="53">
        <f t="shared" si="1"/>
        <v>0.42564102564102557</v>
      </c>
      <c r="M47" s="53">
        <f t="shared" si="2"/>
        <v>0.57435897435897432</v>
      </c>
      <c r="N47" s="54">
        <v>144</v>
      </c>
      <c r="O47" s="54">
        <f t="shared" si="3"/>
        <v>79.714285714285737</v>
      </c>
      <c r="P47" s="54">
        <f t="shared" si="4"/>
        <v>57.253012048192772</v>
      </c>
      <c r="Q47" s="54">
        <f t="shared" si="5"/>
        <v>86.746987951807242</v>
      </c>
      <c r="R47" s="54">
        <f t="shared" si="6"/>
        <v>64.285714285714278</v>
      </c>
      <c r="S47" s="55">
        <f t="shared" si="7"/>
        <v>-7.0327022375215051</v>
      </c>
      <c r="T47" s="55">
        <f t="shared" si="8"/>
        <v>-7.0327022375215051</v>
      </c>
      <c r="U47" t="s">
        <v>283</v>
      </c>
      <c r="V47" t="s">
        <v>284</v>
      </c>
      <c r="W47" t="s">
        <v>308</v>
      </c>
      <c r="X47" s="81">
        <v>44440</v>
      </c>
      <c r="Y47" s="57" t="s">
        <v>429</v>
      </c>
    </row>
    <row r="48" spans="1:25" ht="15" x14ac:dyDescent="0.25">
      <c r="A48">
        <v>2.09</v>
      </c>
      <c r="B48">
        <v>1.83</v>
      </c>
      <c r="C48" s="43">
        <f t="shared" si="0"/>
        <v>2.4916986953225084E-2</v>
      </c>
      <c r="D48" s="44">
        <f>IF(OR($A48="",$B48=""),"",A48*'MPTO_working_2-way'!$G47)</f>
        <v>2.1420765027322402</v>
      </c>
      <c r="E48" s="46">
        <f>IF(OR($A48="",$B48=""),"",B48*'MPTO_working_2-way'!$G47)</f>
        <v>1.8755980861244019</v>
      </c>
      <c r="F48" s="44">
        <f>IF(OR($A48="",$B48=""),"",'MPTO_working_2-way'!D47)</f>
        <v>2.1458748281762841</v>
      </c>
      <c r="G48" s="46">
        <f>IF(OR($A48="",$B48=""),"",'MPTO_working_2-way'!E47)</f>
        <v>1.8726956692045928</v>
      </c>
      <c r="H48" s="44">
        <f>IF(OR($A48="",$B48=""),"",'OddsRatio_working_2-way'!M47)</f>
        <v>2.145972518016114</v>
      </c>
      <c r="I48" s="44">
        <f>IF(OR($A48="",$B48=""),"",'OddsRatio_working_2-way'!N47)</f>
        <v>1.8726212751865827</v>
      </c>
      <c r="J48" s="44">
        <f>IF('Log_working_2-way'!$D47="","",A48^('Log_working_2-way'!$D47))</f>
        <v>2.1476949656411697</v>
      </c>
      <c r="K48" s="46">
        <f>IF('Log_working_2-way'!$D47="","",B48^('Log_working_2-way'!$D47))</f>
        <v>1.8713116550453253</v>
      </c>
      <c r="L48" s="53">
        <f t="shared" si="1"/>
        <v>0.4668367346938776</v>
      </c>
      <c r="M48" s="53">
        <f t="shared" si="2"/>
        <v>0.53316326530612246</v>
      </c>
      <c r="N48" s="54">
        <v>145</v>
      </c>
      <c r="O48" s="54">
        <f t="shared" si="3"/>
        <v>75.62200956937798</v>
      </c>
      <c r="P48" s="54">
        <f t="shared" si="4"/>
        <v>65.765027322404379</v>
      </c>
      <c r="Q48" s="54">
        <f t="shared" si="5"/>
        <v>79.234972677595621</v>
      </c>
      <c r="R48" s="54">
        <f t="shared" si="6"/>
        <v>69.37799043062202</v>
      </c>
      <c r="S48" s="55">
        <f t="shared" si="7"/>
        <v>-3.6129631082176417</v>
      </c>
      <c r="T48" s="55">
        <f t="shared" si="8"/>
        <v>-3.6129631082176417</v>
      </c>
      <c r="U48" t="s">
        <v>276</v>
      </c>
      <c r="V48" t="s">
        <v>246</v>
      </c>
      <c r="W48" t="s">
        <v>308</v>
      </c>
      <c r="X48" s="81">
        <v>44440</v>
      </c>
      <c r="Y48" s="57" t="s">
        <v>419</v>
      </c>
    </row>
    <row r="49" spans="1:25" ht="15" x14ac:dyDescent="0.25">
      <c r="A49">
        <v>2.04</v>
      </c>
      <c r="B49">
        <v>1.87</v>
      </c>
      <c r="C49" s="43">
        <f t="shared" si="0"/>
        <v>2.4955436720142554E-2</v>
      </c>
      <c r="D49" s="44">
        <f>IF(OR($A49="",$B49=""),"",A49*'MPTO_working_2-way'!$G48)</f>
        <v>2.0909090909090908</v>
      </c>
      <c r="E49" s="46">
        <f>IF(OR($A49="",$B49=""),"",B49*'MPTO_working_2-way'!$G48)</f>
        <v>1.9166666666666667</v>
      </c>
      <c r="F49" s="44">
        <f>IF(OR($A49="",$B49=""),"",'MPTO_working_2-way'!D48)</f>
        <v>2.0932835820895521</v>
      </c>
      <c r="G49" s="46">
        <f>IF(OR($A49="",$B49=""),"",'MPTO_working_2-way'!E48)</f>
        <v>1.9146757679180888</v>
      </c>
      <c r="H49" s="44">
        <f>IF(OR($A49="",$B49=""),"",'OddsRatio_working_2-way'!M48)</f>
        <v>2.0933445471810685</v>
      </c>
      <c r="I49" s="44">
        <f>IF(OR($A49="",$B49=""),"",'OddsRatio_working_2-way'!N48)</f>
        <v>1.9146247654303168</v>
      </c>
      <c r="J49" s="44">
        <f>IF('Log_working_2-way'!$D48="","",A49^('Log_working_2-way'!$D48))</f>
        <v>2.0944198529941209</v>
      </c>
      <c r="K49" s="46">
        <f>IF('Log_working_2-way'!$D48="","",B49^('Log_working_2-way'!$D48))</f>
        <v>1.9137261145840778</v>
      </c>
      <c r="L49" s="53">
        <f t="shared" si="1"/>
        <v>0.47826086956521741</v>
      </c>
      <c r="M49" s="53">
        <f t="shared" si="2"/>
        <v>0.52173913043478259</v>
      </c>
      <c r="N49" s="54">
        <v>146</v>
      </c>
      <c r="O49" s="54">
        <f t="shared" si="3"/>
        <v>74.431372549019613</v>
      </c>
      <c r="P49" s="54">
        <f t="shared" si="4"/>
        <v>67.925133689839583</v>
      </c>
      <c r="Q49" s="54">
        <f t="shared" si="5"/>
        <v>78.074866310160417</v>
      </c>
      <c r="R49" s="54">
        <f t="shared" si="6"/>
        <v>71.568627450980387</v>
      </c>
      <c r="S49" s="55">
        <f t="shared" si="7"/>
        <v>-3.6434937611408031</v>
      </c>
      <c r="T49" s="55">
        <f t="shared" si="8"/>
        <v>-3.6434937611408031</v>
      </c>
      <c r="U49" t="s">
        <v>245</v>
      </c>
      <c r="V49" t="s">
        <v>282</v>
      </c>
      <c r="W49" t="s">
        <v>308</v>
      </c>
      <c r="X49" s="81">
        <v>44440</v>
      </c>
      <c r="Y49" s="57" t="s">
        <v>431</v>
      </c>
    </row>
    <row r="50" spans="1:25" ht="15" x14ac:dyDescent="0.25">
      <c r="A50">
        <v>2.34</v>
      </c>
      <c r="B50">
        <v>1.66</v>
      </c>
      <c r="C50" s="43">
        <f t="shared" si="0"/>
        <v>2.9760065904644417E-2</v>
      </c>
      <c r="D50" s="44">
        <f>IF(OR($A50="",$B50=""),"",A50*'MPTO_working_2-way'!$G49)</f>
        <v>2.4096385542168677</v>
      </c>
      <c r="E50" s="46">
        <f>IF(OR($A50="",$B50=""),"",B50*'MPTO_working_2-way'!$G49)</f>
        <v>1.7094017094017095</v>
      </c>
      <c r="F50" s="44">
        <f>IF(OR($A50="",$B50=""),"",'MPTO_working_2-way'!D49)</f>
        <v>2.4244164274123086</v>
      </c>
      <c r="G50" s="46">
        <f>IF(OR($A50="",$B50=""),"",'MPTO_working_2-way'!E49)</f>
        <v>1.7020418894049603</v>
      </c>
      <c r="H50" s="44">
        <f>IF(OR($A50="",$B50=""),"",'OddsRatio_working_2-way'!M49)</f>
        <v>2.4248870236980302</v>
      </c>
      <c r="I50" s="44">
        <f>IF(OR($A50="",$B50=""),"",'OddsRatio_working_2-way'!N49)</f>
        <v>1.7018100265975373</v>
      </c>
      <c r="J50" s="44">
        <f>IF('Log_working_2-way'!$D49="","",A50^('Log_working_2-way'!$D49))</f>
        <v>2.4316899199135542</v>
      </c>
      <c r="K50" s="46">
        <f>IF('Log_working_2-way'!$D49="","",B50^('Log_working_2-way'!$D49))</f>
        <v>1.6984752676475883</v>
      </c>
      <c r="L50" s="53">
        <f t="shared" si="1"/>
        <v>0.41499999999999998</v>
      </c>
      <c r="M50" s="53">
        <f t="shared" si="2"/>
        <v>0.58499999999999996</v>
      </c>
      <c r="N50" s="54">
        <v>147</v>
      </c>
      <c r="O50" s="54">
        <f t="shared" si="3"/>
        <v>84.179487179487168</v>
      </c>
      <c r="P50" s="54">
        <f t="shared" si="4"/>
        <v>58.445783132530117</v>
      </c>
      <c r="Q50" s="54">
        <f t="shared" si="5"/>
        <v>88.55421686746989</v>
      </c>
      <c r="R50" s="54">
        <f t="shared" si="6"/>
        <v>62.820512820512825</v>
      </c>
      <c r="S50" s="55">
        <f t="shared" si="7"/>
        <v>-4.3747296879827218</v>
      </c>
      <c r="T50" s="55">
        <f t="shared" si="8"/>
        <v>-4.3747296879827076</v>
      </c>
      <c r="U50" t="s">
        <v>244</v>
      </c>
      <c r="V50" t="s">
        <v>248</v>
      </c>
      <c r="W50" t="s">
        <v>308</v>
      </c>
      <c r="X50" s="81">
        <v>44440</v>
      </c>
      <c r="Y50" s="57" t="s">
        <v>421</v>
      </c>
    </row>
    <row r="51" spans="1:25" ht="15" x14ac:dyDescent="0.25">
      <c r="A51">
        <v>1.83</v>
      </c>
      <c r="B51">
        <v>2.08</v>
      </c>
      <c r="C51" s="43">
        <f t="shared" si="0"/>
        <v>2.7217318200924545E-2</v>
      </c>
      <c r="D51" s="44">
        <f>IF(OR($A51="",$B51=""),"",A51*'MPTO_working_2-way'!$G50)</f>
        <v>1.8798076923076921</v>
      </c>
      <c r="E51" s="46">
        <f>IF(OR($A51="",$B51=""),"",B51*'MPTO_working_2-way'!$G50)</f>
        <v>2.136612021857923</v>
      </c>
      <c r="F51" s="44">
        <f>IF(OR($A51="",$B51=""),"",'MPTO_working_2-way'!D50)</f>
        <v>1.8767379942806428</v>
      </c>
      <c r="G51" s="46">
        <f>IF(OR($A51="",$B51=""),"",'MPTO_working_2-way'!E50)</f>
        <v>2.1405916094927453</v>
      </c>
      <c r="H51" s="44">
        <f>IF(OR($A51="",$B51=""),"",'OddsRatio_working_2-way'!M50)</f>
        <v>1.8766518798921943</v>
      </c>
      <c r="I51" s="44">
        <f>IF(OR($A51="",$B51=""),"",'OddsRatio_working_2-way'!N50)</f>
        <v>2.1407036509440598</v>
      </c>
      <c r="J51" s="44">
        <f>IF('Log_working_2-way'!$D50="","",A51^('Log_working_2-way'!$D50))</f>
        <v>1.875264356990918</v>
      </c>
      <c r="K51" s="46">
        <f>IF('Log_working_2-way'!$D50="","",B51^('Log_working_2-way'!$D50))</f>
        <v>2.1425119645428072</v>
      </c>
      <c r="L51" s="53">
        <f t="shared" si="1"/>
        <v>0.53196930946291565</v>
      </c>
      <c r="M51" s="53">
        <f t="shared" si="2"/>
        <v>0.46803069053708451</v>
      </c>
      <c r="N51" s="54">
        <v>148</v>
      </c>
      <c r="O51" s="54">
        <f t="shared" si="3"/>
        <v>67.125683060109296</v>
      </c>
      <c r="P51" s="54">
        <f t="shared" si="4"/>
        <v>76.846153846153854</v>
      </c>
      <c r="Q51" s="54">
        <f t="shared" si="5"/>
        <v>71.153846153846146</v>
      </c>
      <c r="R51" s="54">
        <f t="shared" si="6"/>
        <v>80.874316939890704</v>
      </c>
      <c r="S51" s="55">
        <f t="shared" si="7"/>
        <v>-4.0281630937368504</v>
      </c>
      <c r="T51" s="55">
        <f t="shared" si="8"/>
        <v>-4.0281630937368504</v>
      </c>
      <c r="U51" t="s">
        <v>277</v>
      </c>
      <c r="V51" t="s">
        <v>279</v>
      </c>
      <c r="W51" t="s">
        <v>308</v>
      </c>
      <c r="X51" s="81">
        <v>44440</v>
      </c>
      <c r="Y51" s="57" t="s">
        <v>424</v>
      </c>
    </row>
    <row r="52" spans="1:25" ht="15" x14ac:dyDescent="0.25">
      <c r="A52">
        <v>1.97</v>
      </c>
      <c r="B52">
        <v>1.93</v>
      </c>
      <c r="C52" s="43">
        <f t="shared" si="0"/>
        <v>2.5748928223876311E-2</v>
      </c>
      <c r="D52" s="44">
        <f>IF(OR($A52="",$B52=""),"",A52*'MPTO_working_2-way'!$G51)</f>
        <v>2.0207253886010363</v>
      </c>
      <c r="E52" s="46">
        <f>IF(OR($A52="",$B52=""),"",B52*'MPTO_working_2-way'!$G51)</f>
        <v>1.9796954314720812</v>
      </c>
      <c r="F52" s="44">
        <f>IF(OR($A52="",$B52=""),"",'MPTO_working_2-way'!D51)</f>
        <v>2.0212647191728026</v>
      </c>
      <c r="G52" s="46">
        <f>IF(OR($A52="",$B52=""),"",'MPTO_working_2-way'!E51)</f>
        <v>1.9791780536685666</v>
      </c>
      <c r="H52" s="44">
        <f>IF(OR($A52="",$B52=""),"",'OddsRatio_working_2-way'!M51)</f>
        <v>2.021278978873144</v>
      </c>
      <c r="I52" s="44">
        <f>IF(OR($A52="",$B52=""),"",'OddsRatio_working_2-way'!N51)</f>
        <v>1.9791643818062103</v>
      </c>
      <c r="J52" s="44">
        <f>IF('Log_working_2-way'!$D51="","",A52^('Log_working_2-way'!$D51))</f>
        <v>2.0215229873993761</v>
      </c>
      <c r="K52" s="46">
        <f>IF('Log_working_2-way'!$D51="","",B52^('Log_working_2-way'!$D51))</f>
        <v>1.9789304913693861</v>
      </c>
      <c r="L52" s="53">
        <f t="shared" si="1"/>
        <v>0.49487179487179483</v>
      </c>
      <c r="M52" s="53">
        <f t="shared" si="2"/>
        <v>0.50512820512820511</v>
      </c>
      <c r="N52" s="54">
        <v>149</v>
      </c>
      <c r="O52" s="54">
        <f t="shared" si="3"/>
        <v>73.365482233502519</v>
      </c>
      <c r="P52" s="54">
        <f t="shared" si="4"/>
        <v>71.797927461139906</v>
      </c>
      <c r="Q52" s="54">
        <f t="shared" si="5"/>
        <v>77.202072538860108</v>
      </c>
      <c r="R52" s="54">
        <f t="shared" si="6"/>
        <v>75.634517766497453</v>
      </c>
      <c r="S52" s="55">
        <f t="shared" si="7"/>
        <v>-3.8365903053575892</v>
      </c>
      <c r="T52" s="55">
        <f t="shared" si="8"/>
        <v>-3.8365903053575465</v>
      </c>
      <c r="U52" t="s">
        <v>275</v>
      </c>
      <c r="V52" t="s">
        <v>278</v>
      </c>
      <c r="W52" t="s">
        <v>308</v>
      </c>
      <c r="X52" s="81">
        <v>44440</v>
      </c>
      <c r="Y52" s="57" t="s">
        <v>421</v>
      </c>
    </row>
    <row r="53" spans="1:25" ht="15" x14ac:dyDescent="0.25">
      <c r="A53">
        <v>1.85</v>
      </c>
      <c r="B53">
        <v>2.0699999999999998</v>
      </c>
      <c r="C53" s="43">
        <f t="shared" si="0"/>
        <v>2.3632327980154022E-2</v>
      </c>
      <c r="D53" s="44">
        <f>IF(OR($A53="",$B53=""),"",A53*'MPTO_working_2-way'!$G52)</f>
        <v>1.893719806763285</v>
      </c>
      <c r="E53" s="46">
        <f>IF(OR($A53="",$B53=""),"",B53*'MPTO_working_2-way'!$G52)</f>
        <v>2.1189189189189186</v>
      </c>
      <c r="F53" s="44">
        <f>IF(OR($A53="",$B53=""),"",'MPTO_working_2-way'!D52)</f>
        <v>1.8913446104457341</v>
      </c>
      <c r="G53" s="46">
        <f>IF(OR($A53="",$B53=""),"",'MPTO_working_2-way'!E52)</f>
        <v>2.1219005402410303</v>
      </c>
      <c r="H53" s="44">
        <f>IF(OR($A53="",$B53=""),"",'OddsRatio_working_2-way'!M52)</f>
        <v>1.8912870039243732</v>
      </c>
      <c r="I53" s="44">
        <f>IF(OR($A53="",$B53=""),"",'OddsRatio_working_2-way'!N52)</f>
        <v>2.1219730519989164</v>
      </c>
      <c r="J53" s="44">
        <f>IF('Log_working_2-way'!$D52="","",A53^('Log_working_2-way'!$D52))</f>
        <v>1.8902161893692622</v>
      </c>
      <c r="K53" s="46">
        <f>IF('Log_working_2-way'!$D52="","",B53^('Log_working_2-way'!$D52))</f>
        <v>2.1233226399853709</v>
      </c>
      <c r="L53" s="53">
        <f t="shared" si="1"/>
        <v>0.52806122448979598</v>
      </c>
      <c r="M53" s="53">
        <f t="shared" si="2"/>
        <v>0.47193877551020413</v>
      </c>
      <c r="N53" s="54">
        <v>150</v>
      </c>
      <c r="O53" s="54">
        <f t="shared" si="3"/>
        <v>68.918918918918905</v>
      </c>
      <c r="P53" s="54">
        <f t="shared" si="4"/>
        <v>77.536231884057983</v>
      </c>
      <c r="Q53" s="54">
        <f t="shared" si="5"/>
        <v>72.463768115942031</v>
      </c>
      <c r="R53" s="54">
        <f t="shared" si="6"/>
        <v>81.081081081081066</v>
      </c>
      <c r="S53" s="55">
        <f t="shared" si="7"/>
        <v>-3.544849197023126</v>
      </c>
      <c r="T53" s="55">
        <f t="shared" si="8"/>
        <v>-3.5448491970230833</v>
      </c>
      <c r="U53" t="s">
        <v>281</v>
      </c>
      <c r="V53" t="s">
        <v>286</v>
      </c>
      <c r="W53" t="s">
        <v>308</v>
      </c>
      <c r="X53" s="81">
        <v>44440</v>
      </c>
      <c r="Y53" s="57" t="s">
        <v>431</v>
      </c>
    </row>
    <row r="54" spans="1:25" ht="15" x14ac:dyDescent="0.25">
      <c r="A54">
        <v>1.26</v>
      </c>
      <c r="B54">
        <v>4.05</v>
      </c>
      <c r="C54" s="43">
        <f t="shared" si="0"/>
        <v>4.0564373897707284E-2</v>
      </c>
      <c r="D54" s="44">
        <f>IF(OR($A54="",$B54=""),"",A54*'MPTO_working_2-way'!$G53)</f>
        <v>1.3111111111111111</v>
      </c>
      <c r="E54" s="46">
        <f>IF(OR($A54="",$B54=""),"",B54*'MPTO_working_2-way'!$G53)</f>
        <v>4.2142857142857144</v>
      </c>
      <c r="F54" s="44">
        <f>IF(OR($A54="",$B54=""),"",'MPTO_working_2-way'!D53)</f>
        <v>1.2930444697833523</v>
      </c>
      <c r="G54" s="46">
        <f>IF(OR($A54="",$B54=""),"",'MPTO_working_2-way'!E53)</f>
        <v>4.4124513618677046</v>
      </c>
      <c r="H54" s="44">
        <f>IF(OR($A54="",$B54=""),"",'OddsRatio_working_2-way'!M53)</f>
        <v>1.2919690080117141</v>
      </c>
      <c r="I54" s="44">
        <f>IF(OR($A54="",$B54=""),"",'OddsRatio_working_2-way'!N53)</f>
        <v>4.4250210555220288</v>
      </c>
      <c r="J54" s="44">
        <f>IF('Log_working_2-way'!$D53="","",A54^('Log_working_2-way'!$D53))</f>
        <v>1.2834437012831175</v>
      </c>
      <c r="K54" s="46">
        <f>IF('Log_working_2-way'!$D53="","",B54^('Log_working_2-way'!$D53))</f>
        <v>4.5280374742674327</v>
      </c>
      <c r="L54" s="53">
        <f t="shared" si="1"/>
        <v>0.76271186440677963</v>
      </c>
      <c r="M54" s="53">
        <f t="shared" si="2"/>
        <v>0.23728813559322035</v>
      </c>
      <c r="N54" s="54">
        <v>151</v>
      </c>
      <c r="O54" s="54">
        <f t="shared" si="3"/>
        <v>31.158730158730151</v>
      </c>
      <c r="P54" s="54">
        <f t="shared" si="4"/>
        <v>113.71604938271605</v>
      </c>
      <c r="Q54" s="54">
        <f t="shared" si="5"/>
        <v>37.283950617283949</v>
      </c>
      <c r="R54" s="54">
        <f t="shared" si="6"/>
        <v>119.84126984126983</v>
      </c>
      <c r="S54" s="55">
        <f t="shared" si="7"/>
        <v>-6.1252204585537982</v>
      </c>
      <c r="T54" s="55">
        <f t="shared" si="8"/>
        <v>-6.1252204585537839</v>
      </c>
      <c r="U54" t="s">
        <v>287</v>
      </c>
      <c r="V54" t="s">
        <v>274</v>
      </c>
      <c r="W54" t="s">
        <v>308</v>
      </c>
      <c r="X54" s="81">
        <v>44440</v>
      </c>
      <c r="Y54" s="57" t="s">
        <v>424</v>
      </c>
    </row>
    <row r="55" spans="1:25" ht="15" x14ac:dyDescent="0.25">
      <c r="A55">
        <v>2.64</v>
      </c>
      <c r="B55">
        <v>1.54</v>
      </c>
      <c r="C55" s="43">
        <f t="shared" si="0"/>
        <v>2.813852813852824E-2</v>
      </c>
      <c r="D55" s="44">
        <f>IF(OR($A55="",$B55=""),"",A55*'MPTO_working_2-way'!$G54)</f>
        <v>2.7142857142857149</v>
      </c>
      <c r="E55" s="46">
        <f>IF(OR($A55="",$B55=""),"",B55*'MPTO_working_2-way'!$G54)</f>
        <v>1.5833333333333335</v>
      </c>
      <c r="F55" s="44">
        <f>IF(OR($A55="",$B55=""),"",'MPTO_working_2-way'!D54)</f>
        <v>2.7418397626112765</v>
      </c>
      <c r="G55" s="46">
        <f>IF(OR($A55="",$B55=""),"",'MPTO_working_2-way'!E54)</f>
        <v>1.5741056218057923</v>
      </c>
      <c r="H55" s="44">
        <f>IF(OR($A55="",$B55=""),"",'OddsRatio_working_2-way'!M54)</f>
        <v>2.7427096823731243</v>
      </c>
      <c r="I55" s="44">
        <f>IF(OR($A55="",$B55=""),"",'OddsRatio_working_2-way'!N54)</f>
        <v>1.5738190417570046</v>
      </c>
      <c r="J55" s="44">
        <f>IF('Log_working_2-way'!$D54="","",A55^('Log_working_2-way'!$D54))</f>
        <v>2.7555470769012813</v>
      </c>
      <c r="K55" s="46">
        <f>IF('Log_working_2-way'!$D54="","",B55^('Log_working_2-way'!$D54))</f>
        <v>1.5696230042233144</v>
      </c>
      <c r="L55" s="53">
        <f t="shared" si="1"/>
        <v>0.36842105263157887</v>
      </c>
      <c r="M55" s="53">
        <f t="shared" si="2"/>
        <v>0.63157894736842102</v>
      </c>
      <c r="N55" s="54">
        <v>152</v>
      </c>
      <c r="O55" s="54">
        <f t="shared" si="3"/>
        <v>94.424242424242436</v>
      </c>
      <c r="P55" s="54">
        <f t="shared" si="4"/>
        <v>53.298701298701303</v>
      </c>
      <c r="Q55" s="54">
        <f t="shared" si="5"/>
        <v>98.701298701298697</v>
      </c>
      <c r="R55" s="54">
        <f t="shared" si="6"/>
        <v>57.575757575757578</v>
      </c>
      <c r="S55" s="55">
        <f t="shared" si="7"/>
        <v>-4.2770562770562606</v>
      </c>
      <c r="T55" s="55">
        <f t="shared" si="8"/>
        <v>-4.2770562770562748</v>
      </c>
      <c r="U55" t="s">
        <v>247</v>
      </c>
      <c r="V55" t="s">
        <v>280</v>
      </c>
      <c r="W55" t="s">
        <v>308</v>
      </c>
      <c r="X55" s="81">
        <v>44440</v>
      </c>
      <c r="Y55" s="57" t="s">
        <v>434</v>
      </c>
    </row>
    <row r="56" spans="1:25" ht="15" x14ac:dyDescent="0.25">
      <c r="A56">
        <v>1.92</v>
      </c>
      <c r="B56">
        <v>1.99</v>
      </c>
      <c r="C56" s="43">
        <f t="shared" si="0"/>
        <v>2.3345896147403788E-2</v>
      </c>
      <c r="D56" s="44">
        <f>IF(OR($A56="",$B56=""),"",A56*'MPTO_working_2-way'!$G55)</f>
        <v>1.9648241206030153</v>
      </c>
      <c r="E56" s="46">
        <f>IF(OR($A56="",$B56=""),"",B56*'MPTO_working_2-way'!$G55)</f>
        <v>2.0364583333333335</v>
      </c>
      <c r="F56" s="44">
        <f>IF(OR($A56="",$B56=""),"",'MPTO_working_2-way'!D55)</f>
        <v>1.9640176827387685</v>
      </c>
      <c r="G56" s="46">
        <f>IF(OR($A56="",$B56=""),"",'MPTO_working_2-way'!E55)</f>
        <v>2.0373253705876082</v>
      </c>
      <c r="H56" s="44">
        <f>IF(OR($A56="",$B56=""),"",'OddsRatio_working_2-way'!M55)</f>
        <v>1.9639984073082948</v>
      </c>
      <c r="I56" s="44">
        <f>IF(OR($A56="",$B56=""),"",'OddsRatio_working_2-way'!N55)</f>
        <v>2.0373461122121879</v>
      </c>
      <c r="J56" s="44">
        <f>IF('Log_working_2-way'!$D55="","",A56^('Log_working_2-way'!$D55))</f>
        <v>1.9636346459170313</v>
      </c>
      <c r="K56" s="46">
        <f>IF('Log_working_2-way'!$D55="","",B56^('Log_working_2-way'!$D55))</f>
        <v>2.0377376988644484</v>
      </c>
      <c r="L56" s="53">
        <f t="shared" si="1"/>
        <v>0.50895140664961636</v>
      </c>
      <c r="M56" s="53">
        <f t="shared" si="2"/>
        <v>0.49104859335038359</v>
      </c>
      <c r="N56" s="54">
        <v>153</v>
      </c>
      <c r="O56" s="54">
        <f t="shared" si="3"/>
        <v>73.3125</v>
      </c>
      <c r="P56" s="54">
        <f t="shared" si="4"/>
        <v>76.115577889447209</v>
      </c>
      <c r="Q56" s="54">
        <f t="shared" si="5"/>
        <v>76.884422110552762</v>
      </c>
      <c r="R56" s="54">
        <f t="shared" si="6"/>
        <v>79.6875</v>
      </c>
      <c r="S56" s="55">
        <f t="shared" si="7"/>
        <v>-3.5719221105527623</v>
      </c>
      <c r="T56" s="55">
        <f t="shared" si="8"/>
        <v>-3.5719221105527907</v>
      </c>
      <c r="U56" t="s">
        <v>285</v>
      </c>
      <c r="V56" t="s">
        <v>249</v>
      </c>
      <c r="W56" t="s">
        <v>308</v>
      </c>
      <c r="X56" s="81">
        <v>44440</v>
      </c>
      <c r="Y56" s="57" t="s">
        <v>420</v>
      </c>
    </row>
    <row r="57" spans="1:25" ht="15" x14ac:dyDescent="0.25">
      <c r="A57">
        <v>2.42</v>
      </c>
      <c r="B57">
        <v>1.59</v>
      </c>
      <c r="C57" s="43">
        <f t="shared" si="0"/>
        <v>4.21539581059307E-2</v>
      </c>
      <c r="D57" s="44">
        <f>IF(OR($A57="",$B57=""),"",A57*'MPTO_working_2-way'!$G56)</f>
        <v>2.5220125786163523</v>
      </c>
      <c r="E57" s="46">
        <f>IF(OR($A57="",$B57=""),"",B57*'MPTO_working_2-way'!$G56)</f>
        <v>1.6570247933884299</v>
      </c>
      <c r="F57" s="44">
        <f>IF(OR($A57="",$B57=""),"",'MPTO_working_2-way'!D56)</f>
        <v>2.5500695871164427</v>
      </c>
      <c r="G57" s="46">
        <f>IF(OR($A57="",$B57=""),"",'MPTO_working_2-way'!E56)</f>
        <v>1.6451323271623415</v>
      </c>
      <c r="H57" s="44">
        <f>IF(OR($A57="",$B57=""),"",'OddsRatio_working_2-way'!M56)</f>
        <v>2.5513799215591741</v>
      </c>
      <c r="I57" s="44">
        <f>IF(OR($A57="",$B57=""),"",'OddsRatio_working_2-way'!N56)</f>
        <v>1.6445874321971223</v>
      </c>
      <c r="J57" s="44">
        <f>IF('Log_working_2-way'!$D56="","",A57^('Log_working_2-way'!$D56))</f>
        <v>2.5645690601012014</v>
      </c>
      <c r="K57" s="46">
        <f>IF('Log_working_2-way'!$D56="","",B57^('Log_working_2-way'!$D56))</f>
        <v>1.6391536337391139</v>
      </c>
      <c r="L57" s="53">
        <f t="shared" si="1"/>
        <v>0.39650872817955113</v>
      </c>
      <c r="M57" s="53">
        <f t="shared" si="2"/>
        <v>0.60349127182044882</v>
      </c>
      <c r="N57" s="54">
        <v>154</v>
      </c>
      <c r="O57" s="54">
        <f t="shared" si="3"/>
        <v>90.363636363636374</v>
      </c>
      <c r="P57" s="54">
        <f t="shared" si="4"/>
        <v>57.144654088050324</v>
      </c>
      <c r="Q57" s="54">
        <f t="shared" si="5"/>
        <v>96.855345911949684</v>
      </c>
      <c r="R57" s="54">
        <f t="shared" si="6"/>
        <v>63.63636363636364</v>
      </c>
      <c r="S57" s="55">
        <f t="shared" si="7"/>
        <v>-6.4917095483133096</v>
      </c>
      <c r="T57" s="55">
        <f t="shared" si="8"/>
        <v>-6.4917095483133167</v>
      </c>
      <c r="U57" t="s">
        <v>235</v>
      </c>
      <c r="V57" t="s">
        <v>226</v>
      </c>
      <c r="W57" t="s">
        <v>309</v>
      </c>
      <c r="X57" s="81">
        <v>44440</v>
      </c>
      <c r="Y57" s="57" t="s">
        <v>420</v>
      </c>
    </row>
    <row r="58" spans="1:25" ht="15" x14ac:dyDescent="0.25">
      <c r="A58">
        <v>1.72</v>
      </c>
      <c r="B58">
        <v>2.08</v>
      </c>
      <c r="C58" s="43">
        <f t="shared" si="0"/>
        <v>6.2164579606440062E-2</v>
      </c>
      <c r="D58" s="44">
        <f>IF(OR($A58="",$B58=""),"",A58*'MPTO_working_2-way'!$G57)</f>
        <v>1.8269230769230769</v>
      </c>
      <c r="E58" s="46">
        <f>IF(OR($A58="",$B58=""),"",B58*'MPTO_working_2-way'!$G57)</f>
        <v>2.2093023255813953</v>
      </c>
      <c r="F58" s="44">
        <f>IF(OR($A58="",$B58=""),"",'MPTO_working_2-way'!D57)</f>
        <v>1.8171475010158471</v>
      </c>
      <c r="G58" s="46">
        <f>IF(OR($A58="",$B58=""),"",'MPTO_working_2-way'!E57)</f>
        <v>2.2237692690203881</v>
      </c>
      <c r="H58" s="44">
        <f>IF(OR($A58="",$B58=""),"",'OddsRatio_working_2-way'!M57)</f>
        <v>1.816496580927726</v>
      </c>
      <c r="I58" s="44">
        <f>IF(OR($A58="",$B58=""),"",'OddsRatio_working_2-way'!N57)</f>
        <v>2.2247448713915898</v>
      </c>
      <c r="J58" s="44">
        <f>IF('Log_working_2-way'!$D57="","",A58^('Log_working_2-way'!$D57))</f>
        <v>1.8119661788930275</v>
      </c>
      <c r="K58" s="46">
        <f>IF('Log_working_2-way'!$D57="","",B58^('Log_working_2-way'!$D57))</f>
        <v>2.2315783908110327</v>
      </c>
      <c r="L58" s="53">
        <f t="shared" si="1"/>
        <v>0.54736842105263162</v>
      </c>
      <c r="M58" s="53">
        <f t="shared" si="2"/>
        <v>0.45263157894736844</v>
      </c>
      <c r="N58" s="54">
        <v>155</v>
      </c>
      <c r="O58" s="54">
        <f t="shared" si="3"/>
        <v>64.88372093023257</v>
      </c>
      <c r="P58" s="54">
        <f t="shared" si="4"/>
        <v>80.480769230769241</v>
      </c>
      <c r="Q58" s="54">
        <f t="shared" si="5"/>
        <v>74.519230769230759</v>
      </c>
      <c r="R58" s="54">
        <f t="shared" si="6"/>
        <v>90.116279069767444</v>
      </c>
      <c r="S58" s="55">
        <f t="shared" si="7"/>
        <v>-9.635509838998189</v>
      </c>
      <c r="T58" s="55">
        <f t="shared" si="8"/>
        <v>-9.6355098389982032</v>
      </c>
      <c r="U58" t="s">
        <v>374</v>
      </c>
      <c r="V58" t="s">
        <v>89</v>
      </c>
      <c r="W58" t="s">
        <v>414</v>
      </c>
      <c r="X58" s="81">
        <v>44440</v>
      </c>
      <c r="Y58" s="57" t="s">
        <v>428</v>
      </c>
    </row>
    <row r="59" spans="1:25" ht="15" x14ac:dyDescent="0.25">
      <c r="A59">
        <v>1.49</v>
      </c>
      <c r="B59">
        <v>2.75</v>
      </c>
      <c r="C59" s="43">
        <f t="shared" si="0"/>
        <v>3.4777303233679113E-2</v>
      </c>
      <c r="D59" s="44">
        <f>IF(OR($A59="",$B59=""),"",A59*'MPTO_working_2-way'!$G58)</f>
        <v>1.541818181818182</v>
      </c>
      <c r="E59" s="46">
        <f>IF(OR($A59="",$B59=""),"",B59*'MPTO_working_2-way'!$G58)</f>
        <v>2.8456375838926178</v>
      </c>
      <c r="F59" s="44">
        <f>IF(OR($A59="",$B59=""),"",'MPTO_working_2-way'!D58)</f>
        <v>1.5296313579094729</v>
      </c>
      <c r="G59" s="46">
        <f>IF(OR($A59="",$B59=""),"",'MPTO_working_2-way'!E58)</f>
        <v>2.8881057268722468</v>
      </c>
      <c r="H59" s="44">
        <f>IF(OR($A59="",$B59=""),"",'OddsRatio_working_2-way'!M58)</f>
        <v>1.5291502622129183</v>
      </c>
      <c r="I59" s="44">
        <f>IF(OR($A59="",$B59=""),"",'OddsRatio_working_2-way'!N58)</f>
        <v>2.8898223650461352</v>
      </c>
      <c r="J59" s="44">
        <f>IF('Log_working_2-way'!$D58="","",A59^('Log_working_2-way'!$D58))</f>
        <v>1.523576998193785</v>
      </c>
      <c r="K59" s="46">
        <f>IF('Log_working_2-way'!$D58="","",B59^('Log_working_2-way'!$D58))</f>
        <v>2.9099387548526887</v>
      </c>
      <c r="L59" s="53">
        <f t="shared" si="1"/>
        <v>0.6485849056603773</v>
      </c>
      <c r="M59" s="53">
        <f t="shared" si="2"/>
        <v>0.35141509433962259</v>
      </c>
      <c r="N59" s="54">
        <v>156</v>
      </c>
      <c r="O59" s="54">
        <f t="shared" si="3"/>
        <v>51.302013422818796</v>
      </c>
      <c r="P59" s="54">
        <f t="shared" si="4"/>
        <v>99.27272727272728</v>
      </c>
      <c r="Q59" s="54">
        <f t="shared" si="5"/>
        <v>56.727272727272727</v>
      </c>
      <c r="R59" s="54">
        <f t="shared" si="6"/>
        <v>104.69798657718121</v>
      </c>
      <c r="S59" s="55">
        <f t="shared" si="7"/>
        <v>-5.425259304453931</v>
      </c>
      <c r="T59" s="55">
        <f t="shared" si="8"/>
        <v>-5.425259304453931</v>
      </c>
      <c r="U59" t="s">
        <v>288</v>
      </c>
      <c r="V59" t="s">
        <v>98</v>
      </c>
      <c r="W59" t="s">
        <v>310</v>
      </c>
      <c r="X59" s="81">
        <v>44440</v>
      </c>
      <c r="Y59" s="57" t="s">
        <v>425</v>
      </c>
    </row>
    <row r="60" spans="1:25" ht="15" x14ac:dyDescent="0.25">
      <c r="A60">
        <v>1.97</v>
      </c>
      <c r="B60">
        <v>1.93</v>
      </c>
      <c r="C60" s="43">
        <f t="shared" si="0"/>
        <v>2.5748928223876311E-2</v>
      </c>
      <c r="D60" s="44">
        <f>IF(OR($A60="",$B60=""),"",A60*'MPTO_working_2-way'!$G59)</f>
        <v>2.0207253886010363</v>
      </c>
      <c r="E60" s="46">
        <f>IF(OR($A60="",$B60=""),"",B60*'MPTO_working_2-way'!$G59)</f>
        <v>1.9796954314720812</v>
      </c>
      <c r="F60" s="44">
        <f>IF(OR($A60="",$B60=""),"",'MPTO_working_2-way'!D59)</f>
        <v>2.0212647191728026</v>
      </c>
      <c r="G60" s="46">
        <f>IF(OR($A60="",$B60=""),"",'MPTO_working_2-way'!E59)</f>
        <v>1.9791780536685666</v>
      </c>
      <c r="H60" s="44">
        <f>IF(OR($A60="",$B60=""),"",'OddsRatio_working_2-way'!M59)</f>
        <v>2.021278978873144</v>
      </c>
      <c r="I60" s="44">
        <f>IF(OR($A60="",$B60=""),"",'OddsRatio_working_2-way'!N59)</f>
        <v>1.9791643818062103</v>
      </c>
      <c r="J60" s="44">
        <f>IF('Log_working_2-way'!$D59="","",A60^('Log_working_2-way'!$D59))</f>
        <v>2.0215229873993761</v>
      </c>
      <c r="K60" s="46">
        <f>IF('Log_working_2-way'!$D59="","",B60^('Log_working_2-way'!$D59))</f>
        <v>1.9789304913693861</v>
      </c>
      <c r="L60" s="53">
        <f t="shared" si="1"/>
        <v>0.49487179487179483</v>
      </c>
      <c r="M60" s="53">
        <f t="shared" si="2"/>
        <v>0.50512820512820511</v>
      </c>
      <c r="N60" s="54">
        <v>157</v>
      </c>
      <c r="O60" s="54">
        <f t="shared" si="3"/>
        <v>77.304568527918789</v>
      </c>
      <c r="P60" s="54">
        <f t="shared" si="4"/>
        <v>75.652849740932652</v>
      </c>
      <c r="Q60" s="54">
        <f t="shared" si="5"/>
        <v>81.347150259067362</v>
      </c>
      <c r="R60" s="54">
        <f t="shared" si="6"/>
        <v>79.695431472081211</v>
      </c>
      <c r="S60" s="55">
        <f t="shared" si="7"/>
        <v>-4.042581731148573</v>
      </c>
      <c r="T60" s="55">
        <f t="shared" si="8"/>
        <v>-4.0425817311485588</v>
      </c>
      <c r="U60" t="s">
        <v>96</v>
      </c>
      <c r="V60" t="s">
        <v>100</v>
      </c>
      <c r="W60" t="s">
        <v>310</v>
      </c>
      <c r="X60" s="81">
        <v>44440</v>
      </c>
      <c r="Y60" s="57" t="s">
        <v>423</v>
      </c>
    </row>
    <row r="61" spans="1:25" ht="15" x14ac:dyDescent="0.25">
      <c r="A61">
        <v>1.69</v>
      </c>
      <c r="B61">
        <v>2.1800000000000002</v>
      </c>
      <c r="C61" s="43">
        <f t="shared" si="0"/>
        <v>5.0431572661636226E-2</v>
      </c>
      <c r="D61" s="44">
        <f>IF(OR($A61="",$B61=""),"",A61*'MPTO_working_2-way'!$G60)</f>
        <v>1.7752293577981653</v>
      </c>
      <c r="E61" s="46">
        <f>IF(OR($A61="",$B61=""),"",B61*'MPTO_working_2-way'!$G60)</f>
        <v>2.2899408284023672</v>
      </c>
      <c r="F61" s="44">
        <f>IF(OR($A61="",$B61=""),"",'MPTO_working_2-way'!D60)</f>
        <v>1.7652244741507357</v>
      </c>
      <c r="G61" s="46">
        <f>IF(OR($A61="",$B61=""),"",'MPTO_working_2-way'!E60)</f>
        <v>2.3068060860309316</v>
      </c>
      <c r="H61" s="44">
        <f>IF(OR($A61="",$B61=""),"",'OddsRatio_working_2-way'!M60)</f>
        <v>1.7646867088630902</v>
      </c>
      <c r="I61" s="44">
        <f>IF(OR($A61="",$B61=""),"",'OddsRatio_working_2-way'!N60)</f>
        <v>2.3077250963165894</v>
      </c>
      <c r="J61" s="44">
        <f>IF('Log_working_2-way'!$D60="","",A61^('Log_working_2-way'!$D60))</f>
        <v>1.7600934217112194</v>
      </c>
      <c r="K61" s="46">
        <f>IF('Log_working_2-way'!$D60="","",B61^('Log_working_2-way'!$D60))</f>
        <v>2.3156277523719879</v>
      </c>
      <c r="L61" s="53">
        <f t="shared" si="1"/>
        <v>0.56330749354005161</v>
      </c>
      <c r="M61" s="53">
        <f t="shared" si="2"/>
        <v>0.43669250645994823</v>
      </c>
      <c r="N61" s="54">
        <v>158</v>
      </c>
      <c r="O61" s="54">
        <f t="shared" si="3"/>
        <v>64.508875739644964</v>
      </c>
      <c r="P61" s="54">
        <f t="shared" si="4"/>
        <v>85.522935779816507</v>
      </c>
      <c r="Q61" s="54">
        <f t="shared" si="5"/>
        <v>72.477064220183479</v>
      </c>
      <c r="R61" s="54">
        <f t="shared" si="6"/>
        <v>93.491124260355036</v>
      </c>
      <c r="S61" s="55">
        <f t="shared" si="7"/>
        <v>-7.9681884805385153</v>
      </c>
      <c r="T61" s="55">
        <f t="shared" si="8"/>
        <v>-7.9681884805385295</v>
      </c>
      <c r="U61" t="s">
        <v>52</v>
      </c>
      <c r="V61" t="s">
        <v>104</v>
      </c>
      <c r="W61" t="s">
        <v>310</v>
      </c>
      <c r="X61" s="81">
        <v>44440</v>
      </c>
      <c r="Y61" s="57" t="s">
        <v>423</v>
      </c>
    </row>
    <row r="62" spans="1:25" ht="15" x14ac:dyDescent="0.25">
      <c r="A62">
        <v>1.98</v>
      </c>
      <c r="B62">
        <v>1.9</v>
      </c>
      <c r="C62" s="43">
        <f t="shared" si="0"/>
        <v>3.1366294524189264E-2</v>
      </c>
      <c r="D62" s="44">
        <f>IF(OR($A62="",$B62=""),"",A62*'MPTO_working_2-way'!$G61)</f>
        <v>2.0421052631578949</v>
      </c>
      <c r="E62" s="46">
        <f>IF(OR($A62="",$B62=""),"",B62*'MPTO_working_2-way'!$G61)</f>
        <v>1.9595959595959596</v>
      </c>
      <c r="F62" s="44">
        <f>IF(OR($A62="",$B62=""),"",'MPTO_working_2-way'!D61)</f>
        <v>2.0434546442151005</v>
      </c>
      <c r="G62" s="46">
        <f>IF(OR($A62="",$B62=""),"",'MPTO_working_2-way'!E61)</f>
        <v>1.9583550234252993</v>
      </c>
      <c r="H62" s="44">
        <f>IF(OR($A62="",$B62=""),"",'OddsRatio_working_2-way'!M61)</f>
        <v>2.0434983894999017</v>
      </c>
      <c r="I62" s="44">
        <f>IF(OR($A62="",$B62=""),"",'OddsRatio_working_2-way'!N61)</f>
        <v>1.9583148474999099</v>
      </c>
      <c r="J62" s="44">
        <f>IF('Log_working_2-way'!$D61="","",A62^('Log_working_2-way'!$D61))</f>
        <v>2.0441122029468173</v>
      </c>
      <c r="K62" s="46">
        <f>IF('Log_working_2-way'!$D61="","",B62^('Log_working_2-way'!$D61))</f>
        <v>1.9577514726651566</v>
      </c>
      <c r="L62" s="53">
        <f t="shared" si="1"/>
        <v>0.48969072164948452</v>
      </c>
      <c r="M62" s="53">
        <f t="shared" si="2"/>
        <v>0.51030927835051543</v>
      </c>
      <c r="N62" s="54">
        <v>159</v>
      </c>
      <c r="O62" s="54">
        <f t="shared" si="3"/>
        <v>78.696969696969703</v>
      </c>
      <c r="P62" s="54">
        <f t="shared" si="4"/>
        <v>75.315789473684191</v>
      </c>
      <c r="Q62" s="54">
        <f t="shared" si="5"/>
        <v>83.68421052631578</v>
      </c>
      <c r="R62" s="54">
        <f t="shared" si="6"/>
        <v>80.303030303030312</v>
      </c>
      <c r="S62" s="55">
        <f t="shared" si="7"/>
        <v>-4.9872408293460779</v>
      </c>
      <c r="T62" s="55">
        <f t="shared" si="8"/>
        <v>-4.9872408293461206</v>
      </c>
      <c r="U62" t="s">
        <v>255</v>
      </c>
      <c r="V62" t="s">
        <v>256</v>
      </c>
      <c r="W62" t="s">
        <v>311</v>
      </c>
      <c r="X62" s="81">
        <v>44440</v>
      </c>
      <c r="Y62" s="57" t="s">
        <v>417</v>
      </c>
    </row>
    <row r="63" spans="1:25" ht="15" x14ac:dyDescent="0.25">
      <c r="A63">
        <v>1.61</v>
      </c>
      <c r="B63">
        <v>2.42</v>
      </c>
      <c r="C63" s="43">
        <f t="shared" si="0"/>
        <v>3.4341152918228035E-2</v>
      </c>
      <c r="D63" s="44">
        <f>IF(OR($A63="",$B63=""),"",A63*'MPTO_working_2-way'!$G62)</f>
        <v>1.6652892561983472</v>
      </c>
      <c r="E63" s="46">
        <f>IF(OR($A63="",$B63=""),"",B63*'MPTO_working_2-way'!$G62)</f>
        <v>2.5031055900621118</v>
      </c>
      <c r="F63" s="44">
        <f>IF(OR($A63="",$B63=""),"",'MPTO_working_2-way'!D62)</f>
        <v>1.655773235306617</v>
      </c>
      <c r="G63" s="46">
        <f>IF(OR($A63="",$B63=""),"",'MPTO_working_2-way'!E62)</f>
        <v>2.5249173741170372</v>
      </c>
      <c r="H63" s="44">
        <f>IF(OR($A63="",$B63=""),"",'OddsRatio_working_2-way'!M62)</f>
        <v>1.6554215931663621</v>
      </c>
      <c r="I63" s="44">
        <f>IF(OR($A63="",$B63=""),"",'OddsRatio_working_2-way'!N62)</f>
        <v>2.5257355119610394</v>
      </c>
      <c r="J63" s="44">
        <f>IF('Log_working_2-way'!$D62="","",A63^('Log_working_2-way'!$D62))</f>
        <v>1.6510939281167687</v>
      </c>
      <c r="K63" s="46">
        <f>IF('Log_working_2-way'!$D62="","",B63^('Log_working_2-way'!$D62))</f>
        <v>2.5358767096666233</v>
      </c>
      <c r="L63" s="53">
        <f t="shared" si="1"/>
        <v>0.60049627791563276</v>
      </c>
      <c r="M63" s="53">
        <f t="shared" si="2"/>
        <v>0.39950372208436724</v>
      </c>
      <c r="N63" s="54">
        <v>160</v>
      </c>
      <c r="O63" s="54">
        <f t="shared" si="3"/>
        <v>60.621118012422372</v>
      </c>
      <c r="P63" s="54">
        <f t="shared" si="4"/>
        <v>93.88429752066115</v>
      </c>
      <c r="Q63" s="54">
        <f t="shared" si="5"/>
        <v>66.11570247933885</v>
      </c>
      <c r="R63" s="54">
        <f t="shared" si="6"/>
        <v>99.378881987577628</v>
      </c>
      <c r="S63" s="55">
        <f t="shared" si="7"/>
        <v>-5.4945844669164785</v>
      </c>
      <c r="T63" s="55">
        <f t="shared" si="8"/>
        <v>-5.4945844669164785</v>
      </c>
      <c r="U63" t="s">
        <v>261</v>
      </c>
      <c r="V63" t="s">
        <v>292</v>
      </c>
      <c r="W63" t="s">
        <v>312</v>
      </c>
      <c r="X63" s="81">
        <v>44440</v>
      </c>
      <c r="Y63" s="57" t="s">
        <v>431</v>
      </c>
    </row>
    <row r="64" spans="1:25" ht="15" x14ac:dyDescent="0.25">
      <c r="A64">
        <v>1.7</v>
      </c>
      <c r="B64">
        <v>2.25</v>
      </c>
      <c r="C64" s="43">
        <f t="shared" si="0"/>
        <v>3.2679738562091387E-2</v>
      </c>
      <c r="D64" s="44">
        <f>IF(OR($A64="",$B64=""),"",A64*'MPTO_working_2-way'!$G63)</f>
        <v>1.7555555555555553</v>
      </c>
      <c r="E64" s="46">
        <f>IF(OR($A64="",$B64=""),"",B64*'MPTO_working_2-way'!$G63)</f>
        <v>2.3235294117647056</v>
      </c>
      <c r="F64" s="44">
        <f>IF(OR($A64="",$B64=""),"",'MPTO_working_2-way'!D63)</f>
        <v>1.7485714285714284</v>
      </c>
      <c r="G64" s="46">
        <f>IF(OR($A64="",$B64=""),"",'MPTO_working_2-way'!E63)</f>
        <v>2.3358778625954195</v>
      </c>
      <c r="H64" s="44">
        <f>IF(OR($A64="",$B64=""),"",'OddsRatio_working_2-way'!M63)</f>
        <v>1.7483314773547878</v>
      </c>
      <c r="I64" s="44">
        <f>IF(OR($A64="",$B64=""),"",'OddsRatio_working_2-way'!N63)</f>
        <v>2.3363062095621219</v>
      </c>
      <c r="J64" s="44">
        <f>IF('Log_working_2-way'!$D63="","",A64^('Log_working_2-way'!$D63))</f>
        <v>1.7451629298644922</v>
      </c>
      <c r="K64" s="46">
        <f>IF('Log_working_2-way'!$D63="","",B64^('Log_working_2-way'!$D63))</f>
        <v>2.3419883892799152</v>
      </c>
      <c r="L64" s="53">
        <f t="shared" si="1"/>
        <v>0.569620253164557</v>
      </c>
      <c r="M64" s="53">
        <f t="shared" si="2"/>
        <v>0.43037974683544311</v>
      </c>
      <c r="N64" s="54">
        <v>161</v>
      </c>
      <c r="O64" s="54">
        <f t="shared" si="3"/>
        <v>66.294117647058826</v>
      </c>
      <c r="P64" s="54">
        <f t="shared" si="4"/>
        <v>89.444444444444443</v>
      </c>
      <c r="Q64" s="54">
        <f t="shared" si="5"/>
        <v>71.555555555555557</v>
      </c>
      <c r="R64" s="54">
        <f t="shared" si="6"/>
        <v>94.705882352941174</v>
      </c>
      <c r="S64" s="55">
        <f t="shared" si="7"/>
        <v>-5.2614379084967311</v>
      </c>
      <c r="T64" s="55">
        <f t="shared" si="8"/>
        <v>-5.2614379084967311</v>
      </c>
      <c r="U64" t="s">
        <v>241</v>
      </c>
      <c r="V64" t="s">
        <v>260</v>
      </c>
      <c r="W64" t="s">
        <v>312</v>
      </c>
      <c r="X64" s="81">
        <v>44440</v>
      </c>
      <c r="Y64" s="57" t="s">
        <v>425</v>
      </c>
    </row>
    <row r="65" spans="1:25" ht="15" x14ac:dyDescent="0.25">
      <c r="A65">
        <v>1.92</v>
      </c>
      <c r="B65">
        <v>1.97</v>
      </c>
      <c r="C65" s="43">
        <f t="shared" si="0"/>
        <v>2.844754653130277E-2</v>
      </c>
      <c r="D65" s="44">
        <f>IF(OR($A65="",$B65=""),"",A65*'MPTO_working_2-way'!$G64)</f>
        <v>1.9746192893401013</v>
      </c>
      <c r="E65" s="46">
        <f>IF(OR($A65="",$B65=""),"",B65*'MPTO_working_2-way'!$G64)</f>
        <v>2.0260416666666665</v>
      </c>
      <c r="F65" s="44">
        <f>IF(OR($A65="",$B65=""),"",'MPTO_working_2-way'!D64)</f>
        <v>1.9739066903246005</v>
      </c>
      <c r="G65" s="46">
        <f>IF(OR($A65="",$B65=""),"",'MPTO_working_2-way'!E64)</f>
        <v>2.0267924123888115</v>
      </c>
      <c r="H65" s="44">
        <f>IF(OR($A65="",$B65=""),"",'OddsRatio_working_2-way'!M64)</f>
        <v>1.9738858291644976</v>
      </c>
      <c r="I65" s="44">
        <f>IF(OR($A65="",$B65=""),"",'OddsRatio_working_2-way'!N64)</f>
        <v>2.0268144068364817</v>
      </c>
      <c r="J65" s="44">
        <f>IF('Log_working_2-way'!$D64="","",A65^('Log_working_2-way'!$D64))</f>
        <v>1.9735629954505829</v>
      </c>
      <c r="K65" s="46">
        <f>IF('Log_working_2-way'!$D64="","",B65^('Log_working_2-way'!$D64))</f>
        <v>2.0271548987306875</v>
      </c>
      <c r="L65" s="53">
        <f t="shared" si="1"/>
        <v>0.50642673521850901</v>
      </c>
      <c r="M65" s="53">
        <f t="shared" si="2"/>
        <v>0.49357326478149105</v>
      </c>
      <c r="N65" s="54">
        <v>162</v>
      </c>
      <c r="O65" s="54">
        <f t="shared" si="3"/>
        <v>77.624999999999986</v>
      </c>
      <c r="P65" s="54">
        <f t="shared" si="4"/>
        <v>79.766497461928921</v>
      </c>
      <c r="Q65" s="54">
        <f t="shared" si="5"/>
        <v>82.233502538071065</v>
      </c>
      <c r="R65" s="54">
        <f t="shared" si="6"/>
        <v>84.375</v>
      </c>
      <c r="S65" s="55">
        <f t="shared" si="7"/>
        <v>-4.6085025380710789</v>
      </c>
      <c r="T65" s="55">
        <f t="shared" si="8"/>
        <v>-4.6085025380710789</v>
      </c>
      <c r="U65" t="s">
        <v>295</v>
      </c>
      <c r="V65" t="s">
        <v>290</v>
      </c>
      <c r="W65" t="s">
        <v>312</v>
      </c>
      <c r="X65" s="81">
        <v>44440</v>
      </c>
      <c r="Y65" s="57" t="s">
        <v>417</v>
      </c>
    </row>
    <row r="66" spans="1:25" ht="15" x14ac:dyDescent="0.25">
      <c r="A66">
        <v>1.6</v>
      </c>
      <c r="B66">
        <v>2.44</v>
      </c>
      <c r="C66" s="43">
        <f t="shared" si="0"/>
        <v>3.4836065573770503E-2</v>
      </c>
      <c r="D66" s="44">
        <f>IF(OR($A66="",$B66=""),"",A66*'MPTO_working_2-way'!$G65)</f>
        <v>1.6557377049180328</v>
      </c>
      <c r="E66" s="46">
        <f>IF(OR($A66="",$B66=""),"",B66*'MPTO_working_2-way'!$G65)</f>
        <v>2.5249999999999999</v>
      </c>
      <c r="F66" s="44">
        <f>IF(OR($A66="",$B66=""),"",'MPTO_working_2-way'!D65)</f>
        <v>1.6458684654300169</v>
      </c>
      <c r="G66" s="46">
        <f>IF(OR($A66="",$B66=""),"",'MPTO_working_2-way'!E65)</f>
        <v>2.548302872062663</v>
      </c>
      <c r="H66" s="44">
        <f>IF(OR($A66="",$B66=""),"",'OddsRatio_working_2-way'!M65)</f>
        <v>1.6454972243679031</v>
      </c>
      <c r="I66" s="44">
        <f>IF(OR($A66="",$B66=""),"",'OddsRatio_working_2-way'!N65)</f>
        <v>2.5491933384829668</v>
      </c>
      <c r="J66" s="44">
        <f>IF('Log_working_2-way'!$D65="","",A66^('Log_working_2-way'!$D65))</f>
        <v>1.6410065291696188</v>
      </c>
      <c r="K66" s="46">
        <f>IF('Log_working_2-way'!$D65="","",B66^('Log_working_2-way'!$D65))</f>
        <v>2.5600465119993632</v>
      </c>
      <c r="L66" s="53">
        <f t="shared" si="1"/>
        <v>0.60396039603960394</v>
      </c>
      <c r="M66" s="53">
        <f t="shared" si="2"/>
        <v>0.39603960396039606</v>
      </c>
      <c r="N66" s="54">
        <v>163</v>
      </c>
      <c r="O66" s="54">
        <f t="shared" si="3"/>
        <v>61.125000000000007</v>
      </c>
      <c r="P66" s="54">
        <f t="shared" si="4"/>
        <v>96.1967213114754</v>
      </c>
      <c r="Q66" s="54">
        <f t="shared" si="5"/>
        <v>66.803278688524586</v>
      </c>
      <c r="R66" s="54">
        <f t="shared" si="6"/>
        <v>101.875</v>
      </c>
      <c r="S66" s="55">
        <f t="shared" si="7"/>
        <v>-5.6782786885245784</v>
      </c>
      <c r="T66" s="55">
        <f t="shared" si="8"/>
        <v>-5.6782786885245997</v>
      </c>
      <c r="U66" t="s">
        <v>240</v>
      </c>
      <c r="V66" t="s">
        <v>296</v>
      </c>
      <c r="W66" t="s">
        <v>312</v>
      </c>
      <c r="X66" s="81">
        <v>44440</v>
      </c>
      <c r="Y66" s="57" t="s">
        <v>421</v>
      </c>
    </row>
    <row r="67" spans="1:25" ht="15" x14ac:dyDescent="0.25">
      <c r="A67">
        <v>1.91</v>
      </c>
      <c r="B67">
        <v>1.98</v>
      </c>
      <c r="C67" s="43">
        <f t="shared" ref="C67:C130" si="9">IF(OR($A67="",$B67=""),"",(1/A67)+(1/B67)-1)</f>
        <v>2.861071447458885E-2</v>
      </c>
      <c r="D67" s="44">
        <f>IF(OR($A67="",$B67=""),"",A67*'MPTO_working_2-way'!$G66)</f>
        <v>1.9646464646464645</v>
      </c>
      <c r="E67" s="46">
        <f>IF(OR($A67="",$B67=""),"",B67*'MPTO_working_2-way'!$G66)</f>
        <v>2.0366492146596857</v>
      </c>
      <c r="F67" s="44">
        <f>IF(OR($A67="",$B67=""),"",'MPTO_working_2-way'!D66)</f>
        <v>1.9636533568721115</v>
      </c>
      <c r="G67" s="46">
        <f>IF(OR($A67="",$B67=""),"",'MPTO_working_2-way'!E66)</f>
        <v>2.0377175494369308</v>
      </c>
      <c r="H67" s="44">
        <f>IF(OR($A67="",$B67=""),"",'OddsRatio_working_2-way'!M66)</f>
        <v>1.9636241116594322</v>
      </c>
      <c r="I67" s="44">
        <f>IF(OR($A67="",$B67=""),"",'OddsRatio_working_2-way'!N66)</f>
        <v>2.0377490433255412</v>
      </c>
      <c r="J67" s="44">
        <f>IF('Log_working_2-way'!$D66="","",A67^('Log_working_2-way'!$D66))</f>
        <v>1.9631742210121639</v>
      </c>
      <c r="K67" s="46">
        <f>IF('Log_working_2-way'!$D66="","",B67^('Log_working_2-way'!$D66))</f>
        <v>2.0382337672504618</v>
      </c>
      <c r="L67" s="53">
        <f t="shared" si="1"/>
        <v>0.50899742930591263</v>
      </c>
      <c r="M67" s="53">
        <f t="shared" si="2"/>
        <v>0.49100257069408743</v>
      </c>
      <c r="N67" s="54">
        <v>164</v>
      </c>
      <c r="O67" s="54">
        <f t="shared" si="3"/>
        <v>78.136125654450268</v>
      </c>
      <c r="P67" s="54">
        <f t="shared" si="4"/>
        <v>81.171717171717162</v>
      </c>
      <c r="Q67" s="54">
        <f t="shared" si="5"/>
        <v>82.828282828282838</v>
      </c>
      <c r="R67" s="54">
        <f t="shared" si="6"/>
        <v>85.863874345549732</v>
      </c>
      <c r="S67" s="55">
        <f t="shared" si="7"/>
        <v>-4.6921571738325696</v>
      </c>
      <c r="T67" s="55">
        <f t="shared" si="8"/>
        <v>-4.6921571738325696</v>
      </c>
      <c r="U67" t="s">
        <v>263</v>
      </c>
      <c r="V67" t="s">
        <v>258</v>
      </c>
      <c r="W67" t="s">
        <v>312</v>
      </c>
      <c r="X67" s="81">
        <v>44440</v>
      </c>
      <c r="Y67" s="57" t="s">
        <v>420</v>
      </c>
    </row>
    <row r="68" spans="1:25" ht="15" x14ac:dyDescent="0.25">
      <c r="A68">
        <v>2.4900000000000002</v>
      </c>
      <c r="B68">
        <v>1.58</v>
      </c>
      <c r="C68" s="43">
        <f t="shared" si="9"/>
        <v>3.4517818107874465E-2</v>
      </c>
      <c r="D68" s="44">
        <f>IF(OR($A68="",$B68=""),"",A68*'MPTO_working_2-way'!$G67)</f>
        <v>2.5759493670886076</v>
      </c>
      <c r="E68" s="46">
        <f>IF(OR($A68="",$B68=""),"",B68*'MPTO_working_2-way'!$G67)</f>
        <v>1.6345381526104417</v>
      </c>
      <c r="F68" s="44">
        <f>IF(OR($A68="",$B68=""),"",'MPTO_working_2-way'!D67)</f>
        <v>2.6018120494676276</v>
      </c>
      <c r="G68" s="46">
        <f>IF(OR($A68="",$B68=""),"",'MPTO_working_2-way'!E67)</f>
        <v>1.6242929689112753</v>
      </c>
      <c r="H68" s="44">
        <f>IF(OR($A68="",$B68=""),"",'OddsRatio_working_2-way'!M67)</f>
        <v>2.6027992754058067</v>
      </c>
      <c r="I68" s="44">
        <f>IF(OR($A68="",$B68=""),"",'OddsRatio_working_2-way'!N67)</f>
        <v>1.6239084427754149</v>
      </c>
      <c r="J68" s="44">
        <f>IF('Log_working_2-way'!$D67="","",A68^('Log_working_2-way'!$D67))</f>
        <v>2.6148709324694677</v>
      </c>
      <c r="K68" s="46">
        <f>IF('Log_working_2-way'!$D67="","",B68^('Log_working_2-way'!$D67))</f>
        <v>1.6192445352091833</v>
      </c>
      <c r="L68" s="53">
        <f t="shared" ref="L68:L131" si="10">(1/D68)</f>
        <v>0.3882063882063882</v>
      </c>
      <c r="M68" s="53">
        <f t="shared" ref="M68:M131" si="11">(1/E68)</f>
        <v>0.6117936117936118</v>
      </c>
      <c r="N68" s="54">
        <v>165</v>
      </c>
      <c r="O68" s="54">
        <f t="shared" ref="O68:O131" si="12">(1/A68)*((N68*A68)-N68)</f>
        <v>98.734939759036138</v>
      </c>
      <c r="P68" s="54">
        <f t="shared" ref="P68:P131" si="13">(1/B68)*((N68*B68)-N68)</f>
        <v>60.569620253164544</v>
      </c>
      <c r="Q68" s="54">
        <f t="shared" ref="Q68:Q131" si="14">(1/B68)*N68</f>
        <v>104.43037974683543</v>
      </c>
      <c r="R68" s="54">
        <f t="shared" ref="R68:R131" si="15">(1/A68)*N68</f>
        <v>66.265060240963848</v>
      </c>
      <c r="S68" s="55">
        <f t="shared" ref="S68:S131" si="16">O68-Q68</f>
        <v>-5.6954399877992898</v>
      </c>
      <c r="T68" s="55">
        <f t="shared" ref="T68:T131" si="17">P68-R68</f>
        <v>-5.695439987799304</v>
      </c>
      <c r="U68" t="s">
        <v>182</v>
      </c>
      <c r="V68" t="s">
        <v>375</v>
      </c>
      <c r="W68" t="s">
        <v>313</v>
      </c>
      <c r="X68" s="81">
        <v>44440</v>
      </c>
      <c r="Y68" s="57" t="s">
        <v>420</v>
      </c>
    </row>
    <row r="69" spans="1:25" ht="15" x14ac:dyDescent="0.25">
      <c r="A69">
        <v>2.52</v>
      </c>
      <c r="B69">
        <v>1.57</v>
      </c>
      <c r="C69" s="43">
        <f t="shared" si="9"/>
        <v>3.3768071984632497E-2</v>
      </c>
      <c r="D69" s="44">
        <f>IF(OR($A69="",$B69=""),"",A69*'MPTO_working_2-way'!$G68)</f>
        <v>2.605095541401274</v>
      </c>
      <c r="E69" s="46">
        <f>IF(OR($A69="",$B69=""),"",B69*'MPTO_working_2-way'!$G68)</f>
        <v>1.623015873015873</v>
      </c>
      <c r="F69" s="44">
        <f>IF(OR($A69="",$B69=""),"",'MPTO_working_2-way'!D68)</f>
        <v>2.6319850984566258</v>
      </c>
      <c r="G69" s="46">
        <f>IF(OR($A69="",$B69=""),"",'MPTO_working_2-way'!E68)</f>
        <v>1.6127506929724442</v>
      </c>
      <c r="H69" s="44">
        <f>IF(OR($A69="",$B69=""),"",'OddsRatio_working_2-way'!M68)</f>
        <v>2.6329931618554516</v>
      </c>
      <c r="I69" s="44">
        <f>IF(OR($A69="",$B69=""),"",'OddsRatio_working_2-way'!N68)</f>
        <v>1.6123724356957947</v>
      </c>
      <c r="J69" s="44">
        <f>IF('Log_working_2-way'!$D68="","",A69^('Log_working_2-way'!$D68))</f>
        <v>2.6455503097461972</v>
      </c>
      <c r="K69" s="46">
        <f>IF('Log_working_2-way'!$D68="","",B69^('Log_working_2-way'!$D68))</f>
        <v>1.6076994389518999</v>
      </c>
      <c r="L69" s="53">
        <f t="shared" si="10"/>
        <v>0.38386308068459657</v>
      </c>
      <c r="M69" s="53">
        <f t="shared" si="11"/>
        <v>0.61613691931540338</v>
      </c>
      <c r="N69" s="54">
        <v>166</v>
      </c>
      <c r="O69" s="54">
        <f t="shared" si="12"/>
        <v>100.12698412698411</v>
      </c>
      <c r="P69" s="54">
        <f t="shared" si="13"/>
        <v>60.267515923566876</v>
      </c>
      <c r="Q69" s="54">
        <f t="shared" si="14"/>
        <v>105.73248407643311</v>
      </c>
      <c r="R69" s="54">
        <f t="shared" si="15"/>
        <v>65.873015873015873</v>
      </c>
      <c r="S69" s="55">
        <f t="shared" si="16"/>
        <v>-5.6054999494489977</v>
      </c>
      <c r="T69" s="55">
        <f t="shared" si="17"/>
        <v>-5.6054999494489977</v>
      </c>
      <c r="U69" t="s">
        <v>106</v>
      </c>
      <c r="V69" t="s">
        <v>173</v>
      </c>
      <c r="W69" t="s">
        <v>313</v>
      </c>
      <c r="X69" s="81">
        <v>44440</v>
      </c>
      <c r="Y69" s="57" t="s">
        <v>421</v>
      </c>
    </row>
    <row r="70" spans="1:25" ht="15" x14ac:dyDescent="0.25">
      <c r="A70">
        <v>2.44</v>
      </c>
      <c r="B70">
        <v>1.6</v>
      </c>
      <c r="C70" s="43">
        <f t="shared" si="9"/>
        <v>3.4836065573770503E-2</v>
      </c>
      <c r="D70" s="44">
        <f>IF(OR($A70="",$B70=""),"",A70*'MPTO_working_2-way'!$G69)</f>
        <v>2.5249999999999999</v>
      </c>
      <c r="E70" s="46">
        <f>IF(OR($A70="",$B70=""),"",B70*'MPTO_working_2-way'!$G69)</f>
        <v>1.6557377049180328</v>
      </c>
      <c r="F70" s="44">
        <f>IF(OR($A70="",$B70=""),"",'MPTO_working_2-way'!D69)</f>
        <v>2.548302872062663</v>
      </c>
      <c r="G70" s="46">
        <f>IF(OR($A70="",$B70=""),"",'MPTO_working_2-way'!E69)</f>
        <v>1.6458684654300169</v>
      </c>
      <c r="H70" s="44">
        <f>IF(OR($A70="",$B70=""),"",'OddsRatio_working_2-way'!M69)</f>
        <v>2.5491933384829668</v>
      </c>
      <c r="I70" s="44">
        <f>IF(OR($A70="",$B70=""),"",'OddsRatio_working_2-way'!N69)</f>
        <v>1.6454972243679031</v>
      </c>
      <c r="J70" s="44">
        <f>IF('Log_working_2-way'!$D69="","",A70^('Log_working_2-way'!$D69))</f>
        <v>2.5600465119993632</v>
      </c>
      <c r="K70" s="46">
        <f>IF('Log_working_2-way'!$D69="","",B70^('Log_working_2-way'!$D69))</f>
        <v>1.6410065291696188</v>
      </c>
      <c r="L70" s="53">
        <f t="shared" si="10"/>
        <v>0.39603960396039606</v>
      </c>
      <c r="M70" s="53">
        <f t="shared" si="11"/>
        <v>0.60396039603960394</v>
      </c>
      <c r="N70" s="54">
        <v>167</v>
      </c>
      <c r="O70" s="54">
        <f t="shared" si="12"/>
        <v>98.557377049180332</v>
      </c>
      <c r="P70" s="54">
        <f t="shared" si="13"/>
        <v>62.624999999999993</v>
      </c>
      <c r="Q70" s="54">
        <f t="shared" si="14"/>
        <v>104.375</v>
      </c>
      <c r="R70" s="54">
        <f t="shared" si="15"/>
        <v>68.442622950819668</v>
      </c>
      <c r="S70" s="55">
        <f t="shared" si="16"/>
        <v>-5.8176229508196684</v>
      </c>
      <c r="T70" s="55">
        <f t="shared" si="17"/>
        <v>-5.8176229508196755</v>
      </c>
      <c r="U70" t="s">
        <v>272</v>
      </c>
      <c r="V70" t="s">
        <v>270</v>
      </c>
      <c r="W70" t="s">
        <v>314</v>
      </c>
      <c r="X70" s="81">
        <v>44440</v>
      </c>
      <c r="Y70" s="57" t="s">
        <v>433</v>
      </c>
    </row>
    <row r="71" spans="1:25" ht="15" x14ac:dyDescent="0.25">
      <c r="A71">
        <v>1.79</v>
      </c>
      <c r="B71">
        <v>2.11</v>
      </c>
      <c r="C71" s="43">
        <f t="shared" si="9"/>
        <v>3.2592867166194583E-2</v>
      </c>
      <c r="D71" s="44">
        <f>IF(OR($A71="",$B71=""),"",A71*'MPTO_working_2-way'!$G70)</f>
        <v>1.8483412322274884</v>
      </c>
      <c r="E71" s="46">
        <f>IF(OR($A71="",$B71=""),"",B71*'MPTO_working_2-way'!$G70)</f>
        <v>2.1787709497206706</v>
      </c>
      <c r="F71" s="44">
        <f>IF(OR($A71="",$B71=""),"",'MPTO_working_2-way'!D70)</f>
        <v>1.8437843247333352</v>
      </c>
      <c r="G71" s="46">
        <f>IF(OR($A71="",$B71=""),"",'MPTO_working_2-way'!E70)</f>
        <v>2.1851369724319478</v>
      </c>
      <c r="H71" s="44">
        <f>IF(OR($A71="",$B71=""),"",'OddsRatio_working_2-way'!M70)</f>
        <v>1.8436300798997822</v>
      </c>
      <c r="I71" s="44">
        <f>IF(OR($A71="",$B71=""),"",'OddsRatio_working_2-way'!N70)</f>
        <v>2.1853536565680476</v>
      </c>
      <c r="J71" s="44">
        <f>IF('Log_working_2-way'!$D70="","",A71^('Log_working_2-way'!$D70))</f>
        <v>1.8415626408173078</v>
      </c>
      <c r="K71" s="46">
        <f>IF('Log_working_2-way'!$D70="","",B71^('Log_working_2-way'!$D70))</f>
        <v>2.1882656756587764</v>
      </c>
      <c r="L71" s="53">
        <f t="shared" si="10"/>
        <v>0.54102564102564099</v>
      </c>
      <c r="M71" s="53">
        <f t="shared" si="11"/>
        <v>0.4589743589743589</v>
      </c>
      <c r="N71" s="54">
        <v>168</v>
      </c>
      <c r="O71" s="54">
        <f t="shared" si="12"/>
        <v>74.14525139664805</v>
      </c>
      <c r="P71" s="54">
        <f t="shared" si="13"/>
        <v>88.379146919431264</v>
      </c>
      <c r="Q71" s="54">
        <f t="shared" si="14"/>
        <v>79.620853080568722</v>
      </c>
      <c r="R71" s="54">
        <f t="shared" si="15"/>
        <v>93.85474860335195</v>
      </c>
      <c r="S71" s="55">
        <f t="shared" si="16"/>
        <v>-5.4756016839206723</v>
      </c>
      <c r="T71" s="55">
        <f t="shared" si="17"/>
        <v>-5.4756016839206865</v>
      </c>
      <c r="U71" t="s">
        <v>298</v>
      </c>
      <c r="V71" t="s">
        <v>268</v>
      </c>
      <c r="W71" t="s">
        <v>314</v>
      </c>
      <c r="X71" s="81">
        <v>44440</v>
      </c>
      <c r="Y71" s="57" t="s">
        <v>423</v>
      </c>
    </row>
    <row r="72" spans="1:25" ht="15" x14ac:dyDescent="0.25">
      <c r="A72">
        <v>2.2999999999999998</v>
      </c>
      <c r="B72">
        <v>1.67</v>
      </c>
      <c r="C72" s="43">
        <f t="shared" si="9"/>
        <v>3.3585003905233002E-2</v>
      </c>
      <c r="D72" s="44">
        <f>IF(OR($A72="",$B72=""),"",A72*'MPTO_working_2-way'!$G71)</f>
        <v>2.3772455089820359</v>
      </c>
      <c r="E72" s="46">
        <f>IF(OR($A72="",$B72=""),"",B72*'MPTO_working_2-way'!$G71)</f>
        <v>1.7260869565217389</v>
      </c>
      <c r="F72" s="44">
        <f>IF(OR($A72="",$B72=""),"",'MPTO_working_2-way'!D71)</f>
        <v>2.3924011211460603</v>
      </c>
      <c r="G72" s="46">
        <f>IF(OR($A72="",$B72=""),"",'MPTO_working_2-way'!E71)</f>
        <v>1.7181838514873629</v>
      </c>
      <c r="H72" s="44">
        <f>IF(OR($A72="",$B72=""),"",'OddsRatio_working_2-way'!M71)</f>
        <v>2.3929459815307572</v>
      </c>
      <c r="I72" s="44">
        <f>IF(OR($A72="",$B72=""),"",'OddsRatio_working_2-way'!N71)</f>
        <v>1.7179029289427752</v>
      </c>
      <c r="J72" s="44">
        <f>IF('Log_working_2-way'!$D71="","",A72^('Log_working_2-way'!$D71))</f>
        <v>2.399943779582375</v>
      </c>
      <c r="K72" s="46">
        <f>IF('Log_working_2-way'!$D71="","",B72^('Log_working_2-way'!$D71))</f>
        <v>1.7143143993241288</v>
      </c>
      <c r="L72" s="53">
        <f t="shared" si="10"/>
        <v>0.42065491183879095</v>
      </c>
      <c r="M72" s="53">
        <f t="shared" si="11"/>
        <v>0.57934508816120911</v>
      </c>
      <c r="N72" s="54">
        <v>169</v>
      </c>
      <c r="O72" s="54">
        <f t="shared" si="12"/>
        <v>95.521739130434781</v>
      </c>
      <c r="P72" s="54">
        <f t="shared" si="13"/>
        <v>67.802395209580823</v>
      </c>
      <c r="Q72" s="54">
        <f t="shared" si="14"/>
        <v>101.19760479041918</v>
      </c>
      <c r="R72" s="54">
        <f t="shared" si="15"/>
        <v>73.478260869565219</v>
      </c>
      <c r="S72" s="55">
        <f t="shared" si="16"/>
        <v>-5.675865659984396</v>
      </c>
      <c r="T72" s="55">
        <f t="shared" si="17"/>
        <v>-5.675865659984396</v>
      </c>
      <c r="U72" t="s">
        <v>269</v>
      </c>
      <c r="V72" t="s">
        <v>266</v>
      </c>
      <c r="W72" t="s">
        <v>314</v>
      </c>
      <c r="X72" s="81">
        <v>44440</v>
      </c>
      <c r="Y72" s="57" t="s">
        <v>421</v>
      </c>
    </row>
    <row r="73" spans="1:25" ht="15" x14ac:dyDescent="0.25">
      <c r="A73">
        <v>2.4500000000000002</v>
      </c>
      <c r="B73">
        <v>1.61</v>
      </c>
      <c r="C73" s="43">
        <f t="shared" si="9"/>
        <v>2.9281277728482547E-2</v>
      </c>
      <c r="D73" s="44">
        <f>IF(OR($A73="",$B73=""),"",A73*'MPTO_working_2-way'!$G72)</f>
        <v>2.5217391304347823</v>
      </c>
      <c r="E73" s="46">
        <f>IF(OR($A73="",$B73=""),"",B73*'MPTO_working_2-way'!$G72)</f>
        <v>1.657142857142857</v>
      </c>
      <c r="F73" s="44">
        <f>IF(OR($A73="",$B73=""),"",'MPTO_working_2-way'!D72)</f>
        <v>2.5411499436302138</v>
      </c>
      <c r="G73" s="46">
        <f>IF(OR($A73="",$B73=""),"",'MPTO_working_2-way'!E72)</f>
        <v>1.6488661302121432</v>
      </c>
      <c r="H73" s="44">
        <f>IF(OR($A73="",$B73=""),"",'OddsRatio_working_2-way'!M72)</f>
        <v>2.5417681992854404</v>
      </c>
      <c r="I73" s="44">
        <f>IF(OR($A73="",$B73=""),"",'OddsRatio_working_2-way'!N72)</f>
        <v>1.648605932113185</v>
      </c>
      <c r="J73" s="44">
        <f>IF('Log_working_2-way'!$D72="","",A73^('Log_working_2-way'!$D72))</f>
        <v>2.5507436683605564</v>
      </c>
      <c r="K73" s="46">
        <f>IF('Log_working_2-way'!$D72="","",B73^('Log_working_2-way'!$D72))</f>
        <v>1.6448518993839698</v>
      </c>
      <c r="L73" s="53">
        <f t="shared" si="10"/>
        <v>0.39655172413793111</v>
      </c>
      <c r="M73" s="53">
        <f t="shared" si="11"/>
        <v>0.60344827586206906</v>
      </c>
      <c r="N73" s="54">
        <v>170</v>
      </c>
      <c r="O73" s="54">
        <f t="shared" si="12"/>
        <v>100.6122448979592</v>
      </c>
      <c r="P73" s="54">
        <f t="shared" si="13"/>
        <v>64.409937888198741</v>
      </c>
      <c r="Q73" s="54">
        <f t="shared" si="14"/>
        <v>105.59006211180123</v>
      </c>
      <c r="R73" s="54">
        <f t="shared" si="15"/>
        <v>69.387755102040813</v>
      </c>
      <c r="S73" s="55">
        <f t="shared" si="16"/>
        <v>-4.9778172138420302</v>
      </c>
      <c r="T73" s="55">
        <f t="shared" si="17"/>
        <v>-4.9778172138420729</v>
      </c>
      <c r="U73" t="s">
        <v>155</v>
      </c>
      <c r="V73" t="s">
        <v>176</v>
      </c>
      <c r="W73" t="s">
        <v>315</v>
      </c>
      <c r="X73" s="81">
        <v>44440</v>
      </c>
      <c r="Y73" s="57" t="s">
        <v>415</v>
      </c>
    </row>
    <row r="74" spans="1:25" ht="15" x14ac:dyDescent="0.25">
      <c r="A74">
        <v>2.64</v>
      </c>
      <c r="B74">
        <v>1.54</v>
      </c>
      <c r="C74" s="43">
        <f t="shared" si="9"/>
        <v>2.813852813852824E-2</v>
      </c>
      <c r="D74" s="44">
        <f>IF(OR($A74="",$B74=""),"",A74*'MPTO_working_2-way'!$G73)</f>
        <v>2.7142857142857149</v>
      </c>
      <c r="E74" s="46">
        <f>IF(OR($A74="",$B74=""),"",B74*'MPTO_working_2-way'!$G73)</f>
        <v>1.5833333333333335</v>
      </c>
      <c r="F74" s="44">
        <f>IF(OR($A74="",$B74=""),"",'MPTO_working_2-way'!D73)</f>
        <v>2.7418397626112765</v>
      </c>
      <c r="G74" s="46">
        <f>IF(OR($A74="",$B74=""),"",'MPTO_working_2-way'!E73)</f>
        <v>1.5741056218057923</v>
      </c>
      <c r="H74" s="44">
        <f>IF(OR($A74="",$B74=""),"",'OddsRatio_working_2-way'!M73)</f>
        <v>2.7427096823731243</v>
      </c>
      <c r="I74" s="44">
        <f>IF(OR($A74="",$B74=""),"",'OddsRatio_working_2-way'!N73)</f>
        <v>1.5738190417570046</v>
      </c>
      <c r="J74" s="44">
        <f>IF('Log_working_2-way'!$D73="","",A74^('Log_working_2-way'!$D73))</f>
        <v>2.7555470769012813</v>
      </c>
      <c r="K74" s="46">
        <f>IF('Log_working_2-way'!$D73="","",B74^('Log_working_2-way'!$D73))</f>
        <v>1.5696230042233144</v>
      </c>
      <c r="L74" s="53">
        <f t="shared" si="10"/>
        <v>0.36842105263157887</v>
      </c>
      <c r="M74" s="53">
        <f t="shared" si="11"/>
        <v>0.63157894736842102</v>
      </c>
      <c r="N74" s="54">
        <v>171</v>
      </c>
      <c r="O74" s="54">
        <f t="shared" si="12"/>
        <v>106.22727272727272</v>
      </c>
      <c r="P74" s="54">
        <f t="shared" si="13"/>
        <v>59.96103896103898</v>
      </c>
      <c r="Q74" s="54">
        <f t="shared" si="14"/>
        <v>111.03896103896103</v>
      </c>
      <c r="R74" s="54">
        <f t="shared" si="15"/>
        <v>64.772727272727266</v>
      </c>
      <c r="S74" s="55">
        <f t="shared" si="16"/>
        <v>-4.8116883116883145</v>
      </c>
      <c r="T74" s="55">
        <f t="shared" si="17"/>
        <v>-4.811688311688286</v>
      </c>
      <c r="U74" t="s">
        <v>57</v>
      </c>
      <c r="V74" t="s">
        <v>154</v>
      </c>
      <c r="W74" t="s">
        <v>315</v>
      </c>
      <c r="X74" s="81">
        <v>44440</v>
      </c>
      <c r="Y74" s="57" t="s">
        <v>433</v>
      </c>
    </row>
    <row r="75" spans="1:25" ht="15" x14ac:dyDescent="0.25">
      <c r="A75">
        <v>1.48</v>
      </c>
      <c r="B75">
        <v>2.78</v>
      </c>
      <c r="C75" s="43">
        <f t="shared" si="9"/>
        <v>3.538790589150298E-2</v>
      </c>
      <c r="D75" s="44">
        <f>IF(OR($A75="",$B75=""),"",A75*'MPTO_working_2-way'!$G74)</f>
        <v>1.5323741007194245</v>
      </c>
      <c r="E75" s="46">
        <f>IF(OR($A75="",$B75=""),"",B75*'MPTO_working_2-way'!$G74)</f>
        <v>2.8783783783783781</v>
      </c>
      <c r="F75" s="44">
        <f>IF(OR($A75="",$B75=""),"",'MPTO_working_2-way'!D74)</f>
        <v>1.5197990543735225</v>
      </c>
      <c r="G75" s="46">
        <f>IF(OR($A75="",$B75=""),"",'MPTO_working_2-way'!E74)</f>
        <v>2.9238203524729958</v>
      </c>
      <c r="H75" s="44">
        <f>IF(OR($A75="",$B75=""),"",'OddsRatio_working_2-way'!M74)</f>
        <v>1.5192907868894985</v>
      </c>
      <c r="I75" s="44">
        <f>IF(OR($A75="",$B75=""),"",'OddsRatio_working_2-way'!N74)</f>
        <v>2.9257033347152235</v>
      </c>
      <c r="J75" s="44">
        <f>IF('Log_working_2-way'!$D74="","",A75^('Log_working_2-way'!$D74))</f>
        <v>1.5135347646077513</v>
      </c>
      <c r="K75" s="46">
        <f>IF('Log_working_2-way'!$D74="","",B75^('Log_working_2-way'!$D74))</f>
        <v>2.9472878350572889</v>
      </c>
      <c r="L75" s="53">
        <f t="shared" si="10"/>
        <v>0.65258215962441313</v>
      </c>
      <c r="M75" s="53">
        <f t="shared" si="11"/>
        <v>0.34741784037558687</v>
      </c>
      <c r="N75" s="54">
        <v>172</v>
      </c>
      <c r="O75" s="54">
        <f t="shared" si="12"/>
        <v>55.783783783783782</v>
      </c>
      <c r="P75" s="54">
        <f t="shared" si="13"/>
        <v>110.12949640287769</v>
      </c>
      <c r="Q75" s="54">
        <f t="shared" si="14"/>
        <v>61.870503597122308</v>
      </c>
      <c r="R75" s="54">
        <f t="shared" si="15"/>
        <v>116.21621621621621</v>
      </c>
      <c r="S75" s="55">
        <f t="shared" si="16"/>
        <v>-6.0867198133385259</v>
      </c>
      <c r="T75" s="55">
        <f t="shared" si="17"/>
        <v>-6.0867198133385187</v>
      </c>
      <c r="U75" t="s">
        <v>177</v>
      </c>
      <c r="V75" t="s">
        <v>114</v>
      </c>
      <c r="W75" t="s">
        <v>315</v>
      </c>
      <c r="X75" s="81">
        <v>44440</v>
      </c>
      <c r="Y75" s="57" t="s">
        <v>426</v>
      </c>
    </row>
    <row r="76" spans="1:25" ht="15" x14ac:dyDescent="0.25">
      <c r="A76">
        <v>1.81</v>
      </c>
      <c r="B76">
        <v>2.09</v>
      </c>
      <c r="C76" s="43">
        <f t="shared" si="9"/>
        <v>3.0955087366835166E-2</v>
      </c>
      <c r="D76" s="44">
        <f>IF(OR($A76="",$B76=""),"",A76*'MPTO_working_2-way'!$G75)</f>
        <v>1.8660287081339717</v>
      </c>
      <c r="E76" s="46">
        <f>IF(OR($A76="",$B76=""),"",B76*'MPTO_working_2-way'!$G75)</f>
        <v>2.1546961325966851</v>
      </c>
      <c r="F76" s="44">
        <f>IF(OR($A76="",$B76=""),"",'MPTO_working_2-way'!D75)</f>
        <v>1.8621674173619833</v>
      </c>
      <c r="G76" s="46">
        <f>IF(OR($A76="",$B76=""),"",'MPTO_working_2-way'!E75)</f>
        <v>2.159867538325388</v>
      </c>
      <c r="H76" s="44">
        <f>IF(OR($A76="",$B76=""),"",'OddsRatio_working_2-way'!M75)</f>
        <v>1.8620436566990362</v>
      </c>
      <c r="I76" s="44">
        <f>IF(OR($A76="",$B76=""),"",'OddsRatio_working_2-way'!N75)</f>
        <v>2.1600340565456171</v>
      </c>
      <c r="J76" s="44">
        <f>IF('Log_working_2-way'!$D75="","",A76^('Log_working_2-way'!$D75))</f>
        <v>1.8602936584659731</v>
      </c>
      <c r="K76" s="46">
        <f>IF('Log_working_2-way'!$D75="","",B76^('Log_working_2-way'!$D75))</f>
        <v>2.1623937828196005</v>
      </c>
      <c r="L76" s="53">
        <f t="shared" si="10"/>
        <v>0.53589743589743577</v>
      </c>
      <c r="M76" s="53">
        <f t="shared" si="11"/>
        <v>0.46410256410256412</v>
      </c>
      <c r="N76" s="54">
        <v>173</v>
      </c>
      <c r="O76" s="54">
        <f t="shared" si="12"/>
        <v>77.41988950276243</v>
      </c>
      <c r="P76" s="54">
        <f t="shared" si="13"/>
        <v>90.224880382775126</v>
      </c>
      <c r="Q76" s="54">
        <f t="shared" si="14"/>
        <v>82.775119617224888</v>
      </c>
      <c r="R76" s="54">
        <f t="shared" si="15"/>
        <v>95.58011049723757</v>
      </c>
      <c r="S76" s="55">
        <f t="shared" si="16"/>
        <v>-5.3552301144624579</v>
      </c>
      <c r="T76" s="55">
        <f t="shared" si="17"/>
        <v>-5.3552301144624437</v>
      </c>
      <c r="U76" t="s">
        <v>111</v>
      </c>
      <c r="V76" t="s">
        <v>178</v>
      </c>
      <c r="W76" t="s">
        <v>315</v>
      </c>
      <c r="X76" s="81">
        <v>44440</v>
      </c>
      <c r="Y76" s="57" t="s">
        <v>419</v>
      </c>
    </row>
    <row r="77" spans="1:25" ht="15" x14ac:dyDescent="0.25">
      <c r="A77">
        <v>2.86</v>
      </c>
      <c r="B77">
        <v>1.45</v>
      </c>
      <c r="C77" s="43">
        <f t="shared" si="9"/>
        <v>3.9305522064142728E-2</v>
      </c>
      <c r="D77" s="44">
        <f>IF(OR($A77="",$B77=""),"",A77*'MPTO_working_2-way'!$G76)</f>
        <v>2.9724137931034482</v>
      </c>
      <c r="E77" s="46">
        <f>IF(OR($A77="",$B77=""),"",B77*'MPTO_working_2-way'!$G76)</f>
        <v>1.5069930069930069</v>
      </c>
      <c r="F77" s="44">
        <f>IF(OR($A77="",$B77=""),"",'MPTO_working_2-way'!D76)</f>
        <v>3.0303251735476797</v>
      </c>
      <c r="G77" s="46">
        <f>IF(OR($A77="",$B77=""),"",'MPTO_working_2-way'!E76)</f>
        <v>1.4925319416951592</v>
      </c>
      <c r="H77" s="44">
        <f>IF(OR($A77="",$B77=""),"",'OddsRatio_working_2-way'!M76)</f>
        <v>3.0330600909302539</v>
      </c>
      <c r="I77" s="44">
        <f>IF(OR($A77="",$B77=""),"",'OddsRatio_working_2-way'!N76)</f>
        <v>1.4918693768379645</v>
      </c>
      <c r="J77" s="44">
        <f>IF('Log_working_2-way'!$D76="","",A77^('Log_working_2-way'!$D76))</f>
        <v>3.0608931805854613</v>
      </c>
      <c r="K77" s="46">
        <f>IF('Log_working_2-way'!$D76="","",B77^('Log_working_2-way'!$D76))</f>
        <v>1.4852265073316331</v>
      </c>
      <c r="L77" s="53">
        <f t="shared" si="10"/>
        <v>0.33642691415313225</v>
      </c>
      <c r="M77" s="53">
        <f t="shared" si="11"/>
        <v>0.66357308584686781</v>
      </c>
      <c r="N77" s="54">
        <v>174</v>
      </c>
      <c r="O77" s="54">
        <f t="shared" si="12"/>
        <v>113.16083916083917</v>
      </c>
      <c r="P77" s="54">
        <f t="shared" si="13"/>
        <v>53.999999999999993</v>
      </c>
      <c r="Q77" s="54">
        <f t="shared" si="14"/>
        <v>120.00000000000001</v>
      </c>
      <c r="R77" s="54">
        <f t="shared" si="15"/>
        <v>60.839160839160847</v>
      </c>
      <c r="S77" s="55">
        <f t="shared" si="16"/>
        <v>-6.8391608391608401</v>
      </c>
      <c r="T77" s="55">
        <f t="shared" si="17"/>
        <v>-6.8391608391608543</v>
      </c>
      <c r="U77" t="s">
        <v>58</v>
      </c>
      <c r="V77" t="s">
        <v>158</v>
      </c>
      <c r="W77" t="s">
        <v>412</v>
      </c>
      <c r="X77" s="81">
        <v>44440</v>
      </c>
      <c r="Y77" s="57" t="s">
        <v>433</v>
      </c>
    </row>
    <row r="78" spans="1:25" ht="15" x14ac:dyDescent="0.25">
      <c r="A78">
        <v>3.07</v>
      </c>
      <c r="B78">
        <v>1.39</v>
      </c>
      <c r="C78" s="43">
        <f t="shared" si="9"/>
        <v>4.5157359454456092E-2</v>
      </c>
      <c r="D78" s="44">
        <f>IF(OR($A78="",$B78=""),"",A78*'MPTO_working_2-way'!$G77)</f>
        <v>3.2086330935251799</v>
      </c>
      <c r="E78" s="46">
        <f>IF(OR($A78="",$B78=""),"",B78*'MPTO_working_2-way'!$G77)</f>
        <v>1.4527687296416938</v>
      </c>
      <c r="F78" s="44">
        <f>IF(OR($A78="",$B78=""),"",'MPTO_working_2-way'!D77)</f>
        <v>3.298651103466935</v>
      </c>
      <c r="G78" s="46">
        <f>IF(OR($A78="",$B78=""),"",'MPTO_working_2-way'!E77)</f>
        <v>1.4350377482218821</v>
      </c>
      <c r="H78" s="44">
        <f>IF(OR($A78="",$B78=""),"",'OddsRatio_working_2-way'!M77)</f>
        <v>3.3038429433649132</v>
      </c>
      <c r="I78" s="44">
        <f>IF(OR($A78="",$B78=""),"",'OddsRatio_working_2-way'!N77)</f>
        <v>1.4340573661412155</v>
      </c>
      <c r="J78" s="44">
        <f>IF('Log_working_2-way'!$D77="","",A78^('Log_working_2-way'!$D77))</f>
        <v>3.3482150936898578</v>
      </c>
      <c r="K78" s="46">
        <f>IF('Log_working_2-way'!$D77="","",B78^('Log_working_2-way'!$D77))</f>
        <v>1.4258553667770326</v>
      </c>
      <c r="L78" s="53">
        <f t="shared" si="10"/>
        <v>0.31165919282511212</v>
      </c>
      <c r="M78" s="53">
        <f t="shared" si="11"/>
        <v>0.68834080717488788</v>
      </c>
      <c r="N78" s="54">
        <v>175</v>
      </c>
      <c r="O78" s="54">
        <f t="shared" si="12"/>
        <v>117.99674267100978</v>
      </c>
      <c r="P78" s="54">
        <f t="shared" si="13"/>
        <v>49.100719424460415</v>
      </c>
      <c r="Q78" s="54">
        <f t="shared" si="14"/>
        <v>125.89928057553958</v>
      </c>
      <c r="R78" s="54">
        <f t="shared" si="15"/>
        <v>57.003257328990237</v>
      </c>
      <c r="S78" s="55">
        <f t="shared" si="16"/>
        <v>-7.9025379045297939</v>
      </c>
      <c r="T78" s="55">
        <f t="shared" si="17"/>
        <v>-7.9025379045298223</v>
      </c>
      <c r="U78" t="s">
        <v>116</v>
      </c>
      <c r="V78" t="s">
        <v>118</v>
      </c>
      <c r="W78" t="s">
        <v>412</v>
      </c>
      <c r="X78" s="81">
        <v>44440</v>
      </c>
      <c r="Y78" s="57" t="s">
        <v>421</v>
      </c>
    </row>
    <row r="79" spans="1:25" ht="15" x14ac:dyDescent="0.25">
      <c r="A79">
        <v>3.06</v>
      </c>
      <c r="B79">
        <v>1.4</v>
      </c>
      <c r="C79" s="43">
        <f t="shared" si="9"/>
        <v>4.1083099906629394E-2</v>
      </c>
      <c r="D79" s="44">
        <f>IF(OR($A79="",$B79=""),"",A79*'MPTO_working_2-way'!$G78)</f>
        <v>3.1857142857142859</v>
      </c>
      <c r="E79" s="46">
        <f>IF(OR($A79="",$B79=""),"",B79*'MPTO_working_2-way'!$G78)</f>
        <v>1.457516339869281</v>
      </c>
      <c r="F79" s="44">
        <f>IF(OR($A79="",$B79=""),"",'MPTO_working_2-way'!D78)</f>
        <v>3.2652439024390247</v>
      </c>
      <c r="G79" s="46">
        <f>IF(OR($A79="",$B79=""),"",'MPTO_working_2-way'!E78)</f>
        <v>1.4414535666218034</v>
      </c>
      <c r="H79" s="44">
        <f>IF(OR($A79="",$B79=""),"",'OddsRatio_working_2-way'!M78)</f>
        <v>3.2693611435820427</v>
      </c>
      <c r="I79" s="44">
        <f>IF(OR($A79="",$B79=""),"",'OddsRatio_working_2-way'!N78)</f>
        <v>1.4406526492392315</v>
      </c>
      <c r="J79" s="44">
        <f>IF('Log_working_2-way'!$D78="","",A79^('Log_working_2-way'!$D78))</f>
        <v>3.3082050167315877</v>
      </c>
      <c r="K79" s="46">
        <f>IF('Log_working_2-way'!$D78="","",B79^('Log_working_2-way'!$D78))</f>
        <v>1.4332370793533979</v>
      </c>
      <c r="L79" s="53">
        <f t="shared" si="10"/>
        <v>0.31390134529147978</v>
      </c>
      <c r="M79" s="53">
        <f t="shared" si="11"/>
        <v>0.68609865470852016</v>
      </c>
      <c r="N79" s="54">
        <v>176</v>
      </c>
      <c r="O79" s="54">
        <f t="shared" si="12"/>
        <v>118.48366013071897</v>
      </c>
      <c r="P79" s="54">
        <f t="shared" si="13"/>
        <v>50.28571428571427</v>
      </c>
      <c r="Q79" s="54">
        <f t="shared" si="14"/>
        <v>125.71428571428572</v>
      </c>
      <c r="R79" s="54">
        <f t="shared" si="15"/>
        <v>57.516339869281047</v>
      </c>
      <c r="S79" s="55">
        <f t="shared" si="16"/>
        <v>-7.2306255835667486</v>
      </c>
      <c r="T79" s="55">
        <f t="shared" si="17"/>
        <v>-7.230625583566777</v>
      </c>
      <c r="U79" t="s">
        <v>121</v>
      </c>
      <c r="V79" t="s">
        <v>156</v>
      </c>
      <c r="W79" t="s">
        <v>412</v>
      </c>
      <c r="X79" s="81">
        <v>44440</v>
      </c>
      <c r="Y79" s="57" t="s">
        <v>433</v>
      </c>
    </row>
    <row r="80" spans="1:25" ht="15" x14ac:dyDescent="0.25">
      <c r="A80">
        <v>2.0099999999999998</v>
      </c>
      <c r="B80">
        <v>1.85</v>
      </c>
      <c r="C80" s="43">
        <f t="shared" si="9"/>
        <v>3.80529783514858E-2</v>
      </c>
      <c r="D80" s="44">
        <f>IF(OR($A80="",$B80=""),"",A80*'MPTO_working_2-way'!$G79)</f>
        <v>2.086486486486486</v>
      </c>
      <c r="E80" s="46">
        <f>IF(OR($A80="",$B80=""),"",B80*'MPTO_working_2-way'!$G79)</f>
        <v>1.9203980099502489</v>
      </c>
      <c r="F80" s="44">
        <f>IF(OR($A80="",$B80=""),"",'MPTO_working_2-way'!D79)</f>
        <v>2.0899255304201207</v>
      </c>
      <c r="G80" s="46">
        <f>IF(OR($A80="",$B80=""),"",'MPTO_working_2-way'!E79)</f>
        <v>1.9174938764986464</v>
      </c>
      <c r="H80" s="44">
        <f>IF(OR($A80="",$B80=""),"",'OddsRatio_working_2-way'!M79)</f>
        <v>2.0900620597551534</v>
      </c>
      <c r="I80" s="44">
        <f>IF(OR($A80="",$B80=""),"",'OddsRatio_working_2-way'!N79)</f>
        <v>1.91737896118008</v>
      </c>
      <c r="J80" s="44">
        <f>IF('Log_working_2-way'!$D79="","",A80^('Log_working_2-way'!$D79))</f>
        <v>2.0916381493676872</v>
      </c>
      <c r="K80" s="46">
        <f>IF('Log_working_2-way'!$D79="","",B80^('Log_working_2-way'!$D79))</f>
        <v>1.9160544641822177</v>
      </c>
      <c r="L80" s="53">
        <f t="shared" si="10"/>
        <v>0.47927461139896382</v>
      </c>
      <c r="M80" s="53">
        <f t="shared" si="11"/>
        <v>0.52072538860103623</v>
      </c>
      <c r="N80" s="54">
        <v>177</v>
      </c>
      <c r="O80" s="54">
        <f t="shared" si="12"/>
        <v>88.940298507462686</v>
      </c>
      <c r="P80" s="54">
        <f t="shared" si="13"/>
        <v>81.324324324324309</v>
      </c>
      <c r="Q80" s="54">
        <f t="shared" si="14"/>
        <v>95.675675675675663</v>
      </c>
      <c r="R80" s="54">
        <f t="shared" si="15"/>
        <v>88.059701492537329</v>
      </c>
      <c r="S80" s="55">
        <f t="shared" si="16"/>
        <v>-6.7353771682129775</v>
      </c>
      <c r="T80" s="55">
        <f t="shared" si="17"/>
        <v>-6.7353771682130201</v>
      </c>
      <c r="U80" t="s">
        <v>124</v>
      </c>
      <c r="V80" t="s">
        <v>168</v>
      </c>
      <c r="W80" t="s">
        <v>316</v>
      </c>
      <c r="X80" s="81">
        <v>44440</v>
      </c>
      <c r="Y80" s="57" t="s">
        <v>429</v>
      </c>
    </row>
    <row r="81" spans="1:25" ht="15" x14ac:dyDescent="0.25">
      <c r="A81">
        <v>1.78</v>
      </c>
      <c r="B81">
        <v>2.08</v>
      </c>
      <c r="C81" s="43">
        <f t="shared" si="9"/>
        <v>4.2566983578219642E-2</v>
      </c>
      <c r="D81" s="44">
        <f>IF(OR($A81="",$B81=""),"",A81*'MPTO_working_2-way'!$G80)</f>
        <v>1.8557692307692311</v>
      </c>
      <c r="E81" s="46">
        <f>IF(OR($A81="",$B81=""),"",B81*'MPTO_working_2-way'!$G80)</f>
        <v>2.1685393258426968</v>
      </c>
      <c r="F81" s="44">
        <f>IF(OR($A81="",$B81=""),"",'MPTO_working_2-way'!D80)</f>
        <v>1.8500899460323807</v>
      </c>
      <c r="G81" s="46">
        <f>IF(OR($A81="",$B81=""),"",'MPTO_working_2-way'!E80)</f>
        <v>2.1763461086292031</v>
      </c>
      <c r="H81" s="44">
        <f>IF(OR($A81="",$B81=""),"",'OddsRatio_working_2-way'!M80)</f>
        <v>1.8498365855987975</v>
      </c>
      <c r="I81" s="44">
        <f>IF(OR($A81="",$B81=""),"",'OddsRatio_working_2-way'!N80)</f>
        <v>2.1766968108291049</v>
      </c>
      <c r="J81" s="44">
        <f>IF('Log_working_2-way'!$D80="","",A81^('Log_working_2-way'!$D80))</f>
        <v>1.8472406840805713</v>
      </c>
      <c r="K81" s="46">
        <f>IF('Log_working_2-way'!$D80="","",B81^('Log_working_2-way'!$D80))</f>
        <v>2.180302148833781</v>
      </c>
      <c r="L81" s="53">
        <f t="shared" si="10"/>
        <v>0.53886010362694292</v>
      </c>
      <c r="M81" s="53">
        <f t="shared" si="11"/>
        <v>0.46113989637305697</v>
      </c>
      <c r="N81" s="54">
        <v>178</v>
      </c>
      <c r="O81" s="54">
        <f t="shared" si="12"/>
        <v>78.000000000000028</v>
      </c>
      <c r="P81" s="54">
        <f t="shared" si="13"/>
        <v>92.42307692307692</v>
      </c>
      <c r="Q81" s="54">
        <f t="shared" si="14"/>
        <v>85.576923076923066</v>
      </c>
      <c r="R81" s="54">
        <f t="shared" si="15"/>
        <v>100</v>
      </c>
      <c r="S81" s="55">
        <f t="shared" si="16"/>
        <v>-7.5769230769230376</v>
      </c>
      <c r="T81" s="55">
        <f t="shared" si="17"/>
        <v>-7.5769230769230802</v>
      </c>
      <c r="U81" t="s">
        <v>130</v>
      </c>
      <c r="V81" t="s">
        <v>127</v>
      </c>
      <c r="W81" t="s">
        <v>316</v>
      </c>
      <c r="X81" s="81">
        <v>44440</v>
      </c>
      <c r="Y81" s="57" t="s">
        <v>431</v>
      </c>
    </row>
    <row r="82" spans="1:25" ht="15" x14ac:dyDescent="0.25">
      <c r="A82">
        <v>2.0699999999999998</v>
      </c>
      <c r="B82">
        <v>1.81</v>
      </c>
      <c r="C82" s="43">
        <f t="shared" si="9"/>
        <v>3.5577975284917462E-2</v>
      </c>
      <c r="D82" s="44">
        <f>IF(OR($A82="",$B82=""),"",A82*'MPTO_working_2-way'!$G81)</f>
        <v>2.1436464088397789</v>
      </c>
      <c r="E82" s="46">
        <f>IF(OR($A82="",$B82=""),"",B82*'MPTO_working_2-way'!$G81)</f>
        <v>1.8743961352657006</v>
      </c>
      <c r="F82" s="44">
        <f>IF(OR($A82="",$B82=""),"",'MPTO_working_2-way'!D81)</f>
        <v>2.1491381535549374</v>
      </c>
      <c r="G82" s="46">
        <f>IF(OR($A82="",$B82=""),"",'MPTO_working_2-way'!E81)</f>
        <v>1.8702173858786533</v>
      </c>
      <c r="H82" s="44">
        <f>IF(OR($A82="",$B82=""),"",'OddsRatio_working_2-way'!M81)</f>
        <v>2.1493422703098441</v>
      </c>
      <c r="I82" s="44">
        <f>IF(OR($A82="",$B82=""),"",'OddsRatio_working_2-way'!N81)</f>
        <v>1.8700628401410975</v>
      </c>
      <c r="J82" s="44">
        <f>IF('Log_working_2-way'!$D81="","",A82^('Log_working_2-way'!$D81))</f>
        <v>2.1518584594506485</v>
      </c>
      <c r="K82" s="46">
        <f>IF('Log_working_2-way'!$D81="","",B82^('Log_working_2-way'!$D81))</f>
        <v>1.8681622223592078</v>
      </c>
      <c r="L82" s="53">
        <f t="shared" si="10"/>
        <v>0.46649484536082475</v>
      </c>
      <c r="M82" s="53">
        <f t="shared" si="11"/>
        <v>0.53350515463917525</v>
      </c>
      <c r="N82" s="54">
        <v>179</v>
      </c>
      <c r="O82" s="54">
        <f t="shared" si="12"/>
        <v>92.526570048309168</v>
      </c>
      <c r="P82" s="54">
        <f t="shared" si="13"/>
        <v>80.104972375690622</v>
      </c>
      <c r="Q82" s="54">
        <f t="shared" si="14"/>
        <v>98.895027624309392</v>
      </c>
      <c r="R82" s="54">
        <f t="shared" si="15"/>
        <v>86.473429951690832</v>
      </c>
      <c r="S82" s="55">
        <f t="shared" si="16"/>
        <v>-6.3684575760002247</v>
      </c>
      <c r="T82" s="55">
        <f t="shared" si="17"/>
        <v>-6.3684575760002105</v>
      </c>
      <c r="U82" t="s">
        <v>165</v>
      </c>
      <c r="V82" t="s">
        <v>125</v>
      </c>
      <c r="W82" t="s">
        <v>316</v>
      </c>
      <c r="X82" s="81">
        <v>44440</v>
      </c>
      <c r="Y82" s="57" t="s">
        <v>427</v>
      </c>
    </row>
    <row r="83" spans="1:25" ht="15" x14ac:dyDescent="0.25">
      <c r="A83">
        <v>1.68</v>
      </c>
      <c r="B83">
        <v>2.23</v>
      </c>
      <c r="C83" s="43">
        <f t="shared" si="9"/>
        <v>4.3668588511637907E-2</v>
      </c>
      <c r="D83" s="44">
        <f>IF(OR($A83="",$B83=""),"",A83*'MPTO_working_2-way'!$G82)</f>
        <v>1.7533632286995515</v>
      </c>
      <c r="E83" s="46">
        <f>IF(OR($A83="",$B83=""),"",B83*'MPTO_working_2-way'!$G82)</f>
        <v>2.3273809523809526</v>
      </c>
      <c r="F83" s="44">
        <f>IF(OR($A83="",$B83=""),"",'MPTO_working_2-way'!D82)</f>
        <v>1.7439716972348942</v>
      </c>
      <c r="G83" s="46">
        <f>IF(OR($A83="",$B83=""),"",'MPTO_working_2-way'!E82)</f>
        <v>2.3441371542985863</v>
      </c>
      <c r="H83" s="44">
        <f>IF(OR($A83="",$B83=""),"",'OddsRatio_working_2-way'!M82)</f>
        <v>1.743535828629182</v>
      </c>
      <c r="I83" s="44">
        <f>IF(OR($A83="",$B83=""),"",'OddsRatio_working_2-way'!N82)</f>
        <v>2.3449251017851385</v>
      </c>
      <c r="J83" s="44">
        <f>IF('Log_working_2-way'!$D82="","",A83^('Log_working_2-way'!$D82))</f>
        <v>1.7392442669948964</v>
      </c>
      <c r="K83" s="46">
        <f>IF('Log_working_2-way'!$D82="","",B83^('Log_working_2-way'!$D82))</f>
        <v>2.3527328444015367</v>
      </c>
      <c r="L83" s="53">
        <f t="shared" si="10"/>
        <v>0.57033248081841437</v>
      </c>
      <c r="M83" s="53">
        <f t="shared" si="11"/>
        <v>0.42966751918158563</v>
      </c>
      <c r="N83" s="54">
        <v>180</v>
      </c>
      <c r="O83" s="54">
        <f t="shared" si="12"/>
        <v>72.857142857142847</v>
      </c>
      <c r="P83" s="54">
        <f t="shared" si="13"/>
        <v>99.282511210762323</v>
      </c>
      <c r="Q83" s="54">
        <f t="shared" si="14"/>
        <v>80.717488789237677</v>
      </c>
      <c r="R83" s="54">
        <f t="shared" si="15"/>
        <v>107.14285714285714</v>
      </c>
      <c r="S83" s="55">
        <f t="shared" si="16"/>
        <v>-7.8603459320948303</v>
      </c>
      <c r="T83" s="55">
        <f t="shared" si="17"/>
        <v>-7.8603459320948161</v>
      </c>
      <c r="U83" t="s">
        <v>129</v>
      </c>
      <c r="V83" t="s">
        <v>64</v>
      </c>
      <c r="W83" t="s">
        <v>316</v>
      </c>
      <c r="X83" s="81">
        <v>44440</v>
      </c>
      <c r="Y83" s="67" t="s">
        <v>435</v>
      </c>
    </row>
    <row r="84" spans="1:25" ht="15" x14ac:dyDescent="0.25">
      <c r="A84">
        <v>1.61</v>
      </c>
      <c r="B84">
        <v>2.36</v>
      </c>
      <c r="C84" s="43">
        <f t="shared" si="9"/>
        <v>4.4846825981682326E-2</v>
      </c>
      <c r="D84" s="44">
        <f>IF(OR($A84="",$B84=""),"",A84*'MPTO_working_2-way'!$G83)</f>
        <v>1.6822033898305087</v>
      </c>
      <c r="E84" s="46">
        <f>IF(OR($A84="",$B84=""),"",B84*'MPTO_working_2-way'!$G83)</f>
        <v>2.4658385093167703</v>
      </c>
      <c r="F84" s="44">
        <f>IF(OR($A84="",$B84=""),"",'MPTO_working_2-way'!D83)</f>
        <v>1.6703006857745737</v>
      </c>
      <c r="G84" s="46">
        <f>IF(OR($A84="",$B84=""),"",'MPTO_working_2-way'!E83)</f>
        <v>2.4918677859391396</v>
      </c>
      <c r="H84" s="44">
        <f>IF(OR($A84="",$B84=""),"",'OddsRatio_working_2-way'!M83)</f>
        <v>1.6697233845138648</v>
      </c>
      <c r="I84" s="44">
        <f>IF(OR($A84="",$B84=""),"",'OddsRatio_working_2-way'!N83)</f>
        <v>2.4931537753095996</v>
      </c>
      <c r="J84" s="44">
        <f>IF('Log_working_2-way'!$D83="","",A84^('Log_working_2-way'!$D83))</f>
        <v>1.6642785352461773</v>
      </c>
      <c r="K84" s="46">
        <f>IF('Log_working_2-way'!$D83="","",B84^('Log_working_2-way'!$D83))</f>
        <v>2.5053926130981345</v>
      </c>
      <c r="L84" s="53">
        <f t="shared" si="10"/>
        <v>0.59445843828715361</v>
      </c>
      <c r="M84" s="53">
        <f t="shared" si="11"/>
        <v>0.40554156171284633</v>
      </c>
      <c r="N84" s="54">
        <v>181</v>
      </c>
      <c r="O84" s="54">
        <f t="shared" si="12"/>
        <v>68.577639751552809</v>
      </c>
      <c r="P84" s="54">
        <f t="shared" si="13"/>
        <v>104.30508474576271</v>
      </c>
      <c r="Q84" s="54">
        <f t="shared" si="14"/>
        <v>76.694915254237301</v>
      </c>
      <c r="R84" s="54">
        <f t="shared" si="15"/>
        <v>112.42236024844719</v>
      </c>
      <c r="S84" s="55">
        <f t="shared" si="16"/>
        <v>-8.1172755026844925</v>
      </c>
      <c r="T84" s="55">
        <f t="shared" si="17"/>
        <v>-8.1172755026844783</v>
      </c>
      <c r="U84" t="s">
        <v>376</v>
      </c>
      <c r="V84" t="s">
        <v>377</v>
      </c>
      <c r="W84" t="s">
        <v>413</v>
      </c>
      <c r="X84" s="81">
        <v>44470</v>
      </c>
      <c r="Y84" s="57" t="s">
        <v>424</v>
      </c>
    </row>
    <row r="85" spans="1:25" ht="15" x14ac:dyDescent="0.25">
      <c r="A85">
        <v>1.58</v>
      </c>
      <c r="B85">
        <v>2.44</v>
      </c>
      <c r="C85" s="43">
        <f t="shared" si="9"/>
        <v>4.2747457978833836E-2</v>
      </c>
      <c r="D85" s="44">
        <f>IF(OR($A85="",$B85=""),"",A85*'MPTO_working_2-way'!$G84)</f>
        <v>1.6475409836065575</v>
      </c>
      <c r="E85" s="46">
        <f>IF(OR($A85="",$B85=""),"",B85*'MPTO_working_2-way'!$G84)</f>
        <v>2.5443037974683547</v>
      </c>
      <c r="F85" s="44">
        <f>IF(OR($A85="",$B85=""),"",'MPTO_working_2-way'!D84)</f>
        <v>1.6352222599253479</v>
      </c>
      <c r="G85" s="46">
        <f>IF(OR($A85="",$B85=""),"",'MPTO_working_2-way'!E84)</f>
        <v>2.5742521367521367</v>
      </c>
      <c r="H85" s="44">
        <f>IF(OR($A85="",$B85=""),"",'OddsRatio_working_2-way'!M84)</f>
        <v>1.6346477588219925</v>
      </c>
      <c r="I85" s="44">
        <f>IF(OR($A85="",$B85=""),"",'OddsRatio_working_2-way'!N84)</f>
        <v>2.5756771943166705</v>
      </c>
      <c r="J85" s="44">
        <f>IF('Log_working_2-way'!$D84="","",A85^('Log_working_2-way'!$D84))</f>
        <v>1.6290161590451022</v>
      </c>
      <c r="K85" s="46">
        <f>IF('Log_working_2-way'!$D84="","",B85^('Log_working_2-way'!$D84))</f>
        <v>2.589784277589088</v>
      </c>
      <c r="L85" s="53">
        <f t="shared" si="10"/>
        <v>0.60696517412935314</v>
      </c>
      <c r="M85" s="53">
        <f t="shared" si="11"/>
        <v>0.39303482587064675</v>
      </c>
      <c r="N85" s="54">
        <v>182</v>
      </c>
      <c r="O85" s="54">
        <f t="shared" si="12"/>
        <v>66.810126582278471</v>
      </c>
      <c r="P85" s="54">
        <f t="shared" si="13"/>
        <v>107.40983606557377</v>
      </c>
      <c r="Q85" s="54">
        <f t="shared" si="14"/>
        <v>74.590163934426229</v>
      </c>
      <c r="R85" s="54">
        <f t="shared" si="15"/>
        <v>115.1898734177215</v>
      </c>
      <c r="S85" s="55">
        <f t="shared" si="16"/>
        <v>-7.7800373521477582</v>
      </c>
      <c r="T85" s="55">
        <f t="shared" si="17"/>
        <v>-7.7800373521477297</v>
      </c>
      <c r="U85" t="s">
        <v>378</v>
      </c>
      <c r="V85" t="s">
        <v>379</v>
      </c>
      <c r="W85" t="s">
        <v>413</v>
      </c>
      <c r="X85" s="81">
        <v>44470</v>
      </c>
      <c r="Y85" s="57" t="s">
        <v>421</v>
      </c>
    </row>
    <row r="86" spans="1:25" ht="15" x14ac:dyDescent="0.25">
      <c r="A86">
        <v>1.66</v>
      </c>
      <c r="B86">
        <v>2.27</v>
      </c>
      <c r="C86" s="43">
        <f t="shared" si="9"/>
        <v>4.2938272915450382E-2</v>
      </c>
      <c r="D86" s="44">
        <f>IF(OR($A86="",$B86=""),"",A86*'MPTO_working_2-way'!$G85)</f>
        <v>1.7312775330396475</v>
      </c>
      <c r="E86" s="46">
        <f>IF(OR($A86="",$B86=""),"",B86*'MPTO_working_2-way'!$G85)</f>
        <v>2.3674698795180724</v>
      </c>
      <c r="F86" s="44">
        <f>IF(OR($A86="",$B86=""),"",'MPTO_working_2-way'!D85)</f>
        <v>1.7213466721483714</v>
      </c>
      <c r="G86" s="46">
        <f>IF(OR($A86="",$B86=""),"",'MPTO_working_2-way'!E85)</f>
        <v>2.3862959913874993</v>
      </c>
      <c r="H86" s="44">
        <f>IF(OR($A86="",$B86=""),"",'OddsRatio_working_2-way'!M85)</f>
        <v>1.7208918361100216</v>
      </c>
      <c r="I86" s="44">
        <f>IF(OR($A86="",$B86=""),"",'OddsRatio_working_2-way'!N85)</f>
        <v>2.387170654332921</v>
      </c>
      <c r="J86" s="44">
        <f>IF('Log_working_2-way'!$D85="","",A86^('Log_working_2-way'!$D85))</f>
        <v>1.7163559375473425</v>
      </c>
      <c r="K86" s="46">
        <f>IF('Log_working_2-way'!$D85="","",B86^('Log_working_2-way'!$D85))</f>
        <v>2.3959540887220943</v>
      </c>
      <c r="L86" s="53">
        <f t="shared" si="10"/>
        <v>0.57760814249363868</v>
      </c>
      <c r="M86" s="53">
        <f t="shared" si="11"/>
        <v>0.42239185750636132</v>
      </c>
      <c r="N86" s="54">
        <v>183</v>
      </c>
      <c r="O86" s="54">
        <f t="shared" si="12"/>
        <v>72.759036144578303</v>
      </c>
      <c r="P86" s="54">
        <f t="shared" si="13"/>
        <v>102.38325991189429</v>
      </c>
      <c r="Q86" s="54">
        <f t="shared" si="14"/>
        <v>80.616740088105729</v>
      </c>
      <c r="R86" s="54">
        <f t="shared" si="15"/>
        <v>110.2409638554217</v>
      </c>
      <c r="S86" s="55">
        <f t="shared" si="16"/>
        <v>-7.8577039435274258</v>
      </c>
      <c r="T86" s="55">
        <f t="shared" si="17"/>
        <v>-7.8577039435274116</v>
      </c>
      <c r="U86" t="s">
        <v>380</v>
      </c>
      <c r="V86" t="s">
        <v>381</v>
      </c>
      <c r="W86" t="s">
        <v>413</v>
      </c>
      <c r="X86" s="81">
        <v>44470</v>
      </c>
      <c r="Y86" s="57" t="s">
        <v>427</v>
      </c>
    </row>
    <row r="87" spans="1:25" ht="15" x14ac:dyDescent="0.25">
      <c r="A87">
        <v>1.72</v>
      </c>
      <c r="B87">
        <v>2.16</v>
      </c>
      <c r="C87" s="43">
        <f t="shared" si="9"/>
        <v>4.4358311800172245E-2</v>
      </c>
      <c r="D87" s="44">
        <f>IF(OR($A87="",$B87=""),"",A87*'MPTO_working_2-way'!$G86)</f>
        <v>1.7962962962962963</v>
      </c>
      <c r="E87" s="46">
        <f>IF(OR($A87="",$B87=""),"",B87*'MPTO_working_2-way'!$G86)</f>
        <v>2.2558139534883721</v>
      </c>
      <c r="F87" s="44">
        <f>IF(OR($A87="",$B87=""),"",'MPTO_working_2-way'!D86)</f>
        <v>1.7882171736619177</v>
      </c>
      <c r="G87" s="46">
        <f>IF(OR($A87="",$B87=""),"",'MPTO_working_2-way'!E86)</f>
        <v>2.2686858817782118</v>
      </c>
      <c r="H87" s="44">
        <f>IF(OR($A87="",$B87=""),"",'OddsRatio_working_2-way'!M86)</f>
        <v>1.7878385971583355</v>
      </c>
      <c r="I87" s="44">
        <f>IF(OR($A87="",$B87=""),"",'OddsRatio_working_2-way'!N86)</f>
        <v>2.2692955176439846</v>
      </c>
      <c r="J87" s="44">
        <f>IF('Log_working_2-way'!$D86="","",A87^('Log_working_2-way'!$D86))</f>
        <v>1.7841440510917015</v>
      </c>
      <c r="K87" s="46">
        <f>IF('Log_working_2-way'!$D86="","",B87^('Log_working_2-way'!$D86))</f>
        <v>2.2752758866273552</v>
      </c>
      <c r="L87" s="53">
        <f t="shared" si="10"/>
        <v>0.55670103092783507</v>
      </c>
      <c r="M87" s="53">
        <f t="shared" si="11"/>
        <v>0.44329896907216493</v>
      </c>
      <c r="N87" s="54">
        <v>184</v>
      </c>
      <c r="O87" s="54">
        <f t="shared" si="12"/>
        <v>77.023255813953497</v>
      </c>
      <c r="P87" s="54">
        <f t="shared" si="13"/>
        <v>98.814814814814824</v>
      </c>
      <c r="Q87" s="54">
        <f t="shared" si="14"/>
        <v>85.185185185185176</v>
      </c>
      <c r="R87" s="54">
        <f t="shared" si="15"/>
        <v>106.97674418604652</v>
      </c>
      <c r="S87" s="55">
        <f t="shared" si="16"/>
        <v>-8.1619293712316789</v>
      </c>
      <c r="T87" s="55">
        <f t="shared" si="17"/>
        <v>-8.1619293712316932</v>
      </c>
      <c r="U87" t="s">
        <v>382</v>
      </c>
      <c r="V87" t="s">
        <v>383</v>
      </c>
      <c r="W87" t="s">
        <v>413</v>
      </c>
      <c r="X87" s="81">
        <v>44470</v>
      </c>
      <c r="Y87" s="57" t="s">
        <v>428</v>
      </c>
    </row>
    <row r="88" spans="1:25" ht="15" x14ac:dyDescent="0.25">
      <c r="A88">
        <v>1.83</v>
      </c>
      <c r="B88">
        <v>2.0699999999999998</v>
      </c>
      <c r="C88" s="43">
        <f t="shared" si="9"/>
        <v>2.9539874871307603E-2</v>
      </c>
      <c r="D88" s="44">
        <f>IF(OR($A88="",$B88=""),"",A88*'MPTO_working_2-way'!$G87)</f>
        <v>1.8840579710144929</v>
      </c>
      <c r="E88" s="46">
        <f>IF(OR($A88="",$B88=""),"",B88*'MPTO_working_2-way'!$G87)</f>
        <v>2.1311475409836067</v>
      </c>
      <c r="F88" s="44">
        <f>IF(OR($A88="",$B88=""),"",'MPTO_working_2-way'!D87)</f>
        <v>1.8808371192373576</v>
      </c>
      <c r="G88" s="46">
        <f>IF(OR($A88="",$B88=""),"",'MPTO_working_2-way'!E87)</f>
        <v>2.1352836729517204</v>
      </c>
      <c r="H88" s="44">
        <f>IF(OR($A88="",$B88=""),"",'OddsRatio_working_2-way'!M87)</f>
        <v>1.8807388571985679</v>
      </c>
      <c r="I88" s="44">
        <f>IF(OR($A88="",$B88=""),"",'OddsRatio_working_2-way'!N87)</f>
        <v>2.1354103339788768</v>
      </c>
      <c r="J88" s="44">
        <f>IF('Log_working_2-way'!$D87="","",A88^('Log_working_2-way'!$D87))</f>
        <v>1.8792804075818812</v>
      </c>
      <c r="K88" s="46">
        <f>IF('Log_working_2-way'!$D87="","",B88^('Log_working_2-way'!$D87))</f>
        <v>2.137293622577233</v>
      </c>
      <c r="L88" s="53">
        <f t="shared" si="10"/>
        <v>0.53076923076923077</v>
      </c>
      <c r="M88" s="53">
        <f t="shared" si="11"/>
        <v>0.46923076923076917</v>
      </c>
      <c r="N88" s="54">
        <v>185</v>
      </c>
      <c r="O88" s="54">
        <f t="shared" si="12"/>
        <v>83.907103825136616</v>
      </c>
      <c r="P88" s="54">
        <f t="shared" si="13"/>
        <v>95.628019323671495</v>
      </c>
      <c r="Q88" s="54">
        <f t="shared" si="14"/>
        <v>89.371980676328505</v>
      </c>
      <c r="R88" s="54">
        <f t="shared" si="15"/>
        <v>101.09289617486338</v>
      </c>
      <c r="S88" s="55">
        <f t="shared" si="16"/>
        <v>-5.4648768511918888</v>
      </c>
      <c r="T88" s="55">
        <f t="shared" si="17"/>
        <v>-5.4648768511918888</v>
      </c>
      <c r="U88" t="s">
        <v>384</v>
      </c>
      <c r="V88" t="s">
        <v>385</v>
      </c>
      <c r="W88" t="s">
        <v>410</v>
      </c>
      <c r="X88" s="81">
        <v>44470</v>
      </c>
      <c r="Y88" s="57" t="s">
        <v>425</v>
      </c>
    </row>
    <row r="89" spans="1:25" ht="15" x14ac:dyDescent="0.25">
      <c r="A89">
        <v>2.1</v>
      </c>
      <c r="B89">
        <v>1.81</v>
      </c>
      <c r="C89" s="43">
        <f t="shared" si="9"/>
        <v>2.8676664035780064E-2</v>
      </c>
      <c r="D89" s="44">
        <f>IF(OR($A89="",$B89=""),"",A89*'MPTO_working_2-way'!$G88)</f>
        <v>2.160220994475138</v>
      </c>
      <c r="E89" s="46">
        <f>IF(OR($A89="",$B89=""),"",B89*'MPTO_working_2-way'!$G88)</f>
        <v>1.861904761904762</v>
      </c>
      <c r="F89" s="44">
        <f>IF(OR($A89="",$B89=""),"",'MPTO_working_2-way'!D88)</f>
        <v>2.1651951011107946</v>
      </c>
      <c r="G89" s="46">
        <f>IF(OR($A89="",$B89=""),"",'MPTO_working_2-way'!E88)</f>
        <v>1.858225372769494</v>
      </c>
      <c r="H89" s="44">
        <f>IF(OR($A89="",$B89=""),"",'OddsRatio_working_2-way'!M88)</f>
        <v>2.1653431646335015</v>
      </c>
      <c r="I89" s="44">
        <f>IF(OR($A89="",$B89=""),"",'OddsRatio_working_2-way'!N88)</f>
        <v>1.8581163303210331</v>
      </c>
      <c r="J89" s="44">
        <f>IF('Log_working_2-way'!$D88="","",A89^('Log_working_2-way'!$D88))</f>
        <v>2.1676082555034109</v>
      </c>
      <c r="K89" s="46">
        <f>IF('Log_working_2-way'!$D88="","",B89^('Log_working_2-way'!$D88))</f>
        <v>1.8564516354578522</v>
      </c>
      <c r="L89" s="53">
        <f t="shared" si="10"/>
        <v>0.46291560102301793</v>
      </c>
      <c r="M89" s="53">
        <f t="shared" si="11"/>
        <v>0.53708439897698212</v>
      </c>
      <c r="N89" s="54">
        <v>186</v>
      </c>
      <c r="O89" s="54">
        <f t="shared" si="12"/>
        <v>97.428571428571431</v>
      </c>
      <c r="P89" s="54">
        <f t="shared" si="13"/>
        <v>83.237569060773495</v>
      </c>
      <c r="Q89" s="54">
        <f t="shared" si="14"/>
        <v>102.76243093922652</v>
      </c>
      <c r="R89" s="54">
        <f t="shared" si="15"/>
        <v>88.571428571428569</v>
      </c>
      <c r="S89" s="55">
        <f t="shared" si="16"/>
        <v>-5.3338595106550883</v>
      </c>
      <c r="T89" s="55">
        <f t="shared" si="17"/>
        <v>-5.3338595106550741</v>
      </c>
      <c r="U89" t="s">
        <v>386</v>
      </c>
      <c r="V89" t="s">
        <v>387</v>
      </c>
      <c r="W89" t="s">
        <v>410</v>
      </c>
      <c r="X89" s="81">
        <v>44470</v>
      </c>
      <c r="Y89" s="57" t="s">
        <v>427</v>
      </c>
    </row>
    <row r="90" spans="1:25" ht="15" x14ac:dyDescent="0.25">
      <c r="A90">
        <v>1.78</v>
      </c>
      <c r="B90">
        <v>2.09</v>
      </c>
      <c r="C90" s="43">
        <f t="shared" si="9"/>
        <v>4.0266652330519959E-2</v>
      </c>
      <c r="D90" s="44">
        <f>IF(OR($A90="",$B90=""),"",A90*'MPTO_working_2-way'!$G89)</f>
        <v>1.8516746411483256</v>
      </c>
      <c r="E90" s="46">
        <f>IF(OR($A90="",$B90=""),"",B90*'MPTO_working_2-way'!$G89)</f>
        <v>2.1741573033707864</v>
      </c>
      <c r="F90" s="44">
        <f>IF(OR($A90="",$B90=""),"",'MPTO_working_2-way'!D89)</f>
        <v>1.8461614808198106</v>
      </c>
      <c r="G90" s="46">
        <f>IF(OR($A90="",$B90=""),"",'MPTO_working_2-way'!E89)</f>
        <v>2.1818075186206087</v>
      </c>
      <c r="H90" s="44">
        <f>IF(OR($A90="",$B90=""),"",'OddsRatio_working_2-way'!M89)</f>
        <v>1.8459292702556338</v>
      </c>
      <c r="I90" s="44">
        <f>IF(OR($A90="",$B90=""),"",'OddsRatio_working_2-way'!N89)</f>
        <v>2.1821319289469754</v>
      </c>
      <c r="J90" s="44">
        <f>IF('Log_working_2-way'!$D89="","",A90^('Log_working_2-way'!$D89))</f>
        <v>1.8434137605840082</v>
      </c>
      <c r="K90" s="46">
        <f>IF('Log_working_2-way'!$D89="","",B90^('Log_working_2-way'!$D89))</f>
        <v>2.1856576768529026</v>
      </c>
      <c r="L90" s="53">
        <f t="shared" si="10"/>
        <v>0.54005167958656319</v>
      </c>
      <c r="M90" s="53">
        <f t="shared" si="11"/>
        <v>0.4599483204134367</v>
      </c>
      <c r="N90" s="54">
        <v>187</v>
      </c>
      <c r="O90" s="54">
        <f t="shared" si="12"/>
        <v>81.943820224719119</v>
      </c>
      <c r="P90" s="54">
        <f t="shared" si="13"/>
        <v>97.526315789473685</v>
      </c>
      <c r="Q90" s="54">
        <f t="shared" si="14"/>
        <v>89.473684210526329</v>
      </c>
      <c r="R90" s="54">
        <f t="shared" si="15"/>
        <v>105.05617977528091</v>
      </c>
      <c r="S90" s="55">
        <f t="shared" si="16"/>
        <v>-7.5298639858072107</v>
      </c>
      <c r="T90" s="55">
        <f t="shared" si="17"/>
        <v>-7.5298639858072249</v>
      </c>
      <c r="U90" t="s">
        <v>388</v>
      </c>
      <c r="V90" t="s">
        <v>389</v>
      </c>
      <c r="W90" t="s">
        <v>411</v>
      </c>
      <c r="X90" s="81">
        <v>44470</v>
      </c>
      <c r="Y90" s="57" t="s">
        <v>428</v>
      </c>
    </row>
    <row r="91" spans="1:25" ht="15" x14ac:dyDescent="0.25">
      <c r="A91">
        <v>1.62</v>
      </c>
      <c r="B91">
        <v>2.4</v>
      </c>
      <c r="C91" s="43">
        <f t="shared" si="9"/>
        <v>3.3950617283950546E-2</v>
      </c>
      <c r="D91" s="44">
        <f>IF(OR($A91="",$B91=""),"",A91*'MPTO_working_2-way'!$G90)</f>
        <v>1.675</v>
      </c>
      <c r="E91" s="46">
        <f>IF(OR($A91="",$B91=""),"",B91*'MPTO_working_2-way'!$G90)</f>
        <v>2.4814814814814814</v>
      </c>
      <c r="F91" s="44">
        <f>IF(OR($A91="",$B91=""),"",'MPTO_working_2-way'!D90)</f>
        <v>1.6658097686375322</v>
      </c>
      <c r="G91" s="46">
        <f>IF(OR($A91="",$B91=""),"",'MPTO_working_2-way'!E90)</f>
        <v>2.5019305019305014</v>
      </c>
      <c r="H91" s="44">
        <f>IF(OR($A91="",$B91=""),"",'OddsRatio_working_2-way'!M90)</f>
        <v>1.6654751256486924</v>
      </c>
      <c r="I91" s="44">
        <f>IF(OR($A91="",$B91=""),"",'OddsRatio_working_2-way'!N90)</f>
        <v>2.502685767593821</v>
      </c>
      <c r="J91" s="44">
        <f>IF('Log_working_2-way'!$D90="","",A91^('Log_working_2-way'!$D90))</f>
        <v>1.6612975476246807</v>
      </c>
      <c r="K91" s="46">
        <f>IF('Log_working_2-way'!$D90="","",B91^('Log_working_2-way'!$D90))</f>
        <v>2.5121786003771214</v>
      </c>
      <c r="L91" s="53">
        <f t="shared" si="10"/>
        <v>0.59701492537313428</v>
      </c>
      <c r="M91" s="53">
        <f t="shared" si="11"/>
        <v>0.40298507462686567</v>
      </c>
      <c r="N91" s="54">
        <v>188</v>
      </c>
      <c r="O91" s="54">
        <f t="shared" si="12"/>
        <v>71.950617283950621</v>
      </c>
      <c r="P91" s="54">
        <f t="shared" si="13"/>
        <v>109.66666666666667</v>
      </c>
      <c r="Q91" s="54">
        <f t="shared" si="14"/>
        <v>78.333333333333343</v>
      </c>
      <c r="R91" s="54">
        <f t="shared" si="15"/>
        <v>116.04938271604938</v>
      </c>
      <c r="S91" s="55">
        <f t="shared" si="16"/>
        <v>-6.3827160493827222</v>
      </c>
      <c r="T91" s="55">
        <f t="shared" si="17"/>
        <v>-6.382716049382708</v>
      </c>
      <c r="U91" t="s">
        <v>390</v>
      </c>
      <c r="V91" t="s">
        <v>391</v>
      </c>
      <c r="W91" t="s">
        <v>411</v>
      </c>
      <c r="X91" s="81">
        <v>44470</v>
      </c>
      <c r="Y91" s="57" t="s">
        <v>429</v>
      </c>
    </row>
    <row r="92" spans="1:25" ht="15" x14ac:dyDescent="0.25">
      <c r="A92">
        <v>1.83</v>
      </c>
      <c r="B92">
        <v>2.0499999999999998</v>
      </c>
      <c r="C92" s="43">
        <f t="shared" si="9"/>
        <v>3.4252965480474407E-2</v>
      </c>
      <c r="D92" s="44">
        <f>IF(OR($A92="",$B92=""),"",A92*'MPTO_working_2-way'!$G91)</f>
        <v>1.8926829268292682</v>
      </c>
      <c r="E92" s="46">
        <f>IF(OR($A92="",$B92=""),"",B92*'MPTO_working_2-way'!$G91)</f>
        <v>2.1202185792349724</v>
      </c>
      <c r="F92" s="44">
        <f>IF(OR($A92="",$B92=""),"",'MPTO_working_2-way'!D91)</f>
        <v>1.8892106257081707</v>
      </c>
      <c r="G92" s="46">
        <f>IF(OR($A92="",$B92=""),"",'MPTO_working_2-way'!E91)</f>
        <v>2.1245929491717397</v>
      </c>
      <c r="H92" s="44">
        <f>IF(OR($A92="",$B92=""),"",'OddsRatio_working_2-way'!M91)</f>
        <v>1.8890872794479689</v>
      </c>
      <c r="I92" s="44">
        <f>IF(OR($A92="",$B92=""),"",'OddsRatio_working_2-way'!N91)</f>
        <v>2.1247489679763456</v>
      </c>
      <c r="J92" s="44">
        <f>IF('Log_working_2-way'!$D91="","",A92^('Log_working_2-way'!$D91))</f>
        <v>1.8875091450726849</v>
      </c>
      <c r="K92" s="46">
        <f>IF('Log_working_2-way'!$D91="","",B92^('Log_working_2-way'!$D91))</f>
        <v>2.1267489530128172</v>
      </c>
      <c r="L92" s="53">
        <f t="shared" si="10"/>
        <v>0.52835051546391754</v>
      </c>
      <c r="M92" s="53">
        <f t="shared" si="11"/>
        <v>0.47164948453608252</v>
      </c>
      <c r="N92" s="54">
        <v>189</v>
      </c>
      <c r="O92" s="54">
        <f t="shared" si="12"/>
        <v>85.721311475409834</v>
      </c>
      <c r="P92" s="54">
        <f t="shared" si="13"/>
        <v>96.804878048780495</v>
      </c>
      <c r="Q92" s="54">
        <f t="shared" si="14"/>
        <v>92.195121951219519</v>
      </c>
      <c r="R92" s="54">
        <f t="shared" si="15"/>
        <v>103.27868852459015</v>
      </c>
      <c r="S92" s="55">
        <f t="shared" si="16"/>
        <v>-6.4738104758096853</v>
      </c>
      <c r="T92" s="55">
        <f t="shared" si="17"/>
        <v>-6.4738104758096569</v>
      </c>
      <c r="U92" t="s">
        <v>392</v>
      </c>
      <c r="V92" t="s">
        <v>393</v>
      </c>
      <c r="W92" t="s">
        <v>411</v>
      </c>
      <c r="X92" s="81">
        <v>44470</v>
      </c>
      <c r="Y92" s="57" t="s">
        <v>417</v>
      </c>
    </row>
    <row r="93" spans="1:25" ht="15" x14ac:dyDescent="0.25">
      <c r="A93">
        <v>1.53</v>
      </c>
      <c r="B93">
        <v>2.4900000000000002</v>
      </c>
      <c r="C93" s="43">
        <f t="shared" si="9"/>
        <v>5.5201196944641318E-2</v>
      </c>
      <c r="D93" s="44">
        <f>IF(OR($A93="",$B93=""),"",A93*'MPTO_working_2-way'!$G92)</f>
        <v>1.6144578313253013</v>
      </c>
      <c r="E93" s="46">
        <f>IF(OR($A93="",$B93=""),"",B93*'MPTO_working_2-way'!$G92)</f>
        <v>2.6274509803921573</v>
      </c>
      <c r="F93" s="44">
        <f>IF(OR($A93="",$B93=""),"",'MPTO_working_2-way'!D92)</f>
        <v>1.5974589596829991</v>
      </c>
      <c r="G93" s="46">
        <f>IF(OR($A93="",$B93=""),"",'MPTO_working_2-way'!E92)</f>
        <v>2.6737551321191706</v>
      </c>
      <c r="H93" s="44">
        <f>IF(OR($A93="",$B93=""),"",'OddsRatio_working_2-way'!M92)</f>
        <v>1.5964098406184934</v>
      </c>
      <c r="I93" s="44">
        <f>IF(OR($A93="",$B93=""),"",'OddsRatio_working_2-way'!N92)</f>
        <v>2.6766993632482183</v>
      </c>
      <c r="J93" s="44">
        <f>IF('Log_working_2-way'!$D92="","",A93^('Log_working_2-way'!$D92))</f>
        <v>1.5885796783005146</v>
      </c>
      <c r="K93" s="46">
        <f>IF('Log_working_2-way'!$D92="","",B93^('Log_working_2-way'!$D92))</f>
        <v>2.6990053120450619</v>
      </c>
      <c r="L93" s="53">
        <f t="shared" si="10"/>
        <v>0.61940298507462688</v>
      </c>
      <c r="M93" s="53">
        <f t="shared" si="11"/>
        <v>0.38059701492537307</v>
      </c>
      <c r="N93" s="54">
        <v>190</v>
      </c>
      <c r="O93" s="54">
        <f t="shared" si="12"/>
        <v>65.816993464052274</v>
      </c>
      <c r="P93" s="54">
        <f t="shared" si="13"/>
        <v>113.69477911646585</v>
      </c>
      <c r="Q93" s="54">
        <f t="shared" si="14"/>
        <v>76.305220883534119</v>
      </c>
      <c r="R93" s="54">
        <f t="shared" si="15"/>
        <v>124.18300653594771</v>
      </c>
      <c r="S93" s="55">
        <f t="shared" si="16"/>
        <v>-10.488227419481845</v>
      </c>
      <c r="T93" s="55">
        <f t="shared" si="17"/>
        <v>-10.488227419481859</v>
      </c>
      <c r="U93" t="s">
        <v>90</v>
      </c>
      <c r="V93" t="s">
        <v>394</v>
      </c>
      <c r="W93" t="s">
        <v>414</v>
      </c>
      <c r="X93" s="81">
        <v>44470</v>
      </c>
      <c r="Y93" s="57" t="s">
        <v>434</v>
      </c>
    </row>
    <row r="94" spans="1:25" ht="15" x14ac:dyDescent="0.25">
      <c r="A94">
        <v>2.44</v>
      </c>
      <c r="B94">
        <v>1.56</v>
      </c>
      <c r="C94" s="43">
        <f t="shared" si="9"/>
        <v>5.0861706599411471E-2</v>
      </c>
      <c r="D94" s="44">
        <f>IF(OR($A94="",$B94=""),"",A94*'MPTO_working_2-way'!$G93)</f>
        <v>2.5641025641025639</v>
      </c>
      <c r="E94" s="46">
        <f>IF(OR($A94="",$B94=""),"",B94*'MPTO_working_2-way'!$G93)</f>
        <v>1.639344262295082</v>
      </c>
      <c r="F94" s="44">
        <f>IF(OR($A94="",$B94=""),"",'MPTO_working_2-way'!D93)</f>
        <v>2.6014215418261344</v>
      </c>
      <c r="G94" s="46">
        <f>IF(OR($A94="",$B94=""),"",'MPTO_working_2-way'!E93)</f>
        <v>1.6244452031410037</v>
      </c>
      <c r="H94" s="44">
        <f>IF(OR($A94="",$B94=""),"",'OddsRatio_working_2-way'!M93)</f>
        <v>2.6035674514745457</v>
      </c>
      <c r="I94" s="44">
        <f>IF(OR($A94="",$B94=""),"",'OddsRatio_working_2-way'!N93)</f>
        <v>1.6236095644623239</v>
      </c>
      <c r="J94" s="44">
        <f>IF('Log_working_2-way'!$D93="","",A94^('Log_working_2-way'!$D93))</f>
        <v>2.6213601840763054</v>
      </c>
      <c r="K94" s="46">
        <f>IF('Log_working_2-way'!$D93="","",B94^('Log_working_2-way'!$D93))</f>
        <v>1.616766101584739</v>
      </c>
      <c r="L94" s="53">
        <f t="shared" si="10"/>
        <v>0.39</v>
      </c>
      <c r="M94" s="53">
        <f t="shared" si="11"/>
        <v>0.61</v>
      </c>
      <c r="N94" s="54">
        <v>191</v>
      </c>
      <c r="O94" s="54">
        <f t="shared" si="12"/>
        <v>112.72131147540982</v>
      </c>
      <c r="P94" s="54">
        <f t="shared" si="13"/>
        <v>68.564102564102583</v>
      </c>
      <c r="Q94" s="54">
        <f t="shared" si="14"/>
        <v>122.43589743589743</v>
      </c>
      <c r="R94" s="54">
        <f t="shared" si="15"/>
        <v>78.278688524590166</v>
      </c>
      <c r="S94" s="55">
        <f t="shared" si="16"/>
        <v>-9.7145859604876108</v>
      </c>
      <c r="T94" s="55">
        <f t="shared" si="17"/>
        <v>-9.7145859604875824</v>
      </c>
      <c r="U94" t="s">
        <v>395</v>
      </c>
      <c r="V94" t="s">
        <v>396</v>
      </c>
      <c r="W94" t="s">
        <v>414</v>
      </c>
      <c r="X94" s="81">
        <v>44470</v>
      </c>
      <c r="Y94" s="57" t="s">
        <v>431</v>
      </c>
    </row>
    <row r="95" spans="1:25" ht="15" x14ac:dyDescent="0.25">
      <c r="A95">
        <v>2.5</v>
      </c>
      <c r="B95">
        <v>1.53</v>
      </c>
      <c r="C95" s="43">
        <f t="shared" si="9"/>
        <v>5.3594771241830097E-2</v>
      </c>
      <c r="D95" s="44">
        <f>IF(OR($A95="",$B95=""),"",A95*'MPTO_working_2-way'!$G94)</f>
        <v>2.6339869281045751</v>
      </c>
      <c r="E95" s="46">
        <f>IF(OR($A95="",$B95=""),"",B95*'MPTO_working_2-way'!$G94)</f>
        <v>1.6120000000000001</v>
      </c>
      <c r="F95" s="44">
        <f>IF(OR($A95="",$B95=""),"",'MPTO_working_2-way'!D94)</f>
        <v>2.679509632224168</v>
      </c>
      <c r="G95" s="46">
        <f>IF(OR($A95="",$B95=""),"",'MPTO_working_2-way'!E94)</f>
        <v>1.5954118873826904</v>
      </c>
      <c r="H95" s="44">
        <f>IF(OR($A95="",$B95=""),"",'OddsRatio_working_2-way'!M94)</f>
        <v>2.6823164622761335</v>
      </c>
      <c r="I95" s="44">
        <f>IF(OR($A95="",$B95=""),"",'OddsRatio_working_2-way'!N94)</f>
        <v>1.5944184833375672</v>
      </c>
      <c r="J95" s="44">
        <f>IF('Log_working_2-way'!$D94="","",A95^('Log_working_2-way'!$D94))</f>
        <v>2.7042054709323193</v>
      </c>
      <c r="K95" s="46">
        <f>IF('Log_working_2-way'!$D94="","",B95^('Log_working_2-way'!$D94))</f>
        <v>1.586783704812528</v>
      </c>
      <c r="L95" s="53">
        <f t="shared" si="10"/>
        <v>0.3796526054590571</v>
      </c>
      <c r="M95" s="53">
        <f t="shared" si="11"/>
        <v>0.6203473945409429</v>
      </c>
      <c r="N95" s="54">
        <v>192</v>
      </c>
      <c r="O95" s="54">
        <f t="shared" si="12"/>
        <v>115.2</v>
      </c>
      <c r="P95" s="54">
        <f t="shared" si="13"/>
        <v>66.509803921568619</v>
      </c>
      <c r="Q95" s="54">
        <f t="shared" si="14"/>
        <v>125.49019607843138</v>
      </c>
      <c r="R95" s="54">
        <f t="shared" si="15"/>
        <v>76.800000000000011</v>
      </c>
      <c r="S95" s="55">
        <f t="shared" si="16"/>
        <v>-10.290196078431379</v>
      </c>
      <c r="T95" s="55">
        <f t="shared" si="17"/>
        <v>-10.290196078431393</v>
      </c>
      <c r="U95" t="s">
        <v>397</v>
      </c>
      <c r="V95" t="s">
        <v>93</v>
      </c>
      <c r="W95" t="s">
        <v>414</v>
      </c>
      <c r="X95" s="81">
        <v>44470</v>
      </c>
      <c r="Y95" s="57" t="s">
        <v>419</v>
      </c>
    </row>
    <row r="96" spans="1:25" ht="15" x14ac:dyDescent="0.25">
      <c r="A96">
        <v>2.35</v>
      </c>
      <c r="B96">
        <v>1.57</v>
      </c>
      <c r="C96" s="43">
        <f t="shared" si="9"/>
        <v>6.2474590052852719E-2</v>
      </c>
      <c r="D96" s="44">
        <f>IF(OR($A96="",$B96=""),"",A96*'MPTO_working_2-way'!$G95)</f>
        <v>2.4968152866242042</v>
      </c>
      <c r="E96" s="46">
        <f>IF(OR($A96="",$B96=""),"",B96*'MPTO_working_2-way'!$G95)</f>
        <v>1.6680851063829789</v>
      </c>
      <c r="F96" s="44">
        <f>IF(OR($A96="",$B96=""),"",'MPTO_working_2-way'!D95)</f>
        <v>2.5361746004468122</v>
      </c>
      <c r="G96" s="46">
        <f>IF(OR($A96="",$B96=""),"",'MPTO_working_2-way'!E95)</f>
        <v>1.6509676697617184</v>
      </c>
      <c r="H96" s="44">
        <f>IF(OR($A96="",$B96=""),"",'OddsRatio_working_2-way'!M95)</f>
        <v>2.5389675281277309</v>
      </c>
      <c r="I96" s="44">
        <f>IF(OR($A96="",$B96=""),"",'OddsRatio_working_2-way'!N95)</f>
        <v>1.6497862896539313</v>
      </c>
      <c r="J96" s="44">
        <f>IF('Log_working_2-way'!$D95="","",A96^('Log_working_2-way'!$D95))</f>
        <v>2.5579404886095309</v>
      </c>
      <c r="K96" s="46">
        <f>IF('Log_working_2-way'!$D95="","",B96^('Log_working_2-way'!$D95))</f>
        <v>1.6418730415573635</v>
      </c>
      <c r="L96" s="53">
        <f t="shared" si="10"/>
        <v>0.40051020408163263</v>
      </c>
      <c r="M96" s="53">
        <f t="shared" si="11"/>
        <v>0.59948979591836726</v>
      </c>
      <c r="N96" s="54">
        <v>193</v>
      </c>
      <c r="O96" s="54">
        <f t="shared" si="12"/>
        <v>110.87234042553192</v>
      </c>
      <c r="P96" s="54">
        <f t="shared" si="13"/>
        <v>70.070063694267503</v>
      </c>
      <c r="Q96" s="54">
        <f t="shared" si="14"/>
        <v>122.92993630573248</v>
      </c>
      <c r="R96" s="54">
        <f t="shared" si="15"/>
        <v>82.127659574468083</v>
      </c>
      <c r="S96" s="55">
        <f t="shared" si="16"/>
        <v>-12.057595880200566</v>
      </c>
      <c r="T96" s="55">
        <f t="shared" si="17"/>
        <v>-12.05759588020058</v>
      </c>
      <c r="U96" t="s">
        <v>91</v>
      </c>
      <c r="V96" t="s">
        <v>398</v>
      </c>
      <c r="W96" t="s">
        <v>414</v>
      </c>
      <c r="X96" s="81">
        <v>44470</v>
      </c>
      <c r="Y96" s="57" t="s">
        <v>423</v>
      </c>
    </row>
    <row r="97" spans="1:25" ht="15" x14ac:dyDescent="0.25">
      <c r="A97">
        <v>1.6</v>
      </c>
      <c r="B97">
        <v>2.4900000000000002</v>
      </c>
      <c r="C97" s="43">
        <f t="shared" si="9"/>
        <v>2.6606425702811132E-2</v>
      </c>
      <c r="D97" s="44">
        <f>IF(OR($A97="",$B97=""),"",A97*'MPTO_working_2-way'!$G96)</f>
        <v>1.642570281124498</v>
      </c>
      <c r="E97" s="46">
        <f>IF(OR($A97="",$B97=""),"",B97*'MPTO_working_2-way'!$G96)</f>
        <v>2.5562499999999999</v>
      </c>
      <c r="F97" s="44">
        <f>IF(OR($A97="",$B97=""),"",'MPTO_working_2-way'!D96)</f>
        <v>1.6347968814115716</v>
      </c>
      <c r="G97" s="46">
        <f>IF(OR($A97="",$B97=""),"",'MPTO_working_2-way'!E96)</f>
        <v>2.5753070458952809</v>
      </c>
      <c r="H97" s="44">
        <f>IF(OR($A97="",$B97=""),"",'OddsRatio_working_2-way'!M96)</f>
        <v>1.6345743169703524</v>
      </c>
      <c r="I97" s="44">
        <f>IF(OR($A97="",$B97=""),"",'OddsRatio_working_2-way'!N96)</f>
        <v>2.5758595538097082</v>
      </c>
      <c r="J97" s="44">
        <f>IF('Log_working_2-way'!$D96="","",A97^('Log_working_2-way'!$D96))</f>
        <v>1.6310520901344163</v>
      </c>
      <c r="K97" s="46">
        <f>IF('Log_working_2-way'!$D96="","",B97^('Log_working_2-way'!$D96))</f>
        <v>2.5846552378694785</v>
      </c>
      <c r="L97" s="53">
        <f t="shared" si="10"/>
        <v>0.60880195599022002</v>
      </c>
      <c r="M97" s="53">
        <f t="shared" si="11"/>
        <v>0.39119804400977998</v>
      </c>
      <c r="N97" s="54">
        <v>194</v>
      </c>
      <c r="O97" s="54">
        <f t="shared" si="12"/>
        <v>72.750000000000028</v>
      </c>
      <c r="P97" s="54">
        <f t="shared" si="13"/>
        <v>116.08835341365463</v>
      </c>
      <c r="Q97" s="54">
        <f t="shared" si="14"/>
        <v>77.91164658634537</v>
      </c>
      <c r="R97" s="54">
        <f t="shared" si="15"/>
        <v>121.25</v>
      </c>
      <c r="S97" s="55">
        <f t="shared" si="16"/>
        <v>-5.1616465863453413</v>
      </c>
      <c r="T97" s="55">
        <f t="shared" si="17"/>
        <v>-5.1616465863453698</v>
      </c>
      <c r="U97" t="s">
        <v>102</v>
      </c>
      <c r="V97" t="s">
        <v>143</v>
      </c>
      <c r="W97" t="s">
        <v>310</v>
      </c>
      <c r="X97" s="81">
        <v>44470</v>
      </c>
      <c r="Y97" s="57" t="s">
        <v>420</v>
      </c>
    </row>
    <row r="98" spans="1:25" ht="15" x14ac:dyDescent="0.25">
      <c r="A98">
        <v>1.79</v>
      </c>
      <c r="B98">
        <v>2.12</v>
      </c>
      <c r="C98" s="43">
        <f t="shared" si="9"/>
        <v>3.0357331084642114E-2</v>
      </c>
      <c r="D98" s="44">
        <f>IF(OR($A98="",$B98=""),"",A98*'MPTO_working_2-way'!$G97)</f>
        <v>1.8443396226415094</v>
      </c>
      <c r="E98" s="46">
        <f>IF(OR($A98="",$B98=""),"",B98*'MPTO_working_2-way'!$G97)</f>
        <v>2.1843575418994412</v>
      </c>
      <c r="F98" s="44">
        <f>IF(OR($A98="",$B98=""),"",'MPTO_working_2-way'!D97)</f>
        <v>1.8399922420480992</v>
      </c>
      <c r="G98" s="46">
        <f>IF(OR($A98="",$B98=""),"",'MPTO_working_2-way'!E97)</f>
        <v>2.1904871854075272</v>
      </c>
      <c r="H98" s="44">
        <f>IF(OR($A98="",$B98=""),"",'OddsRatio_working_2-way'!M97)</f>
        <v>1.8398554297360612</v>
      </c>
      <c r="I98" s="44">
        <f>IF(OR($A98="",$B98=""),"",'OddsRatio_working_2-way'!N97)</f>
        <v>2.1906811155751749</v>
      </c>
      <c r="J98" s="44">
        <f>IF('Log_working_2-way'!$D97="","",A98^('Log_working_2-way'!$D97))</f>
        <v>1.8378863083703576</v>
      </c>
      <c r="K98" s="46">
        <f>IF('Log_working_2-way'!$D97="","",B98^('Log_working_2-way'!$D97))</f>
        <v>2.1934793420182777</v>
      </c>
      <c r="L98" s="53">
        <f t="shared" si="10"/>
        <v>0.5421994884910486</v>
      </c>
      <c r="M98" s="53">
        <f t="shared" si="11"/>
        <v>0.45780051150895146</v>
      </c>
      <c r="N98" s="54">
        <v>195</v>
      </c>
      <c r="O98" s="54">
        <f t="shared" si="12"/>
        <v>86.061452513966486</v>
      </c>
      <c r="P98" s="54">
        <f t="shared" si="13"/>
        <v>103.01886792452831</v>
      </c>
      <c r="Q98" s="54">
        <f t="shared" si="14"/>
        <v>91.981132075471692</v>
      </c>
      <c r="R98" s="54">
        <f t="shared" si="15"/>
        <v>108.93854748603351</v>
      </c>
      <c r="S98" s="55">
        <f t="shared" si="16"/>
        <v>-5.9196795615052054</v>
      </c>
      <c r="T98" s="55">
        <f t="shared" si="17"/>
        <v>-5.9196795615052054</v>
      </c>
      <c r="U98" t="s">
        <v>103</v>
      </c>
      <c r="V98" t="s">
        <v>51</v>
      </c>
      <c r="W98" t="s">
        <v>310</v>
      </c>
      <c r="X98" s="81">
        <v>44470</v>
      </c>
      <c r="Y98" s="57" t="s">
        <v>417</v>
      </c>
    </row>
    <row r="99" spans="1:25" ht="15" x14ac:dyDescent="0.25">
      <c r="A99">
        <v>1.93</v>
      </c>
      <c r="B99">
        <v>1.97</v>
      </c>
      <c r="C99" s="43">
        <f t="shared" si="9"/>
        <v>2.5748928223876311E-2</v>
      </c>
      <c r="D99" s="44">
        <f>IF(OR($A99="",$B99=""),"",A99*'MPTO_working_2-way'!$G98)</f>
        <v>1.9796954314720812</v>
      </c>
      <c r="E99" s="46">
        <f>IF(OR($A99="",$B99=""),"",B99*'MPTO_working_2-way'!$G98)</f>
        <v>2.0207253886010363</v>
      </c>
      <c r="F99" s="44">
        <f>IF(OR($A99="",$B99=""),"",'MPTO_working_2-way'!D98)</f>
        <v>1.9791780536685666</v>
      </c>
      <c r="G99" s="46">
        <f>IF(OR($A99="",$B99=""),"",'MPTO_working_2-way'!E98)</f>
        <v>2.0212647191728026</v>
      </c>
      <c r="H99" s="44">
        <f>IF(OR($A99="",$B99=""),"",'OddsRatio_working_2-way'!M98)</f>
        <v>1.9791643818062103</v>
      </c>
      <c r="I99" s="44">
        <f>IF(OR($A99="",$B99=""),"",'OddsRatio_working_2-way'!N98)</f>
        <v>2.021278978873144</v>
      </c>
      <c r="J99" s="44">
        <f>IF('Log_working_2-way'!$D98="","",A99^('Log_working_2-way'!$D98))</f>
        <v>1.9789304913693861</v>
      </c>
      <c r="K99" s="46">
        <f>IF('Log_working_2-way'!$D98="","",B99^('Log_working_2-way'!$D98))</f>
        <v>2.0215229873993761</v>
      </c>
      <c r="L99" s="53">
        <f t="shared" si="10"/>
        <v>0.50512820512820511</v>
      </c>
      <c r="M99" s="53">
        <f t="shared" si="11"/>
        <v>0.49487179487179483</v>
      </c>
      <c r="N99" s="54">
        <v>196</v>
      </c>
      <c r="O99" s="54">
        <f t="shared" si="12"/>
        <v>94.445595854922274</v>
      </c>
      <c r="P99" s="54">
        <f t="shared" si="13"/>
        <v>96.507614213197968</v>
      </c>
      <c r="Q99" s="54">
        <f t="shared" si="14"/>
        <v>99.492385786802018</v>
      </c>
      <c r="R99" s="54">
        <f t="shared" si="15"/>
        <v>101.55440414507774</v>
      </c>
      <c r="S99" s="55">
        <f t="shared" si="16"/>
        <v>-5.0467899318797436</v>
      </c>
      <c r="T99" s="55">
        <f t="shared" si="17"/>
        <v>-5.046789931879772</v>
      </c>
      <c r="U99" t="s">
        <v>141</v>
      </c>
      <c r="V99" t="s">
        <v>97</v>
      </c>
      <c r="W99" t="s">
        <v>310</v>
      </c>
      <c r="X99" s="81">
        <v>44470</v>
      </c>
      <c r="Y99" s="57" t="s">
        <v>428</v>
      </c>
    </row>
    <row r="100" spans="1:25" ht="15" x14ac:dyDescent="0.25">
      <c r="A100">
        <v>1.91</v>
      </c>
      <c r="B100">
        <v>2</v>
      </c>
      <c r="C100" s="43">
        <f t="shared" si="9"/>
        <v>2.3560209424083656E-2</v>
      </c>
      <c r="D100" s="44">
        <f>IF(OR($A100="",$B100=""),"",A100*'MPTO_working_2-way'!$G99)</f>
        <v>1.9549999999999996</v>
      </c>
      <c r="E100" s="46">
        <f>IF(OR($A100="",$B100=""),"",B100*'MPTO_working_2-way'!$G99)</f>
        <v>2.0471204188481673</v>
      </c>
      <c r="F100" s="44">
        <f>IF(OR($A100="",$B100=""),"",'MPTO_working_2-way'!D99)</f>
        <v>1.9539641943734012</v>
      </c>
      <c r="G100" s="46">
        <f>IF(OR($A100="",$B100=""),"",'MPTO_working_2-way'!E99)</f>
        <v>2.0482573726541551</v>
      </c>
      <c r="H100" s="44">
        <f>IF(OR($A100="",$B100=""),"",'OddsRatio_working_2-way'!M99)</f>
        <v>1.9539392014169454</v>
      </c>
      <c r="I100" s="44">
        <f>IF(OR($A100="",$B100=""),"",'OddsRatio_working_2-way'!N99)</f>
        <v>2.0482848367219182</v>
      </c>
      <c r="J100" s="44">
        <f>IF('Log_working_2-way'!$D99="","",A100^('Log_working_2-way'!$D99))</f>
        <v>1.95347196121136</v>
      </c>
      <c r="K100" s="46">
        <f>IF('Log_working_2-way'!$D99="","",B100^('Log_working_2-way'!$D99))</f>
        <v>2.0487985391091357</v>
      </c>
      <c r="L100" s="53">
        <f t="shared" si="10"/>
        <v>0.51150895140664976</v>
      </c>
      <c r="M100" s="53">
        <f t="shared" si="11"/>
        <v>0.48849104859335046</v>
      </c>
      <c r="N100" s="54">
        <v>197</v>
      </c>
      <c r="O100" s="54">
        <f t="shared" si="12"/>
        <v>93.858638743455487</v>
      </c>
      <c r="P100" s="54">
        <f t="shared" si="13"/>
        <v>98.5</v>
      </c>
      <c r="Q100" s="54">
        <f t="shared" si="14"/>
        <v>98.5</v>
      </c>
      <c r="R100" s="54">
        <f t="shared" si="15"/>
        <v>103.1413612565445</v>
      </c>
      <c r="S100" s="55">
        <f t="shared" si="16"/>
        <v>-4.6413612565445135</v>
      </c>
      <c r="T100" s="55">
        <f t="shared" si="17"/>
        <v>-4.6413612565444993</v>
      </c>
      <c r="U100" t="s">
        <v>142</v>
      </c>
      <c r="V100" t="s">
        <v>254</v>
      </c>
      <c r="W100" t="s">
        <v>310</v>
      </c>
      <c r="X100" s="81">
        <v>44470</v>
      </c>
      <c r="Y100" s="57" t="s">
        <v>429</v>
      </c>
    </row>
    <row r="101" spans="1:25" s="50" customFormat="1" ht="15" x14ac:dyDescent="0.25">
      <c r="A101">
        <v>1.75</v>
      </c>
      <c r="B101">
        <v>2.1800000000000002</v>
      </c>
      <c r="C101" s="43">
        <f t="shared" si="9"/>
        <v>3.0144167758846541E-2</v>
      </c>
      <c r="D101" s="44">
        <f>IF(OR($A101="",$B101=""),"",A101*'MPTO_working_2-way'!$G100)</f>
        <v>1.8027522935779814</v>
      </c>
      <c r="E101" s="46">
        <f>IF(OR($A101="",$B101=""),"",B101*'MPTO_working_2-way'!$G100)</f>
        <v>2.2457142857142856</v>
      </c>
      <c r="F101" s="44">
        <f>IF(OR($A101="",$B101=""),"",'MPTO_working_2-way'!D100)</f>
        <v>1.797408716136631</v>
      </c>
      <c r="G101" s="46">
        <f>IF(OR($A101="",$B101=""),"",'MPTO_working_2-way'!E100)</f>
        <v>2.2540620384047267</v>
      </c>
      <c r="H101" s="44">
        <f>IF(OR($A101="",$B101=""),"",'OddsRatio_working_2-way'!M100)</f>
        <v>1.797241005179101</v>
      </c>
      <c r="I101" s="44">
        <f>IF(OR($A101="",$B101=""),"",'OddsRatio_working_2-way'!N100)</f>
        <v>2.2543258481484516</v>
      </c>
      <c r="J101" s="44">
        <f>IF('Log_working_2-way'!$D100="","",A101^('Log_working_2-way'!$D100))</f>
        <v>1.7948212842092994</v>
      </c>
      <c r="K101" s="46">
        <f>IF('Log_working_2-way'!$D100="","",B101^('Log_working_2-way'!$D100))</f>
        <v>2.2581444657647705</v>
      </c>
      <c r="L101" s="53">
        <f t="shared" si="10"/>
        <v>0.55470737913486012</v>
      </c>
      <c r="M101" s="53">
        <f t="shared" si="11"/>
        <v>0.44529262086513999</v>
      </c>
      <c r="N101" s="54">
        <v>198</v>
      </c>
      <c r="O101" s="54">
        <f t="shared" si="12"/>
        <v>84.857142857142847</v>
      </c>
      <c r="P101" s="54">
        <f t="shared" si="13"/>
        <v>107.17431192660551</v>
      </c>
      <c r="Q101" s="54">
        <f t="shared" si="14"/>
        <v>90.825688073394488</v>
      </c>
      <c r="R101" s="54">
        <f t="shared" si="15"/>
        <v>113.14285714285714</v>
      </c>
      <c r="S101" s="55">
        <f t="shared" si="16"/>
        <v>-5.9685452162516412</v>
      </c>
      <c r="T101" s="55">
        <f t="shared" si="17"/>
        <v>-5.968545216251627</v>
      </c>
      <c r="U101" t="s">
        <v>94</v>
      </c>
      <c r="V101" t="s">
        <v>95</v>
      </c>
      <c r="W101" t="s">
        <v>310</v>
      </c>
      <c r="X101" s="81">
        <v>44470</v>
      </c>
      <c r="Y101" s="57" t="s">
        <v>427</v>
      </c>
    </row>
    <row r="102" spans="1:25" ht="15" x14ac:dyDescent="0.25">
      <c r="A102">
        <v>1.43</v>
      </c>
      <c r="B102">
        <v>2.79</v>
      </c>
      <c r="C102" s="43">
        <f t="shared" si="9"/>
        <v>5.772363836879979E-2</v>
      </c>
      <c r="D102" s="44">
        <f>IF(OR($A102="",$B102=""),"",A102*'MPTO_working_2-way'!$G101)</f>
        <v>1.5125448028673836</v>
      </c>
      <c r="E102" s="46">
        <f>IF(OR($A102="",$B102=""),"",B102*'MPTO_working_2-way'!$G101)</f>
        <v>2.9510489510489513</v>
      </c>
      <c r="F102" s="44">
        <f>IF(OR($A102="",$B102=""),"",'MPTO_working_2-way'!D101)</f>
        <v>1.4915602744079108</v>
      </c>
      <c r="G102" s="46">
        <f>IF(OR($A102="",$B102=""),"",'MPTO_working_2-way'!E101)</f>
        <v>3.0343385177016398</v>
      </c>
      <c r="H102" s="44">
        <f>IF(OR($A102="",$B102=""),"",'OddsRatio_working_2-way'!M101)</f>
        <v>1.4901259671626783</v>
      </c>
      <c r="I102" s="44">
        <f>IF(OR($A102="",$B102=""),"",'OddsRatio_working_2-way'!N101)</f>
        <v>3.0402918167934754</v>
      </c>
      <c r="J102" s="44">
        <f>IF('Log_working_2-way'!$D101="","",A102^('Log_working_2-way'!$D101))</f>
        <v>1.480412884637802</v>
      </c>
      <c r="K102" s="46">
        <f>IF('Log_working_2-way'!$D101="","",B102^('Log_working_2-way'!$D101))</f>
        <v>3.0815428394159143</v>
      </c>
      <c r="L102" s="53">
        <f t="shared" si="10"/>
        <v>0.66113744075829384</v>
      </c>
      <c r="M102" s="53">
        <f t="shared" si="11"/>
        <v>0.33886255924170616</v>
      </c>
      <c r="N102" s="54">
        <v>199</v>
      </c>
      <c r="O102" s="54">
        <f t="shared" si="12"/>
        <v>59.83916083916084</v>
      </c>
      <c r="P102" s="54">
        <f t="shared" si="13"/>
        <v>127.67383512544804</v>
      </c>
      <c r="Q102" s="54">
        <f t="shared" si="14"/>
        <v>71.326164874551964</v>
      </c>
      <c r="R102" s="54">
        <f t="shared" si="15"/>
        <v>139.16083916083917</v>
      </c>
      <c r="S102" s="55">
        <f t="shared" si="16"/>
        <v>-11.487004035391124</v>
      </c>
      <c r="T102" s="55">
        <f t="shared" si="17"/>
        <v>-11.487004035391138</v>
      </c>
      <c r="U102" t="s">
        <v>53</v>
      </c>
      <c r="V102" t="s">
        <v>101</v>
      </c>
      <c r="W102" t="s">
        <v>310</v>
      </c>
      <c r="X102" s="81">
        <v>44470</v>
      </c>
      <c r="Y102" s="57" t="s">
        <v>434</v>
      </c>
    </row>
    <row r="103" spans="1:25" ht="15" x14ac:dyDescent="0.25">
      <c r="A103">
        <v>1.61</v>
      </c>
      <c r="B103">
        <v>2.4</v>
      </c>
      <c r="C103" s="43">
        <f t="shared" si="9"/>
        <v>3.7784679089026829E-2</v>
      </c>
      <c r="D103" s="44">
        <f>IF(OR($A103="",$B103=""),"",A103*'MPTO_working_2-way'!$G102)</f>
        <v>1.6708333333333334</v>
      </c>
      <c r="E103" s="46">
        <f>IF(OR($A103="",$B103=""),"",B103*'MPTO_working_2-way'!$G102)</f>
        <v>2.4906832298136643</v>
      </c>
      <c r="F103" s="44">
        <f>IF(OR($A103="",$B103=""),"",'MPTO_working_2-way'!D102)</f>
        <v>1.6605070906746886</v>
      </c>
      <c r="G103" s="46">
        <f>IF(OR($A103="",$B103=""),"",'MPTO_working_2-way'!E102)</f>
        <v>2.5139882888744305</v>
      </c>
      <c r="H103" s="44">
        <f>IF(OR($A103="",$B103=""),"",'OddsRatio_working_2-way'!M102)</f>
        <v>1.660086574408453</v>
      </c>
      <c r="I103" s="44">
        <f>IF(OR($A103="",$B103=""),"",'OddsRatio_working_2-way'!N102)</f>
        <v>2.5149527937243179</v>
      </c>
      <c r="J103" s="44">
        <f>IF('Log_working_2-way'!$D102="","",A103^('Log_working_2-way'!$D102))</f>
        <v>1.6553816409506441</v>
      </c>
      <c r="K103" s="46">
        <f>IF('Log_working_2-way'!$D102="","",B103^('Log_working_2-way'!$D102))</f>
        <v>2.5258285211487945</v>
      </c>
      <c r="L103" s="53">
        <f t="shared" si="10"/>
        <v>0.59850374064837908</v>
      </c>
      <c r="M103" s="53">
        <f t="shared" si="11"/>
        <v>0.40149625935162098</v>
      </c>
      <c r="N103" s="54">
        <v>200</v>
      </c>
      <c r="O103" s="54">
        <f t="shared" si="12"/>
        <v>75.776397515527947</v>
      </c>
      <c r="P103" s="54">
        <f t="shared" si="13"/>
        <v>116.66666666666667</v>
      </c>
      <c r="Q103" s="54">
        <f t="shared" si="14"/>
        <v>83.333333333333343</v>
      </c>
      <c r="R103" s="54">
        <f t="shared" si="15"/>
        <v>124.22360248447204</v>
      </c>
      <c r="S103" s="55">
        <f t="shared" si="16"/>
        <v>-7.556935817805396</v>
      </c>
      <c r="T103" s="55">
        <f t="shared" si="17"/>
        <v>-7.5569358178053676</v>
      </c>
      <c r="U103" t="s">
        <v>257</v>
      </c>
      <c r="V103" t="s">
        <v>291</v>
      </c>
      <c r="W103" t="s">
        <v>312</v>
      </c>
      <c r="X103" s="81">
        <v>44470</v>
      </c>
      <c r="Y103" s="57" t="s">
        <v>417</v>
      </c>
    </row>
    <row r="104" spans="1:25" ht="15" x14ac:dyDescent="0.25">
      <c r="A104">
        <v>1.57</v>
      </c>
      <c r="B104">
        <v>2.5099999999999998</v>
      </c>
      <c r="C104" s="43">
        <f t="shared" si="9"/>
        <v>3.5349049661227649E-2</v>
      </c>
      <c r="D104" s="44">
        <f>IF(OR($A104="",$B104=""),"",A104*'MPTO_working_2-way'!$G103)</f>
        <v>1.6254980079681274</v>
      </c>
      <c r="E104" s="46">
        <f>IF(OR($A104="",$B104=""),"",B104*'MPTO_working_2-way'!$G103)</f>
        <v>2.5987261146496814</v>
      </c>
      <c r="F104" s="44">
        <f>IF(OR($A104="",$B104=""),"",'MPTO_working_2-way'!D103)</f>
        <v>1.6148093511176675</v>
      </c>
      <c r="G104" s="46">
        <f>IF(OR($A104="",$B104=""),"",'MPTO_working_2-way'!E103)</f>
        <v>2.6265204785550034</v>
      </c>
      <c r="H104" s="44">
        <f>IF(OR($A104="",$B104=""),"",'OddsRatio_working_2-way'!M103)</f>
        <v>1.6143968129056414</v>
      </c>
      <c r="I104" s="44">
        <f>IF(OR($A104="",$B104=""),"",'OddsRatio_working_2-way'!N103)</f>
        <v>2.6276126096272243</v>
      </c>
      <c r="J104" s="44">
        <f>IF('Log_working_2-way'!$D103="","",A104^('Log_working_2-way'!$D103))</f>
        <v>1.6095273078692256</v>
      </c>
      <c r="K104" s="46">
        <f>IF('Log_working_2-way'!$D103="","",B104^('Log_working_2-way'!$D103))</f>
        <v>2.6406155837309813</v>
      </c>
      <c r="L104" s="53">
        <f t="shared" si="10"/>
        <v>0.61519607843137258</v>
      </c>
      <c r="M104" s="53">
        <f t="shared" si="11"/>
        <v>0.38480392156862747</v>
      </c>
      <c r="N104" s="54">
        <v>201</v>
      </c>
      <c r="O104" s="54">
        <f t="shared" si="12"/>
        <v>72.974522292993626</v>
      </c>
      <c r="P104" s="54">
        <f t="shared" si="13"/>
        <v>120.92031872509959</v>
      </c>
      <c r="Q104" s="54">
        <f t="shared" si="14"/>
        <v>80.079681274900409</v>
      </c>
      <c r="R104" s="54">
        <f t="shared" si="15"/>
        <v>128.02547770700636</v>
      </c>
      <c r="S104" s="55">
        <f t="shared" si="16"/>
        <v>-7.1051589819067829</v>
      </c>
      <c r="T104" s="55">
        <f t="shared" si="17"/>
        <v>-7.1051589819067686</v>
      </c>
      <c r="U104" t="s">
        <v>294</v>
      </c>
      <c r="V104" t="s">
        <v>264</v>
      </c>
      <c r="W104" t="s">
        <v>312</v>
      </c>
      <c r="X104" s="81">
        <v>44470</v>
      </c>
      <c r="Y104" s="57" t="s">
        <v>422</v>
      </c>
    </row>
    <row r="105" spans="1:25" ht="15" x14ac:dyDescent="0.25">
      <c r="A105">
        <v>1.69</v>
      </c>
      <c r="B105">
        <v>2.25</v>
      </c>
      <c r="C105" s="43">
        <f t="shared" si="9"/>
        <v>3.6160420775805502E-2</v>
      </c>
      <c r="D105" s="44">
        <f>IF(OR($A105="",$B105=""),"",A105*'MPTO_working_2-way'!$G104)</f>
        <v>1.7511111111111113</v>
      </c>
      <c r="E105" s="46">
        <f>IF(OR($A105="",$B105=""),"",B105*'MPTO_working_2-way'!$G104)</f>
        <v>2.3313609467455625</v>
      </c>
      <c r="F105" s="44">
        <f>IF(OR($A105="",$B105=""),"",'MPTO_working_2-way'!D104)</f>
        <v>1.7432664756446994</v>
      </c>
      <c r="G105" s="46">
        <f>IF(OR($A105="",$B105=""),"",'MPTO_working_2-way'!E104)</f>
        <v>2.3454124903623752</v>
      </c>
      <c r="H105" s="44">
        <f>IF(OR($A105="",$B105=""),"",'OddsRatio_working_2-way'!M104)</f>
        <v>1.7429670248402687</v>
      </c>
      <c r="I105" s="44">
        <f>IF(OR($A105="",$B105=""),"",'OddsRatio_working_2-way'!N104)</f>
        <v>2.3459547551454145</v>
      </c>
      <c r="J105" s="44">
        <f>IF('Log_working_2-way'!$D104="","",A105^('Log_working_2-way'!$D104))</f>
        <v>1.7393999014212567</v>
      </c>
      <c r="K105" s="46">
        <f>IF('Log_working_2-way'!$D104="","",B105^('Log_working_2-way'!$D104))</f>
        <v>2.3524481110664444</v>
      </c>
      <c r="L105" s="53">
        <f t="shared" si="10"/>
        <v>0.57106598984771573</v>
      </c>
      <c r="M105" s="53">
        <f t="shared" si="11"/>
        <v>0.42893401015228422</v>
      </c>
      <c r="N105" s="54">
        <v>202</v>
      </c>
      <c r="O105" s="54">
        <f t="shared" si="12"/>
        <v>82.473372781065095</v>
      </c>
      <c r="P105" s="54">
        <f t="shared" si="13"/>
        <v>112.22222222222221</v>
      </c>
      <c r="Q105" s="54">
        <f t="shared" si="14"/>
        <v>89.777777777777771</v>
      </c>
      <c r="R105" s="54">
        <f t="shared" si="15"/>
        <v>119.52662721893492</v>
      </c>
      <c r="S105" s="55">
        <f t="shared" si="16"/>
        <v>-7.3044049967126767</v>
      </c>
      <c r="T105" s="55">
        <f t="shared" si="17"/>
        <v>-7.3044049967127052</v>
      </c>
      <c r="U105" t="s">
        <v>259</v>
      </c>
      <c r="V105" t="s">
        <v>297</v>
      </c>
      <c r="W105" t="s">
        <v>312</v>
      </c>
      <c r="X105" s="81">
        <v>44470</v>
      </c>
      <c r="Y105" s="57" t="s">
        <v>429</v>
      </c>
    </row>
    <row r="106" spans="1:25" ht="15" x14ac:dyDescent="0.25">
      <c r="A106">
        <v>1.53</v>
      </c>
      <c r="B106">
        <v>2.61</v>
      </c>
      <c r="C106" s="43">
        <f t="shared" si="9"/>
        <v>3.6736533693937368E-2</v>
      </c>
      <c r="D106" s="44">
        <f>IF(OR($A106="",$B106=""),"",A106*'MPTO_working_2-way'!$G105)</f>
        <v>1.5862068965517242</v>
      </c>
      <c r="E106" s="46">
        <f>IF(OR($A106="",$B106=""),"",B106*'MPTO_working_2-way'!$G105)</f>
        <v>2.7058823529411762</v>
      </c>
      <c r="F106" s="44">
        <f>IF(OR($A106="",$B106=""),"",'MPTO_working_2-way'!D105)</f>
        <v>1.5742416178818521</v>
      </c>
      <c r="G106" s="46">
        <f>IF(OR($A106="",$B106=""),"",'MPTO_working_2-way'!E105)</f>
        <v>2.7414272474513437</v>
      </c>
      <c r="H106" s="44">
        <f>IF(OR($A106="",$B106=""),"",'OddsRatio_working_2-way'!M105)</f>
        <v>1.5737530362306167</v>
      </c>
      <c r="I106" s="44">
        <f>IF(OR($A106="",$B106=""),"",'OddsRatio_working_2-way'!N105)</f>
        <v>2.7429101666628148</v>
      </c>
      <c r="J106" s="44">
        <f>IF('Log_working_2-way'!$D105="","",A106^('Log_working_2-way'!$D105))</f>
        <v>1.5682892622360389</v>
      </c>
      <c r="K106" s="46">
        <f>IF('Log_working_2-way'!$D105="","",B106^('Log_working_2-way'!$D105))</f>
        <v>2.7596672442217889</v>
      </c>
      <c r="L106" s="53">
        <f t="shared" si="10"/>
        <v>0.63043478260869568</v>
      </c>
      <c r="M106" s="53">
        <f t="shared" si="11"/>
        <v>0.36956521739130438</v>
      </c>
      <c r="N106" s="54">
        <v>203</v>
      </c>
      <c r="O106" s="54">
        <f t="shared" si="12"/>
        <v>70.320261437908513</v>
      </c>
      <c r="P106" s="54">
        <f t="shared" si="13"/>
        <v>125.2222222222222</v>
      </c>
      <c r="Q106" s="54">
        <f t="shared" si="14"/>
        <v>77.777777777777786</v>
      </c>
      <c r="R106" s="54">
        <f t="shared" si="15"/>
        <v>132.6797385620915</v>
      </c>
      <c r="S106" s="55">
        <f t="shared" si="16"/>
        <v>-7.4575163398692723</v>
      </c>
      <c r="T106" s="55">
        <f t="shared" si="17"/>
        <v>-7.4575163398693007</v>
      </c>
      <c r="U106" t="s">
        <v>293</v>
      </c>
      <c r="V106" t="s">
        <v>262</v>
      </c>
      <c r="W106" t="s">
        <v>312</v>
      </c>
      <c r="X106" s="81">
        <v>44470</v>
      </c>
      <c r="Y106" s="57" t="s">
        <v>420</v>
      </c>
    </row>
    <row r="107" spans="1:25" ht="15" x14ac:dyDescent="0.25">
      <c r="A107">
        <v>2.4900000000000002</v>
      </c>
      <c r="B107">
        <v>1.57</v>
      </c>
      <c r="C107" s="43">
        <f t="shared" si="9"/>
        <v>3.8549100862046881E-2</v>
      </c>
      <c r="D107" s="44">
        <f>IF(OR($A107="",$B107=""),"",A107*'MPTO_working_2-way'!$G106)</f>
        <v>2.5859872611464971</v>
      </c>
      <c r="E107" s="46">
        <f>IF(OR($A107="",$B107=""),"",B107*'MPTO_working_2-way'!$G106)</f>
        <v>1.6305220883534137</v>
      </c>
      <c r="F107" s="44">
        <f>IF(OR($A107="",$B107=""),"",'MPTO_working_2-way'!D106)</f>
        <v>2.6155287190981165</v>
      </c>
      <c r="G107" s="46">
        <f>IF(OR($A107="",$B107=""),"",'MPTO_working_2-way'!E106)</f>
        <v>1.6189924005549459</v>
      </c>
      <c r="H107" s="44">
        <f>IF(OR($A107="",$B107=""),"",'OddsRatio_working_2-way'!M106)</f>
        <v>2.6167977881353308</v>
      </c>
      <c r="I107" s="44">
        <f>IF(OR($A107="",$B107=""),"",'OddsRatio_working_2-way'!N106)</f>
        <v>1.6185065364007643</v>
      </c>
      <c r="J107" s="44">
        <f>IF('Log_working_2-way'!$D106="","",A107^('Log_working_2-way'!$D106))</f>
        <v>2.6306681131242473</v>
      </c>
      <c r="K107" s="46">
        <f>IF('Log_working_2-way'!$D106="","",B107^('Log_working_2-way'!$D106))</f>
        <v>1.6132455721377705</v>
      </c>
      <c r="L107" s="53">
        <f t="shared" si="10"/>
        <v>0.38669950738916253</v>
      </c>
      <c r="M107" s="53">
        <f t="shared" si="11"/>
        <v>0.61330049261083741</v>
      </c>
      <c r="N107" s="54">
        <v>204</v>
      </c>
      <c r="O107" s="54">
        <f t="shared" si="12"/>
        <v>122.0722891566265</v>
      </c>
      <c r="P107" s="54">
        <f t="shared" si="13"/>
        <v>74.063694267515942</v>
      </c>
      <c r="Q107" s="54">
        <f t="shared" si="14"/>
        <v>129.93630573248407</v>
      </c>
      <c r="R107" s="54">
        <f t="shared" si="15"/>
        <v>81.927710843373475</v>
      </c>
      <c r="S107" s="55">
        <f t="shared" si="16"/>
        <v>-7.8640165758575762</v>
      </c>
      <c r="T107" s="55">
        <f t="shared" si="17"/>
        <v>-7.8640165758575336</v>
      </c>
      <c r="U107" t="s">
        <v>399</v>
      </c>
      <c r="V107" t="s">
        <v>171</v>
      </c>
      <c r="W107" t="s">
        <v>313</v>
      </c>
      <c r="X107" s="81">
        <v>44470</v>
      </c>
      <c r="Y107" s="57" t="s">
        <v>434</v>
      </c>
    </row>
    <row r="108" spans="1:25" ht="15" x14ac:dyDescent="0.25">
      <c r="A108">
        <v>2.73</v>
      </c>
      <c r="B108">
        <v>1.49</v>
      </c>
      <c r="C108" s="43">
        <f t="shared" si="9"/>
        <v>3.7441305897681687E-2</v>
      </c>
      <c r="D108" s="44">
        <f>IF(OR($A108="",$B108=""),"",A108*'MPTO_working_2-way'!$G107)</f>
        <v>2.8322147651006708</v>
      </c>
      <c r="E108" s="46">
        <f>IF(OR($A108="",$B108=""),"",B108*'MPTO_working_2-way'!$G107)</f>
        <v>1.5457875457875456</v>
      </c>
      <c r="F108" s="44">
        <f>IF(OR($A108="",$B108=""),"",'MPTO_working_2-way'!D107)</f>
        <v>2.8770378753050179</v>
      </c>
      <c r="G108" s="46">
        <f>IF(OR($A108="",$B108=""),"",'MPTO_working_2-way'!E107)</f>
        <v>1.5327543003560864</v>
      </c>
      <c r="H108" s="44">
        <f>IF(OR($A108="",$B108=""),"",'OddsRatio_working_2-way'!M107)</f>
        <v>2.8789923482808439</v>
      </c>
      <c r="I108" s="44">
        <f>IF(OR($A108="",$B108=""),"",'OddsRatio_working_2-way'!N107)</f>
        <v>1.5322001448887936</v>
      </c>
      <c r="J108" s="44">
        <f>IF('Log_working_2-way'!$D107="","",A108^('Log_working_2-way'!$D107))</f>
        <v>2.9002958559251169</v>
      </c>
      <c r="K108" s="46">
        <f>IF('Log_working_2-way'!$D107="","",B108^('Log_working_2-way'!$D107))</f>
        <v>1.5262338476830128</v>
      </c>
      <c r="L108" s="53">
        <f t="shared" si="10"/>
        <v>0.35308056872037918</v>
      </c>
      <c r="M108" s="53">
        <f t="shared" si="11"/>
        <v>0.64691943127962093</v>
      </c>
      <c r="N108" s="54">
        <v>205</v>
      </c>
      <c r="O108" s="54">
        <f t="shared" si="12"/>
        <v>129.90842490842491</v>
      </c>
      <c r="P108" s="54">
        <f t="shared" si="13"/>
        <v>67.416107382550337</v>
      </c>
      <c r="Q108" s="54">
        <f t="shared" si="14"/>
        <v>137.58389261744966</v>
      </c>
      <c r="R108" s="54">
        <f t="shared" si="15"/>
        <v>75.091575091575081</v>
      </c>
      <c r="S108" s="55">
        <f t="shared" si="16"/>
        <v>-7.6754677090247583</v>
      </c>
      <c r="T108" s="55">
        <f t="shared" si="17"/>
        <v>-7.6754677090247441</v>
      </c>
      <c r="U108" t="s">
        <v>185</v>
      </c>
      <c r="V108" t="s">
        <v>174</v>
      </c>
      <c r="W108" t="s">
        <v>313</v>
      </c>
      <c r="X108" s="81">
        <v>44470</v>
      </c>
      <c r="Y108" s="57" t="s">
        <v>417</v>
      </c>
    </row>
    <row r="109" spans="1:25" ht="15" x14ac:dyDescent="0.25">
      <c r="A109">
        <v>1.88</v>
      </c>
      <c r="B109">
        <v>2</v>
      </c>
      <c r="C109" s="43">
        <f t="shared" si="9"/>
        <v>3.1914893617021267E-2</v>
      </c>
      <c r="D109" s="44">
        <f>IF(OR($A109="",$B109=""),"",A109*'MPTO_working_2-way'!$G108)</f>
        <v>1.94</v>
      </c>
      <c r="E109" s="46">
        <f>IF(OR($A109="",$B109=""),"",B109*'MPTO_working_2-way'!$G108)</f>
        <v>2.0638297872340425</v>
      </c>
      <c r="F109" s="44">
        <f>IF(OR($A109="",$B109=""),"",'MPTO_working_2-way'!D108)</f>
        <v>1.9381443298969072</v>
      </c>
      <c r="G109" s="46">
        <f>IF(OR($A109="",$B109=""),"",'MPTO_working_2-way'!E108)</f>
        <v>2.0659340659340657</v>
      </c>
      <c r="H109" s="44">
        <f>IF(OR($A109="",$B109=""),"",'OddsRatio_working_2-way'!M108)</f>
        <v>1.9380831519646857</v>
      </c>
      <c r="I109" s="44">
        <f>IF(OR($A109="",$B109=""),"",'OddsRatio_working_2-way'!N108)</f>
        <v>2.0660035817780522</v>
      </c>
      <c r="J109" s="44">
        <f>IF('Log_working_2-way'!$D108="","",A109^('Log_working_2-way'!$D108))</f>
        <v>1.9372406373367297</v>
      </c>
      <c r="K109" s="46">
        <f>IF('Log_working_2-way'!$D108="","",B109^('Log_working_2-way'!$D108))</f>
        <v>2.0669618454035223</v>
      </c>
      <c r="L109" s="53">
        <f t="shared" si="10"/>
        <v>0.51546391752577325</v>
      </c>
      <c r="M109" s="53">
        <f t="shared" si="11"/>
        <v>0.4845360824742268</v>
      </c>
      <c r="N109" s="54">
        <v>206</v>
      </c>
      <c r="O109" s="54">
        <f t="shared" si="12"/>
        <v>96.425531914893597</v>
      </c>
      <c r="P109" s="54">
        <f t="shared" si="13"/>
        <v>103</v>
      </c>
      <c r="Q109" s="54">
        <f t="shared" si="14"/>
        <v>103</v>
      </c>
      <c r="R109" s="54">
        <f t="shared" si="15"/>
        <v>109.57446808510637</v>
      </c>
      <c r="S109" s="55">
        <f t="shared" si="16"/>
        <v>-6.5744680851064032</v>
      </c>
      <c r="T109" s="55">
        <f t="shared" si="17"/>
        <v>-6.5744680851063748</v>
      </c>
      <c r="U109" t="s">
        <v>299</v>
      </c>
      <c r="V109" t="s">
        <v>265</v>
      </c>
      <c r="W109" t="s">
        <v>314</v>
      </c>
      <c r="X109" s="81">
        <v>44470</v>
      </c>
      <c r="Y109" s="57" t="s">
        <v>428</v>
      </c>
    </row>
    <row r="110" spans="1:25" ht="15" x14ac:dyDescent="0.25">
      <c r="A110">
        <v>2.13</v>
      </c>
      <c r="B110">
        <v>1.77</v>
      </c>
      <c r="C110" s="43">
        <f t="shared" si="9"/>
        <v>3.4455319487546765E-2</v>
      </c>
      <c r="D110" s="44">
        <f>IF(OR($A110="",$B110=""),"",A110*'MPTO_working_2-way'!$G109)</f>
        <v>2.2033898305084745</v>
      </c>
      <c r="E110" s="46">
        <f>IF(OR($A110="",$B110=""),"",B110*'MPTO_working_2-way'!$G109)</f>
        <v>1.8309859154929577</v>
      </c>
      <c r="F110" s="44">
        <f>IF(OR($A110="",$B110=""),"",'MPTO_working_2-way'!D109)</f>
        <v>2.2111375032990233</v>
      </c>
      <c r="G110" s="46">
        <f>IF(OR($A110="",$B110=""),"",'MPTO_working_2-way'!E109)</f>
        <v>1.8256700806275876</v>
      </c>
      <c r="H110" s="44">
        <f>IF(OR($A110="",$B110=""),"",'OddsRatio_working_2-way'!M109)</f>
        <v>2.2114175446692466</v>
      </c>
      <c r="I110" s="44">
        <f>IF(OR($A110="",$B110=""),"",'OddsRatio_working_2-way'!N109)</f>
        <v>1.8254792118542653</v>
      </c>
      <c r="J110" s="44">
        <f>IF('Log_working_2-way'!$D109="","",A110^('Log_working_2-way'!$D109))</f>
        <v>2.2149715784230573</v>
      </c>
      <c r="K110" s="46">
        <f>IF('Log_working_2-way'!$D109="","",B110^('Log_working_2-way'!$D109))</f>
        <v>1.8230645208160881</v>
      </c>
      <c r="L110" s="53">
        <f t="shared" si="10"/>
        <v>0.45384615384615384</v>
      </c>
      <c r="M110" s="53">
        <f t="shared" si="11"/>
        <v>0.5461538461538461</v>
      </c>
      <c r="N110" s="54">
        <v>207</v>
      </c>
      <c r="O110" s="54">
        <f t="shared" si="12"/>
        <v>109.81690140845069</v>
      </c>
      <c r="P110" s="54">
        <f t="shared" si="13"/>
        <v>90.050847457627114</v>
      </c>
      <c r="Q110" s="54">
        <f t="shared" si="14"/>
        <v>116.94915254237289</v>
      </c>
      <c r="R110" s="54">
        <f t="shared" si="15"/>
        <v>97.183098591549296</v>
      </c>
      <c r="S110" s="55">
        <f t="shared" si="16"/>
        <v>-7.1322511339221961</v>
      </c>
      <c r="T110" s="55">
        <f t="shared" si="17"/>
        <v>-7.1322511339221819</v>
      </c>
      <c r="U110" t="s">
        <v>304</v>
      </c>
      <c r="V110" t="s">
        <v>267</v>
      </c>
      <c r="W110" t="s">
        <v>314</v>
      </c>
      <c r="X110" s="81">
        <v>44470</v>
      </c>
      <c r="Y110" s="57" t="s">
        <v>434</v>
      </c>
    </row>
    <row r="111" spans="1:25" ht="15" x14ac:dyDescent="0.25">
      <c r="A111">
        <v>2.1</v>
      </c>
      <c r="B111">
        <v>1.83</v>
      </c>
      <c r="C111" s="43">
        <f t="shared" si="9"/>
        <v>2.2638563622169983E-2</v>
      </c>
      <c r="D111" s="44">
        <f>IF(OR($A111="",$B111=""),"",A111*'MPTO_working_2-way'!$G110)</f>
        <v>2.1475409836065569</v>
      </c>
      <c r="E111" s="46">
        <f>IF(OR($A111="",$B111=""),"",B111*'MPTO_working_2-way'!$G110)</f>
        <v>1.8714285714285712</v>
      </c>
      <c r="F111" s="44">
        <f>IF(OR($A111="",$B111=""),"",'MPTO_working_2-way'!D110)</f>
        <v>2.1511335012594457</v>
      </c>
      <c r="G111" s="46">
        <f>IF(OR($A111="",$B111=""),"",'MPTO_working_2-way'!E110)</f>
        <v>1.8687089715536103</v>
      </c>
      <c r="H111" s="44">
        <f>IF(OR($A111="",$B111=""),"",'OddsRatio_working_2-way'!M110)</f>
        <v>2.1512172709003607</v>
      </c>
      <c r="I111" s="44">
        <f>IF(OR($A111="",$B111=""),"",'OddsRatio_working_2-way'!N110)</f>
        <v>1.8686457589520908</v>
      </c>
      <c r="J111" s="44">
        <f>IF('Log_working_2-way'!$D110="","",A111^('Log_working_2-way'!$D110))</f>
        <v>2.1528431037543019</v>
      </c>
      <c r="K111" s="46">
        <f>IF('Log_working_2-way'!$D110="","",B111^('Log_working_2-way'!$D110))</f>
        <v>1.8674207242455094</v>
      </c>
      <c r="L111" s="53">
        <f t="shared" si="10"/>
        <v>0.46564885496183217</v>
      </c>
      <c r="M111" s="53">
        <f t="shared" si="11"/>
        <v>0.53435114503816805</v>
      </c>
      <c r="N111" s="54">
        <v>208</v>
      </c>
      <c r="O111" s="54">
        <f t="shared" si="12"/>
        <v>108.95238095238095</v>
      </c>
      <c r="P111" s="54">
        <f t="shared" si="13"/>
        <v>94.338797814207638</v>
      </c>
      <c r="Q111" s="54">
        <f t="shared" si="14"/>
        <v>113.66120218579233</v>
      </c>
      <c r="R111" s="54">
        <f t="shared" si="15"/>
        <v>99.047619047619037</v>
      </c>
      <c r="S111" s="55">
        <f t="shared" si="16"/>
        <v>-4.7088212334113848</v>
      </c>
      <c r="T111" s="55">
        <f t="shared" si="17"/>
        <v>-4.708821233411399</v>
      </c>
      <c r="U111" t="s">
        <v>153</v>
      </c>
      <c r="V111" t="s">
        <v>150</v>
      </c>
      <c r="W111" t="s">
        <v>315</v>
      </c>
      <c r="X111" s="81">
        <v>44470</v>
      </c>
      <c r="Y111" s="57" t="s">
        <v>429</v>
      </c>
    </row>
    <row r="112" spans="1:25" ht="15" x14ac:dyDescent="0.25">
      <c r="A112">
        <v>3.05</v>
      </c>
      <c r="B112">
        <v>1.42</v>
      </c>
      <c r="C112" s="43">
        <f t="shared" si="9"/>
        <v>3.2094204571692542E-2</v>
      </c>
      <c r="D112" s="44">
        <f>IF(OR($A112="",$B112=""),"",A112*'MPTO_working_2-way'!$G111)</f>
        <v>3.147887323943662</v>
      </c>
      <c r="E112" s="46">
        <f>IF(OR($A112="",$B112=""),"",B112*'MPTO_working_2-way'!$G111)</f>
        <v>1.4655737704918033</v>
      </c>
      <c r="F112" s="44">
        <f>IF(OR($A112="",$B112=""),"",'MPTO_working_2-way'!D111)</f>
        <v>3.206960385042577</v>
      </c>
      <c r="G112" s="46">
        <f>IF(OR($A112="",$B112=""),"",'MPTO_working_2-way'!E111)</f>
        <v>1.4531118939775205</v>
      </c>
      <c r="H112" s="44">
        <f>IF(OR($A112="",$B112=""),"",'OddsRatio_working_2-way'!M111)</f>
        <v>3.2092877542213425</v>
      </c>
      <c r="I112" s="44">
        <f>IF(OR($A112="",$B112=""),"",'OddsRatio_working_2-way'!N111)</f>
        <v>1.4526345642794944</v>
      </c>
      <c r="J112" s="44">
        <f>IF('Log_working_2-way'!$D111="","",A112^('Log_working_2-way'!$D111))</f>
        <v>3.2376076538224252</v>
      </c>
      <c r="K112" s="46">
        <f>IF('Log_working_2-way'!$D111="","",B112^('Log_working_2-way'!$D111))</f>
        <v>1.4469058721225962</v>
      </c>
      <c r="L112" s="53">
        <f t="shared" si="10"/>
        <v>0.31767337807606266</v>
      </c>
      <c r="M112" s="53">
        <f t="shared" si="11"/>
        <v>0.68232662192393734</v>
      </c>
      <c r="N112" s="54">
        <v>209</v>
      </c>
      <c r="O112" s="54">
        <f t="shared" si="12"/>
        <v>140.47540983606555</v>
      </c>
      <c r="P112" s="54">
        <f t="shared" si="13"/>
        <v>61.81690140845069</v>
      </c>
      <c r="Q112" s="54">
        <f t="shared" si="14"/>
        <v>147.18309859154931</v>
      </c>
      <c r="R112" s="54">
        <f t="shared" si="15"/>
        <v>68.524590163934434</v>
      </c>
      <c r="S112" s="55">
        <f t="shared" si="16"/>
        <v>-6.7076887554837583</v>
      </c>
      <c r="T112" s="55">
        <f t="shared" si="17"/>
        <v>-6.7076887554837441</v>
      </c>
      <c r="U112" t="s">
        <v>63</v>
      </c>
      <c r="V112" t="s">
        <v>179</v>
      </c>
      <c r="W112" t="s">
        <v>315</v>
      </c>
      <c r="X112" s="81">
        <v>44470</v>
      </c>
      <c r="Y112" s="57" t="s">
        <v>434</v>
      </c>
    </row>
    <row r="113" spans="1:25" ht="15" x14ac:dyDescent="0.25">
      <c r="A113">
        <v>3.21</v>
      </c>
      <c r="B113">
        <v>1.38</v>
      </c>
      <c r="C113" s="43">
        <f t="shared" si="9"/>
        <v>3.616416091019925E-2</v>
      </c>
      <c r="D113" s="44">
        <f>IF(OR($A113="",$B113=""),"",A113*'MPTO_working_2-way'!$G112)</f>
        <v>3.3260869565217397</v>
      </c>
      <c r="E113" s="46">
        <f>IF(OR($A113="",$B113=""),"",B113*'MPTO_working_2-way'!$G112)</f>
        <v>1.4299065420560748</v>
      </c>
      <c r="F113" s="44">
        <f>IF(OR($A113="",$B113=""),"",'MPTO_working_2-way'!D112)</f>
        <v>3.407800600046158</v>
      </c>
      <c r="G113" s="46">
        <f>IF(OR($A113="",$B113=""),"",'MPTO_working_2-way'!E112)</f>
        <v>1.4153167832838109</v>
      </c>
      <c r="H113" s="44">
        <f>IF(OR($A113="",$B113=""),"",'OddsRatio_working_2-way'!M112)</f>
        <v>3.4115947988176241</v>
      </c>
      <c r="I113" s="44">
        <f>IF(OR($A113="",$B113=""),"",'OddsRatio_working_2-way'!N112)</f>
        <v>1.4146633590727133</v>
      </c>
      <c r="J113" s="44">
        <f>IF('Log_working_2-way'!$D112="","",A113^('Log_working_2-way'!$D112))</f>
        <v>3.4514640175641289</v>
      </c>
      <c r="K113" s="46">
        <f>IF('Log_working_2-way'!$D112="","",B113^('Log_working_2-way'!$D112))</f>
        <v>1.4079195096619959</v>
      </c>
      <c r="L113" s="53">
        <f t="shared" si="10"/>
        <v>0.30065359477124176</v>
      </c>
      <c r="M113" s="53">
        <f t="shared" si="11"/>
        <v>0.69934640522875813</v>
      </c>
      <c r="N113" s="54">
        <v>210</v>
      </c>
      <c r="O113" s="54">
        <f t="shared" si="12"/>
        <v>144.57943925233644</v>
      </c>
      <c r="P113" s="54">
        <f t="shared" si="13"/>
        <v>57.826086956521713</v>
      </c>
      <c r="Q113" s="54">
        <f t="shared" si="14"/>
        <v>152.17391304347828</v>
      </c>
      <c r="R113" s="54">
        <f t="shared" si="15"/>
        <v>65.420560747663544</v>
      </c>
      <c r="S113" s="55">
        <f t="shared" si="16"/>
        <v>-7.5944737911418372</v>
      </c>
      <c r="T113" s="55">
        <f t="shared" si="17"/>
        <v>-7.5944737911418301</v>
      </c>
      <c r="U113" t="s">
        <v>59</v>
      </c>
      <c r="V113" t="s">
        <v>112</v>
      </c>
      <c r="W113" t="s">
        <v>315</v>
      </c>
      <c r="X113" s="81">
        <v>44470</v>
      </c>
      <c r="Y113" s="57" t="s">
        <v>433</v>
      </c>
    </row>
    <row r="114" spans="1:25" ht="15" x14ac:dyDescent="0.25">
      <c r="A114">
        <v>2.2400000000000002</v>
      </c>
      <c r="B114">
        <v>1.71</v>
      </c>
      <c r="C114" s="43">
        <f t="shared" si="9"/>
        <v>3.1223893065998265E-2</v>
      </c>
      <c r="D114" s="44">
        <f>IF(OR($A114="",$B114=""),"",A114*'MPTO_working_2-way'!$G113)</f>
        <v>2.3099415204678362</v>
      </c>
      <c r="E114" s="46">
        <f>IF(OR($A114="",$B114=""),"",B114*'MPTO_working_2-way'!$G113)</f>
        <v>1.763392857142857</v>
      </c>
      <c r="F114" s="44">
        <f>IF(OR($A114="",$B114=""),"",'MPTO_working_2-way'!D113)</f>
        <v>2.3211731911283482</v>
      </c>
      <c r="G114" s="46">
        <f>IF(OR($A114="",$B114=""),"",'MPTO_working_2-way'!E113)</f>
        <v>1.7569030364186771</v>
      </c>
      <c r="H114" s="44">
        <f>IF(OR($A114="",$B114=""),"",'OddsRatio_working_2-way'!M113)</f>
        <v>2.3215441245904116</v>
      </c>
      <c r="I114" s="44">
        <f>IF(OR($A114="",$B114=""),"",'OddsRatio_working_2-way'!N113)</f>
        <v>1.7566905874670904</v>
      </c>
      <c r="J114" s="44">
        <f>IF('Log_working_2-way'!$D113="","",A114^('Log_working_2-way'!$D113))</f>
        <v>2.3267011355498624</v>
      </c>
      <c r="K114" s="46">
        <f>IF('Log_working_2-way'!$D113="","",B114^('Log_working_2-way'!$D113))</f>
        <v>1.7537492606317167</v>
      </c>
      <c r="L114" s="53">
        <f t="shared" si="10"/>
        <v>0.43291139240506332</v>
      </c>
      <c r="M114" s="53">
        <f t="shared" si="11"/>
        <v>0.56708860759493673</v>
      </c>
      <c r="N114" s="54">
        <v>211</v>
      </c>
      <c r="O114" s="54">
        <f t="shared" si="12"/>
        <v>116.80357142857144</v>
      </c>
      <c r="P114" s="54">
        <f t="shared" si="13"/>
        <v>87.608187134502927</v>
      </c>
      <c r="Q114" s="54">
        <f t="shared" si="14"/>
        <v>123.39181286549707</v>
      </c>
      <c r="R114" s="54">
        <f t="shared" si="15"/>
        <v>94.196428571428569</v>
      </c>
      <c r="S114" s="55">
        <f t="shared" si="16"/>
        <v>-6.5882414369256281</v>
      </c>
      <c r="T114" s="55">
        <f t="shared" si="17"/>
        <v>-6.5882414369256423</v>
      </c>
      <c r="U114" t="s">
        <v>55</v>
      </c>
      <c r="V114" t="s">
        <v>54</v>
      </c>
      <c r="W114" t="s">
        <v>315</v>
      </c>
      <c r="X114" s="81">
        <v>44470</v>
      </c>
      <c r="Y114" s="57" t="s">
        <v>431</v>
      </c>
    </row>
    <row r="115" spans="1:25" ht="15" x14ac:dyDescent="0.25">
      <c r="A115">
        <v>2.69</v>
      </c>
      <c r="B115">
        <v>1.5</v>
      </c>
      <c r="C115" s="43">
        <f t="shared" si="9"/>
        <v>3.8413878562577386E-2</v>
      </c>
      <c r="D115" s="44">
        <f>IF(OR($A115="",$B115=""),"",A115*'MPTO_working_2-way'!$G114)</f>
        <v>2.793333333333333</v>
      </c>
      <c r="E115" s="46">
        <f>IF(OR($A115="",$B115=""),"",B115*'MPTO_working_2-way'!$G114)</f>
        <v>1.557620817843866</v>
      </c>
      <c r="F115" s="44">
        <f>IF(OR($A115="",$B115=""),"",'MPTO_working_2-way'!D114)</f>
        <v>2.8365553602811948</v>
      </c>
      <c r="G115" s="46">
        <f>IF(OR($A115="",$B115=""),"",'MPTO_working_2-way'!E114)</f>
        <v>1.5444976076555021</v>
      </c>
      <c r="H115" s="44">
        <f>IF(OR($A115="",$B115=""),"",'OddsRatio_working_2-way'!M114)</f>
        <v>2.838477631085023</v>
      </c>
      <c r="I115" s="44">
        <f>IF(OR($A115="",$B115=""),"",'OddsRatio_working_2-way'!N114)</f>
        <v>1.5439282932204215</v>
      </c>
      <c r="J115" s="44">
        <f>IF('Log_working_2-way'!$D114="","",A115^('Log_working_2-way'!$D114))</f>
        <v>2.8590051192932453</v>
      </c>
      <c r="K115" s="46">
        <f>IF('Log_working_2-way'!$D114="","",B115^('Log_working_2-way'!$D114))</f>
        <v>1.5379221335225206</v>
      </c>
      <c r="L115" s="53">
        <f t="shared" si="10"/>
        <v>0.35799522673031031</v>
      </c>
      <c r="M115" s="53">
        <f t="shared" si="11"/>
        <v>0.64200477326968985</v>
      </c>
      <c r="N115" s="54">
        <v>212</v>
      </c>
      <c r="O115" s="54">
        <f t="shared" si="12"/>
        <v>133.18959107806691</v>
      </c>
      <c r="P115" s="54">
        <f t="shared" si="13"/>
        <v>70.666666666666657</v>
      </c>
      <c r="Q115" s="54">
        <f t="shared" si="14"/>
        <v>141.33333333333331</v>
      </c>
      <c r="R115" s="54">
        <f t="shared" si="15"/>
        <v>78.810408921933089</v>
      </c>
      <c r="S115" s="55">
        <f t="shared" si="16"/>
        <v>-8.1437422552664032</v>
      </c>
      <c r="T115" s="55">
        <f t="shared" si="17"/>
        <v>-8.1437422552664316</v>
      </c>
      <c r="U115" t="s">
        <v>151</v>
      </c>
      <c r="V115" t="s">
        <v>161</v>
      </c>
      <c r="W115" t="s">
        <v>412</v>
      </c>
      <c r="X115" s="81">
        <v>44470</v>
      </c>
      <c r="Y115" s="57" t="s">
        <v>433</v>
      </c>
    </row>
    <row r="116" spans="1:25" ht="15" x14ac:dyDescent="0.25">
      <c r="A116">
        <v>2.4</v>
      </c>
      <c r="B116">
        <v>1.61</v>
      </c>
      <c r="C116" s="43">
        <f t="shared" si="9"/>
        <v>3.7784679089026829E-2</v>
      </c>
      <c r="D116" s="44">
        <f>IF(OR($A116="",$B116=""),"",A116*'MPTO_working_2-way'!$G115)</f>
        <v>2.4906832298136643</v>
      </c>
      <c r="E116" s="46">
        <f>IF(OR($A116="",$B116=""),"",B116*'MPTO_working_2-way'!$G115)</f>
        <v>1.6708333333333334</v>
      </c>
      <c r="F116" s="44">
        <f>IF(OR($A116="",$B116=""),"",'MPTO_working_2-way'!D115)</f>
        <v>2.5139882888744305</v>
      </c>
      <c r="G116" s="46">
        <f>IF(OR($A116="",$B116=""),"",'MPTO_working_2-way'!E115)</f>
        <v>1.6605070906746886</v>
      </c>
      <c r="H116" s="44">
        <f>IF(OR($A116="",$B116=""),"",'OddsRatio_working_2-way'!M115)</f>
        <v>2.5149527937243179</v>
      </c>
      <c r="I116" s="44">
        <f>IF(OR($A116="",$B116=""),"",'OddsRatio_working_2-way'!N115)</f>
        <v>1.660086574408453</v>
      </c>
      <c r="J116" s="44">
        <f>IF('Log_working_2-way'!$D115="","",A116^('Log_working_2-way'!$D115))</f>
        <v>2.5258285211487945</v>
      </c>
      <c r="K116" s="46">
        <f>IF('Log_working_2-way'!$D115="","",B116^('Log_working_2-way'!$D115))</f>
        <v>1.6553816409506441</v>
      </c>
      <c r="L116" s="53">
        <f t="shared" si="10"/>
        <v>0.40149625935162098</v>
      </c>
      <c r="M116" s="53">
        <f t="shared" si="11"/>
        <v>0.59850374064837908</v>
      </c>
      <c r="N116" s="54">
        <v>213</v>
      </c>
      <c r="O116" s="54">
        <f t="shared" si="12"/>
        <v>124.25</v>
      </c>
      <c r="P116" s="54">
        <f t="shared" si="13"/>
        <v>80.701863354037272</v>
      </c>
      <c r="Q116" s="54">
        <f t="shared" si="14"/>
        <v>132.29813664596273</v>
      </c>
      <c r="R116" s="54">
        <f t="shared" si="15"/>
        <v>88.75</v>
      </c>
      <c r="S116" s="55">
        <f t="shared" si="16"/>
        <v>-8.0481366459627282</v>
      </c>
      <c r="T116" s="55">
        <f t="shared" si="17"/>
        <v>-8.0481366459627282</v>
      </c>
      <c r="U116" t="s">
        <v>152</v>
      </c>
      <c r="V116" t="s">
        <v>119</v>
      </c>
      <c r="W116" t="s">
        <v>412</v>
      </c>
      <c r="X116" s="81">
        <v>44470</v>
      </c>
      <c r="Y116" s="57" t="s">
        <v>431</v>
      </c>
    </row>
    <row r="117" spans="1:25" ht="15" x14ac:dyDescent="0.25">
      <c r="A117">
        <v>2.61</v>
      </c>
      <c r="B117">
        <v>1.53</v>
      </c>
      <c r="C117" s="43">
        <f t="shared" si="9"/>
        <v>3.6736533693937368E-2</v>
      </c>
      <c r="D117" s="44">
        <f>IF(OR($A117="",$B117=""),"",A117*'MPTO_working_2-way'!$G116)</f>
        <v>2.7058823529411762</v>
      </c>
      <c r="E117" s="46">
        <f>IF(OR($A117="",$B117=""),"",B117*'MPTO_working_2-way'!$G116)</f>
        <v>1.5862068965517242</v>
      </c>
      <c r="F117" s="44">
        <f>IF(OR($A117="",$B117=""),"",'MPTO_working_2-way'!D116)</f>
        <v>2.7414272474513437</v>
      </c>
      <c r="G117" s="46">
        <f>IF(OR($A117="",$B117=""),"",'MPTO_working_2-way'!E116)</f>
        <v>1.5742416178818521</v>
      </c>
      <c r="H117" s="44">
        <f>IF(OR($A117="",$B117=""),"",'OddsRatio_working_2-way'!M116)</f>
        <v>2.7429101666628148</v>
      </c>
      <c r="I117" s="44">
        <f>IF(OR($A117="",$B117=""),"",'OddsRatio_working_2-way'!N116)</f>
        <v>1.5737530362306167</v>
      </c>
      <c r="J117" s="44">
        <f>IF('Log_working_2-way'!$D116="","",A117^('Log_working_2-way'!$D116))</f>
        <v>2.7596672442217889</v>
      </c>
      <c r="K117" s="46">
        <f>IF('Log_working_2-way'!$D116="","",B117^('Log_working_2-way'!$D116))</f>
        <v>1.5682892622360389</v>
      </c>
      <c r="L117" s="53">
        <f t="shared" si="10"/>
        <v>0.36956521739130438</v>
      </c>
      <c r="M117" s="53">
        <f t="shared" si="11"/>
        <v>0.63043478260869568</v>
      </c>
      <c r="N117" s="54">
        <v>214</v>
      </c>
      <c r="O117" s="54">
        <f t="shared" si="12"/>
        <v>132.00766283524902</v>
      </c>
      <c r="P117" s="54">
        <f t="shared" si="13"/>
        <v>74.13071895424838</v>
      </c>
      <c r="Q117" s="54">
        <f t="shared" si="14"/>
        <v>139.86928104575165</v>
      </c>
      <c r="R117" s="54">
        <f t="shared" si="15"/>
        <v>81.992337164750964</v>
      </c>
      <c r="S117" s="55">
        <f t="shared" si="16"/>
        <v>-7.8616182105026269</v>
      </c>
      <c r="T117" s="55">
        <f t="shared" si="17"/>
        <v>-7.8616182105025842</v>
      </c>
      <c r="U117" t="s">
        <v>162</v>
      </c>
      <c r="V117" t="s">
        <v>400</v>
      </c>
      <c r="W117" t="s">
        <v>412</v>
      </c>
      <c r="X117" s="81">
        <v>44470</v>
      </c>
      <c r="Y117" s="57" t="s">
        <v>424</v>
      </c>
    </row>
    <row r="118" spans="1:25" ht="15" x14ac:dyDescent="0.25">
      <c r="A118">
        <v>2.86</v>
      </c>
      <c r="B118">
        <v>1.45</v>
      </c>
      <c r="C118" s="43">
        <f t="shared" si="9"/>
        <v>3.9305522064142728E-2</v>
      </c>
      <c r="D118" s="44">
        <f>IF(OR($A118="",$B118=""),"",A118*'MPTO_working_2-way'!$G117)</f>
        <v>2.9724137931034482</v>
      </c>
      <c r="E118" s="46">
        <f>IF(OR($A118="",$B118=""),"",B118*'MPTO_working_2-way'!$G117)</f>
        <v>1.5069930069930069</v>
      </c>
      <c r="F118" s="44">
        <f>IF(OR($A118="",$B118=""),"",'MPTO_working_2-way'!D117)</f>
        <v>3.0303251735476797</v>
      </c>
      <c r="G118" s="46">
        <f>IF(OR($A118="",$B118=""),"",'MPTO_working_2-way'!E117)</f>
        <v>1.4925319416951592</v>
      </c>
      <c r="H118" s="44">
        <f>IF(OR($A118="",$B118=""),"",'OddsRatio_working_2-way'!M117)</f>
        <v>3.0330600909302539</v>
      </c>
      <c r="I118" s="44">
        <f>IF(OR($A118="",$B118=""),"",'OddsRatio_working_2-way'!N117)</f>
        <v>1.4918693768379645</v>
      </c>
      <c r="J118" s="44">
        <f>IF('Log_working_2-way'!$D117="","",A118^('Log_working_2-way'!$D117))</f>
        <v>3.0608931805854613</v>
      </c>
      <c r="K118" s="46">
        <f>IF('Log_working_2-way'!$D117="","",B118^('Log_working_2-way'!$D117))</f>
        <v>1.4852265073316331</v>
      </c>
      <c r="L118" s="53">
        <f t="shared" si="10"/>
        <v>0.33642691415313225</v>
      </c>
      <c r="M118" s="53">
        <f t="shared" si="11"/>
        <v>0.66357308584686781</v>
      </c>
      <c r="N118" s="54">
        <v>215</v>
      </c>
      <c r="O118" s="54">
        <f t="shared" si="12"/>
        <v>139.82517482517483</v>
      </c>
      <c r="P118" s="54">
        <f t="shared" si="13"/>
        <v>66.724137931034491</v>
      </c>
      <c r="Q118" s="54">
        <f t="shared" si="14"/>
        <v>148.27586206896552</v>
      </c>
      <c r="R118" s="54">
        <f t="shared" si="15"/>
        <v>75.174825174825187</v>
      </c>
      <c r="S118" s="55">
        <f t="shared" si="16"/>
        <v>-8.4506872437906964</v>
      </c>
      <c r="T118" s="55">
        <f t="shared" si="17"/>
        <v>-8.4506872437906964</v>
      </c>
      <c r="U118" t="s">
        <v>157</v>
      </c>
      <c r="V118" t="s">
        <v>60</v>
      </c>
      <c r="W118" t="s">
        <v>412</v>
      </c>
      <c r="X118" s="81">
        <v>44470</v>
      </c>
      <c r="Y118" s="57" t="s">
        <v>433</v>
      </c>
    </row>
    <row r="119" spans="1:25" ht="15" x14ac:dyDescent="0.25">
      <c r="A119">
        <v>2.31</v>
      </c>
      <c r="B119">
        <v>1.65</v>
      </c>
      <c r="C119" s="43">
        <f t="shared" si="9"/>
        <v>3.8961038961038863E-2</v>
      </c>
      <c r="D119" s="44">
        <f>IF(OR($A119="",$B119=""),"",A119*'MPTO_working_2-way'!$G118)</f>
        <v>2.4</v>
      </c>
      <c r="E119" s="46">
        <f>IF(OR($A119="",$B119=""),"",B119*'MPTO_working_2-way'!$G118)</f>
        <v>1.714285714285714</v>
      </c>
      <c r="F119" s="44">
        <f>IF(OR($A119="",$B119=""),"",'MPTO_working_2-way'!D118)</f>
        <v>2.418848167539267</v>
      </c>
      <c r="G119" s="46">
        <f>IF(OR($A119="",$B119=""),"",'MPTO_working_2-way'!E118)</f>
        <v>1.7047970479704795</v>
      </c>
      <c r="H119" s="44">
        <f>IF(OR($A119="",$B119=""),"",'OddsRatio_working_2-way'!M118)</f>
        <v>2.4196424251848119</v>
      </c>
      <c r="I119" s="44">
        <f>IF(OR($A119="",$B119=""),"",'OddsRatio_working_2-way'!N118)</f>
        <v>1.7044027300535323</v>
      </c>
      <c r="J119" s="44">
        <f>IF('Log_working_2-way'!$D118="","",A119^('Log_working_2-way'!$D118))</f>
        <v>2.4284098319246836</v>
      </c>
      <c r="K119" s="46">
        <f>IF('Log_working_2-way'!$D118="","",B119^('Log_working_2-way'!$D118))</f>
        <v>1.7000791913146875</v>
      </c>
      <c r="L119" s="53">
        <f t="shared" si="10"/>
        <v>0.41666666666666669</v>
      </c>
      <c r="M119" s="53">
        <f t="shared" si="11"/>
        <v>0.58333333333333348</v>
      </c>
      <c r="N119" s="54">
        <v>216</v>
      </c>
      <c r="O119" s="54">
        <f t="shared" si="12"/>
        <v>122.4935064935065</v>
      </c>
      <c r="P119" s="54">
        <f t="shared" si="13"/>
        <v>85.090909090909079</v>
      </c>
      <c r="Q119" s="54">
        <f t="shared" si="14"/>
        <v>130.90909090909091</v>
      </c>
      <c r="R119" s="54">
        <f t="shared" si="15"/>
        <v>93.506493506493513</v>
      </c>
      <c r="S119" s="55">
        <f t="shared" si="16"/>
        <v>-8.4155844155844051</v>
      </c>
      <c r="T119" s="55">
        <f t="shared" si="17"/>
        <v>-8.4155844155844335</v>
      </c>
      <c r="U119" t="s">
        <v>115</v>
      </c>
      <c r="V119" t="s">
        <v>401</v>
      </c>
      <c r="W119" t="s">
        <v>412</v>
      </c>
      <c r="X119" s="81">
        <v>44470</v>
      </c>
      <c r="Y119" s="57" t="s">
        <v>423</v>
      </c>
    </row>
    <row r="120" spans="1:25" ht="15" x14ac:dyDescent="0.25">
      <c r="A120">
        <v>2.0499999999999998</v>
      </c>
      <c r="B120">
        <v>1.8</v>
      </c>
      <c r="C120" s="43">
        <f t="shared" si="9"/>
        <v>4.3360433604336057E-2</v>
      </c>
      <c r="D120" s="44">
        <f>IF(OR($A120="",$B120=""),"",A120*'MPTO_working_2-way'!$G119)</f>
        <v>2.1388888888888888</v>
      </c>
      <c r="E120" s="46">
        <f>IF(OR($A120="",$B120=""),"",B120*'MPTO_working_2-way'!$G119)</f>
        <v>1.878048780487805</v>
      </c>
      <c r="F120" s="44">
        <f>IF(OR($A120="",$B120=""),"",'MPTO_working_2-way'!D119)</f>
        <v>2.1453488372093021</v>
      </c>
      <c r="G120" s="46">
        <f>IF(OR($A120="",$B120=""),"",'MPTO_working_2-way'!E119)</f>
        <v>1.8730964467005078</v>
      </c>
      <c r="H120" s="44">
        <f>IF(OR($A120="",$B120=""),"",'OddsRatio_working_2-way'!M119)</f>
        <v>2.1456439237389602</v>
      </c>
      <c r="I120" s="44">
        <f>IF(OR($A120="",$B120=""),"",'OddsRatio_working_2-way'!N119)</f>
        <v>1.8728715609439694</v>
      </c>
      <c r="J120" s="44">
        <f>IF('Log_working_2-way'!$D119="","",A120^('Log_working_2-way'!$D119))</f>
        <v>2.1486257153159274</v>
      </c>
      <c r="K120" s="46">
        <f>IF('Log_working_2-way'!$D119="","",B120^('Log_working_2-way'!$D119))</f>
        <v>1.8706056173612808</v>
      </c>
      <c r="L120" s="53">
        <f t="shared" si="10"/>
        <v>0.46753246753246752</v>
      </c>
      <c r="M120" s="53">
        <f t="shared" si="11"/>
        <v>0.53246753246753242</v>
      </c>
      <c r="N120" s="54">
        <v>217</v>
      </c>
      <c r="O120" s="54">
        <f t="shared" si="12"/>
        <v>111.14634146341463</v>
      </c>
      <c r="P120" s="54">
        <f t="shared" si="13"/>
        <v>96.444444444444457</v>
      </c>
      <c r="Q120" s="54">
        <f t="shared" si="14"/>
        <v>120.55555555555556</v>
      </c>
      <c r="R120" s="54">
        <f t="shared" si="15"/>
        <v>105.85365853658537</v>
      </c>
      <c r="S120" s="55">
        <f t="shared" si="16"/>
        <v>-9.4092140921409282</v>
      </c>
      <c r="T120" s="55">
        <f t="shared" si="17"/>
        <v>-9.409214092140914</v>
      </c>
      <c r="U120" t="s">
        <v>402</v>
      </c>
      <c r="V120" t="s">
        <v>169</v>
      </c>
      <c r="W120" t="s">
        <v>316</v>
      </c>
      <c r="X120" s="81">
        <v>44470</v>
      </c>
      <c r="Y120" s="57" t="s">
        <v>429</v>
      </c>
    </row>
    <row r="121" spans="1:25" ht="15" x14ac:dyDescent="0.25">
      <c r="A121">
        <v>1.71</v>
      </c>
      <c r="B121">
        <v>2.17</v>
      </c>
      <c r="C121" s="43">
        <f t="shared" si="9"/>
        <v>4.5624814724984475E-2</v>
      </c>
      <c r="D121" s="44">
        <f>IF(OR($A121="",$B121=""),"",A121*'MPTO_working_2-way'!$G120)</f>
        <v>1.7880184331797233</v>
      </c>
      <c r="E121" s="46">
        <f>IF(OR($A121="",$B121=""),"",B121*'MPTO_working_2-way'!$G120)</f>
        <v>2.269005847953216</v>
      </c>
      <c r="F121" s="44">
        <f>IF(OR($A121="",$B121=""),"",'MPTO_working_2-way'!D120)</f>
        <v>1.7794135277051812</v>
      </c>
      <c r="G121" s="46">
        <f>IF(OR($A121="",$B121=""),"",'MPTO_working_2-way'!E120)</f>
        <v>2.2830159657919831</v>
      </c>
      <c r="H121" s="44">
        <f>IF(OR($A121="",$B121=""),"",'OddsRatio_working_2-way'!M120)</f>
        <v>1.7789978221006826</v>
      </c>
      <c r="I121" s="44">
        <f>IF(OR($A121="",$B121=""),"",'OddsRatio_working_2-way'!N120)</f>
        <v>2.283700636419435</v>
      </c>
      <c r="J121" s="44">
        <f>IF('Log_working_2-way'!$D120="","",A121^('Log_working_2-way'!$D120))</f>
        <v>1.7750597125209804</v>
      </c>
      <c r="K121" s="46">
        <f>IF('Log_working_2-way'!$D120="","",B121^('Log_working_2-way'!$D120))</f>
        <v>2.2902231709951497</v>
      </c>
      <c r="L121" s="53">
        <f t="shared" si="10"/>
        <v>0.55927835051546393</v>
      </c>
      <c r="M121" s="53">
        <f t="shared" si="11"/>
        <v>0.44072164948453613</v>
      </c>
      <c r="N121" s="54">
        <v>218</v>
      </c>
      <c r="O121" s="54">
        <f t="shared" si="12"/>
        <v>90.514619883040908</v>
      </c>
      <c r="P121" s="54">
        <f t="shared" si="13"/>
        <v>117.53917050691244</v>
      </c>
      <c r="Q121" s="54">
        <f t="shared" si="14"/>
        <v>100.46082949308756</v>
      </c>
      <c r="R121" s="54">
        <f t="shared" si="15"/>
        <v>127.48538011695906</v>
      </c>
      <c r="S121" s="55">
        <f t="shared" si="16"/>
        <v>-9.9462096100466511</v>
      </c>
      <c r="T121" s="55">
        <f t="shared" si="17"/>
        <v>-9.9462096100466226</v>
      </c>
      <c r="U121" t="s">
        <v>131</v>
      </c>
      <c r="V121" t="s">
        <v>66</v>
      </c>
      <c r="W121" t="s">
        <v>316</v>
      </c>
      <c r="X121" s="81">
        <v>44470</v>
      </c>
      <c r="Y121" s="57" t="s">
        <v>428</v>
      </c>
    </row>
    <row r="122" spans="1:25" ht="15" x14ac:dyDescent="0.25">
      <c r="A122">
        <v>2.0499999999999998</v>
      </c>
      <c r="B122">
        <v>1.69</v>
      </c>
      <c r="C122" s="43">
        <f t="shared" si="9"/>
        <v>7.9520854380141559E-2</v>
      </c>
      <c r="D122" s="44">
        <f>IF(OR($A122="",$B122=""),"",A122*'MPTO_working_2-way'!$G121)</f>
        <v>2.2130177514792901</v>
      </c>
      <c r="E122" s="46">
        <f>IF(OR($A122="",$B122=""),"",B122*'MPTO_working_2-way'!$G121)</f>
        <v>1.8243902439024391</v>
      </c>
      <c r="F122" s="44">
        <f>IF(OR($A122="",$B122=""),"",'MPTO_working_2-way'!D121)</f>
        <v>2.2319214044129487</v>
      </c>
      <c r="G122" s="46">
        <f>IF(OR($A122="",$B122=""),"",'MPTO_working_2-way'!E121)</f>
        <v>1.8117400967446726</v>
      </c>
      <c r="H122" s="44">
        <f>IF(OR($A122="",$B122=""),"",'OddsRatio_working_2-way'!M121)</f>
        <v>2.2335879094879223</v>
      </c>
      <c r="I122" s="44">
        <f>IF(OR($A122="",$B122=""),"",'OddsRatio_working_2-way'!N121)</f>
        <v>1.8106434833777776</v>
      </c>
      <c r="J122" s="44">
        <f>IF('Log_working_2-way'!$D121="","",A122^('Log_working_2-way'!$D121))</f>
        <v>2.2426905492973406</v>
      </c>
      <c r="K122" s="46">
        <f>IF('Log_working_2-way'!$D121="","",B122^('Log_working_2-way'!$D121))</f>
        <v>1.8047055644914054</v>
      </c>
      <c r="L122" s="53">
        <f t="shared" si="10"/>
        <v>0.45187165775401067</v>
      </c>
      <c r="M122" s="53">
        <f t="shared" si="11"/>
        <v>0.54812834224598928</v>
      </c>
      <c r="N122" s="54">
        <v>219</v>
      </c>
      <c r="O122" s="54">
        <f t="shared" si="12"/>
        <v>112.17073170731707</v>
      </c>
      <c r="P122" s="54">
        <f t="shared" si="13"/>
        <v>89.41420118343197</v>
      </c>
      <c r="Q122" s="54">
        <f t="shared" si="14"/>
        <v>129.58579881656806</v>
      </c>
      <c r="R122" s="54">
        <f t="shared" si="15"/>
        <v>106.82926829268294</v>
      </c>
      <c r="S122" s="55">
        <f t="shared" si="16"/>
        <v>-17.415067109250984</v>
      </c>
      <c r="T122" s="55">
        <f t="shared" si="17"/>
        <v>-17.41506710925097</v>
      </c>
      <c r="U122" t="s">
        <v>164</v>
      </c>
      <c r="V122" t="s">
        <v>67</v>
      </c>
      <c r="W122" t="s">
        <v>316</v>
      </c>
      <c r="X122" s="81">
        <v>44470</v>
      </c>
      <c r="Y122" s="57" t="s">
        <v>421</v>
      </c>
    </row>
    <row r="123" spans="1:25" ht="15" x14ac:dyDescent="0.25">
      <c r="A123">
        <v>1.74</v>
      </c>
      <c r="B123">
        <v>2.13</v>
      </c>
      <c r="C123" s="43">
        <f t="shared" si="9"/>
        <v>4.4196211753278369E-2</v>
      </c>
      <c r="D123" s="44">
        <f>IF(OR($A123="",$B123=""),"",A123*'MPTO_working_2-way'!$G122)</f>
        <v>1.8169014084507042</v>
      </c>
      <c r="E123" s="46">
        <f>IF(OR($A123="",$B123=""),"",B123*'MPTO_working_2-way'!$G122)</f>
        <v>2.2241379310344827</v>
      </c>
      <c r="F123" s="44">
        <f>IF(OR($A123="",$B123=""),"",'MPTO_working_2-way'!D122)</f>
        <v>1.8095796103705875</v>
      </c>
      <c r="G123" s="46">
        <f>IF(OR($A123="",$B123=""),"",'MPTO_working_2-way'!E122)</f>
        <v>2.2352089741270129</v>
      </c>
      <c r="H123" s="44">
        <f>IF(OR($A123="",$B123=""),"",'OddsRatio_working_2-way'!M122)</f>
        <v>1.8092386895330501</v>
      </c>
      <c r="I123" s="44">
        <f>IF(OR($A123="",$B123=""),"",'OddsRatio_working_2-way'!N122)</f>
        <v>2.235729350232901</v>
      </c>
      <c r="J123" s="44">
        <f>IF('Log_working_2-way'!$D122="","",A123^('Log_working_2-way'!$D122))</f>
        <v>1.8058900424598134</v>
      </c>
      <c r="K123" s="46">
        <f>IF('Log_working_2-way'!$D122="","",B123^('Log_working_2-way'!$D122))</f>
        <v>2.2408640724077871</v>
      </c>
      <c r="L123" s="53">
        <f t="shared" si="10"/>
        <v>0.55038759689922478</v>
      </c>
      <c r="M123" s="53">
        <f t="shared" si="11"/>
        <v>0.44961240310077522</v>
      </c>
      <c r="N123" s="54">
        <v>220</v>
      </c>
      <c r="O123" s="54">
        <f t="shared" si="12"/>
        <v>93.563218390804593</v>
      </c>
      <c r="P123" s="54">
        <f t="shared" si="13"/>
        <v>116.71361502347416</v>
      </c>
      <c r="Q123" s="54">
        <f t="shared" si="14"/>
        <v>103.28638497652582</v>
      </c>
      <c r="R123" s="54">
        <f t="shared" si="15"/>
        <v>126.43678160919539</v>
      </c>
      <c r="S123" s="55">
        <f t="shared" si="16"/>
        <v>-9.7231665857212306</v>
      </c>
      <c r="T123" s="55">
        <f t="shared" si="17"/>
        <v>-9.7231665857212306</v>
      </c>
      <c r="U123" t="s">
        <v>273</v>
      </c>
      <c r="V123" t="s">
        <v>166</v>
      </c>
      <c r="W123" t="s">
        <v>316</v>
      </c>
      <c r="X123" s="81">
        <v>44470</v>
      </c>
      <c r="Y123" s="57" t="s">
        <v>420</v>
      </c>
    </row>
    <row r="124" spans="1:25" ht="15" x14ac:dyDescent="0.25">
      <c r="A124">
        <v>1.83</v>
      </c>
      <c r="B124">
        <v>2.0299999999999998</v>
      </c>
      <c r="C124" s="43">
        <f t="shared" si="9"/>
        <v>3.9058924870117639E-2</v>
      </c>
      <c r="D124" s="44">
        <f>IF(OR($A124="",$B124=""),"",A124*'MPTO_working_2-way'!$G123)</f>
        <v>1.9014778325123154</v>
      </c>
      <c r="E124" s="46">
        <f>IF(OR($A124="",$B124=""),"",B124*'MPTO_working_2-way'!$G123)</f>
        <v>2.1092896174863385</v>
      </c>
      <c r="F124" s="44">
        <f>IF(OR($A124="",$B124=""),"",'MPTO_working_2-way'!D123)</f>
        <v>1.8978262535441519</v>
      </c>
      <c r="G124" s="46">
        <f>IF(OR($A124="",$B124=""),"",'MPTO_working_2-way'!E123)</f>
        <v>2.1138012461236451</v>
      </c>
      <c r="H124" s="44">
        <f>IF(OR($A124="",$B124=""),"",'OddsRatio_working_2-way'!M123)</f>
        <v>1.8976776942301987</v>
      </c>
      <c r="I124" s="44">
        <f>IF(OR($A124="",$B124=""),"",'OddsRatio_working_2-way'!N123)</f>
        <v>2.113985572357957</v>
      </c>
      <c r="J124" s="44">
        <f>IF('Log_working_2-way'!$D123="","",A124^('Log_working_2-way'!$D123))</f>
        <v>1.8960116450582052</v>
      </c>
      <c r="K124" s="46">
        <f>IF('Log_working_2-way'!$D123="","",B124^('Log_working_2-way'!$D123))</f>
        <v>2.1160569234955591</v>
      </c>
      <c r="L124" s="53">
        <f t="shared" si="10"/>
        <v>0.52590673575129532</v>
      </c>
      <c r="M124" s="53">
        <f t="shared" si="11"/>
        <v>0.47409326424870474</v>
      </c>
      <c r="N124" s="54">
        <v>221</v>
      </c>
      <c r="O124" s="54">
        <f t="shared" si="12"/>
        <v>100.23497267759562</v>
      </c>
      <c r="P124" s="54">
        <f t="shared" si="13"/>
        <v>112.13300492610836</v>
      </c>
      <c r="Q124" s="54">
        <f t="shared" si="14"/>
        <v>108.86699507389164</v>
      </c>
      <c r="R124" s="54">
        <f t="shared" si="15"/>
        <v>120.76502732240436</v>
      </c>
      <c r="S124" s="55">
        <f t="shared" si="16"/>
        <v>-8.6320223962960227</v>
      </c>
      <c r="T124" s="55">
        <f t="shared" si="17"/>
        <v>-8.6320223962960085</v>
      </c>
      <c r="U124" t="s">
        <v>403</v>
      </c>
      <c r="V124" t="s">
        <v>404</v>
      </c>
      <c r="W124" t="s">
        <v>413</v>
      </c>
      <c r="X124" s="81">
        <v>44501</v>
      </c>
      <c r="Y124" s="57" t="s">
        <v>434</v>
      </c>
    </row>
    <row r="125" spans="1:25" ht="15" x14ac:dyDescent="0.25">
      <c r="A125">
        <v>1.94</v>
      </c>
      <c r="B125">
        <v>1.93</v>
      </c>
      <c r="C125" s="43">
        <f t="shared" si="9"/>
        <v>3.3598632551679941E-2</v>
      </c>
      <c r="D125" s="44">
        <f>IF(OR($A125="",$B125=""),"",A125*'MPTO_working_2-way'!$G124)</f>
        <v>2.0051813471502591</v>
      </c>
      <c r="E125" s="46">
        <f>IF(OR($A125="",$B125=""),"",B125*'MPTO_working_2-way'!$G124)</f>
        <v>1.9948453608247423</v>
      </c>
      <c r="F125" s="44">
        <f>IF(OR($A125="",$B125=""),"",'MPTO_working_2-way'!D124)</f>
        <v>2.0053558995233249</v>
      </c>
      <c r="G125" s="46">
        <f>IF(OR($A125="",$B125=""),"",'MPTO_working_2-way'!E124)</f>
        <v>1.9946726333173512</v>
      </c>
      <c r="H125" s="44">
        <f>IF(OR($A125="",$B125=""),"",'OddsRatio_working_2-way'!M124)</f>
        <v>2.0053619687316817</v>
      </c>
      <c r="I125" s="44">
        <f>IF(OR($A125="",$B125=""),"",'OddsRatio_working_2-way'!N124)</f>
        <v>1.9946666286387909</v>
      </c>
      <c r="J125" s="44">
        <f>IF('Log_working_2-way'!$D124="","",A125^('Log_working_2-way'!$D124))</f>
        <v>2.0054414461156225</v>
      </c>
      <c r="K125" s="46">
        <f>IF('Log_working_2-way'!$D124="","",B125^('Log_working_2-way'!$D124))</f>
        <v>1.9945880029745278</v>
      </c>
      <c r="L125" s="53">
        <f t="shared" si="10"/>
        <v>0.49870801033591733</v>
      </c>
      <c r="M125" s="53">
        <f t="shared" si="11"/>
        <v>0.50129198966408273</v>
      </c>
      <c r="N125" s="54">
        <v>222</v>
      </c>
      <c r="O125" s="54">
        <f t="shared" si="12"/>
        <v>107.56701030927836</v>
      </c>
      <c r="P125" s="54">
        <f t="shared" si="13"/>
        <v>106.97409326424871</v>
      </c>
      <c r="Q125" s="54">
        <f t="shared" si="14"/>
        <v>115.02590673575131</v>
      </c>
      <c r="R125" s="54">
        <f t="shared" si="15"/>
        <v>114.43298969072166</v>
      </c>
      <c r="S125" s="55">
        <f t="shared" si="16"/>
        <v>-7.4588964264729469</v>
      </c>
      <c r="T125" s="55">
        <f t="shared" si="17"/>
        <v>-7.4588964264729469</v>
      </c>
      <c r="U125" t="s">
        <v>405</v>
      </c>
      <c r="V125" t="s">
        <v>406</v>
      </c>
      <c r="W125" t="s">
        <v>411</v>
      </c>
      <c r="X125" s="81">
        <v>44501</v>
      </c>
      <c r="Y125" s="57" t="s">
        <v>419</v>
      </c>
    </row>
    <row r="126" spans="1:25" ht="15" x14ac:dyDescent="0.25">
      <c r="A126">
        <v>2.2799999999999998</v>
      </c>
      <c r="B126">
        <v>1.65</v>
      </c>
      <c r="C126" s="43">
        <f t="shared" si="9"/>
        <v>4.4657097288676173E-2</v>
      </c>
      <c r="D126" s="44">
        <f>IF(OR($A126="",$B126=""),"",A126*'MPTO_working_2-way'!$G125)</f>
        <v>2.3818181818181814</v>
      </c>
      <c r="E126" s="46">
        <f>IF(OR($A126="",$B126=""),"",B126*'MPTO_working_2-way'!$G125)</f>
        <v>1.7236842105263155</v>
      </c>
      <c r="F126" s="44">
        <f>IF(OR($A126="",$B126=""),"",'MPTO_working_2-way'!D125)</f>
        <v>2.402298850574712</v>
      </c>
      <c r="G126" s="46">
        <f>IF(OR($A126="",$B126=""),"",'MPTO_working_2-way'!E125)</f>
        <v>1.7131147540983604</v>
      </c>
      <c r="H126" s="44">
        <f>IF(OR($A126="",$B126=""),"",'OddsRatio_working_2-way'!M125)</f>
        <v>2.4032928308912465</v>
      </c>
      <c r="I126" s="44">
        <f>IF(OR($A126="",$B126=""),"",'OddsRatio_working_2-way'!N125)</f>
        <v>1.7126096406869604</v>
      </c>
      <c r="J126" s="44">
        <f>IF('Log_working_2-way'!$D125="","",A126^('Log_working_2-way'!$D125))</f>
        <v>2.4128750224751347</v>
      </c>
      <c r="K126" s="46">
        <f>IF('Log_working_2-way'!$D125="","",B126^('Log_working_2-way'!$D125))</f>
        <v>1.7077766851929645</v>
      </c>
      <c r="L126" s="53">
        <f t="shared" si="10"/>
        <v>0.4198473282442749</v>
      </c>
      <c r="M126" s="53">
        <f t="shared" si="11"/>
        <v>0.58015267175572527</v>
      </c>
      <c r="N126" s="54">
        <v>223</v>
      </c>
      <c r="O126" s="54">
        <f t="shared" si="12"/>
        <v>125.19298245614033</v>
      </c>
      <c r="P126" s="54">
        <f t="shared" si="13"/>
        <v>87.848484848484844</v>
      </c>
      <c r="Q126" s="54">
        <f t="shared" si="14"/>
        <v>135.15151515151516</v>
      </c>
      <c r="R126" s="54">
        <f t="shared" si="15"/>
        <v>97.807017543859658</v>
      </c>
      <c r="S126" s="55">
        <f t="shared" si="16"/>
        <v>-9.9585326953748279</v>
      </c>
      <c r="T126" s="55">
        <f t="shared" si="17"/>
        <v>-9.9585326953748137</v>
      </c>
      <c r="U126" t="s">
        <v>231</v>
      </c>
      <c r="V126" t="s">
        <v>252</v>
      </c>
      <c r="W126" t="s">
        <v>309</v>
      </c>
      <c r="X126" s="81">
        <v>44501</v>
      </c>
      <c r="Y126" s="57" t="s">
        <v>420</v>
      </c>
    </row>
    <row r="127" spans="1:25" ht="15" x14ac:dyDescent="0.25">
      <c r="A127">
        <v>2.5</v>
      </c>
      <c r="B127">
        <v>1.51</v>
      </c>
      <c r="C127" s="43">
        <f t="shared" si="9"/>
        <v>6.2251655629139258E-2</v>
      </c>
      <c r="D127" s="44">
        <f>IF(OR($A127="",$B127=""),"",A127*'MPTO_working_2-way'!$G126)</f>
        <v>2.6556291390728481</v>
      </c>
      <c r="E127" s="46">
        <f>IF(OR($A127="",$B127=""),"",B127*'MPTO_working_2-way'!$G126)</f>
        <v>1.6040000000000003</v>
      </c>
      <c r="F127" s="44">
        <f>IF(OR($A127="",$B127=""),"",'MPTO_working_2-way'!D126)</f>
        <v>2.7109515260323165</v>
      </c>
      <c r="G127" s="46">
        <f>IF(OR($A127="",$B127=""),"",'MPTO_working_2-way'!E126)</f>
        <v>1.5844700944386152</v>
      </c>
      <c r="H127" s="44">
        <f>IF(OR($A127="",$B127=""),"",'OddsRatio_working_2-way'!M126)</f>
        <v>2.7149858514250891</v>
      </c>
      <c r="I127" s="44">
        <f>IF(OR($A127="",$B127=""),"",'OddsRatio_working_2-way'!N126)</f>
        <v>1.58309518948453</v>
      </c>
      <c r="J127" s="44">
        <f>IF('Log_working_2-way'!$D126="","",A127^('Log_working_2-way'!$D126))</f>
        <v>2.7419672533812034</v>
      </c>
      <c r="K127" s="46">
        <f>IF('Log_working_2-way'!$D126="","",B127^('Log_working_2-way'!$D126))</f>
        <v>1.5740636042631335</v>
      </c>
      <c r="L127" s="53">
        <f t="shared" si="10"/>
        <v>0.37655860349127174</v>
      </c>
      <c r="M127" s="53">
        <f t="shared" si="11"/>
        <v>0.6234413965087281</v>
      </c>
      <c r="N127" s="54">
        <v>224</v>
      </c>
      <c r="O127" s="54">
        <f t="shared" si="12"/>
        <v>134.4</v>
      </c>
      <c r="P127" s="54">
        <f t="shared" si="13"/>
        <v>75.655629139072857</v>
      </c>
      <c r="Q127" s="54">
        <f t="shared" si="14"/>
        <v>148.34437086092717</v>
      </c>
      <c r="R127" s="54">
        <f t="shared" si="15"/>
        <v>89.600000000000009</v>
      </c>
      <c r="S127" s="55">
        <f t="shared" si="16"/>
        <v>-13.944370860927165</v>
      </c>
      <c r="T127" s="55">
        <f t="shared" si="17"/>
        <v>-13.944370860927151</v>
      </c>
      <c r="U127" t="s">
        <v>407</v>
      </c>
      <c r="V127" t="s">
        <v>88</v>
      </c>
      <c r="W127" t="s">
        <v>414</v>
      </c>
      <c r="X127" s="81">
        <v>44501</v>
      </c>
      <c r="Y127" s="57" t="s">
        <v>419</v>
      </c>
    </row>
    <row r="128" spans="1:25" ht="15" x14ac:dyDescent="0.25">
      <c r="A128">
        <v>1.72</v>
      </c>
      <c r="B128">
        <v>2.11</v>
      </c>
      <c r="C128" s="43">
        <f t="shared" si="9"/>
        <v>5.5328998126308981E-2</v>
      </c>
      <c r="D128" s="44">
        <f>IF(OR($A128="",$B128=""),"",A128*'MPTO_working_2-way'!$G127)</f>
        <v>1.8151658767772514</v>
      </c>
      <c r="E128" s="46">
        <f>IF(OR($A128="",$B128=""),"",B128*'MPTO_working_2-way'!$G127)</f>
        <v>2.226744186046512</v>
      </c>
      <c r="F128" s="44">
        <f>IF(OR($A128="",$B128=""),"",'MPTO_working_2-way'!D127)</f>
        <v>1.8059315286624205</v>
      </c>
      <c r="G128" s="46">
        <f>IF(OR($A128="",$B128=""),"",'MPTO_working_2-way'!E127)</f>
        <v>2.2408001975796497</v>
      </c>
      <c r="H128" s="44">
        <f>IF(OR($A128="",$B128=""),"",'OddsRatio_working_2-way'!M127)</f>
        <v>1.8053872662568289</v>
      </c>
      <c r="I128" s="44">
        <f>IF(OR($A128="",$B128=""),"",'OddsRatio_working_2-way'!N127)</f>
        <v>2.2416387021459454</v>
      </c>
      <c r="J128" s="44">
        <f>IF('Log_working_2-way'!$D127="","",A128^('Log_working_2-way'!$D127))</f>
        <v>1.8011302388288697</v>
      </c>
      <c r="K128" s="46">
        <f>IF('Log_working_2-way'!$D127="","",B128^('Log_working_2-way'!$D127))</f>
        <v>2.2482364933064694</v>
      </c>
      <c r="L128" s="53">
        <f t="shared" si="10"/>
        <v>0.55091383812010442</v>
      </c>
      <c r="M128" s="53">
        <f t="shared" si="11"/>
        <v>0.44908616187989547</v>
      </c>
      <c r="N128" s="54">
        <v>225</v>
      </c>
      <c r="O128" s="54">
        <f t="shared" si="12"/>
        <v>94.186046511627907</v>
      </c>
      <c r="P128" s="54">
        <f t="shared" si="13"/>
        <v>118.36492890995261</v>
      </c>
      <c r="Q128" s="54">
        <f t="shared" si="14"/>
        <v>106.63507109004739</v>
      </c>
      <c r="R128" s="54">
        <f t="shared" si="15"/>
        <v>130.81395348837211</v>
      </c>
      <c r="S128" s="55">
        <f t="shared" si="16"/>
        <v>-12.449024578419483</v>
      </c>
      <c r="T128" s="55">
        <f t="shared" si="17"/>
        <v>-12.449024578419497</v>
      </c>
      <c r="U128" t="s">
        <v>408</v>
      </c>
      <c r="V128" t="s">
        <v>92</v>
      </c>
      <c r="W128" t="s">
        <v>414</v>
      </c>
      <c r="X128" s="81">
        <v>44501</v>
      </c>
      <c r="Y128" s="57" t="s">
        <v>431</v>
      </c>
    </row>
    <row r="129" spans="1:25" s="50" customFormat="1" ht="15" x14ac:dyDescent="0.25">
      <c r="A129">
        <v>1.85</v>
      </c>
      <c r="B129">
        <v>2.06</v>
      </c>
      <c r="C129" s="43">
        <f t="shared" si="9"/>
        <v>2.5977433744424072E-2</v>
      </c>
      <c r="D129" s="44">
        <f>IF(OR($A129="",$B129=""),"",A129*'MPTO_working_2-way'!$G128)</f>
        <v>1.8980582524271847</v>
      </c>
      <c r="E129" s="46">
        <f>IF(OR($A129="",$B129=""),"",B129*'MPTO_working_2-way'!$G128)</f>
        <v>2.1135135135135137</v>
      </c>
      <c r="F129" s="44">
        <f>IF(OR($A129="",$B129=""),"",'MPTO_working_2-way'!D128)</f>
        <v>1.8955483710519774</v>
      </c>
      <c r="G129" s="46">
        <f>IF(OR($A129="",$B129=""),"",'MPTO_working_2-way'!E128)</f>
        <v>2.1166342682588173</v>
      </c>
      <c r="H129" s="44">
        <f>IF(OR($A129="",$B129=""),"",'OddsRatio_working_2-way'!M128)</f>
        <v>1.8954813188742858</v>
      </c>
      <c r="I129" s="44">
        <f>IF(OR($A129="",$B129=""),"",'OddsRatio_working_2-way'!N128)</f>
        <v>2.1167178800079327</v>
      </c>
      <c r="J129" s="44">
        <f>IF('Log_working_2-way'!$D128="","",A129^('Log_working_2-way'!$D128))</f>
        <v>1.8943477245799318</v>
      </c>
      <c r="K129" s="46">
        <f>IF('Log_working_2-way'!$D128="","",B129^('Log_working_2-way'!$D128))</f>
        <v>2.1181333306010104</v>
      </c>
      <c r="L129" s="53">
        <f t="shared" si="10"/>
        <v>0.52685421994884907</v>
      </c>
      <c r="M129" s="53">
        <f t="shared" si="11"/>
        <v>0.47314578005115088</v>
      </c>
      <c r="N129" s="54">
        <v>226</v>
      </c>
      <c r="O129" s="54">
        <f t="shared" si="12"/>
        <v>103.83783783783784</v>
      </c>
      <c r="P129" s="54">
        <f t="shared" si="13"/>
        <v>116.29126213592234</v>
      </c>
      <c r="Q129" s="54">
        <f t="shared" si="14"/>
        <v>109.70873786407768</v>
      </c>
      <c r="R129" s="54">
        <f t="shared" si="15"/>
        <v>122.16216216216215</v>
      </c>
      <c r="S129" s="55">
        <f t="shared" si="16"/>
        <v>-5.8709000262398376</v>
      </c>
      <c r="T129" s="55">
        <f t="shared" si="17"/>
        <v>-5.8709000262398092</v>
      </c>
      <c r="U129" t="s">
        <v>289</v>
      </c>
      <c r="V129" t="s">
        <v>99</v>
      </c>
      <c r="W129" t="s">
        <v>310</v>
      </c>
      <c r="X129" s="81">
        <v>44501</v>
      </c>
      <c r="Y129" s="57" t="s">
        <v>429</v>
      </c>
    </row>
    <row r="130" spans="1:25" ht="15" x14ac:dyDescent="0.25">
      <c r="A130">
        <v>1.63</v>
      </c>
      <c r="B130">
        <v>2.37</v>
      </c>
      <c r="C130" s="43">
        <f t="shared" si="9"/>
        <v>3.5437860785379582E-2</v>
      </c>
      <c r="D130" s="44">
        <f>IF(OR($A130="",$B130=""),"",A130*'MPTO_working_2-way'!$G129)</f>
        <v>1.6877637130801686</v>
      </c>
      <c r="E130" s="46">
        <f>IF(OR($A130="",$B130=""),"",B130*'MPTO_working_2-way'!$G129)</f>
        <v>2.4539877300613497</v>
      </c>
      <c r="F130" s="44">
        <f>IF(OR($A130="",$B130=""),"",'MPTO_working_2-way'!D129)</f>
        <v>1.6784775477395666</v>
      </c>
      <c r="G130" s="46">
        <f>IF(OR($A130="",$B130=""),"",'MPTO_working_2-way'!E129)</f>
        <v>2.4738881239793793</v>
      </c>
      <c r="H130" s="44">
        <f>IF(OR($A130="",$B130=""),"",'OddsRatio_working_2-way'!M129)</f>
        <v>1.6781253679066579</v>
      </c>
      <c r="I130" s="44">
        <f>IF(OR($A130="",$B130=""),"",'OddsRatio_working_2-way'!N129)</f>
        <v>2.4746535778287639</v>
      </c>
      <c r="J130" s="44">
        <f>IF('Log_working_2-way'!$D129="","",A130^('Log_working_2-way'!$D129))</f>
        <v>1.6739015902867895</v>
      </c>
      <c r="K130" s="46">
        <f>IF('Log_working_2-way'!$D129="","",B130^('Log_working_2-way'!$D129))</f>
        <v>2.4838961866439853</v>
      </c>
      <c r="L130" s="53">
        <f t="shared" si="10"/>
        <v>0.59250000000000003</v>
      </c>
      <c r="M130" s="53">
        <f t="shared" si="11"/>
        <v>0.40749999999999997</v>
      </c>
      <c r="N130" s="54">
        <v>227</v>
      </c>
      <c r="O130" s="54">
        <f t="shared" si="12"/>
        <v>87.736196319018404</v>
      </c>
      <c r="P130" s="54">
        <f t="shared" si="13"/>
        <v>131.21940928270041</v>
      </c>
      <c r="Q130" s="54">
        <f t="shared" si="14"/>
        <v>95.780590717299575</v>
      </c>
      <c r="R130" s="54">
        <f t="shared" si="15"/>
        <v>139.2638036809816</v>
      </c>
      <c r="S130" s="55">
        <f t="shared" si="16"/>
        <v>-8.0443943982811703</v>
      </c>
      <c r="T130" s="55">
        <f t="shared" si="17"/>
        <v>-8.0443943982811845</v>
      </c>
      <c r="U130" t="s">
        <v>303</v>
      </c>
      <c r="V130" t="s">
        <v>271</v>
      </c>
      <c r="W130" t="s">
        <v>314</v>
      </c>
      <c r="X130" s="81">
        <v>44501</v>
      </c>
      <c r="Y130" s="57" t="s">
        <v>421</v>
      </c>
    </row>
    <row r="131" spans="1:25" ht="15" x14ac:dyDescent="0.25">
      <c r="A131">
        <v>2.13</v>
      </c>
      <c r="B131">
        <v>1.79</v>
      </c>
      <c r="C131" s="43">
        <f t="shared" ref="C131:C167" si="18">IF(OR($A131="",$B131=""),"",(1/A131)+(1/B131)-1)</f>
        <v>2.8142785952212312E-2</v>
      </c>
      <c r="D131" s="44">
        <f>IF(OR($A131="",$B131=""),"",A131*'MPTO_working_2-way'!$G130)</f>
        <v>2.1899441340782122</v>
      </c>
      <c r="E131" s="46">
        <f>IF(OR($A131="",$B131=""),"",B131*'MPTO_working_2-way'!$G130)</f>
        <v>1.84037558685446</v>
      </c>
      <c r="F131" s="44">
        <f>IF(OR($A131="",$B131=""),"",'MPTO_working_2-way'!D130)</f>
        <v>2.1958130561234772</v>
      </c>
      <c r="G131" s="46">
        <f>IF(OR($A131="",$B131=""),"",'MPTO_working_2-way'!E130)</f>
        <v>1.8362511137332338</v>
      </c>
      <c r="H131" s="44">
        <f>IF(OR($A131="",$B131=""),"",'OddsRatio_working_2-way'!M130)</f>
        <v>2.1959848438987186</v>
      </c>
      <c r="I131" s="44">
        <f>IF(OR($A131="",$B131=""),"",'OddsRatio_working_2-way'!N130)</f>
        <v>1.8361309970619364</v>
      </c>
      <c r="J131" s="44">
        <f>IF('Log_working_2-way'!$D130="","",A131^('Log_working_2-way'!$D130))</f>
        <v>2.1986586658056355</v>
      </c>
      <c r="K131" s="46">
        <f>IF('Log_working_2-way'!$D130="","",B131^('Log_working_2-way'!$D130))</f>
        <v>1.8342658577685029</v>
      </c>
      <c r="L131" s="53">
        <f t="shared" si="10"/>
        <v>0.45663265306122452</v>
      </c>
      <c r="M131" s="53">
        <f t="shared" si="11"/>
        <v>0.54336734693877553</v>
      </c>
      <c r="N131" s="54">
        <v>228</v>
      </c>
      <c r="O131" s="54">
        <f t="shared" si="12"/>
        <v>120.95774647887323</v>
      </c>
      <c r="P131" s="54">
        <f t="shared" si="13"/>
        <v>100.62569832402234</v>
      </c>
      <c r="Q131" s="54">
        <f t="shared" si="14"/>
        <v>127.37430167597765</v>
      </c>
      <c r="R131" s="54">
        <f t="shared" si="15"/>
        <v>107.04225352112677</v>
      </c>
      <c r="S131" s="55">
        <f t="shared" si="16"/>
        <v>-6.4165551971044152</v>
      </c>
      <c r="T131" s="55">
        <f t="shared" si="17"/>
        <v>-6.4165551971044295</v>
      </c>
      <c r="U131" t="s">
        <v>120</v>
      </c>
      <c r="V131" t="s">
        <v>110</v>
      </c>
      <c r="W131" t="s">
        <v>315</v>
      </c>
      <c r="X131" s="81">
        <v>44501</v>
      </c>
      <c r="Y131" s="57" t="s">
        <v>417</v>
      </c>
    </row>
    <row r="132" spans="1:25" ht="15" x14ac:dyDescent="0.25">
      <c r="A132">
        <v>2.77</v>
      </c>
      <c r="B132">
        <v>1.48</v>
      </c>
      <c r="C132" s="43">
        <f t="shared" si="18"/>
        <v>3.6686506000585428E-2</v>
      </c>
      <c r="D132" s="44">
        <f>IF(OR($A132="",$B132=""),"",A132*'MPTO_working_2-way'!$G131)</f>
        <v>2.8716216216216215</v>
      </c>
      <c r="E132" s="46">
        <f>IF(OR($A132="",$B132=""),"",B132*'MPTO_working_2-way'!$G131)</f>
        <v>1.5342960288808665</v>
      </c>
      <c r="F132" s="44">
        <f>IF(OR($A132="",$B132=""),"",'MPTO_working_2-way'!D131)</f>
        <v>2.9182801822323463</v>
      </c>
      <c r="G132" s="46">
        <f>IF(OR($A132="",$B132=""),"",'MPTO_working_2-way'!E131)</f>
        <v>1.5213002820246402</v>
      </c>
      <c r="H132" s="44">
        <f>IF(OR($A132="",$B132=""),"",'OddsRatio_working_2-way'!M131)</f>
        <v>2.9202864369671522</v>
      </c>
      <c r="I132" s="44">
        <f>IF(OR($A132="",$B132=""),"",'OddsRatio_working_2-way'!N131)</f>
        <v>1.5207556439232957</v>
      </c>
      <c r="J132" s="44">
        <f>IF('Log_working_2-way'!$D131="","",A132^('Log_working_2-way'!$D131))</f>
        <v>2.9424857830737281</v>
      </c>
      <c r="K132" s="46">
        <f>IF('Log_working_2-way'!$D131="","",B132^('Log_working_2-way'!$D131))</f>
        <v>1.5148042825915646</v>
      </c>
      <c r="L132" s="53">
        <f t="shared" ref="L132:L135" si="19">(1/D132)</f>
        <v>0.34823529411764709</v>
      </c>
      <c r="M132" s="53">
        <f t="shared" ref="M132:M135" si="20">(1/E132)</f>
        <v>0.65176470588235291</v>
      </c>
      <c r="N132" s="54">
        <v>229</v>
      </c>
      <c r="O132" s="54">
        <f t="shared" ref="O132:O135" si="21">(1/A132)*((N132*A132)-N132)</f>
        <v>146.32851985559569</v>
      </c>
      <c r="P132" s="54">
        <f t="shared" ref="P132:P135" si="22">(1/B132)*((N132*B132)-N132)</f>
        <v>74.270270270270274</v>
      </c>
      <c r="Q132" s="54">
        <f t="shared" ref="Q132:Q135" si="23">(1/B132)*N132</f>
        <v>154.72972972972971</v>
      </c>
      <c r="R132" s="54">
        <f t="shared" ref="R132:R135" si="24">(1/A132)*N132</f>
        <v>82.671480144404342</v>
      </c>
      <c r="S132" s="55">
        <f t="shared" ref="S132:S135" si="25">O132-Q132</f>
        <v>-8.4012098741340253</v>
      </c>
      <c r="T132" s="55">
        <f t="shared" ref="T132:T135" si="26">P132-R132</f>
        <v>-8.4012098741340679</v>
      </c>
      <c r="U132" t="s">
        <v>122</v>
      </c>
      <c r="V132" t="s">
        <v>160</v>
      </c>
      <c r="W132" t="s">
        <v>412</v>
      </c>
      <c r="X132" s="81">
        <v>44501</v>
      </c>
      <c r="Y132" s="57" t="s">
        <v>421</v>
      </c>
    </row>
    <row r="133" spans="1:25" ht="15" x14ac:dyDescent="0.25">
      <c r="A133">
        <v>2.88</v>
      </c>
      <c r="B133">
        <v>1.45</v>
      </c>
      <c r="C133" s="43">
        <f t="shared" si="18"/>
        <v>3.687739463601547E-2</v>
      </c>
      <c r="D133" s="44">
        <f>IF(OR($A133="",$B133=""),"",A133*'MPTO_working_2-way'!$G132)</f>
        <v>2.9862068965517246</v>
      </c>
      <c r="E133" s="46">
        <f>IF(OR($A133="",$B133=""),"",B133*'MPTO_working_2-way'!$G132)</f>
        <v>1.5034722222222223</v>
      </c>
      <c r="F133" s="44">
        <f>IF(OR($A133="",$B133=""),"",'MPTO_working_2-way'!D132)</f>
        <v>3.0415149308084493</v>
      </c>
      <c r="G133" s="46">
        <f>IF(OR($A133="",$B133=""),"",'MPTO_working_2-way'!E132)</f>
        <v>1.4898323225115948</v>
      </c>
      <c r="H133" s="44">
        <f>IF(OR($A133="",$B133=""),"",'OddsRatio_working_2-way'!M132)</f>
        <v>3.0439612955674531</v>
      </c>
      <c r="I133" s="44">
        <f>IF(OR($A133="",$B133=""),"",'OddsRatio_working_2-way'!N132)</f>
        <v>1.4892460547900814</v>
      </c>
      <c r="J133" s="44">
        <f>IF('Log_working_2-way'!$D132="","",A133^('Log_working_2-way'!$D132))</f>
        <v>3.0704567109480201</v>
      </c>
      <c r="K133" s="46">
        <f>IF('Log_working_2-way'!$D132="","",B133^('Log_working_2-way'!$D132))</f>
        <v>1.4829852248113591</v>
      </c>
      <c r="L133" s="53">
        <f t="shared" si="19"/>
        <v>0.33487297921478054</v>
      </c>
      <c r="M133" s="53">
        <f t="shared" si="20"/>
        <v>0.66512702078521935</v>
      </c>
      <c r="N133" s="54">
        <v>230</v>
      </c>
      <c r="O133" s="54">
        <f t="shared" si="21"/>
        <v>150.13888888888889</v>
      </c>
      <c r="P133" s="54">
        <f t="shared" si="22"/>
        <v>71.379310344827587</v>
      </c>
      <c r="Q133" s="54">
        <f t="shared" si="23"/>
        <v>158.62068965517241</v>
      </c>
      <c r="R133" s="54">
        <f t="shared" si="24"/>
        <v>79.861111111111114</v>
      </c>
      <c r="S133" s="55">
        <f t="shared" si="25"/>
        <v>-8.4818007662835271</v>
      </c>
      <c r="T133" s="55">
        <f t="shared" si="26"/>
        <v>-8.4818007662835271</v>
      </c>
      <c r="U133" t="s">
        <v>409</v>
      </c>
      <c r="V133" t="s">
        <v>123</v>
      </c>
      <c r="W133" t="s">
        <v>412</v>
      </c>
      <c r="X133" s="81">
        <v>44501</v>
      </c>
      <c r="Y133" s="57" t="s">
        <v>421</v>
      </c>
    </row>
    <row r="134" spans="1:25" ht="15" x14ac:dyDescent="0.25">
      <c r="A134">
        <v>1.58</v>
      </c>
      <c r="B134">
        <v>2.41</v>
      </c>
      <c r="C134" s="43">
        <f t="shared" si="18"/>
        <v>4.7849151741162776E-2</v>
      </c>
      <c r="D134" s="44">
        <f>IF(OR($A134="",$B134=""),"",A134*'MPTO_working_2-way'!$G133)</f>
        <v>1.6556016597510372</v>
      </c>
      <c r="E134" s="46">
        <f>IF(OR($A134="",$B134=""),"",B134*'MPTO_working_2-way'!$G133)</f>
        <v>2.5253164556962022</v>
      </c>
      <c r="F134" s="44">
        <f>IF(OR($A134="",$B134=""),"",'MPTO_working_2-way'!D133)</f>
        <v>1.6420716719134072</v>
      </c>
      <c r="G134" s="46">
        <f>IF(OR($A134="",$B134=""),"",'MPTO_working_2-way'!E133)</f>
        <v>2.5574585264289071</v>
      </c>
      <c r="H134" s="44">
        <f>IF(OR($A134="",$B134=""),"",'OddsRatio_working_2-way'!M133)</f>
        <v>1.6413637951510016</v>
      </c>
      <c r="I134" s="44">
        <f>IF(OR($A134="",$B134=""),"",'OddsRatio_working_2-way'!N133)</f>
        <v>2.5591775020050216</v>
      </c>
      <c r="J134" s="44">
        <f>IF('Log_working_2-way'!$D133="","",A134^('Log_working_2-way'!$D133))</f>
        <v>1.6351614217989046</v>
      </c>
      <c r="K134" s="46">
        <f>IF('Log_working_2-way'!$D133="","",B134^('Log_working_2-way'!$D133))</f>
        <v>2.5744029244823512</v>
      </c>
      <c r="L134" s="53">
        <f t="shared" si="19"/>
        <v>0.60401002506265666</v>
      </c>
      <c r="M134" s="53">
        <f t="shared" si="20"/>
        <v>0.39598997493734339</v>
      </c>
      <c r="N134" s="54">
        <v>231</v>
      </c>
      <c r="O134" s="54">
        <f t="shared" si="21"/>
        <v>84.797468354430379</v>
      </c>
      <c r="P134" s="54">
        <f t="shared" si="22"/>
        <v>135.14937759336101</v>
      </c>
      <c r="Q134" s="54">
        <f t="shared" si="23"/>
        <v>95.85062240663899</v>
      </c>
      <c r="R134" s="54">
        <f t="shared" si="24"/>
        <v>146.20253164556959</v>
      </c>
      <c r="S134" s="55">
        <f t="shared" si="25"/>
        <v>-11.053154052208612</v>
      </c>
      <c r="T134" s="55">
        <f t="shared" si="26"/>
        <v>-11.053154052208583</v>
      </c>
      <c r="U134" t="s">
        <v>300</v>
      </c>
      <c r="V134" t="s">
        <v>65</v>
      </c>
      <c r="W134" t="s">
        <v>316</v>
      </c>
      <c r="X134" s="81">
        <v>44501</v>
      </c>
      <c r="Y134" s="57" t="s">
        <v>436</v>
      </c>
    </row>
    <row r="135" spans="1:25" s="28" customFormat="1" ht="15" x14ac:dyDescent="0.25">
      <c r="A135" s="23">
        <v>1.72</v>
      </c>
      <c r="B135" s="23">
        <v>2.02</v>
      </c>
      <c r="C135" s="24">
        <f t="shared" si="18"/>
        <v>7.6444853787704492E-2</v>
      </c>
      <c r="D135" s="25">
        <f>IF(OR($A135="",$B135=""),"",A135*'MPTO_working_2-way'!$G134)</f>
        <v>1.8514851485148518</v>
      </c>
      <c r="E135" s="27">
        <f>IF(OR($A135="",$B135=""),"",B135*'MPTO_working_2-way'!$G134)</f>
        <v>2.1744186046511631</v>
      </c>
      <c r="F135" s="25">
        <f>IF(OR($A135="",$B135=""),"",'MPTO_working_2-way'!D134)</f>
        <v>1.8410343365832982</v>
      </c>
      <c r="G135" s="27">
        <f>IF(OR($A135="",$B135=""),"",'MPTO_working_2-way'!E134)</f>
        <v>2.1890120967741939</v>
      </c>
      <c r="H135" s="25">
        <f>IF(OR($A135="",$B135=""),"",'OddsRatio_working_2-way'!M134)</f>
        <v>1.8401680504168059</v>
      </c>
      <c r="I135" s="25">
        <f>IF(OR($A135="",$B135=""),"",'OddsRatio_working_2-way'!N134)</f>
        <v>2.190238071423809</v>
      </c>
      <c r="J135" s="25">
        <f>IF('Log_working_2-way'!$D134="","",A135^('Log_working_2-way'!$D134))</f>
        <v>1.8352677730641855</v>
      </c>
      <c r="K135" s="27">
        <f>IF('Log_working_2-way'!$D134="","",B135^('Log_working_2-way'!$D134))</f>
        <v>2.1972208580534285</v>
      </c>
      <c r="L135" s="72">
        <f t="shared" si="19"/>
        <v>0.54010695187165769</v>
      </c>
      <c r="M135" s="72">
        <f t="shared" si="20"/>
        <v>0.4598930481283422</v>
      </c>
      <c r="N135" s="73">
        <v>232</v>
      </c>
      <c r="O135" s="73">
        <f t="shared" si="21"/>
        <v>97.116279069767458</v>
      </c>
      <c r="P135" s="73">
        <f t="shared" si="22"/>
        <v>117.14851485148515</v>
      </c>
      <c r="Q135" s="73">
        <f t="shared" si="23"/>
        <v>114.85148514851485</v>
      </c>
      <c r="R135" s="73">
        <f t="shared" si="24"/>
        <v>134.88372093023256</v>
      </c>
      <c r="S135" s="74">
        <f t="shared" si="25"/>
        <v>-17.735206078747396</v>
      </c>
      <c r="T135" s="74">
        <f t="shared" si="26"/>
        <v>-17.73520607874741</v>
      </c>
      <c r="U135" s="23" t="s">
        <v>128</v>
      </c>
      <c r="V135" s="23" t="s">
        <v>167</v>
      </c>
      <c r="W135" s="23" t="s">
        <v>316</v>
      </c>
      <c r="X135" s="82">
        <v>44501</v>
      </c>
      <c r="Y135" s="71" t="s">
        <v>428</v>
      </c>
    </row>
    <row r="136" spans="1:25" ht="15" x14ac:dyDescent="0.25">
      <c r="A136">
        <v>1.62</v>
      </c>
      <c r="B136">
        <v>2.38</v>
      </c>
      <c r="C136" s="43">
        <f t="shared" si="18"/>
        <v>3.7452017844174623E-2</v>
      </c>
      <c r="D136" s="44">
        <f>IF(OR($A136="",$B136=""),"",A136*'MPTO_working_2-way'!$G135)</f>
        <v>1.680672268907563</v>
      </c>
      <c r="E136" s="46">
        <f>IF(OR($A136="",$B136=""),"",B136*'MPTO_working_2-way'!$G135)</f>
        <v>2.4691358024691357</v>
      </c>
      <c r="F136" s="44">
        <f>IF(OR($A136="",$B136=""),"",'MPTO_working_2-way'!D135)</f>
        <v>1.6706820348383742</v>
      </c>
      <c r="G136" s="46">
        <f>IF(OR($A136="",$B136=""),"",'MPTO_working_2-way'!E135)</f>
        <v>2.4910195115648013</v>
      </c>
      <c r="H136" s="44">
        <f>IF(OR($A136="",$B136=""),"",'OddsRatio_working_2-way'!M135)</f>
        <v>1.6702800625998362</v>
      </c>
      <c r="I136" s="44">
        <f>IF(OR($A136="",$B136=""),"",'OddsRatio_working_2-way'!N135)</f>
        <v>2.4919136877222163</v>
      </c>
      <c r="J136" s="44">
        <f>IF('Log_working_2-way'!$D135="","",A136^('Log_working_2-way'!$D135))</f>
        <v>1.6657299947403132</v>
      </c>
      <c r="K136" s="46">
        <f>IF('Log_working_2-way'!$D135="","",B136^('Log_working_2-way'!$D135))</f>
        <v>2.502110477070953</v>
      </c>
      <c r="L136" s="53">
        <f t="shared" ref="L136:L167" si="27">(1/D136)</f>
        <v>0.59499999999999997</v>
      </c>
      <c r="M136" s="53">
        <f t="shared" ref="M136:M167" si="28">(1/E136)</f>
        <v>0.40500000000000003</v>
      </c>
      <c r="N136" s="54">
        <v>233</v>
      </c>
      <c r="O136" s="54">
        <f t="shared" ref="O136:O167" si="29">(1/A136)*((N136*A136)-N136)</f>
        <v>89.172839506172863</v>
      </c>
      <c r="P136" s="54">
        <f t="shared" ref="P136:P167" si="30">(1/B136)*((N136*B136)-N136)</f>
        <v>135.10084033613444</v>
      </c>
      <c r="Q136" s="54">
        <f t="shared" ref="Q136:Q167" si="31">(1/B136)*N136</f>
        <v>97.899159663865547</v>
      </c>
      <c r="R136" s="54">
        <f t="shared" ref="R136:R167" si="32">(1/A136)*N136</f>
        <v>143.82716049382717</v>
      </c>
      <c r="S136" s="55">
        <f t="shared" ref="S136:S167" si="33">O136-Q136</f>
        <v>-8.7263201576926832</v>
      </c>
      <c r="T136" s="55">
        <f t="shared" ref="T136:T167" si="34">P136-R136</f>
        <v>-8.7263201576927258</v>
      </c>
      <c r="U136" t="s">
        <v>333</v>
      </c>
      <c r="V136" t="s">
        <v>330</v>
      </c>
      <c r="W136" t="s">
        <v>413</v>
      </c>
      <c r="X136" s="81">
        <v>44208</v>
      </c>
      <c r="Y136" s="57" t="s">
        <v>421</v>
      </c>
    </row>
    <row r="137" spans="1:25" s="50" customFormat="1" ht="15" x14ac:dyDescent="0.25">
      <c r="A137">
        <v>2.57</v>
      </c>
      <c r="B137">
        <v>1.56</v>
      </c>
      <c r="C137" s="43">
        <f t="shared" si="18"/>
        <v>3.0130699391399673E-2</v>
      </c>
      <c r="D137" s="44">
        <f>IF(OR($A137="",$B137=""),"",A137*'MPTO_working_2-way'!$G136)</f>
        <v>2.6474358974358969</v>
      </c>
      <c r="E137" s="46">
        <f>IF(OR($A137="",$B137=""),"",B137*'MPTO_working_2-way'!$G136)</f>
        <v>1.6070038910505835</v>
      </c>
      <c r="F137" s="44">
        <f>IF(OR($A137="",$B137=""),"",'MPTO_working_2-way'!D136)</f>
        <v>2.6735129367831414</v>
      </c>
      <c r="G137" s="46">
        <f>IF(OR($A137="",$B137=""),"",'MPTO_working_2-way'!E136)</f>
        <v>1.597545425565827</v>
      </c>
      <c r="H137" s="44">
        <f>IF(OR($A137="",$B137=""),"",'OddsRatio_working_2-way'!M136)</f>
        <v>2.6743868813901486</v>
      </c>
      <c r="I137" s="44">
        <f>IF(OR($A137="",$B137=""),"",'OddsRatio_working_2-way'!N136)</f>
        <v>1.5972335373111359</v>
      </c>
      <c r="J137" s="44">
        <f>IF('Log_working_2-way'!$D136="","",A137^('Log_working_2-way'!$D136))</f>
        <v>2.6865304227890037</v>
      </c>
      <c r="K137" s="46">
        <f>IF('Log_working_2-way'!$D136="","",B137^('Log_working_2-way'!$D136))</f>
        <v>1.5929332708663844</v>
      </c>
      <c r="L137" s="53">
        <f t="shared" si="27"/>
        <v>0.37772397094430998</v>
      </c>
      <c r="M137" s="53">
        <f t="shared" si="28"/>
        <v>0.62227602905569013</v>
      </c>
      <c r="N137" s="54">
        <v>234</v>
      </c>
      <c r="O137" s="54">
        <f t="shared" si="29"/>
        <v>142.94941634241246</v>
      </c>
      <c r="P137" s="54">
        <f t="shared" si="30"/>
        <v>84</v>
      </c>
      <c r="Q137" s="54">
        <f t="shared" si="31"/>
        <v>150</v>
      </c>
      <c r="R137" s="54">
        <f t="shared" si="32"/>
        <v>91.050583657587552</v>
      </c>
      <c r="S137" s="55">
        <f t="shared" si="33"/>
        <v>-7.0505836575875378</v>
      </c>
      <c r="T137" s="55">
        <f t="shared" si="34"/>
        <v>-7.050583657587552</v>
      </c>
      <c r="U137" t="s">
        <v>70</v>
      </c>
      <c r="V137" t="s">
        <v>69</v>
      </c>
      <c r="W137" t="s">
        <v>443</v>
      </c>
      <c r="X137" s="81">
        <v>44208</v>
      </c>
      <c r="Y137" s="57" t="s">
        <v>427</v>
      </c>
    </row>
    <row r="138" spans="1:25" ht="15" x14ac:dyDescent="0.25">
      <c r="A138">
        <v>1.79</v>
      </c>
      <c r="B138">
        <v>2.0499999999999998</v>
      </c>
      <c r="C138" s="43">
        <f t="shared" si="18"/>
        <v>4.6464095925875526E-2</v>
      </c>
      <c r="D138" s="44">
        <f>IF(OR($A138="",$B138=""),"",A138*'MPTO_working_2-way'!$G137)</f>
        <v>1.8731707317073172</v>
      </c>
      <c r="E138" s="46">
        <f>IF(OR($A138="",$B138=""),"",B138*'MPTO_working_2-way'!$G137)</f>
        <v>2.1452513966480447</v>
      </c>
      <c r="F138" s="44">
        <f>IF(OR($A138="",$B138=""),"",'MPTO_working_2-way'!D137)</f>
        <v>1.8676676421936633</v>
      </c>
      <c r="G138" s="46">
        <f>IF(OR($A138="",$B138=""),"",'MPTO_working_2-way'!E137)</f>
        <v>2.1525150315295498</v>
      </c>
      <c r="H138" s="44">
        <f>IF(OR($A138="",$B138=""),"",'OddsRatio_working_2-way'!M137)</f>
        <v>1.8673989580239028</v>
      </c>
      <c r="I138" s="44">
        <f>IF(OR($A138="",$B138=""),"",'OddsRatio_working_2-way'!N137)</f>
        <v>2.1528720328165796</v>
      </c>
      <c r="J138" s="44">
        <f>IF('Log_working_2-way'!$D137="","",A138^('Log_working_2-way'!$D137))</f>
        <v>1.8648753168978718</v>
      </c>
      <c r="K138" s="46">
        <f>IF('Log_working_2-way'!$D137="","",B138^('Log_working_2-way'!$D137))</f>
        <v>2.1562360266982945</v>
      </c>
      <c r="L138" s="53">
        <f t="shared" si="27"/>
        <v>0.53385416666666663</v>
      </c>
      <c r="M138" s="53">
        <f t="shared" si="28"/>
        <v>0.46614583333333331</v>
      </c>
      <c r="N138" s="54">
        <v>235</v>
      </c>
      <c r="O138" s="54">
        <f t="shared" si="29"/>
        <v>103.71508379888269</v>
      </c>
      <c r="P138" s="54">
        <f t="shared" si="30"/>
        <v>120.36585365853657</v>
      </c>
      <c r="Q138" s="54">
        <f t="shared" si="31"/>
        <v>114.63414634146342</v>
      </c>
      <c r="R138" s="54">
        <f t="shared" si="32"/>
        <v>131.28491620111731</v>
      </c>
      <c r="S138" s="55">
        <f t="shared" si="33"/>
        <v>-10.919062542580733</v>
      </c>
      <c r="T138" s="55">
        <f t="shared" si="34"/>
        <v>-10.919062542580747</v>
      </c>
      <c r="U138" t="s">
        <v>302</v>
      </c>
      <c r="V138" t="s">
        <v>301</v>
      </c>
      <c r="W138" t="s">
        <v>307</v>
      </c>
      <c r="X138" s="81">
        <v>44208</v>
      </c>
      <c r="Y138" s="57" t="s">
        <v>433</v>
      </c>
    </row>
    <row r="139" spans="1:25" ht="15" x14ac:dyDescent="0.25">
      <c r="A139">
        <v>1.72</v>
      </c>
      <c r="B139">
        <v>2.2200000000000002</v>
      </c>
      <c r="C139" s="43">
        <f t="shared" si="18"/>
        <v>3.1845799287659737E-2</v>
      </c>
      <c r="D139" s="44">
        <f>IF(OR($A139="",$B139=""),"",A139*'MPTO_working_2-way'!$G138)</f>
        <v>1.7747747747747746</v>
      </c>
      <c r="E139" s="46">
        <f>IF(OR($A139="",$B139=""),"",B139*'MPTO_working_2-way'!$G138)</f>
        <v>2.2906976744186047</v>
      </c>
      <c r="F139" s="44">
        <f>IF(OR($A139="",$B139=""),"",'MPTO_working_2-way'!D138)</f>
        <v>1.7684327528714336</v>
      </c>
      <c r="G139" s="46">
        <f>IF(OR($A139="",$B139=""),"",'MPTO_working_2-way'!E138)</f>
        <v>2.3013500482160079</v>
      </c>
      <c r="H139" s="44">
        <f>IF(OR($A139="",$B139=""),"",'OddsRatio_working_2-way'!M138)</f>
        <v>1.768221279597376</v>
      </c>
      <c r="I139" s="44">
        <f>IF(OR($A139="",$B139=""),"",'OddsRatio_working_2-way'!N138)</f>
        <v>2.3017082793177757</v>
      </c>
      <c r="J139" s="44">
        <f>IF('Log_working_2-way'!$D138="","",A139^('Log_working_2-way'!$D138))</f>
        <v>1.7653459246637417</v>
      </c>
      <c r="K139" s="46">
        <f>IF('Log_working_2-way'!$D138="","",B139^('Log_working_2-way'!$D138))</f>
        <v>2.3065987127837881</v>
      </c>
      <c r="L139" s="53">
        <f t="shared" si="27"/>
        <v>0.56345177664974622</v>
      </c>
      <c r="M139" s="53">
        <f t="shared" si="28"/>
        <v>0.43654822335025378</v>
      </c>
      <c r="N139" s="54">
        <v>236</v>
      </c>
      <c r="O139" s="54">
        <f t="shared" si="29"/>
        <v>98.790697674418624</v>
      </c>
      <c r="P139" s="54">
        <f t="shared" si="30"/>
        <v>129.69369369369372</v>
      </c>
      <c r="Q139" s="54">
        <f t="shared" si="31"/>
        <v>106.3063063063063</v>
      </c>
      <c r="R139" s="54">
        <f t="shared" si="32"/>
        <v>137.2093023255814</v>
      </c>
      <c r="S139" s="55">
        <f t="shared" si="33"/>
        <v>-7.5156086318876731</v>
      </c>
      <c r="T139" s="55">
        <f t="shared" si="34"/>
        <v>-7.5156086318876874</v>
      </c>
      <c r="U139" t="s">
        <v>73</v>
      </c>
      <c r="V139" t="s">
        <v>137</v>
      </c>
      <c r="W139" t="s">
        <v>443</v>
      </c>
      <c r="X139" s="81">
        <v>44208</v>
      </c>
      <c r="Y139" s="57" t="s">
        <v>431</v>
      </c>
    </row>
    <row r="140" spans="1:25" ht="15" x14ac:dyDescent="0.25">
      <c r="A140">
        <v>2.4300000000000002</v>
      </c>
      <c r="B140">
        <v>1.62</v>
      </c>
      <c r="C140" s="43">
        <f t="shared" si="18"/>
        <v>2.8806584362139898E-2</v>
      </c>
      <c r="D140" s="44">
        <f>IF(OR($A140="",$B140=""),"",A140*'MPTO_working_2-way'!$G139)</f>
        <v>2.5</v>
      </c>
      <c r="E140" s="46">
        <f>IF(OR($A140="",$B140=""),"",B140*'MPTO_working_2-way'!$G139)</f>
        <v>1.6666666666666667</v>
      </c>
      <c r="F140" s="44">
        <f>IF(OR($A140="",$B140=""),"",'MPTO_working_2-way'!D139)</f>
        <v>2.5181347150259068</v>
      </c>
      <c r="G140" s="46">
        <f>IF(OR($A140="",$B140=""),"",'MPTO_working_2-way'!E139)</f>
        <v>1.658703071672355</v>
      </c>
      <c r="H140" s="44">
        <f>IF(OR($A140="",$B140=""),"",'OddsRatio_working_2-way'!M139)</f>
        <v>2.5187006330752704</v>
      </c>
      <c r="I140" s="44">
        <f>IF(OR($A140="",$B140=""),"",'OddsRatio_working_2-way'!N139)</f>
        <v>1.6584576171375296</v>
      </c>
      <c r="J140" s="44">
        <f>IF('Log_working_2-way'!$D139="","",A140^('Log_working_2-way'!$D139))</f>
        <v>2.5270727654504732</v>
      </c>
      <c r="K140" s="46">
        <f>IF('Log_working_2-way'!$D139="","",B140^('Log_working_2-way'!$D139))</f>
        <v>1.6548476422503566</v>
      </c>
      <c r="L140" s="53">
        <f t="shared" si="27"/>
        <v>0.4</v>
      </c>
      <c r="M140" s="53">
        <f t="shared" si="28"/>
        <v>0.6</v>
      </c>
      <c r="N140" s="54">
        <v>237</v>
      </c>
      <c r="O140" s="54">
        <f t="shared" si="29"/>
        <v>139.46913580246917</v>
      </c>
      <c r="P140" s="54">
        <f t="shared" si="30"/>
        <v>90.703703703703695</v>
      </c>
      <c r="Q140" s="54">
        <f t="shared" si="31"/>
        <v>146.29629629629628</v>
      </c>
      <c r="R140" s="54">
        <f t="shared" si="32"/>
        <v>97.53086419753086</v>
      </c>
      <c r="S140" s="55">
        <f t="shared" si="33"/>
        <v>-6.8271604938271082</v>
      </c>
      <c r="T140" s="55">
        <f t="shared" si="34"/>
        <v>-6.8271604938271651</v>
      </c>
      <c r="U140" t="s">
        <v>71</v>
      </c>
      <c r="V140" t="s">
        <v>134</v>
      </c>
      <c r="W140" t="s">
        <v>443</v>
      </c>
      <c r="X140" s="81">
        <v>44208</v>
      </c>
      <c r="Y140" s="57" t="s">
        <v>428</v>
      </c>
    </row>
    <row r="141" spans="1:25" ht="15" x14ac:dyDescent="0.25">
      <c r="A141">
        <v>2.09</v>
      </c>
      <c r="B141">
        <v>1.8</v>
      </c>
      <c r="C141" s="43">
        <f t="shared" si="18"/>
        <v>3.4024455077086735E-2</v>
      </c>
      <c r="D141" s="44">
        <f>IF(OR($A141="",$B141=""),"",A141*'MPTO_working_2-way'!$G140)</f>
        <v>2.161111111111111</v>
      </c>
      <c r="E141" s="46">
        <f>IF(OR($A141="",$B141=""),"",B141*'MPTO_working_2-way'!$G140)</f>
        <v>1.8612440191387563</v>
      </c>
      <c r="F141" s="44">
        <f>IF(OR($A141="",$B141=""),"",'MPTO_working_2-way'!D140)</f>
        <v>2.1670506912442398</v>
      </c>
      <c r="G141" s="46">
        <f>IF(OR($A141="",$B141=""),"",'MPTO_working_2-way'!E140)</f>
        <v>1.8568608094768018</v>
      </c>
      <c r="H141" s="44">
        <f>IF(OR($A141="",$B141=""),"",'OddsRatio_working_2-way'!M140)</f>
        <v>2.1672617529928755</v>
      </c>
      <c r="I141" s="44">
        <f>IF(OR($A141="",$B141=""),"",'OddsRatio_working_2-way'!N140)</f>
        <v>1.8567058737562385</v>
      </c>
      <c r="J141" s="44">
        <f>IF('Log_working_2-way'!$D140="","",A141^('Log_working_2-way'!$D140))</f>
        <v>2.1699807722915003</v>
      </c>
      <c r="K141" s="46">
        <f>IF('Log_working_2-way'!$D140="","",B141^('Log_working_2-way'!$D140))</f>
        <v>1.8547149010332622</v>
      </c>
      <c r="L141" s="53">
        <f t="shared" si="27"/>
        <v>0.46272493573264784</v>
      </c>
      <c r="M141" s="53">
        <f t="shared" si="28"/>
        <v>0.53727506426735205</v>
      </c>
      <c r="N141" s="54">
        <v>238</v>
      </c>
      <c r="O141" s="54">
        <f t="shared" si="29"/>
        <v>124.12440191387559</v>
      </c>
      <c r="P141" s="54">
        <f t="shared" si="30"/>
        <v>105.7777777777778</v>
      </c>
      <c r="Q141" s="54">
        <f t="shared" si="31"/>
        <v>132.22222222222223</v>
      </c>
      <c r="R141" s="54">
        <f t="shared" si="32"/>
        <v>113.87559808612441</v>
      </c>
      <c r="S141" s="55">
        <f t="shared" si="33"/>
        <v>-8.0978203083466411</v>
      </c>
      <c r="T141" s="55">
        <f t="shared" si="34"/>
        <v>-8.0978203083466127</v>
      </c>
      <c r="U141" t="s">
        <v>44</v>
      </c>
      <c r="V141" t="s">
        <v>85</v>
      </c>
      <c r="W141" t="s">
        <v>444</v>
      </c>
      <c r="X141" s="81">
        <v>44208</v>
      </c>
      <c r="Y141" s="57" t="s">
        <v>417</v>
      </c>
    </row>
    <row r="142" spans="1:25" ht="15" x14ac:dyDescent="0.25">
      <c r="A142">
        <v>2.2599999999999998</v>
      </c>
      <c r="B142">
        <v>1.69</v>
      </c>
      <c r="C142" s="43">
        <f t="shared" si="18"/>
        <v>3.4193852437555794E-2</v>
      </c>
      <c r="D142" s="44">
        <f>IF(OR($A142="",$B142=""),"",A142*'MPTO_working_2-way'!$G141)</f>
        <v>2.3372781065088759</v>
      </c>
      <c r="E142" s="46">
        <f>IF(OR($A142="",$B142=""),"",B142*'MPTO_working_2-way'!$G141)</f>
        <v>1.7477876106194692</v>
      </c>
      <c r="F142" s="44">
        <f>IF(OR($A142="",$B142=""),"",'MPTO_working_2-way'!D141)</f>
        <v>2.3508340001231001</v>
      </c>
      <c r="G142" s="46">
        <f>IF(OR($A142="",$B142=""),"",'MPTO_working_2-way'!E141)</f>
        <v>1.740283410033262</v>
      </c>
      <c r="H142" s="44">
        <f>IF(OR($A142="",$B142=""),"",'OddsRatio_working_2-way'!M141)</f>
        <v>2.351327849384353</v>
      </c>
      <c r="I142" s="44">
        <f>IF(OR($A142="",$B142=""),"",'OddsRatio_working_2-way'!N141)</f>
        <v>1.7400128699009547</v>
      </c>
      <c r="J142" s="44">
        <f>IF('Log_working_2-way'!$D141="","",A142^('Log_working_2-way'!$D141))</f>
        <v>2.3575800032398484</v>
      </c>
      <c r="K142" s="46">
        <f>IF('Log_working_2-way'!$D141="","",B142^('Log_working_2-way'!$D141))</f>
        <v>1.7366048392090647</v>
      </c>
      <c r="L142" s="53">
        <f t="shared" si="27"/>
        <v>0.42784810126582273</v>
      </c>
      <c r="M142" s="53">
        <f t="shared" si="28"/>
        <v>0.57215189873417716</v>
      </c>
      <c r="N142" s="54">
        <v>239</v>
      </c>
      <c r="O142" s="54">
        <f t="shared" si="29"/>
        <v>133.24778761061947</v>
      </c>
      <c r="P142" s="54">
        <f t="shared" si="30"/>
        <v>97.579881656804716</v>
      </c>
      <c r="Q142" s="54">
        <f t="shared" si="31"/>
        <v>141.42011834319527</v>
      </c>
      <c r="R142" s="54">
        <f t="shared" si="32"/>
        <v>105.75221238938053</v>
      </c>
      <c r="S142" s="55">
        <f t="shared" si="33"/>
        <v>-8.1723307325758014</v>
      </c>
      <c r="T142" s="55">
        <f t="shared" si="34"/>
        <v>-8.1723307325758157</v>
      </c>
      <c r="U142" t="s">
        <v>132</v>
      </c>
      <c r="V142" t="s">
        <v>76</v>
      </c>
      <c r="W142" t="s">
        <v>444</v>
      </c>
      <c r="X142" s="81">
        <v>44208</v>
      </c>
      <c r="Y142" s="57" t="s">
        <v>421</v>
      </c>
    </row>
    <row r="143" spans="1:25" ht="15" x14ac:dyDescent="0.25">
      <c r="A143">
        <v>1.81</v>
      </c>
      <c r="B143">
        <v>2.0699999999999998</v>
      </c>
      <c r="C143" s="43">
        <f t="shared" si="18"/>
        <v>3.5577975284917462E-2</v>
      </c>
      <c r="D143" s="44">
        <f>IF(OR($A143="",$B143=""),"",A143*'MPTO_working_2-way'!$G142)</f>
        <v>1.8743961352657006</v>
      </c>
      <c r="E143" s="46">
        <f>IF(OR($A143="",$B143=""),"",B143*'MPTO_working_2-way'!$G142)</f>
        <v>2.1436464088397789</v>
      </c>
      <c r="F143" s="44">
        <f>IF(OR($A143="",$B143=""),"",'MPTO_working_2-way'!D142)</f>
        <v>1.8702173858786533</v>
      </c>
      <c r="G143" s="46">
        <f>IF(OR($A143="",$B143=""),"",'MPTO_working_2-way'!E142)</f>
        <v>2.1491381535549374</v>
      </c>
      <c r="H143" s="44">
        <f>IF(OR($A143="",$B143=""),"",'OddsRatio_working_2-way'!M142)</f>
        <v>1.8700628401410975</v>
      </c>
      <c r="I143" s="44">
        <f>IF(OR($A143="",$B143=""),"",'OddsRatio_working_2-way'!N142)</f>
        <v>2.1493422703098441</v>
      </c>
      <c r="J143" s="44">
        <f>IF('Log_working_2-way'!$D142="","",A143^('Log_working_2-way'!$D142))</f>
        <v>1.8681622223592078</v>
      </c>
      <c r="K143" s="46">
        <f>IF('Log_working_2-way'!$D142="","",B143^('Log_working_2-way'!$D142))</f>
        <v>2.1518584594506485</v>
      </c>
      <c r="L143" s="53">
        <f t="shared" si="27"/>
        <v>0.53350515463917525</v>
      </c>
      <c r="M143" s="53">
        <f t="shared" si="28"/>
        <v>0.46649484536082475</v>
      </c>
      <c r="N143" s="54">
        <v>240</v>
      </c>
      <c r="O143" s="54">
        <f t="shared" si="29"/>
        <v>107.40331491712709</v>
      </c>
      <c r="P143" s="54">
        <f t="shared" si="30"/>
        <v>124.05797101449274</v>
      </c>
      <c r="Q143" s="54">
        <f t="shared" si="31"/>
        <v>115.94202898550725</v>
      </c>
      <c r="R143" s="54">
        <f t="shared" si="32"/>
        <v>132.59668508287294</v>
      </c>
      <c r="S143" s="55">
        <f t="shared" si="33"/>
        <v>-8.538714068380159</v>
      </c>
      <c r="T143" s="55">
        <f t="shared" si="34"/>
        <v>-8.5387140683802016</v>
      </c>
      <c r="U143" t="s">
        <v>43</v>
      </c>
      <c r="V143" t="s">
        <v>357</v>
      </c>
      <c r="W143" t="s">
        <v>305</v>
      </c>
      <c r="X143" s="81">
        <v>44208</v>
      </c>
      <c r="Y143" s="57" t="s">
        <v>445</v>
      </c>
    </row>
    <row r="144" spans="1:25" ht="15" x14ac:dyDescent="0.25">
      <c r="A144">
        <v>1.76</v>
      </c>
      <c r="B144">
        <v>2.15</v>
      </c>
      <c r="C144" s="43">
        <f t="shared" si="18"/>
        <v>3.3298097251585723E-2</v>
      </c>
      <c r="D144" s="44">
        <f>IF(OR($A144="",$B144=""),"",A144*'MPTO_working_2-way'!$G143)</f>
        <v>1.8186046511627909</v>
      </c>
      <c r="E144" s="46">
        <f>IF(OR($A144="",$B144=""),"",B144*'MPTO_working_2-way'!$G143)</f>
        <v>2.2215909090909092</v>
      </c>
      <c r="F144" s="44">
        <f>IF(OR($A144="",$B144=""),"",'MPTO_working_2-way'!D143)</f>
        <v>1.8131288931480596</v>
      </c>
      <c r="G144" s="46">
        <f>IF(OR($A144="",$B144=""),"",'MPTO_working_2-way'!E143)</f>
        <v>2.2298173246906305</v>
      </c>
      <c r="H144" s="44">
        <f>IF(OR($A144="",$B144=""),"",'OddsRatio_working_2-way'!M143)</f>
        <v>1.8129388446970602</v>
      </c>
      <c r="I144" s="44">
        <f>IF(OR($A144="",$B144=""),"",'OddsRatio_working_2-way'!N143)</f>
        <v>2.2301048307916052</v>
      </c>
      <c r="J144" s="44">
        <f>IF('Log_working_2-way'!$D143="","",A144^('Log_working_2-way'!$D143))</f>
        <v>1.8104537322239227</v>
      </c>
      <c r="K144" s="46">
        <f>IF('Log_working_2-way'!$D143="","",B144^('Log_working_2-way'!$D143))</f>
        <v>2.2338767288490446</v>
      </c>
      <c r="L144" s="53">
        <f t="shared" si="27"/>
        <v>0.54987212276214825</v>
      </c>
      <c r="M144" s="53">
        <f t="shared" si="28"/>
        <v>0.45012787723785164</v>
      </c>
      <c r="N144" s="54">
        <v>241</v>
      </c>
      <c r="O144" s="54">
        <f t="shared" si="29"/>
        <v>104.06818181818184</v>
      </c>
      <c r="P144" s="54">
        <f t="shared" si="30"/>
        <v>128.90697674418604</v>
      </c>
      <c r="Q144" s="54">
        <f t="shared" si="31"/>
        <v>112.09302325581395</v>
      </c>
      <c r="R144" s="54">
        <f t="shared" si="32"/>
        <v>136.93181818181819</v>
      </c>
      <c r="S144" s="55">
        <f t="shared" si="33"/>
        <v>-8.0248414376321051</v>
      </c>
      <c r="T144" s="55">
        <f t="shared" si="34"/>
        <v>-8.0248414376321477</v>
      </c>
      <c r="U144" t="s">
        <v>437</v>
      </c>
      <c r="V144" t="s">
        <v>438</v>
      </c>
      <c r="W144" t="s">
        <v>306</v>
      </c>
      <c r="X144" s="81">
        <v>44208</v>
      </c>
      <c r="Y144" s="57" t="s">
        <v>421</v>
      </c>
    </row>
    <row r="145" spans="1:25" ht="15" x14ac:dyDescent="0.25">
      <c r="A145">
        <v>2.02</v>
      </c>
      <c r="B145">
        <v>1.87</v>
      </c>
      <c r="C145" s="43">
        <f t="shared" si="18"/>
        <v>2.9808863239265015E-2</v>
      </c>
      <c r="D145" s="44">
        <f>IF(OR($A145="",$B145=""),"",A145*'MPTO_working_2-way'!$G144)</f>
        <v>2.0802139037433154</v>
      </c>
      <c r="E145" s="46">
        <f>IF(OR($A145="",$B145=""),"",B145*'MPTO_working_2-way'!$G144)</f>
        <v>1.9257425742574257</v>
      </c>
      <c r="F145" s="44">
        <f>IF(OR($A145="",$B145=""),"",'MPTO_working_2-way'!D144)</f>
        <v>2.082703865027292</v>
      </c>
      <c r="G145" s="46">
        <f>IF(OR($A145="",$B145=""),"",'MPTO_working_2-way'!E144)</f>
        <v>1.9236135865967305</v>
      </c>
      <c r="H145" s="44">
        <f>IF(OR($A145="",$B145=""),"",'OddsRatio_working_2-way'!M144)</f>
        <v>2.0827805840074194</v>
      </c>
      <c r="I145" s="44">
        <f>IF(OR($A145="",$B145=""),"",'OddsRatio_working_2-way'!N144)</f>
        <v>1.9235481451827992</v>
      </c>
      <c r="J145" s="44">
        <f>IF('Log_working_2-way'!$D144="","",A145^('Log_working_2-way'!$D144))</f>
        <v>2.0839128581602959</v>
      </c>
      <c r="K145" s="46">
        <f>IF('Log_working_2-way'!$D144="","",B145^('Log_working_2-way'!$D144))</f>
        <v>1.9225833907877643</v>
      </c>
      <c r="L145" s="53">
        <f t="shared" si="27"/>
        <v>0.48071979434447304</v>
      </c>
      <c r="M145" s="53">
        <f t="shared" si="28"/>
        <v>0.51928020565552702</v>
      </c>
      <c r="N145" s="54">
        <v>242</v>
      </c>
      <c r="O145" s="54">
        <f t="shared" si="29"/>
        <v>122.19801980198021</v>
      </c>
      <c r="P145" s="54">
        <f t="shared" si="30"/>
        <v>112.58823529411764</v>
      </c>
      <c r="Q145" s="54">
        <f t="shared" si="31"/>
        <v>129.41176470588232</v>
      </c>
      <c r="R145" s="54">
        <f t="shared" si="32"/>
        <v>119.80198019801981</v>
      </c>
      <c r="S145" s="55">
        <f t="shared" si="33"/>
        <v>-7.2137449039021107</v>
      </c>
      <c r="T145" s="55">
        <f t="shared" si="34"/>
        <v>-7.2137449039021675</v>
      </c>
      <c r="U145" t="s">
        <v>363</v>
      </c>
      <c r="V145" t="s">
        <v>439</v>
      </c>
      <c r="W145" t="s">
        <v>306</v>
      </c>
      <c r="X145" s="81">
        <v>44208</v>
      </c>
      <c r="Y145" s="57" t="s">
        <v>433</v>
      </c>
    </row>
    <row r="146" spans="1:25" s="50" customFormat="1" ht="15" x14ac:dyDescent="0.25">
      <c r="A146">
        <v>2.2799999999999998</v>
      </c>
      <c r="B146">
        <v>1.68</v>
      </c>
      <c r="C146" s="43">
        <f t="shared" si="18"/>
        <v>3.383458646616555E-2</v>
      </c>
      <c r="D146" s="44">
        <f>IF(OR($A146="",$B146=""),"",A146*'MPTO_working_2-way'!$G145)</f>
        <v>2.3571428571428572</v>
      </c>
      <c r="E146" s="46">
        <f>IF(OR($A146="",$B146=""),"",B146*'MPTO_working_2-way'!$G145)</f>
        <v>1.736842105263158</v>
      </c>
      <c r="F146" s="44">
        <f>IF(OR($A146="",$B146=""),"",'MPTO_working_2-way'!D145)</f>
        <v>2.3714710252600297</v>
      </c>
      <c r="G146" s="46">
        <f>IF(OR($A146="",$B146=""),"",'MPTO_working_2-way'!E145)</f>
        <v>1.7291440953412784</v>
      </c>
      <c r="H146" s="44">
        <f>IF(OR($A146="",$B146=""),"",'OddsRatio_working_2-way'!M145)</f>
        <v>2.3719886811400706</v>
      </c>
      <c r="I146" s="44">
        <f>IF(OR($A146="",$B146=""),"",'OddsRatio_working_2-way'!N145)</f>
        <v>1.728868986855663</v>
      </c>
      <c r="J146" s="44">
        <f>IF('Log_working_2-way'!$D145="","",A146^('Log_working_2-way'!$D145))</f>
        <v>2.3786002597874161</v>
      </c>
      <c r="K146" s="46">
        <f>IF('Log_working_2-way'!$D145="","",B146^('Log_working_2-way'!$D145))</f>
        <v>1.7253734306956654</v>
      </c>
      <c r="L146" s="53">
        <f t="shared" si="27"/>
        <v>0.42424242424242425</v>
      </c>
      <c r="M146" s="53">
        <f t="shared" si="28"/>
        <v>0.57575757575757569</v>
      </c>
      <c r="N146" s="54">
        <v>243</v>
      </c>
      <c r="O146" s="54">
        <f t="shared" si="29"/>
        <v>136.42105263157893</v>
      </c>
      <c r="P146" s="54">
        <f t="shared" si="30"/>
        <v>98.357142857142861</v>
      </c>
      <c r="Q146" s="54">
        <f t="shared" si="31"/>
        <v>144.64285714285714</v>
      </c>
      <c r="R146" s="54">
        <f t="shared" si="32"/>
        <v>106.57894736842105</v>
      </c>
      <c r="S146" s="55">
        <f t="shared" si="33"/>
        <v>-8.2218045112782079</v>
      </c>
      <c r="T146" s="55">
        <f t="shared" si="34"/>
        <v>-8.2218045112781937</v>
      </c>
      <c r="U146" t="s">
        <v>365</v>
      </c>
      <c r="V146" t="s">
        <v>440</v>
      </c>
      <c r="W146" t="s">
        <v>306</v>
      </c>
      <c r="X146" s="81">
        <v>44208</v>
      </c>
      <c r="Y146" s="57" t="s">
        <v>431</v>
      </c>
    </row>
    <row r="147" spans="1:25" ht="15" x14ac:dyDescent="0.25">
      <c r="A147">
        <v>1.61</v>
      </c>
      <c r="B147">
        <v>2.41</v>
      </c>
      <c r="C147" s="43">
        <f t="shared" si="18"/>
        <v>3.6055771758459754E-2</v>
      </c>
      <c r="D147" s="44">
        <f>IF(OR($A147="",$B147=""),"",A147*'MPTO_working_2-way'!$G146)</f>
        <v>1.6680497925311204</v>
      </c>
      <c r="E147" s="46">
        <f>IF(OR($A147="",$B147=""),"",B147*'MPTO_working_2-way'!$G146)</f>
        <v>2.4968944099378882</v>
      </c>
      <c r="F147" s="44">
        <f>IF(OR($A147="",$B147=""),"",'MPTO_working_2-way'!D146)</f>
        <v>1.6581269630990791</v>
      </c>
      <c r="G147" s="46">
        <f>IF(OR($A147="",$B147=""),"",'MPTO_working_2-way'!E146)</f>
        <v>2.5194636537774748</v>
      </c>
      <c r="H147" s="44">
        <f>IF(OR($A147="",$B147=""),"",'OddsRatio_working_2-way'!M146)</f>
        <v>1.6577416768573945</v>
      </c>
      <c r="I147" s="44">
        <f>IF(OR($A147="",$B147=""),"",'OddsRatio_working_2-way'!N146)</f>
        <v>2.5203537120802069</v>
      </c>
      <c r="J147" s="44">
        <f>IF('Log_working_2-way'!$D146="","",A147^('Log_working_2-way'!$D146))</f>
        <v>1.6532248225535031</v>
      </c>
      <c r="K147" s="46">
        <f>IF('Log_working_2-way'!$D146="","",B147^('Log_working_2-way'!$D146))</f>
        <v>2.5308665033437969</v>
      </c>
      <c r="L147" s="53">
        <f t="shared" si="27"/>
        <v>0.59950248756218905</v>
      </c>
      <c r="M147" s="53">
        <f t="shared" si="28"/>
        <v>0.40049751243781095</v>
      </c>
      <c r="N147" s="54">
        <v>244</v>
      </c>
      <c r="O147" s="54">
        <f t="shared" si="29"/>
        <v>92.447204968944106</v>
      </c>
      <c r="P147" s="54">
        <f t="shared" si="30"/>
        <v>142.75518672199172</v>
      </c>
      <c r="Q147" s="54">
        <f t="shared" si="31"/>
        <v>101.24481327800829</v>
      </c>
      <c r="R147" s="54">
        <f t="shared" si="32"/>
        <v>151.55279503105589</v>
      </c>
      <c r="S147" s="55">
        <f t="shared" si="33"/>
        <v>-8.7976083090641879</v>
      </c>
      <c r="T147" s="55">
        <f t="shared" si="34"/>
        <v>-8.7976083090641737</v>
      </c>
      <c r="U147" t="s">
        <v>290</v>
      </c>
      <c r="V147" t="s">
        <v>263</v>
      </c>
      <c r="W147" t="s">
        <v>312</v>
      </c>
      <c r="X147" s="81">
        <v>44208</v>
      </c>
      <c r="Y147" s="57" t="s">
        <v>427</v>
      </c>
    </row>
    <row r="148" spans="1:25" ht="15" x14ac:dyDescent="0.25">
      <c r="A148">
        <v>1.88</v>
      </c>
      <c r="B148">
        <v>2</v>
      </c>
      <c r="C148" s="43">
        <f t="shared" si="18"/>
        <v>3.1914893617021267E-2</v>
      </c>
      <c r="D148" s="44">
        <f>IF(OR($A148="",$B148=""),"",A148*'MPTO_working_2-way'!$G147)</f>
        <v>1.94</v>
      </c>
      <c r="E148" s="46">
        <f>IF(OR($A148="",$B148=""),"",B148*'MPTO_working_2-way'!$G147)</f>
        <v>2.0638297872340425</v>
      </c>
      <c r="F148" s="44">
        <f>IF(OR($A148="",$B148=""),"",'MPTO_working_2-way'!D147)</f>
        <v>1.9381443298969072</v>
      </c>
      <c r="G148" s="46">
        <f>IF(OR($A148="",$B148=""),"",'MPTO_working_2-way'!E147)</f>
        <v>2.0659340659340657</v>
      </c>
      <c r="H148" s="44">
        <f>IF(OR($A148="",$B148=""),"",'OddsRatio_working_2-way'!M147)</f>
        <v>1.9380831519646857</v>
      </c>
      <c r="I148" s="44">
        <f>IF(OR($A148="",$B148=""),"",'OddsRatio_working_2-way'!N147)</f>
        <v>2.0660035817780522</v>
      </c>
      <c r="J148" s="44">
        <f>IF('Log_working_2-way'!$D147="","",A148^('Log_working_2-way'!$D147))</f>
        <v>1.9372406373367297</v>
      </c>
      <c r="K148" s="46">
        <f>IF('Log_working_2-way'!$D147="","",B148^('Log_working_2-way'!$D147))</f>
        <v>2.0669618454035223</v>
      </c>
      <c r="L148" s="53">
        <f t="shared" si="27"/>
        <v>0.51546391752577325</v>
      </c>
      <c r="M148" s="53">
        <f t="shared" si="28"/>
        <v>0.4845360824742268</v>
      </c>
      <c r="N148" s="54">
        <v>245</v>
      </c>
      <c r="O148" s="54">
        <f t="shared" si="29"/>
        <v>114.68085106382976</v>
      </c>
      <c r="P148" s="54">
        <f t="shared" si="30"/>
        <v>122.5</v>
      </c>
      <c r="Q148" s="54">
        <f t="shared" si="31"/>
        <v>122.5</v>
      </c>
      <c r="R148" s="54">
        <f t="shared" si="32"/>
        <v>130.31914893617022</v>
      </c>
      <c r="S148" s="55">
        <f t="shared" si="33"/>
        <v>-7.8191489361702367</v>
      </c>
      <c r="T148" s="55">
        <f t="shared" si="34"/>
        <v>-7.8191489361702224</v>
      </c>
      <c r="U148" t="s">
        <v>295</v>
      </c>
      <c r="V148" t="s">
        <v>241</v>
      </c>
      <c r="W148" t="s">
        <v>312</v>
      </c>
      <c r="X148" s="81">
        <v>44208</v>
      </c>
      <c r="Y148" s="57" t="s">
        <v>416</v>
      </c>
    </row>
    <row r="149" spans="1:25" ht="15" x14ac:dyDescent="0.25">
      <c r="A149">
        <v>2.7</v>
      </c>
      <c r="B149">
        <v>1.51</v>
      </c>
      <c r="C149" s="43">
        <f t="shared" si="18"/>
        <v>3.2622025999509585E-2</v>
      </c>
      <c r="D149" s="44">
        <f>IF(OR($A149="",$B149=""),"",A149*'MPTO_working_2-way'!$G148)</f>
        <v>2.7880794701986762</v>
      </c>
      <c r="E149" s="46">
        <f>IF(OR($A149="",$B149=""),"",B149*'MPTO_working_2-way'!$G148)</f>
        <v>1.5592592592592596</v>
      </c>
      <c r="F149" s="44">
        <f>IF(OR($A149="",$B149=""),"",'MPTO_working_2-way'!D148)</f>
        <v>2.8243851749220652</v>
      </c>
      <c r="G149" s="46">
        <f>IF(OR($A149="",$B149=""),"",'MPTO_working_2-way'!E148)</f>
        <v>1.5481298651984055</v>
      </c>
      <c r="H149" s="44">
        <f>IF(OR($A149="",$B149=""),"",'OddsRatio_working_2-way'!M148)</f>
        <v>2.8257418583505545</v>
      </c>
      <c r="I149" s="44">
        <f>IF(OR($A149="",$B149=""),"",'OddsRatio_working_2-way'!N148)</f>
        <v>1.5477225575051663</v>
      </c>
      <c r="J149" s="44">
        <f>IF('Log_working_2-way'!$D148="","",A149^('Log_working_2-way'!$D148))</f>
        <v>2.8428302498606608</v>
      </c>
      <c r="K149" s="46">
        <f>IF('Log_working_2-way'!$D148="","",B149^('Log_working_2-way'!$D148))</f>
        <v>1.5426435777660368</v>
      </c>
      <c r="L149" s="53">
        <f t="shared" si="27"/>
        <v>0.35866983372921607</v>
      </c>
      <c r="M149" s="53">
        <f t="shared" si="28"/>
        <v>0.64133016627078376</v>
      </c>
      <c r="N149" s="54">
        <v>246</v>
      </c>
      <c r="O149" s="54">
        <f t="shared" si="29"/>
        <v>154.88888888888889</v>
      </c>
      <c r="P149" s="54">
        <f t="shared" si="30"/>
        <v>83.086092715231786</v>
      </c>
      <c r="Q149" s="54">
        <f t="shared" si="31"/>
        <v>162.91390728476821</v>
      </c>
      <c r="R149" s="54">
        <f t="shared" si="32"/>
        <v>91.1111111111111</v>
      </c>
      <c r="S149" s="55">
        <f t="shared" si="33"/>
        <v>-8.0250183958793286</v>
      </c>
      <c r="T149" s="55">
        <f t="shared" si="34"/>
        <v>-8.0250183958793144</v>
      </c>
      <c r="U149" t="s">
        <v>272</v>
      </c>
      <c r="V149" t="s">
        <v>270</v>
      </c>
      <c r="W149" t="s">
        <v>314</v>
      </c>
      <c r="X149" s="81">
        <v>44208</v>
      </c>
      <c r="Y149" s="57" t="s">
        <v>420</v>
      </c>
    </row>
    <row r="150" spans="1:25" ht="15" x14ac:dyDescent="0.25">
      <c r="A150">
        <v>2.44</v>
      </c>
      <c r="B150">
        <v>1.61</v>
      </c>
      <c r="C150" s="43">
        <f t="shared" si="18"/>
        <v>3.0954077996130813E-2</v>
      </c>
      <c r="D150" s="44">
        <f>IF(OR($A150="",$B150=""),"",A150*'MPTO_working_2-way'!$G149)</f>
        <v>2.5155279503105592</v>
      </c>
      <c r="E150" s="46">
        <f>IF(OR($A150="",$B150=""),"",B150*'MPTO_working_2-way'!$G149)</f>
        <v>1.6598360655737707</v>
      </c>
      <c r="F150" s="44">
        <f>IF(OR($A150="",$B150=""),"",'MPTO_working_2-way'!D149)</f>
        <v>2.5357603924606251</v>
      </c>
      <c r="G150" s="46">
        <f>IF(OR($A150="",$B150=""),"",'MPTO_working_2-way'!E149)</f>
        <v>1.6511432414256895</v>
      </c>
      <c r="H150" s="44">
        <f>IF(OR($A150="",$B150=""),"",'OddsRatio_working_2-way'!M149)</f>
        <v>2.5364425591947519</v>
      </c>
      <c r="I150" s="44">
        <f>IF(OR($A150="",$B150=""),"",'OddsRatio_working_2-way'!N149)</f>
        <v>1.6508541396588881</v>
      </c>
      <c r="J150" s="44">
        <f>IF('Log_working_2-way'!$D149="","",A150^('Log_working_2-way'!$D149))</f>
        <v>2.5458149976190665</v>
      </c>
      <c r="K150" s="46">
        <f>IF('Log_working_2-way'!$D149="","",B150^('Log_working_2-way'!$D149))</f>
        <v>1.6469079427617141</v>
      </c>
      <c r="L150" s="53">
        <f t="shared" si="27"/>
        <v>0.39753086419753081</v>
      </c>
      <c r="M150" s="53">
        <f t="shared" si="28"/>
        <v>0.60246913580246908</v>
      </c>
      <c r="N150" s="54">
        <v>247</v>
      </c>
      <c r="O150" s="54">
        <f t="shared" si="29"/>
        <v>145.77049180327867</v>
      </c>
      <c r="P150" s="54">
        <f t="shared" si="30"/>
        <v>93.58385093167702</v>
      </c>
      <c r="Q150" s="54">
        <f t="shared" si="31"/>
        <v>153.41614906832297</v>
      </c>
      <c r="R150" s="54">
        <f t="shared" si="32"/>
        <v>101.22950819672131</v>
      </c>
      <c r="S150" s="55">
        <f t="shared" si="33"/>
        <v>-7.6456572650442922</v>
      </c>
      <c r="T150" s="55">
        <f t="shared" si="34"/>
        <v>-7.6456572650442922</v>
      </c>
      <c r="U150" t="s">
        <v>177</v>
      </c>
      <c r="V150" t="s">
        <v>111</v>
      </c>
      <c r="W150" t="s">
        <v>315</v>
      </c>
      <c r="X150" s="81">
        <v>44208</v>
      </c>
      <c r="Y150" s="57" t="s">
        <v>423</v>
      </c>
    </row>
    <row r="151" spans="1:25" ht="15" x14ac:dyDescent="0.25">
      <c r="A151">
        <v>2.61</v>
      </c>
      <c r="B151">
        <v>1.55</v>
      </c>
      <c r="C151" s="43">
        <f t="shared" si="18"/>
        <v>2.830305277468792E-2</v>
      </c>
      <c r="D151" s="44">
        <f>IF(OR($A151="",$B151=""),"",A151*'MPTO_working_2-way'!$G150)</f>
        <v>2.6838709677419352</v>
      </c>
      <c r="E151" s="46">
        <f>IF(OR($A151="",$B151=""),"",B151*'MPTO_working_2-way'!$G150)</f>
        <v>1.5938697318007664</v>
      </c>
      <c r="F151" s="44">
        <f>IF(OR($A151="",$B151=""),"",'MPTO_working_2-way'!D150)</f>
        <v>2.7100988109194435</v>
      </c>
      <c r="G151" s="46">
        <f>IF(OR($A151="",$B151=""),"",'MPTO_working_2-way'!E150)</f>
        <v>1.58476153168152</v>
      </c>
      <c r="H151" s="44">
        <f>IF(OR($A151="",$B151=""),"",'OddsRatio_working_2-way'!M150)</f>
        <v>2.7109274465250492</v>
      </c>
      <c r="I151" s="44">
        <f>IF(OR($A151="",$B151=""),"",'OddsRatio_working_2-way'!N150)</f>
        <v>1.5844783202414772</v>
      </c>
      <c r="J151" s="44">
        <f>IF('Log_working_2-way'!$D150="","",A151^('Log_working_2-way'!$D150))</f>
        <v>2.7231319761285588</v>
      </c>
      <c r="K151" s="46">
        <f>IF('Log_working_2-way'!$D150="","",B151^('Log_working_2-way'!$D150))</f>
        <v>1.5803386007882658</v>
      </c>
      <c r="L151" s="53">
        <f t="shared" si="27"/>
        <v>0.37259615384615385</v>
      </c>
      <c r="M151" s="53">
        <f t="shared" si="28"/>
        <v>0.62740384615384615</v>
      </c>
      <c r="N151" s="54">
        <v>248</v>
      </c>
      <c r="O151" s="54">
        <f t="shared" si="29"/>
        <v>152.9808429118774</v>
      </c>
      <c r="P151" s="54">
        <f t="shared" si="30"/>
        <v>88.000000000000014</v>
      </c>
      <c r="Q151" s="54">
        <f t="shared" si="31"/>
        <v>160</v>
      </c>
      <c r="R151" s="54">
        <f t="shared" si="32"/>
        <v>95.019157088122611</v>
      </c>
      <c r="S151" s="55">
        <f t="shared" si="33"/>
        <v>-7.0191570881225971</v>
      </c>
      <c r="T151" s="55">
        <f t="shared" si="34"/>
        <v>-7.0191570881225971</v>
      </c>
      <c r="U151" t="s">
        <v>57</v>
      </c>
      <c r="V151" t="s">
        <v>155</v>
      </c>
      <c r="W151" t="s">
        <v>315</v>
      </c>
      <c r="X151" s="81">
        <v>44208</v>
      </c>
      <c r="Y151" s="57" t="s">
        <v>427</v>
      </c>
    </row>
    <row r="152" spans="1:25" ht="15" x14ac:dyDescent="0.25">
      <c r="A152">
        <v>1.6</v>
      </c>
      <c r="B152">
        <v>2.39</v>
      </c>
      <c r="C152" s="43">
        <f t="shared" si="18"/>
        <v>4.3410041841004166E-2</v>
      </c>
      <c r="D152" s="44">
        <f>IF(OR($A152="",$B152=""),"",A152*'MPTO_working_2-way'!$G151)</f>
        <v>1.6694560669456067</v>
      </c>
      <c r="E152" s="46">
        <f>IF(OR($A152="",$B152=""),"",B152*'MPTO_working_2-way'!$G151)</f>
        <v>2.4937499999999999</v>
      </c>
      <c r="F152" s="44">
        <f>IF(OR($A152="",$B152=""),"",'MPTO_working_2-way'!D151)</f>
        <v>1.6575639358474208</v>
      </c>
      <c r="G152" s="46">
        <f>IF(OR($A152="",$B152=""),"",'MPTO_working_2-way'!E151)</f>
        <v>2.5207646671061306</v>
      </c>
      <c r="H152" s="44">
        <f>IF(OR($A152="",$B152=""),"",'OddsRatio_working_2-way'!M151)</f>
        <v>1.6570043198176039</v>
      </c>
      <c r="I152" s="44">
        <f>IF(OR($A152="",$B152=""),"",'OddsRatio_working_2-way'!N151)</f>
        <v>2.52206000757745</v>
      </c>
      <c r="J152" s="44">
        <f>IF('Log_working_2-way'!$D151="","",A152^('Log_working_2-way'!$D151))</f>
        <v>1.6515679551422944</v>
      </c>
      <c r="K152" s="46">
        <f>IF('Log_working_2-way'!$D151="","",B152^('Log_working_2-way'!$D151))</f>
        <v>2.5347593326332167</v>
      </c>
      <c r="L152" s="53">
        <f t="shared" si="27"/>
        <v>0.59899749373433586</v>
      </c>
      <c r="M152" s="53">
        <f t="shared" si="28"/>
        <v>0.40100250626566419</v>
      </c>
      <c r="N152" s="54">
        <v>249</v>
      </c>
      <c r="O152" s="54">
        <f t="shared" si="29"/>
        <v>93.375000000000028</v>
      </c>
      <c r="P152" s="54">
        <f t="shared" si="30"/>
        <v>144.81589958158995</v>
      </c>
      <c r="Q152" s="54">
        <f t="shared" si="31"/>
        <v>104.18410041841004</v>
      </c>
      <c r="R152" s="54">
        <f t="shared" si="32"/>
        <v>155.625</v>
      </c>
      <c r="S152" s="55">
        <f t="shared" si="33"/>
        <v>-10.809100418410011</v>
      </c>
      <c r="T152" s="55">
        <f t="shared" si="34"/>
        <v>-10.809100418410054</v>
      </c>
      <c r="U152" t="s">
        <v>378</v>
      </c>
      <c r="V152" t="s">
        <v>329</v>
      </c>
      <c r="W152" t="s">
        <v>413</v>
      </c>
      <c r="X152" s="81">
        <v>44209</v>
      </c>
      <c r="Y152" s="57" t="s">
        <v>421</v>
      </c>
    </row>
    <row r="153" spans="1:25" ht="15" x14ac:dyDescent="0.25">
      <c r="A153">
        <v>1.49</v>
      </c>
      <c r="B153">
        <v>2.72</v>
      </c>
      <c r="C153" s="43">
        <f t="shared" si="18"/>
        <v>3.8787998420844794E-2</v>
      </c>
      <c r="D153" s="44">
        <f>IF(OR($A153="",$B153=""),"",A153*'MPTO_working_2-way'!$G152)</f>
        <v>1.5477941176470587</v>
      </c>
      <c r="E153" s="46">
        <f>IF(OR($A153="",$B153=""),"",B153*'MPTO_working_2-way'!$G152)</f>
        <v>2.825503355704698</v>
      </c>
      <c r="F153" s="44">
        <f>IF(OR($A153="",$B153=""),"",'MPTO_working_2-way'!D152)</f>
        <v>1.5343378511395471</v>
      </c>
      <c r="G153" s="46">
        <f>IF(OR($A153="",$B153=""),"",'MPTO_working_2-way'!E152)</f>
        <v>2.871475131075528</v>
      </c>
      <c r="H153" s="44">
        <f>IF(OR($A153="",$B153=""),"",'OddsRatio_working_2-way'!M152)</f>
        <v>1.5337449961641161</v>
      </c>
      <c r="I153" s="44">
        <f>IF(OR($A153="",$B153=""),"",'OddsRatio_working_2-way'!N152)</f>
        <v>2.8735538640862863</v>
      </c>
      <c r="J153" s="44">
        <f>IF('Log_working_2-way'!$D152="","",A153^('Log_working_2-way'!$D152))</f>
        <v>1.5275818810140851</v>
      </c>
      <c r="K153" s="46">
        <f>IF('Log_working_2-way'!$D152="","",B153^('Log_working_2-way'!$D152))</f>
        <v>2.8954403780457492</v>
      </c>
      <c r="L153" s="53">
        <f t="shared" si="27"/>
        <v>0.64608076009501192</v>
      </c>
      <c r="M153" s="53">
        <f t="shared" si="28"/>
        <v>0.35391923990498814</v>
      </c>
      <c r="N153" s="54">
        <v>250</v>
      </c>
      <c r="O153" s="54">
        <f t="shared" si="29"/>
        <v>82.214765100671144</v>
      </c>
      <c r="P153" s="54">
        <f t="shared" si="30"/>
        <v>158.08823529411762</v>
      </c>
      <c r="Q153" s="54">
        <f t="shared" si="31"/>
        <v>91.911764705882348</v>
      </c>
      <c r="R153" s="54">
        <f t="shared" si="32"/>
        <v>167.78523489932886</v>
      </c>
      <c r="S153" s="55">
        <f t="shared" si="33"/>
        <v>-9.6969996052112037</v>
      </c>
      <c r="T153" s="55">
        <f t="shared" si="34"/>
        <v>-9.6969996052112322</v>
      </c>
      <c r="U153" t="s">
        <v>68</v>
      </c>
      <c r="V153" t="s">
        <v>74</v>
      </c>
      <c r="W153" t="s">
        <v>443</v>
      </c>
      <c r="X153" s="81">
        <v>44209</v>
      </c>
      <c r="Y153" s="57" t="s">
        <v>427</v>
      </c>
    </row>
    <row r="154" spans="1:25" ht="15" x14ac:dyDescent="0.25">
      <c r="A154">
        <v>1.67</v>
      </c>
      <c r="B154">
        <v>2.2000000000000002</v>
      </c>
      <c r="C154" s="43">
        <f t="shared" si="18"/>
        <v>5.3347849755035481E-2</v>
      </c>
      <c r="D154" s="44">
        <f>IF(OR($A154="",$B154=""),"",A154*'MPTO_working_2-way'!$G153)</f>
        <v>1.7590909090909093</v>
      </c>
      <c r="E154" s="46">
        <f>IF(OR($A154="",$B154=""),"",B154*'MPTO_working_2-way'!$G153)</f>
        <v>2.3173652694610785</v>
      </c>
      <c r="F154" s="44">
        <f>IF(OR($A154="",$B154=""),"",'MPTO_working_2-way'!D153)</f>
        <v>1.7478591817316842</v>
      </c>
      <c r="G154" s="46">
        <f>IF(OR($A154="",$B154=""),"",'MPTO_working_2-way'!E153)</f>
        <v>2.3371501272264634</v>
      </c>
      <c r="H154" s="44">
        <f>IF(OR($A154="",$B154=""),"",'OddsRatio_working_2-way'!M153)</f>
        <v>1.7472170590486633</v>
      </c>
      <c r="I154" s="44">
        <f>IF(OR($A154="",$B154=""),"",'OddsRatio_working_2-way'!N153)</f>
        <v>2.3382992102364124</v>
      </c>
      <c r="J154" s="44">
        <f>IF('Log_working_2-way'!$D153="","",A154^('Log_working_2-way'!$D153))</f>
        <v>1.7420513399942872</v>
      </c>
      <c r="K154" s="46">
        <f>IF('Log_working_2-way'!$D153="","",B154^('Log_working_2-way'!$D153))</f>
        <v>2.3476156515067124</v>
      </c>
      <c r="L154" s="53">
        <f t="shared" si="27"/>
        <v>0.5684754521963824</v>
      </c>
      <c r="M154" s="53">
        <f t="shared" si="28"/>
        <v>0.43152454780361743</v>
      </c>
      <c r="N154" s="54">
        <v>251</v>
      </c>
      <c r="O154" s="54">
        <f t="shared" si="29"/>
        <v>100.70059880239519</v>
      </c>
      <c r="P154" s="54">
        <f t="shared" si="30"/>
        <v>136.90909090909093</v>
      </c>
      <c r="Q154" s="54">
        <f t="shared" si="31"/>
        <v>114.09090909090909</v>
      </c>
      <c r="R154" s="54">
        <f t="shared" si="32"/>
        <v>150.29940119760479</v>
      </c>
      <c r="S154" s="55">
        <f t="shared" si="33"/>
        <v>-13.390310288513902</v>
      </c>
      <c r="T154" s="55">
        <f t="shared" si="34"/>
        <v>-13.390310288513859</v>
      </c>
      <c r="U154" t="s">
        <v>133</v>
      </c>
      <c r="V154" t="s">
        <v>41</v>
      </c>
      <c r="W154" t="s">
        <v>443</v>
      </c>
      <c r="X154" s="81">
        <v>44209</v>
      </c>
      <c r="Y154" s="57" t="s">
        <v>421</v>
      </c>
    </row>
    <row r="155" spans="1:25" ht="15" x14ac:dyDescent="0.25">
      <c r="A155">
        <v>2.04</v>
      </c>
      <c r="B155">
        <v>1.84</v>
      </c>
      <c r="C155" s="43">
        <f t="shared" si="18"/>
        <v>3.3674339300937772E-2</v>
      </c>
      <c r="D155" s="44">
        <f>IF(OR($A155="",$B155=""),"",A155*'MPTO_working_2-way'!$G154)</f>
        <v>2.1086956521739131</v>
      </c>
      <c r="E155" s="46">
        <f>IF(OR($A155="",$B155=""),"",B155*'MPTO_working_2-way'!$G154)</f>
        <v>1.9019607843137256</v>
      </c>
      <c r="F155" s="44">
        <f>IF(OR($A155="",$B155=""),"",'MPTO_working_2-way'!D154)</f>
        <v>2.1125619090499774</v>
      </c>
      <c r="G155" s="46">
        <f>IF(OR($A155="",$B155=""),"",'MPTO_working_2-way'!E154)</f>
        <v>1.8988263860785108</v>
      </c>
      <c r="H155" s="44">
        <f>IF(OR($A155="",$B155=""),"",'OddsRatio_working_2-way'!M154)</f>
        <v>2.1126972805283741</v>
      </c>
      <c r="I155" s="44">
        <f>IF(OR($A155="",$B155=""),"",'OddsRatio_working_2-way'!N154)</f>
        <v>1.8987170342729172</v>
      </c>
      <c r="J155" s="44">
        <f>IF('Log_working_2-way'!$D154="","",A155^('Log_working_2-way'!$D154))</f>
        <v>2.1144632865880677</v>
      </c>
      <c r="K155" s="46">
        <f>IF('Log_working_2-way'!$D154="","",B155^('Log_working_2-way'!$D154))</f>
        <v>1.8972929050551837</v>
      </c>
      <c r="L155" s="53">
        <f t="shared" si="27"/>
        <v>0.47422680412371132</v>
      </c>
      <c r="M155" s="53">
        <f t="shared" si="28"/>
        <v>0.52577319587628868</v>
      </c>
      <c r="N155" s="54">
        <v>252</v>
      </c>
      <c r="O155" s="54">
        <f t="shared" si="29"/>
        <v>128.47058823529414</v>
      </c>
      <c r="P155" s="54">
        <f t="shared" si="30"/>
        <v>115.04347826086956</v>
      </c>
      <c r="Q155" s="54">
        <f t="shared" si="31"/>
        <v>136.95652173913044</v>
      </c>
      <c r="R155" s="54">
        <f t="shared" si="32"/>
        <v>123.52941176470588</v>
      </c>
      <c r="S155" s="55">
        <f t="shared" si="33"/>
        <v>-8.4859335038362929</v>
      </c>
      <c r="T155" s="55">
        <f t="shared" si="34"/>
        <v>-8.4859335038363213</v>
      </c>
      <c r="U155" t="s">
        <v>441</v>
      </c>
      <c r="V155" t="s">
        <v>442</v>
      </c>
      <c r="W155" t="s">
        <v>306</v>
      </c>
      <c r="X155" s="81">
        <v>44209</v>
      </c>
      <c r="Y155" s="57" t="s">
        <v>418</v>
      </c>
    </row>
    <row r="156" spans="1:25" ht="15" x14ac:dyDescent="0.25">
      <c r="A156">
        <v>2.39</v>
      </c>
      <c r="B156">
        <v>1.58</v>
      </c>
      <c r="C156" s="43">
        <f t="shared" si="18"/>
        <v>5.1321434246067277E-2</v>
      </c>
      <c r="D156" s="44">
        <f>IF(OR($A156="",$B156=""),"",A156*'MPTO_working_2-way'!$G155)</f>
        <v>2.5126582278481009</v>
      </c>
      <c r="E156" s="46">
        <f>IF(OR($A156="",$B156=""),"",B156*'MPTO_working_2-way'!$G155)</f>
        <v>1.6610878661087864</v>
      </c>
      <c r="F156" s="44">
        <f>IF(OR($A156="",$B156=""),"",'MPTO_working_2-way'!D155)</f>
        <v>2.546153327489717</v>
      </c>
      <c r="G156" s="46">
        <f>IF(OR($A156="",$B156=""),"",'MPTO_working_2-way'!E155)</f>
        <v>1.6467663861148663</v>
      </c>
      <c r="H156" s="44">
        <f>IF(OR($A156="",$B156=""),"",'OddsRatio_working_2-way'!M155)</f>
        <v>2.5480800121886231</v>
      </c>
      <c r="I156" s="44">
        <f>IF(OR($A156="",$B156=""),"",'OddsRatio_working_2-way'!N155)</f>
        <v>1.6459614439348218</v>
      </c>
      <c r="J156" s="44">
        <f>IF('Log_working_2-way'!$D155="","",A156^('Log_working_2-way'!$D155))</f>
        <v>2.5640064307129218</v>
      </c>
      <c r="K156" s="46">
        <f>IF('Log_working_2-way'!$D155="","",B156^('Log_working_2-way'!$D155))</f>
        <v>1.639383560297609</v>
      </c>
      <c r="L156" s="53">
        <f t="shared" si="27"/>
        <v>0.39798488664987414</v>
      </c>
      <c r="M156" s="53">
        <f t="shared" si="28"/>
        <v>0.60201511335012603</v>
      </c>
      <c r="N156" s="54">
        <v>253</v>
      </c>
      <c r="O156" s="54">
        <f t="shared" si="29"/>
        <v>147.14225941422598</v>
      </c>
      <c r="P156" s="54">
        <f t="shared" si="30"/>
        <v>92.873417721518976</v>
      </c>
      <c r="Q156" s="54">
        <f t="shared" si="31"/>
        <v>160.12658227848098</v>
      </c>
      <c r="R156" s="54">
        <f t="shared" si="32"/>
        <v>105.85774058577405</v>
      </c>
      <c r="S156" s="55">
        <f t="shared" si="33"/>
        <v>-12.984322864255006</v>
      </c>
      <c r="T156" s="55">
        <f t="shared" si="34"/>
        <v>-12.984322864255077</v>
      </c>
      <c r="U156" t="s">
        <v>90</v>
      </c>
      <c r="V156" t="s">
        <v>89</v>
      </c>
      <c r="W156" t="s">
        <v>414</v>
      </c>
      <c r="X156" s="81">
        <v>44209</v>
      </c>
      <c r="Y156" s="57" t="s">
        <v>421</v>
      </c>
    </row>
    <row r="157" spans="1:25" ht="15" x14ac:dyDescent="0.25">
      <c r="A157">
        <v>1.55</v>
      </c>
      <c r="B157">
        <v>2.58</v>
      </c>
      <c r="C157" s="43">
        <f t="shared" si="18"/>
        <v>3.275818954738674E-2</v>
      </c>
      <c r="D157" s="44">
        <f>IF(OR($A157="",$B157=""),"",A157*'MPTO_working_2-way'!$G156)</f>
        <v>1.6007751937984496</v>
      </c>
      <c r="E157" s="46">
        <f>IF(OR($A157="",$B157=""),"",B157*'MPTO_working_2-way'!$G156)</f>
        <v>2.6645161290322577</v>
      </c>
      <c r="F157" s="44">
        <f>IF(OR($A157="",$B157=""),"",'MPTO_working_2-way'!D156)</f>
        <v>1.5903758202425928</v>
      </c>
      <c r="G157" s="46">
        <f>IF(OR($A157="",$B157=""),"",'MPTO_working_2-way'!E156)</f>
        <v>2.6938363085213872</v>
      </c>
      <c r="H157" s="44">
        <f>IF(OR($A157="",$B157=""),"",'OddsRatio_working_2-way'!M156)</f>
        <v>1.5900010727301979</v>
      </c>
      <c r="I157" s="44">
        <f>IF(OR($A157="",$B157=""),"",'OddsRatio_working_2-way'!N156)</f>
        <v>2.6949121725703877</v>
      </c>
      <c r="J157" s="44">
        <f>IF('Log_working_2-way'!$D156="","",A157^('Log_working_2-way'!$D156))</f>
        <v>1.5852651940897229</v>
      </c>
      <c r="K157" s="46">
        <f>IF('Log_working_2-way'!$D156="","",B157^('Log_working_2-way'!$D156))</f>
        <v>2.7086271490229712</v>
      </c>
      <c r="L157" s="53">
        <f t="shared" si="27"/>
        <v>0.62469733656174331</v>
      </c>
      <c r="M157" s="53">
        <f t="shared" si="28"/>
        <v>0.37530266343825669</v>
      </c>
      <c r="N157" s="54">
        <v>254</v>
      </c>
      <c r="O157" s="54">
        <f t="shared" si="29"/>
        <v>90.129032258064512</v>
      </c>
      <c r="P157" s="54">
        <f t="shared" si="30"/>
        <v>155.55038759689924</v>
      </c>
      <c r="Q157" s="54">
        <f t="shared" si="31"/>
        <v>98.449612403100772</v>
      </c>
      <c r="R157" s="54">
        <f t="shared" si="32"/>
        <v>163.87096774193549</v>
      </c>
      <c r="S157" s="55">
        <f t="shared" si="33"/>
        <v>-8.32058014503626</v>
      </c>
      <c r="T157" s="55">
        <f t="shared" si="34"/>
        <v>-8.3205801450362458</v>
      </c>
      <c r="U157" t="s">
        <v>262</v>
      </c>
      <c r="V157" t="s">
        <v>296</v>
      </c>
      <c r="W157" t="s">
        <v>312</v>
      </c>
      <c r="X157" s="81">
        <v>44209</v>
      </c>
      <c r="Y157" s="57" t="s">
        <v>422</v>
      </c>
    </row>
    <row r="158" spans="1:25" ht="15" x14ac:dyDescent="0.25">
      <c r="A158">
        <v>1.75</v>
      </c>
      <c r="B158">
        <v>2.16</v>
      </c>
      <c r="C158" s="43">
        <f t="shared" si="18"/>
        <v>3.4391534391534417E-2</v>
      </c>
      <c r="D158" s="44">
        <f>IF(OR($A158="",$B158=""),"",A158*'MPTO_working_2-way'!$G157)</f>
        <v>1.8101851851851851</v>
      </c>
      <c r="E158" s="46">
        <f>IF(OR($A158="",$B158=""),"",B158*'MPTO_working_2-way'!$G157)</f>
        <v>2.2342857142857144</v>
      </c>
      <c r="F158" s="44">
        <f>IF(OR($A158="",$B158=""),"",'MPTO_working_2-way'!D157)</f>
        <v>1.8042959427207637</v>
      </c>
      <c r="G158" s="46">
        <f>IF(OR($A158="",$B158=""),"",'MPTO_working_2-way'!E157)</f>
        <v>2.2433234421364987</v>
      </c>
      <c r="H158" s="44">
        <f>IF(OR($A158="",$B158=""),"",'OddsRatio_working_2-way'!M157)</f>
        <v>1.8040844011283466</v>
      </c>
      <c r="I158" s="44">
        <f>IF(OR($A158="",$B158=""),"",'OddsRatio_working_2-way'!N157)</f>
        <v>2.2436505404118421</v>
      </c>
      <c r="J158" s="44">
        <f>IF('Log_working_2-way'!$D157="","",A158^('Log_working_2-way'!$D157))</f>
        <v>1.8014096722292445</v>
      </c>
      <c r="K158" s="46">
        <f>IF('Log_working_2-way'!$D157="","",B158^('Log_working_2-way'!$D157))</f>
        <v>2.2478012615174499</v>
      </c>
      <c r="L158" s="53">
        <f t="shared" si="27"/>
        <v>0.55242966751918166</v>
      </c>
      <c r="M158" s="53">
        <f t="shared" si="28"/>
        <v>0.4475703324808184</v>
      </c>
      <c r="N158" s="54">
        <v>255</v>
      </c>
      <c r="O158" s="54">
        <f t="shared" si="29"/>
        <v>109.28571428571428</v>
      </c>
      <c r="P158" s="54">
        <f t="shared" si="30"/>
        <v>136.94444444444446</v>
      </c>
      <c r="Q158" s="54">
        <f t="shared" si="31"/>
        <v>118.05555555555554</v>
      </c>
      <c r="R158" s="54">
        <f t="shared" si="32"/>
        <v>145.71428571428569</v>
      </c>
      <c r="S158" s="55">
        <f t="shared" si="33"/>
        <v>-8.7698412698412653</v>
      </c>
      <c r="T158" s="55">
        <f t="shared" si="34"/>
        <v>-8.7698412698412369</v>
      </c>
      <c r="U158" t="s">
        <v>292</v>
      </c>
      <c r="V158" t="s">
        <v>259</v>
      </c>
      <c r="W158" t="s">
        <v>312</v>
      </c>
      <c r="X158" s="81">
        <v>44209</v>
      </c>
      <c r="Y158" s="57" t="s">
        <v>425</v>
      </c>
    </row>
    <row r="159" spans="1:25" ht="15" x14ac:dyDescent="0.25">
      <c r="A159">
        <v>1.64</v>
      </c>
      <c r="B159">
        <v>2.35</v>
      </c>
      <c r="C159" s="43">
        <f t="shared" si="18"/>
        <v>3.5288012454592677E-2</v>
      </c>
      <c r="D159" s="44">
        <f>IF(OR($A159="",$B159=""),"",A159*'MPTO_working_2-way'!$G158)</f>
        <v>1.6978723404255318</v>
      </c>
      <c r="E159" s="46">
        <f>IF(OR($A159="",$B159=""),"",B159*'MPTO_working_2-way'!$G158)</f>
        <v>2.4329268292682928</v>
      </c>
      <c r="F159" s="44">
        <f>IF(OR($A159="",$B159=""),"",'MPTO_working_2-way'!D158)</f>
        <v>1.6888694127957931</v>
      </c>
      <c r="G159" s="46">
        <f>IF(OR($A159="",$B159=""),"",'MPTO_working_2-way'!E158)</f>
        <v>2.4516539440203564</v>
      </c>
      <c r="H159" s="44">
        <f>IF(OR($A159="",$B159=""),"",'OddsRatio_working_2-way'!M158)</f>
        <v>1.6885303726590961</v>
      </c>
      <c r="I159" s="44">
        <f>IF(OR($A159="",$B159=""),"",'OddsRatio_working_2-way'!N158)</f>
        <v>2.452368754827781</v>
      </c>
      <c r="J159" s="44">
        <f>IF('Log_working_2-way'!$D158="","",A159^('Log_working_2-way'!$D158))</f>
        <v>1.6844365210210133</v>
      </c>
      <c r="K159" s="46">
        <f>IF('Log_working_2-way'!$D158="","",B159^('Log_working_2-way'!$D158))</f>
        <v>2.4610558748503579</v>
      </c>
      <c r="L159" s="53">
        <f t="shared" si="27"/>
        <v>0.58897243107769426</v>
      </c>
      <c r="M159" s="53">
        <f t="shared" si="28"/>
        <v>0.41102756892230574</v>
      </c>
      <c r="N159" s="54">
        <v>256</v>
      </c>
      <c r="O159" s="54">
        <f t="shared" si="29"/>
        <v>99.902439024390233</v>
      </c>
      <c r="P159" s="54">
        <f t="shared" si="30"/>
        <v>147.06382978723406</v>
      </c>
      <c r="Q159" s="54">
        <f t="shared" si="31"/>
        <v>108.93617021276596</v>
      </c>
      <c r="R159" s="54">
        <f t="shared" si="32"/>
        <v>156.09756097560975</v>
      </c>
      <c r="S159" s="55">
        <f t="shared" si="33"/>
        <v>-9.0337311883757252</v>
      </c>
      <c r="T159" s="55">
        <f t="shared" si="34"/>
        <v>-9.0337311883756968</v>
      </c>
      <c r="U159" t="s">
        <v>264</v>
      </c>
      <c r="V159" t="s">
        <v>257</v>
      </c>
      <c r="W159" t="s">
        <v>312</v>
      </c>
      <c r="X159" s="81">
        <v>44209</v>
      </c>
      <c r="Y159" s="57" t="s">
        <v>431</v>
      </c>
    </row>
    <row r="160" spans="1:25" ht="15" x14ac:dyDescent="0.25">
      <c r="A160">
        <v>1.62</v>
      </c>
      <c r="B160">
        <v>2.41</v>
      </c>
      <c r="C160" s="43">
        <f t="shared" si="18"/>
        <v>3.2221709953383471E-2</v>
      </c>
      <c r="D160" s="44">
        <f>IF(OR($A160="",$B160=""),"",A160*'MPTO_working_2-way'!$G159)</f>
        <v>1.6721991701244814</v>
      </c>
      <c r="E160" s="46">
        <f>IF(OR($A160="",$B160=""),"",B160*'MPTO_working_2-way'!$G159)</f>
        <v>2.4876543209876543</v>
      </c>
      <c r="F160" s="44">
        <f>IF(OR($A160="",$B160=""),"",'MPTO_working_2-way'!D159)</f>
        <v>1.6634144263133228</v>
      </c>
      <c r="G160" s="46">
        <f>IF(OR($A160="",$B160=""),"",'MPTO_working_2-way'!E159)</f>
        <v>2.5073534133966988</v>
      </c>
      <c r="H160" s="44">
        <f>IF(OR($A160="",$B160=""),"",'OddsRatio_working_2-way'!M159)</f>
        <v>1.6631110857591944</v>
      </c>
      <c r="I160" s="44">
        <f>IF(OR($A160="",$B160=""),"",'OddsRatio_working_2-way'!N159)</f>
        <v>2.5080429530975232</v>
      </c>
      <c r="J160" s="44">
        <f>IF('Log_working_2-way'!$D159="","",A160^('Log_working_2-way'!$D159))</f>
        <v>1.6591215903879362</v>
      </c>
      <c r="K160" s="46">
        <f>IF('Log_working_2-way'!$D159="","",B160^('Log_working_2-way'!$D159))</f>
        <v>2.5171707535955181</v>
      </c>
      <c r="L160" s="53">
        <f t="shared" si="27"/>
        <v>0.59801488833746896</v>
      </c>
      <c r="M160" s="53">
        <f t="shared" si="28"/>
        <v>0.40198511166253104</v>
      </c>
      <c r="N160" s="54">
        <v>257</v>
      </c>
      <c r="O160" s="54">
        <f t="shared" si="29"/>
        <v>98.35802469135804</v>
      </c>
      <c r="P160" s="54">
        <f t="shared" si="30"/>
        <v>150.3609958506224</v>
      </c>
      <c r="Q160" s="54">
        <f t="shared" si="31"/>
        <v>106.63900414937758</v>
      </c>
      <c r="R160" s="54">
        <f t="shared" si="32"/>
        <v>158.64197530864197</v>
      </c>
      <c r="S160" s="55">
        <f t="shared" si="33"/>
        <v>-8.2809794580195444</v>
      </c>
      <c r="T160" s="55">
        <f t="shared" si="34"/>
        <v>-8.2809794580195728</v>
      </c>
      <c r="U160" t="s">
        <v>291</v>
      </c>
      <c r="V160" t="s">
        <v>240</v>
      </c>
      <c r="W160" t="s">
        <v>312</v>
      </c>
      <c r="X160" s="81">
        <v>44209</v>
      </c>
      <c r="Y160" s="57" t="s">
        <v>427</v>
      </c>
    </row>
    <row r="161" spans="1:25" ht="15" x14ac:dyDescent="0.25">
      <c r="A161">
        <v>2.4</v>
      </c>
      <c r="B161">
        <v>1.62</v>
      </c>
      <c r="C161" s="43">
        <f t="shared" si="18"/>
        <v>3.3950617283950546E-2</v>
      </c>
      <c r="D161" s="44">
        <f>IF(OR($A161="",$B161=""),"",A161*'MPTO_working_2-way'!$G160)</f>
        <v>2.4814814814814814</v>
      </c>
      <c r="E161" s="46">
        <f>IF(OR($A161="",$B161=""),"",B161*'MPTO_working_2-way'!$G160)</f>
        <v>1.675</v>
      </c>
      <c r="F161" s="44">
        <f>IF(OR($A161="",$B161=""),"",'MPTO_working_2-way'!D160)</f>
        <v>2.5019305019305014</v>
      </c>
      <c r="G161" s="46">
        <f>IF(OR($A161="",$B161=""),"",'MPTO_working_2-way'!E160)</f>
        <v>1.6658097686375322</v>
      </c>
      <c r="H161" s="44">
        <f>IF(OR($A161="",$B161=""),"",'OddsRatio_working_2-way'!M160)</f>
        <v>2.502685767593821</v>
      </c>
      <c r="I161" s="44">
        <f>IF(OR($A161="",$B161=""),"",'OddsRatio_working_2-way'!N160)</f>
        <v>1.6654751256486924</v>
      </c>
      <c r="J161" s="44">
        <f>IF('Log_working_2-way'!$D160="","",A161^('Log_working_2-way'!$D160))</f>
        <v>2.5121786003771214</v>
      </c>
      <c r="K161" s="46">
        <f>IF('Log_working_2-way'!$D160="","",B161^('Log_working_2-way'!$D160))</f>
        <v>1.6612975476246807</v>
      </c>
      <c r="L161" s="53">
        <f t="shared" si="27"/>
        <v>0.40298507462686567</v>
      </c>
      <c r="M161" s="53">
        <f t="shared" si="28"/>
        <v>0.59701492537313428</v>
      </c>
      <c r="N161" s="54">
        <v>258</v>
      </c>
      <c r="O161" s="54">
        <f t="shared" si="29"/>
        <v>150.49999999999997</v>
      </c>
      <c r="P161" s="54">
        <f t="shared" si="30"/>
        <v>98.740740740740762</v>
      </c>
      <c r="Q161" s="54">
        <f t="shared" si="31"/>
        <v>159.25925925925924</v>
      </c>
      <c r="R161" s="54">
        <f t="shared" si="32"/>
        <v>107.5</v>
      </c>
      <c r="S161" s="55">
        <f t="shared" si="33"/>
        <v>-8.7592592592592666</v>
      </c>
      <c r="T161" s="55">
        <f t="shared" si="34"/>
        <v>-8.7592592592592382</v>
      </c>
      <c r="U161" t="s">
        <v>304</v>
      </c>
      <c r="V161" t="s">
        <v>299</v>
      </c>
      <c r="W161" t="s">
        <v>314</v>
      </c>
      <c r="X161" s="81">
        <v>44209</v>
      </c>
      <c r="Y161" s="57" t="s">
        <v>433</v>
      </c>
    </row>
    <row r="162" spans="1:25" ht="15" x14ac:dyDescent="0.25">
      <c r="A162">
        <v>1.9</v>
      </c>
      <c r="B162">
        <v>2</v>
      </c>
      <c r="C162" s="43">
        <f t="shared" si="18"/>
        <v>2.631578947368407E-2</v>
      </c>
      <c r="D162" s="44">
        <f>IF(OR($A162="",$B162=""),"",A162*'MPTO_working_2-way'!$G161)</f>
        <v>1.9499999999999997</v>
      </c>
      <c r="E162" s="46">
        <f>IF(OR($A162="",$B162=""),"",B162*'MPTO_working_2-way'!$G161)</f>
        <v>2.0526315789473681</v>
      </c>
      <c r="F162" s="44">
        <f>IF(OR($A162="",$B162=""),"",'MPTO_working_2-way'!D161)</f>
        <v>1.9487179487179485</v>
      </c>
      <c r="G162" s="46">
        <f>IF(OR($A162="",$B162=""),"",'MPTO_working_2-way'!E161)</f>
        <v>2.0540540540540539</v>
      </c>
      <c r="H162" s="44">
        <f>IF(OR($A162="",$B162=""),"",'OddsRatio_working_2-way'!M161)</f>
        <v>1.9486832980505142</v>
      </c>
      <c r="I162" s="44">
        <f>IF(OR($A162="",$B162=""),"",'OddsRatio_working_2-way'!N161)</f>
        <v>2.0540925533894594</v>
      </c>
      <c r="J162" s="44">
        <f>IF('Log_working_2-way'!$D161="","",A162^('Log_working_2-way'!$D161))</f>
        <v>1.9481037356763915</v>
      </c>
      <c r="K162" s="46">
        <f>IF('Log_working_2-way'!$D161="","",B162^('Log_working_2-way'!$D161))</f>
        <v>2.0547369052254369</v>
      </c>
      <c r="L162" s="53">
        <f t="shared" si="27"/>
        <v>0.51282051282051289</v>
      </c>
      <c r="M162" s="53">
        <f t="shared" si="28"/>
        <v>0.48717948717948723</v>
      </c>
      <c r="N162" s="54">
        <v>259</v>
      </c>
      <c r="O162" s="54">
        <f t="shared" si="29"/>
        <v>122.68421052631577</v>
      </c>
      <c r="P162" s="54">
        <f t="shared" si="30"/>
        <v>129.5</v>
      </c>
      <c r="Q162" s="54">
        <f t="shared" si="31"/>
        <v>129.5</v>
      </c>
      <c r="R162" s="54">
        <f t="shared" si="32"/>
        <v>136.31578947368419</v>
      </c>
      <c r="S162" s="55">
        <f t="shared" si="33"/>
        <v>-6.8157894736842337</v>
      </c>
      <c r="T162" s="55">
        <f t="shared" si="34"/>
        <v>-6.8157894736841911</v>
      </c>
      <c r="U162" t="s">
        <v>38</v>
      </c>
      <c r="V162" t="s">
        <v>34</v>
      </c>
      <c r="W162" t="s">
        <v>443</v>
      </c>
      <c r="X162" s="81">
        <v>44210</v>
      </c>
      <c r="Y162" s="57" t="s">
        <v>419</v>
      </c>
    </row>
    <row r="163" spans="1:25" ht="15" x14ac:dyDescent="0.25">
      <c r="A163">
        <v>2.0699999999999998</v>
      </c>
      <c r="B163">
        <v>1.76</v>
      </c>
      <c r="C163" s="43">
        <f t="shared" si="18"/>
        <v>5.1273605621431795E-2</v>
      </c>
      <c r="D163" s="44">
        <f>IF(OR($A163="",$B163=""),"",A163*'MPTO_working_2-way'!$G162)</f>
        <v>2.1761363636363638</v>
      </c>
      <c r="E163" s="46">
        <f>IF(OR($A163="",$B163=""),"",B163*'MPTO_working_2-way'!$G162)</f>
        <v>1.85024154589372</v>
      </c>
      <c r="F163" s="44">
        <f>IF(OR($A163="",$B163=""),"",'MPTO_working_2-way'!D162)</f>
        <v>2.1860074402976122</v>
      </c>
      <c r="G163" s="46">
        <f>IF(OR($A163="",$B163=""),"",'MPTO_working_2-way'!E162)</f>
        <v>1.8431650308610747</v>
      </c>
      <c r="H163" s="44">
        <f>IF(OR($A163="",$B163=""),"",'OddsRatio_working_2-way'!M162)</f>
        <v>2.1865474018521578</v>
      </c>
      <c r="I163" s="44">
        <f>IF(OR($A163="",$B163=""),"",'OddsRatio_working_2-way'!N162)</f>
        <v>1.8427813321566728</v>
      </c>
      <c r="J163" s="44">
        <f>IF('Log_working_2-way'!$D162="","",A163^('Log_working_2-way'!$D162))</f>
        <v>2.1911482081422213</v>
      </c>
      <c r="K163" s="46">
        <f>IF('Log_working_2-way'!$D162="","",B163^('Log_working_2-way'!$D162))</f>
        <v>1.8395260918524756</v>
      </c>
      <c r="L163" s="53">
        <f t="shared" si="27"/>
        <v>0.45953002610966054</v>
      </c>
      <c r="M163" s="53">
        <f t="shared" si="28"/>
        <v>0.54046997389033935</v>
      </c>
      <c r="N163" s="54">
        <v>260</v>
      </c>
      <c r="O163" s="54">
        <f t="shared" si="29"/>
        <v>134.39613526570045</v>
      </c>
      <c r="P163" s="54">
        <f t="shared" si="30"/>
        <v>112.27272727272729</v>
      </c>
      <c r="Q163" s="54">
        <f t="shared" si="31"/>
        <v>147.72727272727275</v>
      </c>
      <c r="R163" s="54">
        <f t="shared" si="32"/>
        <v>125.60386473429952</v>
      </c>
      <c r="S163" s="55">
        <f t="shared" si="33"/>
        <v>-13.331137461572297</v>
      </c>
      <c r="T163" s="55">
        <f t="shared" si="34"/>
        <v>-13.331137461572226</v>
      </c>
      <c r="U163" t="s">
        <v>397</v>
      </c>
      <c r="V163" t="s">
        <v>408</v>
      </c>
      <c r="W163" t="s">
        <v>414</v>
      </c>
      <c r="X163" s="81">
        <v>44210</v>
      </c>
      <c r="Y163" s="57" t="s">
        <v>429</v>
      </c>
    </row>
    <row r="164" spans="1:25" ht="15" x14ac:dyDescent="0.25">
      <c r="A164">
        <v>2.57</v>
      </c>
      <c r="B164">
        <v>1.51</v>
      </c>
      <c r="C164" s="43">
        <f t="shared" si="18"/>
        <v>5.1356713994897829E-2</v>
      </c>
      <c r="D164" s="44">
        <f>IF(OR($A164="",$B164=""),"",A164*'MPTO_working_2-way'!$G163)</f>
        <v>2.7019867549668874</v>
      </c>
      <c r="E164" s="46">
        <f>IF(OR($A164="",$B164=""),"",B164*'MPTO_working_2-way'!$G163)</f>
        <v>1.5875486381322956</v>
      </c>
      <c r="F164" s="44">
        <f>IF(OR($A164="",$B164=""),"",'MPTO_working_2-way'!D163)</f>
        <v>2.7515864856241357</v>
      </c>
      <c r="G164" s="46">
        <f>IF(OR($A164="",$B164=""),"",'MPTO_working_2-way'!E163)</f>
        <v>1.5709110045135304</v>
      </c>
      <c r="H164" s="44">
        <f>IF(OR($A164="",$B164=""),"",'OddsRatio_working_2-way'!M163)</f>
        <v>2.7545459163410393</v>
      </c>
      <c r="I164" s="44">
        <f>IF(OR($A164="",$B164=""),"",'OddsRatio_working_2-way'!N163)</f>
        <v>1.5699480365184266</v>
      </c>
      <c r="J164" s="44">
        <f>IF('Log_working_2-way'!$D163="","",A164^('Log_working_2-way'!$D163))</f>
        <v>2.7784279638246185</v>
      </c>
      <c r="K164" s="46">
        <f>IF('Log_working_2-way'!$D163="","",B164^('Log_working_2-way'!$D163))</f>
        <v>1.56229435228041</v>
      </c>
      <c r="L164" s="53">
        <f t="shared" si="27"/>
        <v>0.37009803921568629</v>
      </c>
      <c r="M164" s="53">
        <f t="shared" si="28"/>
        <v>0.62990196078431371</v>
      </c>
      <c r="N164" s="54">
        <v>261</v>
      </c>
      <c r="O164" s="54">
        <f t="shared" si="29"/>
        <v>159.44357976653697</v>
      </c>
      <c r="P164" s="54">
        <f t="shared" si="30"/>
        <v>88.152317880794712</v>
      </c>
      <c r="Q164" s="54">
        <f t="shared" si="31"/>
        <v>172.8476821192053</v>
      </c>
      <c r="R164" s="54">
        <f t="shared" si="32"/>
        <v>101.55642023346303</v>
      </c>
      <c r="S164" s="55">
        <f t="shared" si="33"/>
        <v>-13.404102352668332</v>
      </c>
      <c r="T164" s="55">
        <f t="shared" si="34"/>
        <v>-13.404102352668318</v>
      </c>
      <c r="U164" t="s">
        <v>88</v>
      </c>
      <c r="V164" t="s">
        <v>92</v>
      </c>
      <c r="W164" t="s">
        <v>414</v>
      </c>
      <c r="X164" s="81">
        <v>44210</v>
      </c>
      <c r="Y164" s="57" t="s">
        <v>431</v>
      </c>
    </row>
    <row r="165" spans="1:25" ht="15" x14ac:dyDescent="0.25">
      <c r="A165">
        <v>1.58</v>
      </c>
      <c r="B165">
        <v>2.5</v>
      </c>
      <c r="C165" s="43">
        <f t="shared" si="18"/>
        <v>3.2911392405063244E-2</v>
      </c>
      <c r="D165" s="44">
        <f>IF(OR($A165="",$B165=""),"",A165*'MPTO_working_2-way'!$G164)</f>
        <v>1.6319999999999999</v>
      </c>
      <c r="E165" s="46">
        <f>IF(OR($A165="",$B165=""),"",B165*'MPTO_working_2-way'!$G164)</f>
        <v>2.5822784810126582</v>
      </c>
      <c r="F165" s="44">
        <f>IF(OR($A165="",$B165=""),"",'MPTO_working_2-way'!D164)</f>
        <v>1.62217659137577</v>
      </c>
      <c r="G165" s="46">
        <f>IF(OR($A165="",$B165=""),"",'MPTO_working_2-way'!E164)</f>
        <v>2.6072607260726071</v>
      </c>
      <c r="H165" s="44">
        <f>IF(OR($A165="",$B165=""),"",'OddsRatio_working_2-way'!M164)</f>
        <v>1.6218252702059208</v>
      </c>
      <c r="I165" s="44">
        <f>IF(OR($A165="",$B165=""),"",'OddsRatio_working_2-way'!N164)</f>
        <v>2.6081688022566918</v>
      </c>
      <c r="J165" s="44">
        <f>IF('Log_working_2-way'!$D164="","",A165^('Log_working_2-way'!$D164))</f>
        <v>1.6173569217090376</v>
      </c>
      <c r="K165" s="46">
        <f>IF('Log_working_2-way'!$D164="","",B165^('Log_working_2-way'!$D164))</f>
        <v>2.6198085173024386</v>
      </c>
      <c r="L165" s="53">
        <f t="shared" si="27"/>
        <v>0.61274509803921573</v>
      </c>
      <c r="M165" s="53">
        <f t="shared" si="28"/>
        <v>0.38725490196078433</v>
      </c>
      <c r="N165" s="54">
        <v>262</v>
      </c>
      <c r="O165" s="54">
        <f t="shared" si="29"/>
        <v>96.177215189873436</v>
      </c>
      <c r="P165" s="54">
        <f t="shared" si="30"/>
        <v>157.20000000000002</v>
      </c>
      <c r="Q165" s="54">
        <f t="shared" si="31"/>
        <v>104.80000000000001</v>
      </c>
      <c r="R165" s="54">
        <f t="shared" si="32"/>
        <v>165.82278481012656</v>
      </c>
      <c r="S165" s="55">
        <f t="shared" si="33"/>
        <v>-8.6227848101265749</v>
      </c>
      <c r="T165" s="55">
        <f t="shared" si="34"/>
        <v>-8.6227848101265465</v>
      </c>
      <c r="U165" t="s">
        <v>294</v>
      </c>
      <c r="V165" t="s">
        <v>261</v>
      </c>
      <c r="W165" t="s">
        <v>312</v>
      </c>
      <c r="X165" s="81">
        <v>44210</v>
      </c>
      <c r="Y165" s="57" t="s">
        <v>421</v>
      </c>
    </row>
    <row r="166" spans="1:25" ht="15" x14ac:dyDescent="0.25">
      <c r="A166">
        <v>1.35</v>
      </c>
      <c r="B166">
        <v>3.33</v>
      </c>
      <c r="C166" s="43">
        <f t="shared" si="18"/>
        <v>4.1041041041041115E-2</v>
      </c>
      <c r="D166" s="44">
        <f>IF(OR($A166="",$B166=""),"",A166*'MPTO_working_2-way'!$G165)</f>
        <v>1.4054054054054057</v>
      </c>
      <c r="E166" s="46">
        <f>IF(OR($A166="",$B166=""),"",B166*'MPTO_working_2-way'!$G165)</f>
        <v>3.4666666666666668</v>
      </c>
      <c r="F166" s="44">
        <f>IF(OR($A166="",$B166=""),"",'MPTO_working_2-way'!D165)</f>
        <v>1.3884642112578183</v>
      </c>
      <c r="G166" s="46">
        <f>IF(OR($A166="",$B166=""),"",'MPTO_working_2-way'!E165)</f>
        <v>3.574239713774598</v>
      </c>
      <c r="H166" s="44">
        <f>IF(OR($A166="",$B166=""),"",'OddsRatio_working_2-way'!M165)</f>
        <v>1.3875752730434159</v>
      </c>
      <c r="I166" s="44">
        <f>IF(OR($A166="",$B166=""),"",'OddsRatio_working_2-way'!N165)</f>
        <v>3.5801439605461662</v>
      </c>
      <c r="J166" s="44">
        <f>IF('Log_working_2-way'!$D165="","",A166^('Log_working_2-way'!$D165))</f>
        <v>1.3797075675114829</v>
      </c>
      <c r="K166" s="46">
        <f>IF('Log_working_2-way'!$D165="","",B166^('Log_working_2-way'!$D165))</f>
        <v>3.6336056627707007</v>
      </c>
      <c r="L166" s="53">
        <f t="shared" si="27"/>
        <v>0.71153846153846134</v>
      </c>
      <c r="M166" s="53">
        <f t="shared" si="28"/>
        <v>0.28846153846153844</v>
      </c>
      <c r="N166" s="54">
        <v>263</v>
      </c>
      <c r="O166" s="54">
        <f t="shared" si="29"/>
        <v>68.18518518518519</v>
      </c>
      <c r="P166" s="54">
        <f t="shared" si="30"/>
        <v>184.021021021021</v>
      </c>
      <c r="Q166" s="54">
        <f t="shared" si="31"/>
        <v>78.978978978978986</v>
      </c>
      <c r="R166" s="54">
        <f t="shared" si="32"/>
        <v>194.81481481481481</v>
      </c>
      <c r="S166" s="55">
        <f t="shared" si="33"/>
        <v>-10.793793793793796</v>
      </c>
      <c r="T166" s="55">
        <f t="shared" si="34"/>
        <v>-10.79379379379381</v>
      </c>
      <c r="U166" t="s">
        <v>260</v>
      </c>
      <c r="V166" t="s">
        <v>293</v>
      </c>
      <c r="W166" t="s">
        <v>312</v>
      </c>
      <c r="X166" s="81">
        <v>44210</v>
      </c>
      <c r="Y166" s="57" t="s">
        <v>422</v>
      </c>
    </row>
    <row r="167" spans="1:25" s="50" customFormat="1" ht="15" x14ac:dyDescent="0.25">
      <c r="A167" s="42">
        <v>2.06</v>
      </c>
      <c r="B167" s="42">
        <v>1.84</v>
      </c>
      <c r="C167" s="43">
        <f t="shared" si="18"/>
        <v>2.891515407344869E-2</v>
      </c>
      <c r="D167" s="44">
        <f>IF(OR($A167="",$B167=""),"",A167*'MPTO_working_2-way'!$G166)</f>
        <v>2.1195652173913042</v>
      </c>
      <c r="E167" s="46">
        <f>IF(OR($A167="",$B167=""),"",B167*'MPTO_working_2-way'!$G166)</f>
        <v>1.8932038834951457</v>
      </c>
      <c r="F167" s="44">
        <f>IF(OR($A167="",$B167=""),"",'MPTO_working_2-way'!D166)</f>
        <v>2.1232354918216445</v>
      </c>
      <c r="G167" s="46">
        <f>IF(OR($A167="",$B167=""),"",'MPTO_working_2-way'!E166)</f>
        <v>1.8902852583283463</v>
      </c>
      <c r="H167" s="44">
        <f>IF(OR($A167="",$B167=""),"",'OddsRatio_working_2-way'!M166)</f>
        <v>2.123345344008138</v>
      </c>
      <c r="I167" s="44">
        <f>IF(OR($A167="",$B167=""),"",'OddsRatio_working_2-way'!N166)</f>
        <v>1.8901981971385247</v>
      </c>
      <c r="J167" s="44">
        <f>IF('Log_working_2-way'!$D166="","",A167^('Log_working_2-way'!$D166))</f>
        <v>2.1250149218724146</v>
      </c>
      <c r="K167" s="46">
        <f>IF('Log_working_2-way'!$D166="","",B167^('Log_working_2-way'!$D166))</f>
        <v>1.8888770989238437</v>
      </c>
      <c r="L167" s="53">
        <f t="shared" si="27"/>
        <v>0.47179487179487184</v>
      </c>
      <c r="M167" s="53">
        <f t="shared" si="28"/>
        <v>0.52820512820512822</v>
      </c>
      <c r="N167" s="54">
        <v>264</v>
      </c>
      <c r="O167" s="54">
        <f t="shared" si="29"/>
        <v>135.84466019417476</v>
      </c>
      <c r="P167" s="54">
        <f t="shared" si="30"/>
        <v>120.5217391304348</v>
      </c>
      <c r="Q167" s="54">
        <f t="shared" si="31"/>
        <v>143.47826086956522</v>
      </c>
      <c r="R167" s="54">
        <f t="shared" si="32"/>
        <v>128.15533980582524</v>
      </c>
      <c r="S167" s="55">
        <f t="shared" si="33"/>
        <v>-7.6336006753904542</v>
      </c>
      <c r="T167" s="55">
        <f t="shared" si="34"/>
        <v>-7.63360067539044</v>
      </c>
      <c r="U167" s="42" t="s">
        <v>297</v>
      </c>
      <c r="V167" s="42" t="s">
        <v>258</v>
      </c>
      <c r="W167" s="42" t="s">
        <v>312</v>
      </c>
      <c r="X167" s="83">
        <v>44210</v>
      </c>
      <c r="Y167" s="67" t="s">
        <v>418</v>
      </c>
    </row>
    <row r="168" spans="1:25" ht="15" x14ac:dyDescent="0.25">
      <c r="A168">
        <v>1.9</v>
      </c>
      <c r="B168">
        <v>1.96</v>
      </c>
      <c r="C168" s="43">
        <f t="shared" ref="C168:C231" si="35">IF(OR($A168="",$B168=""),"",(1/A168)+(1/B168)-1)</f>
        <v>3.6519871106337254E-2</v>
      </c>
      <c r="D168" s="44">
        <f>IF(OR($A168="",$B168=""),"",A168*'MPTO_working_2-way'!$G167)</f>
        <v>1.9693877551020407</v>
      </c>
      <c r="E168" s="46">
        <f>IF(OR($A168="",$B168=""),"",B168*'MPTO_working_2-way'!$G167)</f>
        <v>2.0315789473684212</v>
      </c>
      <c r="F168" s="44">
        <f>IF(OR($A168="",$B168=""),"",'MPTO_working_2-way'!D167)</f>
        <v>1.9682875264270612</v>
      </c>
      <c r="G168" s="46">
        <f>IF(OR($A168="",$B168=""),"",'MPTO_working_2-way'!E167)</f>
        <v>2.0327510917030565</v>
      </c>
      <c r="H168" s="44">
        <f>IF(OR($A168="",$B168=""),"",'OddsRatio_working_2-way'!M167)</f>
        <v>1.9682458365518538</v>
      </c>
      <c r="I168" s="44">
        <f>IF(OR($A168="",$B168=""),"",'OddsRatio_working_2-way'!N167)</f>
        <v>2.0327955589886439</v>
      </c>
      <c r="J168" s="44">
        <f>IF('Log_working_2-way'!$D167="","",A168^('Log_working_2-way'!$D167))</f>
        <v>1.9677441025992628</v>
      </c>
      <c r="K168" s="46">
        <f>IF('Log_working_2-way'!$D167="","",B168^('Log_working_2-way'!$D167))</f>
        <v>2.033331019340773</v>
      </c>
      <c r="L168" s="53">
        <f t="shared" ref="L168:L231" si="36">(1/D168)</f>
        <v>0.50777202072538863</v>
      </c>
      <c r="M168" s="53">
        <f t="shared" ref="M168:M231" si="37">(1/E168)</f>
        <v>0.49222797927461137</v>
      </c>
      <c r="N168" s="54">
        <v>265</v>
      </c>
      <c r="O168" s="54">
        <f t="shared" ref="O168:O231" si="38">(1/A168)*((N168*A168)-N168)</f>
        <v>125.52631578947367</v>
      </c>
      <c r="P168" s="54">
        <f t="shared" ref="P168:P231" si="39">(1/B168)*((N168*B168)-N168)</f>
        <v>129.79591836734693</v>
      </c>
      <c r="Q168" s="54">
        <f t="shared" ref="Q168:Q231" si="40">(1/B168)*N168</f>
        <v>135.20408163265307</v>
      </c>
      <c r="R168" s="54">
        <f t="shared" ref="R168:R231" si="41">(1/A168)*N168</f>
        <v>139.4736842105263</v>
      </c>
      <c r="S168" s="55">
        <f t="shared" ref="S168:S231" si="42">O168-Q168</f>
        <v>-9.6777658431794009</v>
      </c>
      <c r="T168" s="55">
        <f t="shared" ref="T168:T231" si="43">P168-R168</f>
        <v>-9.6777658431793725</v>
      </c>
      <c r="U168" t="s">
        <v>330</v>
      </c>
      <c r="V168" t="s">
        <v>381</v>
      </c>
      <c r="W168" t="s">
        <v>413</v>
      </c>
      <c r="X168" s="84" t="s">
        <v>496</v>
      </c>
      <c r="Y168" s="57" t="s">
        <v>423</v>
      </c>
    </row>
    <row r="169" spans="1:25" ht="15" x14ac:dyDescent="0.25">
      <c r="A169">
        <v>1.94</v>
      </c>
      <c r="B169">
        <v>1.96</v>
      </c>
      <c r="C169" s="43">
        <f t="shared" si="35"/>
        <v>2.5667999158426325E-2</v>
      </c>
      <c r="D169" s="44">
        <f>IF(OR($A169="",$B169=""),"",A169*'MPTO_working_2-way'!$G168)</f>
        <v>1.989795918367347</v>
      </c>
      <c r="E169" s="46">
        <f>IF(OR($A169="",$B169=""),"",B169*'MPTO_working_2-way'!$G168)</f>
        <v>2.0103092783505154</v>
      </c>
      <c r="F169" s="44">
        <f>IF(OR($A169="",$B169=""),"",'MPTO_working_2-way'!D168)</f>
        <v>1.9895353704478862</v>
      </c>
      <c r="G169" s="46">
        <f>IF(OR($A169="",$B169=""),"",'MPTO_working_2-way'!E168)</f>
        <v>2.0105752961082914</v>
      </c>
      <c r="H169" s="44">
        <f>IF(OR($A169="",$B169=""),"",'OddsRatio_working_2-way'!M168)</f>
        <v>1.9895285072531594</v>
      </c>
      <c r="I169" s="44">
        <f>IF(OR($A169="",$B169=""),"",'OddsRatio_working_2-way'!N168)</f>
        <v>2.0105823052798226</v>
      </c>
      <c r="J169" s="44">
        <f>IF('Log_working_2-way'!$D168="","",A169^('Log_working_2-way'!$D168))</f>
        <v>1.9894107081664238</v>
      </c>
      <c r="K169" s="46">
        <f>IF('Log_working_2-way'!$D168="","",B169^('Log_working_2-way'!$D168))</f>
        <v>2.0107026250536491</v>
      </c>
      <c r="L169" s="53">
        <f t="shared" si="36"/>
        <v>0.50256410256410255</v>
      </c>
      <c r="M169" s="53">
        <f t="shared" si="37"/>
        <v>0.49743589743589745</v>
      </c>
      <c r="N169" s="54">
        <v>266</v>
      </c>
      <c r="O169" s="54">
        <f t="shared" si="38"/>
        <v>128.88659793814432</v>
      </c>
      <c r="P169" s="54">
        <f t="shared" si="39"/>
        <v>130.28571428571431</v>
      </c>
      <c r="Q169" s="54">
        <f t="shared" si="40"/>
        <v>135.71428571428572</v>
      </c>
      <c r="R169" s="54">
        <f t="shared" si="41"/>
        <v>137.11340206185568</v>
      </c>
      <c r="S169" s="55">
        <f t="shared" si="42"/>
        <v>-6.8276877761414028</v>
      </c>
      <c r="T169" s="55">
        <f t="shared" si="43"/>
        <v>-6.8276877761413743</v>
      </c>
      <c r="U169" t="s">
        <v>343</v>
      </c>
      <c r="V169" t="s">
        <v>337</v>
      </c>
      <c r="W169" t="s">
        <v>410</v>
      </c>
      <c r="X169" s="84" t="s">
        <v>496</v>
      </c>
      <c r="Y169" s="57" t="s">
        <v>427</v>
      </c>
    </row>
    <row r="170" spans="1:25" ht="15" x14ac:dyDescent="0.25">
      <c r="A170">
        <v>1.57</v>
      </c>
      <c r="B170">
        <v>2.5099999999999998</v>
      </c>
      <c r="C170" s="43">
        <f t="shared" si="35"/>
        <v>3.5349049661227649E-2</v>
      </c>
      <c r="D170" s="44">
        <f>IF(OR($A170="",$B170=""),"",A170*'MPTO_working_2-way'!$G169)</f>
        <v>1.6254980079681274</v>
      </c>
      <c r="E170" s="46">
        <f>IF(OR($A170="",$B170=""),"",B170*'MPTO_working_2-way'!$G169)</f>
        <v>2.5987261146496814</v>
      </c>
      <c r="F170" s="44">
        <f>IF(OR($A170="",$B170=""),"",'MPTO_working_2-way'!D169)</f>
        <v>1.6148093511176675</v>
      </c>
      <c r="G170" s="46">
        <f>IF(OR($A170="",$B170=""),"",'MPTO_working_2-way'!E169)</f>
        <v>2.6265204785550034</v>
      </c>
      <c r="H170" s="44">
        <f>IF(OR($A170="",$B170=""),"",'OddsRatio_working_2-way'!M169)</f>
        <v>1.6143968129056414</v>
      </c>
      <c r="I170" s="44">
        <f>IF(OR($A170="",$B170=""),"",'OddsRatio_working_2-way'!N169)</f>
        <v>2.6276126096272243</v>
      </c>
      <c r="J170" s="44">
        <f>IF('Log_working_2-way'!$D169="","",A170^('Log_working_2-way'!$D169))</f>
        <v>1.6095273078692256</v>
      </c>
      <c r="K170" s="46">
        <f>IF('Log_working_2-way'!$D169="","",B170^('Log_working_2-way'!$D169))</f>
        <v>2.6406155837309813</v>
      </c>
      <c r="L170" s="53">
        <f t="shared" si="36"/>
        <v>0.61519607843137258</v>
      </c>
      <c r="M170" s="53">
        <f t="shared" si="37"/>
        <v>0.38480392156862747</v>
      </c>
      <c r="N170" s="54">
        <v>267</v>
      </c>
      <c r="O170" s="54">
        <f t="shared" si="38"/>
        <v>96.936305732484072</v>
      </c>
      <c r="P170" s="54">
        <f t="shared" si="39"/>
        <v>160.62549800796813</v>
      </c>
      <c r="Q170" s="54">
        <f t="shared" si="40"/>
        <v>106.37450199203188</v>
      </c>
      <c r="R170" s="54">
        <f t="shared" si="41"/>
        <v>170.06369426751593</v>
      </c>
      <c r="S170" s="55">
        <f t="shared" si="42"/>
        <v>-9.4381962595478086</v>
      </c>
      <c r="T170" s="55">
        <f t="shared" si="43"/>
        <v>-9.4381962595477944</v>
      </c>
      <c r="U170" t="s">
        <v>321</v>
      </c>
      <c r="V170" t="s">
        <v>390</v>
      </c>
      <c r="W170" t="s">
        <v>411</v>
      </c>
      <c r="X170" s="84" t="s">
        <v>496</v>
      </c>
      <c r="Y170" s="57" t="s">
        <v>421</v>
      </c>
    </row>
    <row r="171" spans="1:25" ht="15" x14ac:dyDescent="0.25">
      <c r="A171">
        <v>2.02</v>
      </c>
      <c r="B171">
        <v>1.88</v>
      </c>
      <c r="C171" s="43">
        <f t="shared" si="35"/>
        <v>2.6964398567516312E-2</v>
      </c>
      <c r="D171" s="44">
        <f>IF(OR($A171="",$B171=""),"",A171*'MPTO_working_2-way'!$G170)</f>
        <v>2.0744680851063828</v>
      </c>
      <c r="E171" s="46">
        <f>IF(OR($A171="",$B171=""),"",B171*'MPTO_working_2-way'!$G170)</f>
        <v>1.9306930693069306</v>
      </c>
      <c r="F171" s="44">
        <f>IF(OR($A171="",$B171=""),"",'MPTO_working_2-way'!D170)</f>
        <v>2.0765529308836395</v>
      </c>
      <c r="G171" s="46">
        <f>IF(OR($A171="",$B171=""),"",'MPTO_working_2-way'!E170)</f>
        <v>1.9288906948394962</v>
      </c>
      <c r="H171" s="44">
        <f>IF(OR($A171="",$B171=""),"",'OddsRatio_working_2-way'!M170)</f>
        <v>2.0766108438479098</v>
      </c>
      <c r="I171" s="44">
        <f>IF(OR($A171="",$B171=""),"",'OddsRatio_working_2-way'!N170)</f>
        <v>1.9288407280256479</v>
      </c>
      <c r="J171" s="44">
        <f>IF('Log_working_2-way'!$D170="","",A171^('Log_working_2-way'!$D170))</f>
        <v>2.0775563029751076</v>
      </c>
      <c r="K171" s="46">
        <f>IF('Log_working_2-way'!$D170="","",B171^('Log_working_2-way'!$D170))</f>
        <v>1.9280257534933587</v>
      </c>
      <c r="L171" s="53">
        <f t="shared" si="36"/>
        <v>0.48205128205128212</v>
      </c>
      <c r="M171" s="53">
        <f t="shared" si="37"/>
        <v>0.517948717948718</v>
      </c>
      <c r="N171" s="54">
        <v>268</v>
      </c>
      <c r="O171" s="54">
        <f t="shared" si="38"/>
        <v>135.32673267326734</v>
      </c>
      <c r="P171" s="54">
        <f t="shared" si="39"/>
        <v>125.44680851063828</v>
      </c>
      <c r="Q171" s="54">
        <f t="shared" si="40"/>
        <v>142.55319148936169</v>
      </c>
      <c r="R171" s="54">
        <f t="shared" si="41"/>
        <v>132.67326732673268</v>
      </c>
      <c r="S171" s="55">
        <f t="shared" si="42"/>
        <v>-7.2264588160943504</v>
      </c>
      <c r="T171" s="55">
        <f t="shared" si="43"/>
        <v>-7.2264588160944072</v>
      </c>
      <c r="U171" t="s">
        <v>350</v>
      </c>
      <c r="V171" t="s">
        <v>405</v>
      </c>
      <c r="W171" t="s">
        <v>411</v>
      </c>
      <c r="X171" s="84" t="s">
        <v>496</v>
      </c>
      <c r="Y171" s="57" t="s">
        <v>419</v>
      </c>
    </row>
    <row r="172" spans="1:25" ht="15" x14ac:dyDescent="0.25">
      <c r="A172">
        <v>1.8</v>
      </c>
      <c r="B172">
        <v>2.11</v>
      </c>
      <c r="C172" s="43">
        <f t="shared" si="35"/>
        <v>2.9489204844655115E-2</v>
      </c>
      <c r="D172" s="44">
        <f>IF(OR($A172="",$B172=""),"",A172*'MPTO_working_2-way'!$G171)</f>
        <v>1.8530805687203793</v>
      </c>
      <c r="E172" s="46">
        <f>IF(OR($A172="",$B172=""),"",B172*'MPTO_working_2-way'!$G171)</f>
        <v>2.1722222222222221</v>
      </c>
      <c r="F172" s="44">
        <f>IF(OR($A172="",$B172=""),"",'MPTO_working_2-way'!D171)</f>
        <v>1.8490749756572542</v>
      </c>
      <c r="G172" s="46">
        <f>IF(OR($A172="",$B172=""),"",'MPTO_working_2-way'!E171)</f>
        <v>2.1777522935779814</v>
      </c>
      <c r="H172" s="44">
        <f>IF(OR($A172="",$B172=""),"",'OddsRatio_working_2-way'!M171)</f>
        <v>1.8489527199560174</v>
      </c>
      <c r="I172" s="44">
        <f>IF(OR($A172="",$B172=""),"",'OddsRatio_working_2-way'!N171)</f>
        <v>2.1779218989389744</v>
      </c>
      <c r="J172" s="44">
        <f>IF('Log_working_2-way'!$D171="","",A172^('Log_working_2-way'!$D171))</f>
        <v>1.847139460573918</v>
      </c>
      <c r="K172" s="46">
        <f>IF('Log_working_2-way'!$D171="","",B172^('Log_working_2-way'!$D171))</f>
        <v>2.1804431814833727</v>
      </c>
      <c r="L172" s="53">
        <f t="shared" si="36"/>
        <v>0.53964194373401531</v>
      </c>
      <c r="M172" s="53">
        <f t="shared" si="37"/>
        <v>0.46035805626598469</v>
      </c>
      <c r="N172" s="54">
        <v>269</v>
      </c>
      <c r="O172" s="54">
        <f t="shared" si="38"/>
        <v>119.55555555555556</v>
      </c>
      <c r="P172" s="54">
        <f t="shared" si="39"/>
        <v>141.5118483412322</v>
      </c>
      <c r="Q172" s="54">
        <f t="shared" si="40"/>
        <v>127.48815165876778</v>
      </c>
      <c r="R172" s="54">
        <f t="shared" si="41"/>
        <v>149.44444444444446</v>
      </c>
      <c r="S172" s="55">
        <f t="shared" si="42"/>
        <v>-7.9325961032122194</v>
      </c>
      <c r="T172" s="55">
        <f t="shared" si="43"/>
        <v>-7.9325961032122621</v>
      </c>
      <c r="U172" t="s">
        <v>275</v>
      </c>
      <c r="V172" t="s">
        <v>277</v>
      </c>
      <c r="W172" t="s">
        <v>308</v>
      </c>
      <c r="X172" s="84" t="s">
        <v>496</v>
      </c>
      <c r="Y172" s="57" t="s">
        <v>418</v>
      </c>
    </row>
    <row r="173" spans="1:25" ht="15" x14ac:dyDescent="0.25">
      <c r="A173">
        <v>1.66</v>
      </c>
      <c r="B173">
        <v>2.34</v>
      </c>
      <c r="C173" s="43">
        <f t="shared" si="35"/>
        <v>2.9760065904644417E-2</v>
      </c>
      <c r="D173" s="44">
        <f>IF(OR($A173="",$B173=""),"",A173*'MPTO_working_2-way'!$G172)</f>
        <v>1.7094017094017095</v>
      </c>
      <c r="E173" s="46">
        <f>IF(OR($A173="",$B173=""),"",B173*'MPTO_working_2-way'!$G172)</f>
        <v>2.4096385542168677</v>
      </c>
      <c r="F173" s="44">
        <f>IF(OR($A173="",$B173=""),"",'MPTO_working_2-way'!D172)</f>
        <v>1.7020418894049603</v>
      </c>
      <c r="G173" s="46">
        <f>IF(OR($A173="",$B173=""),"",'MPTO_working_2-way'!E172)</f>
        <v>2.4244164274123086</v>
      </c>
      <c r="H173" s="44">
        <f>IF(OR($A173="",$B173=""),"",'OddsRatio_working_2-way'!M172)</f>
        <v>1.7018100265975373</v>
      </c>
      <c r="I173" s="44">
        <f>IF(OR($A173="",$B173=""),"",'OddsRatio_working_2-way'!N172)</f>
        <v>2.4248870236980302</v>
      </c>
      <c r="J173" s="44">
        <f>IF('Log_working_2-way'!$D172="","",A173^('Log_working_2-way'!$D172))</f>
        <v>1.6984752676475883</v>
      </c>
      <c r="K173" s="46">
        <f>IF('Log_working_2-way'!$D172="","",B173^('Log_working_2-way'!$D172))</f>
        <v>2.4316899199135542</v>
      </c>
      <c r="L173" s="53">
        <f t="shared" si="36"/>
        <v>0.58499999999999996</v>
      </c>
      <c r="M173" s="53">
        <f t="shared" si="37"/>
        <v>0.41499999999999998</v>
      </c>
      <c r="N173" s="54">
        <v>270</v>
      </c>
      <c r="O173" s="54">
        <f t="shared" si="38"/>
        <v>107.34939759036145</v>
      </c>
      <c r="P173" s="54">
        <f t="shared" si="39"/>
        <v>154.61538461538461</v>
      </c>
      <c r="Q173" s="54">
        <f t="shared" si="40"/>
        <v>115.3846153846154</v>
      </c>
      <c r="R173" s="54">
        <f t="shared" si="41"/>
        <v>162.65060240963857</v>
      </c>
      <c r="S173" s="55">
        <f t="shared" si="42"/>
        <v>-8.0352177942539527</v>
      </c>
      <c r="T173" s="55">
        <f t="shared" si="43"/>
        <v>-8.0352177942539527</v>
      </c>
      <c r="U173" t="s">
        <v>51</v>
      </c>
      <c r="V173" t="s">
        <v>102</v>
      </c>
      <c r="W173" t="s">
        <v>310</v>
      </c>
      <c r="X173" s="84" t="s">
        <v>496</v>
      </c>
      <c r="Y173" s="57" t="s">
        <v>424</v>
      </c>
    </row>
    <row r="174" spans="1:25" ht="15" x14ac:dyDescent="0.25">
      <c r="A174">
        <v>2.2400000000000002</v>
      </c>
      <c r="B174">
        <v>1.7</v>
      </c>
      <c r="C174" s="43">
        <f t="shared" si="35"/>
        <v>3.4663865546218364E-2</v>
      </c>
      <c r="D174" s="44">
        <f>IF(OR($A174="",$B174=""),"",A174*'MPTO_working_2-way'!$G173)</f>
        <v>2.3176470588235292</v>
      </c>
      <c r="E174" s="46">
        <f>IF(OR($A174="",$B174=""),"",B174*'MPTO_working_2-way'!$G173)</f>
        <v>1.7589285714285712</v>
      </c>
      <c r="F174" s="44">
        <f>IF(OR($A174="",$B174=""),"",'MPTO_working_2-way'!D173)</f>
        <v>2.3304773561811505</v>
      </c>
      <c r="G174" s="46">
        <f>IF(OR($A174="",$B174=""),"",'MPTO_working_2-way'!E173)</f>
        <v>1.7516099356025756</v>
      </c>
      <c r="H174" s="44">
        <f>IF(OR($A174="",$B174=""),"",'OddsRatio_working_2-way'!M173)</f>
        <v>2.3309502512973848</v>
      </c>
      <c r="I174" s="44">
        <f>IF(OR($A174="",$B174=""),"",'OddsRatio_working_2-way'!N173)</f>
        <v>1.7513428837969105</v>
      </c>
      <c r="J174" s="44">
        <f>IF('Log_working_2-way'!$D173="","",A174^('Log_working_2-way'!$D173))</f>
        <v>2.3368656510313084</v>
      </c>
      <c r="K174" s="46">
        <f>IF('Log_working_2-way'!$D173="","",B174^('Log_working_2-way'!$D173))</f>
        <v>1.7480183212340654</v>
      </c>
      <c r="L174" s="53">
        <f t="shared" si="36"/>
        <v>0.43147208121827418</v>
      </c>
      <c r="M174" s="53">
        <f t="shared" si="37"/>
        <v>0.56852791878172593</v>
      </c>
      <c r="N174" s="54">
        <v>271</v>
      </c>
      <c r="O174" s="54">
        <f t="shared" si="38"/>
        <v>150.01785714285717</v>
      </c>
      <c r="P174" s="54">
        <f t="shared" si="39"/>
        <v>111.58823529411764</v>
      </c>
      <c r="Q174" s="54">
        <f t="shared" si="40"/>
        <v>159.41176470588235</v>
      </c>
      <c r="R174" s="54">
        <f t="shared" si="41"/>
        <v>120.98214285714285</v>
      </c>
      <c r="S174" s="55">
        <f t="shared" si="42"/>
        <v>-9.3939075630251807</v>
      </c>
      <c r="T174" s="55">
        <f t="shared" si="43"/>
        <v>-9.3939075630252091</v>
      </c>
      <c r="U174" t="s">
        <v>446</v>
      </c>
      <c r="V174" t="s">
        <v>447</v>
      </c>
      <c r="W174" t="s">
        <v>311</v>
      </c>
      <c r="X174" s="84" t="s">
        <v>496</v>
      </c>
      <c r="Y174" s="57" t="s">
        <v>429</v>
      </c>
    </row>
    <row r="175" spans="1:25" ht="15" x14ac:dyDescent="0.25">
      <c r="A175">
        <v>2.29</v>
      </c>
      <c r="B175">
        <v>1.67</v>
      </c>
      <c r="C175" s="43">
        <f t="shared" si="35"/>
        <v>3.5483617917004384E-2</v>
      </c>
      <c r="D175" s="44">
        <f>IF(OR($A175="",$B175=""),"",A175*'MPTO_working_2-way'!$G174)</f>
        <v>2.3712574850299402</v>
      </c>
      <c r="E175" s="46">
        <f>IF(OR($A175="",$B175=""),"",B175*'MPTO_working_2-way'!$G174)</f>
        <v>1.7292576419213972</v>
      </c>
      <c r="F175" s="44">
        <f>IF(OR($A175="",$B175=""),"",'MPTO_working_2-way'!D174)</f>
        <v>2.3869799956308713</v>
      </c>
      <c r="G175" s="46">
        <f>IF(OR($A175="",$B175=""),"",'MPTO_working_2-way'!E174)</f>
        <v>1.7209909322052965</v>
      </c>
      <c r="H175" s="44">
        <f>IF(OR($A175="",$B175=""),"",'OddsRatio_working_2-way'!M174)</f>
        <v>2.3875781543136072</v>
      </c>
      <c r="I175" s="44">
        <f>IF(OR($A175="",$B175=""),"",'OddsRatio_working_2-way'!N174)</f>
        <v>1.7206801266590057</v>
      </c>
      <c r="J175" s="44">
        <f>IF('Log_working_2-way'!$D174="","",A175^('Log_working_2-way'!$D174))</f>
        <v>2.394851636566246</v>
      </c>
      <c r="K175" s="46">
        <f>IF('Log_working_2-way'!$D174="","",B175^('Log_working_2-way'!$D174))</f>
        <v>1.7169221254682223</v>
      </c>
      <c r="L175" s="53">
        <f t="shared" si="36"/>
        <v>0.42171717171717171</v>
      </c>
      <c r="M175" s="53">
        <f t="shared" si="37"/>
        <v>0.5782828282828284</v>
      </c>
      <c r="N175" s="54">
        <v>272</v>
      </c>
      <c r="O175" s="54">
        <f t="shared" si="38"/>
        <v>153.2227074235808</v>
      </c>
      <c r="P175" s="54">
        <f t="shared" si="39"/>
        <v>109.12574850299403</v>
      </c>
      <c r="Q175" s="54">
        <f t="shared" si="40"/>
        <v>162.87425149700601</v>
      </c>
      <c r="R175" s="54">
        <f t="shared" si="41"/>
        <v>118.77729257641921</v>
      </c>
      <c r="S175" s="55">
        <f t="shared" si="42"/>
        <v>-9.6515440734252138</v>
      </c>
      <c r="T175" s="55">
        <f t="shared" si="43"/>
        <v>-9.6515440734251854</v>
      </c>
      <c r="U175" t="s">
        <v>448</v>
      </c>
      <c r="V175" t="s">
        <v>449</v>
      </c>
      <c r="W175" t="s">
        <v>311</v>
      </c>
      <c r="X175" s="84" t="s">
        <v>496</v>
      </c>
      <c r="Y175" s="57" t="s">
        <v>419</v>
      </c>
    </row>
    <row r="176" spans="1:25" ht="15" x14ac:dyDescent="0.25">
      <c r="A176">
        <v>2.04</v>
      </c>
      <c r="B176">
        <v>1.85</v>
      </c>
      <c r="C176" s="43">
        <f t="shared" si="35"/>
        <v>3.0736618971912932E-2</v>
      </c>
      <c r="D176" s="44">
        <f>IF(OR($A176="",$B176=""),"",A176*'MPTO_working_2-way'!$G175)</f>
        <v>2.1027027027027025</v>
      </c>
      <c r="E176" s="46">
        <f>IF(OR($A176="",$B176=""),"",B176*'MPTO_working_2-way'!$G175)</f>
        <v>1.9068627450980391</v>
      </c>
      <c r="F176" s="44">
        <f>IF(OR($A176="",$B176=""),"",'MPTO_working_2-way'!D175)</f>
        <v>2.1060267857142851</v>
      </c>
      <c r="G176" s="46">
        <f>IF(OR($A176="",$B176=""),"",'MPTO_working_2-way'!E175)</f>
        <v>1.9041372351160444</v>
      </c>
      <c r="H176" s="44">
        <f>IF(OR($A176="",$B176=""),"",'OddsRatio_working_2-way'!M175)</f>
        <v>2.1061326375099441</v>
      </c>
      <c r="I176" s="44">
        <f>IF(OR($A176="",$B176=""),"",'OddsRatio_working_2-way'!N175)</f>
        <v>1.904050713349474</v>
      </c>
      <c r="J176" s="44">
        <f>IF('Log_working_2-way'!$D175="","",A176^('Log_working_2-way'!$D175))</f>
        <v>2.1076465292124213</v>
      </c>
      <c r="K176" s="46">
        <f>IF('Log_working_2-way'!$D175="","",B176^('Log_working_2-way'!$D175))</f>
        <v>1.9028150891340896</v>
      </c>
      <c r="L176" s="53">
        <f t="shared" si="36"/>
        <v>0.47557840616966585</v>
      </c>
      <c r="M176" s="53">
        <f t="shared" si="37"/>
        <v>0.52442159383033427</v>
      </c>
      <c r="N176" s="54">
        <v>273</v>
      </c>
      <c r="O176" s="54">
        <f t="shared" si="38"/>
        <v>139.17647058823528</v>
      </c>
      <c r="P176" s="54">
        <f t="shared" si="39"/>
        <v>125.43243243243242</v>
      </c>
      <c r="Q176" s="54">
        <f t="shared" si="40"/>
        <v>147.56756756756755</v>
      </c>
      <c r="R176" s="54">
        <f t="shared" si="41"/>
        <v>133.8235294117647</v>
      </c>
      <c r="S176" s="55">
        <f t="shared" si="42"/>
        <v>-8.3910969793322749</v>
      </c>
      <c r="T176" s="55">
        <f t="shared" si="43"/>
        <v>-8.3910969793322749</v>
      </c>
      <c r="U176" t="s">
        <v>172</v>
      </c>
      <c r="V176" t="s">
        <v>144</v>
      </c>
      <c r="W176" t="s">
        <v>313</v>
      </c>
      <c r="X176" s="84" t="s">
        <v>496</v>
      </c>
      <c r="Y176" s="57" t="s">
        <v>421</v>
      </c>
    </row>
    <row r="177" spans="1:25" ht="15" x14ac:dyDescent="0.25">
      <c r="A177">
        <v>1.85</v>
      </c>
      <c r="B177">
        <v>2.0499999999999998</v>
      </c>
      <c r="C177" s="43">
        <f t="shared" si="35"/>
        <v>2.8345418589321048E-2</v>
      </c>
      <c r="D177" s="44">
        <f>IF(OR($A177="",$B177=""),"",A177*'MPTO_working_2-way'!$G176)</f>
        <v>1.902439024390244</v>
      </c>
      <c r="E177" s="46">
        <f>IF(OR($A177="",$B177=""),"",B177*'MPTO_working_2-way'!$G176)</f>
        <v>2.1081081081081079</v>
      </c>
      <c r="F177" s="44">
        <f>IF(OR($A177="",$B177=""),"",'MPTO_working_2-way'!D176)</f>
        <v>1.8998121477770822</v>
      </c>
      <c r="G177" s="46">
        <f>IF(OR($A177="",$B177=""),"",'MPTO_working_2-way'!E176)</f>
        <v>2.1113430758524703</v>
      </c>
      <c r="H177" s="44">
        <f>IF(OR($A177="",$B177=""),"",'OddsRatio_working_2-way'!M176)</f>
        <v>1.8997354108424378</v>
      </c>
      <c r="I177" s="44">
        <f>IF(OR($A177="",$B177=""),"",'OddsRatio_working_2-way'!N176)</f>
        <v>2.1114378604524222</v>
      </c>
      <c r="J177" s="44">
        <f>IF('Log_working_2-way'!$D176="","",A177^('Log_working_2-way'!$D176))</f>
        <v>1.8985467665018629</v>
      </c>
      <c r="K177" s="46">
        <f>IF('Log_working_2-way'!$D176="","",B177^('Log_working_2-way'!$D176))</f>
        <v>2.1129081281913611</v>
      </c>
      <c r="L177" s="53">
        <f t="shared" si="36"/>
        <v>0.52564102564102555</v>
      </c>
      <c r="M177" s="53">
        <f t="shared" si="37"/>
        <v>0.47435897435897439</v>
      </c>
      <c r="N177" s="54">
        <v>274</v>
      </c>
      <c r="O177" s="54">
        <f t="shared" si="38"/>
        <v>125.89189189189189</v>
      </c>
      <c r="P177" s="54">
        <f t="shared" si="39"/>
        <v>140.34146341463412</v>
      </c>
      <c r="Q177" s="54">
        <f t="shared" si="40"/>
        <v>133.65853658536588</v>
      </c>
      <c r="R177" s="54">
        <f t="shared" si="41"/>
        <v>148.1081081081081</v>
      </c>
      <c r="S177" s="55">
        <f t="shared" si="42"/>
        <v>-7.7666446934739923</v>
      </c>
      <c r="T177" s="55">
        <f t="shared" si="43"/>
        <v>-7.7666446934739781</v>
      </c>
      <c r="U177" t="s">
        <v>147</v>
      </c>
      <c r="V177" t="s">
        <v>149</v>
      </c>
      <c r="W177" t="s">
        <v>313</v>
      </c>
      <c r="X177" s="84" t="s">
        <v>496</v>
      </c>
      <c r="Y177" s="57" t="s">
        <v>421</v>
      </c>
    </row>
    <row r="178" spans="1:25" ht="15" x14ac:dyDescent="0.25">
      <c r="A178">
        <v>1.89</v>
      </c>
      <c r="B178">
        <v>1.98</v>
      </c>
      <c r="C178" s="43">
        <f t="shared" si="35"/>
        <v>3.4151034151034265E-2</v>
      </c>
      <c r="D178" s="44">
        <f>IF(OR($A178="",$B178=""),"",A178*'MPTO_working_2-way'!$G177)</f>
        <v>1.9545454545454546</v>
      </c>
      <c r="E178" s="46">
        <f>IF(OR($A178="",$B178=""),"",B178*'MPTO_working_2-way'!$G177)</f>
        <v>2.0476190476190479</v>
      </c>
      <c r="F178" s="44">
        <f>IF(OR($A178="",$B178=""),"",'MPTO_working_2-way'!D177)</f>
        <v>1.9530295913574449</v>
      </c>
      <c r="G178" s="46">
        <f>IF(OR($A178="",$B178=""),"",'MPTO_working_2-way'!E177)</f>
        <v>2.0492853622474128</v>
      </c>
      <c r="H178" s="44">
        <f>IF(OR($A178="",$B178=""),"",'OddsRatio_working_2-way'!M177)</f>
        <v>1.9529760045804527</v>
      </c>
      <c r="I178" s="44">
        <f>IF(OR($A178="",$B178=""),"",'OddsRatio_working_2-way'!N177)</f>
        <v>2.0493443645942064</v>
      </c>
      <c r="J178" s="44">
        <f>IF('Log_working_2-way'!$D177="","",A178^('Log_working_2-way'!$D177))</f>
        <v>1.9522863194945297</v>
      </c>
      <c r="K178" s="46">
        <f>IF('Log_working_2-way'!$D177="","",B178^('Log_working_2-way'!$D177))</f>
        <v>2.0501043431252364</v>
      </c>
      <c r="L178" s="53">
        <f t="shared" si="36"/>
        <v>0.51162790697674421</v>
      </c>
      <c r="M178" s="53">
        <f t="shared" si="37"/>
        <v>0.48837209302325574</v>
      </c>
      <c r="N178" s="54">
        <v>275</v>
      </c>
      <c r="O178" s="54">
        <f t="shared" si="38"/>
        <v>129.49735449735451</v>
      </c>
      <c r="P178" s="54">
        <f t="shared" si="39"/>
        <v>136.11111111111111</v>
      </c>
      <c r="Q178" s="54">
        <f t="shared" si="40"/>
        <v>138.88888888888889</v>
      </c>
      <c r="R178" s="54">
        <f t="shared" si="41"/>
        <v>145.50264550264552</v>
      </c>
      <c r="S178" s="55">
        <f t="shared" si="42"/>
        <v>-9.3915343915343783</v>
      </c>
      <c r="T178" s="55">
        <f t="shared" si="43"/>
        <v>-9.3915343915344067</v>
      </c>
      <c r="U178" t="s">
        <v>450</v>
      </c>
      <c r="V178" t="s">
        <v>451</v>
      </c>
      <c r="W178" t="s">
        <v>500</v>
      </c>
      <c r="X178" s="84" t="s">
        <v>496</v>
      </c>
      <c r="Y178" s="57" t="s">
        <v>419</v>
      </c>
    </row>
    <row r="179" spans="1:25" ht="15" x14ac:dyDescent="0.25">
      <c r="A179">
        <v>1.74</v>
      </c>
      <c r="B179">
        <v>2.16</v>
      </c>
      <c r="C179" s="43">
        <f t="shared" si="35"/>
        <v>3.7675606641123682E-2</v>
      </c>
      <c r="D179" s="44">
        <f>IF(OR($A179="",$B179=""),"",A179*'MPTO_working_2-way'!$G178)</f>
        <v>1.8055555555555551</v>
      </c>
      <c r="E179" s="46">
        <f>IF(OR($A179="",$B179=""),"",B179*'MPTO_working_2-way'!$G178)</f>
        <v>2.2413793103448274</v>
      </c>
      <c r="F179" s="44">
        <f>IF(OR($A179="",$B179=""),"",'MPTO_working_2-way'!D178)</f>
        <v>1.7989661114302122</v>
      </c>
      <c r="G179" s="46">
        <f>IF(OR($A179="",$B179=""),"",'MPTO_working_2-way'!E178)</f>
        <v>2.2516175413371671</v>
      </c>
      <c r="H179" s="44">
        <f>IF(OR($A179="",$B179=""),"",'OddsRatio_working_2-way'!M178)</f>
        <v>1.7987058497862392</v>
      </c>
      <c r="I179" s="44">
        <f>IF(OR($A179="",$B179=""),"",'OddsRatio_working_2-way'!N178)</f>
        <v>2.2520253861514017</v>
      </c>
      <c r="J179" s="44">
        <f>IF('Log_working_2-way'!$D178="","",A179^('Log_working_2-way'!$D178))</f>
        <v>1.7957063007853538</v>
      </c>
      <c r="K179" s="46">
        <f>IF('Log_working_2-way'!$D178="","",B179^('Log_working_2-way'!$D178))</f>
        <v>2.2567451068476951</v>
      </c>
      <c r="L179" s="53">
        <f t="shared" si="36"/>
        <v>0.55384615384615399</v>
      </c>
      <c r="M179" s="53">
        <f t="shared" si="37"/>
        <v>0.44615384615384618</v>
      </c>
      <c r="N179" s="54">
        <v>276</v>
      </c>
      <c r="O179" s="54">
        <f t="shared" si="38"/>
        <v>117.37931034482759</v>
      </c>
      <c r="P179" s="54">
        <f t="shared" si="39"/>
        <v>148.22222222222226</v>
      </c>
      <c r="Q179" s="54">
        <f t="shared" si="40"/>
        <v>127.77777777777776</v>
      </c>
      <c r="R179" s="54">
        <f t="shared" si="41"/>
        <v>158.62068965517241</v>
      </c>
      <c r="S179" s="55">
        <f t="shared" si="42"/>
        <v>-10.39846743295017</v>
      </c>
      <c r="T179" s="55">
        <f t="shared" si="43"/>
        <v>-10.398467432950156</v>
      </c>
      <c r="U179" t="s">
        <v>64</v>
      </c>
      <c r="V179" t="s">
        <v>402</v>
      </c>
      <c r="W179" t="s">
        <v>316</v>
      </c>
      <c r="X179" s="84" t="s">
        <v>496</v>
      </c>
      <c r="Y179" s="57" t="s">
        <v>422</v>
      </c>
    </row>
    <row r="180" spans="1:25" ht="15" x14ac:dyDescent="0.25">
      <c r="A180">
        <v>1.85</v>
      </c>
      <c r="B180">
        <v>2.0099999999999998</v>
      </c>
      <c r="C180" s="43">
        <f t="shared" si="35"/>
        <v>3.80529783514858E-2</v>
      </c>
      <c r="D180" s="44">
        <f>IF(OR($A180="",$B180=""),"",A180*'MPTO_working_2-way'!$G179)</f>
        <v>1.9203980099502489</v>
      </c>
      <c r="E180" s="46">
        <f>IF(OR($A180="",$B180=""),"",B180*'MPTO_working_2-way'!$G179)</f>
        <v>2.086486486486486</v>
      </c>
      <c r="F180" s="44">
        <f>IF(OR($A180="",$B180=""),"",'MPTO_working_2-way'!D179)</f>
        <v>1.9174938764986464</v>
      </c>
      <c r="G180" s="46">
        <f>IF(OR($A180="",$B180=""),"",'MPTO_working_2-way'!E179)</f>
        <v>2.0899255304201207</v>
      </c>
      <c r="H180" s="44">
        <f>IF(OR($A180="",$B180=""),"",'OddsRatio_working_2-way'!M179)</f>
        <v>1.91737896118008</v>
      </c>
      <c r="I180" s="44">
        <f>IF(OR($A180="",$B180=""),"",'OddsRatio_working_2-way'!N179)</f>
        <v>2.0900620597551534</v>
      </c>
      <c r="J180" s="44">
        <f>IF('Log_working_2-way'!$D179="","",A180^('Log_working_2-way'!$D179))</f>
        <v>1.9160544641822177</v>
      </c>
      <c r="K180" s="46">
        <f>IF('Log_working_2-way'!$D179="","",B180^('Log_working_2-way'!$D179))</f>
        <v>2.0916381493676872</v>
      </c>
      <c r="L180" s="53">
        <f t="shared" si="36"/>
        <v>0.52072538860103623</v>
      </c>
      <c r="M180" s="53">
        <f t="shared" si="37"/>
        <v>0.47927461139896382</v>
      </c>
      <c r="N180" s="54">
        <v>277</v>
      </c>
      <c r="O180" s="54">
        <f t="shared" si="38"/>
        <v>127.27027027027027</v>
      </c>
      <c r="P180" s="54">
        <f t="shared" si="39"/>
        <v>139.18905472636817</v>
      </c>
      <c r="Q180" s="54">
        <f t="shared" si="40"/>
        <v>137.81094527363186</v>
      </c>
      <c r="R180" s="54">
        <f t="shared" si="41"/>
        <v>149.72972972972971</v>
      </c>
      <c r="S180" s="55">
        <f t="shared" si="42"/>
        <v>-10.540675003361585</v>
      </c>
      <c r="T180" s="55">
        <f t="shared" si="43"/>
        <v>-10.540675003361542</v>
      </c>
      <c r="U180" t="s">
        <v>333</v>
      </c>
      <c r="V180" t="s">
        <v>331</v>
      </c>
      <c r="W180" t="s">
        <v>413</v>
      </c>
      <c r="X180" s="84" t="s">
        <v>497</v>
      </c>
      <c r="Y180" s="57" t="s">
        <v>429</v>
      </c>
    </row>
    <row r="181" spans="1:25" ht="15" x14ac:dyDescent="0.25">
      <c r="A181">
        <v>1.87</v>
      </c>
      <c r="B181">
        <v>1.98</v>
      </c>
      <c r="C181" s="43">
        <f t="shared" si="35"/>
        <v>3.9809863339275164E-2</v>
      </c>
      <c r="D181" s="44">
        <f>IF(OR($A181="",$B181=""),"",A181*'MPTO_working_2-way'!$G180)</f>
        <v>1.9444444444444446</v>
      </c>
      <c r="E181" s="46">
        <f>IF(OR($A181="",$B181=""),"",B181*'MPTO_working_2-way'!$G180)</f>
        <v>2.0588235294117649</v>
      </c>
      <c r="F181" s="44">
        <f>IF(OR($A181="",$B181=""),"",'MPTO_working_2-way'!D180)</f>
        <v>1.9422965954991347</v>
      </c>
      <c r="G181" s="46">
        <f>IF(OR($A181="",$B181=""),"",'MPTO_working_2-way'!E180)</f>
        <v>2.0612369871402327</v>
      </c>
      <c r="H181" s="44">
        <f>IF(OR($A181="",$B181=""),"",'OddsRatio_working_2-way'!M180)</f>
        <v>1.9422075684480664</v>
      </c>
      <c r="I181" s="44">
        <f>IF(OR($A181="",$B181=""),"",'OddsRatio_working_2-way'!N180)</f>
        <v>2.0613372610104652</v>
      </c>
      <c r="J181" s="44">
        <f>IF('Log_working_2-way'!$D180="","",A181^('Log_working_2-way'!$D180))</f>
        <v>1.9412260543508966</v>
      </c>
      <c r="K181" s="46">
        <f>IF('Log_working_2-way'!$D180="","",B181^('Log_working_2-way'!$D180))</f>
        <v>2.0624440275290437</v>
      </c>
      <c r="L181" s="53">
        <f t="shared" si="36"/>
        <v>0.51428571428571423</v>
      </c>
      <c r="M181" s="53">
        <f t="shared" si="37"/>
        <v>0.48571428571428565</v>
      </c>
      <c r="N181" s="54">
        <v>278</v>
      </c>
      <c r="O181" s="54">
        <f t="shared" si="38"/>
        <v>129.3368983957219</v>
      </c>
      <c r="P181" s="54">
        <f t="shared" si="39"/>
        <v>137.59595959595958</v>
      </c>
      <c r="Q181" s="54">
        <f t="shared" si="40"/>
        <v>140.40404040404042</v>
      </c>
      <c r="R181" s="54">
        <f t="shared" si="41"/>
        <v>148.66310160427804</v>
      </c>
      <c r="S181" s="55">
        <f t="shared" si="42"/>
        <v>-11.067142008318513</v>
      </c>
      <c r="T181" s="55">
        <f t="shared" si="43"/>
        <v>-11.067142008318456</v>
      </c>
      <c r="U181" t="s">
        <v>328</v>
      </c>
      <c r="V181" t="s">
        <v>332</v>
      </c>
      <c r="W181" t="s">
        <v>413</v>
      </c>
      <c r="X181" s="84" t="s">
        <v>497</v>
      </c>
      <c r="Y181" s="57" t="s">
        <v>423</v>
      </c>
    </row>
    <row r="182" spans="1:25" ht="15" x14ac:dyDescent="0.25">
      <c r="A182">
        <v>1.74</v>
      </c>
      <c r="B182">
        <v>2.15</v>
      </c>
      <c r="C182" s="43">
        <f t="shared" si="35"/>
        <v>3.9828922747928264E-2</v>
      </c>
      <c r="D182" s="44">
        <f>IF(OR($A182="",$B182=""),"",A182*'MPTO_working_2-way'!$G181)</f>
        <v>1.8093023255813951</v>
      </c>
      <c r="E182" s="46">
        <f>IF(OR($A182="",$B182=""),"",B182*'MPTO_working_2-way'!$G181)</f>
        <v>2.2356321839080455</v>
      </c>
      <c r="F182" s="44">
        <f>IF(OR($A182="",$B182=""),"",'MPTO_working_2-way'!D181)</f>
        <v>1.8024572392194651</v>
      </c>
      <c r="G182" s="46">
        <f>IF(OR($A182="",$B182=""),"",'MPTO_working_2-way'!E181)</f>
        <v>2.2461723206244368</v>
      </c>
      <c r="H182" s="44">
        <f>IF(OR($A182="",$B182=""),"",'OddsRatio_working_2-way'!M181)</f>
        <v>1.8021709673564388</v>
      </c>
      <c r="I182" s="44">
        <f>IF(OR($A182="",$B182=""),"",'OddsRatio_working_2-way'!N181)</f>
        <v>2.2466170438647359</v>
      </c>
      <c r="J182" s="44">
        <f>IF('Log_working_2-way'!$D181="","",A182^('Log_working_2-way'!$D181))</f>
        <v>1.7990502616731108</v>
      </c>
      <c r="K182" s="46">
        <f>IF('Log_working_2-way'!$D181="","",B182^('Log_working_2-way'!$D181))</f>
        <v>2.2514857299538718</v>
      </c>
      <c r="L182" s="53">
        <f t="shared" si="36"/>
        <v>0.5526992287917738</v>
      </c>
      <c r="M182" s="53">
        <f t="shared" si="37"/>
        <v>0.44730077120822631</v>
      </c>
      <c r="N182" s="54">
        <v>279</v>
      </c>
      <c r="O182" s="54">
        <f t="shared" si="38"/>
        <v>118.65517241379308</v>
      </c>
      <c r="P182" s="54">
        <f t="shared" si="39"/>
        <v>149.23255813953489</v>
      </c>
      <c r="Q182" s="54">
        <f t="shared" si="40"/>
        <v>129.76744186046511</v>
      </c>
      <c r="R182" s="54">
        <f t="shared" si="41"/>
        <v>160.34482758620689</v>
      </c>
      <c r="S182" s="55">
        <f t="shared" si="42"/>
        <v>-11.11226944667203</v>
      </c>
      <c r="T182" s="55">
        <f t="shared" si="43"/>
        <v>-11.112269446672002</v>
      </c>
      <c r="U182" t="s">
        <v>404</v>
      </c>
      <c r="V182" t="s">
        <v>327</v>
      </c>
      <c r="W182" t="s">
        <v>413</v>
      </c>
      <c r="X182" s="84" t="s">
        <v>497</v>
      </c>
      <c r="Y182" s="57" t="s">
        <v>501</v>
      </c>
    </row>
    <row r="183" spans="1:25" ht="15" x14ac:dyDescent="0.25">
      <c r="A183">
        <v>1.77</v>
      </c>
      <c r="B183">
        <v>2.09</v>
      </c>
      <c r="C183" s="43">
        <f t="shared" si="35"/>
        <v>4.3440650933960434E-2</v>
      </c>
      <c r="D183" s="44">
        <f>IF(OR($A183="",$B183=""),"",A183*'MPTO_working_2-way'!$G182)</f>
        <v>1.8468899521531099</v>
      </c>
      <c r="E183" s="46">
        <f>IF(OR($A183="",$B183=""),"",B183*'MPTO_working_2-way'!$G182)</f>
        <v>2.1807909604519771</v>
      </c>
      <c r="F183" s="44">
        <f>IF(OR($A183="",$B183=""),"",'MPTO_working_2-way'!D182)</f>
        <v>1.8407682929863407</v>
      </c>
      <c r="G183" s="46">
        <f>IF(OR($A183="",$B183=""),"",'MPTO_working_2-way'!E182)</f>
        <v>2.1893883348622492</v>
      </c>
      <c r="H183" s="44">
        <f>IF(OR($A183="",$B183=""),"",'OddsRatio_working_2-way'!M182)</f>
        <v>1.8404891542123691</v>
      </c>
      <c r="I183" s="44">
        <f>IF(OR($A183="",$B183=""),"",'OddsRatio_working_2-way'!N182)</f>
        <v>2.189783348170756</v>
      </c>
      <c r="J183" s="44">
        <f>IF('Log_working_2-way'!$D182="","",A183^('Log_working_2-way'!$D182))</f>
        <v>1.8376896646706193</v>
      </c>
      <c r="K183" s="46">
        <f>IF('Log_working_2-way'!$D182="","",B183^('Log_working_2-way'!$D182))</f>
        <v>2.1937595056671091</v>
      </c>
      <c r="L183" s="53">
        <f t="shared" si="36"/>
        <v>0.54145077720207258</v>
      </c>
      <c r="M183" s="53">
        <f t="shared" si="37"/>
        <v>0.45854922279792754</v>
      </c>
      <c r="N183" s="54">
        <v>280</v>
      </c>
      <c r="O183" s="54">
        <f t="shared" si="38"/>
        <v>121.80790960451979</v>
      </c>
      <c r="P183" s="54">
        <f t="shared" si="39"/>
        <v>146.02870813397126</v>
      </c>
      <c r="Q183" s="54">
        <f t="shared" si="40"/>
        <v>133.97129186602874</v>
      </c>
      <c r="R183" s="54">
        <f t="shared" si="41"/>
        <v>158.19209039548022</v>
      </c>
      <c r="S183" s="55">
        <f t="shared" si="42"/>
        <v>-12.163382261508943</v>
      </c>
      <c r="T183" s="55">
        <f t="shared" si="43"/>
        <v>-12.163382261508957</v>
      </c>
      <c r="U183" t="s">
        <v>334</v>
      </c>
      <c r="V183" t="s">
        <v>376</v>
      </c>
      <c r="W183" t="s">
        <v>413</v>
      </c>
      <c r="X183" s="84" t="s">
        <v>497</v>
      </c>
      <c r="Y183" s="57" t="s">
        <v>431</v>
      </c>
    </row>
    <row r="184" spans="1:25" ht="15" x14ac:dyDescent="0.25">
      <c r="A184">
        <v>1.36</v>
      </c>
      <c r="B184">
        <v>3.32</v>
      </c>
      <c r="C184" s="43">
        <f t="shared" si="35"/>
        <v>3.649893692416728E-2</v>
      </c>
      <c r="D184" s="44">
        <f>IF(OR($A184="",$B184=""),"",A184*'MPTO_working_2-way'!$G183)</f>
        <v>1.4096385542168677</v>
      </c>
      <c r="E184" s="46">
        <f>IF(OR($A184="",$B184=""),"",B184*'MPTO_working_2-way'!$G183)</f>
        <v>3.4411764705882351</v>
      </c>
      <c r="F184" s="44">
        <f>IF(OR($A184="",$B184=""),"",'MPTO_working_2-way'!D183)</f>
        <v>1.3946132937978752</v>
      </c>
      <c r="G184" s="46">
        <f>IF(OR($A184="",$B184=""),"",'MPTO_working_2-way'!E183)</f>
        <v>3.5341264871634315</v>
      </c>
      <c r="H184" s="44">
        <f>IF(OR($A184="",$B184=""),"",'OddsRatio_working_2-way'!M183)</f>
        <v>1.3939192985791682</v>
      </c>
      <c r="I184" s="44">
        <f>IF(OR($A184="",$B184=""),"",'OddsRatio_working_2-way'!N183)</f>
        <v>3.5385910352879693</v>
      </c>
      <c r="J184" s="44">
        <f>IF('Log_working_2-way'!$D183="","",A184^('Log_working_2-way'!$D183))</f>
        <v>1.3869554203525303</v>
      </c>
      <c r="K184" s="46">
        <f>IF('Log_working_2-way'!$D183="","",B184^('Log_working_2-way'!$D183))</f>
        <v>3.5842770184927342</v>
      </c>
      <c r="L184" s="53">
        <f t="shared" si="36"/>
        <v>0.70940170940170932</v>
      </c>
      <c r="M184" s="53">
        <f t="shared" si="37"/>
        <v>0.29059829059829062</v>
      </c>
      <c r="N184" s="54">
        <v>281</v>
      </c>
      <c r="O184" s="54">
        <f t="shared" si="38"/>
        <v>74.382352941176478</v>
      </c>
      <c r="P184" s="54">
        <f t="shared" si="39"/>
        <v>196.36144578313252</v>
      </c>
      <c r="Q184" s="54">
        <f t="shared" si="40"/>
        <v>84.638554216867476</v>
      </c>
      <c r="R184" s="54">
        <f t="shared" si="41"/>
        <v>206.61764705882351</v>
      </c>
      <c r="S184" s="55">
        <f t="shared" si="42"/>
        <v>-10.256201275690998</v>
      </c>
      <c r="T184" s="55">
        <f t="shared" si="43"/>
        <v>-10.256201275690984</v>
      </c>
      <c r="U184" t="s">
        <v>346</v>
      </c>
      <c r="V184" t="s">
        <v>339</v>
      </c>
      <c r="W184" t="s">
        <v>410</v>
      </c>
      <c r="X184" s="84" t="s">
        <v>497</v>
      </c>
      <c r="Y184" s="57" t="s">
        <v>421</v>
      </c>
    </row>
    <row r="185" spans="1:25" ht="15" x14ac:dyDescent="0.25">
      <c r="A185">
        <v>2.1800000000000002</v>
      </c>
      <c r="B185">
        <v>1.76</v>
      </c>
      <c r="C185" s="43">
        <f t="shared" si="35"/>
        <v>2.6897414512093487E-2</v>
      </c>
      <c r="D185" s="44">
        <f>IF(OR($A185="",$B185=""),"",A185*'MPTO_working_2-way'!$G184)</f>
        <v>2.2386363636363638</v>
      </c>
      <c r="E185" s="46">
        <f>IF(OR($A185="",$B185=""),"",B185*'MPTO_working_2-way'!$G184)</f>
        <v>1.8073394495412844</v>
      </c>
      <c r="F185" s="44">
        <f>IF(OR($A185="",$B185=""),"",'MPTO_working_2-way'!D184)</f>
        <v>2.2458440646218687</v>
      </c>
      <c r="G185" s="46">
        <f>IF(OR($A185="",$B185=""),"",'MPTO_working_2-way'!E184)</f>
        <v>1.8026686713023867</v>
      </c>
      <c r="H185" s="44">
        <f>IF(OR($A185="",$B185=""),"",'OddsRatio_working_2-way'!M184)</f>
        <v>2.2460463791317595</v>
      </c>
      <c r="I185" s="44">
        <f>IF(OR($A185="",$B185=""),"",'OddsRatio_working_2-way'!N184)</f>
        <v>1.8025383458814721</v>
      </c>
      <c r="J185" s="44">
        <f>IF('Log_working_2-way'!$D184="","",A185^('Log_working_2-way'!$D184))</f>
        <v>2.2493315392032671</v>
      </c>
      <c r="K185" s="46">
        <f>IF('Log_working_2-way'!$D184="","",B185^('Log_working_2-way'!$D184))</f>
        <v>1.8004280438143094</v>
      </c>
      <c r="L185" s="53">
        <f t="shared" si="36"/>
        <v>0.44670050761421315</v>
      </c>
      <c r="M185" s="53">
        <f t="shared" si="37"/>
        <v>0.5532994923857868</v>
      </c>
      <c r="N185" s="54">
        <v>282</v>
      </c>
      <c r="O185" s="54">
        <f t="shared" si="38"/>
        <v>152.64220183486236</v>
      </c>
      <c r="P185" s="54">
        <f t="shared" si="39"/>
        <v>121.77272727272728</v>
      </c>
      <c r="Q185" s="54">
        <f t="shared" si="40"/>
        <v>160.22727272727275</v>
      </c>
      <c r="R185" s="54">
        <f t="shared" si="41"/>
        <v>129.35779816513761</v>
      </c>
      <c r="S185" s="55">
        <f t="shared" si="42"/>
        <v>-7.5850708924103856</v>
      </c>
      <c r="T185" s="55">
        <f t="shared" si="43"/>
        <v>-7.5850708924103287</v>
      </c>
      <c r="U185" t="s">
        <v>336</v>
      </c>
      <c r="V185" t="s">
        <v>387</v>
      </c>
      <c r="W185" t="s">
        <v>410</v>
      </c>
      <c r="X185" s="84" t="s">
        <v>497</v>
      </c>
      <c r="Y185" s="57" t="s">
        <v>419</v>
      </c>
    </row>
    <row r="186" spans="1:25" ht="15" x14ac:dyDescent="0.25">
      <c r="A186">
        <v>1.71</v>
      </c>
      <c r="B186">
        <v>2.25</v>
      </c>
      <c r="C186" s="43">
        <f t="shared" si="35"/>
        <v>2.9239766081871288E-2</v>
      </c>
      <c r="D186" s="44">
        <f>IF(OR($A186="",$B186=""),"",A186*'MPTO_working_2-way'!$G185)</f>
        <v>1.7599999999999998</v>
      </c>
      <c r="E186" s="46">
        <f>IF(OR($A186="",$B186=""),"",B186*'MPTO_working_2-way'!$G185)</f>
        <v>2.3157894736842106</v>
      </c>
      <c r="F186" s="44">
        <f>IF(OR($A186="",$B186=""),"",'MPTO_working_2-way'!D185)</f>
        <v>1.7538461538461536</v>
      </c>
      <c r="G186" s="46">
        <f>IF(OR($A186="",$B186=""),"",'MPTO_working_2-way'!E185)</f>
        <v>2.3265306122448979</v>
      </c>
      <c r="H186" s="44">
        <f>IF(OR($A186="",$B186=""),"",'OddsRatio_working_2-way'!M185)</f>
        <v>1.753657747256671</v>
      </c>
      <c r="I186" s="44">
        <f>IF(OR($A186="",$B186=""),"",'OddsRatio_working_2-way'!N185)</f>
        <v>2.3268622310856886</v>
      </c>
      <c r="J186" s="44">
        <f>IF('Log_working_2-way'!$D185="","",A186^('Log_working_2-way'!$D185))</f>
        <v>1.7508722508087184</v>
      </c>
      <c r="K186" s="46">
        <f>IF('Log_working_2-way'!$D185="","",B186^('Log_working_2-way'!$D185))</f>
        <v>2.331784466562643</v>
      </c>
      <c r="L186" s="53">
        <f t="shared" si="36"/>
        <v>0.56818181818181823</v>
      </c>
      <c r="M186" s="53">
        <f t="shared" si="37"/>
        <v>0.43181818181818182</v>
      </c>
      <c r="N186" s="54">
        <v>283</v>
      </c>
      <c r="O186" s="54">
        <f t="shared" si="38"/>
        <v>117.50292397660819</v>
      </c>
      <c r="P186" s="54">
        <f t="shared" si="39"/>
        <v>157.2222222222222</v>
      </c>
      <c r="Q186" s="54">
        <f t="shared" si="40"/>
        <v>125.77777777777777</v>
      </c>
      <c r="R186" s="54">
        <f t="shared" si="41"/>
        <v>165.4970760233918</v>
      </c>
      <c r="S186" s="55">
        <f t="shared" si="42"/>
        <v>-8.2748538011695842</v>
      </c>
      <c r="T186" s="55">
        <f t="shared" si="43"/>
        <v>-8.2748538011695985</v>
      </c>
      <c r="U186" t="s">
        <v>342</v>
      </c>
      <c r="V186" t="s">
        <v>386</v>
      </c>
      <c r="W186" t="s">
        <v>410</v>
      </c>
      <c r="X186" s="84" t="s">
        <v>497</v>
      </c>
      <c r="Y186" s="57" t="s">
        <v>419</v>
      </c>
    </row>
    <row r="187" spans="1:25" ht="15" x14ac:dyDescent="0.25">
      <c r="A187">
        <v>2.21</v>
      </c>
      <c r="B187">
        <v>1.74</v>
      </c>
      <c r="C187" s="43">
        <f t="shared" si="35"/>
        <v>2.720133146096626E-2</v>
      </c>
      <c r="D187" s="44">
        <f>IF(OR($A187="",$B187=""),"",A187*'MPTO_working_2-way'!$G186)</f>
        <v>2.2701149425287355</v>
      </c>
      <c r="E187" s="46">
        <f>IF(OR($A187="",$B187=""),"",B187*'MPTO_working_2-way'!$G186)</f>
        <v>1.7873303167420813</v>
      </c>
      <c r="F187" s="44">
        <f>IF(OR($A187="",$B187=""),"",'MPTO_working_2-way'!D186)</f>
        <v>2.2784855128281092</v>
      </c>
      <c r="G187" s="46">
        <f>IF(OR($A187="",$B187=""),"",'MPTO_working_2-way'!E186)</f>
        <v>1.7821754646150993</v>
      </c>
      <c r="H187" s="44">
        <f>IF(OR($A187="",$B187=""),"",'OddsRatio_working_2-way'!M186)</f>
        <v>2.2787240261820116</v>
      </c>
      <c r="I187" s="44">
        <f>IF(OR($A187="",$B187=""),"",'OddsRatio_working_2-way'!N186)</f>
        <v>1.7820295697311479</v>
      </c>
      <c r="J187" s="44">
        <f>IF('Log_working_2-way'!$D186="","",A187^('Log_working_2-way'!$D186))</f>
        <v>2.2825447620471673</v>
      </c>
      <c r="K187" s="46">
        <f>IF('Log_working_2-way'!$D186="","",B187^('Log_working_2-way'!$D186))</f>
        <v>1.7796998822901224</v>
      </c>
      <c r="L187" s="53">
        <f t="shared" si="36"/>
        <v>0.44050632911392407</v>
      </c>
      <c r="M187" s="53">
        <f t="shared" si="37"/>
        <v>0.55949367088607604</v>
      </c>
      <c r="N187" s="54">
        <v>284</v>
      </c>
      <c r="O187" s="54">
        <f t="shared" si="38"/>
        <v>155.49321266968326</v>
      </c>
      <c r="P187" s="54">
        <f t="shared" si="39"/>
        <v>120.78160919540231</v>
      </c>
      <c r="Q187" s="54">
        <f t="shared" si="40"/>
        <v>163.2183908045977</v>
      </c>
      <c r="R187" s="54">
        <f t="shared" si="41"/>
        <v>128.50678733031674</v>
      </c>
      <c r="S187" s="55">
        <f t="shared" si="42"/>
        <v>-7.7251781349144437</v>
      </c>
      <c r="T187" s="55">
        <f t="shared" si="43"/>
        <v>-7.7251781349144295</v>
      </c>
      <c r="U187" t="s">
        <v>338</v>
      </c>
      <c r="V187" t="s">
        <v>384</v>
      </c>
      <c r="W187" t="s">
        <v>410</v>
      </c>
      <c r="X187" s="84" t="s">
        <v>497</v>
      </c>
      <c r="Y187" s="57" t="s">
        <v>423</v>
      </c>
    </row>
    <row r="188" spans="1:25" s="50" customFormat="1" ht="15" x14ac:dyDescent="0.25">
      <c r="A188">
        <v>1.79</v>
      </c>
      <c r="B188">
        <v>2.12</v>
      </c>
      <c r="C188" s="43">
        <f t="shared" si="35"/>
        <v>3.0357331084642114E-2</v>
      </c>
      <c r="D188" s="44">
        <f>IF(OR($A188="",$B188=""),"",A188*'MPTO_working_2-way'!$G187)</f>
        <v>1.8443396226415094</v>
      </c>
      <c r="E188" s="46">
        <f>IF(OR($A188="",$B188=""),"",B188*'MPTO_working_2-way'!$G187)</f>
        <v>2.1843575418994412</v>
      </c>
      <c r="F188" s="44">
        <f>IF(OR($A188="",$B188=""),"",'MPTO_working_2-way'!D187)</f>
        <v>1.8399922420480992</v>
      </c>
      <c r="G188" s="46">
        <f>IF(OR($A188="",$B188=""),"",'MPTO_working_2-way'!E187)</f>
        <v>2.1904871854075272</v>
      </c>
      <c r="H188" s="44">
        <f>IF(OR($A188="",$B188=""),"",'OddsRatio_working_2-way'!M187)</f>
        <v>1.8398554297360612</v>
      </c>
      <c r="I188" s="44">
        <f>IF(OR($A188="",$B188=""),"",'OddsRatio_working_2-way'!N187)</f>
        <v>2.1906811155751749</v>
      </c>
      <c r="J188" s="44">
        <f>IF('Log_working_2-way'!$D187="","",A188^('Log_working_2-way'!$D187))</f>
        <v>1.8378863083703576</v>
      </c>
      <c r="K188" s="46">
        <f>IF('Log_working_2-way'!$D187="","",B188^('Log_working_2-way'!$D187))</f>
        <v>2.1934793420182777</v>
      </c>
      <c r="L188" s="53">
        <f t="shared" si="36"/>
        <v>0.5421994884910486</v>
      </c>
      <c r="M188" s="53">
        <f t="shared" si="37"/>
        <v>0.45780051150895146</v>
      </c>
      <c r="N188" s="54">
        <v>285</v>
      </c>
      <c r="O188" s="54">
        <f t="shared" si="38"/>
        <v>125.78212290502795</v>
      </c>
      <c r="P188" s="54">
        <f t="shared" si="39"/>
        <v>150.56603773584905</v>
      </c>
      <c r="Q188" s="54">
        <f t="shared" si="40"/>
        <v>134.43396226415092</v>
      </c>
      <c r="R188" s="54">
        <f t="shared" si="41"/>
        <v>159.21787709497207</v>
      </c>
      <c r="S188" s="55">
        <f t="shared" si="42"/>
        <v>-8.6518393591229739</v>
      </c>
      <c r="T188" s="55">
        <f t="shared" si="43"/>
        <v>-8.6518393591230165</v>
      </c>
      <c r="U188" t="s">
        <v>344</v>
      </c>
      <c r="V188" t="s">
        <v>345</v>
      </c>
      <c r="W188" t="s">
        <v>410</v>
      </c>
      <c r="X188" s="84" t="s">
        <v>497</v>
      </c>
      <c r="Y188" s="57" t="s">
        <v>420</v>
      </c>
    </row>
    <row r="189" spans="1:25" s="50" customFormat="1" ht="15" x14ac:dyDescent="0.25">
      <c r="A189">
        <v>1.5</v>
      </c>
      <c r="B189">
        <v>2.72</v>
      </c>
      <c r="C189" s="43">
        <f t="shared" si="35"/>
        <v>3.4313725490195957E-2</v>
      </c>
      <c r="D189" s="44">
        <f>IF(OR($A189="",$B189=""),"",A189*'MPTO_working_2-way'!$G188)</f>
        <v>1.5514705882352939</v>
      </c>
      <c r="E189" s="46">
        <f>IF(OR($A189="",$B189=""),"",B189*'MPTO_working_2-way'!$G188)</f>
        <v>2.813333333333333</v>
      </c>
      <c r="F189" s="44">
        <f>IF(OR($A189="",$B189=""),"",'MPTO_working_2-way'!D188)</f>
        <v>1.5396226415094338</v>
      </c>
      <c r="G189" s="46">
        <f>IF(OR($A189="",$B189=""),"",'MPTO_working_2-way'!E188)</f>
        <v>2.8531468531468529</v>
      </c>
      <c r="H189" s="44">
        <f>IF(OR($A189="",$B189=""),"",'OddsRatio_working_2-way'!M188)</f>
        <v>1.5391638660171922</v>
      </c>
      <c r="I189" s="44">
        <f>IF(OR($A189="",$B189=""),"",'OddsRatio_working_2-way'!N188)</f>
        <v>2.8547236990991407</v>
      </c>
      <c r="J189" s="44">
        <f>IF('Log_working_2-way'!$D188="","",A189^('Log_working_2-way'!$D188))</f>
        <v>1.5337500430223856</v>
      </c>
      <c r="K189" s="46">
        <f>IF('Log_working_2-way'!$D188="","",B189^('Log_working_2-way'!$D188))</f>
        <v>2.8735361487509046</v>
      </c>
      <c r="L189" s="53">
        <f t="shared" si="36"/>
        <v>0.64454976303317546</v>
      </c>
      <c r="M189" s="53">
        <f t="shared" si="37"/>
        <v>0.35545023696682471</v>
      </c>
      <c r="N189" s="54">
        <v>286</v>
      </c>
      <c r="O189" s="54">
        <f t="shared" si="38"/>
        <v>95.333333333333329</v>
      </c>
      <c r="P189" s="54">
        <f t="shared" si="39"/>
        <v>180.85294117647061</v>
      </c>
      <c r="Q189" s="54">
        <f t="shared" si="40"/>
        <v>105.14705882352941</v>
      </c>
      <c r="R189" s="54">
        <f t="shared" si="41"/>
        <v>190.66666666666666</v>
      </c>
      <c r="S189" s="55">
        <f t="shared" si="42"/>
        <v>-9.8137254901960773</v>
      </c>
      <c r="T189" s="55">
        <f t="shared" si="43"/>
        <v>-9.8137254901960489</v>
      </c>
      <c r="U189" t="s">
        <v>385</v>
      </c>
      <c r="V189" t="s">
        <v>318</v>
      </c>
      <c r="W189" t="s">
        <v>410</v>
      </c>
      <c r="X189" s="84" t="s">
        <v>497</v>
      </c>
      <c r="Y189" s="57" t="s">
        <v>420</v>
      </c>
    </row>
    <row r="190" spans="1:25" ht="15" x14ac:dyDescent="0.25">
      <c r="A190">
        <v>1.85</v>
      </c>
      <c r="B190">
        <v>2.0499999999999998</v>
      </c>
      <c r="C190" s="43">
        <f t="shared" si="35"/>
        <v>2.8345418589321048E-2</v>
      </c>
      <c r="D190" s="44">
        <f>IF(OR($A190="",$B190=""),"",A190*'MPTO_working_2-way'!$G189)</f>
        <v>1.902439024390244</v>
      </c>
      <c r="E190" s="46">
        <f>IF(OR($A190="",$B190=""),"",B190*'MPTO_working_2-way'!$G189)</f>
        <v>2.1081081081081079</v>
      </c>
      <c r="F190" s="44">
        <f>IF(OR($A190="",$B190=""),"",'MPTO_working_2-way'!D189)</f>
        <v>1.8998121477770822</v>
      </c>
      <c r="G190" s="46">
        <f>IF(OR($A190="",$B190=""),"",'MPTO_working_2-way'!E189)</f>
        <v>2.1113430758524703</v>
      </c>
      <c r="H190" s="44">
        <f>IF(OR($A190="",$B190=""),"",'OddsRatio_working_2-way'!M189)</f>
        <v>1.8997354108424378</v>
      </c>
      <c r="I190" s="44">
        <f>IF(OR($A190="",$B190=""),"",'OddsRatio_working_2-way'!N189)</f>
        <v>2.1114378604524222</v>
      </c>
      <c r="J190" s="44">
        <f>IF('Log_working_2-way'!$D189="","",A190^('Log_working_2-way'!$D189))</f>
        <v>1.8985467665018629</v>
      </c>
      <c r="K190" s="46">
        <f>IF('Log_working_2-way'!$D189="","",B190^('Log_working_2-way'!$D189))</f>
        <v>2.1129081281913611</v>
      </c>
      <c r="L190" s="53">
        <f t="shared" si="36"/>
        <v>0.52564102564102555</v>
      </c>
      <c r="M190" s="53">
        <f t="shared" si="37"/>
        <v>0.47435897435897439</v>
      </c>
      <c r="N190" s="54">
        <v>287</v>
      </c>
      <c r="O190" s="54">
        <f t="shared" si="38"/>
        <v>131.86486486486487</v>
      </c>
      <c r="P190" s="54">
        <f t="shared" si="39"/>
        <v>146.99999999999997</v>
      </c>
      <c r="Q190" s="54">
        <f t="shared" si="40"/>
        <v>140</v>
      </c>
      <c r="R190" s="54">
        <f t="shared" si="41"/>
        <v>155.1351351351351</v>
      </c>
      <c r="S190" s="55">
        <f t="shared" si="42"/>
        <v>-8.1351351351351298</v>
      </c>
      <c r="T190" s="55">
        <f t="shared" si="43"/>
        <v>-8.1351351351351298</v>
      </c>
      <c r="U190" t="s">
        <v>393</v>
      </c>
      <c r="V190" t="s">
        <v>347</v>
      </c>
      <c r="W190" t="s">
        <v>411</v>
      </c>
      <c r="X190" s="84" t="s">
        <v>497</v>
      </c>
      <c r="Y190" s="57" t="s">
        <v>434</v>
      </c>
    </row>
    <row r="191" spans="1:25" ht="15" x14ac:dyDescent="0.25">
      <c r="A191">
        <v>1.91</v>
      </c>
      <c r="B191">
        <v>1.98</v>
      </c>
      <c r="C191" s="43">
        <f t="shared" si="35"/>
        <v>2.861071447458885E-2</v>
      </c>
      <c r="D191" s="44">
        <f>IF(OR($A191="",$B191=""),"",A191*'MPTO_working_2-way'!$G190)</f>
        <v>1.9646464646464645</v>
      </c>
      <c r="E191" s="46">
        <f>IF(OR($A191="",$B191=""),"",B191*'MPTO_working_2-way'!$G190)</f>
        <v>2.0366492146596857</v>
      </c>
      <c r="F191" s="44">
        <f>IF(OR($A191="",$B191=""),"",'MPTO_working_2-way'!D190)</f>
        <v>1.9636533568721115</v>
      </c>
      <c r="G191" s="46">
        <f>IF(OR($A191="",$B191=""),"",'MPTO_working_2-way'!E190)</f>
        <v>2.0377175494369308</v>
      </c>
      <c r="H191" s="44">
        <f>IF(OR($A191="",$B191=""),"",'OddsRatio_working_2-way'!M190)</f>
        <v>1.9636241116594322</v>
      </c>
      <c r="I191" s="44">
        <f>IF(OR($A191="",$B191=""),"",'OddsRatio_working_2-way'!N190)</f>
        <v>2.0377490433255412</v>
      </c>
      <c r="J191" s="44">
        <f>IF('Log_working_2-way'!$D190="","",A191^('Log_working_2-way'!$D190))</f>
        <v>1.9631742210121639</v>
      </c>
      <c r="K191" s="46">
        <f>IF('Log_working_2-way'!$D190="","",B191^('Log_working_2-way'!$D190))</f>
        <v>2.0382337672504618</v>
      </c>
      <c r="L191" s="53">
        <f t="shared" si="36"/>
        <v>0.50899742930591263</v>
      </c>
      <c r="M191" s="53">
        <f t="shared" si="37"/>
        <v>0.49100257069408743</v>
      </c>
      <c r="N191" s="54">
        <v>288</v>
      </c>
      <c r="O191" s="54">
        <f t="shared" si="38"/>
        <v>137.21465968586384</v>
      </c>
      <c r="P191" s="54">
        <f t="shared" si="39"/>
        <v>142.54545454545456</v>
      </c>
      <c r="Q191" s="54">
        <f t="shared" si="40"/>
        <v>145.45454545454547</v>
      </c>
      <c r="R191" s="54">
        <f t="shared" si="41"/>
        <v>150.78534031413614</v>
      </c>
      <c r="S191" s="55">
        <f t="shared" si="42"/>
        <v>-8.2398857686816314</v>
      </c>
      <c r="T191" s="55">
        <f t="shared" si="43"/>
        <v>-8.2398857686815745</v>
      </c>
      <c r="U191" t="s">
        <v>391</v>
      </c>
      <c r="V191" t="s">
        <v>406</v>
      </c>
      <c r="W191" t="s">
        <v>411</v>
      </c>
      <c r="X191" s="84" t="s">
        <v>497</v>
      </c>
      <c r="Y191" s="57" t="s">
        <v>436</v>
      </c>
    </row>
    <row r="192" spans="1:25" s="50" customFormat="1" ht="15" x14ac:dyDescent="0.25">
      <c r="A192">
        <v>1.72</v>
      </c>
      <c r="B192">
        <v>2.2000000000000002</v>
      </c>
      <c r="C192" s="43">
        <f t="shared" si="35"/>
        <v>3.5940803382663811E-2</v>
      </c>
      <c r="D192" s="44">
        <f>IF(OR($A192="",$B192=""),"",A192*'MPTO_working_2-way'!$G191)</f>
        <v>1.7818181818181817</v>
      </c>
      <c r="E192" s="46">
        <f>IF(OR($A192="",$B192=""),"",B192*'MPTO_working_2-way'!$G191)</f>
        <v>2.2790697674418605</v>
      </c>
      <c r="F192" s="44">
        <f>IF(OR($A192="",$B192=""),"",'MPTO_working_2-way'!D191)</f>
        <v>1.7748592870544089</v>
      </c>
      <c r="G192" s="46">
        <f>IF(OR($A192="",$B192=""),"",'MPTO_working_2-way'!E191)</f>
        <v>2.2905569007263922</v>
      </c>
      <c r="H192" s="44">
        <f>IF(OR($A192="",$B192=""),"",'OddsRatio_working_2-way'!M191)</f>
        <v>1.7745966692414832</v>
      </c>
      <c r="I192" s="44">
        <f>IF(OR($A192="",$B192=""),"",'OddsRatio_working_2-way'!N191)</f>
        <v>2.2909944487358058</v>
      </c>
      <c r="J192" s="44">
        <f>IF('Log_working_2-way'!$D191="","",A192^('Log_working_2-way'!$D191))</f>
        <v>1.7714329684655428</v>
      </c>
      <c r="K192" s="46">
        <f>IF('Log_working_2-way'!$D191="","",B192^('Log_working_2-way'!$D191))</f>
        <v>2.2962889076273294</v>
      </c>
      <c r="L192" s="53">
        <f t="shared" si="36"/>
        <v>0.56122448979591844</v>
      </c>
      <c r="M192" s="53">
        <f t="shared" si="37"/>
        <v>0.43877551020408162</v>
      </c>
      <c r="N192" s="54">
        <v>289</v>
      </c>
      <c r="O192" s="54">
        <f t="shared" si="38"/>
        <v>120.9767441860465</v>
      </c>
      <c r="P192" s="54">
        <f t="shared" si="39"/>
        <v>157.63636363636365</v>
      </c>
      <c r="Q192" s="54">
        <f t="shared" si="40"/>
        <v>131.36363636363635</v>
      </c>
      <c r="R192" s="54">
        <f t="shared" si="41"/>
        <v>168.02325581395351</v>
      </c>
      <c r="S192" s="55">
        <f t="shared" si="42"/>
        <v>-10.386892177589843</v>
      </c>
      <c r="T192" s="55">
        <f t="shared" si="43"/>
        <v>-10.386892177589857</v>
      </c>
      <c r="U192" t="s">
        <v>389</v>
      </c>
      <c r="V192" t="s">
        <v>351</v>
      </c>
      <c r="W192" t="s">
        <v>411</v>
      </c>
      <c r="X192" s="84" t="s">
        <v>497</v>
      </c>
      <c r="Y192" s="57" t="s">
        <v>418</v>
      </c>
    </row>
    <row r="193" spans="1:25" ht="15" x14ac:dyDescent="0.25">
      <c r="A193">
        <v>2.37</v>
      </c>
      <c r="B193">
        <v>1.65</v>
      </c>
      <c r="C193" s="43">
        <f t="shared" si="35"/>
        <v>2.8001534330648337E-2</v>
      </c>
      <c r="D193" s="44">
        <f>IF(OR($A193="",$B193=""),"",A193*'MPTO_working_2-way'!$G192)</f>
        <v>2.4363636363636365</v>
      </c>
      <c r="E193" s="46">
        <f>IF(OR($A193="",$B193=""),"",B193*'MPTO_working_2-way'!$G192)</f>
        <v>1.6962025316455696</v>
      </c>
      <c r="F193" s="44">
        <f>IF(OR($A193="",$B193=""),"",'MPTO_working_2-way'!D192)</f>
        <v>2.4513399153737665</v>
      </c>
      <c r="G193" s="46">
        <f>IF(OR($A193="",$B193=""),"",'MPTO_working_2-way'!E192)</f>
        <v>1.6890184645286688</v>
      </c>
      <c r="H193" s="44">
        <f>IF(OR($A193="",$B193=""),"",'OddsRatio_working_2-way'!M192)</f>
        <v>2.4517893468724408</v>
      </c>
      <c r="I193" s="44">
        <f>IF(OR($A193="",$B193=""),"",'OddsRatio_working_2-way'!N192)</f>
        <v>1.6888051645745159</v>
      </c>
      <c r="J193" s="44">
        <f>IF('Log_working_2-way'!$D192="","",A193^('Log_working_2-way'!$D192))</f>
        <v>2.4586772337716281</v>
      </c>
      <c r="K193" s="46">
        <f>IF('Log_working_2-way'!$D192="","",B193^('Log_working_2-way'!$D192))</f>
        <v>1.685552620448002</v>
      </c>
      <c r="L193" s="53">
        <f t="shared" si="36"/>
        <v>0.41044776119402981</v>
      </c>
      <c r="M193" s="53">
        <f t="shared" si="37"/>
        <v>0.58955223880597019</v>
      </c>
      <c r="N193" s="54">
        <v>290</v>
      </c>
      <c r="O193" s="54">
        <f t="shared" si="38"/>
        <v>167.63713080168776</v>
      </c>
      <c r="P193" s="54">
        <f t="shared" si="39"/>
        <v>114.24242424242425</v>
      </c>
      <c r="Q193" s="54">
        <f t="shared" si="40"/>
        <v>175.75757575757575</v>
      </c>
      <c r="R193" s="54">
        <f t="shared" si="41"/>
        <v>122.36286919831223</v>
      </c>
      <c r="S193" s="55">
        <f t="shared" si="42"/>
        <v>-8.1204449558879901</v>
      </c>
      <c r="T193" s="55">
        <f t="shared" si="43"/>
        <v>-8.1204449558879759</v>
      </c>
      <c r="U193" t="s">
        <v>71</v>
      </c>
      <c r="V193" t="s">
        <v>78</v>
      </c>
      <c r="W193" t="s">
        <v>443</v>
      </c>
      <c r="X193" s="84" t="s">
        <v>497</v>
      </c>
      <c r="Y193" s="57" t="s">
        <v>418</v>
      </c>
    </row>
    <row r="194" spans="1:25" ht="15" x14ac:dyDescent="0.25">
      <c r="A194">
        <v>1.63</v>
      </c>
      <c r="B194">
        <v>2.4</v>
      </c>
      <c r="C194" s="43">
        <f t="shared" si="35"/>
        <v>3.0163599182004175E-2</v>
      </c>
      <c r="D194" s="44">
        <f>IF(OR($A194="",$B194=""),"",A194*'MPTO_working_2-way'!$G193)</f>
        <v>1.6791666666666667</v>
      </c>
      <c r="E194" s="46">
        <f>IF(OR($A194="",$B194=""),"",B194*'MPTO_working_2-way'!$G193)</f>
        <v>2.4723926380368098</v>
      </c>
      <c r="F194" s="44">
        <f>IF(OR($A194="",$B194=""),"",'MPTO_working_2-way'!D193)</f>
        <v>1.6710807347287484</v>
      </c>
      <c r="G194" s="46">
        <f>IF(OR($A194="",$B194=""),"",'MPTO_working_2-way'!E193)</f>
        <v>2.49013367281986</v>
      </c>
      <c r="H194" s="44">
        <f>IF(OR($A194="",$B194=""),"",'OddsRatio_working_2-way'!M193)</f>
        <v>1.670820393249937</v>
      </c>
      <c r="I194" s="44">
        <f>IF(OR($A194="",$B194=""),"",'OddsRatio_working_2-way'!N193)</f>
        <v>2.4907119849998605</v>
      </c>
      <c r="J194" s="44">
        <f>IF('Log_working_2-way'!$D193="","",A194^('Log_working_2-way'!$D193))</f>
        <v>1.6671533200634385</v>
      </c>
      <c r="K194" s="46">
        <f>IF('Log_working_2-way'!$D193="","",B194^('Log_working_2-way'!$D193))</f>
        <v>2.4989058285805683</v>
      </c>
      <c r="L194" s="53">
        <f t="shared" si="36"/>
        <v>0.59553349875930517</v>
      </c>
      <c r="M194" s="53">
        <f t="shared" si="37"/>
        <v>0.40446650124069478</v>
      </c>
      <c r="N194" s="54">
        <v>291</v>
      </c>
      <c r="O194" s="54">
        <f t="shared" si="38"/>
        <v>112.47239263803681</v>
      </c>
      <c r="P194" s="54">
        <f t="shared" si="39"/>
        <v>169.75</v>
      </c>
      <c r="Q194" s="54">
        <f t="shared" si="40"/>
        <v>121.25</v>
      </c>
      <c r="R194" s="54">
        <f t="shared" si="41"/>
        <v>178.52760736196319</v>
      </c>
      <c r="S194" s="55">
        <f t="shared" si="42"/>
        <v>-8.7776073619631916</v>
      </c>
      <c r="T194" s="55">
        <f t="shared" si="43"/>
        <v>-8.7776073619631916</v>
      </c>
      <c r="U194" t="s">
        <v>138</v>
      </c>
      <c r="V194" t="s">
        <v>74</v>
      </c>
      <c r="W194" t="s">
        <v>443</v>
      </c>
      <c r="X194" s="84" t="s">
        <v>497</v>
      </c>
      <c r="Y194" s="57" t="s">
        <v>431</v>
      </c>
    </row>
    <row r="195" spans="1:25" ht="15" x14ac:dyDescent="0.25">
      <c r="A195">
        <v>2.16</v>
      </c>
      <c r="B195">
        <v>1.77</v>
      </c>
      <c r="C195" s="43">
        <f t="shared" si="35"/>
        <v>2.79347143753923E-2</v>
      </c>
      <c r="D195" s="44">
        <f>IF(OR($A195="",$B195=""),"",A195*'MPTO_working_2-way'!$G194)</f>
        <v>2.2203389830508473</v>
      </c>
      <c r="E195" s="46">
        <f>IF(OR($A195="",$B195=""),"",B195*'MPTO_working_2-way'!$G194)</f>
        <v>1.8194444444444444</v>
      </c>
      <c r="F195" s="44">
        <f>IF(OR($A195="",$B195=""),"",'MPTO_working_2-way'!D194)</f>
        <v>2.2271932890597692</v>
      </c>
      <c r="G195" s="46">
        <f>IF(OR($A195="",$B195=""),"",'MPTO_working_2-way'!E194)</f>
        <v>1.8148675590999714</v>
      </c>
      <c r="H195" s="44">
        <f>IF(OR($A195="",$B195=""),"",'OddsRatio_working_2-way'!M194)</f>
        <v>2.2273929715024061</v>
      </c>
      <c r="I195" s="44">
        <f>IF(OR($A195="",$B195=""),"",'OddsRatio_working_2-way'!N194)</f>
        <v>1.8147349897041836</v>
      </c>
      <c r="J195" s="44">
        <f>IF('Log_working_2-way'!$D194="","",A195^('Log_working_2-way'!$D194))</f>
        <v>2.2305183638047077</v>
      </c>
      <c r="K195" s="46">
        <f>IF('Log_working_2-way'!$D194="","",B195^('Log_working_2-way'!$D194))</f>
        <v>1.8126656451578935</v>
      </c>
      <c r="L195" s="53">
        <f t="shared" si="36"/>
        <v>0.45038167938931301</v>
      </c>
      <c r="M195" s="53">
        <f t="shared" si="37"/>
        <v>0.54961832061068705</v>
      </c>
      <c r="N195" s="54">
        <v>292</v>
      </c>
      <c r="O195" s="54">
        <f t="shared" si="38"/>
        <v>156.81481481481481</v>
      </c>
      <c r="P195" s="54">
        <f t="shared" si="39"/>
        <v>127.02824858757064</v>
      </c>
      <c r="Q195" s="54">
        <f t="shared" si="40"/>
        <v>164.97175141242937</v>
      </c>
      <c r="R195" s="54">
        <f t="shared" si="41"/>
        <v>135.18518518518516</v>
      </c>
      <c r="S195" s="55">
        <f t="shared" si="42"/>
        <v>-8.1569365976145605</v>
      </c>
      <c r="T195" s="55">
        <f t="shared" si="43"/>
        <v>-8.1569365976145178</v>
      </c>
      <c r="U195" t="s">
        <v>72</v>
      </c>
      <c r="V195" t="s">
        <v>73</v>
      </c>
      <c r="W195" t="s">
        <v>443</v>
      </c>
      <c r="X195" s="84" t="s">
        <v>497</v>
      </c>
      <c r="Y195" s="57" t="s">
        <v>427</v>
      </c>
    </row>
    <row r="196" spans="1:25" ht="15" x14ac:dyDescent="0.25">
      <c r="A196">
        <v>1.83</v>
      </c>
      <c r="B196">
        <v>2.0699999999999998</v>
      </c>
      <c r="C196" s="43">
        <f t="shared" si="35"/>
        <v>2.9539874871307603E-2</v>
      </c>
      <c r="D196" s="44">
        <f>IF(OR($A196="",$B196=""),"",A196*'MPTO_working_2-way'!$G195)</f>
        <v>1.8840579710144929</v>
      </c>
      <c r="E196" s="46">
        <f>IF(OR($A196="",$B196=""),"",B196*'MPTO_working_2-way'!$G195)</f>
        <v>2.1311475409836067</v>
      </c>
      <c r="F196" s="44">
        <f>IF(OR($A196="",$B196=""),"",'MPTO_working_2-way'!D195)</f>
        <v>1.8808371192373576</v>
      </c>
      <c r="G196" s="46">
        <f>IF(OR($A196="",$B196=""),"",'MPTO_working_2-way'!E195)</f>
        <v>2.1352836729517204</v>
      </c>
      <c r="H196" s="44">
        <f>IF(OR($A196="",$B196=""),"",'OddsRatio_working_2-way'!M195)</f>
        <v>1.8807388571985679</v>
      </c>
      <c r="I196" s="44">
        <f>IF(OR($A196="",$B196=""),"",'OddsRatio_working_2-way'!N195)</f>
        <v>2.1354103339788768</v>
      </c>
      <c r="J196" s="44">
        <f>IF('Log_working_2-way'!$D195="","",A196^('Log_working_2-way'!$D195))</f>
        <v>1.8792804075818812</v>
      </c>
      <c r="K196" s="46">
        <f>IF('Log_working_2-way'!$D195="","",B196^('Log_working_2-way'!$D195))</f>
        <v>2.137293622577233</v>
      </c>
      <c r="L196" s="53">
        <f t="shared" si="36"/>
        <v>0.53076923076923077</v>
      </c>
      <c r="M196" s="53">
        <f t="shared" si="37"/>
        <v>0.46923076923076917</v>
      </c>
      <c r="N196" s="54">
        <v>293</v>
      </c>
      <c r="O196" s="54">
        <f t="shared" si="38"/>
        <v>132.89071038251367</v>
      </c>
      <c r="P196" s="54">
        <f t="shared" si="39"/>
        <v>151.45410628019323</v>
      </c>
      <c r="Q196" s="54">
        <f t="shared" si="40"/>
        <v>141.54589371980677</v>
      </c>
      <c r="R196" s="54">
        <f t="shared" si="41"/>
        <v>160.10928961748633</v>
      </c>
      <c r="S196" s="55">
        <f t="shared" si="42"/>
        <v>-8.6551833372930957</v>
      </c>
      <c r="T196" s="55">
        <f t="shared" si="43"/>
        <v>-8.6551833372930957</v>
      </c>
      <c r="U196" t="s">
        <v>41</v>
      </c>
      <c r="V196" t="s">
        <v>35</v>
      </c>
      <c r="W196" t="s">
        <v>443</v>
      </c>
      <c r="X196" s="84" t="s">
        <v>497</v>
      </c>
      <c r="Y196" s="57" t="s">
        <v>431</v>
      </c>
    </row>
    <row r="197" spans="1:25" ht="15" x14ac:dyDescent="0.25">
      <c r="A197">
        <v>1.91</v>
      </c>
      <c r="B197">
        <v>1.93</v>
      </c>
      <c r="C197" s="43">
        <f t="shared" si="35"/>
        <v>4.1694924449990456E-2</v>
      </c>
      <c r="D197" s="44">
        <f>IF(OR($A197="",$B197=""),"",A197*'MPTO_working_2-way'!$G196)</f>
        <v>1.9896373056994816</v>
      </c>
      <c r="E197" s="46">
        <f>IF(OR($A197="",$B197=""),"",B197*'MPTO_working_2-way'!$G196)</f>
        <v>2.0104712041884816</v>
      </c>
      <c r="F197" s="44">
        <f>IF(OR($A197="",$B197=""),"",'MPTO_working_2-way'!D196)</f>
        <v>1.9892075654965866</v>
      </c>
      <c r="G197" s="46">
        <f>IF(OR($A197="",$B197=""),"",'MPTO_working_2-way'!E196)</f>
        <v>2.0109101819272834</v>
      </c>
      <c r="H197" s="44">
        <f>IF(OR($A197="",$B197=""),"",'OddsRatio_working_2-way'!M196)</f>
        <v>1.9891888715790902</v>
      </c>
      <c r="I197" s="44">
        <f>IF(OR($A197="",$B197=""),"",'OddsRatio_working_2-way'!N196)</f>
        <v>2.0109292863390706</v>
      </c>
      <c r="J197" s="44">
        <f>IF('Log_working_2-way'!$D196="","",A197^('Log_working_2-way'!$D196))</f>
        <v>1.9889919289180891</v>
      </c>
      <c r="K197" s="46">
        <f>IF('Log_working_2-way'!$D196="","",B197^('Log_working_2-way'!$D196))</f>
        <v>2.0111305974900358</v>
      </c>
      <c r="L197" s="53">
        <f t="shared" si="36"/>
        <v>0.50260416666666674</v>
      </c>
      <c r="M197" s="53">
        <f t="shared" si="37"/>
        <v>0.49739583333333337</v>
      </c>
      <c r="N197" s="54">
        <v>294</v>
      </c>
      <c r="O197" s="54">
        <f t="shared" si="38"/>
        <v>140.07329842931935</v>
      </c>
      <c r="P197" s="54">
        <f t="shared" si="39"/>
        <v>141.66839378238342</v>
      </c>
      <c r="Q197" s="54">
        <f t="shared" si="40"/>
        <v>152.33160621761661</v>
      </c>
      <c r="R197" s="54">
        <f t="shared" si="41"/>
        <v>153.92670157068062</v>
      </c>
      <c r="S197" s="55">
        <f t="shared" si="42"/>
        <v>-12.258307788297259</v>
      </c>
      <c r="T197" s="55">
        <f t="shared" si="43"/>
        <v>-12.258307788297202</v>
      </c>
      <c r="U197" t="s">
        <v>39</v>
      </c>
      <c r="V197" t="s">
        <v>135</v>
      </c>
      <c r="W197" t="s">
        <v>443</v>
      </c>
      <c r="X197" s="84" t="s">
        <v>497</v>
      </c>
      <c r="Y197" s="57" t="s">
        <v>423</v>
      </c>
    </row>
    <row r="198" spans="1:25" ht="15" x14ac:dyDescent="0.25">
      <c r="A198">
        <v>2.5299999999999998</v>
      </c>
      <c r="B198">
        <v>1.56</v>
      </c>
      <c r="C198" s="43">
        <f t="shared" si="35"/>
        <v>3.6282558021688338E-2</v>
      </c>
      <c r="D198" s="44">
        <f>IF(OR($A198="",$B198=""),"",A198*'MPTO_working_2-way'!$G197)</f>
        <v>2.6217948717948714</v>
      </c>
      <c r="E198" s="46">
        <f>IF(OR($A198="",$B198=""),"",B198*'MPTO_working_2-way'!$G197)</f>
        <v>1.6166007905138338</v>
      </c>
      <c r="F198" s="44">
        <f>IF(OR($A198="",$B198=""),"",'MPTO_working_2-way'!D197)</f>
        <v>2.6517065305025525</v>
      </c>
      <c r="G198" s="46">
        <f>IF(OR($A198="",$B198=""),"",'MPTO_working_2-way'!E197)</f>
        <v>1.6054344288968434</v>
      </c>
      <c r="H198" s="44">
        <f>IF(OR($A198="",$B198=""),"",'OddsRatio_working_2-way'!M197)</f>
        <v>2.6529194950580188</v>
      </c>
      <c r="I198" s="44">
        <f>IF(OR($A198="",$B198=""),"",'OddsRatio_working_2-way'!N197)</f>
        <v>1.6049901419820203</v>
      </c>
      <c r="J198" s="44">
        <f>IF('Log_working_2-way'!$D197="","",A198^('Log_working_2-way'!$D197))</f>
        <v>2.6669477843763532</v>
      </c>
      <c r="K198" s="46">
        <f>IF('Log_working_2-way'!$D197="","",B198^('Log_working_2-way'!$D197))</f>
        <v>1.59989881469138</v>
      </c>
      <c r="L198" s="53">
        <f t="shared" si="36"/>
        <v>0.38141809290953549</v>
      </c>
      <c r="M198" s="53">
        <f t="shared" si="37"/>
        <v>0.61858190709046468</v>
      </c>
      <c r="N198" s="54">
        <v>295</v>
      </c>
      <c r="O198" s="54">
        <f t="shared" si="38"/>
        <v>178.399209486166</v>
      </c>
      <c r="P198" s="54">
        <f t="shared" si="39"/>
        <v>105.89743589743588</v>
      </c>
      <c r="Q198" s="54">
        <f t="shared" si="40"/>
        <v>189.10256410256409</v>
      </c>
      <c r="R198" s="54">
        <f t="shared" si="41"/>
        <v>116.60079051383401</v>
      </c>
      <c r="S198" s="55">
        <f t="shared" si="42"/>
        <v>-10.703354616398087</v>
      </c>
      <c r="T198" s="55">
        <f t="shared" si="43"/>
        <v>-10.70335461639813</v>
      </c>
      <c r="U198" t="s">
        <v>77</v>
      </c>
      <c r="V198" t="s">
        <v>80</v>
      </c>
      <c r="W198" t="s">
        <v>444</v>
      </c>
      <c r="X198" s="84" t="s">
        <v>497</v>
      </c>
      <c r="Y198" s="57" t="s">
        <v>431</v>
      </c>
    </row>
    <row r="199" spans="1:25" ht="15" x14ac:dyDescent="0.25">
      <c r="A199">
        <v>2.23</v>
      </c>
      <c r="B199">
        <v>1.71</v>
      </c>
      <c r="C199" s="43">
        <f t="shared" si="35"/>
        <v>3.3225814910969431E-2</v>
      </c>
      <c r="D199" s="44">
        <f>IF(OR($A199="",$B199=""),"",A199*'MPTO_working_2-way'!$G198)</f>
        <v>2.3040935672514617</v>
      </c>
      <c r="E199" s="46">
        <f>IF(OR($A199="",$B199=""),"",B199*'MPTO_working_2-way'!$G198)</f>
        <v>1.7668161434977576</v>
      </c>
      <c r="F199" s="44">
        <f>IF(OR($A199="",$B199=""),"",'MPTO_working_2-way'!D198)</f>
        <v>2.315792669966295</v>
      </c>
      <c r="G199" s="46">
        <f>IF(OR($A199="",$B199=""),"",'MPTO_working_2-way'!E198)</f>
        <v>1.7599981538319522</v>
      </c>
      <c r="H199" s="44">
        <f>IF(OR($A199="",$B199=""),"",'OddsRatio_working_2-way'!M198)</f>
        <v>2.3162045305336028</v>
      </c>
      <c r="I199" s="44">
        <f>IF(OR($A199="",$B199=""),"",'OddsRatio_working_2-way'!N198)</f>
        <v>1.7597603387632996</v>
      </c>
      <c r="J199" s="44">
        <f>IF('Log_working_2-way'!$D198="","",A199^('Log_working_2-way'!$D198))</f>
        <v>2.3215866387713424</v>
      </c>
      <c r="K199" s="46">
        <f>IF('Log_working_2-way'!$D198="","",B199^('Log_working_2-way'!$D198))</f>
        <v>1.7566662454529891</v>
      </c>
      <c r="L199" s="53">
        <f t="shared" si="36"/>
        <v>0.43401015228426398</v>
      </c>
      <c r="M199" s="53">
        <f t="shared" si="37"/>
        <v>0.56598984771573613</v>
      </c>
      <c r="N199" s="54">
        <v>296</v>
      </c>
      <c r="O199" s="54">
        <f t="shared" si="38"/>
        <v>163.26457399103143</v>
      </c>
      <c r="P199" s="54">
        <f t="shared" si="39"/>
        <v>122.90058479532161</v>
      </c>
      <c r="Q199" s="54">
        <f t="shared" si="40"/>
        <v>173.09941520467837</v>
      </c>
      <c r="R199" s="54">
        <f t="shared" si="41"/>
        <v>132.7354260089686</v>
      </c>
      <c r="S199" s="55">
        <f t="shared" si="42"/>
        <v>-9.8348412136469392</v>
      </c>
      <c r="T199" s="55">
        <f t="shared" si="43"/>
        <v>-9.834841213646996</v>
      </c>
      <c r="U199" t="s">
        <v>49</v>
      </c>
      <c r="V199" t="s">
        <v>139</v>
      </c>
      <c r="W199" t="s">
        <v>444</v>
      </c>
      <c r="X199" s="84" t="s">
        <v>497</v>
      </c>
      <c r="Y199" s="57" t="s">
        <v>421</v>
      </c>
    </row>
    <row r="200" spans="1:25" ht="15" x14ac:dyDescent="0.25">
      <c r="A200">
        <v>2.0499999999999998</v>
      </c>
      <c r="B200">
        <v>1.85</v>
      </c>
      <c r="C200" s="43">
        <f t="shared" si="35"/>
        <v>2.8345418589321048E-2</v>
      </c>
      <c r="D200" s="44">
        <f>IF(OR($A200="",$B200=""),"",A200*'MPTO_working_2-way'!$G199)</f>
        <v>2.1081081081081079</v>
      </c>
      <c r="E200" s="46">
        <f>IF(OR($A200="",$B200=""),"",B200*'MPTO_working_2-way'!$G199)</f>
        <v>1.902439024390244</v>
      </c>
      <c r="F200" s="44">
        <f>IF(OR($A200="",$B200=""),"",'MPTO_working_2-way'!D199)</f>
        <v>2.1113430758524703</v>
      </c>
      <c r="G200" s="46">
        <f>IF(OR($A200="",$B200=""),"",'MPTO_working_2-way'!E199)</f>
        <v>1.8998121477770822</v>
      </c>
      <c r="H200" s="44">
        <f>IF(OR($A200="",$B200=""),"",'OddsRatio_working_2-way'!M199)</f>
        <v>2.1114378604524222</v>
      </c>
      <c r="I200" s="44">
        <f>IF(OR($A200="",$B200=""),"",'OddsRatio_working_2-way'!N199)</f>
        <v>1.8997354108424378</v>
      </c>
      <c r="J200" s="44">
        <f>IF('Log_working_2-way'!$D199="","",A200^('Log_working_2-way'!$D199))</f>
        <v>2.1129081281913611</v>
      </c>
      <c r="K200" s="46">
        <f>IF('Log_working_2-way'!$D199="","",B200^('Log_working_2-way'!$D199))</f>
        <v>1.8985467665018629</v>
      </c>
      <c r="L200" s="53">
        <f t="shared" si="36"/>
        <v>0.47435897435897439</v>
      </c>
      <c r="M200" s="53">
        <f t="shared" si="37"/>
        <v>0.52564102564102555</v>
      </c>
      <c r="N200" s="54">
        <v>297</v>
      </c>
      <c r="O200" s="54">
        <f t="shared" si="38"/>
        <v>152.12195121951217</v>
      </c>
      <c r="P200" s="54">
        <f t="shared" si="39"/>
        <v>136.45945945945945</v>
      </c>
      <c r="Q200" s="54">
        <f t="shared" si="40"/>
        <v>160.54054054054052</v>
      </c>
      <c r="R200" s="54">
        <f t="shared" si="41"/>
        <v>144.87804878048783</v>
      </c>
      <c r="S200" s="55">
        <f t="shared" si="42"/>
        <v>-8.4185893210283496</v>
      </c>
      <c r="T200" s="55">
        <f t="shared" si="43"/>
        <v>-8.418589321028378</v>
      </c>
      <c r="U200" t="s">
        <v>132</v>
      </c>
      <c r="V200" t="s">
        <v>44</v>
      </c>
      <c r="W200" t="s">
        <v>444</v>
      </c>
      <c r="X200" s="84" t="s">
        <v>497</v>
      </c>
      <c r="Y200" s="57" t="s">
        <v>431</v>
      </c>
    </row>
    <row r="201" spans="1:25" ht="15" x14ac:dyDescent="0.25">
      <c r="A201">
        <v>2.1800000000000002</v>
      </c>
      <c r="B201">
        <v>1.74</v>
      </c>
      <c r="C201" s="43">
        <f t="shared" si="35"/>
        <v>3.3428240008436028E-2</v>
      </c>
      <c r="D201" s="44">
        <f>IF(OR($A201="",$B201=""),"",A201*'MPTO_working_2-way'!$G200)</f>
        <v>2.2528735632183907</v>
      </c>
      <c r="E201" s="46">
        <f>IF(OR($A201="",$B201=""),"",B201*'MPTO_working_2-way'!$G200)</f>
        <v>1.7981651376146788</v>
      </c>
      <c r="F201" s="44">
        <f>IF(OR($A201="",$B201=""),"",'MPTO_working_2-way'!D200)</f>
        <v>2.2624358821424311</v>
      </c>
      <c r="G201" s="46">
        <f>IF(OR($A201="",$B201=""),"",'MPTO_working_2-way'!E200)</f>
        <v>1.7921194368326561</v>
      </c>
      <c r="H201" s="44">
        <f>IF(OR($A201="",$B201=""),"",'OddsRatio_working_2-way'!M200)</f>
        <v>2.26277258229445</v>
      </c>
      <c r="I201" s="44">
        <f>IF(OR($A201="",$B201=""),"",'OddsRatio_working_2-way'!N200)</f>
        <v>1.7919082295744857</v>
      </c>
      <c r="J201" s="44">
        <f>IF('Log_working_2-way'!$D200="","",A201^('Log_working_2-way'!$D200))</f>
        <v>2.2671631499443738</v>
      </c>
      <c r="K201" s="46">
        <f>IF('Log_working_2-way'!$D200="","",B201^('Log_working_2-way'!$D200))</f>
        <v>1.7891643629660847</v>
      </c>
      <c r="L201" s="53">
        <f t="shared" si="36"/>
        <v>0.44387755102040816</v>
      </c>
      <c r="M201" s="53">
        <f t="shared" si="37"/>
        <v>0.55612244897959184</v>
      </c>
      <c r="N201" s="54">
        <v>298</v>
      </c>
      <c r="O201" s="54">
        <f t="shared" si="38"/>
        <v>161.30275229357801</v>
      </c>
      <c r="P201" s="54">
        <f t="shared" si="39"/>
        <v>126.73563218390802</v>
      </c>
      <c r="Q201" s="54">
        <f t="shared" si="40"/>
        <v>171.26436781609195</v>
      </c>
      <c r="R201" s="54">
        <f t="shared" si="41"/>
        <v>136.69724770642202</v>
      </c>
      <c r="S201" s="55">
        <f t="shared" si="42"/>
        <v>-9.961615522513938</v>
      </c>
      <c r="T201" s="55">
        <f t="shared" si="43"/>
        <v>-9.9616155225139948</v>
      </c>
      <c r="U201" t="s">
        <v>82</v>
      </c>
      <c r="V201" t="s">
        <v>87</v>
      </c>
      <c r="W201" t="s">
        <v>444</v>
      </c>
      <c r="X201" s="84" t="s">
        <v>497</v>
      </c>
      <c r="Y201" s="67" t="s">
        <v>423</v>
      </c>
    </row>
    <row r="202" spans="1:25" ht="15" x14ac:dyDescent="0.25">
      <c r="A202">
        <v>1.94</v>
      </c>
      <c r="B202">
        <v>1.94</v>
      </c>
      <c r="C202" s="43">
        <f t="shared" si="35"/>
        <v>3.0927835051546504E-2</v>
      </c>
      <c r="D202" s="44">
        <f>IF(OR($A202="",$B202=""),"",A202*'MPTO_working_2-way'!$G201)</f>
        <v>2</v>
      </c>
      <c r="E202" s="46">
        <f>IF(OR($A202="",$B202=""),"",B202*'MPTO_working_2-way'!$G201)</f>
        <v>2</v>
      </c>
      <c r="F202" s="44">
        <f>IF(OR($A202="",$B202=""),"",'MPTO_working_2-way'!D201)</f>
        <v>2.0000000000000004</v>
      </c>
      <c r="G202" s="46">
        <f>IF(OR($A202="",$B202=""),"",'MPTO_working_2-way'!E201)</f>
        <v>2.0000000000000004</v>
      </c>
      <c r="H202" s="44">
        <f>IF(OR($A202="",$B202=""),"",'OddsRatio_working_2-way'!M201)</f>
        <v>2.0000000000000004</v>
      </c>
      <c r="I202" s="44">
        <f>IF(OR($A202="",$B202=""),"",'OddsRatio_working_2-way'!N201)</f>
        <v>2.0000000000000004</v>
      </c>
      <c r="J202" s="44">
        <f>IF('Log_working_2-way'!$D201="","",A202^('Log_working_2-way'!$D201))</f>
        <v>1.9999999999999891</v>
      </c>
      <c r="K202" s="46">
        <f>IF('Log_working_2-way'!$D201="","",B202^('Log_working_2-way'!$D201))</f>
        <v>1.9999999999999891</v>
      </c>
      <c r="L202" s="53">
        <f t="shared" si="36"/>
        <v>0.5</v>
      </c>
      <c r="M202" s="53">
        <f t="shared" si="37"/>
        <v>0.5</v>
      </c>
      <c r="N202" s="54">
        <v>299</v>
      </c>
      <c r="O202" s="54">
        <f t="shared" si="38"/>
        <v>144.8762886597938</v>
      </c>
      <c r="P202" s="54">
        <f t="shared" si="39"/>
        <v>144.8762886597938</v>
      </c>
      <c r="Q202" s="54">
        <f t="shared" si="40"/>
        <v>154.1237113402062</v>
      </c>
      <c r="R202" s="54">
        <f t="shared" si="41"/>
        <v>154.1237113402062</v>
      </c>
      <c r="S202" s="55">
        <f t="shared" si="42"/>
        <v>-9.2474226804123987</v>
      </c>
      <c r="T202" s="55">
        <f t="shared" si="43"/>
        <v>-9.2474226804123987</v>
      </c>
      <c r="U202" t="s">
        <v>48</v>
      </c>
      <c r="V202" t="s">
        <v>37</v>
      </c>
      <c r="W202" t="s">
        <v>444</v>
      </c>
      <c r="X202" s="84" t="s">
        <v>497</v>
      </c>
      <c r="Y202" s="57" t="s">
        <v>428</v>
      </c>
    </row>
    <row r="203" spans="1:25" ht="15" x14ac:dyDescent="0.25">
      <c r="A203">
        <v>2.15</v>
      </c>
      <c r="B203">
        <v>1.76</v>
      </c>
      <c r="C203" s="43">
        <f t="shared" si="35"/>
        <v>3.3298097251585723E-2</v>
      </c>
      <c r="D203" s="44">
        <f>IF(OR($A203="",$B203=""),"",A203*'MPTO_working_2-way'!$G202)</f>
        <v>2.2215909090909092</v>
      </c>
      <c r="E203" s="46">
        <f>IF(OR($A203="",$B203=""),"",B203*'MPTO_working_2-way'!$G202)</f>
        <v>1.8186046511627909</v>
      </c>
      <c r="F203" s="44">
        <f>IF(OR($A203="",$B203=""),"",'MPTO_working_2-way'!D202)</f>
        <v>2.2298173246906305</v>
      </c>
      <c r="G203" s="46">
        <f>IF(OR($A203="",$B203=""),"",'MPTO_working_2-way'!E202)</f>
        <v>1.8131288931480596</v>
      </c>
      <c r="H203" s="44">
        <f>IF(OR($A203="",$B203=""),"",'OddsRatio_working_2-way'!M202)</f>
        <v>2.2301048307916052</v>
      </c>
      <c r="I203" s="44">
        <f>IF(OR($A203="",$B203=""),"",'OddsRatio_working_2-way'!N202)</f>
        <v>1.8129388446970602</v>
      </c>
      <c r="J203" s="44">
        <f>IF('Log_working_2-way'!$D202="","",A203^('Log_working_2-way'!$D202))</f>
        <v>2.2338767288490446</v>
      </c>
      <c r="K203" s="46">
        <f>IF('Log_working_2-way'!$D202="","",B203^('Log_working_2-way'!$D202))</f>
        <v>1.8104537322239227</v>
      </c>
      <c r="L203" s="53">
        <f t="shared" si="36"/>
        <v>0.45012787723785164</v>
      </c>
      <c r="M203" s="53">
        <f t="shared" si="37"/>
        <v>0.54987212276214825</v>
      </c>
      <c r="N203" s="54">
        <v>300</v>
      </c>
      <c r="O203" s="54">
        <f t="shared" si="38"/>
        <v>160.46511627906978</v>
      </c>
      <c r="P203" s="54">
        <f t="shared" si="39"/>
        <v>129.54545454545456</v>
      </c>
      <c r="Q203" s="54">
        <f t="shared" si="40"/>
        <v>170.45454545454547</v>
      </c>
      <c r="R203" s="54">
        <f t="shared" si="41"/>
        <v>139.53488372093022</v>
      </c>
      <c r="S203" s="55">
        <f t="shared" si="42"/>
        <v>-9.9894291754756921</v>
      </c>
      <c r="T203" s="55">
        <f t="shared" si="43"/>
        <v>-9.9894291754756637</v>
      </c>
      <c r="U203" t="s">
        <v>79</v>
      </c>
      <c r="V203" t="s">
        <v>452</v>
      </c>
      <c r="W203" t="s">
        <v>444</v>
      </c>
      <c r="X203" s="84" t="s">
        <v>497</v>
      </c>
      <c r="Y203" s="57" t="s">
        <v>431</v>
      </c>
    </row>
    <row r="204" spans="1:25" ht="15" x14ac:dyDescent="0.25">
      <c r="A204">
        <v>2.74</v>
      </c>
      <c r="B204">
        <v>1.5</v>
      </c>
      <c r="C204" s="43">
        <f t="shared" si="35"/>
        <v>3.1630170316301776E-2</v>
      </c>
      <c r="D204" s="44">
        <f>IF(OR($A204="",$B204=""),"",A204*'MPTO_working_2-way'!$G203)</f>
        <v>2.8266666666666671</v>
      </c>
      <c r="E204" s="46">
        <f>IF(OR($A204="",$B204=""),"",B204*'MPTO_working_2-way'!$G203)</f>
        <v>1.5474452554744527</v>
      </c>
      <c r="F204" s="44">
        <f>IF(OR($A204="",$B204=""),"",'MPTO_working_2-way'!D203)</f>
        <v>2.8641114982578402</v>
      </c>
      <c r="G204" s="46">
        <f>IF(OR($A204="",$B204=""),"",'MPTO_working_2-way'!E203)</f>
        <v>1.5364485981308411</v>
      </c>
      <c r="H204" s="44">
        <f>IF(OR($A204="",$B204=""),"",'OddsRatio_working_2-way'!M203)</f>
        <v>2.8654758106177636</v>
      </c>
      <c r="I204" s="44">
        <f>IF(OR($A204="",$B204=""),"",'OddsRatio_working_2-way'!N203)</f>
        <v>1.5360562674188976</v>
      </c>
      <c r="J204" s="44">
        <f>IF('Log_working_2-way'!$D203="","",A204^('Log_working_2-way'!$D203))</f>
        <v>2.8831096235514604</v>
      </c>
      <c r="K204" s="46">
        <f>IF('Log_working_2-way'!$D203="","",B204^('Log_working_2-way'!$D203))</f>
        <v>1.5310365299466371</v>
      </c>
      <c r="L204" s="53">
        <f t="shared" si="36"/>
        <v>0.3537735849056603</v>
      </c>
      <c r="M204" s="53">
        <f t="shared" si="37"/>
        <v>0.64622641509433953</v>
      </c>
      <c r="N204" s="54">
        <v>301</v>
      </c>
      <c r="O204" s="54">
        <f t="shared" si="38"/>
        <v>191.14598540145985</v>
      </c>
      <c r="P204" s="54">
        <f t="shared" si="39"/>
        <v>100.33333333333333</v>
      </c>
      <c r="Q204" s="54">
        <f t="shared" si="40"/>
        <v>200.66666666666666</v>
      </c>
      <c r="R204" s="54">
        <f t="shared" si="41"/>
        <v>109.85401459854015</v>
      </c>
      <c r="S204" s="55">
        <f t="shared" si="42"/>
        <v>-9.5206812652068038</v>
      </c>
      <c r="T204" s="55">
        <f t="shared" si="43"/>
        <v>-9.520681265206818</v>
      </c>
      <c r="U204" t="s">
        <v>40</v>
      </c>
      <c r="V204" t="s">
        <v>76</v>
      </c>
      <c r="W204" t="s">
        <v>444</v>
      </c>
      <c r="X204" s="84" t="s">
        <v>497</v>
      </c>
      <c r="Y204" s="57" t="s">
        <v>434</v>
      </c>
    </row>
    <row r="205" spans="1:25" ht="15" x14ac:dyDescent="0.25">
      <c r="A205">
        <v>2.0099999999999998</v>
      </c>
      <c r="B205">
        <v>1.88</v>
      </c>
      <c r="C205" s="43">
        <f t="shared" si="35"/>
        <v>2.9427331427966497E-2</v>
      </c>
      <c r="D205" s="44">
        <f>IF(OR($A205="",$B205=""),"",A205*'MPTO_working_2-way'!$G204)</f>
        <v>2.0691489361702122</v>
      </c>
      <c r="E205" s="46">
        <f>IF(OR($A205="",$B205=""),"",B205*'MPTO_working_2-way'!$G204)</f>
        <v>1.9353233830845769</v>
      </c>
      <c r="F205" s="44">
        <f>IF(OR($A205="",$B205=""),"",'MPTO_working_2-way'!D204)</f>
        <v>2.0712563034422273</v>
      </c>
      <c r="G205" s="46">
        <f>IF(OR($A205="",$B205=""),"",'MPTO_working_2-way'!E204)</f>
        <v>1.9334834220221038</v>
      </c>
      <c r="H205" s="44">
        <f>IF(OR($A205="",$B205=""),"",'OddsRatio_working_2-way'!M204)</f>
        <v>2.0713203408538785</v>
      </c>
      <c r="I205" s="44">
        <f>IF(OR($A205="",$B205=""),"",'OddsRatio_working_2-way'!N204)</f>
        <v>1.9334276237142709</v>
      </c>
      <c r="J205" s="44">
        <f>IF('Log_working_2-way'!$D204="","",A205^('Log_working_2-way'!$D204))</f>
        <v>2.0722780043286777</v>
      </c>
      <c r="K205" s="46">
        <f>IF('Log_working_2-way'!$D204="","",B205^('Log_working_2-way'!$D204))</f>
        <v>1.9325939690668699</v>
      </c>
      <c r="L205" s="53">
        <f t="shared" si="36"/>
        <v>0.48329048843187672</v>
      </c>
      <c r="M205" s="53">
        <f t="shared" si="37"/>
        <v>0.5167095115681235</v>
      </c>
      <c r="N205" s="54">
        <v>302</v>
      </c>
      <c r="O205" s="54">
        <f t="shared" si="38"/>
        <v>151.75124378109453</v>
      </c>
      <c r="P205" s="54">
        <f t="shared" si="39"/>
        <v>141.36170212765956</v>
      </c>
      <c r="Q205" s="54">
        <f t="shared" si="40"/>
        <v>160.63829787234042</v>
      </c>
      <c r="R205" s="54">
        <f t="shared" si="41"/>
        <v>150.2487562189055</v>
      </c>
      <c r="S205" s="55">
        <f t="shared" si="42"/>
        <v>-8.8870540912458864</v>
      </c>
      <c r="T205" s="55">
        <f t="shared" si="43"/>
        <v>-8.8870540912459433</v>
      </c>
      <c r="U205" t="s">
        <v>36</v>
      </c>
      <c r="V205" t="s">
        <v>47</v>
      </c>
      <c r="W205" t="s">
        <v>444</v>
      </c>
      <c r="X205" s="84" t="s">
        <v>497</v>
      </c>
      <c r="Y205" s="57" t="s">
        <v>423</v>
      </c>
    </row>
    <row r="206" spans="1:25" ht="15" x14ac:dyDescent="0.25">
      <c r="A206">
        <v>2.37</v>
      </c>
      <c r="B206">
        <v>1.63</v>
      </c>
      <c r="C206" s="43">
        <f t="shared" si="35"/>
        <v>3.5437860785379582E-2</v>
      </c>
      <c r="D206" s="44">
        <f>IF(OR($A206="",$B206=""),"",A206*'MPTO_working_2-way'!$G205)</f>
        <v>2.4539877300613497</v>
      </c>
      <c r="E206" s="46">
        <f>IF(OR($A206="",$B206=""),"",B206*'MPTO_working_2-way'!$G205)</f>
        <v>1.6877637130801686</v>
      </c>
      <c r="F206" s="44">
        <f>IF(OR($A206="",$B206=""),"",'MPTO_working_2-way'!D205)</f>
        <v>2.4738881239793793</v>
      </c>
      <c r="G206" s="46">
        <f>IF(OR($A206="",$B206=""),"",'MPTO_working_2-way'!E205)</f>
        <v>1.6784775477395666</v>
      </c>
      <c r="H206" s="44">
        <f>IF(OR($A206="",$B206=""),"",'OddsRatio_working_2-way'!M205)</f>
        <v>2.4746535778287639</v>
      </c>
      <c r="I206" s="44">
        <f>IF(OR($A206="",$B206=""),"",'OddsRatio_working_2-way'!N205)</f>
        <v>1.6781253679066579</v>
      </c>
      <c r="J206" s="44">
        <f>IF('Log_working_2-way'!$D205="","",A206^('Log_working_2-way'!$D205))</f>
        <v>2.4838961866439853</v>
      </c>
      <c r="K206" s="46">
        <f>IF('Log_working_2-way'!$D205="","",B206^('Log_working_2-way'!$D205))</f>
        <v>1.6739015902867895</v>
      </c>
      <c r="L206" s="53">
        <f t="shared" si="36"/>
        <v>0.40749999999999997</v>
      </c>
      <c r="M206" s="53">
        <f t="shared" si="37"/>
        <v>0.59250000000000003</v>
      </c>
      <c r="N206" s="54">
        <v>303</v>
      </c>
      <c r="O206" s="54">
        <f t="shared" si="38"/>
        <v>175.15189873417719</v>
      </c>
      <c r="P206" s="54">
        <f t="shared" si="39"/>
        <v>117.11042944785275</v>
      </c>
      <c r="Q206" s="54">
        <f t="shared" si="40"/>
        <v>185.88957055214723</v>
      </c>
      <c r="R206" s="54">
        <f t="shared" si="41"/>
        <v>127.84810126582278</v>
      </c>
      <c r="S206" s="55">
        <f t="shared" si="42"/>
        <v>-10.737671817970039</v>
      </c>
      <c r="T206" s="55">
        <f t="shared" si="43"/>
        <v>-10.737671817970025</v>
      </c>
      <c r="U206" t="s">
        <v>45</v>
      </c>
      <c r="V206" t="s">
        <v>81</v>
      </c>
      <c r="W206" t="s">
        <v>444</v>
      </c>
      <c r="X206" s="84" t="s">
        <v>497</v>
      </c>
      <c r="Y206" s="57" t="s">
        <v>417</v>
      </c>
    </row>
    <row r="207" spans="1:25" ht="15" x14ac:dyDescent="0.25">
      <c r="A207">
        <v>2.1800000000000002</v>
      </c>
      <c r="B207">
        <v>1.72</v>
      </c>
      <c r="C207" s="43">
        <f t="shared" si="35"/>
        <v>4.0110945167484591E-2</v>
      </c>
      <c r="D207" s="44">
        <f>IF(OR($A207="",$B207=""),"",A207*'MPTO_working_2-way'!$G206)</f>
        <v>2.2674418604651168</v>
      </c>
      <c r="E207" s="46">
        <f>IF(OR($A207="",$B207=""),"",B207*'MPTO_working_2-way'!$G206)</f>
        <v>1.7889908256880735</v>
      </c>
      <c r="F207" s="44">
        <f>IF(OR($A207="",$B207=""),"",'MPTO_working_2-way'!D206)</f>
        <v>2.2796692607003894</v>
      </c>
      <c r="G207" s="46">
        <f>IF(OR($A207="",$B207=""),"",'MPTO_working_2-way'!E206)</f>
        <v>1.7814519194222731</v>
      </c>
      <c r="H207" s="44">
        <f>IF(OR($A207="",$B207=""),"",'OddsRatio_working_2-way'!M206)</f>
        <v>2.2801909579781015</v>
      </c>
      <c r="I207" s="44">
        <f>IF(OR($A207="",$B207=""),"",'OddsRatio_working_2-way'!N206)</f>
        <v>1.7811334658849434</v>
      </c>
      <c r="J207" s="44">
        <f>IF('Log_working_2-way'!$D206="","",A207^('Log_working_2-way'!$D206))</f>
        <v>2.2858490727693308</v>
      </c>
      <c r="K207" s="46">
        <f>IF('Log_working_2-way'!$D206="","",B207^('Log_working_2-way'!$D206))</f>
        <v>1.7776962484765699</v>
      </c>
      <c r="L207" s="53">
        <f t="shared" si="36"/>
        <v>0.44102564102564096</v>
      </c>
      <c r="M207" s="53">
        <f t="shared" si="37"/>
        <v>0.55897435897435888</v>
      </c>
      <c r="N207" s="54">
        <v>304</v>
      </c>
      <c r="O207" s="54">
        <f t="shared" si="38"/>
        <v>164.55045871559633</v>
      </c>
      <c r="P207" s="54">
        <f t="shared" si="39"/>
        <v>127.25581395348837</v>
      </c>
      <c r="Q207" s="54">
        <f t="shared" si="40"/>
        <v>176.74418604651163</v>
      </c>
      <c r="R207" s="54">
        <f t="shared" si="41"/>
        <v>139.44954128440367</v>
      </c>
      <c r="S207" s="55">
        <f t="shared" si="42"/>
        <v>-12.193727330915294</v>
      </c>
      <c r="T207" s="55">
        <f t="shared" si="43"/>
        <v>-12.193727330915294</v>
      </c>
      <c r="U207" t="s">
        <v>453</v>
      </c>
      <c r="V207" t="s">
        <v>361</v>
      </c>
      <c r="W207" t="s">
        <v>305</v>
      </c>
      <c r="X207" s="84" t="s">
        <v>497</v>
      </c>
      <c r="Y207" s="57" t="s">
        <v>436</v>
      </c>
    </row>
    <row r="208" spans="1:25" ht="15" x14ac:dyDescent="0.25">
      <c r="A208">
        <v>1.96</v>
      </c>
      <c r="B208">
        <v>1.91</v>
      </c>
      <c r="C208" s="43">
        <f t="shared" si="35"/>
        <v>3.3764291056736839E-2</v>
      </c>
      <c r="D208" s="44">
        <f>IF(OR($A208="",$B208=""),"",A208*'MPTO_working_2-way'!$G207)</f>
        <v>2.0261780104712042</v>
      </c>
      <c r="E208" s="46">
        <f>IF(OR($A208="",$B208=""),"",B208*'MPTO_working_2-way'!$G207)</f>
        <v>1.9744897959183674</v>
      </c>
      <c r="F208" s="44">
        <f>IF(OR($A208="",$B208=""),"",'MPTO_working_2-way'!D207)</f>
        <v>2.0270738574832143</v>
      </c>
      <c r="G208" s="46">
        <f>IF(OR($A208="",$B208=""),"",'MPTO_working_2-way'!E207)</f>
        <v>1.9736398144242935</v>
      </c>
      <c r="H208" s="44">
        <f>IF(OR($A208="",$B208=""),"",'OddsRatio_working_2-way'!M207)</f>
        <v>2.0271051820261912</v>
      </c>
      <c r="I208" s="44">
        <f>IF(OR($A208="",$B208=""),"",'OddsRatio_working_2-way'!N207)</f>
        <v>1.9736101204623264</v>
      </c>
      <c r="J208" s="44">
        <f>IF('Log_working_2-way'!$D207="","",A208^('Log_working_2-way'!$D207))</f>
        <v>2.0275133700590602</v>
      </c>
      <c r="K208" s="46">
        <f>IF('Log_working_2-way'!$D207="","",B208^('Log_working_2-way'!$D207))</f>
        <v>1.9732233459331785</v>
      </c>
      <c r="L208" s="53">
        <f t="shared" si="36"/>
        <v>0.49354005167958659</v>
      </c>
      <c r="M208" s="53">
        <f t="shared" si="37"/>
        <v>0.50645994832041341</v>
      </c>
      <c r="N208" s="54">
        <v>305</v>
      </c>
      <c r="O208" s="54">
        <f t="shared" si="38"/>
        <v>149.38775510204079</v>
      </c>
      <c r="P208" s="54">
        <f t="shared" si="39"/>
        <v>145.31413612565441</v>
      </c>
      <c r="Q208" s="54">
        <f t="shared" si="40"/>
        <v>159.68586387434556</v>
      </c>
      <c r="R208" s="54">
        <f t="shared" si="41"/>
        <v>155.61224489795919</v>
      </c>
      <c r="S208" s="55">
        <f t="shared" si="42"/>
        <v>-10.298108772304772</v>
      </c>
      <c r="T208" s="55">
        <f t="shared" si="43"/>
        <v>-10.298108772304772</v>
      </c>
      <c r="U208" t="s">
        <v>324</v>
      </c>
      <c r="V208" t="s">
        <v>355</v>
      </c>
      <c r="W208" t="s">
        <v>305</v>
      </c>
      <c r="X208" s="84" t="s">
        <v>497</v>
      </c>
      <c r="Y208" s="57" t="s">
        <v>431</v>
      </c>
    </row>
    <row r="209" spans="1:25" ht="15" x14ac:dyDescent="0.25">
      <c r="A209">
        <v>2.02</v>
      </c>
      <c r="B209">
        <v>1.85</v>
      </c>
      <c r="C209" s="43">
        <f t="shared" si="35"/>
        <v>3.5590045491035394E-2</v>
      </c>
      <c r="D209" s="44">
        <f>IF(OR($A209="",$B209=""),"",A209*'MPTO_working_2-way'!$G208)</f>
        <v>2.0918918918918914</v>
      </c>
      <c r="E209" s="46">
        <f>IF(OR($A209="",$B209=""),"",B209*'MPTO_working_2-way'!$G208)</f>
        <v>1.9158415841584155</v>
      </c>
      <c r="F209" s="44">
        <f>IF(OR($A209="",$B209=""),"",'MPTO_working_2-way'!D208)</f>
        <v>2.0953181945612553</v>
      </c>
      <c r="G209" s="46">
        <f>IF(OR($A209="",$B209=""),"",'MPTO_working_2-way'!E208)</f>
        <v>1.9129767084719731</v>
      </c>
      <c r="H209" s="44">
        <f>IF(OR($A209="",$B209=""),"",'OddsRatio_working_2-way'!M208)</f>
        <v>2.0954451150103317</v>
      </c>
      <c r="I209" s="44">
        <f>IF(OR($A209="",$B209=""),"",'OddsRatio_working_2-way'!N208)</f>
        <v>1.9128709291752766</v>
      </c>
      <c r="J209" s="44">
        <f>IF('Log_working_2-way'!$D208="","",A209^('Log_working_2-way'!$D208))</f>
        <v>2.0970120716987148</v>
      </c>
      <c r="K209" s="46">
        <f>IF('Log_working_2-way'!$D208="","",B209^('Log_working_2-way'!$D208))</f>
        <v>1.9115669971173959</v>
      </c>
      <c r="L209" s="53">
        <f t="shared" si="36"/>
        <v>0.47803617571059442</v>
      </c>
      <c r="M209" s="53">
        <f t="shared" si="37"/>
        <v>0.5219638242894058</v>
      </c>
      <c r="N209" s="54">
        <v>306</v>
      </c>
      <c r="O209" s="54">
        <f t="shared" si="38"/>
        <v>154.51485148514851</v>
      </c>
      <c r="P209" s="54">
        <f t="shared" si="39"/>
        <v>140.59459459459458</v>
      </c>
      <c r="Q209" s="54">
        <f t="shared" si="40"/>
        <v>165.40540540540539</v>
      </c>
      <c r="R209" s="54">
        <f t="shared" si="41"/>
        <v>151.48514851485149</v>
      </c>
      <c r="S209" s="55">
        <f t="shared" si="42"/>
        <v>-10.890553920256878</v>
      </c>
      <c r="T209" s="55">
        <f t="shared" si="43"/>
        <v>-10.890553920256906</v>
      </c>
      <c r="U209" t="s">
        <v>454</v>
      </c>
      <c r="V209" t="s">
        <v>43</v>
      </c>
      <c r="W209" t="s">
        <v>305</v>
      </c>
      <c r="X209" s="84" t="s">
        <v>497</v>
      </c>
      <c r="Y209" s="57" t="s">
        <v>431</v>
      </c>
    </row>
    <row r="210" spans="1:25" ht="15" x14ac:dyDescent="0.25">
      <c r="A210">
        <v>2.02</v>
      </c>
      <c r="B210">
        <v>1.85</v>
      </c>
      <c r="C210" s="43">
        <f t="shared" si="35"/>
        <v>3.5590045491035394E-2</v>
      </c>
      <c r="D210" s="44">
        <f>IF(OR($A210="",$B210=""),"",A210*'MPTO_working_2-way'!$G209)</f>
        <v>2.0918918918918914</v>
      </c>
      <c r="E210" s="46">
        <f>IF(OR($A210="",$B210=""),"",B210*'MPTO_working_2-way'!$G209)</f>
        <v>1.9158415841584155</v>
      </c>
      <c r="F210" s="44">
        <f>IF(OR($A210="",$B210=""),"",'MPTO_working_2-way'!D209)</f>
        <v>2.0953181945612553</v>
      </c>
      <c r="G210" s="46">
        <f>IF(OR($A210="",$B210=""),"",'MPTO_working_2-way'!E209)</f>
        <v>1.9129767084719731</v>
      </c>
      <c r="H210" s="44">
        <f>IF(OR($A210="",$B210=""),"",'OddsRatio_working_2-way'!M209)</f>
        <v>2.0954451150103317</v>
      </c>
      <c r="I210" s="44">
        <f>IF(OR($A210="",$B210=""),"",'OddsRatio_working_2-way'!N209)</f>
        <v>1.9128709291752766</v>
      </c>
      <c r="J210" s="44">
        <f>IF('Log_working_2-way'!$D209="","",A210^('Log_working_2-way'!$D209))</f>
        <v>2.0970120716987148</v>
      </c>
      <c r="K210" s="46">
        <f>IF('Log_working_2-way'!$D209="","",B210^('Log_working_2-way'!$D209))</f>
        <v>1.9115669971173959</v>
      </c>
      <c r="L210" s="53">
        <f t="shared" si="36"/>
        <v>0.47803617571059442</v>
      </c>
      <c r="M210" s="53">
        <f t="shared" si="37"/>
        <v>0.5219638242894058</v>
      </c>
      <c r="N210" s="54">
        <v>307</v>
      </c>
      <c r="O210" s="54">
        <f t="shared" si="38"/>
        <v>155.01980198019803</v>
      </c>
      <c r="P210" s="54">
        <f t="shared" si="39"/>
        <v>141.05405405405406</v>
      </c>
      <c r="Q210" s="54">
        <f t="shared" si="40"/>
        <v>165.94594594594591</v>
      </c>
      <c r="R210" s="54">
        <f t="shared" si="41"/>
        <v>151.98019801980197</v>
      </c>
      <c r="S210" s="55">
        <f t="shared" si="42"/>
        <v>-10.926143965747883</v>
      </c>
      <c r="T210" s="55">
        <f t="shared" si="43"/>
        <v>-10.926143965747912</v>
      </c>
      <c r="U210" t="s">
        <v>356</v>
      </c>
      <c r="V210" t="s">
        <v>359</v>
      </c>
      <c r="W210" t="s">
        <v>305</v>
      </c>
      <c r="X210" s="84" t="s">
        <v>497</v>
      </c>
      <c r="Y210" s="57" t="s">
        <v>431</v>
      </c>
    </row>
    <row r="211" spans="1:25" ht="15" x14ac:dyDescent="0.25">
      <c r="A211">
        <v>2.1800000000000002</v>
      </c>
      <c r="B211">
        <v>1.72</v>
      </c>
      <c r="C211" s="43">
        <f t="shared" si="35"/>
        <v>4.0110945167484591E-2</v>
      </c>
      <c r="D211" s="44">
        <f>IF(OR($A211="",$B211=""),"",A211*'MPTO_working_2-way'!$G210)</f>
        <v>2.2674418604651168</v>
      </c>
      <c r="E211" s="46">
        <f>IF(OR($A211="",$B211=""),"",B211*'MPTO_working_2-way'!$G210)</f>
        <v>1.7889908256880735</v>
      </c>
      <c r="F211" s="44">
        <f>IF(OR($A211="",$B211=""),"",'MPTO_working_2-way'!D210)</f>
        <v>2.2796692607003894</v>
      </c>
      <c r="G211" s="46">
        <f>IF(OR($A211="",$B211=""),"",'MPTO_working_2-way'!E210)</f>
        <v>1.7814519194222731</v>
      </c>
      <c r="H211" s="44">
        <f>IF(OR($A211="",$B211=""),"",'OddsRatio_working_2-way'!M210)</f>
        <v>2.2801909579781015</v>
      </c>
      <c r="I211" s="44">
        <f>IF(OR($A211="",$B211=""),"",'OddsRatio_working_2-way'!N210)</f>
        <v>1.7811334658849434</v>
      </c>
      <c r="J211" s="44">
        <f>IF('Log_working_2-way'!$D210="","",A211^('Log_working_2-way'!$D210))</f>
        <v>2.2858490727693308</v>
      </c>
      <c r="K211" s="46">
        <f>IF('Log_working_2-way'!$D210="","",B211^('Log_working_2-way'!$D210))</f>
        <v>1.7776962484765699</v>
      </c>
      <c r="L211" s="53">
        <f t="shared" si="36"/>
        <v>0.44102564102564096</v>
      </c>
      <c r="M211" s="53">
        <f t="shared" si="37"/>
        <v>0.55897435897435888</v>
      </c>
      <c r="N211" s="54">
        <v>308</v>
      </c>
      <c r="O211" s="54">
        <f t="shared" si="38"/>
        <v>166.71559633027525</v>
      </c>
      <c r="P211" s="54">
        <f t="shared" si="39"/>
        <v>128.93023255813955</v>
      </c>
      <c r="Q211" s="54">
        <f t="shared" si="40"/>
        <v>179.06976744186048</v>
      </c>
      <c r="R211" s="54">
        <f t="shared" si="41"/>
        <v>141.28440366972475</v>
      </c>
      <c r="S211" s="55">
        <f t="shared" si="42"/>
        <v>-12.354171111585231</v>
      </c>
      <c r="T211" s="55">
        <f t="shared" si="43"/>
        <v>-12.354171111585202</v>
      </c>
      <c r="U211" t="s">
        <v>455</v>
      </c>
      <c r="V211" t="s">
        <v>456</v>
      </c>
      <c r="W211" t="s">
        <v>305</v>
      </c>
      <c r="X211" s="84" t="s">
        <v>497</v>
      </c>
      <c r="Y211" s="57" t="s">
        <v>431</v>
      </c>
    </row>
    <row r="212" spans="1:25" ht="15" x14ac:dyDescent="0.25">
      <c r="A212">
        <v>2.2000000000000002</v>
      </c>
      <c r="B212">
        <v>1.71</v>
      </c>
      <c r="C212" s="43">
        <f t="shared" si="35"/>
        <v>3.9340776182881454E-2</v>
      </c>
      <c r="D212" s="44">
        <f>IF(OR($A212="",$B212=""),"",A212*'MPTO_working_2-way'!$G211)</f>
        <v>2.2865497076023393</v>
      </c>
      <c r="E212" s="46">
        <f>IF(OR($A212="",$B212=""),"",B212*'MPTO_working_2-way'!$G211)</f>
        <v>1.7772727272727273</v>
      </c>
      <c r="F212" s="44">
        <f>IF(OR($A212="",$B212=""),"",'MPTO_working_2-way'!D211)</f>
        <v>2.2995110024449881</v>
      </c>
      <c r="G212" s="46">
        <f>IF(OR($A212="",$B212=""),"",'MPTO_working_2-way'!E211)</f>
        <v>1.7695202257761053</v>
      </c>
      <c r="H212" s="44">
        <f>IF(OR($A212="",$B212=""),"",'OddsRatio_working_2-way'!M211)</f>
        <v>2.3000541700523187</v>
      </c>
      <c r="I212" s="44">
        <f>IF(OR($A212="",$B212=""),"",'OddsRatio_working_2-way'!N211)</f>
        <v>1.7691987172809549</v>
      </c>
      <c r="J212" s="44">
        <f>IF('Log_working_2-way'!$D211="","",A212^('Log_working_2-way'!$D211))</f>
        <v>2.3060522808335469</v>
      </c>
      <c r="K212" s="46">
        <f>IF('Log_working_2-way'!$D211="","",B212^('Log_working_2-way'!$D211))</f>
        <v>1.7656661334886148</v>
      </c>
      <c r="L212" s="53">
        <f t="shared" si="36"/>
        <v>0.4373401534526854</v>
      </c>
      <c r="M212" s="53">
        <f t="shared" si="37"/>
        <v>0.5626598465473146</v>
      </c>
      <c r="N212" s="54">
        <v>309</v>
      </c>
      <c r="O212" s="54">
        <f t="shared" si="38"/>
        <v>168.54545454545456</v>
      </c>
      <c r="P212" s="54">
        <f t="shared" si="39"/>
        <v>128.29824561403507</v>
      </c>
      <c r="Q212" s="54">
        <f t="shared" si="40"/>
        <v>180.7017543859649</v>
      </c>
      <c r="R212" s="54">
        <f t="shared" si="41"/>
        <v>140.45454545454544</v>
      </c>
      <c r="S212" s="55">
        <f t="shared" si="42"/>
        <v>-12.156299840510343</v>
      </c>
      <c r="T212" s="55">
        <f t="shared" si="43"/>
        <v>-12.156299840510371</v>
      </c>
      <c r="U212" t="s">
        <v>83</v>
      </c>
      <c r="V212" t="s">
        <v>457</v>
      </c>
      <c r="W212" t="s">
        <v>305</v>
      </c>
      <c r="X212" s="84" t="s">
        <v>497</v>
      </c>
      <c r="Y212" s="57" t="s">
        <v>421</v>
      </c>
    </row>
    <row r="213" spans="1:25" ht="15" x14ac:dyDescent="0.25">
      <c r="A213">
        <v>1.92</v>
      </c>
      <c r="B213">
        <v>1.95</v>
      </c>
      <c r="C213" s="43">
        <f t="shared" si="35"/>
        <v>3.3653846153846256E-2</v>
      </c>
      <c r="D213" s="44">
        <f>IF(OR($A213="",$B213=""),"",A213*'MPTO_working_2-way'!$G212)</f>
        <v>1.9846153846153847</v>
      </c>
      <c r="E213" s="46">
        <f>IF(OR($A213="",$B213=""),"",B213*'MPTO_working_2-way'!$G212)</f>
        <v>2.015625</v>
      </c>
      <c r="F213" s="44">
        <f>IF(OR($A213="",$B213=""),"",'MPTO_working_2-way'!D212)</f>
        <v>1.9841017488076311</v>
      </c>
      <c r="G213" s="46">
        <f>IF(OR($A213="",$B213=""),"",'MPTO_working_2-way'!E212)</f>
        <v>2.0161550888529889</v>
      </c>
      <c r="H213" s="44">
        <f>IF(OR($A213="",$B213=""),"",'OddsRatio_working_2-way'!M212)</f>
        <v>1.9840838646332837</v>
      </c>
      <c r="I213" s="44">
        <f>IF(OR($A213="",$B213=""),"",'OddsRatio_working_2-way'!N212)</f>
        <v>2.0161735558713256</v>
      </c>
      <c r="J213" s="44">
        <f>IF('Log_working_2-way'!$D212="","",A213^('Log_working_2-way'!$D212))</f>
        <v>1.9838501055423525</v>
      </c>
      <c r="K213" s="46">
        <f>IF('Log_working_2-way'!$D212="","",B213^('Log_working_2-way'!$D212))</f>
        <v>2.0164149948926431</v>
      </c>
      <c r="L213" s="53">
        <f t="shared" si="36"/>
        <v>0.50387596899224807</v>
      </c>
      <c r="M213" s="53">
        <f t="shared" si="37"/>
        <v>0.49612403100775193</v>
      </c>
      <c r="N213" s="54">
        <v>310</v>
      </c>
      <c r="O213" s="54">
        <f t="shared" si="38"/>
        <v>148.54166666666663</v>
      </c>
      <c r="P213" s="54">
        <f t="shared" si="39"/>
        <v>151.02564102564105</v>
      </c>
      <c r="Q213" s="54">
        <f t="shared" si="40"/>
        <v>158.97435897435901</v>
      </c>
      <c r="R213" s="54">
        <f t="shared" si="41"/>
        <v>161.45833333333334</v>
      </c>
      <c r="S213" s="55">
        <f t="shared" si="42"/>
        <v>-10.432692307692378</v>
      </c>
      <c r="T213" s="55">
        <f t="shared" si="43"/>
        <v>-10.432692307692292</v>
      </c>
      <c r="U213" t="s">
        <v>458</v>
      </c>
      <c r="V213" t="s">
        <v>459</v>
      </c>
      <c r="W213" t="s">
        <v>305</v>
      </c>
      <c r="X213" s="84" t="s">
        <v>497</v>
      </c>
      <c r="Y213" s="57" t="s">
        <v>433</v>
      </c>
    </row>
    <row r="214" spans="1:25" ht="15" x14ac:dyDescent="0.25">
      <c r="A214">
        <v>1.93</v>
      </c>
      <c r="B214">
        <v>1.93</v>
      </c>
      <c r="C214" s="43">
        <f t="shared" si="35"/>
        <v>3.62694300518136E-2</v>
      </c>
      <c r="D214" s="44">
        <f>IF(OR($A214="",$B214=""),"",A214*'MPTO_working_2-way'!$G213)</f>
        <v>2</v>
      </c>
      <c r="E214" s="46">
        <f>IF(OR($A214="",$B214=""),"",B214*'MPTO_working_2-way'!$G213)</f>
        <v>2</v>
      </c>
      <c r="F214" s="44">
        <f>IF(OR($A214="",$B214=""),"",'MPTO_working_2-way'!D213)</f>
        <v>2.0000000000000004</v>
      </c>
      <c r="G214" s="46">
        <f>IF(OR($A214="",$B214=""),"",'MPTO_working_2-way'!E213)</f>
        <v>2.0000000000000004</v>
      </c>
      <c r="H214" s="44">
        <f>IF(OR($A214="",$B214=""),"",'OddsRatio_working_2-way'!M213)</f>
        <v>2</v>
      </c>
      <c r="I214" s="44">
        <f>IF(OR($A214="",$B214=""),"",'OddsRatio_working_2-way'!N213)</f>
        <v>2</v>
      </c>
      <c r="J214" s="44">
        <f>IF('Log_working_2-way'!$D213="","",A214^('Log_working_2-way'!$D213))</f>
        <v>1.9999999999999618</v>
      </c>
      <c r="K214" s="46">
        <f>IF('Log_working_2-way'!$D213="","",B214^('Log_working_2-way'!$D213))</f>
        <v>1.9999999999999618</v>
      </c>
      <c r="L214" s="53">
        <f t="shared" si="36"/>
        <v>0.5</v>
      </c>
      <c r="M214" s="53">
        <f t="shared" si="37"/>
        <v>0.5</v>
      </c>
      <c r="N214" s="54">
        <v>311</v>
      </c>
      <c r="O214" s="54">
        <f t="shared" si="38"/>
        <v>149.86010362694304</v>
      </c>
      <c r="P214" s="54">
        <f t="shared" si="39"/>
        <v>149.86010362694304</v>
      </c>
      <c r="Q214" s="54">
        <f t="shared" si="40"/>
        <v>161.13989637305701</v>
      </c>
      <c r="R214" s="54">
        <f t="shared" si="41"/>
        <v>161.13989637305701</v>
      </c>
      <c r="S214" s="55">
        <f t="shared" si="42"/>
        <v>-11.279792746113969</v>
      </c>
      <c r="T214" s="55">
        <f t="shared" si="43"/>
        <v>-11.279792746113969</v>
      </c>
      <c r="U214" t="s">
        <v>354</v>
      </c>
      <c r="V214" t="s">
        <v>460</v>
      </c>
      <c r="W214" t="s">
        <v>305</v>
      </c>
      <c r="X214" s="84" t="s">
        <v>497</v>
      </c>
      <c r="Y214" s="57" t="s">
        <v>424</v>
      </c>
    </row>
    <row r="215" spans="1:25" ht="15" x14ac:dyDescent="0.25">
      <c r="A215">
        <v>1.69</v>
      </c>
      <c r="B215">
        <v>2.2400000000000002</v>
      </c>
      <c r="C215" s="43">
        <f t="shared" si="35"/>
        <v>3.8144547759932479E-2</v>
      </c>
      <c r="D215" s="44">
        <f>IF(OR($A215="",$B215=""),"",A215*'MPTO_working_2-way'!$G214)</f>
        <v>1.7544642857142858</v>
      </c>
      <c r="E215" s="46">
        <f>IF(OR($A215="",$B215=""),"",B215*'MPTO_working_2-way'!$G214)</f>
        <v>2.3254437869822491</v>
      </c>
      <c r="F215" s="44">
        <f>IF(OR($A215="",$B215=""),"",'MPTO_working_2-way'!D214)</f>
        <v>1.7462865578005351</v>
      </c>
      <c r="G215" s="46">
        <f>IF(OR($A215="",$B215=""),"",'MPTO_working_2-way'!E214)</f>
        <v>2.3399678575843743</v>
      </c>
      <c r="H215" s="44">
        <f>IF(OR($A215="",$B215=""),"",'OddsRatio_working_2-way'!M214)</f>
        <v>1.7459568438611086</v>
      </c>
      <c r="I215" s="44">
        <f>IF(OR($A215="",$B215=""),"",'OddsRatio_working_2-way'!N214)</f>
        <v>2.3405601251996737</v>
      </c>
      <c r="J215" s="44">
        <f>IF('Log_working_2-way'!$D214="","",A215^('Log_working_2-way'!$D214))</f>
        <v>1.7422334757420166</v>
      </c>
      <c r="K215" s="46">
        <f>IF('Log_working_2-way'!$D214="","",B215^('Log_working_2-way'!$D214))</f>
        <v>2.347284961783934</v>
      </c>
      <c r="L215" s="53">
        <f t="shared" si="36"/>
        <v>0.56997455470737912</v>
      </c>
      <c r="M215" s="53">
        <f t="shared" si="37"/>
        <v>0.43002544529262077</v>
      </c>
      <c r="N215" s="54">
        <v>312</v>
      </c>
      <c r="O215" s="54">
        <f t="shared" si="38"/>
        <v>127.38461538461537</v>
      </c>
      <c r="P215" s="54">
        <f t="shared" si="39"/>
        <v>172.71428571428575</v>
      </c>
      <c r="Q215" s="54">
        <f t="shared" si="40"/>
        <v>139.28571428571428</v>
      </c>
      <c r="R215" s="54">
        <f t="shared" si="41"/>
        <v>184.61538461538461</v>
      </c>
      <c r="S215" s="55">
        <f t="shared" si="42"/>
        <v>-11.901098901098905</v>
      </c>
      <c r="T215" s="55">
        <f t="shared" si="43"/>
        <v>-11.901098901098862</v>
      </c>
      <c r="U215" t="s">
        <v>461</v>
      </c>
      <c r="V215" t="s">
        <v>358</v>
      </c>
      <c r="W215" t="s">
        <v>305</v>
      </c>
      <c r="X215" s="84" t="s">
        <v>497</v>
      </c>
      <c r="Y215" s="57" t="s">
        <v>421</v>
      </c>
    </row>
    <row r="216" spans="1:25" ht="15" x14ac:dyDescent="0.25">
      <c r="A216">
        <v>2</v>
      </c>
      <c r="B216">
        <v>1.87</v>
      </c>
      <c r="C216" s="43">
        <f t="shared" si="35"/>
        <v>3.475935828876997E-2</v>
      </c>
      <c r="D216" s="44">
        <f>IF(OR($A216="",$B216=""),"",A216*'MPTO_working_2-way'!$G215)</f>
        <v>2.0695187165775399</v>
      </c>
      <c r="E216" s="46">
        <f>IF(OR($A216="",$B216=""),"",B216*'MPTO_working_2-way'!$G215)</f>
        <v>1.9350000000000001</v>
      </c>
      <c r="F216" s="44">
        <f>IF(OR($A216="",$B216=""),"",'MPTO_working_2-way'!D215)</f>
        <v>2.0720221606648197</v>
      </c>
      <c r="G216" s="46">
        <f>IF(OR($A216="",$B216=""),"",'MPTO_working_2-way'!E215)</f>
        <v>1.9328165374677002</v>
      </c>
      <c r="H216" s="44">
        <f>IF(OR($A216="",$B216=""),"",'OddsRatio_working_2-way'!M215)</f>
        <v>2.0721125348377947</v>
      </c>
      <c r="I216" s="44">
        <f>IF(OR($A216="",$B216=""),"",'OddsRatio_working_2-way'!N215)</f>
        <v>1.9327379053088816</v>
      </c>
      <c r="J216" s="44">
        <f>IF('Log_working_2-way'!$D215="","",A216^('Log_working_2-way'!$D215))</f>
        <v>2.0732557161055905</v>
      </c>
      <c r="K216" s="46">
        <f>IF('Log_working_2-way'!$D215="","",B216^('Log_working_2-way'!$D215))</f>
        <v>1.9317443969723613</v>
      </c>
      <c r="L216" s="53">
        <f t="shared" si="36"/>
        <v>0.48320413436692511</v>
      </c>
      <c r="M216" s="53">
        <f t="shared" si="37"/>
        <v>0.51679586563307489</v>
      </c>
      <c r="N216" s="54">
        <v>313</v>
      </c>
      <c r="O216" s="54">
        <f t="shared" si="38"/>
        <v>156.5</v>
      </c>
      <c r="P216" s="54">
        <f t="shared" si="39"/>
        <v>145.62032085561498</v>
      </c>
      <c r="Q216" s="54">
        <f t="shared" si="40"/>
        <v>167.37967914438499</v>
      </c>
      <c r="R216" s="54">
        <f t="shared" si="41"/>
        <v>156.5</v>
      </c>
      <c r="S216" s="55">
        <f t="shared" si="42"/>
        <v>-10.879679144384994</v>
      </c>
      <c r="T216" s="55">
        <f t="shared" si="43"/>
        <v>-10.879679144385022</v>
      </c>
      <c r="U216" t="s">
        <v>357</v>
      </c>
      <c r="V216" t="s">
        <v>84</v>
      </c>
      <c r="W216" t="s">
        <v>305</v>
      </c>
      <c r="X216" s="84" t="s">
        <v>497</v>
      </c>
      <c r="Y216" s="57" t="s">
        <v>432</v>
      </c>
    </row>
    <row r="217" spans="1:25" ht="15" x14ac:dyDescent="0.25">
      <c r="A217">
        <v>1.93</v>
      </c>
      <c r="B217">
        <v>1.94</v>
      </c>
      <c r="C217" s="43">
        <f t="shared" si="35"/>
        <v>3.3598632551679941E-2</v>
      </c>
      <c r="D217" s="44">
        <f>IF(OR($A217="",$B217=""),"",A217*'MPTO_working_2-way'!$G216)</f>
        <v>1.9948453608247423</v>
      </c>
      <c r="E217" s="46">
        <f>IF(OR($A217="",$B217=""),"",B217*'MPTO_working_2-way'!$G216)</f>
        <v>2.0051813471502591</v>
      </c>
      <c r="F217" s="44">
        <f>IF(OR($A217="",$B217=""),"",'MPTO_working_2-way'!D216)</f>
        <v>1.9946726333173512</v>
      </c>
      <c r="G217" s="46">
        <f>IF(OR($A217="",$B217=""),"",'MPTO_working_2-way'!E216)</f>
        <v>2.0053558995233249</v>
      </c>
      <c r="H217" s="44">
        <f>IF(OR($A217="",$B217=""),"",'OddsRatio_working_2-way'!M216)</f>
        <v>1.9946666286387909</v>
      </c>
      <c r="I217" s="44">
        <f>IF(OR($A217="",$B217=""),"",'OddsRatio_working_2-way'!N216)</f>
        <v>2.0053619687316817</v>
      </c>
      <c r="J217" s="44">
        <f>IF('Log_working_2-way'!$D216="","",A217^('Log_working_2-way'!$D216))</f>
        <v>1.9945880029745278</v>
      </c>
      <c r="K217" s="46">
        <f>IF('Log_working_2-way'!$D216="","",B217^('Log_working_2-way'!$D216))</f>
        <v>2.0054414461156225</v>
      </c>
      <c r="L217" s="53">
        <f t="shared" si="36"/>
        <v>0.50129198966408273</v>
      </c>
      <c r="M217" s="53">
        <f t="shared" si="37"/>
        <v>0.49870801033591733</v>
      </c>
      <c r="N217" s="54">
        <v>314</v>
      </c>
      <c r="O217" s="54">
        <f t="shared" si="38"/>
        <v>151.3056994818653</v>
      </c>
      <c r="P217" s="54">
        <f t="shared" si="39"/>
        <v>152.14432989690721</v>
      </c>
      <c r="Q217" s="54">
        <f t="shared" si="40"/>
        <v>161.85567010309279</v>
      </c>
      <c r="R217" s="54">
        <f t="shared" si="41"/>
        <v>162.69430051813472</v>
      </c>
      <c r="S217" s="55">
        <f t="shared" si="42"/>
        <v>-10.549970621227487</v>
      </c>
      <c r="T217" s="55">
        <f t="shared" si="43"/>
        <v>-10.549970621227516</v>
      </c>
      <c r="U217" t="s">
        <v>360</v>
      </c>
      <c r="V217" t="s">
        <v>462</v>
      </c>
      <c r="W217" t="s">
        <v>305</v>
      </c>
      <c r="X217" s="84" t="s">
        <v>497</v>
      </c>
      <c r="Y217" s="57" t="s">
        <v>428</v>
      </c>
    </row>
    <row r="218" spans="1:25" ht="15" x14ac:dyDescent="0.25">
      <c r="A218">
        <v>2.04</v>
      </c>
      <c r="B218">
        <v>1.84</v>
      </c>
      <c r="C218" s="43">
        <f t="shared" si="35"/>
        <v>3.3674339300937772E-2</v>
      </c>
      <c r="D218" s="44">
        <f>IF(OR($A218="",$B218=""),"",A218*'MPTO_working_2-way'!$G217)</f>
        <v>2.1086956521739131</v>
      </c>
      <c r="E218" s="46">
        <f>IF(OR($A218="",$B218=""),"",B218*'MPTO_working_2-way'!$G217)</f>
        <v>1.9019607843137256</v>
      </c>
      <c r="F218" s="44">
        <f>IF(OR($A218="",$B218=""),"",'MPTO_working_2-way'!D217)</f>
        <v>2.1125619090499774</v>
      </c>
      <c r="G218" s="46">
        <f>IF(OR($A218="",$B218=""),"",'MPTO_working_2-way'!E217)</f>
        <v>1.8988263860785108</v>
      </c>
      <c r="H218" s="44">
        <f>IF(OR($A218="",$B218=""),"",'OddsRatio_working_2-way'!M217)</f>
        <v>2.1126972805283741</v>
      </c>
      <c r="I218" s="44">
        <f>IF(OR($A218="",$B218=""),"",'OddsRatio_working_2-way'!N217)</f>
        <v>1.8987170342729172</v>
      </c>
      <c r="J218" s="44">
        <f>IF('Log_working_2-way'!$D217="","",A218^('Log_working_2-way'!$D217))</f>
        <v>2.1144632865880677</v>
      </c>
      <c r="K218" s="46">
        <f>IF('Log_working_2-way'!$D217="","",B218^('Log_working_2-way'!$D217))</f>
        <v>1.8972929050551837</v>
      </c>
      <c r="L218" s="53">
        <f t="shared" si="36"/>
        <v>0.47422680412371132</v>
      </c>
      <c r="M218" s="53">
        <f t="shared" si="37"/>
        <v>0.52577319587628868</v>
      </c>
      <c r="N218" s="54">
        <v>315</v>
      </c>
      <c r="O218" s="54">
        <f t="shared" si="38"/>
        <v>160.58823529411765</v>
      </c>
      <c r="P218" s="54">
        <f t="shared" si="39"/>
        <v>143.80434782608697</v>
      </c>
      <c r="Q218" s="54">
        <f t="shared" si="40"/>
        <v>171.19565217391303</v>
      </c>
      <c r="R218" s="54">
        <f t="shared" si="41"/>
        <v>154.41176470588235</v>
      </c>
      <c r="S218" s="55">
        <f t="shared" si="42"/>
        <v>-10.60741687979538</v>
      </c>
      <c r="T218" s="55">
        <f t="shared" si="43"/>
        <v>-10.60741687979538</v>
      </c>
      <c r="U218" t="s">
        <v>367</v>
      </c>
      <c r="V218" t="s">
        <v>365</v>
      </c>
      <c r="W218" t="s">
        <v>306</v>
      </c>
      <c r="X218" s="84" t="s">
        <v>497</v>
      </c>
      <c r="Y218" s="57" t="s">
        <v>427</v>
      </c>
    </row>
    <row r="219" spans="1:25" ht="15" x14ac:dyDescent="0.25">
      <c r="A219">
        <v>2.02</v>
      </c>
      <c r="B219">
        <v>1.86</v>
      </c>
      <c r="C219" s="43">
        <f t="shared" si="35"/>
        <v>3.2683913552645549E-2</v>
      </c>
      <c r="D219" s="44">
        <f>IF(OR($A219="",$B219=""),"",A219*'MPTO_working_2-way'!$G218)</f>
        <v>2.086021505376344</v>
      </c>
      <c r="E219" s="46">
        <f>IF(OR($A219="",$B219=""),"",B219*'MPTO_working_2-way'!$G218)</f>
        <v>1.9207920792079207</v>
      </c>
      <c r="F219" s="44">
        <f>IF(OR($A219="",$B219=""),"",'MPTO_working_2-way'!D218)</f>
        <v>2.0889580785055042</v>
      </c>
      <c r="G219" s="46">
        <f>IF(OR($A219="",$B219=""),"",'MPTO_working_2-way'!E218)</f>
        <v>1.918308996221791</v>
      </c>
      <c r="H219" s="44">
        <f>IF(OR($A219="",$B219=""),"",'OddsRatio_working_2-way'!M218)</f>
        <v>2.0890576254854043</v>
      </c>
      <c r="I219" s="44">
        <f>IF(OR($A219="",$B219=""),"",'OddsRatio_working_2-way'!N218)</f>
        <v>1.9182250567818113</v>
      </c>
      <c r="J219" s="44">
        <f>IF('Log_working_2-way'!$D218="","",A219^('Log_working_2-way'!$D218))</f>
        <v>2.0903967480076013</v>
      </c>
      <c r="K219" s="46">
        <f>IF('Log_working_2-way'!$D218="","",B219^('Log_working_2-way'!$D218))</f>
        <v>1.9170973793045412</v>
      </c>
      <c r="L219" s="53">
        <f t="shared" si="36"/>
        <v>0.47938144329896909</v>
      </c>
      <c r="M219" s="53">
        <f t="shared" si="37"/>
        <v>0.52061855670103097</v>
      </c>
      <c r="N219" s="54">
        <v>316</v>
      </c>
      <c r="O219" s="54">
        <f t="shared" si="38"/>
        <v>159.56435643564359</v>
      </c>
      <c r="P219" s="54">
        <f t="shared" si="39"/>
        <v>146.10752688172042</v>
      </c>
      <c r="Q219" s="54">
        <f t="shared" si="40"/>
        <v>169.89247311827955</v>
      </c>
      <c r="R219" s="54">
        <f t="shared" si="41"/>
        <v>156.43564356435644</v>
      </c>
      <c r="S219" s="55">
        <f t="shared" si="42"/>
        <v>-10.328116682635965</v>
      </c>
      <c r="T219" s="55">
        <f t="shared" si="43"/>
        <v>-10.328116682636022</v>
      </c>
      <c r="U219" t="s">
        <v>438</v>
      </c>
      <c r="V219" t="s">
        <v>463</v>
      </c>
      <c r="W219" t="s">
        <v>306</v>
      </c>
      <c r="X219" s="84" t="s">
        <v>497</v>
      </c>
      <c r="Y219" s="57" t="s">
        <v>421</v>
      </c>
    </row>
    <row r="220" spans="1:25" ht="15" x14ac:dyDescent="0.25">
      <c r="A220">
        <v>2</v>
      </c>
      <c r="B220">
        <v>1.88</v>
      </c>
      <c r="C220" s="43">
        <f t="shared" si="35"/>
        <v>3.1914893617021267E-2</v>
      </c>
      <c r="D220" s="44">
        <f>IF(OR($A220="",$B220=""),"",A220*'MPTO_working_2-way'!$G219)</f>
        <v>2.0638297872340425</v>
      </c>
      <c r="E220" s="46">
        <f>IF(OR($A220="",$B220=""),"",B220*'MPTO_working_2-way'!$G219)</f>
        <v>1.94</v>
      </c>
      <c r="F220" s="44">
        <f>IF(OR($A220="",$B220=""),"",'MPTO_working_2-way'!D219)</f>
        <v>2.0659340659340657</v>
      </c>
      <c r="G220" s="46">
        <f>IF(OR($A220="",$B220=""),"",'MPTO_working_2-way'!E219)</f>
        <v>1.9381443298969072</v>
      </c>
      <c r="H220" s="44">
        <f>IF(OR($A220="",$B220=""),"",'OddsRatio_working_2-way'!M219)</f>
        <v>2.0660035817780522</v>
      </c>
      <c r="I220" s="44">
        <f>IF(OR($A220="",$B220=""),"",'OddsRatio_working_2-way'!N219)</f>
        <v>1.9380831519646857</v>
      </c>
      <c r="J220" s="44">
        <f>IF('Log_working_2-way'!$D219="","",A220^('Log_working_2-way'!$D219))</f>
        <v>2.0669618454035223</v>
      </c>
      <c r="K220" s="46">
        <f>IF('Log_working_2-way'!$D219="","",B220^('Log_working_2-way'!$D219))</f>
        <v>1.9372406373367297</v>
      </c>
      <c r="L220" s="53">
        <f t="shared" si="36"/>
        <v>0.4845360824742268</v>
      </c>
      <c r="M220" s="53">
        <f t="shared" si="37"/>
        <v>0.51546391752577325</v>
      </c>
      <c r="N220" s="54">
        <v>317</v>
      </c>
      <c r="O220" s="54">
        <f t="shared" si="38"/>
        <v>158.5</v>
      </c>
      <c r="P220" s="54">
        <f t="shared" si="39"/>
        <v>148.38297872340422</v>
      </c>
      <c r="Q220" s="54">
        <f t="shared" si="40"/>
        <v>168.61702127659575</v>
      </c>
      <c r="R220" s="54">
        <f t="shared" si="41"/>
        <v>158.5</v>
      </c>
      <c r="S220" s="55">
        <f t="shared" si="42"/>
        <v>-10.11702127659575</v>
      </c>
      <c r="T220" s="55">
        <f t="shared" si="43"/>
        <v>-10.117021276595779</v>
      </c>
      <c r="U220" t="s">
        <v>242</v>
      </c>
      <c r="V220" t="s">
        <v>464</v>
      </c>
      <c r="W220" t="s">
        <v>306</v>
      </c>
      <c r="X220" s="84" t="s">
        <v>497</v>
      </c>
      <c r="Y220" s="57" t="s">
        <v>433</v>
      </c>
    </row>
    <row r="221" spans="1:25" ht="15" x14ac:dyDescent="0.25">
      <c r="A221">
        <v>2.0099999999999998</v>
      </c>
      <c r="B221">
        <v>1.87</v>
      </c>
      <c r="C221" s="43">
        <f t="shared" si="35"/>
        <v>3.22717960997152E-2</v>
      </c>
      <c r="D221" s="44">
        <f>IF(OR($A221="",$B221=""),"",A221*'MPTO_working_2-way'!$G220)</f>
        <v>2.0748663101604272</v>
      </c>
      <c r="E221" s="46">
        <f>IF(OR($A221="",$B221=""),"",B221*'MPTO_working_2-way'!$G220)</f>
        <v>1.9303482587064675</v>
      </c>
      <c r="F221" s="44">
        <f>IF(OR($A221="",$B221=""),"",'MPTO_working_2-way'!D220)</f>
        <v>2.0773758532069522</v>
      </c>
      <c r="G221" s="46">
        <f>IF(OR($A221="",$B221=""),"",'MPTO_working_2-way'!E220)</f>
        <v>1.9281811886013285</v>
      </c>
      <c r="H221" s="44">
        <f>IF(OR($A221="",$B221=""),"",'OddsRatio_working_2-way'!M220)</f>
        <v>2.0774597626964471</v>
      </c>
      <c r="I221" s="44">
        <f>IF(OR($A221="",$B221=""),"",'OddsRatio_working_2-way'!N220)</f>
        <v>1.9281089045009006</v>
      </c>
      <c r="J221" s="44">
        <f>IF('Log_working_2-way'!$D220="","",A221^('Log_working_2-way'!$D220))</f>
        <v>2.0786033258509891</v>
      </c>
      <c r="K221" s="46">
        <f>IF('Log_working_2-way'!$D220="","",B221^('Log_working_2-way'!$D220))</f>
        <v>1.9271248994258339</v>
      </c>
      <c r="L221" s="53">
        <f t="shared" si="36"/>
        <v>0.48195876288659806</v>
      </c>
      <c r="M221" s="53">
        <f t="shared" si="37"/>
        <v>0.51804123711340211</v>
      </c>
      <c r="N221" s="54">
        <v>318</v>
      </c>
      <c r="O221" s="54">
        <f t="shared" si="38"/>
        <v>159.79104477611941</v>
      </c>
      <c r="P221" s="54">
        <f t="shared" si="39"/>
        <v>147.94652406417114</v>
      </c>
      <c r="Q221" s="54">
        <f t="shared" si="40"/>
        <v>170.05347593582886</v>
      </c>
      <c r="R221" s="54">
        <f t="shared" si="41"/>
        <v>158.20895522388062</v>
      </c>
      <c r="S221" s="55">
        <f t="shared" si="42"/>
        <v>-10.26243115970945</v>
      </c>
      <c r="T221" s="55">
        <f t="shared" si="43"/>
        <v>-10.262431159709479</v>
      </c>
      <c r="U221" t="s">
        <v>465</v>
      </c>
      <c r="V221" t="s">
        <v>362</v>
      </c>
      <c r="W221" t="s">
        <v>306</v>
      </c>
      <c r="X221" s="84" t="s">
        <v>497</v>
      </c>
      <c r="Y221" s="57" t="s">
        <v>421</v>
      </c>
    </row>
    <row r="222" spans="1:25" ht="15" x14ac:dyDescent="0.25">
      <c r="A222">
        <v>1.81</v>
      </c>
      <c r="B222">
        <v>2.0499999999999998</v>
      </c>
      <c r="C222" s="43">
        <f t="shared" si="35"/>
        <v>4.0291065894084488E-2</v>
      </c>
      <c r="D222" s="44">
        <f>IF(OR($A222="",$B222=""),"",A222*'MPTO_working_2-way'!$G221)</f>
        <v>1.882926829268293</v>
      </c>
      <c r="E222" s="46">
        <f>IF(OR($A222="",$B222=""),"",B222*'MPTO_working_2-way'!$G221)</f>
        <v>2.132596685082873</v>
      </c>
      <c r="F222" s="44">
        <f>IF(OR($A222="",$B222=""),"",'MPTO_working_2-way'!D221)</f>
        <v>1.8784963928616634</v>
      </c>
      <c r="G222" s="46">
        <f>IF(OR($A222="",$B222=""),"",'MPTO_working_2-way'!E221)</f>
        <v>2.1383086010661287</v>
      </c>
      <c r="H222" s="44">
        <f>IF(OR($A222="",$B222=""),"",'OddsRatio_working_2-way'!M221)</f>
        <v>1.8783100656536802</v>
      </c>
      <c r="I222" s="44">
        <f>IF(OR($A222="",$B222=""),"",'OddsRatio_working_2-way'!N221)</f>
        <v>2.1385500851066221</v>
      </c>
      <c r="J222" s="44">
        <f>IF('Log_working_2-way'!$D221="","",A222^('Log_working_2-way'!$D221))</f>
        <v>1.8762874687184776</v>
      </c>
      <c r="K222" s="46">
        <f>IF('Log_working_2-way'!$D221="","",B222^('Log_working_2-way'!$D221))</f>
        <v>2.1411780217081708</v>
      </c>
      <c r="L222" s="53">
        <f t="shared" si="36"/>
        <v>0.53108808290155429</v>
      </c>
      <c r="M222" s="53">
        <f t="shared" si="37"/>
        <v>0.4689119170984456</v>
      </c>
      <c r="N222" s="54">
        <v>319</v>
      </c>
      <c r="O222" s="54">
        <f t="shared" si="38"/>
        <v>142.75690607734808</v>
      </c>
      <c r="P222" s="54">
        <f t="shared" si="39"/>
        <v>163.39024390243901</v>
      </c>
      <c r="Q222" s="54">
        <f t="shared" si="40"/>
        <v>155.60975609756099</v>
      </c>
      <c r="R222" s="54">
        <f t="shared" si="41"/>
        <v>176.24309392265195</v>
      </c>
      <c r="S222" s="55">
        <f t="shared" si="42"/>
        <v>-12.852850020212912</v>
      </c>
      <c r="T222" s="55">
        <f t="shared" si="43"/>
        <v>-12.852850020212941</v>
      </c>
      <c r="U222" t="s">
        <v>466</v>
      </c>
      <c r="V222" t="s">
        <v>364</v>
      </c>
      <c r="W222" t="s">
        <v>306</v>
      </c>
      <c r="X222" s="84" t="s">
        <v>497</v>
      </c>
      <c r="Y222" s="57" t="s">
        <v>421</v>
      </c>
    </row>
    <row r="223" spans="1:25" ht="15" x14ac:dyDescent="0.25">
      <c r="A223">
        <v>2.33</v>
      </c>
      <c r="B223">
        <v>1.64</v>
      </c>
      <c r="C223" s="43">
        <f t="shared" si="35"/>
        <v>3.8940646917198674E-2</v>
      </c>
      <c r="D223" s="44">
        <f>IF(OR($A223="",$B223=""),"",A223*'MPTO_working_2-way'!$G222)</f>
        <v>2.4207317073170729</v>
      </c>
      <c r="E223" s="46">
        <f>IF(OR($A223="",$B223=""),"",B223*'MPTO_working_2-way'!$G222)</f>
        <v>1.7038626609442058</v>
      </c>
      <c r="F223" s="44">
        <f>IF(OR($A223="",$B223=""),"",'MPTO_working_2-way'!D222)</f>
        <v>2.4407256004087885</v>
      </c>
      <c r="G223" s="46">
        <f>IF(OR($A223="",$B223=""),"",'MPTO_working_2-way'!E222)</f>
        <v>1.6940946976414255</v>
      </c>
      <c r="H223" s="44">
        <f>IF(OR($A223="",$B223=""),"",'OddsRatio_working_2-way'!M222)</f>
        <v>2.4415703243338491</v>
      </c>
      <c r="I223" s="44">
        <f>IF(OR($A223="",$B223=""),"",'OddsRatio_working_2-way'!N222)</f>
        <v>1.6936879756192957</v>
      </c>
      <c r="J223" s="44">
        <f>IF('Log_working_2-way'!$D222="","",A223^('Log_working_2-way'!$D222))</f>
        <v>2.4508803157494472</v>
      </c>
      <c r="K223" s="46">
        <f>IF('Log_working_2-way'!$D222="","",B223^('Log_working_2-way'!$D222))</f>
        <v>1.6892367269337625</v>
      </c>
      <c r="L223" s="53">
        <f t="shared" si="36"/>
        <v>0.41309823677581869</v>
      </c>
      <c r="M223" s="53">
        <f t="shared" si="37"/>
        <v>0.58690176322418142</v>
      </c>
      <c r="N223" s="54">
        <v>320</v>
      </c>
      <c r="O223" s="54">
        <f t="shared" si="38"/>
        <v>182.66094420600859</v>
      </c>
      <c r="P223" s="54">
        <f t="shared" si="39"/>
        <v>124.87804878048777</v>
      </c>
      <c r="Q223" s="54">
        <f t="shared" si="40"/>
        <v>195.1219512195122</v>
      </c>
      <c r="R223" s="54">
        <f t="shared" si="41"/>
        <v>137.33905579399141</v>
      </c>
      <c r="S223" s="55">
        <f t="shared" si="42"/>
        <v>-12.461007013503604</v>
      </c>
      <c r="T223" s="55">
        <f t="shared" si="43"/>
        <v>-12.461007013503632</v>
      </c>
      <c r="U223" t="s">
        <v>243</v>
      </c>
      <c r="V223" t="s">
        <v>366</v>
      </c>
      <c r="W223" t="s">
        <v>306</v>
      </c>
      <c r="X223" s="84" t="s">
        <v>497</v>
      </c>
      <c r="Y223" s="57" t="s">
        <v>419</v>
      </c>
    </row>
    <row r="224" spans="1:25" ht="15" x14ac:dyDescent="0.25">
      <c r="A224">
        <v>1.85</v>
      </c>
      <c r="B224">
        <v>2.0299999999999998</v>
      </c>
      <c r="C224" s="43">
        <f t="shared" si="35"/>
        <v>3.315137797896428E-2</v>
      </c>
      <c r="D224" s="44">
        <f>IF(OR($A224="",$B224=""),"",A224*'MPTO_working_2-way'!$G223)</f>
        <v>1.9113300492610841</v>
      </c>
      <c r="E224" s="46">
        <f>IF(OR($A224="",$B224=""),"",B224*'MPTO_working_2-way'!$G223)</f>
        <v>2.0972972972972972</v>
      </c>
      <c r="F224" s="44">
        <f>IF(OR($A224="",$B224=""),"",'MPTO_working_2-way'!D223)</f>
        <v>1.9085249650616189</v>
      </c>
      <c r="G224" s="46">
        <f>IF(OR($A224="",$B224=""),"",'MPTO_working_2-way'!E223)</f>
        <v>2.1006852188505105</v>
      </c>
      <c r="H224" s="44">
        <f>IF(OR($A224="",$B224=""),"",'OddsRatio_working_2-way'!M223)</f>
        <v>1.9084287085108012</v>
      </c>
      <c r="I224" s="44">
        <f>IF(OR($A224="",$B224=""),"",'OddsRatio_working_2-way'!N223)</f>
        <v>2.1008018467836762</v>
      </c>
      <c r="J224" s="44">
        <f>IF('Log_working_2-way'!$D223="","",A224^('Log_working_2-way'!$D223))</f>
        <v>1.9071545307970494</v>
      </c>
      <c r="K224" s="46">
        <f>IF('Log_working_2-way'!$D223="","",B224^('Log_working_2-way'!$D223))</f>
        <v>2.1023480190539692</v>
      </c>
      <c r="L224" s="53">
        <f t="shared" si="36"/>
        <v>0.52319587628865971</v>
      </c>
      <c r="M224" s="53">
        <f t="shared" si="37"/>
        <v>0.47680412371134023</v>
      </c>
      <c r="N224" s="54">
        <v>321</v>
      </c>
      <c r="O224" s="54">
        <f t="shared" si="38"/>
        <v>147.48648648648648</v>
      </c>
      <c r="P224" s="54">
        <f t="shared" si="39"/>
        <v>162.87192118226596</v>
      </c>
      <c r="Q224" s="54">
        <f t="shared" si="40"/>
        <v>158.12807881773401</v>
      </c>
      <c r="R224" s="54">
        <f t="shared" si="41"/>
        <v>173.51351351351349</v>
      </c>
      <c r="S224" s="55">
        <f t="shared" si="42"/>
        <v>-10.641592331247523</v>
      </c>
      <c r="T224" s="55">
        <f t="shared" si="43"/>
        <v>-10.641592331247523</v>
      </c>
      <c r="U224" t="s">
        <v>363</v>
      </c>
      <c r="V224" t="s">
        <v>437</v>
      </c>
      <c r="W224" t="s">
        <v>306</v>
      </c>
      <c r="X224" s="84" t="s">
        <v>497</v>
      </c>
      <c r="Y224" s="57" t="s">
        <v>419</v>
      </c>
    </row>
    <row r="225" spans="1:25" ht="15" x14ac:dyDescent="0.25">
      <c r="A225">
        <v>1.95</v>
      </c>
      <c r="B225">
        <v>1.92</v>
      </c>
      <c r="C225" s="43">
        <f t="shared" si="35"/>
        <v>3.3653846153846256E-2</v>
      </c>
      <c r="D225" s="44">
        <f>IF(OR($A225="",$B225=""),"",A225*'MPTO_working_2-way'!$G224)</f>
        <v>2.015625</v>
      </c>
      <c r="E225" s="46">
        <f>IF(OR($A225="",$B225=""),"",B225*'MPTO_working_2-way'!$G224)</f>
        <v>1.9846153846153847</v>
      </c>
      <c r="F225" s="44">
        <f>IF(OR($A225="",$B225=""),"",'MPTO_working_2-way'!D224)</f>
        <v>2.0161550888529889</v>
      </c>
      <c r="G225" s="46">
        <f>IF(OR($A225="",$B225=""),"",'MPTO_working_2-way'!E224)</f>
        <v>1.9841017488076311</v>
      </c>
      <c r="H225" s="44">
        <f>IF(OR($A225="",$B225=""),"",'OddsRatio_working_2-way'!M224)</f>
        <v>2.0161735558713256</v>
      </c>
      <c r="I225" s="44">
        <f>IF(OR($A225="",$B225=""),"",'OddsRatio_working_2-way'!N224)</f>
        <v>1.9840838646332837</v>
      </c>
      <c r="J225" s="44">
        <f>IF('Log_working_2-way'!$D224="","",A225^('Log_working_2-way'!$D224))</f>
        <v>2.0164149948926431</v>
      </c>
      <c r="K225" s="46">
        <f>IF('Log_working_2-way'!$D224="","",B225^('Log_working_2-way'!$D224))</f>
        <v>1.9838501055423525</v>
      </c>
      <c r="L225" s="53">
        <f t="shared" si="36"/>
        <v>0.49612403100775193</v>
      </c>
      <c r="M225" s="53">
        <f t="shared" si="37"/>
        <v>0.50387596899224807</v>
      </c>
      <c r="N225" s="54">
        <v>322</v>
      </c>
      <c r="O225" s="54">
        <f t="shared" si="38"/>
        <v>156.87179487179489</v>
      </c>
      <c r="P225" s="54">
        <f t="shared" si="39"/>
        <v>154.29166666666669</v>
      </c>
      <c r="Q225" s="54">
        <f t="shared" si="40"/>
        <v>167.70833333333334</v>
      </c>
      <c r="R225" s="54">
        <f t="shared" si="41"/>
        <v>165.12820512820514</v>
      </c>
      <c r="S225" s="55">
        <f t="shared" si="42"/>
        <v>-10.836538461538453</v>
      </c>
      <c r="T225" s="55">
        <f t="shared" si="43"/>
        <v>-10.836538461538453</v>
      </c>
      <c r="U225" t="s">
        <v>467</v>
      </c>
      <c r="V225" t="s">
        <v>468</v>
      </c>
      <c r="W225" t="s">
        <v>306</v>
      </c>
      <c r="X225" s="84" t="s">
        <v>497</v>
      </c>
      <c r="Y225" s="57" t="s">
        <v>423</v>
      </c>
    </row>
    <row r="226" spans="1:25" ht="15" x14ac:dyDescent="0.25">
      <c r="A226">
        <v>2.19</v>
      </c>
      <c r="B226">
        <v>1.72</v>
      </c>
      <c r="C226" s="43">
        <f t="shared" si="35"/>
        <v>3.8016353403419467E-2</v>
      </c>
      <c r="D226" s="44">
        <f>IF(OR($A226="",$B226=""),"",A226*'MPTO_working_2-way'!$G225)</f>
        <v>2.2732558139534884</v>
      </c>
      <c r="E226" s="46">
        <f>IF(OR($A226="",$B226=""),"",B226*'MPTO_working_2-way'!$G225)</f>
        <v>1.7853881278538815</v>
      </c>
      <c r="F226" s="44">
        <f>IF(OR($A226="",$B226=""),"",'MPTO_working_2-way'!D225)</f>
        <v>2.2851249696675566</v>
      </c>
      <c r="G226" s="46">
        <f>IF(OR($A226="",$B226=""),"",'MPTO_working_2-way'!E225)</f>
        <v>1.7781344410876134</v>
      </c>
      <c r="H226" s="44">
        <f>IF(OR($A226="",$B226=""),"",'OddsRatio_working_2-way'!M225)</f>
        <v>2.2856040517117928</v>
      </c>
      <c r="I226" s="44">
        <f>IF(OR($A226="",$B226=""),"",'OddsRatio_working_2-way'!N225)</f>
        <v>1.7778444682625973</v>
      </c>
      <c r="J226" s="44">
        <f>IF('Log_working_2-way'!$D225="","",A226^('Log_working_2-way'!$D225))</f>
        <v>2.291085448482058</v>
      </c>
      <c r="K226" s="46">
        <f>IF('Log_working_2-way'!$D225="","",B226^('Log_working_2-way'!$D225))</f>
        <v>1.7745420732419892</v>
      </c>
      <c r="L226" s="53">
        <f t="shared" si="36"/>
        <v>0.43989769820971864</v>
      </c>
      <c r="M226" s="53">
        <f t="shared" si="37"/>
        <v>0.56010230179028131</v>
      </c>
      <c r="N226" s="54">
        <v>323</v>
      </c>
      <c r="O226" s="54">
        <f t="shared" si="38"/>
        <v>175.51141552511416</v>
      </c>
      <c r="P226" s="54">
        <f t="shared" si="39"/>
        <v>135.20930232558138</v>
      </c>
      <c r="Q226" s="54">
        <f t="shared" si="40"/>
        <v>187.79069767441862</v>
      </c>
      <c r="R226" s="54">
        <f t="shared" si="41"/>
        <v>147.48858447488584</v>
      </c>
      <c r="S226" s="55">
        <f t="shared" si="42"/>
        <v>-12.279282149304464</v>
      </c>
      <c r="T226" s="55">
        <f t="shared" si="43"/>
        <v>-12.279282149304464</v>
      </c>
      <c r="U226" t="s">
        <v>469</v>
      </c>
      <c r="V226" t="s">
        <v>440</v>
      </c>
      <c r="W226" t="s">
        <v>306</v>
      </c>
      <c r="X226" s="84" t="s">
        <v>497</v>
      </c>
      <c r="Y226" s="57" t="s">
        <v>419</v>
      </c>
    </row>
    <row r="227" spans="1:25" ht="15" x14ac:dyDescent="0.25">
      <c r="A227">
        <v>2.5</v>
      </c>
      <c r="B227">
        <v>1.57</v>
      </c>
      <c r="C227" s="43">
        <f t="shared" si="35"/>
        <v>3.6942675159235661E-2</v>
      </c>
      <c r="D227" s="44">
        <f>IF(OR($A227="",$B227=""),"",A227*'MPTO_working_2-way'!$G226)</f>
        <v>2.5923566878980893</v>
      </c>
      <c r="E227" s="46">
        <f>IF(OR($A227="",$B227=""),"",B227*'MPTO_working_2-way'!$G226)</f>
        <v>1.6280000000000001</v>
      </c>
      <c r="F227" s="44">
        <f>IF(OR($A227="",$B227=""),"",'MPTO_working_2-way'!D226)</f>
        <v>2.621035058430718</v>
      </c>
      <c r="G227" s="46">
        <f>IF(OR($A227="",$B227=""),"",'MPTO_working_2-way'!E226)</f>
        <v>1.6168898043254378</v>
      </c>
      <c r="H227" s="44">
        <f>IF(OR($A227="",$B227=""),"",'OddsRatio_working_2-way'!M226)</f>
        <v>2.6222142113076257</v>
      </c>
      <c r="I227" s="44">
        <f>IF(OR($A227="",$B227=""),"",'OddsRatio_working_2-way'!N226)</f>
        <v>1.6164414002968981</v>
      </c>
      <c r="J227" s="44">
        <f>IF('Log_working_2-way'!$D226="","",A227^('Log_working_2-way'!$D226))</f>
        <v>2.6356549417120103</v>
      </c>
      <c r="K227" s="46">
        <f>IF('Log_working_2-way'!$D226="","",B227^('Log_working_2-way'!$D226))</f>
        <v>1.6113758926152844</v>
      </c>
      <c r="L227" s="53">
        <f t="shared" si="36"/>
        <v>0.38574938574938572</v>
      </c>
      <c r="M227" s="53">
        <f t="shared" si="37"/>
        <v>0.61425061425061422</v>
      </c>
      <c r="N227" s="54">
        <v>324</v>
      </c>
      <c r="O227" s="54">
        <f t="shared" si="38"/>
        <v>194.4</v>
      </c>
      <c r="P227" s="54">
        <f t="shared" si="39"/>
        <v>117.63057324840764</v>
      </c>
      <c r="Q227" s="54">
        <f t="shared" si="40"/>
        <v>206.36942675159236</v>
      </c>
      <c r="R227" s="54">
        <f t="shared" si="41"/>
        <v>129.6</v>
      </c>
      <c r="S227" s="55">
        <f t="shared" si="42"/>
        <v>-11.969426751592351</v>
      </c>
      <c r="T227" s="55">
        <f t="shared" si="43"/>
        <v>-11.969426751592351</v>
      </c>
      <c r="U227" t="s">
        <v>470</v>
      </c>
      <c r="V227" t="s">
        <v>471</v>
      </c>
      <c r="W227" t="s">
        <v>306</v>
      </c>
      <c r="X227" s="84" t="s">
        <v>497</v>
      </c>
      <c r="Y227" s="57" t="s">
        <v>419</v>
      </c>
    </row>
    <row r="228" spans="1:25" ht="15" x14ac:dyDescent="0.25">
      <c r="A228">
        <v>1.9</v>
      </c>
      <c r="B228">
        <v>1.97</v>
      </c>
      <c r="C228" s="43">
        <f t="shared" si="35"/>
        <v>3.3930002671653803E-2</v>
      </c>
      <c r="D228" s="44">
        <f>IF(OR($A228="",$B228=""),"",A228*'MPTO_working_2-way'!$G227)</f>
        <v>1.9644670050761421</v>
      </c>
      <c r="E228" s="46">
        <f>IF(OR($A228="",$B228=""),"",B228*'MPTO_working_2-way'!$G227)</f>
        <v>2.0368421052631578</v>
      </c>
      <c r="F228" s="44">
        <f>IF(OR($A228="",$B228=""),"",'MPTO_working_2-way'!D227)</f>
        <v>1.9632835038027801</v>
      </c>
      <c r="G228" s="46">
        <f>IF(OR($A228="",$B228=""),"",'MPTO_working_2-way'!E227)</f>
        <v>2.0381159814865235</v>
      </c>
      <c r="H228" s="44">
        <f>IF(OR($A228="",$B228=""),"",'OddsRatio_working_2-way'!M227)</f>
        <v>1.963241948601903</v>
      </c>
      <c r="I228" s="44">
        <f>IF(OR($A228="",$B228=""),"",'OddsRatio_working_2-way'!N227)</f>
        <v>2.0381607668264961</v>
      </c>
      <c r="J228" s="44">
        <f>IF('Log_working_2-way'!$D227="","",A228^('Log_working_2-way'!$D227))</f>
        <v>1.9627034600020314</v>
      </c>
      <c r="K228" s="46">
        <f>IF('Log_working_2-way'!$D227="","",B228^('Log_working_2-way'!$D227))</f>
        <v>2.0387414625037734</v>
      </c>
      <c r="L228" s="53">
        <f t="shared" si="36"/>
        <v>0.50904392764857886</v>
      </c>
      <c r="M228" s="53">
        <f t="shared" si="37"/>
        <v>0.49095607235142119</v>
      </c>
      <c r="N228" s="54">
        <v>325</v>
      </c>
      <c r="O228" s="54">
        <f t="shared" si="38"/>
        <v>153.94736842105263</v>
      </c>
      <c r="P228" s="54">
        <f t="shared" si="39"/>
        <v>160.02538071065987</v>
      </c>
      <c r="Q228" s="54">
        <f t="shared" si="40"/>
        <v>164.9746192893401</v>
      </c>
      <c r="R228" s="54">
        <f t="shared" si="41"/>
        <v>171.05263157894737</v>
      </c>
      <c r="S228" s="55">
        <f t="shared" si="42"/>
        <v>-11.027250868287467</v>
      </c>
      <c r="T228" s="55">
        <f t="shared" si="43"/>
        <v>-11.027250868287496</v>
      </c>
      <c r="U228" t="s">
        <v>472</v>
      </c>
      <c r="V228" t="s">
        <v>441</v>
      </c>
      <c r="W228" t="s">
        <v>306</v>
      </c>
      <c r="X228" s="84" t="s">
        <v>497</v>
      </c>
      <c r="Y228" s="57" t="s">
        <v>421</v>
      </c>
    </row>
    <row r="229" spans="1:25" ht="15" x14ac:dyDescent="0.25">
      <c r="A229">
        <v>1.83</v>
      </c>
      <c r="B229">
        <v>1.96</v>
      </c>
      <c r="C229" s="43">
        <f t="shared" si="35"/>
        <v>5.6652169064347113E-2</v>
      </c>
      <c r="D229" s="44">
        <f>IF(OR($A229="",$B229=""),"",A229*'MPTO_working_2-way'!$G228)</f>
        <v>1.9336734693877553</v>
      </c>
      <c r="E229" s="46">
        <f>IF(OR($A229="",$B229=""),"",B229*'MPTO_working_2-way'!$G228)</f>
        <v>2.0710382513661205</v>
      </c>
      <c r="F229" s="44">
        <f>IF(OR($A229="",$B229=""),"",'MPTO_working_2-way'!D228)</f>
        <v>1.9300473525613433</v>
      </c>
      <c r="G229" s="46">
        <f>IF(OR($A229="",$B229=""),"",'MPTO_working_2-way'!E228)</f>
        <v>2.0752140708169406</v>
      </c>
      <c r="H229" s="44">
        <f>IF(OR($A229="",$B229=""),"",'OddsRatio_working_2-way'!M228)</f>
        <v>1.9298297335175583</v>
      </c>
      <c r="I229" s="44">
        <f>IF(OR($A229="",$B229=""),"",'OddsRatio_working_2-way'!N228)</f>
        <v>2.0754657158757301</v>
      </c>
      <c r="J229" s="44">
        <f>IF('Log_working_2-way'!$D228="","",A229^('Log_working_2-way'!$D228))</f>
        <v>1.9281502318444717</v>
      </c>
      <c r="K229" s="46">
        <f>IF('Log_working_2-way'!$D228="","",B229^('Log_working_2-way'!$D228))</f>
        <v>2.0774117871093178</v>
      </c>
      <c r="L229" s="53">
        <f t="shared" si="36"/>
        <v>0.51715039577836408</v>
      </c>
      <c r="M229" s="53">
        <f t="shared" si="37"/>
        <v>0.48284960422163581</v>
      </c>
      <c r="N229" s="54">
        <v>326</v>
      </c>
      <c r="O229" s="54">
        <f t="shared" si="38"/>
        <v>147.85792349726776</v>
      </c>
      <c r="P229" s="54">
        <f t="shared" si="39"/>
        <v>159.67346938775512</v>
      </c>
      <c r="Q229" s="54">
        <f t="shared" si="40"/>
        <v>166.32653061224491</v>
      </c>
      <c r="R229" s="54">
        <f t="shared" si="41"/>
        <v>178.14207650273221</v>
      </c>
      <c r="S229" s="55">
        <f t="shared" si="42"/>
        <v>-18.468607114977146</v>
      </c>
      <c r="T229" s="55">
        <f t="shared" si="43"/>
        <v>-18.46860711497709</v>
      </c>
      <c r="U229" t="s">
        <v>473</v>
      </c>
      <c r="V229" t="s">
        <v>474</v>
      </c>
      <c r="W229" t="s">
        <v>307</v>
      </c>
      <c r="X229" s="84" t="s">
        <v>497</v>
      </c>
      <c r="Y229" s="57" t="s">
        <v>433</v>
      </c>
    </row>
    <row r="230" spans="1:25" ht="15" x14ac:dyDescent="0.25">
      <c r="A230">
        <v>1.74</v>
      </c>
      <c r="B230">
        <v>2.06</v>
      </c>
      <c r="C230" s="43">
        <f t="shared" si="35"/>
        <v>6.0149536882044385E-2</v>
      </c>
      <c r="D230" s="44">
        <f>IF(OR($A230="",$B230=""),"",A230*'MPTO_working_2-way'!$G229)</f>
        <v>1.8446601941747571</v>
      </c>
      <c r="E230" s="46">
        <f>IF(OR($A230="",$B230=""),"",B230*'MPTO_working_2-way'!$G229)</f>
        <v>2.1839080459770113</v>
      </c>
      <c r="F230" s="44">
        <f>IF(OR($A230="",$B230=""),"",'MPTO_working_2-way'!D229)</f>
        <v>1.8360823686097734</v>
      </c>
      <c r="G230" s="46">
        <f>IF(OR($A230="",$B230=""),"",'MPTO_working_2-way'!E229)</f>
        <v>2.1960544050974145</v>
      </c>
      <c r="H230" s="44">
        <f>IF(OR($A230="",$B230=""),"",'OddsRatio_working_2-way'!M229)</f>
        <v>1.835531691527718</v>
      </c>
      <c r="I230" s="44">
        <f>IF(OR($A230="",$B230=""),"",'OddsRatio_working_2-way'!N229)</f>
        <v>2.1968426932694332</v>
      </c>
      <c r="J230" s="44">
        <f>IF('Log_working_2-way'!$D229="","",A230^('Log_working_2-way'!$D229))</f>
        <v>1.8315601595017781</v>
      </c>
      <c r="K230" s="46">
        <f>IF('Log_working_2-way'!$D229="","",B230^('Log_working_2-way'!$D229))</f>
        <v>2.202558814980613</v>
      </c>
      <c r="L230" s="53">
        <f t="shared" si="36"/>
        <v>0.54210526315789476</v>
      </c>
      <c r="M230" s="53">
        <f t="shared" si="37"/>
        <v>0.4578947368421053</v>
      </c>
      <c r="N230" s="54">
        <v>327</v>
      </c>
      <c r="O230" s="54">
        <f t="shared" si="38"/>
        <v>139.06896551724139</v>
      </c>
      <c r="P230" s="54">
        <f t="shared" si="39"/>
        <v>168.26213592233009</v>
      </c>
      <c r="Q230" s="54">
        <f t="shared" si="40"/>
        <v>158.73786407766991</v>
      </c>
      <c r="R230" s="54">
        <f t="shared" si="41"/>
        <v>187.93103448275861</v>
      </c>
      <c r="S230" s="55">
        <f t="shared" si="42"/>
        <v>-19.668898560428516</v>
      </c>
      <c r="T230" s="55">
        <f t="shared" si="43"/>
        <v>-19.668898560428516</v>
      </c>
      <c r="U230" t="s">
        <v>475</v>
      </c>
      <c r="V230" t="s">
        <v>476</v>
      </c>
      <c r="W230" t="s">
        <v>307</v>
      </c>
      <c r="X230" s="84" t="s">
        <v>497</v>
      </c>
      <c r="Y230" s="57" t="s">
        <v>434</v>
      </c>
    </row>
    <row r="231" spans="1:25" s="50" customFormat="1" ht="15" x14ac:dyDescent="0.25">
      <c r="A231">
        <v>1.78</v>
      </c>
      <c r="B231">
        <v>2.14</v>
      </c>
      <c r="C231" s="43">
        <f t="shared" si="35"/>
        <v>2.908747243515708E-2</v>
      </c>
      <c r="D231" s="44">
        <f>IF(OR($A231="",$B231=""),"",A231*'MPTO_working_2-way'!$G230)</f>
        <v>1.8317757009345796</v>
      </c>
      <c r="E231" s="46">
        <f>IF(OR($A231="",$B231=""),"",B231*'MPTO_working_2-way'!$G230)</f>
        <v>2.2022471910112364</v>
      </c>
      <c r="F231" s="44">
        <f>IF(OR($A231="",$B231=""),"",'MPTO_working_2-way'!D230)</f>
        <v>1.8273049985608751</v>
      </c>
      <c r="G231" s="46">
        <f>IF(OR($A231="",$B231=""),"",'MPTO_working_2-way'!E230)</f>
        <v>2.2087440565928333</v>
      </c>
      <c r="H231" s="44">
        <f>IF(OR($A231="",$B231=""),"",'OddsRatio_working_2-way'!M230)</f>
        <v>1.8271701918685113</v>
      </c>
      <c r="I231" s="44">
        <f>IF(OR($A231="",$B231=""),"",'OddsRatio_working_2-way'!N230)</f>
        <v>2.2089410496539781</v>
      </c>
      <c r="J231" s="44">
        <f>IF('Log_working_2-way'!$D230="","",A231^('Log_working_2-way'!$D230))</f>
        <v>1.8251471689098502</v>
      </c>
      <c r="K231" s="46">
        <f>IF('Log_working_2-way'!$D230="","",B231^('Log_working_2-way'!$D230))</f>
        <v>2.2119050245559748</v>
      </c>
      <c r="L231" s="53">
        <f t="shared" si="36"/>
        <v>0.54591836734693866</v>
      </c>
      <c r="M231" s="53">
        <f t="shared" si="37"/>
        <v>0.45408163265306112</v>
      </c>
      <c r="N231" s="54">
        <v>328</v>
      </c>
      <c r="O231" s="54">
        <f t="shared" si="38"/>
        <v>143.7303370786517</v>
      </c>
      <c r="P231" s="54">
        <f t="shared" si="39"/>
        <v>174.72897196261687</v>
      </c>
      <c r="Q231" s="54">
        <f t="shared" si="40"/>
        <v>153.27102803738319</v>
      </c>
      <c r="R231" s="54">
        <f t="shared" si="41"/>
        <v>184.26966292134833</v>
      </c>
      <c r="S231" s="55">
        <f t="shared" si="42"/>
        <v>-9.5406909587314885</v>
      </c>
      <c r="T231" s="55">
        <f t="shared" si="43"/>
        <v>-9.5406909587314601</v>
      </c>
      <c r="U231" t="s">
        <v>246</v>
      </c>
      <c r="V231" t="s">
        <v>281</v>
      </c>
      <c r="W231" t="s">
        <v>308</v>
      </c>
      <c r="X231" s="84" t="s">
        <v>497</v>
      </c>
      <c r="Y231" s="57" t="s">
        <v>428</v>
      </c>
    </row>
    <row r="232" spans="1:25" ht="15" x14ac:dyDescent="0.25">
      <c r="A232">
        <v>1.6</v>
      </c>
      <c r="B232">
        <v>2.4900000000000002</v>
      </c>
      <c r="C232" s="43">
        <f t="shared" ref="C232:C295" si="44">IF(OR($A232="",$B232=""),"",(1/A232)+(1/B232)-1)</f>
        <v>2.6606425702811132E-2</v>
      </c>
      <c r="D232" s="44">
        <f>IF(OR($A232="",$B232=""),"",A232*'MPTO_working_2-way'!$G231)</f>
        <v>1.642570281124498</v>
      </c>
      <c r="E232" s="46">
        <f>IF(OR($A232="",$B232=""),"",B232*'MPTO_working_2-way'!$G231)</f>
        <v>2.5562499999999999</v>
      </c>
      <c r="F232" s="44">
        <f>IF(OR($A232="",$B232=""),"",'MPTO_working_2-way'!D231)</f>
        <v>1.6347968814115716</v>
      </c>
      <c r="G232" s="46">
        <f>IF(OR($A232="",$B232=""),"",'MPTO_working_2-way'!E231)</f>
        <v>2.5753070458952809</v>
      </c>
      <c r="H232" s="44">
        <f>IF(OR($A232="",$B232=""),"",'OddsRatio_working_2-way'!M231)</f>
        <v>1.6345743169703524</v>
      </c>
      <c r="I232" s="44">
        <f>IF(OR($A232="",$B232=""),"",'OddsRatio_working_2-way'!N231)</f>
        <v>2.5758595538097082</v>
      </c>
      <c r="J232" s="44">
        <f>IF('Log_working_2-way'!$D231="","",A232^('Log_working_2-way'!$D231))</f>
        <v>1.6310520901344163</v>
      </c>
      <c r="K232" s="46">
        <f>IF('Log_working_2-way'!$D231="","",B232^('Log_working_2-way'!$D231))</f>
        <v>2.5846552378694785</v>
      </c>
      <c r="L232" s="53">
        <f t="shared" ref="L232:L295" si="45">(1/D232)</f>
        <v>0.60880195599022002</v>
      </c>
      <c r="M232" s="53">
        <f t="shared" ref="M232:M295" si="46">(1/E232)</f>
        <v>0.39119804400977998</v>
      </c>
      <c r="N232" s="54">
        <v>329</v>
      </c>
      <c r="O232" s="54">
        <f t="shared" ref="O232:O295" si="47">(1/A232)*((N232*A232)-N232)</f>
        <v>123.37499999999999</v>
      </c>
      <c r="P232" s="54">
        <f t="shared" ref="P232:P295" si="48">(1/B232)*((N232*B232)-N232)</f>
        <v>196.8714859437751</v>
      </c>
      <c r="Q232" s="54">
        <f t="shared" ref="Q232:Q295" si="49">(1/B232)*N232</f>
        <v>132.12851405622487</v>
      </c>
      <c r="R232" s="54">
        <f t="shared" ref="R232:R295" si="50">(1/A232)*N232</f>
        <v>205.625</v>
      </c>
      <c r="S232" s="55">
        <f t="shared" ref="S232:S295" si="51">O232-Q232</f>
        <v>-8.753514056224887</v>
      </c>
      <c r="T232" s="55">
        <f t="shared" ref="T232:T295" si="52">P232-R232</f>
        <v>-8.7535140562249012</v>
      </c>
      <c r="U232" t="s">
        <v>279</v>
      </c>
      <c r="V232" t="s">
        <v>287</v>
      </c>
      <c r="W232" t="s">
        <v>308</v>
      </c>
      <c r="X232" s="84" t="s">
        <v>497</v>
      </c>
      <c r="Y232" s="57" t="s">
        <v>431</v>
      </c>
    </row>
    <row r="233" spans="1:25" ht="15" x14ac:dyDescent="0.25">
      <c r="A233">
        <v>2.16</v>
      </c>
      <c r="B233">
        <v>1.72</v>
      </c>
      <c r="C233" s="43">
        <f t="shared" si="44"/>
        <v>4.4358311800172245E-2</v>
      </c>
      <c r="D233" s="44">
        <f>IF(OR($A233="",$B233=""),"",A233*'MPTO_working_2-way'!$G232)</f>
        <v>2.2558139534883721</v>
      </c>
      <c r="E233" s="46">
        <f>IF(OR($A233="",$B233=""),"",B233*'MPTO_working_2-way'!$G232)</f>
        <v>1.7962962962962963</v>
      </c>
      <c r="F233" s="44">
        <f>IF(OR($A233="",$B233=""),"",'MPTO_working_2-way'!D232)</f>
        <v>2.2686858817782118</v>
      </c>
      <c r="G233" s="46">
        <f>IF(OR($A233="",$B233=""),"",'MPTO_working_2-way'!E232)</f>
        <v>1.7882171736619177</v>
      </c>
      <c r="H233" s="44">
        <f>IF(OR($A233="",$B233=""),"",'OddsRatio_working_2-way'!M232)</f>
        <v>2.2692955176439846</v>
      </c>
      <c r="I233" s="44">
        <f>IF(OR($A233="",$B233=""),"",'OddsRatio_working_2-way'!N232)</f>
        <v>1.7878385971583355</v>
      </c>
      <c r="J233" s="44">
        <f>IF('Log_working_2-way'!$D232="","",A233^('Log_working_2-way'!$D232))</f>
        <v>2.2752758866273552</v>
      </c>
      <c r="K233" s="46">
        <f>IF('Log_working_2-way'!$D232="","",B233^('Log_working_2-way'!$D232))</f>
        <v>1.7841440510917015</v>
      </c>
      <c r="L233" s="53">
        <f t="shared" si="45"/>
        <v>0.44329896907216493</v>
      </c>
      <c r="M233" s="53">
        <f t="shared" si="46"/>
        <v>0.55670103092783507</v>
      </c>
      <c r="N233" s="54">
        <v>330</v>
      </c>
      <c r="O233" s="54">
        <f t="shared" si="47"/>
        <v>177.22222222222223</v>
      </c>
      <c r="P233" s="54">
        <f t="shared" si="48"/>
        <v>138.13953488372096</v>
      </c>
      <c r="Q233" s="54">
        <f t="shared" si="49"/>
        <v>191.86046511627907</v>
      </c>
      <c r="R233" s="54">
        <f t="shared" si="50"/>
        <v>152.77777777777777</v>
      </c>
      <c r="S233" s="55">
        <f t="shared" si="51"/>
        <v>-14.638242894056845</v>
      </c>
      <c r="T233" s="55">
        <f t="shared" si="52"/>
        <v>-14.638242894056816</v>
      </c>
      <c r="U233" t="s">
        <v>252</v>
      </c>
      <c r="V233" t="s">
        <v>235</v>
      </c>
      <c r="W233" t="s">
        <v>309</v>
      </c>
      <c r="X233" s="84" t="s">
        <v>497</v>
      </c>
      <c r="Y233" s="57" t="s">
        <v>419</v>
      </c>
    </row>
    <row r="234" spans="1:25" ht="15" x14ac:dyDescent="0.25">
      <c r="A234">
        <v>2.4</v>
      </c>
      <c r="B234">
        <v>1.6</v>
      </c>
      <c r="C234" s="43">
        <f t="shared" si="44"/>
        <v>4.1666666666666741E-2</v>
      </c>
      <c r="D234" s="44">
        <f>IF(OR($A234="",$B234=""),"",A234*'MPTO_working_2-way'!$G233)</f>
        <v>2.5</v>
      </c>
      <c r="E234" s="46">
        <f>IF(OR($A234="",$B234=""),"",B234*'MPTO_working_2-way'!$G233)</f>
        <v>1.666666666666667</v>
      </c>
      <c r="F234" s="44">
        <f>IF(OR($A234="",$B234=""),"",'MPTO_working_2-way'!D233)</f>
        <v>2.5263157894736841</v>
      </c>
      <c r="G234" s="46">
        <f>IF(OR($A234="",$B234=""),"",'MPTO_working_2-way'!E233)</f>
        <v>1.6551724137931036</v>
      </c>
      <c r="H234" s="44">
        <f>IF(OR($A234="",$B234=""),"",'OddsRatio_working_2-way'!M233)</f>
        <v>2.5275252316519468</v>
      </c>
      <c r="I234" s="44">
        <f>IF(OR($A234="",$B234=""),"",'OddsRatio_working_2-way'!N233)</f>
        <v>1.6546536707079771</v>
      </c>
      <c r="J234" s="44">
        <f>IF('Log_working_2-way'!$D233="","",A234^('Log_working_2-way'!$D233))</f>
        <v>2.5398728286377308</v>
      </c>
      <c r="K234" s="46">
        <f>IF('Log_working_2-way'!$D233="","",B234^('Log_working_2-way'!$D233))</f>
        <v>1.6494042763805412</v>
      </c>
      <c r="L234" s="53">
        <f t="shared" si="45"/>
        <v>0.4</v>
      </c>
      <c r="M234" s="53">
        <f t="shared" si="46"/>
        <v>0.59999999999999987</v>
      </c>
      <c r="N234" s="54">
        <v>331</v>
      </c>
      <c r="O234" s="54">
        <f t="shared" si="47"/>
        <v>193.08333333333334</v>
      </c>
      <c r="P234" s="54">
        <f t="shared" si="48"/>
        <v>124.12500000000001</v>
      </c>
      <c r="Q234" s="54">
        <f t="shared" si="49"/>
        <v>206.875</v>
      </c>
      <c r="R234" s="54">
        <f t="shared" si="50"/>
        <v>137.91666666666669</v>
      </c>
      <c r="S234" s="55">
        <f t="shared" si="51"/>
        <v>-13.791666666666657</v>
      </c>
      <c r="T234" s="55">
        <f t="shared" si="52"/>
        <v>-13.791666666666671</v>
      </c>
      <c r="U234" t="s">
        <v>236</v>
      </c>
      <c r="V234" t="s">
        <v>234</v>
      </c>
      <c r="W234" t="s">
        <v>309</v>
      </c>
      <c r="X234" s="84" t="s">
        <v>497</v>
      </c>
      <c r="Y234" s="57" t="s">
        <v>429</v>
      </c>
    </row>
    <row r="235" spans="1:25" ht="15" x14ac:dyDescent="0.25">
      <c r="A235">
        <v>2.72</v>
      </c>
      <c r="B235">
        <v>1.48</v>
      </c>
      <c r="C235" s="43">
        <f t="shared" si="44"/>
        <v>4.3322734499205096E-2</v>
      </c>
      <c r="D235" s="44">
        <f>IF(OR($A235="",$B235=""),"",A235*'MPTO_working_2-way'!$G234)</f>
        <v>2.8378378378378382</v>
      </c>
      <c r="E235" s="46">
        <f>IF(OR($A235="",$B235=""),"",B235*'MPTO_working_2-way'!$G234)</f>
        <v>1.5441176470588236</v>
      </c>
      <c r="F235" s="44">
        <f>IF(OR($A235="",$B235=""),"",'MPTO_working_2-way'!D234)</f>
        <v>2.8902929350947737</v>
      </c>
      <c r="G235" s="46">
        <f>IF(OR($A235="",$B235=""),"",'MPTO_working_2-way'!E234)</f>
        <v>1.5290185353995747</v>
      </c>
      <c r="H235" s="44">
        <f>IF(OR($A235="",$B235=""),"",'OddsRatio_working_2-way'!M234)</f>
        <v>2.8929694486000916</v>
      </c>
      <c r="I235" s="44">
        <f>IF(OR($A235="",$B235=""),"",'OddsRatio_working_2-way'!N234)</f>
        <v>1.5282705437953743</v>
      </c>
      <c r="J235" s="44">
        <f>IF('Log_working_2-way'!$D234="","",A235^('Log_working_2-way'!$D234))</f>
        <v>2.9181384616579691</v>
      </c>
      <c r="K235" s="46">
        <f>IF('Log_working_2-way'!$D234="","",B235^('Log_working_2-way'!$D234))</f>
        <v>1.5213387980001232</v>
      </c>
      <c r="L235" s="53">
        <f t="shared" si="45"/>
        <v>0.35238095238095235</v>
      </c>
      <c r="M235" s="53">
        <f t="shared" si="46"/>
        <v>0.64761904761904754</v>
      </c>
      <c r="N235" s="54">
        <v>332</v>
      </c>
      <c r="O235" s="54">
        <f t="shared" si="47"/>
        <v>209.94117647058826</v>
      </c>
      <c r="P235" s="54">
        <f t="shared" si="48"/>
        <v>107.67567567567568</v>
      </c>
      <c r="Q235" s="54">
        <f t="shared" si="49"/>
        <v>224.32432432432432</v>
      </c>
      <c r="R235" s="54">
        <f t="shared" si="50"/>
        <v>122.05882352941175</v>
      </c>
      <c r="S235" s="55">
        <f t="shared" si="51"/>
        <v>-14.383147853736062</v>
      </c>
      <c r="T235" s="55">
        <f t="shared" si="52"/>
        <v>-14.383147853736077</v>
      </c>
      <c r="U235" t="s">
        <v>224</v>
      </c>
      <c r="V235" t="s">
        <v>231</v>
      </c>
      <c r="W235" t="s">
        <v>309</v>
      </c>
      <c r="X235" s="84" t="s">
        <v>497</v>
      </c>
      <c r="Y235" s="57" t="s">
        <v>427</v>
      </c>
    </row>
    <row r="236" spans="1:25" ht="15" x14ac:dyDescent="0.25">
      <c r="A236">
        <v>2.72</v>
      </c>
      <c r="B236">
        <v>1.48</v>
      </c>
      <c r="C236" s="43">
        <f t="shared" si="44"/>
        <v>4.3322734499205096E-2</v>
      </c>
      <c r="D236" s="44">
        <f>IF(OR($A236="",$B236=""),"",A236*'MPTO_working_2-way'!$G235)</f>
        <v>2.8378378378378382</v>
      </c>
      <c r="E236" s="46">
        <f>IF(OR($A236="",$B236=""),"",B236*'MPTO_working_2-way'!$G235)</f>
        <v>1.5441176470588236</v>
      </c>
      <c r="F236" s="44">
        <f>IF(OR($A236="",$B236=""),"",'MPTO_working_2-way'!D235)</f>
        <v>2.8902929350947737</v>
      </c>
      <c r="G236" s="46">
        <f>IF(OR($A236="",$B236=""),"",'MPTO_working_2-way'!E235)</f>
        <v>1.5290185353995747</v>
      </c>
      <c r="H236" s="44">
        <f>IF(OR($A236="",$B236=""),"",'OddsRatio_working_2-way'!M235)</f>
        <v>2.8929694486000916</v>
      </c>
      <c r="I236" s="44">
        <f>IF(OR($A236="",$B236=""),"",'OddsRatio_working_2-way'!N235)</f>
        <v>1.5282705437953743</v>
      </c>
      <c r="J236" s="44">
        <f>IF('Log_working_2-way'!$D235="","",A236^('Log_working_2-way'!$D235))</f>
        <v>2.9181384616579691</v>
      </c>
      <c r="K236" s="46">
        <f>IF('Log_working_2-way'!$D235="","",B236^('Log_working_2-way'!$D235))</f>
        <v>1.5213387980001232</v>
      </c>
      <c r="L236" s="53">
        <f t="shared" si="45"/>
        <v>0.35238095238095235</v>
      </c>
      <c r="M236" s="53">
        <f t="shared" si="46"/>
        <v>0.64761904761904754</v>
      </c>
      <c r="N236" s="54">
        <v>333</v>
      </c>
      <c r="O236" s="54">
        <f t="shared" si="47"/>
        <v>210.57352941176472</v>
      </c>
      <c r="P236" s="54">
        <f t="shared" si="48"/>
        <v>107.99999999999999</v>
      </c>
      <c r="Q236" s="54">
        <f t="shared" si="49"/>
        <v>225</v>
      </c>
      <c r="R236" s="54">
        <f t="shared" si="50"/>
        <v>122.42647058823529</v>
      </c>
      <c r="S236" s="55">
        <f t="shared" si="51"/>
        <v>-14.426470588235276</v>
      </c>
      <c r="T236" s="55">
        <f t="shared" si="52"/>
        <v>-14.426470588235304</v>
      </c>
      <c r="U236" t="s">
        <v>239</v>
      </c>
      <c r="V236" t="s">
        <v>253</v>
      </c>
      <c r="W236" t="s">
        <v>309</v>
      </c>
      <c r="X236" s="84" t="s">
        <v>497</v>
      </c>
      <c r="Y236" s="57" t="s">
        <v>419</v>
      </c>
    </row>
    <row r="237" spans="1:25" ht="15" x14ac:dyDescent="0.25">
      <c r="A237">
        <v>1.88</v>
      </c>
      <c r="B237">
        <v>1.96</v>
      </c>
      <c r="C237" s="43">
        <f t="shared" si="44"/>
        <v>4.2118975249674229E-2</v>
      </c>
      <c r="D237" s="44">
        <f>IF(OR($A237="",$B237=""),"",A237*'MPTO_working_2-way'!$G236)</f>
        <v>1.9591836734693875</v>
      </c>
      <c r="E237" s="46">
        <f>IF(OR($A237="",$B237=""),"",B237*'MPTO_working_2-way'!$G236)</f>
        <v>2.0425531914893615</v>
      </c>
      <c r="F237" s="44">
        <f>IF(OR($A237="",$B237=""),"",'MPTO_working_2-way'!D236)</f>
        <v>1.9575010624734379</v>
      </c>
      <c r="G237" s="46">
        <f>IF(OR($A237="",$B237=""),"",'MPTO_working_2-way'!E236)</f>
        <v>2.044385264092321</v>
      </c>
      <c r="H237" s="44">
        <f>IF(OR($A237="",$B237=""),"",'OddsRatio_working_2-way'!M236)</f>
        <v>1.9574271077563381</v>
      </c>
      <c r="I237" s="44">
        <f>IF(OR($A237="",$B237=""),"",'OddsRatio_working_2-way'!N236)</f>
        <v>2.0444659357341863</v>
      </c>
      <c r="J237" s="44">
        <f>IF('Log_working_2-way'!$D236="","",A237^('Log_working_2-way'!$D236))</f>
        <v>1.9566564264322122</v>
      </c>
      <c r="K237" s="46">
        <f>IF('Log_working_2-way'!$D236="","",B237^('Log_working_2-way'!$D236))</f>
        <v>2.0453073562984208</v>
      </c>
      <c r="L237" s="53">
        <f t="shared" si="45"/>
        <v>0.51041666666666674</v>
      </c>
      <c r="M237" s="53">
        <f t="shared" si="46"/>
        <v>0.48958333333333337</v>
      </c>
      <c r="N237" s="54">
        <v>334</v>
      </c>
      <c r="O237" s="54">
        <f t="shared" si="47"/>
        <v>156.34042553191486</v>
      </c>
      <c r="P237" s="54">
        <f t="shared" si="48"/>
        <v>163.59183673469389</v>
      </c>
      <c r="Q237" s="54">
        <f t="shared" si="49"/>
        <v>170.40816326530611</v>
      </c>
      <c r="R237" s="54">
        <f t="shared" si="50"/>
        <v>177.65957446808511</v>
      </c>
      <c r="S237" s="55">
        <f t="shared" si="51"/>
        <v>-14.067737733391255</v>
      </c>
      <c r="T237" s="55">
        <f t="shared" si="52"/>
        <v>-14.067737733391226</v>
      </c>
      <c r="U237" t="s">
        <v>226</v>
      </c>
      <c r="V237" t="s">
        <v>233</v>
      </c>
      <c r="W237" t="s">
        <v>309</v>
      </c>
      <c r="X237" s="84" t="s">
        <v>497</v>
      </c>
      <c r="Y237" s="57" t="s">
        <v>502</v>
      </c>
    </row>
    <row r="238" spans="1:25" ht="15" x14ac:dyDescent="0.25">
      <c r="A238">
        <v>2.5499999999999998</v>
      </c>
      <c r="B238">
        <v>1.54</v>
      </c>
      <c r="C238" s="43">
        <f t="shared" si="44"/>
        <v>4.1507512095747323E-2</v>
      </c>
      <c r="D238" s="44">
        <f>IF(OR($A238="",$B238=""),"",A238*'MPTO_working_2-way'!$G237)</f>
        <v>2.6558441558441555</v>
      </c>
      <c r="E238" s="46">
        <f>IF(OR($A238="",$B238=""),"",B238*'MPTO_working_2-way'!$G237)</f>
        <v>1.6039215686274508</v>
      </c>
      <c r="F238" s="44">
        <f>IF(OR($A238="",$B238=""),"",'MPTO_working_2-way'!D237)</f>
        <v>2.692492286595817</v>
      </c>
      <c r="G238" s="46">
        <f>IF(OR($A238="",$B238=""),"",'MPTO_working_2-way'!E237)</f>
        <v>1.5908446424954426</v>
      </c>
      <c r="H238" s="44">
        <f>IF(OR($A238="",$B238=""),"",'OddsRatio_working_2-way'!M237)</f>
        <v>2.6942167424418777</v>
      </c>
      <c r="I238" s="44">
        <f>IF(OR($A238="",$B238=""),"",'OddsRatio_working_2-way'!N237)</f>
        <v>1.5902432522055576</v>
      </c>
      <c r="J238" s="44">
        <f>IF('Log_working_2-way'!$D237="","",A238^('Log_working_2-way'!$D237))</f>
        <v>2.7115623684765842</v>
      </c>
      <c r="K238" s="46">
        <f>IF('Log_working_2-way'!$D237="","",B238^('Log_working_2-way'!$D237))</f>
        <v>1.5842615018986619</v>
      </c>
      <c r="L238" s="53">
        <f t="shared" si="45"/>
        <v>0.37652811735941327</v>
      </c>
      <c r="M238" s="53">
        <f t="shared" si="46"/>
        <v>0.62347188264058684</v>
      </c>
      <c r="N238" s="54">
        <v>335</v>
      </c>
      <c r="O238" s="54">
        <f t="shared" si="47"/>
        <v>203.62745098039213</v>
      </c>
      <c r="P238" s="54">
        <f t="shared" si="48"/>
        <v>117.46753246753245</v>
      </c>
      <c r="Q238" s="54">
        <f t="shared" si="49"/>
        <v>217.53246753246754</v>
      </c>
      <c r="R238" s="54">
        <f t="shared" si="50"/>
        <v>131.37254901960787</v>
      </c>
      <c r="S238" s="55">
        <f t="shared" si="51"/>
        <v>-13.905016552075409</v>
      </c>
      <c r="T238" s="55">
        <f t="shared" si="52"/>
        <v>-13.905016552075423</v>
      </c>
      <c r="U238" t="s">
        <v>228</v>
      </c>
      <c r="V238" t="s">
        <v>237</v>
      </c>
      <c r="W238" t="s">
        <v>309</v>
      </c>
      <c r="X238" s="84" t="s">
        <v>497</v>
      </c>
      <c r="Y238" s="57" t="s">
        <v>433</v>
      </c>
    </row>
    <row r="239" spans="1:25" ht="15" x14ac:dyDescent="0.25">
      <c r="A239">
        <v>2.13</v>
      </c>
      <c r="B239">
        <v>1.75</v>
      </c>
      <c r="C239" s="43">
        <f t="shared" si="44"/>
        <v>4.091213950368866E-2</v>
      </c>
      <c r="D239" s="44">
        <f>IF(OR($A239="",$B239=""),"",A239*'MPTO_working_2-way'!$G238)</f>
        <v>2.2171428571428566</v>
      </c>
      <c r="E239" s="46">
        <f>IF(OR($A239="",$B239=""),"",B239*'MPTO_working_2-way'!$G238)</f>
        <v>1.821596244131455</v>
      </c>
      <c r="F239" s="44">
        <f>IF(OR($A239="",$B239=""),"",'MPTO_working_2-way'!D238)</f>
        <v>2.2270351008215079</v>
      </c>
      <c r="G239" s="46">
        <f>IF(OR($A239="",$B239=""),"",'MPTO_working_2-way'!E238)</f>
        <v>1.8149726110772972</v>
      </c>
      <c r="H239" s="44">
        <f>IF(OR($A239="",$B239=""),"",'OddsRatio_working_2-way'!M238)</f>
        <v>2.2274635093014643</v>
      </c>
      <c r="I239" s="44">
        <f>IF(OR($A239="",$B239=""),"",'OddsRatio_working_2-way'!N238)</f>
        <v>1.814688169890353</v>
      </c>
      <c r="J239" s="44">
        <f>IF('Log_working_2-way'!$D238="","",A239^('Log_working_2-way'!$D238))</f>
        <v>2.2320342511460129</v>
      </c>
      <c r="K239" s="46">
        <f>IF('Log_working_2-way'!$D238="","",B239^('Log_working_2-way'!$D238))</f>
        <v>1.8116657463618295</v>
      </c>
      <c r="L239" s="53">
        <f t="shared" si="45"/>
        <v>0.45103092783505166</v>
      </c>
      <c r="M239" s="53">
        <f t="shared" si="46"/>
        <v>0.54896907216494861</v>
      </c>
      <c r="N239" s="54">
        <v>336</v>
      </c>
      <c r="O239" s="54">
        <f t="shared" si="47"/>
        <v>178.25352112676055</v>
      </c>
      <c r="P239" s="54">
        <f t="shared" si="48"/>
        <v>144</v>
      </c>
      <c r="Q239" s="54">
        <f t="shared" si="49"/>
        <v>192</v>
      </c>
      <c r="R239" s="54">
        <f t="shared" si="50"/>
        <v>157.74647887323943</v>
      </c>
      <c r="S239" s="55">
        <f t="shared" si="51"/>
        <v>-13.746478873239454</v>
      </c>
      <c r="T239" s="55">
        <f t="shared" si="52"/>
        <v>-13.746478873239425</v>
      </c>
      <c r="U239" t="s">
        <v>250</v>
      </c>
      <c r="V239" t="s">
        <v>230</v>
      </c>
      <c r="W239" t="s">
        <v>309</v>
      </c>
      <c r="X239" s="84" t="s">
        <v>497</v>
      </c>
      <c r="Y239" s="57" t="s">
        <v>430</v>
      </c>
    </row>
    <row r="240" spans="1:25" ht="15" x14ac:dyDescent="0.25">
      <c r="A240">
        <v>2.37</v>
      </c>
      <c r="B240">
        <v>1.61</v>
      </c>
      <c r="C240" s="43">
        <f t="shared" si="44"/>
        <v>4.3058940692402459E-2</v>
      </c>
      <c r="D240" s="44">
        <f>IF(OR($A240="",$B240=""),"",A240*'MPTO_working_2-way'!$G239)</f>
        <v>2.4720496894409938</v>
      </c>
      <c r="E240" s="46">
        <f>IF(OR($A240="",$B240=""),"",B240*'MPTO_working_2-way'!$G239)</f>
        <v>1.6793248945147681</v>
      </c>
      <c r="F240" s="44">
        <f>IF(OR($A240="",$B240=""),"",'MPTO_working_2-way'!D239)</f>
        <v>2.4974310305331024</v>
      </c>
      <c r="G240" s="46">
        <f>IF(OR($A240="",$B240=""),"",'MPTO_working_2-way'!E239)</f>
        <v>1.667810389667155</v>
      </c>
      <c r="H240" s="44">
        <f>IF(OR($A240="",$B240=""),"",'OddsRatio_working_2-way'!M239)</f>
        <v>2.4986332571193874</v>
      </c>
      <c r="I240" s="44">
        <f>IF(OR($A240="",$B240=""),"",'OddsRatio_working_2-way'!N239)</f>
        <v>1.6672746619290704</v>
      </c>
      <c r="J240" s="44">
        <f>IF('Log_working_2-way'!$D239="","",A240^('Log_working_2-way'!$D239))</f>
        <v>2.510544822348487</v>
      </c>
      <c r="K240" s="46">
        <f>IF('Log_working_2-way'!$D239="","",B240^('Log_working_2-way'!$D239))</f>
        <v>1.6620127951216401</v>
      </c>
      <c r="L240" s="53">
        <f t="shared" si="45"/>
        <v>0.40452261306532661</v>
      </c>
      <c r="M240" s="53">
        <f t="shared" si="46"/>
        <v>0.59547738693467334</v>
      </c>
      <c r="N240" s="54">
        <v>337</v>
      </c>
      <c r="O240" s="54">
        <f t="shared" si="47"/>
        <v>194.80590717299577</v>
      </c>
      <c r="P240" s="54">
        <f t="shared" si="48"/>
        <v>127.68322981366461</v>
      </c>
      <c r="Q240" s="54">
        <f t="shared" si="49"/>
        <v>209.31677018633539</v>
      </c>
      <c r="R240" s="54">
        <f t="shared" si="50"/>
        <v>142.1940928270042</v>
      </c>
      <c r="S240" s="55">
        <f t="shared" si="51"/>
        <v>-14.510863013339616</v>
      </c>
      <c r="T240" s="55">
        <f t="shared" si="52"/>
        <v>-14.510863013339588</v>
      </c>
      <c r="U240" t="s">
        <v>229</v>
      </c>
      <c r="V240" t="s">
        <v>225</v>
      </c>
      <c r="W240" t="s">
        <v>309</v>
      </c>
      <c r="X240" s="84" t="s">
        <v>497</v>
      </c>
      <c r="Y240" s="57" t="s">
        <v>419</v>
      </c>
    </row>
    <row r="241" spans="1:25" ht="15" x14ac:dyDescent="0.25">
      <c r="A241">
        <v>2.4900000000000002</v>
      </c>
      <c r="B241">
        <v>1.56</v>
      </c>
      <c r="C241" s="43">
        <f t="shared" si="44"/>
        <v>4.26320667284521E-2</v>
      </c>
      <c r="D241" s="44">
        <f>IF(OR($A241="",$B241=""),"",A241*'MPTO_working_2-way'!$G240)</f>
        <v>2.5961538461538458</v>
      </c>
      <c r="E241" s="46">
        <f>IF(OR($A241="",$B241=""),"",B241*'MPTO_working_2-way'!$G240)</f>
        <v>1.6265060240963853</v>
      </c>
      <c r="F241" s="44">
        <f>IF(OR($A241="",$B241=""),"",'MPTO_working_2-way'!D240)</f>
        <v>2.6295694557270508</v>
      </c>
      <c r="G241" s="46">
        <f>IF(OR($A241="",$B241=""),"",'MPTO_working_2-way'!E240)</f>
        <v>1.6136590229312062</v>
      </c>
      <c r="H241" s="44">
        <f>IF(OR($A241="",$B241=""),"",'OddsRatio_working_2-way'!M240)</f>
        <v>2.6311696066670334</v>
      </c>
      <c r="I241" s="44">
        <f>IF(OR($A241="",$B241=""),"",'OddsRatio_working_2-way'!N240)</f>
        <v>1.6130570333782139</v>
      </c>
      <c r="J241" s="44">
        <f>IF('Log_working_2-way'!$D240="","",A241^('Log_working_2-way'!$D240))</f>
        <v>2.6469548581107705</v>
      </c>
      <c r="K241" s="46">
        <f>IF('Log_working_2-way'!$D240="","",B241^('Log_working_2-way'!$D240))</f>
        <v>1.607181183548904</v>
      </c>
      <c r="L241" s="53">
        <f t="shared" si="45"/>
        <v>0.38518518518518524</v>
      </c>
      <c r="M241" s="53">
        <f t="shared" si="46"/>
        <v>0.61481481481481493</v>
      </c>
      <c r="N241" s="54">
        <v>338</v>
      </c>
      <c r="O241" s="54">
        <f t="shared" si="47"/>
        <v>202.25702811244983</v>
      </c>
      <c r="P241" s="54">
        <f t="shared" si="48"/>
        <v>121.3333333333333</v>
      </c>
      <c r="Q241" s="54">
        <f t="shared" si="49"/>
        <v>216.66666666666666</v>
      </c>
      <c r="R241" s="54">
        <f t="shared" si="50"/>
        <v>135.74297188755017</v>
      </c>
      <c r="S241" s="55">
        <f t="shared" si="51"/>
        <v>-14.409638554216826</v>
      </c>
      <c r="T241" s="55">
        <f t="shared" si="52"/>
        <v>-14.409638554216869</v>
      </c>
      <c r="U241" t="s">
        <v>232</v>
      </c>
      <c r="V241" t="s">
        <v>227</v>
      </c>
      <c r="W241" t="s">
        <v>309</v>
      </c>
      <c r="X241" s="84" t="s">
        <v>497</v>
      </c>
      <c r="Y241" s="57" t="s">
        <v>427</v>
      </c>
    </row>
    <row r="242" spans="1:25" ht="15" x14ac:dyDescent="0.25">
      <c r="A242">
        <v>2.2200000000000002</v>
      </c>
      <c r="B242">
        <v>1.69</v>
      </c>
      <c r="C242" s="43">
        <f t="shared" si="44"/>
        <v>4.2166426781811372E-2</v>
      </c>
      <c r="D242" s="44">
        <f>IF(OR($A242="",$B242=""),"",A242*'MPTO_working_2-way'!$G241)</f>
        <v>2.3136094674556213</v>
      </c>
      <c r="E242" s="46">
        <f>IF(OR($A242="",$B242=""),"",B242*'MPTO_working_2-way'!$G241)</f>
        <v>1.7612612612612613</v>
      </c>
      <c r="F242" s="44">
        <f>IF(OR($A242="",$B242=""),"",'MPTO_working_2-way'!D241)</f>
        <v>2.3290086287168665</v>
      </c>
      <c r="G242" s="46">
        <f>IF(OR($A242="",$B242=""),"",'MPTO_working_2-way'!E241)</f>
        <v>1.7524405623803074</v>
      </c>
      <c r="H242" s="44">
        <f>IF(OR($A242="",$B242=""),"",'OddsRatio_working_2-way'!M241)</f>
        <v>2.3297052086943877</v>
      </c>
      <c r="I242" s="44">
        <f>IF(OR($A242="",$B242=""),"",'OddsRatio_working_2-way'!N241)</f>
        <v>1.7520463885238748</v>
      </c>
      <c r="J242" s="44">
        <f>IF('Log_working_2-way'!$D241="","",A242^('Log_working_2-way'!$D241))</f>
        <v>2.3368633562786214</v>
      </c>
      <c r="K242" s="46">
        <f>IF('Log_working_2-way'!$D241="","",B242^('Log_working_2-way'!$D241))</f>
        <v>1.7480196052222718</v>
      </c>
      <c r="L242" s="53">
        <f t="shared" si="45"/>
        <v>0.43222506393861893</v>
      </c>
      <c r="M242" s="53">
        <f t="shared" si="46"/>
        <v>0.56777493606138107</v>
      </c>
      <c r="N242" s="54">
        <v>339</v>
      </c>
      <c r="O242" s="54">
        <f t="shared" si="47"/>
        <v>186.29729729729729</v>
      </c>
      <c r="P242" s="54">
        <f t="shared" si="48"/>
        <v>138.40828402366861</v>
      </c>
      <c r="Q242" s="54">
        <f t="shared" si="49"/>
        <v>200.59171597633136</v>
      </c>
      <c r="R242" s="54">
        <f t="shared" si="50"/>
        <v>152.70270270270268</v>
      </c>
      <c r="S242" s="55">
        <f t="shared" si="51"/>
        <v>-14.294418679034067</v>
      </c>
      <c r="T242" s="55">
        <f t="shared" si="52"/>
        <v>-14.294418679034067</v>
      </c>
      <c r="U242" t="s">
        <v>238</v>
      </c>
      <c r="V242" t="s">
        <v>251</v>
      </c>
      <c r="W242" t="s">
        <v>309</v>
      </c>
      <c r="X242" s="84" t="s">
        <v>497</v>
      </c>
      <c r="Y242" s="57" t="s">
        <v>433</v>
      </c>
    </row>
    <row r="243" spans="1:25" ht="15" x14ac:dyDescent="0.25">
      <c r="A243">
        <v>2.56</v>
      </c>
      <c r="B243">
        <v>1.51</v>
      </c>
      <c r="C243" s="43">
        <f t="shared" si="44"/>
        <v>5.2876655629139124E-2</v>
      </c>
      <c r="D243" s="44">
        <f>IF(OR($A243="",$B243=""),"",A243*'MPTO_working_2-way'!$G242)</f>
        <v>2.6953642384105962</v>
      </c>
      <c r="E243" s="46">
        <f>IF(OR($A243="",$B243=""),"",B243*'MPTO_working_2-way'!$G242)</f>
        <v>1.58984375</v>
      </c>
      <c r="F243" s="44">
        <f>IF(OR($A243="",$B243=""),"",'MPTO_working_2-way'!D242)</f>
        <v>2.7458445801960507</v>
      </c>
      <c r="G243" s="46">
        <f>IF(OR($A243="",$B243=""),"",'MPTO_working_2-way'!E242)</f>
        <v>1.5727886727968101</v>
      </c>
      <c r="H243" s="44">
        <f>IF(OR($A243="",$B243=""),"",'OddsRatio_working_2-way'!M242)</f>
        <v>2.7489492643904128</v>
      </c>
      <c r="I243" s="44">
        <f>IF(OR($A243="",$B243=""),"",'OddsRatio_working_2-way'!N242)</f>
        <v>1.5717718748968654</v>
      </c>
      <c r="J243" s="44">
        <f>IF('Log_working_2-way'!$D242="","",A243^('Log_working_2-way'!$D242))</f>
        <v>2.7732992624884627</v>
      </c>
      <c r="K243" s="46">
        <f>IF('Log_working_2-way'!$D242="","",B243^('Log_working_2-way'!$D242))</f>
        <v>1.5639206089737605</v>
      </c>
      <c r="L243" s="53">
        <f t="shared" si="45"/>
        <v>0.37100737100737097</v>
      </c>
      <c r="M243" s="53">
        <f t="shared" si="46"/>
        <v>0.62899262899262898</v>
      </c>
      <c r="N243" s="54">
        <v>340</v>
      </c>
      <c r="O243" s="54">
        <f t="shared" si="47"/>
        <v>207.1875</v>
      </c>
      <c r="P243" s="54">
        <f t="shared" si="48"/>
        <v>114.83443708609271</v>
      </c>
      <c r="Q243" s="54">
        <f t="shared" si="49"/>
        <v>225.16556291390731</v>
      </c>
      <c r="R243" s="54">
        <f t="shared" si="50"/>
        <v>132.8125</v>
      </c>
      <c r="S243" s="55">
        <f t="shared" si="51"/>
        <v>-17.978062913907308</v>
      </c>
      <c r="T243" s="55">
        <f t="shared" si="52"/>
        <v>-17.978062913907294</v>
      </c>
      <c r="U243" t="s">
        <v>396</v>
      </c>
      <c r="V243" t="s">
        <v>374</v>
      </c>
      <c r="W243" t="s">
        <v>414</v>
      </c>
      <c r="X243" s="84" t="s">
        <v>497</v>
      </c>
      <c r="Y243" s="57" t="s">
        <v>423</v>
      </c>
    </row>
    <row r="244" spans="1:25" ht="15" x14ac:dyDescent="0.25">
      <c r="A244">
        <v>2.68</v>
      </c>
      <c r="B244">
        <v>1.47</v>
      </c>
      <c r="C244" s="43">
        <f t="shared" si="44"/>
        <v>5.3406437201746204E-2</v>
      </c>
      <c r="D244" s="44">
        <f>IF(OR($A244="",$B244=""),"",A244*'MPTO_working_2-way'!$G243)</f>
        <v>2.8231292517006801</v>
      </c>
      <c r="E244" s="46">
        <f>IF(OR($A244="",$B244=""),"",B244*'MPTO_working_2-way'!$G243)</f>
        <v>1.5485074626865669</v>
      </c>
      <c r="F244" s="44">
        <f>IF(OR($A244="",$B244=""),"",'MPTO_working_2-way'!D243)</f>
        <v>2.8865767878077371</v>
      </c>
      <c r="G244" s="46">
        <f>IF(OR($A244="",$B244=""),"",'MPTO_working_2-way'!E243)</f>
        <v>1.5300605872300759</v>
      </c>
      <c r="H244" s="44">
        <f>IF(OR($A244="",$B244=""),"",'OddsRatio_working_2-way'!M243)</f>
        <v>2.8906263737466422</v>
      </c>
      <c r="I244" s="44">
        <f>IF(OR($A244="",$B244=""),"",'OddsRatio_working_2-way'!N243)</f>
        <v>1.5289252355124539</v>
      </c>
      <c r="J244" s="44">
        <f>IF('Log_working_2-way'!$D243="","",A244^('Log_working_2-way'!$D243))</f>
        <v>2.9215314857515673</v>
      </c>
      <c r="K244" s="46">
        <f>IF('Log_working_2-way'!$D243="","",B244^('Log_working_2-way'!$D243))</f>
        <v>1.5204182223439475</v>
      </c>
      <c r="L244" s="53">
        <f t="shared" si="45"/>
        <v>0.35421686746987951</v>
      </c>
      <c r="M244" s="53">
        <f t="shared" si="46"/>
        <v>0.64578313253012054</v>
      </c>
      <c r="N244" s="54">
        <v>341</v>
      </c>
      <c r="O244" s="54">
        <f t="shared" si="47"/>
        <v>213.76119402985077</v>
      </c>
      <c r="P244" s="54">
        <f t="shared" si="48"/>
        <v>109.02721088435372</v>
      </c>
      <c r="Q244" s="54">
        <f t="shared" si="49"/>
        <v>231.97278911564626</v>
      </c>
      <c r="R244" s="54">
        <f t="shared" si="50"/>
        <v>127.23880597014924</v>
      </c>
      <c r="S244" s="55">
        <f t="shared" si="51"/>
        <v>-18.211595085795494</v>
      </c>
      <c r="T244" s="55">
        <f t="shared" si="52"/>
        <v>-18.211595085795523</v>
      </c>
      <c r="U244" t="s">
        <v>398</v>
      </c>
      <c r="V244" t="s">
        <v>395</v>
      </c>
      <c r="W244" t="s">
        <v>414</v>
      </c>
      <c r="X244" s="84" t="s">
        <v>497</v>
      </c>
      <c r="Y244" s="57" t="s">
        <v>431</v>
      </c>
    </row>
    <row r="245" spans="1:25" ht="15" x14ac:dyDescent="0.25">
      <c r="A245">
        <v>1.96</v>
      </c>
      <c r="B245">
        <v>1.94</v>
      </c>
      <c r="C245" s="43">
        <f t="shared" si="44"/>
        <v>2.5667999158426325E-2</v>
      </c>
      <c r="D245" s="44">
        <f>IF(OR($A245="",$B245=""),"",A245*'MPTO_working_2-way'!$G244)</f>
        <v>2.0103092783505154</v>
      </c>
      <c r="E245" s="46">
        <f>IF(OR($A245="",$B245=""),"",B245*'MPTO_working_2-way'!$G244)</f>
        <v>1.989795918367347</v>
      </c>
      <c r="F245" s="44">
        <f>IF(OR($A245="",$B245=""),"",'MPTO_working_2-way'!D244)</f>
        <v>2.0105752961082914</v>
      </c>
      <c r="G245" s="46">
        <f>IF(OR($A245="",$B245=""),"",'MPTO_working_2-way'!E244)</f>
        <v>1.9895353704478862</v>
      </c>
      <c r="H245" s="44">
        <f>IF(OR($A245="",$B245=""),"",'OddsRatio_working_2-way'!M244)</f>
        <v>2.0105823052798226</v>
      </c>
      <c r="I245" s="44">
        <f>IF(OR($A245="",$B245=""),"",'OddsRatio_working_2-way'!N244)</f>
        <v>1.9895285072531594</v>
      </c>
      <c r="J245" s="44">
        <f>IF('Log_working_2-way'!$D244="","",A245^('Log_working_2-way'!$D244))</f>
        <v>2.0107026250536491</v>
      </c>
      <c r="K245" s="46">
        <f>IF('Log_working_2-way'!$D244="","",B245^('Log_working_2-way'!$D244))</f>
        <v>1.9894107081664238</v>
      </c>
      <c r="L245" s="53">
        <f t="shared" si="45"/>
        <v>0.49743589743589745</v>
      </c>
      <c r="M245" s="53">
        <f t="shared" si="46"/>
        <v>0.50256410256410255</v>
      </c>
      <c r="N245" s="54">
        <v>342</v>
      </c>
      <c r="O245" s="54">
        <f t="shared" si="47"/>
        <v>167.51020408163262</v>
      </c>
      <c r="P245" s="54">
        <f t="shared" si="48"/>
        <v>165.71134020618558</v>
      </c>
      <c r="Q245" s="54">
        <f t="shared" si="49"/>
        <v>176.28865979381445</v>
      </c>
      <c r="R245" s="54">
        <f t="shared" si="50"/>
        <v>174.48979591836735</v>
      </c>
      <c r="S245" s="55">
        <f t="shared" si="51"/>
        <v>-8.7784557121818239</v>
      </c>
      <c r="T245" s="55">
        <f t="shared" si="52"/>
        <v>-8.778455712181767</v>
      </c>
      <c r="U245" t="s">
        <v>100</v>
      </c>
      <c r="V245" t="s">
        <v>142</v>
      </c>
      <c r="W245" t="s">
        <v>310</v>
      </c>
      <c r="X245" s="84" t="s">
        <v>497</v>
      </c>
      <c r="Y245" s="57" t="s">
        <v>427</v>
      </c>
    </row>
    <row r="246" spans="1:25" ht="15" x14ac:dyDescent="0.25">
      <c r="A246">
        <v>1.88</v>
      </c>
      <c r="B246">
        <v>2.02</v>
      </c>
      <c r="C246" s="43">
        <f t="shared" si="44"/>
        <v>2.6964398567516312E-2</v>
      </c>
      <c r="D246" s="44">
        <f>IF(OR($A246="",$B246=""),"",A246*'MPTO_working_2-way'!$G245)</f>
        <v>1.9306930693069306</v>
      </c>
      <c r="E246" s="46">
        <f>IF(OR($A246="",$B246=""),"",B246*'MPTO_working_2-way'!$G245)</f>
        <v>2.0744680851063828</v>
      </c>
      <c r="F246" s="44">
        <f>IF(OR($A246="",$B246=""),"",'MPTO_working_2-way'!D245)</f>
        <v>1.9288906948394962</v>
      </c>
      <c r="G246" s="46">
        <f>IF(OR($A246="",$B246=""),"",'MPTO_working_2-way'!E245)</f>
        <v>2.0765529308836395</v>
      </c>
      <c r="H246" s="44">
        <f>IF(OR($A246="",$B246=""),"",'OddsRatio_working_2-way'!M245)</f>
        <v>1.9288407280256479</v>
      </c>
      <c r="I246" s="44">
        <f>IF(OR($A246="",$B246=""),"",'OddsRatio_working_2-way'!N245)</f>
        <v>2.0766108438479098</v>
      </c>
      <c r="J246" s="44">
        <f>IF('Log_working_2-way'!$D245="","",A246^('Log_working_2-way'!$D245))</f>
        <v>1.9280257534933587</v>
      </c>
      <c r="K246" s="46">
        <f>IF('Log_working_2-way'!$D245="","",B246^('Log_working_2-way'!$D245))</f>
        <v>2.0775563029751076</v>
      </c>
      <c r="L246" s="53">
        <f t="shared" si="45"/>
        <v>0.517948717948718</v>
      </c>
      <c r="M246" s="53">
        <f t="shared" si="46"/>
        <v>0.48205128205128212</v>
      </c>
      <c r="N246" s="54">
        <v>343</v>
      </c>
      <c r="O246" s="54">
        <f t="shared" si="47"/>
        <v>160.55319148936167</v>
      </c>
      <c r="P246" s="54">
        <f t="shared" si="48"/>
        <v>173.19801980198019</v>
      </c>
      <c r="Q246" s="54">
        <f t="shared" si="49"/>
        <v>169.80198019801981</v>
      </c>
      <c r="R246" s="54">
        <f t="shared" si="50"/>
        <v>182.44680851063831</v>
      </c>
      <c r="S246" s="55">
        <f t="shared" si="51"/>
        <v>-9.2487887086581395</v>
      </c>
      <c r="T246" s="55">
        <f t="shared" si="52"/>
        <v>-9.2487887086581111</v>
      </c>
      <c r="U246" t="s">
        <v>104</v>
      </c>
      <c r="V246" t="s">
        <v>289</v>
      </c>
      <c r="W246" t="s">
        <v>310</v>
      </c>
      <c r="X246" s="84" t="s">
        <v>497</v>
      </c>
      <c r="Y246" s="57" t="s">
        <v>419</v>
      </c>
    </row>
    <row r="247" spans="1:25" ht="15" x14ac:dyDescent="0.25">
      <c r="A247">
        <v>2.0499999999999998</v>
      </c>
      <c r="B247">
        <v>1.87</v>
      </c>
      <c r="C247" s="43">
        <f t="shared" si="44"/>
        <v>2.2564236337550447E-2</v>
      </c>
      <c r="D247" s="44">
        <f>IF(OR($A247="",$B247=""),"",A247*'MPTO_working_2-way'!$G246)</f>
        <v>2.0962566844919781</v>
      </c>
      <c r="E247" s="46">
        <f>IF(OR($A247="",$B247=""),"",B247*'MPTO_working_2-way'!$G246)</f>
        <v>1.9121951219512194</v>
      </c>
      <c r="F247" s="44">
        <f>IF(OR($A247="",$B247=""),"",'MPTO_working_2-way'!D246)</f>
        <v>2.0985356507458599</v>
      </c>
      <c r="G247" s="46">
        <f>IF(OR($A247="",$B247=""),"",'MPTO_working_2-way'!E246)</f>
        <v>1.9103027282920144</v>
      </c>
      <c r="H247" s="44">
        <f>IF(OR($A247="",$B247=""),"",'OddsRatio_working_2-way'!M246)</f>
        <v>2.0985884360051026</v>
      </c>
      <c r="I247" s="44">
        <f>IF(OR($A247="",$B247=""),"",'OddsRatio_working_2-way'!N246)</f>
        <v>1.9102589898327997</v>
      </c>
      <c r="J247" s="44">
        <f>IF('Log_working_2-way'!$D246="","",A247^('Log_working_2-way'!$D246))</f>
        <v>2.0996183671625008</v>
      </c>
      <c r="K247" s="46">
        <f>IF('Log_working_2-way'!$D246="","",B247^('Log_working_2-way'!$D246))</f>
        <v>1.9094064175923491</v>
      </c>
      <c r="L247" s="53">
        <f t="shared" si="45"/>
        <v>0.47704081632653073</v>
      </c>
      <c r="M247" s="53">
        <f t="shared" si="46"/>
        <v>0.52295918367346939</v>
      </c>
      <c r="N247" s="54">
        <v>344</v>
      </c>
      <c r="O247" s="54">
        <f t="shared" si="47"/>
        <v>176.19512195121951</v>
      </c>
      <c r="P247" s="54">
        <f t="shared" si="48"/>
        <v>160.04278074866312</v>
      </c>
      <c r="Q247" s="54">
        <f t="shared" si="49"/>
        <v>183.95721925133688</v>
      </c>
      <c r="R247" s="54">
        <f t="shared" si="50"/>
        <v>167.80487804878049</v>
      </c>
      <c r="S247" s="55">
        <f t="shared" si="51"/>
        <v>-7.7620973001173752</v>
      </c>
      <c r="T247" s="55">
        <f t="shared" si="52"/>
        <v>-7.7620973001173752</v>
      </c>
      <c r="U247" t="s">
        <v>99</v>
      </c>
      <c r="V247" t="s">
        <v>141</v>
      </c>
      <c r="W247" t="s">
        <v>310</v>
      </c>
      <c r="X247" s="84" t="s">
        <v>497</v>
      </c>
      <c r="Y247" s="57" t="s">
        <v>429</v>
      </c>
    </row>
    <row r="248" spans="1:25" s="50" customFormat="1" ht="15" x14ac:dyDescent="0.25">
      <c r="A248">
        <v>1.87</v>
      </c>
      <c r="B248">
        <v>2.02</v>
      </c>
      <c r="C248" s="43">
        <f t="shared" si="44"/>
        <v>2.9808863239265015E-2</v>
      </c>
      <c r="D248" s="44">
        <f>IF(OR($A248="",$B248=""),"",A248*'MPTO_working_2-way'!$G247)</f>
        <v>1.9257425742574257</v>
      </c>
      <c r="E248" s="46">
        <f>IF(OR($A248="",$B248=""),"",B248*'MPTO_working_2-way'!$G247)</f>
        <v>2.0802139037433154</v>
      </c>
      <c r="F248" s="44">
        <f>IF(OR($A248="",$B248=""),"",'MPTO_working_2-way'!D247)</f>
        <v>1.9236135865967305</v>
      </c>
      <c r="G248" s="46">
        <f>IF(OR($A248="",$B248=""),"",'MPTO_working_2-way'!E247)</f>
        <v>2.082703865027292</v>
      </c>
      <c r="H248" s="44">
        <f>IF(OR($A248="",$B248=""),"",'OddsRatio_working_2-way'!M247)</f>
        <v>1.9235481451827992</v>
      </c>
      <c r="I248" s="44">
        <f>IF(OR($A248="",$B248=""),"",'OddsRatio_working_2-way'!N247)</f>
        <v>2.0827805840074194</v>
      </c>
      <c r="J248" s="44">
        <f>IF('Log_working_2-way'!$D247="","",A248^('Log_working_2-way'!$D247))</f>
        <v>1.9225833907877643</v>
      </c>
      <c r="K248" s="46">
        <f>IF('Log_working_2-way'!$D247="","",B248^('Log_working_2-way'!$D247))</f>
        <v>2.0839128581602959</v>
      </c>
      <c r="L248" s="53">
        <f t="shared" si="45"/>
        <v>0.51928020565552702</v>
      </c>
      <c r="M248" s="53">
        <f t="shared" si="46"/>
        <v>0.48071979434447304</v>
      </c>
      <c r="N248" s="54">
        <v>345</v>
      </c>
      <c r="O248" s="54">
        <f t="shared" si="47"/>
        <v>160.50802139037435</v>
      </c>
      <c r="P248" s="54">
        <f t="shared" si="48"/>
        <v>174.20792079207919</v>
      </c>
      <c r="Q248" s="54">
        <f t="shared" si="49"/>
        <v>170.79207920792078</v>
      </c>
      <c r="R248" s="54">
        <f t="shared" si="50"/>
        <v>184.49197860962565</v>
      </c>
      <c r="S248" s="55">
        <f t="shared" si="51"/>
        <v>-10.284057817546426</v>
      </c>
      <c r="T248" s="55">
        <f t="shared" si="52"/>
        <v>-10.284057817546454</v>
      </c>
      <c r="U248" t="s">
        <v>256</v>
      </c>
      <c r="V248" t="s">
        <v>477</v>
      </c>
      <c r="W248" t="s">
        <v>311</v>
      </c>
      <c r="X248" s="84" t="s">
        <v>497</v>
      </c>
      <c r="Y248" s="57" t="s">
        <v>427</v>
      </c>
    </row>
    <row r="249" spans="1:25" ht="15" x14ac:dyDescent="0.25">
      <c r="A249">
        <v>1.92</v>
      </c>
      <c r="B249">
        <v>1.97</v>
      </c>
      <c r="C249" s="43">
        <f t="shared" si="44"/>
        <v>2.844754653130277E-2</v>
      </c>
      <c r="D249" s="44">
        <f>IF(OR($A249="",$B249=""),"",A249*'MPTO_working_2-way'!$G248)</f>
        <v>1.9746192893401013</v>
      </c>
      <c r="E249" s="46">
        <f>IF(OR($A249="",$B249=""),"",B249*'MPTO_working_2-way'!$G248)</f>
        <v>2.0260416666666665</v>
      </c>
      <c r="F249" s="44">
        <f>IF(OR($A249="",$B249=""),"",'MPTO_working_2-way'!D248)</f>
        <v>1.9739066903246005</v>
      </c>
      <c r="G249" s="46">
        <f>IF(OR($A249="",$B249=""),"",'MPTO_working_2-way'!E248)</f>
        <v>2.0267924123888115</v>
      </c>
      <c r="H249" s="44">
        <f>IF(OR($A249="",$B249=""),"",'OddsRatio_working_2-way'!M248)</f>
        <v>1.9738858291644976</v>
      </c>
      <c r="I249" s="44">
        <f>IF(OR($A249="",$B249=""),"",'OddsRatio_working_2-way'!N248)</f>
        <v>2.0268144068364817</v>
      </c>
      <c r="J249" s="44">
        <f>IF('Log_working_2-way'!$D248="","",A249^('Log_working_2-way'!$D248))</f>
        <v>1.9735629954505829</v>
      </c>
      <c r="K249" s="46">
        <f>IF('Log_working_2-way'!$D248="","",B249^('Log_working_2-way'!$D248))</f>
        <v>2.0271548987306875</v>
      </c>
      <c r="L249" s="53">
        <f t="shared" si="45"/>
        <v>0.50642673521850901</v>
      </c>
      <c r="M249" s="53">
        <f t="shared" si="46"/>
        <v>0.49357326478149105</v>
      </c>
      <c r="N249" s="54">
        <v>346</v>
      </c>
      <c r="O249" s="54">
        <f t="shared" si="47"/>
        <v>165.79166666666666</v>
      </c>
      <c r="P249" s="54">
        <f t="shared" si="48"/>
        <v>170.36548223350252</v>
      </c>
      <c r="Q249" s="54">
        <f t="shared" si="49"/>
        <v>175.63451776649745</v>
      </c>
      <c r="R249" s="54">
        <f t="shared" si="50"/>
        <v>180.20833333333334</v>
      </c>
      <c r="S249" s="55">
        <f t="shared" si="51"/>
        <v>-9.8428510998307956</v>
      </c>
      <c r="T249" s="55">
        <f t="shared" si="52"/>
        <v>-9.8428510998308241</v>
      </c>
      <c r="U249" t="s">
        <v>478</v>
      </c>
      <c r="V249" t="s">
        <v>479</v>
      </c>
      <c r="W249" t="s">
        <v>311</v>
      </c>
      <c r="X249" s="84" t="s">
        <v>497</v>
      </c>
      <c r="Y249" s="57" t="s">
        <v>420</v>
      </c>
    </row>
    <row r="250" spans="1:25" ht="15" x14ac:dyDescent="0.25">
      <c r="A250">
        <v>2.0499999999999998</v>
      </c>
      <c r="B250">
        <v>1.85</v>
      </c>
      <c r="C250" s="43">
        <f t="shared" si="44"/>
        <v>2.8345418589321048E-2</v>
      </c>
      <c r="D250" s="44">
        <f>IF(OR($A250="",$B250=""),"",A250*'MPTO_working_2-way'!$G249)</f>
        <v>2.1081081081081079</v>
      </c>
      <c r="E250" s="46">
        <f>IF(OR($A250="",$B250=""),"",B250*'MPTO_working_2-way'!$G249)</f>
        <v>1.902439024390244</v>
      </c>
      <c r="F250" s="44">
        <f>IF(OR($A250="",$B250=""),"",'MPTO_working_2-way'!D249)</f>
        <v>2.1113430758524703</v>
      </c>
      <c r="G250" s="46">
        <f>IF(OR($A250="",$B250=""),"",'MPTO_working_2-way'!E249)</f>
        <v>1.8998121477770822</v>
      </c>
      <c r="H250" s="44">
        <f>IF(OR($A250="",$B250=""),"",'OddsRatio_working_2-way'!M249)</f>
        <v>2.1114378604524222</v>
      </c>
      <c r="I250" s="44">
        <f>IF(OR($A250="",$B250=""),"",'OddsRatio_working_2-way'!N249)</f>
        <v>1.8997354108424378</v>
      </c>
      <c r="J250" s="44">
        <f>IF('Log_working_2-way'!$D249="","",A250^('Log_working_2-way'!$D249))</f>
        <v>2.1129081281913611</v>
      </c>
      <c r="K250" s="46">
        <f>IF('Log_working_2-way'!$D249="","",B250^('Log_working_2-way'!$D249))</f>
        <v>1.8985467665018629</v>
      </c>
      <c r="L250" s="53">
        <f t="shared" si="45"/>
        <v>0.47435897435897439</v>
      </c>
      <c r="M250" s="53">
        <f t="shared" si="46"/>
        <v>0.52564102564102555</v>
      </c>
      <c r="N250" s="54">
        <v>347</v>
      </c>
      <c r="O250" s="54">
        <f t="shared" si="47"/>
        <v>177.73170731707313</v>
      </c>
      <c r="P250" s="54">
        <f t="shared" si="48"/>
        <v>159.43243243243242</v>
      </c>
      <c r="Q250" s="54">
        <f t="shared" si="49"/>
        <v>187.56756756756755</v>
      </c>
      <c r="R250" s="54">
        <f t="shared" si="50"/>
        <v>169.26829268292684</v>
      </c>
      <c r="S250" s="55">
        <f t="shared" si="51"/>
        <v>-9.8358602504944201</v>
      </c>
      <c r="T250" s="55">
        <f t="shared" si="52"/>
        <v>-9.8358602504944201</v>
      </c>
      <c r="U250" t="s">
        <v>480</v>
      </c>
      <c r="V250" t="s">
        <v>105</v>
      </c>
      <c r="W250" t="s">
        <v>311</v>
      </c>
      <c r="X250" s="84" t="s">
        <v>497</v>
      </c>
      <c r="Y250" s="57" t="s">
        <v>427</v>
      </c>
    </row>
    <row r="251" spans="1:25" ht="15" x14ac:dyDescent="0.25">
      <c r="A251">
        <v>2.39</v>
      </c>
      <c r="B251">
        <v>1.62</v>
      </c>
      <c r="C251" s="43">
        <f t="shared" si="44"/>
        <v>3.5693992458288193E-2</v>
      </c>
      <c r="D251" s="44">
        <f>IF(OR($A251="",$B251=""),"",A251*'MPTO_working_2-way'!$G250)</f>
        <v>2.475308641975309</v>
      </c>
      <c r="E251" s="46">
        <f>IF(OR($A251="",$B251=""),"",B251*'MPTO_working_2-way'!$G250)</f>
        <v>1.6778242677824269</v>
      </c>
      <c r="F251" s="44">
        <f>IF(OR($A251="",$B251=""),"",'MPTO_working_2-way'!D250)</f>
        <v>2.4964859114062805</v>
      </c>
      <c r="G251" s="46">
        <f>IF(OR($A251="",$B251=""),"",'MPTO_working_2-way'!E250)</f>
        <v>1.6682321513206084</v>
      </c>
      <c r="H251" s="44">
        <f>IF(OR($A251="",$B251=""),"",'OddsRatio_working_2-way'!M250)</f>
        <v>2.4973094148742159</v>
      </c>
      <c r="I251" s="44">
        <f>IF(OR($A251="",$B251=""),"",'OddsRatio_working_2-way'!N250)</f>
        <v>1.6678646310949738</v>
      </c>
      <c r="J251" s="44">
        <f>IF('Log_working_2-way'!$D250="","",A251^('Log_working_2-way'!$D250))</f>
        <v>2.5071586114049951</v>
      </c>
      <c r="K251" s="46">
        <f>IF('Log_working_2-way'!$D250="","",B251^('Log_working_2-way'!$D250))</f>
        <v>1.6635001733942631</v>
      </c>
      <c r="L251" s="53">
        <f t="shared" si="45"/>
        <v>0.40399002493765579</v>
      </c>
      <c r="M251" s="53">
        <f t="shared" si="46"/>
        <v>0.5960099750623441</v>
      </c>
      <c r="N251" s="54">
        <v>348</v>
      </c>
      <c r="O251" s="54">
        <f t="shared" si="47"/>
        <v>202.39330543933053</v>
      </c>
      <c r="P251" s="54">
        <f t="shared" si="48"/>
        <v>133.18518518518516</v>
      </c>
      <c r="Q251" s="54">
        <f t="shared" si="49"/>
        <v>214.81481481481481</v>
      </c>
      <c r="R251" s="54">
        <f t="shared" si="50"/>
        <v>145.60669456066944</v>
      </c>
      <c r="S251" s="55">
        <f t="shared" si="51"/>
        <v>-12.421509375484277</v>
      </c>
      <c r="T251" s="55">
        <f t="shared" si="52"/>
        <v>-12.421509375484277</v>
      </c>
      <c r="U251" t="s">
        <v>481</v>
      </c>
      <c r="V251" t="s">
        <v>482</v>
      </c>
      <c r="W251" t="s">
        <v>311</v>
      </c>
      <c r="X251" s="84" t="s">
        <v>497</v>
      </c>
      <c r="Y251" s="57" t="s">
        <v>423</v>
      </c>
    </row>
    <row r="252" spans="1:25" ht="15" x14ac:dyDescent="0.25">
      <c r="A252">
        <v>1.89</v>
      </c>
      <c r="B252">
        <v>1.99</v>
      </c>
      <c r="C252" s="43">
        <f t="shared" si="44"/>
        <v>3.16130919145996E-2</v>
      </c>
      <c r="D252" s="44">
        <f>IF(OR($A252="",$B252=""),"",A252*'MPTO_working_2-way'!$G251)</f>
        <v>1.9497487437185932</v>
      </c>
      <c r="E252" s="46">
        <f>IF(OR($A252="",$B252=""),"",B252*'MPTO_working_2-way'!$G251)</f>
        <v>2.052910052910053</v>
      </c>
      <c r="F252" s="44">
        <f>IF(OR($A252="",$B252=""),"",'MPTO_working_2-way'!D251)</f>
        <v>1.9482012897878844</v>
      </c>
      <c r="G252" s="46">
        <f>IF(OR($A252="",$B252=""),"",'MPTO_working_2-way'!E251)</f>
        <v>2.0546283903744778</v>
      </c>
      <c r="H252" s="44">
        <f>IF(OR($A252="",$B252=""),"",'OddsRatio_working_2-way'!M251)</f>
        <v>1.9481507786158798</v>
      </c>
      <c r="I252" s="44">
        <f>IF(OR($A252="",$B252=""),"",'OddsRatio_working_2-way'!N251)</f>
        <v>2.0546845739659791</v>
      </c>
      <c r="J252" s="44">
        <f>IF('Log_working_2-way'!$D251="","",A252^('Log_working_2-way'!$D251))</f>
        <v>1.9474482422922217</v>
      </c>
      <c r="K252" s="46">
        <f>IF('Log_working_2-way'!$D251="","",B252^('Log_working_2-way'!$D251))</f>
        <v>2.0554666264202575</v>
      </c>
      <c r="L252" s="53">
        <f t="shared" si="45"/>
        <v>0.51288659793814428</v>
      </c>
      <c r="M252" s="53">
        <f t="shared" si="46"/>
        <v>0.48711340206185566</v>
      </c>
      <c r="N252" s="54">
        <v>349</v>
      </c>
      <c r="O252" s="54">
        <f t="shared" si="47"/>
        <v>164.34391534391537</v>
      </c>
      <c r="P252" s="54">
        <f t="shared" si="48"/>
        <v>173.62311557788942</v>
      </c>
      <c r="Q252" s="54">
        <f t="shared" si="49"/>
        <v>175.37688442211055</v>
      </c>
      <c r="R252" s="54">
        <f t="shared" si="50"/>
        <v>184.65608465608469</v>
      </c>
      <c r="S252" s="55">
        <f t="shared" si="51"/>
        <v>-11.03296907819518</v>
      </c>
      <c r="T252" s="55">
        <f t="shared" si="52"/>
        <v>-11.032969078195265</v>
      </c>
      <c r="U252" t="s">
        <v>483</v>
      </c>
      <c r="V252" t="s">
        <v>50</v>
      </c>
      <c r="W252" t="s">
        <v>311</v>
      </c>
      <c r="X252" s="84" t="s">
        <v>497</v>
      </c>
      <c r="Y252" s="57" t="s">
        <v>431</v>
      </c>
    </row>
    <row r="253" spans="1:25" ht="15" x14ac:dyDescent="0.25">
      <c r="A253">
        <v>1.65</v>
      </c>
      <c r="B253">
        <v>2.35</v>
      </c>
      <c r="C253" s="43">
        <f t="shared" si="44"/>
        <v>3.1592520954223158E-2</v>
      </c>
      <c r="D253" s="44">
        <f>IF(OR($A253="",$B253=""),"",A253*'MPTO_working_2-way'!$G252)</f>
        <v>1.7021276595744681</v>
      </c>
      <c r="E253" s="46">
        <f>IF(OR($A253="",$B253=""),"",B253*'MPTO_working_2-way'!$G252)</f>
        <v>2.4242424242424243</v>
      </c>
      <c r="F253" s="44">
        <f>IF(OR($A253="",$B253=""),"",'MPTO_working_2-way'!D252)</f>
        <v>1.6941561987984708</v>
      </c>
      <c r="G253" s="46">
        <f>IF(OR($A253="",$B253=""),"",'MPTO_working_2-way'!E252)</f>
        <v>2.4405979543666407</v>
      </c>
      <c r="H253" s="44">
        <f>IF(OR($A253="",$B253=""),"",'OddsRatio_working_2-way'!M252)</f>
        <v>1.6938886664887112</v>
      </c>
      <c r="I253" s="44">
        <f>IF(OR($A253="",$B253=""),"",'OddsRatio_working_2-way'!N252)</f>
        <v>2.4411533842457849</v>
      </c>
      <c r="J253" s="44">
        <f>IF('Log_working_2-way'!$D252="","",A253^('Log_working_2-way'!$D252))</f>
        <v>1.6902722385674813</v>
      </c>
      <c r="K253" s="46">
        <f>IF('Log_working_2-way'!$D252="","",B253^('Log_working_2-way'!$D252))</f>
        <v>2.4487037782009757</v>
      </c>
      <c r="L253" s="53">
        <f t="shared" si="45"/>
        <v>0.58750000000000002</v>
      </c>
      <c r="M253" s="53">
        <f t="shared" si="46"/>
        <v>0.41249999999999998</v>
      </c>
      <c r="N253" s="54">
        <v>350</v>
      </c>
      <c r="O253" s="54">
        <f t="shared" si="47"/>
        <v>137.87878787878788</v>
      </c>
      <c r="P253" s="54">
        <f t="shared" si="48"/>
        <v>201.06382978723406</v>
      </c>
      <c r="Q253" s="54">
        <f t="shared" si="49"/>
        <v>148.93617021276597</v>
      </c>
      <c r="R253" s="54">
        <f t="shared" si="50"/>
        <v>212.12121212121212</v>
      </c>
      <c r="S253" s="55">
        <f t="shared" si="51"/>
        <v>-11.057382333978097</v>
      </c>
      <c r="T253" s="55">
        <f t="shared" si="52"/>
        <v>-11.057382333978069</v>
      </c>
      <c r="U253" t="s">
        <v>241</v>
      </c>
      <c r="V253" t="s">
        <v>290</v>
      </c>
      <c r="W253" t="s">
        <v>312</v>
      </c>
      <c r="X253" s="84" t="s">
        <v>497</v>
      </c>
      <c r="Y253" s="57" t="s">
        <v>425</v>
      </c>
    </row>
    <row r="254" spans="1:25" ht="15" x14ac:dyDescent="0.25">
      <c r="A254">
        <v>1.62</v>
      </c>
      <c r="B254">
        <v>2.4</v>
      </c>
      <c r="C254" s="43">
        <f t="shared" si="44"/>
        <v>3.3950617283950546E-2</v>
      </c>
      <c r="D254" s="44">
        <f>IF(OR($A254="",$B254=""),"",A254*'MPTO_working_2-way'!$G253)</f>
        <v>1.675</v>
      </c>
      <c r="E254" s="46">
        <f>IF(OR($A254="",$B254=""),"",B254*'MPTO_working_2-way'!$G253)</f>
        <v>2.4814814814814814</v>
      </c>
      <c r="F254" s="44">
        <f>IF(OR($A254="",$B254=""),"",'MPTO_working_2-way'!D253)</f>
        <v>1.6658097686375322</v>
      </c>
      <c r="G254" s="46">
        <f>IF(OR($A254="",$B254=""),"",'MPTO_working_2-way'!E253)</f>
        <v>2.5019305019305014</v>
      </c>
      <c r="H254" s="44">
        <f>IF(OR($A254="",$B254=""),"",'OddsRatio_working_2-way'!M253)</f>
        <v>1.6654751256486924</v>
      </c>
      <c r="I254" s="44">
        <f>IF(OR($A254="",$B254=""),"",'OddsRatio_working_2-way'!N253)</f>
        <v>2.502685767593821</v>
      </c>
      <c r="J254" s="44">
        <f>IF('Log_working_2-way'!$D253="","",A254^('Log_working_2-way'!$D253))</f>
        <v>1.6612975476246807</v>
      </c>
      <c r="K254" s="46">
        <f>IF('Log_working_2-way'!$D253="","",B254^('Log_working_2-way'!$D253))</f>
        <v>2.5121786003771214</v>
      </c>
      <c r="L254" s="53">
        <f t="shared" si="45"/>
        <v>0.59701492537313428</v>
      </c>
      <c r="M254" s="53">
        <f t="shared" si="46"/>
        <v>0.40298507462686567</v>
      </c>
      <c r="N254" s="54">
        <v>351</v>
      </c>
      <c r="O254" s="54">
        <f t="shared" si="47"/>
        <v>134.33333333333334</v>
      </c>
      <c r="P254" s="54">
        <f t="shared" si="48"/>
        <v>204.75</v>
      </c>
      <c r="Q254" s="54">
        <f t="shared" si="49"/>
        <v>146.25</v>
      </c>
      <c r="R254" s="54">
        <f t="shared" si="50"/>
        <v>216.66666666666666</v>
      </c>
      <c r="S254" s="55">
        <f t="shared" si="51"/>
        <v>-11.916666666666657</v>
      </c>
      <c r="T254" s="55">
        <f t="shared" si="52"/>
        <v>-11.916666666666657</v>
      </c>
      <c r="U254" t="s">
        <v>257</v>
      </c>
      <c r="V254" t="s">
        <v>262</v>
      </c>
      <c r="W254" t="s">
        <v>312</v>
      </c>
      <c r="X254" s="84" t="s">
        <v>497</v>
      </c>
      <c r="Y254" s="57" t="s">
        <v>503</v>
      </c>
    </row>
    <row r="255" spans="1:25" ht="15" x14ac:dyDescent="0.25">
      <c r="A255">
        <v>1.64</v>
      </c>
      <c r="B255">
        <v>2.36</v>
      </c>
      <c r="C255" s="43">
        <f t="shared" si="44"/>
        <v>3.3484911120297722E-2</v>
      </c>
      <c r="D255" s="44">
        <f>IF(OR($A255="",$B255=""),"",A255*'MPTO_working_2-way'!$G254)</f>
        <v>1.6949152542372881</v>
      </c>
      <c r="E255" s="46">
        <f>IF(OR($A255="",$B255=""),"",B255*'MPTO_working_2-way'!$G254)</f>
        <v>2.4390243902439024</v>
      </c>
      <c r="F255" s="44">
        <f>IF(OR($A255="",$B255=""),"",'MPTO_working_2-way'!D254)</f>
        <v>1.6863018473335656</v>
      </c>
      <c r="G255" s="46">
        <f>IF(OR($A255="",$B255=""),"",'MPTO_working_2-way'!E254)</f>
        <v>2.4570848146267141</v>
      </c>
      <c r="H255" s="44">
        <f>IF(OR($A255="",$B255=""),"",'OddsRatio_working_2-way'!M254)</f>
        <v>1.6859943405700353</v>
      </c>
      <c r="I255" s="44">
        <f>IF(OR($A255="",$B255=""),"",'OddsRatio_working_2-way'!N254)</f>
        <v>2.4577379737113252</v>
      </c>
      <c r="J255" s="44">
        <f>IF('Log_working_2-way'!$D254="","",A255^('Log_working_2-way'!$D254))</f>
        <v>1.6820816748919711</v>
      </c>
      <c r="K255" s="46">
        <f>IF('Log_working_2-way'!$D254="","",B255^('Log_working_2-way'!$D254))</f>
        <v>2.4661000827478752</v>
      </c>
      <c r="L255" s="53">
        <f t="shared" si="45"/>
        <v>0.59000000000000008</v>
      </c>
      <c r="M255" s="53">
        <f t="shared" si="46"/>
        <v>0.41000000000000003</v>
      </c>
      <c r="N255" s="54">
        <v>352</v>
      </c>
      <c r="O255" s="54">
        <f t="shared" si="47"/>
        <v>137.36585365853657</v>
      </c>
      <c r="P255" s="54">
        <f t="shared" si="48"/>
        <v>202.84745762711862</v>
      </c>
      <c r="Q255" s="54">
        <f t="shared" si="49"/>
        <v>149.15254237288136</v>
      </c>
      <c r="R255" s="54">
        <f t="shared" si="50"/>
        <v>214.63414634146341</v>
      </c>
      <c r="S255" s="55">
        <f t="shared" si="51"/>
        <v>-11.786688714344791</v>
      </c>
      <c r="T255" s="55">
        <f t="shared" si="52"/>
        <v>-11.786688714344791</v>
      </c>
      <c r="U255" t="s">
        <v>263</v>
      </c>
      <c r="V255" t="s">
        <v>295</v>
      </c>
      <c r="W255" t="s">
        <v>312</v>
      </c>
      <c r="X255" s="84" t="s">
        <v>497</v>
      </c>
      <c r="Y255" s="57" t="s">
        <v>423</v>
      </c>
    </row>
    <row r="256" spans="1:25" ht="15" x14ac:dyDescent="0.25">
      <c r="A256">
        <v>1.67</v>
      </c>
      <c r="B256">
        <v>2.2999999999999998</v>
      </c>
      <c r="C256" s="43">
        <f t="shared" si="44"/>
        <v>3.3585003905233002E-2</v>
      </c>
      <c r="D256" s="44">
        <f>IF(OR($A256="",$B256=""),"",A256*'MPTO_working_2-way'!$G255)</f>
        <v>1.7260869565217389</v>
      </c>
      <c r="E256" s="46">
        <f>IF(OR($A256="",$B256=""),"",B256*'MPTO_working_2-way'!$G255)</f>
        <v>2.3772455089820359</v>
      </c>
      <c r="F256" s="44">
        <f>IF(OR($A256="",$B256=""),"",'MPTO_working_2-way'!D255)</f>
        <v>1.7181838514873629</v>
      </c>
      <c r="G256" s="46">
        <f>IF(OR($A256="",$B256=""),"",'MPTO_working_2-way'!E255)</f>
        <v>2.3924011211460603</v>
      </c>
      <c r="H256" s="44">
        <f>IF(OR($A256="",$B256=""),"",'OddsRatio_working_2-way'!M255)</f>
        <v>1.7179029289427752</v>
      </c>
      <c r="I256" s="44">
        <f>IF(OR($A256="",$B256=""),"",'OddsRatio_working_2-way'!N255)</f>
        <v>2.3929459815307572</v>
      </c>
      <c r="J256" s="44">
        <f>IF('Log_working_2-way'!$D255="","",A256^('Log_working_2-way'!$D255))</f>
        <v>1.7143143993241288</v>
      </c>
      <c r="K256" s="46">
        <f>IF('Log_working_2-way'!$D255="","",B256^('Log_working_2-way'!$D255))</f>
        <v>2.399943779582375</v>
      </c>
      <c r="L256" s="53">
        <f t="shared" si="45"/>
        <v>0.57934508816120911</v>
      </c>
      <c r="M256" s="53">
        <f t="shared" si="46"/>
        <v>0.42065491183879095</v>
      </c>
      <c r="N256" s="54">
        <v>353</v>
      </c>
      <c r="O256" s="54">
        <f t="shared" si="47"/>
        <v>141.62275449101799</v>
      </c>
      <c r="P256" s="54">
        <f t="shared" si="48"/>
        <v>199.52173913043478</v>
      </c>
      <c r="Q256" s="54">
        <f t="shared" si="49"/>
        <v>153.47826086956522</v>
      </c>
      <c r="R256" s="54">
        <f t="shared" si="50"/>
        <v>211.37724550898204</v>
      </c>
      <c r="S256" s="55">
        <f t="shared" si="51"/>
        <v>-11.855506378547233</v>
      </c>
      <c r="T256" s="55">
        <f t="shared" si="52"/>
        <v>-11.855506378547261</v>
      </c>
      <c r="U256" t="s">
        <v>240</v>
      </c>
      <c r="V256" t="s">
        <v>264</v>
      </c>
      <c r="W256" t="s">
        <v>312</v>
      </c>
      <c r="X256" s="84" t="s">
        <v>497</v>
      </c>
      <c r="Y256" s="57" t="s">
        <v>417</v>
      </c>
    </row>
    <row r="257" spans="1:25" ht="15" x14ac:dyDescent="0.25">
      <c r="A257">
        <v>1.28</v>
      </c>
      <c r="B257">
        <v>3.86</v>
      </c>
      <c r="C257" s="43">
        <f t="shared" si="44"/>
        <v>4.03173575129534E-2</v>
      </c>
      <c r="D257" s="44">
        <f>IF(OR($A257="",$B257=""),"",A257*'MPTO_working_2-way'!$G256)</f>
        <v>1.3316062176165804</v>
      </c>
      <c r="E257" s="46">
        <f>IF(OR($A257="",$B257=""),"",B257*'MPTO_working_2-way'!$G256)</f>
        <v>4.015625</v>
      </c>
      <c r="F257" s="44">
        <f>IF(OR($A257="",$B257=""),"",'MPTO_working_2-way'!D256)</f>
        <v>1.3139027763003936</v>
      </c>
      <c r="G257" s="46">
        <f>IF(OR($A257="",$B257=""),"",'MPTO_working_2-way'!E256)</f>
        <v>4.1856997627922743</v>
      </c>
      <c r="H257" s="44">
        <f>IF(OR($A257="",$B257=""),"",'OddsRatio_working_2-way'!M256)</f>
        <v>1.3128931093873717</v>
      </c>
      <c r="I257" s="44">
        <f>IF(OR($A257="",$B257=""),"",'OddsRatio_working_2-way'!N256)</f>
        <v>4.1959796173138697</v>
      </c>
      <c r="J257" s="44">
        <f>IF('Log_working_2-way'!$D256="","",A257^('Log_working_2-way'!$D256))</f>
        <v>1.3045746069115964</v>
      </c>
      <c r="K257" s="46">
        <f>IF('Log_working_2-way'!$D256="","",B257^('Log_working_2-way'!$D256))</f>
        <v>4.2832678013554037</v>
      </c>
      <c r="L257" s="53">
        <f t="shared" si="45"/>
        <v>0.75097276264591439</v>
      </c>
      <c r="M257" s="53">
        <f t="shared" si="46"/>
        <v>0.24902723735408561</v>
      </c>
      <c r="N257" s="54">
        <v>354</v>
      </c>
      <c r="O257" s="54">
        <f t="shared" si="47"/>
        <v>77.4375</v>
      </c>
      <c r="P257" s="54">
        <f t="shared" si="48"/>
        <v>262.29015544041454</v>
      </c>
      <c r="Q257" s="54">
        <f t="shared" si="49"/>
        <v>91.709844559585505</v>
      </c>
      <c r="R257" s="54">
        <f t="shared" si="50"/>
        <v>276.5625</v>
      </c>
      <c r="S257" s="55">
        <f t="shared" si="51"/>
        <v>-14.272344559585505</v>
      </c>
      <c r="T257" s="55">
        <f t="shared" si="52"/>
        <v>-14.272344559585463</v>
      </c>
      <c r="U257" t="s">
        <v>296</v>
      </c>
      <c r="V257" t="s">
        <v>292</v>
      </c>
      <c r="W257" t="s">
        <v>312</v>
      </c>
      <c r="X257" s="84" t="s">
        <v>497</v>
      </c>
      <c r="Y257" s="57" t="s">
        <v>429</v>
      </c>
    </row>
    <row r="258" spans="1:25" ht="15" x14ac:dyDescent="0.25">
      <c r="A258">
        <v>1.85</v>
      </c>
      <c r="B258">
        <v>2.04</v>
      </c>
      <c r="C258" s="43">
        <f t="shared" si="44"/>
        <v>3.0736618971912932E-2</v>
      </c>
      <c r="D258" s="44">
        <f>IF(OR($A258="",$B258=""),"",A258*'MPTO_working_2-way'!$G257)</f>
        <v>1.9068627450980391</v>
      </c>
      <c r="E258" s="46">
        <f>IF(OR($A258="",$B258=""),"",B258*'MPTO_working_2-way'!$G257)</f>
        <v>2.1027027027027025</v>
      </c>
      <c r="F258" s="44">
        <f>IF(OR($A258="",$B258=""),"",'MPTO_working_2-way'!D257)</f>
        <v>1.9041372351160444</v>
      </c>
      <c r="G258" s="46">
        <f>IF(OR($A258="",$B258=""),"",'MPTO_working_2-way'!E257)</f>
        <v>2.1060267857142851</v>
      </c>
      <c r="H258" s="44">
        <f>IF(OR($A258="",$B258=""),"",'OddsRatio_working_2-way'!M257)</f>
        <v>1.904050713349474</v>
      </c>
      <c r="I258" s="44">
        <f>IF(OR($A258="",$B258=""),"",'OddsRatio_working_2-way'!N257)</f>
        <v>2.1061326375099441</v>
      </c>
      <c r="J258" s="44">
        <f>IF('Log_working_2-way'!$D257="","",A258^('Log_working_2-way'!$D257))</f>
        <v>1.9028150891340896</v>
      </c>
      <c r="K258" s="46">
        <f>IF('Log_working_2-way'!$D257="","",B258^('Log_working_2-way'!$D257))</f>
        <v>2.1076465292124213</v>
      </c>
      <c r="L258" s="53">
        <f t="shared" si="45"/>
        <v>0.52442159383033427</v>
      </c>
      <c r="M258" s="53">
        <f t="shared" si="46"/>
        <v>0.47557840616966585</v>
      </c>
      <c r="N258" s="54">
        <v>355</v>
      </c>
      <c r="O258" s="54">
        <f t="shared" si="47"/>
        <v>163.10810810810807</v>
      </c>
      <c r="P258" s="54">
        <f t="shared" si="48"/>
        <v>180.98039215686276</v>
      </c>
      <c r="Q258" s="54">
        <f t="shared" si="49"/>
        <v>174.01960784313724</v>
      </c>
      <c r="R258" s="54">
        <f t="shared" si="50"/>
        <v>191.89189189189187</v>
      </c>
      <c r="S258" s="55">
        <f t="shared" si="51"/>
        <v>-10.911499735029167</v>
      </c>
      <c r="T258" s="55">
        <f t="shared" si="52"/>
        <v>-10.911499735029111</v>
      </c>
      <c r="U258" t="s">
        <v>174</v>
      </c>
      <c r="V258" t="s">
        <v>175</v>
      </c>
      <c r="W258" t="s">
        <v>313</v>
      </c>
      <c r="X258" s="84" t="s">
        <v>497</v>
      </c>
      <c r="Y258" s="57" t="s">
        <v>423</v>
      </c>
    </row>
    <row r="259" spans="1:25" ht="15" x14ac:dyDescent="0.25">
      <c r="A259">
        <v>2.04</v>
      </c>
      <c r="B259">
        <v>1.85</v>
      </c>
      <c r="C259" s="43">
        <f t="shared" si="44"/>
        <v>3.0736618971912932E-2</v>
      </c>
      <c r="D259" s="44">
        <f>IF(OR($A259="",$B259=""),"",A259*'MPTO_working_2-way'!$G258)</f>
        <v>2.1027027027027025</v>
      </c>
      <c r="E259" s="46">
        <f>IF(OR($A259="",$B259=""),"",B259*'MPTO_working_2-way'!$G258)</f>
        <v>1.9068627450980391</v>
      </c>
      <c r="F259" s="44">
        <f>IF(OR($A259="",$B259=""),"",'MPTO_working_2-way'!D258)</f>
        <v>2.1060267857142851</v>
      </c>
      <c r="G259" s="46">
        <f>IF(OR($A259="",$B259=""),"",'MPTO_working_2-way'!E258)</f>
        <v>1.9041372351160444</v>
      </c>
      <c r="H259" s="44">
        <f>IF(OR($A259="",$B259=""),"",'OddsRatio_working_2-way'!M258)</f>
        <v>2.1061326375099441</v>
      </c>
      <c r="I259" s="44">
        <f>IF(OR($A259="",$B259=""),"",'OddsRatio_working_2-way'!N258)</f>
        <v>1.904050713349474</v>
      </c>
      <c r="J259" s="44">
        <f>IF('Log_working_2-way'!$D258="","",A259^('Log_working_2-way'!$D258))</f>
        <v>2.1076465292124213</v>
      </c>
      <c r="K259" s="46">
        <f>IF('Log_working_2-way'!$D258="","",B259^('Log_working_2-way'!$D258))</f>
        <v>1.9028150891340896</v>
      </c>
      <c r="L259" s="53">
        <f t="shared" si="45"/>
        <v>0.47557840616966585</v>
      </c>
      <c r="M259" s="53">
        <f t="shared" si="46"/>
        <v>0.52442159383033427</v>
      </c>
      <c r="N259" s="54">
        <v>356</v>
      </c>
      <c r="O259" s="54">
        <f t="shared" si="47"/>
        <v>181.49019607843138</v>
      </c>
      <c r="P259" s="54">
        <f t="shared" si="48"/>
        <v>163.56756756756755</v>
      </c>
      <c r="Q259" s="54">
        <f t="shared" si="49"/>
        <v>192.43243243243239</v>
      </c>
      <c r="R259" s="54">
        <f t="shared" si="50"/>
        <v>174.50980392156862</v>
      </c>
      <c r="S259" s="55">
        <f t="shared" si="51"/>
        <v>-10.942236354001011</v>
      </c>
      <c r="T259" s="55">
        <f t="shared" si="52"/>
        <v>-10.942236354001068</v>
      </c>
      <c r="U259" t="s">
        <v>375</v>
      </c>
      <c r="V259" t="s">
        <v>399</v>
      </c>
      <c r="W259" t="s">
        <v>313</v>
      </c>
      <c r="X259" s="84" t="s">
        <v>497</v>
      </c>
      <c r="Y259" s="57" t="s">
        <v>433</v>
      </c>
    </row>
    <row r="260" spans="1:25" ht="15" x14ac:dyDescent="0.25">
      <c r="A260">
        <v>2.29</v>
      </c>
      <c r="B260">
        <v>1.67</v>
      </c>
      <c r="C260" s="43">
        <f t="shared" si="44"/>
        <v>3.5483617917004384E-2</v>
      </c>
      <c r="D260" s="44">
        <f>IF(OR($A260="",$B260=""),"",A260*'MPTO_working_2-way'!$G259)</f>
        <v>2.3712574850299402</v>
      </c>
      <c r="E260" s="46">
        <f>IF(OR($A260="",$B260=""),"",B260*'MPTO_working_2-way'!$G259)</f>
        <v>1.7292576419213972</v>
      </c>
      <c r="F260" s="44">
        <f>IF(OR($A260="",$B260=""),"",'MPTO_working_2-way'!D259)</f>
        <v>2.3869799956308713</v>
      </c>
      <c r="G260" s="46">
        <f>IF(OR($A260="",$B260=""),"",'MPTO_working_2-way'!E259)</f>
        <v>1.7209909322052965</v>
      </c>
      <c r="H260" s="44">
        <f>IF(OR($A260="",$B260=""),"",'OddsRatio_working_2-way'!M259)</f>
        <v>2.3875781543136072</v>
      </c>
      <c r="I260" s="44">
        <f>IF(OR($A260="",$B260=""),"",'OddsRatio_working_2-way'!N259)</f>
        <v>1.7206801266590057</v>
      </c>
      <c r="J260" s="44">
        <f>IF('Log_working_2-way'!$D259="","",A260^('Log_working_2-way'!$D259))</f>
        <v>2.394851636566246</v>
      </c>
      <c r="K260" s="46">
        <f>IF('Log_working_2-way'!$D259="","",B260^('Log_working_2-way'!$D259))</f>
        <v>1.7169221254682223</v>
      </c>
      <c r="L260" s="53">
        <f t="shared" si="45"/>
        <v>0.42171717171717171</v>
      </c>
      <c r="M260" s="53">
        <f t="shared" si="46"/>
        <v>0.5782828282828284</v>
      </c>
      <c r="N260" s="54">
        <v>357</v>
      </c>
      <c r="O260" s="54">
        <f t="shared" si="47"/>
        <v>201.10480349344977</v>
      </c>
      <c r="P260" s="54">
        <f t="shared" si="48"/>
        <v>143.22754491017963</v>
      </c>
      <c r="Q260" s="54">
        <f t="shared" si="49"/>
        <v>213.77245508982037</v>
      </c>
      <c r="R260" s="54">
        <f t="shared" si="50"/>
        <v>155.89519650655023</v>
      </c>
      <c r="S260" s="55">
        <f t="shared" si="51"/>
        <v>-12.667651596370604</v>
      </c>
      <c r="T260" s="55">
        <f t="shared" si="52"/>
        <v>-12.667651596370604</v>
      </c>
      <c r="U260" t="s">
        <v>146</v>
      </c>
      <c r="V260" t="s">
        <v>106</v>
      </c>
      <c r="W260" t="s">
        <v>313</v>
      </c>
      <c r="X260" s="84" t="s">
        <v>497</v>
      </c>
      <c r="Y260" s="57" t="s">
        <v>434</v>
      </c>
    </row>
    <row r="261" spans="1:25" ht="15" x14ac:dyDescent="0.25">
      <c r="A261">
        <v>2.09</v>
      </c>
      <c r="B261">
        <v>1.78</v>
      </c>
      <c r="C261" s="43">
        <f t="shared" si="44"/>
        <v>4.0266652330519959E-2</v>
      </c>
      <c r="D261" s="44">
        <f>IF(OR($A261="",$B261=""),"",A261*'MPTO_working_2-way'!$G260)</f>
        <v>2.1741573033707864</v>
      </c>
      <c r="E261" s="46">
        <f>IF(OR($A261="",$B261=""),"",B261*'MPTO_working_2-way'!$G260)</f>
        <v>1.8516746411483256</v>
      </c>
      <c r="F261" s="44">
        <f>IF(OR($A261="",$B261=""),"",'MPTO_working_2-way'!D260)</f>
        <v>2.1818075186206087</v>
      </c>
      <c r="G261" s="46">
        <f>IF(OR($A261="",$B261=""),"",'MPTO_working_2-way'!E260)</f>
        <v>1.8461614808198106</v>
      </c>
      <c r="H261" s="44">
        <f>IF(OR($A261="",$B261=""),"",'OddsRatio_working_2-way'!M260)</f>
        <v>2.1821319289469754</v>
      </c>
      <c r="I261" s="44">
        <f>IF(OR($A261="",$B261=""),"",'OddsRatio_working_2-way'!N260)</f>
        <v>1.8459292702556338</v>
      </c>
      <c r="J261" s="44">
        <f>IF('Log_working_2-way'!$D260="","",A261^('Log_working_2-way'!$D260))</f>
        <v>2.1856576768529026</v>
      </c>
      <c r="K261" s="46">
        <f>IF('Log_working_2-way'!$D260="","",B261^('Log_working_2-way'!$D260))</f>
        <v>1.8434137605840082</v>
      </c>
      <c r="L261" s="53">
        <f t="shared" si="45"/>
        <v>0.4599483204134367</v>
      </c>
      <c r="M261" s="53">
        <f t="shared" si="46"/>
        <v>0.54005167958656319</v>
      </c>
      <c r="N261" s="54">
        <v>358</v>
      </c>
      <c r="O261" s="54">
        <f t="shared" si="47"/>
        <v>186.70813397129186</v>
      </c>
      <c r="P261" s="54">
        <f t="shared" si="48"/>
        <v>156.87640449438203</v>
      </c>
      <c r="Q261" s="54">
        <f t="shared" si="49"/>
        <v>201.123595505618</v>
      </c>
      <c r="R261" s="54">
        <f t="shared" si="50"/>
        <v>171.29186602870814</v>
      </c>
      <c r="S261" s="55">
        <f t="shared" si="51"/>
        <v>-14.415461534326141</v>
      </c>
      <c r="T261" s="55">
        <f t="shared" si="52"/>
        <v>-14.415461534326113</v>
      </c>
      <c r="U261" t="s">
        <v>303</v>
      </c>
      <c r="V261" t="s">
        <v>304</v>
      </c>
      <c r="W261" t="s">
        <v>314</v>
      </c>
      <c r="X261" s="84" t="s">
        <v>497</v>
      </c>
      <c r="Y261" s="57" t="s">
        <v>419</v>
      </c>
    </row>
    <row r="262" spans="1:25" ht="15" x14ac:dyDescent="0.25">
      <c r="A262">
        <v>2.2799999999999998</v>
      </c>
      <c r="B262">
        <v>1.68</v>
      </c>
      <c r="C262" s="43">
        <f t="shared" si="44"/>
        <v>3.383458646616555E-2</v>
      </c>
      <c r="D262" s="44">
        <f>IF(OR($A262="",$B262=""),"",A262*'MPTO_working_2-way'!$G261)</f>
        <v>2.3571428571428572</v>
      </c>
      <c r="E262" s="46">
        <f>IF(OR($A262="",$B262=""),"",B262*'MPTO_working_2-way'!$G261)</f>
        <v>1.736842105263158</v>
      </c>
      <c r="F262" s="44">
        <f>IF(OR($A262="",$B262=""),"",'MPTO_working_2-way'!D261)</f>
        <v>2.3714710252600297</v>
      </c>
      <c r="G262" s="46">
        <f>IF(OR($A262="",$B262=""),"",'MPTO_working_2-way'!E261)</f>
        <v>1.7291440953412784</v>
      </c>
      <c r="H262" s="44">
        <f>IF(OR($A262="",$B262=""),"",'OddsRatio_working_2-way'!M261)</f>
        <v>2.3719886811400706</v>
      </c>
      <c r="I262" s="44">
        <f>IF(OR($A262="",$B262=""),"",'OddsRatio_working_2-way'!N261)</f>
        <v>1.728868986855663</v>
      </c>
      <c r="J262" s="44">
        <f>IF('Log_working_2-way'!$D261="","",A262^('Log_working_2-way'!$D261))</f>
        <v>2.3786002597874161</v>
      </c>
      <c r="K262" s="46">
        <f>IF('Log_working_2-way'!$D261="","",B262^('Log_working_2-way'!$D261))</f>
        <v>1.7253734306956654</v>
      </c>
      <c r="L262" s="53">
        <f t="shared" si="45"/>
        <v>0.42424242424242425</v>
      </c>
      <c r="M262" s="53">
        <f t="shared" si="46"/>
        <v>0.57575757575757569</v>
      </c>
      <c r="N262" s="54">
        <v>359</v>
      </c>
      <c r="O262" s="54">
        <f t="shared" si="47"/>
        <v>201.54385964912282</v>
      </c>
      <c r="P262" s="54">
        <f t="shared" si="48"/>
        <v>145.30952380952382</v>
      </c>
      <c r="Q262" s="54">
        <f t="shared" si="49"/>
        <v>213.69047619047618</v>
      </c>
      <c r="R262" s="54">
        <f t="shared" si="50"/>
        <v>157.45614035087721</v>
      </c>
      <c r="S262" s="55">
        <f t="shared" si="51"/>
        <v>-12.146616541353353</v>
      </c>
      <c r="T262" s="55">
        <f t="shared" si="52"/>
        <v>-12.146616541353382</v>
      </c>
      <c r="U262" t="s">
        <v>268</v>
      </c>
      <c r="V262" t="s">
        <v>272</v>
      </c>
      <c r="W262" t="s">
        <v>314</v>
      </c>
      <c r="X262" s="84" t="s">
        <v>497</v>
      </c>
      <c r="Y262" s="57" t="s">
        <v>419</v>
      </c>
    </row>
    <row r="263" spans="1:25" ht="15" x14ac:dyDescent="0.25">
      <c r="A263">
        <v>2.0699999999999998</v>
      </c>
      <c r="B263">
        <v>1.83</v>
      </c>
      <c r="C263" s="43">
        <f t="shared" si="44"/>
        <v>2.9539874871307603E-2</v>
      </c>
      <c r="D263" s="44">
        <f>IF(OR($A263="",$B263=""),"",A263*'MPTO_working_2-way'!$G262)</f>
        <v>2.1311475409836067</v>
      </c>
      <c r="E263" s="46">
        <f>IF(OR($A263="",$B263=""),"",B263*'MPTO_working_2-way'!$G262)</f>
        <v>1.8840579710144929</v>
      </c>
      <c r="F263" s="44">
        <f>IF(OR($A263="",$B263=""),"",'MPTO_working_2-way'!D262)</f>
        <v>2.1352836729517204</v>
      </c>
      <c r="G263" s="46">
        <f>IF(OR($A263="",$B263=""),"",'MPTO_working_2-way'!E262)</f>
        <v>1.8808371192373576</v>
      </c>
      <c r="H263" s="44">
        <f>IF(OR($A263="",$B263=""),"",'OddsRatio_working_2-way'!M262)</f>
        <v>2.1354103339788768</v>
      </c>
      <c r="I263" s="44">
        <f>IF(OR($A263="",$B263=""),"",'OddsRatio_working_2-way'!N262)</f>
        <v>1.8807388571985679</v>
      </c>
      <c r="J263" s="44">
        <f>IF('Log_working_2-way'!$D262="","",A263^('Log_working_2-way'!$D262))</f>
        <v>2.137293622577233</v>
      </c>
      <c r="K263" s="46">
        <f>IF('Log_working_2-way'!$D262="","",B263^('Log_working_2-way'!$D262))</f>
        <v>1.8792804075818812</v>
      </c>
      <c r="L263" s="53">
        <f t="shared" si="45"/>
        <v>0.46923076923076917</v>
      </c>
      <c r="M263" s="53">
        <f t="shared" si="46"/>
        <v>0.53076923076923077</v>
      </c>
      <c r="N263" s="54">
        <v>360</v>
      </c>
      <c r="O263" s="54">
        <f t="shared" si="47"/>
        <v>186.08695652173913</v>
      </c>
      <c r="P263" s="54">
        <f t="shared" si="48"/>
        <v>163.27868852459019</v>
      </c>
      <c r="Q263" s="54">
        <f t="shared" si="49"/>
        <v>196.72131147540981</v>
      </c>
      <c r="R263" s="54">
        <f t="shared" si="50"/>
        <v>173.91304347826087</v>
      </c>
      <c r="S263" s="55">
        <f t="shared" si="51"/>
        <v>-10.63435495367068</v>
      </c>
      <c r="T263" s="55">
        <f t="shared" si="52"/>
        <v>-10.63435495367068</v>
      </c>
      <c r="U263" t="s">
        <v>271</v>
      </c>
      <c r="V263" t="s">
        <v>298</v>
      </c>
      <c r="W263" t="s">
        <v>314</v>
      </c>
      <c r="X263" s="84" t="s">
        <v>497</v>
      </c>
      <c r="Y263" s="57" t="s">
        <v>423</v>
      </c>
    </row>
    <row r="264" spans="1:25" ht="15" x14ac:dyDescent="0.25">
      <c r="A264">
        <v>2.2000000000000002</v>
      </c>
      <c r="B264">
        <v>1.72</v>
      </c>
      <c r="C264" s="43">
        <f t="shared" si="44"/>
        <v>3.5940803382663811E-2</v>
      </c>
      <c r="D264" s="44">
        <f>IF(OR($A264="",$B264=""),"",A264*'MPTO_working_2-way'!$G263)</f>
        <v>2.2790697674418605</v>
      </c>
      <c r="E264" s="46">
        <f>IF(OR($A264="",$B264=""),"",B264*'MPTO_working_2-way'!$G263)</f>
        <v>1.7818181818181817</v>
      </c>
      <c r="F264" s="44">
        <f>IF(OR($A264="",$B264=""),"",'MPTO_working_2-way'!D263)</f>
        <v>2.2905569007263922</v>
      </c>
      <c r="G264" s="46">
        <f>IF(OR($A264="",$B264=""),"",'MPTO_working_2-way'!E263)</f>
        <v>1.7748592870544089</v>
      </c>
      <c r="H264" s="44">
        <f>IF(OR($A264="",$B264=""),"",'OddsRatio_working_2-way'!M263)</f>
        <v>2.2909944487358058</v>
      </c>
      <c r="I264" s="44">
        <f>IF(OR($A264="",$B264=""),"",'OddsRatio_working_2-way'!N263)</f>
        <v>1.7745966692414832</v>
      </c>
      <c r="J264" s="44">
        <f>IF('Log_working_2-way'!$D263="","",A264^('Log_working_2-way'!$D263))</f>
        <v>2.2962889076273294</v>
      </c>
      <c r="K264" s="46">
        <f>IF('Log_working_2-way'!$D263="","",B264^('Log_working_2-way'!$D263))</f>
        <v>1.7714329684655428</v>
      </c>
      <c r="L264" s="53">
        <f t="shared" si="45"/>
        <v>0.43877551020408162</v>
      </c>
      <c r="M264" s="53">
        <f t="shared" si="46"/>
        <v>0.56122448979591844</v>
      </c>
      <c r="N264" s="54">
        <v>361</v>
      </c>
      <c r="O264" s="54">
        <f t="shared" si="47"/>
        <v>196.90909090909093</v>
      </c>
      <c r="P264" s="54">
        <f t="shared" si="48"/>
        <v>151.11627906976742</v>
      </c>
      <c r="Q264" s="54">
        <f t="shared" si="49"/>
        <v>209.88372093023256</v>
      </c>
      <c r="R264" s="54">
        <f t="shared" si="50"/>
        <v>164.09090909090909</v>
      </c>
      <c r="S264" s="55">
        <f t="shared" si="51"/>
        <v>-12.974630021141621</v>
      </c>
      <c r="T264" s="55">
        <f t="shared" si="52"/>
        <v>-12.974630021141678</v>
      </c>
      <c r="U264" t="s">
        <v>267</v>
      </c>
      <c r="V264" t="s">
        <v>299</v>
      </c>
      <c r="W264" t="s">
        <v>314</v>
      </c>
      <c r="X264" s="84" t="s">
        <v>497</v>
      </c>
      <c r="Y264" s="57" t="s">
        <v>502</v>
      </c>
    </row>
    <row r="265" spans="1:25" ht="15" x14ac:dyDescent="0.25">
      <c r="A265">
        <v>2.36</v>
      </c>
      <c r="B265">
        <v>1.64</v>
      </c>
      <c r="C265" s="43">
        <f t="shared" si="44"/>
        <v>3.3484911120297722E-2</v>
      </c>
      <c r="D265" s="44">
        <f>IF(OR($A265="",$B265=""),"",A265*'MPTO_working_2-way'!$G264)</f>
        <v>2.4390243902439024</v>
      </c>
      <c r="E265" s="46">
        <f>IF(OR($A265="",$B265=""),"",B265*'MPTO_working_2-way'!$G264)</f>
        <v>1.6949152542372881</v>
      </c>
      <c r="F265" s="44">
        <f>IF(OR($A265="",$B265=""),"",'MPTO_working_2-way'!D264)</f>
        <v>2.4570848146267141</v>
      </c>
      <c r="G265" s="46">
        <f>IF(OR($A265="",$B265=""),"",'MPTO_working_2-way'!E264)</f>
        <v>1.6863018473335656</v>
      </c>
      <c r="H265" s="44">
        <f>IF(OR($A265="",$B265=""),"",'OddsRatio_working_2-way'!M264)</f>
        <v>2.4577379737113252</v>
      </c>
      <c r="I265" s="44">
        <f>IF(OR($A265="",$B265=""),"",'OddsRatio_working_2-way'!N264)</f>
        <v>1.6859943405700353</v>
      </c>
      <c r="J265" s="44">
        <f>IF('Log_working_2-way'!$D264="","",A265^('Log_working_2-way'!$D264))</f>
        <v>2.4661000827478752</v>
      </c>
      <c r="K265" s="46">
        <f>IF('Log_working_2-way'!$D264="","",B265^('Log_working_2-way'!$D264))</f>
        <v>1.6820816748919711</v>
      </c>
      <c r="L265" s="53">
        <f t="shared" si="45"/>
        <v>0.41000000000000003</v>
      </c>
      <c r="M265" s="53">
        <f t="shared" si="46"/>
        <v>0.59000000000000008</v>
      </c>
      <c r="N265" s="54">
        <v>362</v>
      </c>
      <c r="O265" s="54">
        <f t="shared" si="47"/>
        <v>208.61016949152543</v>
      </c>
      <c r="P265" s="54">
        <f t="shared" si="48"/>
        <v>141.26829268292678</v>
      </c>
      <c r="Q265" s="54">
        <f t="shared" si="49"/>
        <v>220.73170731707316</v>
      </c>
      <c r="R265" s="54">
        <f t="shared" si="50"/>
        <v>153.3898305084746</v>
      </c>
      <c r="S265" s="55">
        <f t="shared" si="51"/>
        <v>-12.121537825547733</v>
      </c>
      <c r="T265" s="55">
        <f t="shared" si="52"/>
        <v>-12.121537825547819</v>
      </c>
      <c r="U265" t="s">
        <v>270</v>
      </c>
      <c r="V265" t="s">
        <v>269</v>
      </c>
      <c r="W265" t="s">
        <v>314</v>
      </c>
      <c r="X265" s="84" t="s">
        <v>497</v>
      </c>
      <c r="Y265" s="57" t="s">
        <v>427</v>
      </c>
    </row>
    <row r="266" spans="1:25" ht="15" x14ac:dyDescent="0.25">
      <c r="A266">
        <v>1.56</v>
      </c>
      <c r="B266">
        <v>2.4500000000000002</v>
      </c>
      <c r="C266" s="43">
        <f t="shared" si="44"/>
        <v>4.9188906331763427E-2</v>
      </c>
      <c r="D266" s="44">
        <f>IF(OR($A266="",$B266=""),"",A266*'MPTO_working_2-way'!$G265)</f>
        <v>1.6367346938775511</v>
      </c>
      <c r="E266" s="46">
        <f>IF(OR($A266="",$B266=""),"",B266*'MPTO_working_2-way'!$G265)</f>
        <v>2.5705128205128207</v>
      </c>
      <c r="F266" s="44">
        <f>IF(OR($A266="",$B266=""),"",'MPTO_working_2-way'!D265)</f>
        <v>1.6222410865874364</v>
      </c>
      <c r="G266" s="46">
        <f>IF(OR($A266="",$B266=""),"",'MPTO_working_2-way'!E265)</f>
        <v>2.6070941336971352</v>
      </c>
      <c r="H266" s="44">
        <f>IF(OR($A266="",$B266=""),"",'OddsRatio_working_2-way'!M265)</f>
        <v>1.6214554662658656</v>
      </c>
      <c r="I266" s="44">
        <f>IF(OR($A266="",$B266=""),"",'OddsRatio_working_2-way'!N265)</f>
        <v>2.6091257608669731</v>
      </c>
      <c r="J266" s="44">
        <f>IF('Log_working_2-way'!$D265="","",A266^('Log_working_2-way'!$D265))</f>
        <v>1.6148041314839445</v>
      </c>
      <c r="K266" s="46">
        <f>IF('Log_working_2-way'!$D265="","",B266^('Log_working_2-way'!$D265))</f>
        <v>2.6265342875694877</v>
      </c>
      <c r="L266" s="53">
        <f t="shared" si="45"/>
        <v>0.61097256857855353</v>
      </c>
      <c r="M266" s="53">
        <f t="shared" si="46"/>
        <v>0.38902743142144636</v>
      </c>
      <c r="N266" s="54">
        <v>363</v>
      </c>
      <c r="O266" s="54">
        <f t="shared" si="47"/>
        <v>130.30769230769229</v>
      </c>
      <c r="P266" s="54">
        <f t="shared" si="48"/>
        <v>214.83673469387753</v>
      </c>
      <c r="Q266" s="54">
        <f t="shared" si="49"/>
        <v>148.16326530612244</v>
      </c>
      <c r="R266" s="54">
        <f t="shared" si="50"/>
        <v>232.69230769230768</v>
      </c>
      <c r="S266" s="55">
        <f t="shared" si="51"/>
        <v>-17.855572998430148</v>
      </c>
      <c r="T266" s="55">
        <f t="shared" si="52"/>
        <v>-17.855572998430148</v>
      </c>
      <c r="U266" t="s">
        <v>484</v>
      </c>
      <c r="V266" t="s">
        <v>485</v>
      </c>
      <c r="W266" t="s">
        <v>500</v>
      </c>
      <c r="X266" s="84" t="s">
        <v>497</v>
      </c>
      <c r="Y266" s="57" t="s">
        <v>422</v>
      </c>
    </row>
    <row r="267" spans="1:25" ht="15" x14ac:dyDescent="0.25">
      <c r="A267">
        <v>1.88</v>
      </c>
      <c r="B267">
        <v>1.98</v>
      </c>
      <c r="C267" s="43">
        <f t="shared" si="44"/>
        <v>3.6965398667526461E-2</v>
      </c>
      <c r="D267" s="44">
        <f>IF(OR($A267="",$B267=""),"",A267*'MPTO_working_2-way'!$G266)</f>
        <v>1.9494949494949496</v>
      </c>
      <c r="E267" s="46">
        <f>IF(OR($A267="",$B267=""),"",B267*'MPTO_working_2-way'!$G266)</f>
        <v>2.0531914893617023</v>
      </c>
      <c r="F267" s="44">
        <f>IF(OR($A267="",$B267=""),"",'MPTO_working_2-way'!D266)</f>
        <v>1.9476768522394308</v>
      </c>
      <c r="G267" s="46">
        <f>IF(OR($A267="",$B267=""),"",'MPTO_working_2-way'!E266)</f>
        <v>2.0552120141342756</v>
      </c>
      <c r="H267" s="44">
        <f>IF(OR($A267="",$B267=""),"",'OddsRatio_working_2-way'!M266)</f>
        <v>1.947607082958686</v>
      </c>
      <c r="I267" s="44">
        <f>IF(OR($A267="",$B267=""),"",'OddsRatio_working_2-way'!N266)</f>
        <v>2.0552897060221729</v>
      </c>
      <c r="J267" s="44">
        <f>IF('Log_working_2-way'!$D266="","",A267^('Log_working_2-way'!$D266))</f>
        <v>1.9467780797695502</v>
      </c>
      <c r="K267" s="46">
        <f>IF('Log_working_2-way'!$D266="","",B267^('Log_working_2-way'!$D266))</f>
        <v>2.0562137224842738</v>
      </c>
      <c r="L267" s="53">
        <f t="shared" si="45"/>
        <v>0.5129533678756476</v>
      </c>
      <c r="M267" s="53">
        <f t="shared" si="46"/>
        <v>0.48704663212435229</v>
      </c>
      <c r="N267" s="54">
        <v>364</v>
      </c>
      <c r="O267" s="54">
        <f t="shared" si="47"/>
        <v>170.38297872340422</v>
      </c>
      <c r="P267" s="54">
        <f t="shared" si="48"/>
        <v>180.16161616161619</v>
      </c>
      <c r="Q267" s="54">
        <f t="shared" si="49"/>
        <v>183.83838383838386</v>
      </c>
      <c r="R267" s="54">
        <f t="shared" si="50"/>
        <v>193.61702127659575</v>
      </c>
      <c r="S267" s="55">
        <f t="shared" si="51"/>
        <v>-13.455405114979641</v>
      </c>
      <c r="T267" s="55">
        <f t="shared" si="52"/>
        <v>-13.455405114979555</v>
      </c>
      <c r="U267" t="s">
        <v>486</v>
      </c>
      <c r="V267" t="s">
        <v>487</v>
      </c>
      <c r="W267" t="s">
        <v>500</v>
      </c>
      <c r="X267" s="84" t="s">
        <v>497</v>
      </c>
      <c r="Y267" s="57" t="s">
        <v>433</v>
      </c>
    </row>
    <row r="268" spans="1:25" ht="15" x14ac:dyDescent="0.25">
      <c r="A268">
        <v>1.93</v>
      </c>
      <c r="B268">
        <v>1.93</v>
      </c>
      <c r="C268" s="43">
        <f t="shared" si="44"/>
        <v>3.62694300518136E-2</v>
      </c>
      <c r="D268" s="44">
        <f>IF(OR($A268="",$B268=""),"",A268*'MPTO_working_2-way'!$G267)</f>
        <v>2</v>
      </c>
      <c r="E268" s="46">
        <f>IF(OR($A268="",$B268=""),"",B268*'MPTO_working_2-way'!$G267)</f>
        <v>2</v>
      </c>
      <c r="F268" s="44">
        <f>IF(OR($A268="",$B268=""),"",'MPTO_working_2-way'!D267)</f>
        <v>2.0000000000000004</v>
      </c>
      <c r="G268" s="46">
        <f>IF(OR($A268="",$B268=""),"",'MPTO_working_2-way'!E267)</f>
        <v>2.0000000000000004</v>
      </c>
      <c r="H268" s="44">
        <f>IF(OR($A268="",$B268=""),"",'OddsRatio_working_2-way'!M267)</f>
        <v>2</v>
      </c>
      <c r="I268" s="44">
        <f>IF(OR($A268="",$B268=""),"",'OddsRatio_working_2-way'!N267)</f>
        <v>2</v>
      </c>
      <c r="J268" s="44">
        <f>IF('Log_working_2-way'!$D267="","",A268^('Log_working_2-way'!$D267))</f>
        <v>1.9999999999999618</v>
      </c>
      <c r="K268" s="46">
        <f>IF('Log_working_2-way'!$D267="","",B268^('Log_working_2-way'!$D267))</f>
        <v>1.9999999999999618</v>
      </c>
      <c r="L268" s="53">
        <f t="shared" si="45"/>
        <v>0.5</v>
      </c>
      <c r="M268" s="53">
        <f t="shared" si="46"/>
        <v>0.5</v>
      </c>
      <c r="N268" s="54">
        <v>365</v>
      </c>
      <c r="O268" s="54">
        <f t="shared" si="47"/>
        <v>175.88082901554404</v>
      </c>
      <c r="P268" s="54">
        <f t="shared" si="48"/>
        <v>175.88082901554404</v>
      </c>
      <c r="Q268" s="54">
        <f t="shared" si="49"/>
        <v>189.11917098445599</v>
      </c>
      <c r="R268" s="54">
        <f t="shared" si="50"/>
        <v>189.11917098445599</v>
      </c>
      <c r="S268" s="55">
        <f t="shared" si="51"/>
        <v>-13.238341968911953</v>
      </c>
      <c r="T268" s="55">
        <f t="shared" si="52"/>
        <v>-13.238341968911953</v>
      </c>
      <c r="U268" t="s">
        <v>488</v>
      </c>
      <c r="V268" t="s">
        <v>489</v>
      </c>
      <c r="W268" t="s">
        <v>500</v>
      </c>
      <c r="X268" s="84" t="s">
        <v>497</v>
      </c>
      <c r="Y268" s="57" t="s">
        <v>420</v>
      </c>
    </row>
    <row r="269" spans="1:25" ht="15" x14ac:dyDescent="0.25">
      <c r="A269">
        <v>1.83</v>
      </c>
      <c r="B269">
        <v>2.04</v>
      </c>
      <c r="C269" s="43">
        <f t="shared" si="44"/>
        <v>3.6644165863066513E-2</v>
      </c>
      <c r="D269" s="44">
        <f>IF(OR($A269="",$B269=""),"",A269*'MPTO_working_2-way'!$G268)</f>
        <v>1.8970588235294117</v>
      </c>
      <c r="E269" s="46">
        <f>IF(OR($A269="",$B269=""),"",B269*'MPTO_working_2-way'!$G268)</f>
        <v>2.1147540983606556</v>
      </c>
      <c r="F269" s="44">
        <f>IF(OR($A269="",$B269=""),"",'MPTO_working_2-way'!D268)</f>
        <v>1.8934875228241022</v>
      </c>
      <c r="G269" s="46">
        <f>IF(OR($A269="",$B269=""),"",'MPTO_working_2-way'!E268)</f>
        <v>2.119209809264305</v>
      </c>
      <c r="H269" s="44">
        <f>IF(OR($A269="",$B269=""),"",'OddsRatio_working_2-way'!M268)</f>
        <v>1.8933515114874566</v>
      </c>
      <c r="I269" s="44">
        <f>IF(OR($A269="",$B269=""),"",'OddsRatio_working_2-way'!N268)</f>
        <v>2.1193802071650061</v>
      </c>
      <c r="J269" s="44">
        <f>IF('Log_working_2-way'!$D268="","",A269^('Log_working_2-way'!$D268))</f>
        <v>1.8917252749993179</v>
      </c>
      <c r="K269" s="46">
        <f>IF('Log_working_2-way'!$D268="","",B269^('Log_working_2-way'!$D268))</f>
        <v>2.1214216172135263</v>
      </c>
      <c r="L269" s="53">
        <f t="shared" si="45"/>
        <v>0.52713178294573648</v>
      </c>
      <c r="M269" s="53">
        <f t="shared" si="46"/>
        <v>0.47286821705426357</v>
      </c>
      <c r="N269" s="54">
        <v>366</v>
      </c>
      <c r="O269" s="54">
        <f t="shared" si="47"/>
        <v>165.99999999999997</v>
      </c>
      <c r="P269" s="54">
        <f t="shared" si="48"/>
        <v>186.58823529411762</v>
      </c>
      <c r="Q269" s="54">
        <f t="shared" si="49"/>
        <v>179.41176470588235</v>
      </c>
      <c r="R269" s="54">
        <f t="shared" si="50"/>
        <v>199.99999999999997</v>
      </c>
      <c r="S269" s="55">
        <f t="shared" si="51"/>
        <v>-13.411764705882376</v>
      </c>
      <c r="T269" s="55">
        <f t="shared" si="52"/>
        <v>-13.411764705882348</v>
      </c>
      <c r="U269" t="s">
        <v>490</v>
      </c>
      <c r="V269" t="s">
        <v>491</v>
      </c>
      <c r="W269" t="s">
        <v>500</v>
      </c>
      <c r="X269" s="84" t="s">
        <v>497</v>
      </c>
      <c r="Y269" s="57" t="s">
        <v>433</v>
      </c>
    </row>
    <row r="270" spans="1:25" ht="15" x14ac:dyDescent="0.25">
      <c r="A270">
        <v>2.09</v>
      </c>
      <c r="B270">
        <v>1.77</v>
      </c>
      <c r="C270" s="43">
        <f t="shared" si="44"/>
        <v>4.3440650933960434E-2</v>
      </c>
      <c r="D270" s="44">
        <f>IF(OR($A270="",$B270=""),"",A270*'MPTO_working_2-way'!$G269)</f>
        <v>2.1807909604519771</v>
      </c>
      <c r="E270" s="46">
        <f>IF(OR($A270="",$B270=""),"",B270*'MPTO_working_2-way'!$G269)</f>
        <v>1.8468899521531099</v>
      </c>
      <c r="F270" s="44">
        <f>IF(OR($A270="",$B270=""),"",'MPTO_working_2-way'!D269)</f>
        <v>2.1893883348622492</v>
      </c>
      <c r="G270" s="46">
        <f>IF(OR($A270="",$B270=""),"",'MPTO_working_2-way'!E269)</f>
        <v>1.8407682929863407</v>
      </c>
      <c r="H270" s="44">
        <f>IF(OR($A270="",$B270=""),"",'OddsRatio_working_2-way'!M269)</f>
        <v>2.189783348170756</v>
      </c>
      <c r="I270" s="44">
        <f>IF(OR($A270="",$B270=""),"",'OddsRatio_working_2-way'!N269)</f>
        <v>1.8404891542123691</v>
      </c>
      <c r="J270" s="44">
        <f>IF('Log_working_2-way'!$D269="","",A270^('Log_working_2-way'!$D269))</f>
        <v>2.1937595056671091</v>
      </c>
      <c r="K270" s="46">
        <f>IF('Log_working_2-way'!$D269="","",B270^('Log_working_2-way'!$D269))</f>
        <v>1.8376896646706193</v>
      </c>
      <c r="L270" s="53">
        <f t="shared" si="45"/>
        <v>0.45854922279792754</v>
      </c>
      <c r="M270" s="53">
        <f t="shared" si="46"/>
        <v>0.54145077720207258</v>
      </c>
      <c r="N270" s="54">
        <v>367</v>
      </c>
      <c r="O270" s="54">
        <f t="shared" si="47"/>
        <v>191.4019138755981</v>
      </c>
      <c r="P270" s="54">
        <f t="shared" si="48"/>
        <v>159.65536723163845</v>
      </c>
      <c r="Q270" s="54">
        <f t="shared" si="49"/>
        <v>207.34463276836158</v>
      </c>
      <c r="R270" s="54">
        <f t="shared" si="50"/>
        <v>175.59808612440193</v>
      </c>
      <c r="S270" s="55">
        <f t="shared" si="51"/>
        <v>-15.94271889276348</v>
      </c>
      <c r="T270" s="55">
        <f t="shared" si="52"/>
        <v>-15.94271889276348</v>
      </c>
      <c r="U270" t="s">
        <v>169</v>
      </c>
      <c r="V270" t="s">
        <v>130</v>
      </c>
      <c r="W270" t="s">
        <v>316</v>
      </c>
      <c r="X270" s="84" t="s">
        <v>497</v>
      </c>
      <c r="Y270" s="57" t="s">
        <v>418</v>
      </c>
    </row>
    <row r="271" spans="1:25" ht="15" x14ac:dyDescent="0.25">
      <c r="A271">
        <v>1.76</v>
      </c>
      <c r="B271">
        <v>2.11</v>
      </c>
      <c r="C271" s="43">
        <f t="shared" si="44"/>
        <v>4.2115467470917878E-2</v>
      </c>
      <c r="D271" s="44">
        <f>IF(OR($A271="",$B271=""),"",A271*'MPTO_working_2-way'!$G270)</f>
        <v>1.8341232227488156</v>
      </c>
      <c r="E271" s="46">
        <f>IF(OR($A271="",$B271=""),"",B271*'MPTO_working_2-way'!$G270)</f>
        <v>2.1988636363636367</v>
      </c>
      <c r="F271" s="44">
        <f>IF(OR($A271="",$B271=""),"",'MPTO_working_2-way'!D270)</f>
        <v>1.8277389506841228</v>
      </c>
      <c r="G271" s="46">
        <f>IF(OR($A271="",$B271=""),"",'MPTO_working_2-way'!E270)</f>
        <v>2.208110357949816</v>
      </c>
      <c r="H271" s="44">
        <f>IF(OR($A271="",$B271=""),"",'OddsRatio_working_2-way'!M270)</f>
        <v>1.82745675698775</v>
      </c>
      <c r="I271" s="44">
        <f>IF(OR($A271="",$B271=""),"",'OddsRatio_working_2-way'!N270)</f>
        <v>2.208522368758425</v>
      </c>
      <c r="J271" s="44">
        <f>IF('Log_working_2-way'!$D270="","",A271^('Log_working_2-way'!$D270))</f>
        <v>1.8245405741311078</v>
      </c>
      <c r="K271" s="46">
        <f>IF('Log_working_2-way'!$D270="","",B271^('Log_working_2-way'!$D270))</f>
        <v>2.2127965940954506</v>
      </c>
      <c r="L271" s="53">
        <f t="shared" si="45"/>
        <v>0.54521963824289399</v>
      </c>
      <c r="M271" s="53">
        <f t="shared" si="46"/>
        <v>0.4547803617571059</v>
      </c>
      <c r="N271" s="54">
        <v>368</v>
      </c>
      <c r="O271" s="54">
        <f t="shared" si="47"/>
        <v>158.90909090909091</v>
      </c>
      <c r="P271" s="54">
        <f t="shared" si="48"/>
        <v>193.59241706161134</v>
      </c>
      <c r="Q271" s="54">
        <f t="shared" si="49"/>
        <v>174.40758293838863</v>
      </c>
      <c r="R271" s="54">
        <f t="shared" si="50"/>
        <v>209.09090909090912</v>
      </c>
      <c r="S271" s="55">
        <f t="shared" si="51"/>
        <v>-15.498492029297722</v>
      </c>
      <c r="T271" s="55">
        <f t="shared" si="52"/>
        <v>-15.498492029297779</v>
      </c>
      <c r="U271" t="s">
        <v>66</v>
      </c>
      <c r="V271" t="s">
        <v>124</v>
      </c>
      <c r="W271" t="s">
        <v>316</v>
      </c>
      <c r="X271" s="84" t="s">
        <v>497</v>
      </c>
      <c r="Y271" s="57" t="s">
        <v>421</v>
      </c>
    </row>
    <row r="272" spans="1:25" ht="15" x14ac:dyDescent="0.25">
      <c r="A272">
        <v>1.7</v>
      </c>
      <c r="B272">
        <v>2.2000000000000002</v>
      </c>
      <c r="C272" s="43">
        <f t="shared" si="44"/>
        <v>4.2780748663101553E-2</v>
      </c>
      <c r="D272" s="44">
        <f>IF(OR($A272="",$B272=""),"",A272*'MPTO_working_2-way'!$G271)</f>
        <v>1.7727272727272725</v>
      </c>
      <c r="E272" s="46">
        <f>IF(OR($A272="",$B272=""),"",B272*'MPTO_working_2-way'!$G271)</f>
        <v>2.2941176470588238</v>
      </c>
      <c r="F272" s="44">
        <f>IF(OR($A272="",$B272=""),"",'MPTO_working_2-way'!D271)</f>
        <v>1.7641509433962264</v>
      </c>
      <c r="G272" s="46">
        <f>IF(OR($A272="",$B272=""),"",'MPTO_working_2-way'!E271)</f>
        <v>2.308641975308642</v>
      </c>
      <c r="H272" s="44">
        <f>IF(OR($A272="",$B272=""),"",'OddsRatio_working_2-way'!M271)</f>
        <v>1.7637626158259732</v>
      </c>
      <c r="I272" s="44">
        <f>IF(OR($A272="",$B272=""),"",'OddsRatio_working_2-way'!N271)</f>
        <v>2.3093073414159546</v>
      </c>
      <c r="J272" s="44">
        <f>IF('Log_working_2-way'!$D271="","",A272^('Log_working_2-way'!$D271))</f>
        <v>1.7598456230871857</v>
      </c>
      <c r="K272" s="46">
        <f>IF('Log_working_2-way'!$D271="","",B272^('Log_working_2-way'!$D271))</f>
        <v>2.3160568010337612</v>
      </c>
      <c r="L272" s="53">
        <f t="shared" si="45"/>
        <v>0.56410256410256421</v>
      </c>
      <c r="M272" s="53">
        <f t="shared" si="46"/>
        <v>0.43589743589743585</v>
      </c>
      <c r="N272" s="54">
        <v>369</v>
      </c>
      <c r="O272" s="54">
        <f t="shared" si="47"/>
        <v>151.9411764705882</v>
      </c>
      <c r="P272" s="54">
        <f t="shared" si="48"/>
        <v>201.27272727272731</v>
      </c>
      <c r="Q272" s="54">
        <f t="shared" si="49"/>
        <v>167.72727272727272</v>
      </c>
      <c r="R272" s="54">
        <f t="shared" si="50"/>
        <v>217.05882352941177</v>
      </c>
      <c r="S272" s="55">
        <f t="shared" si="51"/>
        <v>-15.786096256684516</v>
      </c>
      <c r="T272" s="55">
        <f t="shared" si="52"/>
        <v>-15.786096256684459</v>
      </c>
      <c r="U272" t="s">
        <v>168</v>
      </c>
      <c r="V272" t="s">
        <v>165</v>
      </c>
      <c r="W272" t="s">
        <v>316</v>
      </c>
      <c r="X272" s="84" t="s">
        <v>497</v>
      </c>
      <c r="Y272" s="57" t="s">
        <v>429</v>
      </c>
    </row>
    <row r="273" spans="1:25" ht="15" x14ac:dyDescent="0.25">
      <c r="A273">
        <v>1.88</v>
      </c>
      <c r="B273">
        <v>1.97</v>
      </c>
      <c r="C273" s="43">
        <f t="shared" si="44"/>
        <v>3.9529106814990778E-2</v>
      </c>
      <c r="D273" s="44">
        <f>IF(OR($A273="",$B273=""),"",A273*'MPTO_working_2-way'!$G272)</f>
        <v>1.9543147208121825</v>
      </c>
      <c r="E273" s="46">
        <f>IF(OR($A273="",$B273=""),"",B273*'MPTO_working_2-way'!$G272)</f>
        <v>2.0478723404255317</v>
      </c>
      <c r="F273" s="44">
        <f>IF(OR($A273="",$B273=""),"",'MPTO_working_2-way'!D272)</f>
        <v>1.9525516659637281</v>
      </c>
      <c r="G273" s="46">
        <f>IF(OR($A273="",$B273=""),"",'MPTO_working_2-way'!E272)</f>
        <v>2.049811822005756</v>
      </c>
      <c r="H273" s="44">
        <f>IF(OR($A273="",$B273=""),"",'OddsRatio_working_2-way'!M272)</f>
        <v>1.9524791309238021</v>
      </c>
      <c r="I273" s="44">
        <f>IF(OR($A273="",$B273=""),"",'OddsRatio_working_2-way'!N272)</f>
        <v>2.049891769313736</v>
      </c>
      <c r="J273" s="44">
        <f>IF('Log_working_2-way'!$D272="","",A273^('Log_working_2-way'!$D272))</f>
        <v>1.9516734382679068</v>
      </c>
      <c r="K273" s="46">
        <f>IF('Log_working_2-way'!$D272="","",B273^('Log_working_2-way'!$D272))</f>
        <v>2.0507806142198279</v>
      </c>
      <c r="L273" s="53">
        <f t="shared" si="45"/>
        <v>0.51168831168831175</v>
      </c>
      <c r="M273" s="53">
        <f t="shared" si="46"/>
        <v>0.48831168831168836</v>
      </c>
      <c r="N273" s="54">
        <v>370</v>
      </c>
      <c r="O273" s="54">
        <f t="shared" si="47"/>
        <v>173.19148936170208</v>
      </c>
      <c r="P273" s="54">
        <f t="shared" si="48"/>
        <v>182.18274111675126</v>
      </c>
      <c r="Q273" s="54">
        <f t="shared" si="49"/>
        <v>187.81725888324871</v>
      </c>
      <c r="R273" s="54">
        <f t="shared" si="50"/>
        <v>196.80851063829786</v>
      </c>
      <c r="S273" s="55">
        <f t="shared" si="51"/>
        <v>-14.62576952154663</v>
      </c>
      <c r="T273" s="55">
        <f t="shared" si="52"/>
        <v>-14.625769521546601</v>
      </c>
      <c r="U273" t="s">
        <v>127</v>
      </c>
      <c r="V273" t="s">
        <v>126</v>
      </c>
      <c r="W273" t="s">
        <v>316</v>
      </c>
      <c r="X273" s="84" t="s">
        <v>497</v>
      </c>
      <c r="Y273" s="57" t="s">
        <v>421</v>
      </c>
    </row>
    <row r="274" spans="1:25" ht="15" x14ac:dyDescent="0.25">
      <c r="A274">
        <v>1.62</v>
      </c>
      <c r="B274">
        <v>2.35</v>
      </c>
      <c r="C274" s="43">
        <f t="shared" si="44"/>
        <v>4.2815865510900997E-2</v>
      </c>
      <c r="D274" s="44">
        <f>IF(OR($A274="",$B274=""),"",A274*'MPTO_working_2-way'!$G273)</f>
        <v>1.6893617021276597</v>
      </c>
      <c r="E274" s="46">
        <f>IF(OR($A274="",$B274=""),"",B274*'MPTO_working_2-way'!$G273)</f>
        <v>2.4506172839506175</v>
      </c>
      <c r="F274" s="44">
        <f>IF(OR($A274="",$B274=""),"",'MPTO_working_2-way'!D273)</f>
        <v>1.6782014547057529</v>
      </c>
      <c r="G274" s="46">
        <f>IF(OR($A274="",$B274=""),"",'MPTO_working_2-way'!E273)</f>
        <v>2.4744881377965555</v>
      </c>
      <c r="H274" s="44">
        <f>IF(OR($A274="",$B274=""),"",'OddsRatio_working_2-way'!M273)</f>
        <v>1.6776866969767514</v>
      </c>
      <c r="I274" s="44">
        <f>IF(OR($A274="",$B274=""),"",'OddsRatio_working_2-way'!N273)</f>
        <v>2.4756081305138942</v>
      </c>
      <c r="J274" s="44">
        <f>IF('Log_working_2-way'!$D273="","",A274^('Log_working_2-way'!$D273))</f>
        <v>1.6725881209900304</v>
      </c>
      <c r="K274" s="46">
        <f>IF('Log_working_2-way'!$D273="","",B274^('Log_working_2-way'!$D273))</f>
        <v>2.4867940256326873</v>
      </c>
      <c r="L274" s="53">
        <f t="shared" si="45"/>
        <v>0.59193954659949621</v>
      </c>
      <c r="M274" s="53">
        <f t="shared" si="46"/>
        <v>0.40806045340050373</v>
      </c>
      <c r="N274" s="54">
        <v>371</v>
      </c>
      <c r="O274" s="54">
        <f t="shared" si="47"/>
        <v>141.9876543209877</v>
      </c>
      <c r="P274" s="54">
        <f t="shared" si="48"/>
        <v>213.12765957446808</v>
      </c>
      <c r="Q274" s="54">
        <f t="shared" si="49"/>
        <v>157.87234042553192</v>
      </c>
      <c r="R274" s="54">
        <f t="shared" si="50"/>
        <v>229.01234567901233</v>
      </c>
      <c r="S274" s="55">
        <f t="shared" si="51"/>
        <v>-15.884686104544215</v>
      </c>
      <c r="T274" s="55">
        <f t="shared" si="52"/>
        <v>-15.884686104544244</v>
      </c>
      <c r="U274" t="s">
        <v>379</v>
      </c>
      <c r="V274" t="s">
        <v>377</v>
      </c>
      <c r="W274" t="s">
        <v>413</v>
      </c>
      <c r="X274" s="84" t="s">
        <v>498</v>
      </c>
      <c r="Y274" s="57" t="s">
        <v>431</v>
      </c>
    </row>
    <row r="275" spans="1:25" ht="15" x14ac:dyDescent="0.25">
      <c r="A275">
        <v>1.92</v>
      </c>
      <c r="B275">
        <v>1.93</v>
      </c>
      <c r="C275" s="43">
        <f t="shared" si="44"/>
        <v>3.8968048359240282E-2</v>
      </c>
      <c r="D275" s="44">
        <f>IF(OR($A275="",$B275=""),"",A275*'MPTO_working_2-way'!$G274)</f>
        <v>1.9948186528497414</v>
      </c>
      <c r="E275" s="46">
        <f>IF(OR($A275="",$B275=""),"",B275*'MPTO_working_2-way'!$G274)</f>
        <v>2.0052083333333335</v>
      </c>
      <c r="F275" s="44">
        <f>IF(OR($A275="",$B275=""),"",'MPTO_working_2-way'!D274)</f>
        <v>1.9946172892668752</v>
      </c>
      <c r="G275" s="46">
        <f>IF(OR($A275="",$B275=""),"",'MPTO_working_2-way'!E274)</f>
        <v>2.0054118411083453</v>
      </c>
      <c r="H275" s="44">
        <f>IF(OR($A275="",$B275=""),"",'OddsRatio_working_2-way'!M274)</f>
        <v>1.9946091251481448</v>
      </c>
      <c r="I275" s="44">
        <f>IF(OR($A275="",$B275=""),"",'OddsRatio_working_2-way'!N274)</f>
        <v>2.0054200938997546</v>
      </c>
      <c r="J275" s="44">
        <f>IF('Log_working_2-way'!$D274="","",A275^('Log_working_2-way'!$D274))</f>
        <v>1.9945170440100763</v>
      </c>
      <c r="K275" s="46">
        <f>IF('Log_working_2-way'!$D274="","",B275^('Log_working_2-way'!$D274))</f>
        <v>2.0055131845379748</v>
      </c>
      <c r="L275" s="53">
        <f t="shared" si="45"/>
        <v>0.50129870129870124</v>
      </c>
      <c r="M275" s="53">
        <f t="shared" si="46"/>
        <v>0.49870129870129865</v>
      </c>
      <c r="N275" s="54">
        <v>372</v>
      </c>
      <c r="O275" s="54">
        <f t="shared" si="47"/>
        <v>178.25000000000003</v>
      </c>
      <c r="P275" s="54">
        <f t="shared" si="48"/>
        <v>179.25388601036266</v>
      </c>
      <c r="Q275" s="54">
        <f t="shared" si="49"/>
        <v>192.74611398963734</v>
      </c>
      <c r="R275" s="54">
        <f t="shared" si="50"/>
        <v>193.75</v>
      </c>
      <c r="S275" s="55">
        <f t="shared" si="51"/>
        <v>-14.496113989637308</v>
      </c>
      <c r="T275" s="55">
        <f t="shared" si="52"/>
        <v>-14.496113989637337</v>
      </c>
      <c r="U275" t="s">
        <v>329</v>
      </c>
      <c r="V275" t="s">
        <v>403</v>
      </c>
      <c r="W275" t="s">
        <v>413</v>
      </c>
      <c r="X275" s="84" t="s">
        <v>498</v>
      </c>
      <c r="Y275" s="57" t="s">
        <v>431</v>
      </c>
    </row>
    <row r="276" spans="1:25" ht="15" x14ac:dyDescent="0.25">
      <c r="A276">
        <v>1.5</v>
      </c>
      <c r="B276">
        <v>2.63</v>
      </c>
      <c r="C276" s="43">
        <f t="shared" si="44"/>
        <v>4.6894803548795938E-2</v>
      </c>
      <c r="D276" s="44">
        <f>IF(OR($A276="",$B276=""),"",A276*'MPTO_working_2-way'!$G275)</f>
        <v>1.5703422053231939</v>
      </c>
      <c r="E276" s="46">
        <f>IF(OR($A276="",$B276=""),"",B276*'MPTO_working_2-way'!$G275)</f>
        <v>2.7533333333333334</v>
      </c>
      <c r="F276" s="44">
        <f>IF(OR($A276="",$B276=""),"",'MPTO_working_2-way'!D275)</f>
        <v>1.554679802955665</v>
      </c>
      <c r="G276" s="46">
        <f>IF(OR($A276="",$B276=""),"",'MPTO_working_2-way'!E275)</f>
        <v>2.802841918294849</v>
      </c>
      <c r="H276" s="44">
        <f>IF(OR($A276="",$B276=""),"",'OddsRatio_working_2-way'!M275)</f>
        <v>1.5538487756217116</v>
      </c>
      <c r="I276" s="44">
        <f>IF(OR($A276="",$B276=""),"",'OddsRatio_working_2-way'!N275)</f>
        <v>2.8055470085267782</v>
      </c>
      <c r="J276" s="44">
        <f>IF('Log_working_2-way'!$D275="","",A276^('Log_working_2-way'!$D275))</f>
        <v>1.5466552587548665</v>
      </c>
      <c r="K276" s="46">
        <f>IF('Log_working_2-way'!$D275="","",B276^('Log_working_2-way'!$D275))</f>
        <v>2.8293064668866079</v>
      </c>
      <c r="L276" s="53">
        <f t="shared" si="45"/>
        <v>0.63680387409200967</v>
      </c>
      <c r="M276" s="53">
        <f t="shared" si="46"/>
        <v>0.36319612590799033</v>
      </c>
      <c r="N276" s="54">
        <v>373</v>
      </c>
      <c r="O276" s="54">
        <f t="shared" si="47"/>
        <v>124.33333333333333</v>
      </c>
      <c r="P276" s="54">
        <f t="shared" si="48"/>
        <v>231.17490494296581</v>
      </c>
      <c r="Q276" s="54">
        <f t="shared" si="49"/>
        <v>141.82509505703422</v>
      </c>
      <c r="R276" s="54">
        <f t="shared" si="50"/>
        <v>248.66666666666666</v>
      </c>
      <c r="S276" s="55">
        <f t="shared" si="51"/>
        <v>-17.49176172370089</v>
      </c>
      <c r="T276" s="55">
        <f t="shared" si="52"/>
        <v>-17.491761723700847</v>
      </c>
      <c r="U276" t="s">
        <v>378</v>
      </c>
      <c r="V276" t="s">
        <v>383</v>
      </c>
      <c r="W276" t="s">
        <v>413</v>
      </c>
      <c r="X276" s="84" t="s">
        <v>498</v>
      </c>
      <c r="Y276" s="57" t="s">
        <v>436</v>
      </c>
    </row>
    <row r="277" spans="1:25" ht="15" x14ac:dyDescent="0.25">
      <c r="A277">
        <v>1.81</v>
      </c>
      <c r="B277">
        <v>2.0299999999999998</v>
      </c>
      <c r="C277" s="43">
        <f t="shared" si="44"/>
        <v>4.5097025283727721E-2</v>
      </c>
      <c r="D277" s="44">
        <f>IF(OR($A277="",$B277=""),"",A277*'MPTO_working_2-way'!$G276)</f>
        <v>1.8916256157635472</v>
      </c>
      <c r="E277" s="46">
        <f>IF(OR($A277="",$B277=""),"",B277*'MPTO_working_2-way'!$G276)</f>
        <v>2.1215469613259672</v>
      </c>
      <c r="F277" s="44">
        <f>IF(OR($A277="",$B277=""),"",'MPTO_working_2-way'!D276)</f>
        <v>1.8870143543127138</v>
      </c>
      <c r="G277" s="46">
        <f>IF(OR($A277="",$B277=""),"",'MPTO_working_2-way'!E276)</f>
        <v>2.1273774715571898</v>
      </c>
      <c r="H277" s="44">
        <f>IF(OR($A277="",$B277=""),"",'OddsRatio_working_2-way'!M276)</f>
        <v>1.8867963503478642</v>
      </c>
      <c r="I277" s="44">
        <f>IF(OR($A277="",$B277=""),"",'OddsRatio_working_2-way'!N276)</f>
        <v>2.1276546183435801</v>
      </c>
      <c r="J277" s="44">
        <f>IF('Log_working_2-way'!$D276="","",A277^('Log_working_2-way'!$D276))</f>
        <v>1.8846829983767455</v>
      </c>
      <c r="K277" s="46">
        <f>IF('Log_working_2-way'!$D276="","",B277^('Log_working_2-way'!$D276))</f>
        <v>2.1303483867491475</v>
      </c>
      <c r="L277" s="53">
        <f t="shared" si="45"/>
        <v>0.52864583333333326</v>
      </c>
      <c r="M277" s="53">
        <f t="shared" si="46"/>
        <v>0.47135416666666657</v>
      </c>
      <c r="N277" s="54">
        <v>374</v>
      </c>
      <c r="O277" s="54">
        <f t="shared" si="47"/>
        <v>167.37016574585638</v>
      </c>
      <c r="P277" s="54">
        <f t="shared" si="48"/>
        <v>189.76354679802955</v>
      </c>
      <c r="Q277" s="54">
        <f t="shared" si="49"/>
        <v>184.23645320197048</v>
      </c>
      <c r="R277" s="54">
        <f t="shared" si="50"/>
        <v>206.62983425414365</v>
      </c>
      <c r="S277" s="55">
        <f t="shared" si="51"/>
        <v>-16.866287456114094</v>
      </c>
      <c r="T277" s="55">
        <f t="shared" si="52"/>
        <v>-16.866287456114094</v>
      </c>
      <c r="U277" t="s">
        <v>382</v>
      </c>
      <c r="V277" t="s">
        <v>380</v>
      </c>
      <c r="W277" t="s">
        <v>413</v>
      </c>
      <c r="X277" s="84" t="s">
        <v>498</v>
      </c>
      <c r="Y277" s="57" t="s">
        <v>434</v>
      </c>
    </row>
    <row r="278" spans="1:25" ht="15" x14ac:dyDescent="0.25">
      <c r="A278">
        <v>1.26</v>
      </c>
      <c r="B278">
        <v>4.1100000000000003</v>
      </c>
      <c r="C278" s="43">
        <f t="shared" si="44"/>
        <v>3.6959796083883667E-2</v>
      </c>
      <c r="D278" s="44">
        <f>IF(OR($A278="",$B278=""),"",A278*'MPTO_working_2-way'!$G277)</f>
        <v>1.3065693430656935</v>
      </c>
      <c r="E278" s="46">
        <f>IF(OR($A278="",$B278=""),"",B278*'MPTO_working_2-way'!$G277)</f>
        <v>4.2619047619047619</v>
      </c>
      <c r="F278" s="44">
        <f>IF(OR($A278="",$B278=""),"",'MPTO_working_2-way'!D277)</f>
        <v>1.2900381137433674</v>
      </c>
      <c r="G278" s="46">
        <f>IF(OR($A278="",$B278=""),"",'MPTO_working_2-way'!E277)</f>
        <v>4.4478227261015206</v>
      </c>
      <c r="H278" s="44">
        <f>IF(OR($A278="",$B278=""),"",'OddsRatio_working_2-way'!M277)</f>
        <v>1.2891388700497279</v>
      </c>
      <c r="I278" s="44">
        <f>IF(OR($A278="",$B278=""),"",'OddsRatio_working_2-way'!N277)</f>
        <v>4.4585457148255907</v>
      </c>
      <c r="J278" s="44">
        <f>IF('Log_working_2-way'!$D277="","",A278^('Log_working_2-way'!$D277))</f>
        <v>1.2813350379990016</v>
      </c>
      <c r="K278" s="46">
        <f>IF('Log_working_2-way'!$D277="","",B278^('Log_working_2-way'!$D277))</f>
        <v>4.5544808321709285</v>
      </c>
      <c r="L278" s="53">
        <f t="shared" si="45"/>
        <v>0.76536312849162003</v>
      </c>
      <c r="M278" s="53">
        <f t="shared" si="46"/>
        <v>0.23463687150837989</v>
      </c>
      <c r="N278" s="54">
        <v>375</v>
      </c>
      <c r="O278" s="54">
        <f t="shared" si="47"/>
        <v>77.38095238095238</v>
      </c>
      <c r="P278" s="54">
        <f t="shared" si="48"/>
        <v>283.75912408759126</v>
      </c>
      <c r="Q278" s="54">
        <f t="shared" si="49"/>
        <v>91.240875912408754</v>
      </c>
      <c r="R278" s="54">
        <f t="shared" si="50"/>
        <v>297.61904761904759</v>
      </c>
      <c r="S278" s="55">
        <f t="shared" si="51"/>
        <v>-13.859923531456374</v>
      </c>
      <c r="T278" s="55">
        <f t="shared" si="52"/>
        <v>-13.859923531456332</v>
      </c>
      <c r="U278" t="s">
        <v>319</v>
      </c>
      <c r="V278" t="s">
        <v>335</v>
      </c>
      <c r="W278" t="s">
        <v>410</v>
      </c>
      <c r="X278" s="84" t="s">
        <v>498</v>
      </c>
      <c r="Y278" s="57" t="s">
        <v>429</v>
      </c>
    </row>
    <row r="279" spans="1:25" ht="15" x14ac:dyDescent="0.25">
      <c r="A279">
        <v>1.56</v>
      </c>
      <c r="B279">
        <v>2.57</v>
      </c>
      <c r="C279" s="43">
        <f t="shared" si="44"/>
        <v>3.0130699391399673E-2</v>
      </c>
      <c r="D279" s="44">
        <f>IF(OR($A279="",$B279=""),"",A279*'MPTO_working_2-way'!$G278)</f>
        <v>1.6070038910505835</v>
      </c>
      <c r="E279" s="46">
        <f>IF(OR($A279="",$B279=""),"",B279*'MPTO_working_2-way'!$G278)</f>
        <v>2.6474358974358969</v>
      </c>
      <c r="F279" s="44">
        <f>IF(OR($A279="",$B279=""),"",'MPTO_working_2-way'!D278)</f>
        <v>1.597545425565827</v>
      </c>
      <c r="G279" s="46">
        <f>IF(OR($A279="",$B279=""),"",'MPTO_working_2-way'!E278)</f>
        <v>2.6735129367831414</v>
      </c>
      <c r="H279" s="44">
        <f>IF(OR($A279="",$B279=""),"",'OddsRatio_working_2-way'!M278)</f>
        <v>1.5972335373111359</v>
      </c>
      <c r="I279" s="44">
        <f>IF(OR($A279="",$B279=""),"",'OddsRatio_working_2-way'!N278)</f>
        <v>2.6743868813901486</v>
      </c>
      <c r="J279" s="44">
        <f>IF('Log_working_2-way'!$D278="","",A279^('Log_working_2-way'!$D278))</f>
        <v>1.5929332708663844</v>
      </c>
      <c r="K279" s="46">
        <f>IF('Log_working_2-way'!$D278="","",B279^('Log_working_2-way'!$D278))</f>
        <v>2.6865304227890037</v>
      </c>
      <c r="L279" s="53">
        <f t="shared" si="45"/>
        <v>0.62227602905569013</v>
      </c>
      <c r="M279" s="53">
        <f t="shared" si="46"/>
        <v>0.37772397094430998</v>
      </c>
      <c r="N279" s="54">
        <v>376</v>
      </c>
      <c r="O279" s="54">
        <f t="shared" si="47"/>
        <v>134.97435897435901</v>
      </c>
      <c r="P279" s="54">
        <f t="shared" si="48"/>
        <v>229.69649805447469</v>
      </c>
      <c r="Q279" s="54">
        <f t="shared" si="49"/>
        <v>146.30350194552528</v>
      </c>
      <c r="R279" s="54">
        <f t="shared" si="50"/>
        <v>241.02564102564099</v>
      </c>
      <c r="S279" s="55">
        <f t="shared" si="51"/>
        <v>-11.329142971166277</v>
      </c>
      <c r="T279" s="55">
        <f t="shared" si="52"/>
        <v>-11.329142971166306</v>
      </c>
      <c r="U279" t="s">
        <v>340</v>
      </c>
      <c r="V279" t="s">
        <v>341</v>
      </c>
      <c r="W279" t="s">
        <v>410</v>
      </c>
      <c r="X279" s="84" t="s">
        <v>498</v>
      </c>
      <c r="Y279" s="57" t="s">
        <v>434</v>
      </c>
    </row>
    <row r="280" spans="1:25" ht="15" x14ac:dyDescent="0.25">
      <c r="A280">
        <v>1.88</v>
      </c>
      <c r="B280">
        <v>2.02</v>
      </c>
      <c r="C280" s="43">
        <f t="shared" si="44"/>
        <v>2.6964398567516312E-2</v>
      </c>
      <c r="D280" s="44">
        <f>IF(OR($A280="",$B280=""),"",A280*'MPTO_working_2-way'!$G279)</f>
        <v>1.9306930693069306</v>
      </c>
      <c r="E280" s="46">
        <f>IF(OR($A280="",$B280=""),"",B280*'MPTO_working_2-way'!$G279)</f>
        <v>2.0744680851063828</v>
      </c>
      <c r="F280" s="44">
        <f>IF(OR($A280="",$B280=""),"",'MPTO_working_2-way'!D279)</f>
        <v>1.9288906948394962</v>
      </c>
      <c r="G280" s="46">
        <f>IF(OR($A280="",$B280=""),"",'MPTO_working_2-way'!E279)</f>
        <v>2.0765529308836395</v>
      </c>
      <c r="H280" s="44">
        <f>IF(OR($A280="",$B280=""),"",'OddsRatio_working_2-way'!M279)</f>
        <v>1.9288407280256479</v>
      </c>
      <c r="I280" s="44">
        <f>IF(OR($A280="",$B280=""),"",'OddsRatio_working_2-way'!N279)</f>
        <v>2.0766108438479098</v>
      </c>
      <c r="J280" s="44">
        <f>IF('Log_working_2-way'!$D279="","",A280^('Log_working_2-way'!$D279))</f>
        <v>1.9280257534933587</v>
      </c>
      <c r="K280" s="46">
        <f>IF('Log_working_2-way'!$D279="","",B280^('Log_working_2-way'!$D279))</f>
        <v>2.0775563029751076</v>
      </c>
      <c r="L280" s="53">
        <f t="shared" si="45"/>
        <v>0.517948717948718</v>
      </c>
      <c r="M280" s="53">
        <f t="shared" si="46"/>
        <v>0.48205128205128212</v>
      </c>
      <c r="N280" s="54">
        <v>377</v>
      </c>
      <c r="O280" s="54">
        <f t="shared" si="47"/>
        <v>176.46808510638297</v>
      </c>
      <c r="P280" s="54">
        <f t="shared" si="48"/>
        <v>190.36633663366334</v>
      </c>
      <c r="Q280" s="54">
        <f t="shared" si="49"/>
        <v>186.63366336633663</v>
      </c>
      <c r="R280" s="54">
        <f t="shared" si="50"/>
        <v>200.53191489361703</v>
      </c>
      <c r="S280" s="55">
        <f t="shared" si="51"/>
        <v>-10.165578259953662</v>
      </c>
      <c r="T280" s="55">
        <f t="shared" si="52"/>
        <v>-10.165578259953691</v>
      </c>
      <c r="U280" t="s">
        <v>323</v>
      </c>
      <c r="V280" t="s">
        <v>388</v>
      </c>
      <c r="W280" t="s">
        <v>411</v>
      </c>
      <c r="X280" s="84" t="s">
        <v>498</v>
      </c>
      <c r="Y280" s="57" t="s">
        <v>424</v>
      </c>
    </row>
    <row r="281" spans="1:25" ht="15" x14ac:dyDescent="0.25">
      <c r="A281">
        <v>1.81</v>
      </c>
      <c r="B281">
        <v>2.0699999999999998</v>
      </c>
      <c r="C281" s="43">
        <f t="shared" si="44"/>
        <v>3.5577975284917462E-2</v>
      </c>
      <c r="D281" s="44">
        <f>IF(OR($A281="",$B281=""),"",A281*'MPTO_working_2-way'!$G280)</f>
        <v>1.8743961352657006</v>
      </c>
      <c r="E281" s="46">
        <f>IF(OR($A281="",$B281=""),"",B281*'MPTO_working_2-way'!$G280)</f>
        <v>2.1436464088397789</v>
      </c>
      <c r="F281" s="44">
        <f>IF(OR($A281="",$B281=""),"",'MPTO_working_2-way'!D280)</f>
        <v>1.8702173858786533</v>
      </c>
      <c r="G281" s="46">
        <f>IF(OR($A281="",$B281=""),"",'MPTO_working_2-way'!E280)</f>
        <v>2.1491381535549374</v>
      </c>
      <c r="H281" s="44">
        <f>IF(OR($A281="",$B281=""),"",'OddsRatio_working_2-way'!M280)</f>
        <v>1.8700628401410975</v>
      </c>
      <c r="I281" s="44">
        <f>IF(OR($A281="",$B281=""),"",'OddsRatio_working_2-way'!N280)</f>
        <v>2.1493422703098441</v>
      </c>
      <c r="J281" s="44">
        <f>IF('Log_working_2-way'!$D280="","",A281^('Log_working_2-way'!$D280))</f>
        <v>1.8681622223592078</v>
      </c>
      <c r="K281" s="46">
        <f>IF('Log_working_2-way'!$D280="","",B281^('Log_working_2-way'!$D280))</f>
        <v>2.1518584594506485</v>
      </c>
      <c r="L281" s="53">
        <f t="shared" si="45"/>
        <v>0.53350515463917525</v>
      </c>
      <c r="M281" s="53">
        <f t="shared" si="46"/>
        <v>0.46649484536082475</v>
      </c>
      <c r="N281" s="54">
        <v>378</v>
      </c>
      <c r="O281" s="54">
        <f t="shared" si="47"/>
        <v>169.1602209944752</v>
      </c>
      <c r="P281" s="54">
        <f t="shared" si="48"/>
        <v>195.39130434782606</v>
      </c>
      <c r="Q281" s="54">
        <f t="shared" si="49"/>
        <v>182.60869565217394</v>
      </c>
      <c r="R281" s="54">
        <f t="shared" si="50"/>
        <v>208.83977900552486</v>
      </c>
      <c r="S281" s="55">
        <f t="shared" si="51"/>
        <v>-13.448474657698739</v>
      </c>
      <c r="T281" s="55">
        <f t="shared" si="52"/>
        <v>-13.448474657698796</v>
      </c>
      <c r="U281" t="s">
        <v>352</v>
      </c>
      <c r="V281" t="s">
        <v>320</v>
      </c>
      <c r="W281" t="s">
        <v>411</v>
      </c>
      <c r="X281" s="84" t="s">
        <v>498</v>
      </c>
      <c r="Y281" s="57" t="s">
        <v>418</v>
      </c>
    </row>
    <row r="282" spans="1:25" ht="15" x14ac:dyDescent="0.25">
      <c r="A282">
        <v>1.83</v>
      </c>
      <c r="B282">
        <v>2.06</v>
      </c>
      <c r="C282" s="43">
        <f t="shared" si="44"/>
        <v>3.1884980635577431E-2</v>
      </c>
      <c r="D282" s="44">
        <f>IF(OR($A282="",$B282=""),"",A282*'MPTO_working_2-way'!$G281)</f>
        <v>1.8883495145631068</v>
      </c>
      <c r="E282" s="46">
        <f>IF(OR($A282="",$B282=""),"",B282*'MPTO_working_2-way'!$G281)</f>
        <v>2.1256830601092895</v>
      </c>
      <c r="F282" s="44">
        <f>IF(OR($A282="",$B282=""),"",'MPTO_working_2-way'!D281)</f>
        <v>1.8849942497124856</v>
      </c>
      <c r="G282" s="46">
        <f>IF(OR($A282="",$B282=""),"",'MPTO_working_2-way'!E281)</f>
        <v>2.1299508446804905</v>
      </c>
      <c r="H282" s="44">
        <f>IF(OR($A282="",$B282=""),"",'OddsRatio_working_2-way'!M281)</f>
        <v>1.8848835335367746</v>
      </c>
      <c r="I282" s="44">
        <f>IF(OR($A282="",$B282=""),"",'OddsRatio_working_2-way'!N281)</f>
        <v>2.1300922235529893</v>
      </c>
      <c r="J282" s="44">
        <f>IF('Log_working_2-way'!$D281="","",A282^('Log_working_2-way'!$D281))</f>
        <v>1.8833614398916756</v>
      </c>
      <c r="K282" s="46">
        <f>IF('Log_working_2-way'!$D281="","",B282^('Log_working_2-way'!$D281))</f>
        <v>2.1320394516231058</v>
      </c>
      <c r="L282" s="53">
        <f t="shared" si="45"/>
        <v>0.5295629820051414</v>
      </c>
      <c r="M282" s="53">
        <f t="shared" si="46"/>
        <v>0.47043701799485865</v>
      </c>
      <c r="N282" s="54">
        <v>379</v>
      </c>
      <c r="O282" s="54">
        <f t="shared" si="47"/>
        <v>171.89617486338798</v>
      </c>
      <c r="P282" s="54">
        <f t="shared" si="48"/>
        <v>195.01941747572818</v>
      </c>
      <c r="Q282" s="54">
        <f t="shared" si="49"/>
        <v>183.98058252427185</v>
      </c>
      <c r="R282" s="54">
        <f t="shared" si="50"/>
        <v>207.10382513661199</v>
      </c>
      <c r="S282" s="55">
        <f t="shared" si="51"/>
        <v>-12.084407660883869</v>
      </c>
      <c r="T282" s="55">
        <f t="shared" si="52"/>
        <v>-12.084407660883812</v>
      </c>
      <c r="U282" t="s">
        <v>392</v>
      </c>
      <c r="V282" t="s">
        <v>322</v>
      </c>
      <c r="W282" t="s">
        <v>411</v>
      </c>
      <c r="X282" s="84" t="s">
        <v>498</v>
      </c>
      <c r="Y282" s="57" t="s">
        <v>434</v>
      </c>
    </row>
    <row r="283" spans="1:25" ht="15" x14ac:dyDescent="0.25">
      <c r="A283">
        <v>2.11</v>
      </c>
      <c r="B283">
        <v>1.8</v>
      </c>
      <c r="C283" s="43">
        <f t="shared" si="44"/>
        <v>2.9489204844655115E-2</v>
      </c>
      <c r="D283" s="44">
        <f>IF(OR($A283="",$B283=""),"",A283*'MPTO_working_2-way'!$G282)</f>
        <v>2.1722222222222221</v>
      </c>
      <c r="E283" s="46">
        <f>IF(OR($A283="",$B283=""),"",B283*'MPTO_working_2-way'!$G282)</f>
        <v>1.8530805687203793</v>
      </c>
      <c r="F283" s="44">
        <f>IF(OR($A283="",$B283=""),"",'MPTO_working_2-way'!D282)</f>
        <v>2.1777522935779814</v>
      </c>
      <c r="G283" s="46">
        <f>IF(OR($A283="",$B283=""),"",'MPTO_working_2-way'!E282)</f>
        <v>1.8490749756572542</v>
      </c>
      <c r="H283" s="44">
        <f>IF(OR($A283="",$B283=""),"",'OddsRatio_working_2-way'!M282)</f>
        <v>2.1779218989389744</v>
      </c>
      <c r="I283" s="44">
        <f>IF(OR($A283="",$B283=""),"",'OddsRatio_working_2-way'!N282)</f>
        <v>1.8489527199560174</v>
      </c>
      <c r="J283" s="44">
        <f>IF('Log_working_2-way'!$D282="","",A283^('Log_working_2-way'!$D282))</f>
        <v>2.1804431814833727</v>
      </c>
      <c r="K283" s="46">
        <f>IF('Log_working_2-way'!$D282="","",B283^('Log_working_2-way'!$D282))</f>
        <v>1.847139460573918</v>
      </c>
      <c r="L283" s="53">
        <f t="shared" si="45"/>
        <v>0.46035805626598469</v>
      </c>
      <c r="M283" s="53">
        <f t="shared" si="46"/>
        <v>0.53964194373401531</v>
      </c>
      <c r="N283" s="54">
        <v>380</v>
      </c>
      <c r="O283" s="54">
        <f t="shared" si="47"/>
        <v>199.90521327014216</v>
      </c>
      <c r="P283" s="54">
        <f t="shared" si="48"/>
        <v>168.88888888888889</v>
      </c>
      <c r="Q283" s="54">
        <f t="shared" si="49"/>
        <v>211.11111111111111</v>
      </c>
      <c r="R283" s="54">
        <f t="shared" si="50"/>
        <v>180.09478672985782</v>
      </c>
      <c r="S283" s="55">
        <f t="shared" si="51"/>
        <v>-11.205897840968959</v>
      </c>
      <c r="T283" s="55">
        <f t="shared" si="52"/>
        <v>-11.20589784096893</v>
      </c>
      <c r="U283" t="s">
        <v>70</v>
      </c>
      <c r="V283" t="s">
        <v>133</v>
      </c>
      <c r="W283" t="s">
        <v>443</v>
      </c>
      <c r="X283" s="84" t="s">
        <v>498</v>
      </c>
      <c r="Y283" s="57" t="s">
        <v>422</v>
      </c>
    </row>
    <row r="284" spans="1:25" ht="15" x14ac:dyDescent="0.25">
      <c r="A284">
        <v>1.71</v>
      </c>
      <c r="B284">
        <v>2.25</v>
      </c>
      <c r="C284" s="43">
        <f t="shared" si="44"/>
        <v>2.9239766081871288E-2</v>
      </c>
      <c r="D284" s="44">
        <f>IF(OR($A284="",$B284=""),"",A284*'MPTO_working_2-way'!$G283)</f>
        <v>1.7599999999999998</v>
      </c>
      <c r="E284" s="46">
        <f>IF(OR($A284="",$B284=""),"",B284*'MPTO_working_2-way'!$G283)</f>
        <v>2.3157894736842106</v>
      </c>
      <c r="F284" s="44">
        <f>IF(OR($A284="",$B284=""),"",'MPTO_working_2-way'!D283)</f>
        <v>1.7538461538461536</v>
      </c>
      <c r="G284" s="46">
        <f>IF(OR($A284="",$B284=""),"",'MPTO_working_2-way'!E283)</f>
        <v>2.3265306122448979</v>
      </c>
      <c r="H284" s="44">
        <f>IF(OR($A284="",$B284=""),"",'OddsRatio_working_2-way'!M283)</f>
        <v>1.753657747256671</v>
      </c>
      <c r="I284" s="44">
        <f>IF(OR($A284="",$B284=""),"",'OddsRatio_working_2-way'!N283)</f>
        <v>2.3268622310856886</v>
      </c>
      <c r="J284" s="44">
        <f>IF('Log_working_2-way'!$D283="","",A284^('Log_working_2-way'!$D283))</f>
        <v>1.7508722508087184</v>
      </c>
      <c r="K284" s="46">
        <f>IF('Log_working_2-way'!$D283="","",B284^('Log_working_2-way'!$D283))</f>
        <v>2.331784466562643</v>
      </c>
      <c r="L284" s="53">
        <f t="shared" si="45"/>
        <v>0.56818181818181823</v>
      </c>
      <c r="M284" s="53">
        <f t="shared" si="46"/>
        <v>0.43181818181818182</v>
      </c>
      <c r="N284" s="54">
        <v>381</v>
      </c>
      <c r="O284" s="54">
        <f t="shared" si="47"/>
        <v>158.19298245614033</v>
      </c>
      <c r="P284" s="54">
        <f t="shared" si="48"/>
        <v>211.66666666666666</v>
      </c>
      <c r="Q284" s="54">
        <f t="shared" si="49"/>
        <v>169.33333333333331</v>
      </c>
      <c r="R284" s="54">
        <f t="shared" si="50"/>
        <v>222.80701754385964</v>
      </c>
      <c r="S284" s="55">
        <f t="shared" si="51"/>
        <v>-11.140350877192986</v>
      </c>
      <c r="T284" s="55">
        <f t="shared" si="52"/>
        <v>-11.140350877192986</v>
      </c>
      <c r="U284" t="s">
        <v>75</v>
      </c>
      <c r="V284" t="s">
        <v>137</v>
      </c>
      <c r="W284" t="s">
        <v>443</v>
      </c>
      <c r="X284" s="84" t="s">
        <v>498</v>
      </c>
      <c r="Y284" s="57" t="s">
        <v>419</v>
      </c>
    </row>
    <row r="285" spans="1:25" ht="15" x14ac:dyDescent="0.25">
      <c r="A285">
        <v>1.49</v>
      </c>
      <c r="B285">
        <v>2.73</v>
      </c>
      <c r="C285" s="43">
        <f t="shared" si="44"/>
        <v>3.7441305897681687E-2</v>
      </c>
      <c r="D285" s="44">
        <f>IF(OR($A285="",$B285=""),"",A285*'MPTO_working_2-way'!$G284)</f>
        <v>1.5457875457875456</v>
      </c>
      <c r="E285" s="46">
        <f>IF(OR($A285="",$B285=""),"",B285*'MPTO_working_2-way'!$G284)</f>
        <v>2.8322147651006708</v>
      </c>
      <c r="F285" s="44">
        <f>IF(OR($A285="",$B285=""),"",'MPTO_working_2-way'!D284)</f>
        <v>1.5327543003560864</v>
      </c>
      <c r="G285" s="46">
        <f>IF(OR($A285="",$B285=""),"",'MPTO_working_2-way'!E284)</f>
        <v>2.8770378753050179</v>
      </c>
      <c r="H285" s="44">
        <f>IF(OR($A285="",$B285=""),"",'OddsRatio_working_2-way'!M284)</f>
        <v>1.5322001448887936</v>
      </c>
      <c r="I285" s="44">
        <f>IF(OR($A285="",$B285=""),"",'OddsRatio_working_2-way'!N284)</f>
        <v>2.8789923482808439</v>
      </c>
      <c r="J285" s="44">
        <f>IF('Log_working_2-way'!$D284="","",A285^('Log_working_2-way'!$D284))</f>
        <v>1.5262338476830128</v>
      </c>
      <c r="K285" s="46">
        <f>IF('Log_working_2-way'!$D284="","",B285^('Log_working_2-way'!$D284))</f>
        <v>2.9002958559251169</v>
      </c>
      <c r="L285" s="53">
        <f t="shared" si="45"/>
        <v>0.64691943127962093</v>
      </c>
      <c r="M285" s="53">
        <f t="shared" si="46"/>
        <v>0.35308056872037918</v>
      </c>
      <c r="N285" s="54">
        <v>382</v>
      </c>
      <c r="O285" s="54">
        <f t="shared" si="47"/>
        <v>125.62416107382548</v>
      </c>
      <c r="P285" s="54">
        <f t="shared" si="48"/>
        <v>242.07326007326003</v>
      </c>
      <c r="Q285" s="54">
        <f t="shared" si="49"/>
        <v>139.92673992673991</v>
      </c>
      <c r="R285" s="54">
        <f t="shared" si="50"/>
        <v>256.37583892617448</v>
      </c>
      <c r="S285" s="55">
        <f t="shared" si="51"/>
        <v>-14.302578852914436</v>
      </c>
      <c r="T285" s="55">
        <f t="shared" si="52"/>
        <v>-14.302578852914451</v>
      </c>
      <c r="U285" t="s">
        <v>68</v>
      </c>
      <c r="V285" t="s">
        <v>34</v>
      </c>
      <c r="W285" t="s">
        <v>443</v>
      </c>
      <c r="X285" s="84" t="s">
        <v>498</v>
      </c>
      <c r="Y285" s="57" t="s">
        <v>416</v>
      </c>
    </row>
    <row r="286" spans="1:25" ht="15" x14ac:dyDescent="0.25">
      <c r="A286">
        <v>1.81</v>
      </c>
      <c r="B286">
        <v>2.1</v>
      </c>
      <c r="C286" s="43">
        <f t="shared" si="44"/>
        <v>2.8676664035780064E-2</v>
      </c>
      <c r="D286" s="44">
        <f>IF(OR($A286="",$B286=""),"",A286*'MPTO_working_2-way'!$G285)</f>
        <v>1.861904761904762</v>
      </c>
      <c r="E286" s="46">
        <f>IF(OR($A286="",$B286=""),"",B286*'MPTO_working_2-way'!$G285)</f>
        <v>2.160220994475138</v>
      </c>
      <c r="F286" s="44">
        <f>IF(OR($A286="",$B286=""),"",'MPTO_working_2-way'!D285)</f>
        <v>1.858225372769494</v>
      </c>
      <c r="G286" s="46">
        <f>IF(OR($A286="",$B286=""),"",'MPTO_working_2-way'!E285)</f>
        <v>2.1651951011107946</v>
      </c>
      <c r="H286" s="44">
        <f>IF(OR($A286="",$B286=""),"",'OddsRatio_working_2-way'!M285)</f>
        <v>1.8581163303210331</v>
      </c>
      <c r="I286" s="44">
        <f>IF(OR($A286="",$B286=""),"",'OddsRatio_working_2-way'!N285)</f>
        <v>2.1653431646335015</v>
      </c>
      <c r="J286" s="44">
        <f>IF('Log_working_2-way'!$D285="","",A286^('Log_working_2-way'!$D285))</f>
        <v>1.8564516354578522</v>
      </c>
      <c r="K286" s="46">
        <f>IF('Log_working_2-way'!$D285="","",B286^('Log_working_2-way'!$D285))</f>
        <v>2.1676082555034109</v>
      </c>
      <c r="L286" s="53">
        <f t="shared" si="45"/>
        <v>0.53708439897698212</v>
      </c>
      <c r="M286" s="53">
        <f t="shared" si="46"/>
        <v>0.46291560102301793</v>
      </c>
      <c r="N286" s="54">
        <v>383</v>
      </c>
      <c r="O286" s="54">
        <f t="shared" si="47"/>
        <v>171.39779005524863</v>
      </c>
      <c r="P286" s="54">
        <f t="shared" si="48"/>
        <v>200.61904761904765</v>
      </c>
      <c r="Q286" s="54">
        <f t="shared" si="49"/>
        <v>182.38095238095238</v>
      </c>
      <c r="R286" s="54">
        <f t="shared" si="50"/>
        <v>211.60220994475139</v>
      </c>
      <c r="S286" s="55">
        <f t="shared" si="51"/>
        <v>-10.983162325703745</v>
      </c>
      <c r="T286" s="55">
        <f t="shared" si="52"/>
        <v>-10.983162325703745</v>
      </c>
      <c r="U286" t="s">
        <v>274</v>
      </c>
      <c r="V286" t="s">
        <v>285</v>
      </c>
      <c r="W286" t="s">
        <v>308</v>
      </c>
      <c r="X286" s="84" t="s">
        <v>498</v>
      </c>
      <c r="Y286" s="57" t="s">
        <v>428</v>
      </c>
    </row>
    <row r="287" spans="1:25" ht="15" x14ac:dyDescent="0.25">
      <c r="A287">
        <v>2.1</v>
      </c>
      <c r="B287">
        <v>1.81</v>
      </c>
      <c r="C287" s="43">
        <f t="shared" si="44"/>
        <v>2.8676664035780064E-2</v>
      </c>
      <c r="D287" s="44">
        <f>IF(OR($A287="",$B287=""),"",A287*'MPTO_working_2-way'!$G286)</f>
        <v>2.160220994475138</v>
      </c>
      <c r="E287" s="46">
        <f>IF(OR($A287="",$B287=""),"",B287*'MPTO_working_2-way'!$G286)</f>
        <v>1.861904761904762</v>
      </c>
      <c r="F287" s="44">
        <f>IF(OR($A287="",$B287=""),"",'MPTO_working_2-way'!D286)</f>
        <v>2.1651951011107946</v>
      </c>
      <c r="G287" s="46">
        <f>IF(OR($A287="",$B287=""),"",'MPTO_working_2-way'!E286)</f>
        <v>1.858225372769494</v>
      </c>
      <c r="H287" s="44">
        <f>IF(OR($A287="",$B287=""),"",'OddsRatio_working_2-way'!M286)</f>
        <v>2.1653431646335015</v>
      </c>
      <c r="I287" s="44">
        <f>IF(OR($A287="",$B287=""),"",'OddsRatio_working_2-way'!N286)</f>
        <v>1.8581163303210331</v>
      </c>
      <c r="J287" s="44">
        <f>IF('Log_working_2-way'!$D286="","",A287^('Log_working_2-way'!$D286))</f>
        <v>2.1676082555034109</v>
      </c>
      <c r="K287" s="46">
        <f>IF('Log_working_2-way'!$D286="","",B287^('Log_working_2-way'!$D286))</f>
        <v>1.8564516354578522</v>
      </c>
      <c r="L287" s="53">
        <f t="shared" si="45"/>
        <v>0.46291560102301793</v>
      </c>
      <c r="M287" s="53">
        <f t="shared" si="46"/>
        <v>0.53708439897698212</v>
      </c>
      <c r="N287" s="54">
        <v>384</v>
      </c>
      <c r="O287" s="54">
        <f t="shared" si="47"/>
        <v>201.14285714285717</v>
      </c>
      <c r="P287" s="54">
        <f t="shared" si="48"/>
        <v>171.84530386740332</v>
      </c>
      <c r="Q287" s="54">
        <f t="shared" si="49"/>
        <v>212.15469613259671</v>
      </c>
      <c r="R287" s="54">
        <f t="shared" si="50"/>
        <v>182.85714285714283</v>
      </c>
      <c r="S287" s="55">
        <f t="shared" si="51"/>
        <v>-11.011838989739545</v>
      </c>
      <c r="T287" s="55">
        <f t="shared" si="52"/>
        <v>-11.011838989739516</v>
      </c>
      <c r="U287" t="s">
        <v>278</v>
      </c>
      <c r="V287" t="s">
        <v>245</v>
      </c>
      <c r="W287" t="s">
        <v>308</v>
      </c>
      <c r="X287" s="84" t="s">
        <v>498</v>
      </c>
      <c r="Y287" s="57" t="s">
        <v>421</v>
      </c>
    </row>
    <row r="288" spans="1:25" ht="15" x14ac:dyDescent="0.25">
      <c r="A288">
        <v>2.31</v>
      </c>
      <c r="B288">
        <v>1.68</v>
      </c>
      <c r="C288" s="43">
        <f t="shared" si="44"/>
        <v>2.813852813852824E-2</v>
      </c>
      <c r="D288" s="44">
        <f>IF(OR($A288="",$B288=""),"",A288*'MPTO_working_2-way'!$G287)</f>
        <v>2.3750000000000004</v>
      </c>
      <c r="E288" s="46">
        <f>IF(OR($A288="",$B288=""),"",B288*'MPTO_working_2-way'!$G287)</f>
        <v>1.7272727272727273</v>
      </c>
      <c r="F288" s="44">
        <f>IF(OR($A288="",$B288=""),"",'MPTO_working_2-way'!D287)</f>
        <v>2.3875968992248064</v>
      </c>
      <c r="G288" s="46">
        <f>IF(OR($A288="",$B288=""),"",'MPTO_working_2-way'!E287)</f>
        <v>1.7206703910614525</v>
      </c>
      <c r="H288" s="44">
        <f>IF(OR($A288="",$B288=""),"",'OddsRatio_working_2-way'!M287)</f>
        <v>2.3879735545878726</v>
      </c>
      <c r="I288" s="44">
        <f>IF(OR($A288="",$B288=""),"",'OddsRatio_working_2-way'!N287)</f>
        <v>1.7204748222288193</v>
      </c>
      <c r="J288" s="44">
        <f>IF('Log_working_2-way'!$D287="","",A288^('Log_working_2-way'!$D287))</f>
        <v>2.3937530589126359</v>
      </c>
      <c r="K288" s="46">
        <f>IF('Log_working_2-way'!$D287="","",B288^('Log_working_2-way'!$D287))</f>
        <v>1.7174872145429791</v>
      </c>
      <c r="L288" s="53">
        <f t="shared" si="45"/>
        <v>0.42105263157894729</v>
      </c>
      <c r="M288" s="53">
        <f t="shared" si="46"/>
        <v>0.57894736842105265</v>
      </c>
      <c r="N288" s="54">
        <v>385</v>
      </c>
      <c r="O288" s="54">
        <f t="shared" si="47"/>
        <v>218.33333333333334</v>
      </c>
      <c r="P288" s="54">
        <f t="shared" si="48"/>
        <v>155.83333333333331</v>
      </c>
      <c r="Q288" s="54">
        <f t="shared" si="49"/>
        <v>229.16666666666666</v>
      </c>
      <c r="R288" s="54">
        <f t="shared" si="50"/>
        <v>166.66666666666666</v>
      </c>
      <c r="S288" s="55">
        <f t="shared" si="51"/>
        <v>-10.833333333333314</v>
      </c>
      <c r="T288" s="55">
        <f t="shared" si="52"/>
        <v>-10.833333333333343</v>
      </c>
      <c r="U288" t="s">
        <v>248</v>
      </c>
      <c r="V288" t="s">
        <v>283</v>
      </c>
      <c r="W288" t="s">
        <v>308</v>
      </c>
      <c r="X288" s="84" t="s">
        <v>498</v>
      </c>
      <c r="Y288" s="57" t="s">
        <v>436</v>
      </c>
    </row>
    <row r="289" spans="1:25" ht="15" x14ac:dyDescent="0.25">
      <c r="A289">
        <v>2.08</v>
      </c>
      <c r="B289">
        <v>1.82</v>
      </c>
      <c r="C289" s="43">
        <f t="shared" si="44"/>
        <v>3.0219780219780112E-2</v>
      </c>
      <c r="D289" s="44">
        <f>IF(OR($A289="",$B289=""),"",A289*'MPTO_working_2-way'!$G288)</f>
        <v>2.1428571428571428</v>
      </c>
      <c r="E289" s="46">
        <f>IF(OR($A289="",$B289=""),"",B289*'MPTO_working_2-way'!$G288)</f>
        <v>1.8749999999999998</v>
      </c>
      <c r="F289" s="44">
        <f>IF(OR($A289="",$B289=""),"",'MPTO_working_2-way'!D288)</f>
        <v>2.1474926253687316</v>
      </c>
      <c r="G289" s="46">
        <f>IF(OR($A289="",$B289=""),"",'MPTO_working_2-way'!E288)</f>
        <v>1.8714652956298199</v>
      </c>
      <c r="H289" s="44">
        <f>IF(OR($A289="",$B289=""),"",'OddsRatio_working_2-way'!M288)</f>
        <v>2.1476380835140083</v>
      </c>
      <c r="I289" s="44">
        <f>IF(OR($A289="",$B289=""),"",'OddsRatio_working_2-way'!N288)</f>
        <v>1.8713548411865626</v>
      </c>
      <c r="J289" s="44">
        <f>IF('Log_working_2-way'!$D288="","",A289^('Log_working_2-way'!$D288))</f>
        <v>2.1497509176455911</v>
      </c>
      <c r="K289" s="46">
        <f>IF('Log_working_2-way'!$D288="","",B289^('Log_working_2-way'!$D288))</f>
        <v>1.8697536002386808</v>
      </c>
      <c r="L289" s="53">
        <f t="shared" si="45"/>
        <v>0.46666666666666667</v>
      </c>
      <c r="M289" s="53">
        <f t="shared" si="46"/>
        <v>0.53333333333333344</v>
      </c>
      <c r="N289" s="54">
        <v>386</v>
      </c>
      <c r="O289" s="54">
        <f t="shared" si="47"/>
        <v>200.42307692307691</v>
      </c>
      <c r="P289" s="54">
        <f t="shared" si="48"/>
        <v>173.91208791208788</v>
      </c>
      <c r="Q289" s="54">
        <f t="shared" si="49"/>
        <v>212.08791208791206</v>
      </c>
      <c r="R289" s="54">
        <f t="shared" si="50"/>
        <v>185.57692307692307</v>
      </c>
      <c r="S289" s="55">
        <f t="shared" si="51"/>
        <v>-11.664835164835154</v>
      </c>
      <c r="T289" s="55">
        <f t="shared" si="52"/>
        <v>-11.664835164835182</v>
      </c>
      <c r="U289" t="s">
        <v>282</v>
      </c>
      <c r="V289" t="s">
        <v>280</v>
      </c>
      <c r="W289" t="s">
        <v>308</v>
      </c>
      <c r="X289" s="84" t="s">
        <v>498</v>
      </c>
      <c r="Y289" s="57" t="s">
        <v>427</v>
      </c>
    </row>
    <row r="290" spans="1:25" ht="15" x14ac:dyDescent="0.25">
      <c r="A290">
        <v>2.2000000000000002</v>
      </c>
      <c r="B290">
        <v>1.74</v>
      </c>
      <c r="C290" s="43">
        <f t="shared" si="44"/>
        <v>2.925809822361547E-2</v>
      </c>
      <c r="D290" s="44">
        <f>IF(OR($A290="",$B290=""),"",A290*'MPTO_working_2-way'!$G289)</f>
        <v>2.264367816091954</v>
      </c>
      <c r="E290" s="46">
        <f>IF(OR($A290="",$B290=""),"",B290*'MPTO_working_2-way'!$G289)</f>
        <v>1.790909090909091</v>
      </c>
      <c r="F290" s="44">
        <f>IF(OR($A290="",$B290=""),"",'MPTO_working_2-way'!D289)</f>
        <v>2.2731591448931119</v>
      </c>
      <c r="G290" s="46">
        <f>IF(OR($A290="",$B290=""),"",'MPTO_working_2-way'!E289)</f>
        <v>1.78544776119403</v>
      </c>
      <c r="H290" s="44">
        <f>IF(OR($A290="",$B290=""),"",'OddsRatio_working_2-way'!M289)</f>
        <v>2.2734290799340271</v>
      </c>
      <c r="I290" s="44">
        <f>IF(OR($A290="",$B290=""),"",'OddsRatio_working_2-way'!N289)</f>
        <v>1.7852812659593167</v>
      </c>
      <c r="J290" s="44">
        <f>IF('Log_working_2-way'!$D289="","",A290^('Log_working_2-way'!$D289))</f>
        <v>2.2774497365044657</v>
      </c>
      <c r="K290" s="46">
        <f>IF('Log_working_2-way'!$D289="","",B290^('Log_working_2-way'!$D289))</f>
        <v>1.7828096647750074</v>
      </c>
      <c r="L290" s="53">
        <f t="shared" si="45"/>
        <v>0.44162436548223349</v>
      </c>
      <c r="M290" s="53">
        <f t="shared" si="46"/>
        <v>0.55837563451776651</v>
      </c>
      <c r="N290" s="54">
        <v>387</v>
      </c>
      <c r="O290" s="54">
        <f t="shared" si="47"/>
        <v>211.09090909090912</v>
      </c>
      <c r="P290" s="54">
        <f t="shared" si="48"/>
        <v>164.58620689655172</v>
      </c>
      <c r="Q290" s="54">
        <f t="shared" si="49"/>
        <v>222.41379310344826</v>
      </c>
      <c r="R290" s="54">
        <f t="shared" si="50"/>
        <v>175.90909090909091</v>
      </c>
      <c r="S290" s="55">
        <f t="shared" si="51"/>
        <v>-11.322884012539134</v>
      </c>
      <c r="T290" s="55">
        <f t="shared" si="52"/>
        <v>-11.322884012539191</v>
      </c>
      <c r="U290" t="s">
        <v>286</v>
      </c>
      <c r="V290" t="s">
        <v>247</v>
      </c>
      <c r="W290" t="s">
        <v>308</v>
      </c>
      <c r="X290" s="84" t="s">
        <v>498</v>
      </c>
      <c r="Y290" s="57" t="s">
        <v>429</v>
      </c>
    </row>
    <row r="291" spans="1:25" ht="15" x14ac:dyDescent="0.25">
      <c r="A291">
        <v>1.6</v>
      </c>
      <c r="B291">
        <v>2.48</v>
      </c>
      <c r="C291" s="43">
        <f t="shared" si="44"/>
        <v>2.8225806451612989E-2</v>
      </c>
      <c r="D291" s="44">
        <f>IF(OR($A291="",$B291=""),"",A291*'MPTO_working_2-way'!$G290)</f>
        <v>1.645161290322581</v>
      </c>
      <c r="E291" s="46">
        <f>IF(OR($A291="",$B291=""),"",B291*'MPTO_working_2-way'!$G290)</f>
        <v>2.5500000000000003</v>
      </c>
      <c r="F291" s="44">
        <f>IF(OR($A291="",$B291=""),"",'MPTO_working_2-way'!D290)</f>
        <v>1.6369636963696372</v>
      </c>
      <c r="G291" s="46">
        <f>IF(OR($A291="",$B291=""),"",'MPTO_working_2-way'!E290)</f>
        <v>2.5699481865284977</v>
      </c>
      <c r="H291" s="44">
        <f>IF(OR($A291="",$B291=""),"",'OddsRatio_working_2-way'!M290)</f>
        <v>1.6367145399670135</v>
      </c>
      <c r="I291" s="44">
        <f>IF(OR($A291="",$B291=""),"",'OddsRatio_working_2-way'!N290)</f>
        <v>2.5705625319186329</v>
      </c>
      <c r="J291" s="44">
        <f>IF('Log_working_2-way'!$D290="","",A291^('Log_working_2-way'!$D290))</f>
        <v>1.6329971102948844</v>
      </c>
      <c r="K291" s="46">
        <f>IF('Log_working_2-way'!$D290="","",B291^('Log_working_2-way'!$D290))</f>
        <v>2.5797860428369455</v>
      </c>
      <c r="L291" s="53">
        <f t="shared" si="45"/>
        <v>0.6078431372549018</v>
      </c>
      <c r="M291" s="53">
        <f t="shared" si="46"/>
        <v>0.39215686274509798</v>
      </c>
      <c r="N291" s="54">
        <v>388</v>
      </c>
      <c r="O291" s="54">
        <f t="shared" si="47"/>
        <v>145.50000000000006</v>
      </c>
      <c r="P291" s="54">
        <f t="shared" si="48"/>
        <v>231.54838709677421</v>
      </c>
      <c r="Q291" s="54">
        <f t="shared" si="49"/>
        <v>156.45161290322582</v>
      </c>
      <c r="R291" s="54">
        <f t="shared" si="50"/>
        <v>242.5</v>
      </c>
      <c r="S291" s="55">
        <f t="shared" si="51"/>
        <v>-10.951612903225765</v>
      </c>
      <c r="T291" s="55">
        <f t="shared" si="52"/>
        <v>-10.951612903225794</v>
      </c>
      <c r="U291" t="s">
        <v>249</v>
      </c>
      <c r="V291" t="s">
        <v>244</v>
      </c>
      <c r="W291" t="s">
        <v>308</v>
      </c>
      <c r="X291" s="84" t="s">
        <v>498</v>
      </c>
      <c r="Y291" s="57" t="s">
        <v>431</v>
      </c>
    </row>
    <row r="292" spans="1:25" ht="15" x14ac:dyDescent="0.25">
      <c r="A292">
        <v>1.66</v>
      </c>
      <c r="B292">
        <v>2.19</v>
      </c>
      <c r="C292" s="43">
        <f t="shared" si="44"/>
        <v>5.9030643120427051E-2</v>
      </c>
      <c r="D292" s="44">
        <f>IF(OR($A292="",$B292=""),"",A292*'MPTO_working_2-way'!$G291)</f>
        <v>1.7579908675799087</v>
      </c>
      <c r="E292" s="46">
        <f>IF(OR($A292="",$B292=""),"",B292*'MPTO_working_2-way'!$G291)</f>
        <v>2.3192771084337354</v>
      </c>
      <c r="F292" s="44">
        <f>IF(OR($A292="",$B292=""),"",'MPTO_working_2-way'!D291)</f>
        <v>1.7455226388822203</v>
      </c>
      <c r="G292" s="46">
        <f>IF(OR($A292="",$B292=""),"",'MPTO_working_2-way'!E291)</f>
        <v>2.3413408900624719</v>
      </c>
      <c r="H292" s="44">
        <f>IF(OR($A292="",$B292=""),"",'OddsRatio_working_2-way'!M291)</f>
        <v>1.7447293795329253</v>
      </c>
      <c r="I292" s="44">
        <f>IF(OR($A292="",$B292=""),"",'OddsRatio_working_2-way'!N291)</f>
        <v>2.3427696388548198</v>
      </c>
      <c r="J292" s="44">
        <f>IF('Log_working_2-way'!$D291="","",A292^('Log_working_2-way'!$D291))</f>
        <v>1.7389731793564314</v>
      </c>
      <c r="K292" s="46">
        <f>IF('Log_working_2-way'!$D291="","",B292^('Log_working_2-way'!$D291))</f>
        <v>2.3532290858866047</v>
      </c>
      <c r="L292" s="53">
        <f t="shared" si="45"/>
        <v>0.5688311688311688</v>
      </c>
      <c r="M292" s="53">
        <f t="shared" si="46"/>
        <v>0.43116883116883109</v>
      </c>
      <c r="N292" s="54">
        <v>389</v>
      </c>
      <c r="O292" s="54">
        <f t="shared" si="47"/>
        <v>154.66265060240966</v>
      </c>
      <c r="P292" s="54">
        <f t="shared" si="48"/>
        <v>211.3744292237443</v>
      </c>
      <c r="Q292" s="54">
        <f t="shared" si="49"/>
        <v>177.62557077625573</v>
      </c>
      <c r="R292" s="54">
        <f t="shared" si="50"/>
        <v>234.33734939759037</v>
      </c>
      <c r="S292" s="55">
        <f t="shared" si="51"/>
        <v>-22.962920173846072</v>
      </c>
      <c r="T292" s="55">
        <f t="shared" si="52"/>
        <v>-22.962920173846072</v>
      </c>
      <c r="U292" t="s">
        <v>89</v>
      </c>
      <c r="V292" t="s">
        <v>407</v>
      </c>
      <c r="W292" t="s">
        <v>414</v>
      </c>
      <c r="X292" s="84" t="s">
        <v>498</v>
      </c>
      <c r="Y292" s="57" t="s">
        <v>427</v>
      </c>
    </row>
    <row r="293" spans="1:25" ht="15" x14ac:dyDescent="0.25">
      <c r="A293">
        <v>2.15</v>
      </c>
      <c r="B293">
        <v>1.7</v>
      </c>
      <c r="C293" s="43">
        <f t="shared" si="44"/>
        <v>5.3351573187414569E-2</v>
      </c>
      <c r="D293" s="44">
        <f>IF(OR($A293="",$B293=""),"",A293*'MPTO_working_2-way'!$G292)</f>
        <v>2.2647058823529411</v>
      </c>
      <c r="E293" s="46">
        <f>IF(OR($A293="",$B293=""),"",B293*'MPTO_working_2-way'!$G292)</f>
        <v>1.7906976744186047</v>
      </c>
      <c r="F293" s="44">
        <f>IF(OR($A293="",$B293=""),"",'MPTO_working_2-way'!D292)</f>
        <v>2.280811232449298</v>
      </c>
      <c r="G293" s="46">
        <f>IF(OR($A293="",$B293=""),"",'MPTO_working_2-way'!E292)</f>
        <v>1.7807551766138856</v>
      </c>
      <c r="H293" s="44">
        <f>IF(OR($A293="",$B293=""),"",'OddsRatio_working_2-way'!M292)</f>
        <v>2.2817398889233114</v>
      </c>
      <c r="I293" s="44">
        <f>IF(OR($A293="",$B293=""),"",'OddsRatio_working_2-way'!N292)</f>
        <v>1.7801894976054942</v>
      </c>
      <c r="J293" s="44">
        <f>IF('Log_working_2-way'!$D292="","",A293^('Log_working_2-way'!$D292))</f>
        <v>2.2893000559740977</v>
      </c>
      <c r="K293" s="46">
        <f>IF('Log_working_2-way'!$D292="","",B293^('Log_working_2-way'!$D292))</f>
        <v>1.7756146409553155</v>
      </c>
      <c r="L293" s="53">
        <f t="shared" si="45"/>
        <v>0.44155844155844159</v>
      </c>
      <c r="M293" s="53">
        <f t="shared" si="46"/>
        <v>0.55844155844155841</v>
      </c>
      <c r="N293" s="54">
        <v>390</v>
      </c>
      <c r="O293" s="54">
        <f t="shared" si="47"/>
        <v>208.6046511627907</v>
      </c>
      <c r="P293" s="54">
        <f t="shared" si="48"/>
        <v>160.58823529411765</v>
      </c>
      <c r="Q293" s="54">
        <f t="shared" si="49"/>
        <v>229.41176470588235</v>
      </c>
      <c r="R293" s="54">
        <f t="shared" si="50"/>
        <v>181.3953488372093</v>
      </c>
      <c r="S293" s="55">
        <f t="shared" si="51"/>
        <v>-20.807113543091646</v>
      </c>
      <c r="T293" s="55">
        <f t="shared" si="52"/>
        <v>-20.807113543091646</v>
      </c>
      <c r="U293" t="s">
        <v>93</v>
      </c>
      <c r="V293" t="s">
        <v>90</v>
      </c>
      <c r="W293" t="s">
        <v>414</v>
      </c>
      <c r="X293" s="84" t="s">
        <v>498</v>
      </c>
      <c r="Y293" s="57" t="s">
        <v>436</v>
      </c>
    </row>
    <row r="294" spans="1:25" ht="15" x14ac:dyDescent="0.25">
      <c r="A294">
        <v>2.41</v>
      </c>
      <c r="B294">
        <v>1.57</v>
      </c>
      <c r="C294" s="43">
        <f t="shared" si="44"/>
        <v>5.1880434495335193E-2</v>
      </c>
      <c r="D294" s="44">
        <f>IF(OR($A294="",$B294=""),"",A294*'MPTO_working_2-way'!$G293)</f>
        <v>2.5350318471337578</v>
      </c>
      <c r="E294" s="46">
        <f>IF(OR($A294="",$B294=""),"",B294*'MPTO_working_2-way'!$G293)</f>
        <v>1.6514522821576763</v>
      </c>
      <c r="F294" s="44">
        <f>IF(OR($A294="",$B294=""),"",'MPTO_working_2-way'!D293)</f>
        <v>2.5707103305363996</v>
      </c>
      <c r="G294" s="46">
        <f>IF(OR($A294="",$B294=""),"",'MPTO_working_2-way'!E293)</f>
        <v>1.6366546272465774</v>
      </c>
      <c r="H294" s="44">
        <f>IF(OR($A294="",$B294=""),"",'OddsRatio_working_2-way'!M293)</f>
        <v>2.5727950313140986</v>
      </c>
      <c r="I294" s="44">
        <f>IF(OR($A294="",$B294=""),"",'OddsRatio_working_2-way'!N293)</f>
        <v>1.635810757339742</v>
      </c>
      <c r="J294" s="44">
        <f>IF('Log_working_2-way'!$D293="","",A294^('Log_working_2-way'!$D293))</f>
        <v>2.5897968274811696</v>
      </c>
      <c r="K294" s="46">
        <f>IF('Log_working_2-way'!$D293="","",B294^('Log_working_2-way'!$D293))</f>
        <v>1.6290111935759746</v>
      </c>
      <c r="L294" s="53">
        <f t="shared" si="45"/>
        <v>0.39447236180904527</v>
      </c>
      <c r="M294" s="53">
        <f t="shared" si="46"/>
        <v>0.60552763819095479</v>
      </c>
      <c r="N294" s="54">
        <v>391</v>
      </c>
      <c r="O294" s="54">
        <f t="shared" si="47"/>
        <v>228.75933609958506</v>
      </c>
      <c r="P294" s="54">
        <f t="shared" si="48"/>
        <v>141.95541401273886</v>
      </c>
      <c r="Q294" s="54">
        <f t="shared" si="49"/>
        <v>249.04458598726114</v>
      </c>
      <c r="R294" s="54">
        <f t="shared" si="50"/>
        <v>162.24066390041492</v>
      </c>
      <c r="S294" s="55">
        <f t="shared" si="51"/>
        <v>-20.285249887676088</v>
      </c>
      <c r="T294" s="55">
        <f t="shared" si="52"/>
        <v>-20.285249887676059</v>
      </c>
      <c r="U294" t="s">
        <v>394</v>
      </c>
      <c r="V294" t="s">
        <v>408</v>
      </c>
      <c r="W294" t="s">
        <v>414</v>
      </c>
      <c r="X294" s="84" t="s">
        <v>498</v>
      </c>
      <c r="Y294" s="57" t="s">
        <v>421</v>
      </c>
    </row>
    <row r="295" spans="1:25" ht="15" x14ac:dyDescent="0.25">
      <c r="A295">
        <v>2.71</v>
      </c>
      <c r="B295">
        <v>1.45</v>
      </c>
      <c r="C295" s="43">
        <f t="shared" si="44"/>
        <v>5.8658862450693405E-2</v>
      </c>
      <c r="D295" s="44">
        <f>IF(OR($A295="",$B295=""),"",A295*'MPTO_working_2-way'!$G294)</f>
        <v>2.8689655172413793</v>
      </c>
      <c r="E295" s="46">
        <f>IF(OR($A295="",$B295=""),"",B295*'MPTO_working_2-way'!$G294)</f>
        <v>1.5350553505535054</v>
      </c>
      <c r="F295" s="44">
        <f>IF(OR($A295="",$B295=""),"",'MPTO_working_2-way'!D294)</f>
        <v>2.9439970031841165</v>
      </c>
      <c r="G295" s="46">
        <f>IF(OR($A295="",$B295=""),"",'MPTO_working_2-way'!E294)</f>
        <v>1.5144040851719818</v>
      </c>
      <c r="H295" s="44">
        <f>IF(OR($A295="",$B295=""),"",'OddsRatio_working_2-way'!M294)</f>
        <v>2.949358868961792</v>
      </c>
      <c r="I295" s="44">
        <f>IF(OR($A295="",$B295=""),"",'OddsRatio_working_2-way'!N294)</f>
        <v>1.5129891760425769</v>
      </c>
      <c r="J295" s="44">
        <f>IF('Log_working_2-way'!$D294="","",A295^('Log_working_2-way'!$D294))</f>
        <v>2.9863469278573955</v>
      </c>
      <c r="K295" s="46">
        <f>IF('Log_working_2-way'!$D294="","",B295^('Log_working_2-way'!$D294))</f>
        <v>1.503436728981369</v>
      </c>
      <c r="L295" s="53">
        <f t="shared" si="45"/>
        <v>0.34855769230769229</v>
      </c>
      <c r="M295" s="53">
        <f t="shared" si="46"/>
        <v>0.65144230769230771</v>
      </c>
      <c r="N295" s="54">
        <v>392</v>
      </c>
      <c r="O295" s="54">
        <f t="shared" si="47"/>
        <v>247.35055350553503</v>
      </c>
      <c r="P295" s="54">
        <f t="shared" si="48"/>
        <v>121.6551724137931</v>
      </c>
      <c r="Q295" s="54">
        <f t="shared" si="49"/>
        <v>270.34482758620692</v>
      </c>
      <c r="R295" s="54">
        <f t="shared" si="50"/>
        <v>144.64944649446494</v>
      </c>
      <c r="S295" s="55">
        <f t="shared" si="51"/>
        <v>-22.994274080671886</v>
      </c>
      <c r="T295" s="55">
        <f t="shared" si="52"/>
        <v>-22.994274080671843</v>
      </c>
      <c r="U295" t="s">
        <v>88</v>
      </c>
      <c r="V295" t="s">
        <v>91</v>
      </c>
      <c r="W295" t="s">
        <v>414</v>
      </c>
      <c r="X295" s="84" t="s">
        <v>498</v>
      </c>
      <c r="Y295" s="57" t="s">
        <v>431</v>
      </c>
    </row>
    <row r="296" spans="1:25" ht="15" x14ac:dyDescent="0.25">
      <c r="A296">
        <v>2.12</v>
      </c>
      <c r="B296">
        <v>1.72</v>
      </c>
      <c r="C296" s="43">
        <f t="shared" ref="C296:C359" si="53">IF(OR($A296="",$B296=""),"",(1/A296)+(1/B296)-1)</f>
        <v>5.3093462044756512E-2</v>
      </c>
      <c r="D296" s="44">
        <f>IF(OR($A296="",$B296=""),"",A296*'MPTO_working_2-way'!$G295)</f>
        <v>2.2325581395348841</v>
      </c>
      <c r="E296" s="46">
        <f>IF(OR($A296="",$B296=""),"",B296*'MPTO_working_2-way'!$G295)</f>
        <v>1.8113207547169812</v>
      </c>
      <c r="F296" s="44">
        <f>IF(OR($A296="",$B296=""),"",'MPTO_working_2-way'!D295)</f>
        <v>2.2464268112370629</v>
      </c>
      <c r="G296" s="46">
        <f>IF(OR($A296="",$B296=""),"",'MPTO_working_2-way'!E295)</f>
        <v>1.8022933965994465</v>
      </c>
      <c r="H296" s="44">
        <f>IF(OR($A296="",$B296=""),"",'OddsRatio_working_2-way'!M295)</f>
        <v>2.2472191289246473</v>
      </c>
      <c r="I296" s="44">
        <f>IF(OR($A296="",$B296=""),"",'OddsRatio_working_2-way'!N295)</f>
        <v>1.8017837257372731</v>
      </c>
      <c r="J296" s="44">
        <f>IF('Log_working_2-way'!$D295="","",A296^('Log_working_2-way'!$D295))</f>
        <v>2.2537155029237406</v>
      </c>
      <c r="K296" s="46">
        <f>IF('Log_working_2-way'!$D295="","",B296^('Log_working_2-way'!$D295))</f>
        <v>1.7976291253207961</v>
      </c>
      <c r="L296" s="53">
        <f t="shared" ref="L296:L321" si="54">(1/D296)</f>
        <v>0.44791666666666657</v>
      </c>
      <c r="M296" s="53">
        <f t="shared" ref="M296:M321" si="55">(1/E296)</f>
        <v>0.55208333333333337</v>
      </c>
      <c r="N296" s="54">
        <v>393</v>
      </c>
      <c r="O296" s="54">
        <f t="shared" ref="O296:O321" si="56">(1/A296)*((N296*A296)-N296)</f>
        <v>207.62264150943398</v>
      </c>
      <c r="P296" s="54">
        <f t="shared" ref="P296:P321" si="57">(1/B296)*((N296*B296)-N296)</f>
        <v>164.51162790697677</v>
      </c>
      <c r="Q296" s="54">
        <f t="shared" ref="Q296:Q321" si="58">(1/B296)*N296</f>
        <v>228.48837209302326</v>
      </c>
      <c r="R296" s="54">
        <f t="shared" ref="R296:R321" si="59">(1/A296)*N296</f>
        <v>185.37735849056602</v>
      </c>
      <c r="S296" s="55">
        <f t="shared" ref="S296:S321" si="60">O296-Q296</f>
        <v>-20.865730583589283</v>
      </c>
      <c r="T296" s="55">
        <f t="shared" ref="T296:T321" si="61">P296-R296</f>
        <v>-20.865730583589254</v>
      </c>
      <c r="U296" t="s">
        <v>92</v>
      </c>
      <c r="V296" t="s">
        <v>397</v>
      </c>
      <c r="W296" t="s">
        <v>414</v>
      </c>
      <c r="X296" s="84" t="s">
        <v>498</v>
      </c>
      <c r="Y296" s="57" t="s">
        <v>429</v>
      </c>
    </row>
    <row r="297" spans="1:25" ht="15" x14ac:dyDescent="0.25">
      <c r="A297">
        <v>1.72</v>
      </c>
      <c r="B297">
        <v>2.2400000000000002</v>
      </c>
      <c r="C297" s="43">
        <f t="shared" si="53"/>
        <v>2.7823920265780622E-2</v>
      </c>
      <c r="D297" s="44">
        <f>IF(OR($A297="",$B297=""),"",A297*'MPTO_working_2-way'!$G296)</f>
        <v>1.7678571428571426</v>
      </c>
      <c r="E297" s="46">
        <f>IF(OR($A297="",$B297=""),"",B297*'MPTO_working_2-way'!$G296)</f>
        <v>2.3023255813953489</v>
      </c>
      <c r="F297" s="44">
        <f>IF(OR($A297="",$B297=""),"",'MPTO_working_2-way'!D296)</f>
        <v>1.762166117819246</v>
      </c>
      <c r="G297" s="46">
        <f>IF(OR($A297="",$B297=""),"",'MPTO_working_2-way'!E296)</f>
        <v>2.3120499279884781</v>
      </c>
      <c r="H297" s="44">
        <f>IF(OR($A297="",$B297=""),"",'OddsRatio_working_2-way'!M296)</f>
        <v>1.7620007620011424</v>
      </c>
      <c r="I297" s="44">
        <f>IF(OR($A297="",$B297=""),"",'OddsRatio_working_2-way'!N296)</f>
        <v>2.3123346456686344</v>
      </c>
      <c r="J297" s="44">
        <f>IF('Log_working_2-way'!$D296="","",A297^('Log_working_2-way'!$D296))</f>
        <v>1.7594273311587105</v>
      </c>
      <c r="K297" s="46">
        <f>IF('Log_working_2-way'!$D296="","",B297^('Log_working_2-way'!$D296))</f>
        <v>2.3167816840015738</v>
      </c>
      <c r="L297" s="53">
        <f t="shared" si="54"/>
        <v>0.56565656565656575</v>
      </c>
      <c r="M297" s="53">
        <f t="shared" si="55"/>
        <v>0.43434343434343431</v>
      </c>
      <c r="N297" s="54">
        <v>394</v>
      </c>
      <c r="O297" s="54">
        <f t="shared" si="56"/>
        <v>164.93023255813952</v>
      </c>
      <c r="P297" s="54">
        <f t="shared" si="57"/>
        <v>218.10714285714286</v>
      </c>
      <c r="Q297" s="54">
        <f t="shared" si="58"/>
        <v>175.89285714285714</v>
      </c>
      <c r="R297" s="54">
        <f t="shared" si="59"/>
        <v>229.06976744186048</v>
      </c>
      <c r="S297" s="55">
        <f t="shared" si="60"/>
        <v>-10.962624584717616</v>
      </c>
      <c r="T297" s="55">
        <f t="shared" si="61"/>
        <v>-10.962624584717616</v>
      </c>
      <c r="U297" t="s">
        <v>97</v>
      </c>
      <c r="V297" t="s">
        <v>94</v>
      </c>
      <c r="W297" t="s">
        <v>310</v>
      </c>
      <c r="X297" s="84" t="s">
        <v>498</v>
      </c>
      <c r="Y297" s="57" t="s">
        <v>435</v>
      </c>
    </row>
    <row r="298" spans="1:25" ht="15" x14ac:dyDescent="0.25">
      <c r="A298">
        <v>1.83</v>
      </c>
      <c r="B298">
        <v>2.0699999999999998</v>
      </c>
      <c r="C298" s="43">
        <f t="shared" si="53"/>
        <v>2.9539874871307603E-2</v>
      </c>
      <c r="D298" s="44">
        <f>IF(OR($A298="",$B298=""),"",A298*'MPTO_working_2-way'!$G297)</f>
        <v>1.8840579710144929</v>
      </c>
      <c r="E298" s="46">
        <f>IF(OR($A298="",$B298=""),"",B298*'MPTO_working_2-way'!$G297)</f>
        <v>2.1311475409836067</v>
      </c>
      <c r="F298" s="44">
        <f>IF(OR($A298="",$B298=""),"",'MPTO_working_2-way'!D297)</f>
        <v>1.8808371192373576</v>
      </c>
      <c r="G298" s="46">
        <f>IF(OR($A298="",$B298=""),"",'MPTO_working_2-way'!E297)</f>
        <v>2.1352836729517204</v>
      </c>
      <c r="H298" s="44">
        <f>IF(OR($A298="",$B298=""),"",'OddsRatio_working_2-way'!M297)</f>
        <v>1.8807388571985679</v>
      </c>
      <c r="I298" s="44">
        <f>IF(OR($A298="",$B298=""),"",'OddsRatio_working_2-way'!N297)</f>
        <v>2.1354103339788768</v>
      </c>
      <c r="J298" s="44">
        <f>IF('Log_working_2-way'!$D297="","",A298^('Log_working_2-way'!$D297))</f>
        <v>1.8792804075818812</v>
      </c>
      <c r="K298" s="46">
        <f>IF('Log_working_2-way'!$D297="","",B298^('Log_working_2-way'!$D297))</f>
        <v>2.137293622577233</v>
      </c>
      <c r="L298" s="53">
        <f t="shared" si="54"/>
        <v>0.53076923076923077</v>
      </c>
      <c r="M298" s="53">
        <f t="shared" si="55"/>
        <v>0.46923076923076917</v>
      </c>
      <c r="N298" s="54">
        <v>395</v>
      </c>
      <c r="O298" s="54">
        <f t="shared" si="56"/>
        <v>179.15300546448086</v>
      </c>
      <c r="P298" s="54">
        <f t="shared" si="57"/>
        <v>204.17874396135267</v>
      </c>
      <c r="Q298" s="54">
        <f t="shared" si="58"/>
        <v>190.82125603864736</v>
      </c>
      <c r="R298" s="54">
        <f t="shared" si="59"/>
        <v>215.84699453551912</v>
      </c>
      <c r="S298" s="55">
        <f t="shared" si="60"/>
        <v>-11.668250574166507</v>
      </c>
      <c r="T298" s="55">
        <f t="shared" si="61"/>
        <v>-11.66825057416645</v>
      </c>
      <c r="U298" t="s">
        <v>254</v>
      </c>
      <c r="V298" t="s">
        <v>288</v>
      </c>
      <c r="W298" t="s">
        <v>310</v>
      </c>
      <c r="X298" s="84" t="s">
        <v>498</v>
      </c>
      <c r="Y298" s="57" t="s">
        <v>502</v>
      </c>
    </row>
    <row r="299" spans="1:25" ht="15" x14ac:dyDescent="0.25">
      <c r="A299">
        <v>1.59</v>
      </c>
      <c r="B299">
        <v>2.5</v>
      </c>
      <c r="C299" s="43">
        <f t="shared" si="53"/>
        <v>2.8930817610062887E-2</v>
      </c>
      <c r="D299" s="44">
        <f>IF(OR($A299="",$B299=""),"",A299*'MPTO_working_2-way'!$G298)</f>
        <v>1.6360000000000001</v>
      </c>
      <c r="E299" s="46">
        <f>IF(OR($A299="",$B299=""),"",B299*'MPTO_working_2-way'!$G298)</f>
        <v>2.5723270440251573</v>
      </c>
      <c r="F299" s="44">
        <f>IF(OR($A299="",$B299=""),"",'MPTO_working_2-way'!D298)</f>
        <v>1.6274309109518936</v>
      </c>
      <c r="G299" s="46">
        <f>IF(OR($A299="",$B299=""),"",'MPTO_working_2-way'!E298)</f>
        <v>2.5938009787928222</v>
      </c>
      <c r="H299" s="44">
        <f>IF(OR($A299="",$B299=""),"",'OddsRatio_working_2-way'!M298)</f>
        <v>1.6271629240742262</v>
      </c>
      <c r="I299" s="44">
        <f>IF(OR($A299="",$B299=""),"",'OddsRatio_working_2-way'!N298)</f>
        <v>2.594482010358202</v>
      </c>
      <c r="J299" s="44">
        <f>IF('Log_working_2-way'!$D298="","",A299^('Log_working_2-way'!$D298))</f>
        <v>1.6232742032249983</v>
      </c>
      <c r="K299" s="46">
        <f>IF('Log_working_2-way'!$D298="","",B299^('Log_working_2-way'!$D298))</f>
        <v>2.6044302729451743</v>
      </c>
      <c r="L299" s="53">
        <f t="shared" si="54"/>
        <v>0.6112469437652811</v>
      </c>
      <c r="M299" s="53">
        <f t="shared" si="55"/>
        <v>0.38875305623471879</v>
      </c>
      <c r="N299" s="54">
        <v>396</v>
      </c>
      <c r="O299" s="54">
        <f t="shared" si="56"/>
        <v>146.94339622641508</v>
      </c>
      <c r="P299" s="54">
        <f t="shared" si="57"/>
        <v>237.60000000000002</v>
      </c>
      <c r="Q299" s="54">
        <f t="shared" si="58"/>
        <v>158.4</v>
      </c>
      <c r="R299" s="54">
        <f t="shared" si="59"/>
        <v>249.0566037735849</v>
      </c>
      <c r="S299" s="55">
        <f t="shared" si="60"/>
        <v>-11.456603773584931</v>
      </c>
      <c r="T299" s="55">
        <f t="shared" si="61"/>
        <v>-11.456603773584874</v>
      </c>
      <c r="U299" t="s">
        <v>101</v>
      </c>
      <c r="V299" t="s">
        <v>103</v>
      </c>
      <c r="W299" t="s">
        <v>310</v>
      </c>
      <c r="X299" s="84" t="s">
        <v>498</v>
      </c>
      <c r="Y299" s="57" t="s">
        <v>421</v>
      </c>
    </row>
    <row r="300" spans="1:25" ht="15" x14ac:dyDescent="0.25">
      <c r="A300">
        <v>1.39</v>
      </c>
      <c r="B300">
        <v>3.13</v>
      </c>
      <c r="C300" s="43">
        <f t="shared" si="53"/>
        <v>3.8913278323028599E-2</v>
      </c>
      <c r="D300" s="44">
        <f>IF(OR($A300="",$B300=""),"",A300*'MPTO_working_2-way'!$G299)</f>
        <v>1.4440894568690097</v>
      </c>
      <c r="E300" s="46">
        <f>IF(OR($A300="",$B300=""),"",B300*'MPTO_working_2-way'!$G299)</f>
        <v>3.2517985611510793</v>
      </c>
      <c r="F300" s="44">
        <f>IF(OR($A300="",$B300=""),"",'MPTO_working_2-way'!D299)</f>
        <v>1.4286371024676967</v>
      </c>
      <c r="G300" s="46">
        <f>IF(OR($A300="",$B300=""),"",'MPTO_working_2-way'!E299)</f>
        <v>3.3329758302371015</v>
      </c>
      <c r="H300" s="44">
        <f>IF(OR($A300="",$B300=""),"",'OddsRatio_working_2-way'!M299)</f>
        <v>1.4279002121398117</v>
      </c>
      <c r="I300" s="44">
        <f>IF(OR($A300="",$B300=""),"",'OddsRatio_working_2-way'!N299)</f>
        <v>3.3369934663020482</v>
      </c>
      <c r="J300" s="44">
        <f>IF('Log_working_2-way'!$D299="","",A300^('Log_working_2-way'!$D299))</f>
        <v>1.4207622679036835</v>
      </c>
      <c r="K300" s="46">
        <f>IF('Log_working_2-way'!$D299="","",B300^('Log_working_2-way'!$D299))</f>
        <v>3.3766389628527826</v>
      </c>
      <c r="L300" s="53">
        <f t="shared" si="54"/>
        <v>0.6924778761061946</v>
      </c>
      <c r="M300" s="53">
        <f t="shared" si="55"/>
        <v>0.30752212389380529</v>
      </c>
      <c r="N300" s="54">
        <v>397</v>
      </c>
      <c r="O300" s="54">
        <f t="shared" si="56"/>
        <v>111.38848920863305</v>
      </c>
      <c r="P300" s="54">
        <f t="shared" si="57"/>
        <v>270.16293929712458</v>
      </c>
      <c r="Q300" s="54">
        <f t="shared" si="58"/>
        <v>126.83706070287539</v>
      </c>
      <c r="R300" s="54">
        <f t="shared" si="59"/>
        <v>285.61151079136692</v>
      </c>
      <c r="S300" s="55">
        <f t="shared" si="60"/>
        <v>-15.448571494242344</v>
      </c>
      <c r="T300" s="55">
        <f t="shared" si="61"/>
        <v>-15.448571494242344</v>
      </c>
      <c r="U300" t="s">
        <v>98</v>
      </c>
      <c r="V300" t="s">
        <v>96</v>
      </c>
      <c r="W300" t="s">
        <v>310</v>
      </c>
      <c r="X300" s="84" t="s">
        <v>498</v>
      </c>
      <c r="Y300" s="57" t="s">
        <v>419</v>
      </c>
    </row>
    <row r="301" spans="1:25" ht="15" x14ac:dyDescent="0.25">
      <c r="A301">
        <v>1.65</v>
      </c>
      <c r="B301">
        <v>2.38</v>
      </c>
      <c r="C301" s="43">
        <f t="shared" si="53"/>
        <v>2.6228673287496784E-2</v>
      </c>
      <c r="D301" s="44">
        <f>IF(OR($A301="",$B301=""),"",A301*'MPTO_working_2-way'!$G300)</f>
        <v>1.6932773109243695</v>
      </c>
      <c r="E301" s="46">
        <f>IF(OR($A301="",$B301=""),"",B301*'MPTO_working_2-way'!$G300)</f>
        <v>2.4424242424242424</v>
      </c>
      <c r="F301" s="44">
        <f>IF(OR($A301="",$B301=""),"",'MPTO_working_2-way'!D300)</f>
        <v>1.686493450719347</v>
      </c>
      <c r="G301" s="46">
        <f>IF(OR($A301="",$B301=""),"",'MPTO_working_2-way'!E300)</f>
        <v>2.4566781357522673</v>
      </c>
      <c r="H301" s="44">
        <f>IF(OR($A301="",$B301=""),"",'OddsRatio_working_2-way'!M300)</f>
        <v>1.6863049560899459</v>
      </c>
      <c r="I301" s="44">
        <f>IF(OR($A301="",$B301=""),"",'OddsRatio_working_2-way'!N300)</f>
        <v>2.4570782144678858</v>
      </c>
      <c r="J301" s="44">
        <f>IF('Log_working_2-way'!$D300="","",A301^('Log_working_2-way'!$D300))</f>
        <v>1.6832366497868074</v>
      </c>
      <c r="K301" s="46">
        <f>IF('Log_working_2-way'!$D300="","",B301^('Log_working_2-way'!$D300))</f>
        <v>2.4636217192271848</v>
      </c>
      <c r="L301" s="53">
        <f t="shared" si="54"/>
        <v>0.5905707196029778</v>
      </c>
      <c r="M301" s="53">
        <f t="shared" si="55"/>
        <v>0.40942928039702237</v>
      </c>
      <c r="N301" s="54">
        <v>398</v>
      </c>
      <c r="O301" s="54">
        <f t="shared" si="56"/>
        <v>156.78787878787875</v>
      </c>
      <c r="P301" s="54">
        <f t="shared" si="57"/>
        <v>230.77310924369749</v>
      </c>
      <c r="Q301" s="54">
        <f t="shared" si="58"/>
        <v>167.22689075630251</v>
      </c>
      <c r="R301" s="54">
        <f t="shared" si="59"/>
        <v>241.21212121212122</v>
      </c>
      <c r="S301" s="55">
        <f t="shared" si="60"/>
        <v>-10.439011968423756</v>
      </c>
      <c r="T301" s="55">
        <f t="shared" si="61"/>
        <v>-10.439011968423728</v>
      </c>
      <c r="U301" t="s">
        <v>143</v>
      </c>
      <c r="V301" t="s">
        <v>53</v>
      </c>
      <c r="W301" t="s">
        <v>310</v>
      </c>
      <c r="X301" s="84" t="s">
        <v>498</v>
      </c>
      <c r="Y301" s="57" t="s">
        <v>423</v>
      </c>
    </row>
    <row r="302" spans="1:25" ht="15" x14ac:dyDescent="0.25">
      <c r="A302">
        <v>2.46</v>
      </c>
      <c r="B302">
        <v>1.58</v>
      </c>
      <c r="C302" s="43">
        <f t="shared" si="53"/>
        <v>3.9415457445713731E-2</v>
      </c>
      <c r="D302" s="44">
        <f>IF(OR($A302="",$B302=""),"",A302*'MPTO_working_2-way'!$G301)</f>
        <v>2.5569620253164556</v>
      </c>
      <c r="E302" s="46">
        <f>IF(OR($A302="",$B302=""),"",B302*'MPTO_working_2-way'!$G301)</f>
        <v>1.6422764227642277</v>
      </c>
      <c r="F302" s="44">
        <f>IF(OR($A302="",$B302=""),"",'MPTO_working_2-way'!D301)</f>
        <v>2.5853398962352006</v>
      </c>
      <c r="G302" s="46">
        <f>IF(OR($A302="",$B302=""),"",'MPTO_working_2-way'!E301)</f>
        <v>1.630779558613745</v>
      </c>
      <c r="H302" s="44">
        <f>IF(OR($A302="",$B302=""),"",'OddsRatio_working_2-way'!M301)</f>
        <v>2.5865816648727367</v>
      </c>
      <c r="I302" s="44">
        <f>IF(OR($A302="",$B302=""),"",'OddsRatio_working_2-way'!N301)</f>
        <v>1.6302858668672515</v>
      </c>
      <c r="J302" s="44">
        <f>IF('Log_working_2-way'!$D301="","",A302^('Log_working_2-way'!$D301))</f>
        <v>2.599899815124826</v>
      </c>
      <c r="K302" s="46">
        <f>IF('Log_working_2-way'!$D301="","",B302^('Log_working_2-way'!$D301))</f>
        <v>1.6250391371672495</v>
      </c>
      <c r="L302" s="53">
        <f t="shared" si="54"/>
        <v>0.3910891089108911</v>
      </c>
      <c r="M302" s="53">
        <f t="shared" si="55"/>
        <v>0.6089108910891089</v>
      </c>
      <c r="N302" s="54">
        <v>399</v>
      </c>
      <c r="O302" s="54">
        <f t="shared" si="56"/>
        <v>236.80487804878047</v>
      </c>
      <c r="P302" s="54">
        <f t="shared" si="57"/>
        <v>146.46835443037978</v>
      </c>
      <c r="Q302" s="54">
        <f t="shared" si="58"/>
        <v>252.53164556962022</v>
      </c>
      <c r="R302" s="54">
        <f t="shared" si="59"/>
        <v>162.19512195121951</v>
      </c>
      <c r="S302" s="55">
        <f t="shared" si="60"/>
        <v>-15.726767520839758</v>
      </c>
      <c r="T302" s="55">
        <f t="shared" si="61"/>
        <v>-15.726767520839729</v>
      </c>
      <c r="U302" t="s">
        <v>492</v>
      </c>
      <c r="V302" t="s">
        <v>493</v>
      </c>
      <c r="W302" t="s">
        <v>311</v>
      </c>
      <c r="X302" s="84" t="s">
        <v>498</v>
      </c>
      <c r="Y302" s="57" t="s">
        <v>417</v>
      </c>
    </row>
    <row r="303" spans="1:25" ht="15" x14ac:dyDescent="0.25">
      <c r="A303">
        <v>2.0099999999999998</v>
      </c>
      <c r="B303">
        <v>1.88</v>
      </c>
      <c r="C303" s="43">
        <f t="shared" si="53"/>
        <v>2.9427331427966497E-2</v>
      </c>
      <c r="D303" s="44">
        <f>IF(OR($A303="",$B303=""),"",A303*'MPTO_working_2-way'!$G302)</f>
        <v>2.0691489361702122</v>
      </c>
      <c r="E303" s="46">
        <f>IF(OR($A303="",$B303=""),"",B303*'MPTO_working_2-way'!$G302)</f>
        <v>1.9353233830845769</v>
      </c>
      <c r="F303" s="44">
        <f>IF(OR($A303="",$B303=""),"",'MPTO_working_2-way'!D302)</f>
        <v>2.0712563034422273</v>
      </c>
      <c r="G303" s="46">
        <f>IF(OR($A303="",$B303=""),"",'MPTO_working_2-way'!E302)</f>
        <v>1.9334834220221038</v>
      </c>
      <c r="H303" s="44">
        <f>IF(OR($A303="",$B303=""),"",'OddsRatio_working_2-way'!M302)</f>
        <v>2.0713203408538785</v>
      </c>
      <c r="I303" s="44">
        <f>IF(OR($A303="",$B303=""),"",'OddsRatio_working_2-way'!N302)</f>
        <v>1.9334276237142709</v>
      </c>
      <c r="J303" s="44">
        <f>IF('Log_working_2-way'!$D302="","",A303^('Log_working_2-way'!$D302))</f>
        <v>2.0722780043286777</v>
      </c>
      <c r="K303" s="46">
        <f>IF('Log_working_2-way'!$D302="","",B303^('Log_working_2-way'!$D302))</f>
        <v>1.9325939690668699</v>
      </c>
      <c r="L303" s="53">
        <f t="shared" si="54"/>
        <v>0.48329048843187672</v>
      </c>
      <c r="M303" s="53">
        <f t="shared" si="55"/>
        <v>0.5167095115681235</v>
      </c>
      <c r="N303" s="54">
        <v>400</v>
      </c>
      <c r="O303" s="54">
        <f t="shared" si="56"/>
        <v>200.99502487562185</v>
      </c>
      <c r="P303" s="54">
        <f t="shared" si="57"/>
        <v>187.2340425531915</v>
      </c>
      <c r="Q303" s="54">
        <f t="shared" si="58"/>
        <v>212.7659574468085</v>
      </c>
      <c r="R303" s="54">
        <f t="shared" si="59"/>
        <v>199.00497512437815</v>
      </c>
      <c r="S303" s="55">
        <f t="shared" si="60"/>
        <v>-11.770932571186648</v>
      </c>
      <c r="T303" s="55">
        <f t="shared" si="61"/>
        <v>-11.770932571186648</v>
      </c>
      <c r="U303" t="s">
        <v>494</v>
      </c>
      <c r="V303" t="s">
        <v>495</v>
      </c>
      <c r="W303" t="s">
        <v>311</v>
      </c>
      <c r="X303" s="84" t="s">
        <v>498</v>
      </c>
      <c r="Y303" s="57" t="s">
        <v>430</v>
      </c>
    </row>
    <row r="304" spans="1:25" ht="15" x14ac:dyDescent="0.25">
      <c r="A304">
        <v>1.7</v>
      </c>
      <c r="B304">
        <v>2.23</v>
      </c>
      <c r="C304" s="43">
        <f t="shared" si="53"/>
        <v>3.6665787391189752E-2</v>
      </c>
      <c r="D304" s="44">
        <f>IF(OR($A304="",$B304=""),"",A304*'MPTO_working_2-way'!$G303)</f>
        <v>1.7623318385650226</v>
      </c>
      <c r="E304" s="46">
        <f>IF(OR($A304="",$B304=""),"",B304*'MPTO_working_2-way'!$G303)</f>
        <v>2.3117647058823532</v>
      </c>
      <c r="F304" s="44">
        <f>IF(OR($A304="",$B304=""),"",'MPTO_working_2-way'!D303)</f>
        <v>1.754686415181671</v>
      </c>
      <c r="G304" s="46">
        <f>IF(OR($A304="",$B304=""),"",'MPTO_working_2-way'!E303)</f>
        <v>2.3250536645200861</v>
      </c>
      <c r="H304" s="44">
        <f>IF(OR($A304="",$B304=""),"",'OddsRatio_working_2-way'!M303)</f>
        <v>1.7543909404658247</v>
      </c>
      <c r="I304" s="44">
        <f>IF(OR($A304="",$B304=""),"",'OddsRatio_working_2-way'!N303)</f>
        <v>2.3255726525328053</v>
      </c>
      <c r="J304" s="44">
        <f>IF('Log_working_2-way'!$D303="","",A304^('Log_working_2-way'!$D303))</f>
        <v>1.7509133848191525</v>
      </c>
      <c r="K304" s="46">
        <f>IF('Log_working_2-way'!$D303="","",B304^('Log_working_2-way'!$D303))</f>
        <v>2.3317115132269501</v>
      </c>
      <c r="L304" s="53">
        <f t="shared" si="54"/>
        <v>0.56743002544529253</v>
      </c>
      <c r="M304" s="53">
        <f t="shared" si="55"/>
        <v>0.43256997455470736</v>
      </c>
      <c r="N304" s="54">
        <v>401</v>
      </c>
      <c r="O304" s="54">
        <f t="shared" si="56"/>
        <v>165.11764705882351</v>
      </c>
      <c r="P304" s="54">
        <f t="shared" si="57"/>
        <v>221.17937219730945</v>
      </c>
      <c r="Q304" s="54">
        <f t="shared" si="58"/>
        <v>179.82062780269058</v>
      </c>
      <c r="R304" s="54">
        <f t="shared" si="59"/>
        <v>235.88235294117649</v>
      </c>
      <c r="S304" s="55">
        <f t="shared" si="60"/>
        <v>-14.702980743867073</v>
      </c>
      <c r="T304" s="55">
        <f t="shared" si="61"/>
        <v>-14.702980743867045</v>
      </c>
      <c r="U304" t="s">
        <v>261</v>
      </c>
      <c r="V304" t="s">
        <v>297</v>
      </c>
      <c r="W304" t="s">
        <v>312</v>
      </c>
      <c r="X304" s="84" t="s">
        <v>498</v>
      </c>
      <c r="Y304" s="57" t="s">
        <v>421</v>
      </c>
    </row>
    <row r="305" spans="1:25" ht="15" x14ac:dyDescent="0.25">
      <c r="A305">
        <v>2.06</v>
      </c>
      <c r="B305">
        <v>1.84</v>
      </c>
      <c r="C305" s="43">
        <f t="shared" si="53"/>
        <v>2.891515407344869E-2</v>
      </c>
      <c r="D305" s="44">
        <f>IF(OR($A305="",$B305=""),"",A305*'MPTO_working_2-way'!$G304)</f>
        <v>2.1195652173913042</v>
      </c>
      <c r="E305" s="46">
        <f>IF(OR($A305="",$B305=""),"",B305*'MPTO_working_2-way'!$G304)</f>
        <v>1.8932038834951457</v>
      </c>
      <c r="F305" s="44">
        <f>IF(OR($A305="",$B305=""),"",'MPTO_working_2-way'!D304)</f>
        <v>2.1232354918216445</v>
      </c>
      <c r="G305" s="46">
        <f>IF(OR($A305="",$B305=""),"",'MPTO_working_2-way'!E304)</f>
        <v>1.8902852583283463</v>
      </c>
      <c r="H305" s="44">
        <f>IF(OR($A305="",$B305=""),"",'OddsRatio_working_2-way'!M304)</f>
        <v>2.123345344008138</v>
      </c>
      <c r="I305" s="44">
        <f>IF(OR($A305="",$B305=""),"",'OddsRatio_working_2-way'!N304)</f>
        <v>1.8901981971385247</v>
      </c>
      <c r="J305" s="44">
        <f>IF('Log_working_2-way'!$D304="","",A305^('Log_working_2-way'!$D304))</f>
        <v>2.1250149218724146</v>
      </c>
      <c r="K305" s="46">
        <f>IF('Log_working_2-way'!$D304="","",B305^('Log_working_2-way'!$D304))</f>
        <v>1.8888770989238437</v>
      </c>
      <c r="L305" s="53">
        <f t="shared" si="54"/>
        <v>0.47179487179487184</v>
      </c>
      <c r="M305" s="53">
        <f t="shared" si="55"/>
        <v>0.52820512820512822</v>
      </c>
      <c r="N305" s="54">
        <v>402</v>
      </c>
      <c r="O305" s="54">
        <f t="shared" si="56"/>
        <v>206.85436893203885</v>
      </c>
      <c r="P305" s="54">
        <f t="shared" si="57"/>
        <v>183.52173913043481</v>
      </c>
      <c r="Q305" s="54">
        <f t="shared" si="58"/>
        <v>218.47826086956522</v>
      </c>
      <c r="R305" s="54">
        <f t="shared" si="59"/>
        <v>195.14563106796118</v>
      </c>
      <c r="S305" s="55">
        <f t="shared" si="60"/>
        <v>-11.623891937526366</v>
      </c>
      <c r="T305" s="55">
        <f t="shared" si="61"/>
        <v>-11.623891937526366</v>
      </c>
      <c r="U305" t="s">
        <v>258</v>
      </c>
      <c r="V305" t="s">
        <v>260</v>
      </c>
      <c r="W305" t="s">
        <v>312</v>
      </c>
      <c r="X305" s="84" t="s">
        <v>498</v>
      </c>
      <c r="Y305" s="57" t="s">
        <v>420</v>
      </c>
    </row>
    <row r="306" spans="1:25" ht="15" x14ac:dyDescent="0.25">
      <c r="A306">
        <v>1.54</v>
      </c>
      <c r="B306">
        <v>2.6</v>
      </c>
      <c r="C306" s="43">
        <f t="shared" si="53"/>
        <v>3.3966033966033926E-2</v>
      </c>
      <c r="D306" s="44">
        <f>IF(OR($A306="",$B306=""),"",A306*'MPTO_working_2-way'!$G305)</f>
        <v>1.5923076923076922</v>
      </c>
      <c r="E306" s="46">
        <f>IF(OR($A306="",$B306=""),"",B306*'MPTO_working_2-way'!$G305)</f>
        <v>2.6883116883116882</v>
      </c>
      <c r="F306" s="44">
        <f>IF(OR($A306="",$B306=""),"",'MPTO_working_2-way'!D305)</f>
        <v>1.5813586097946286</v>
      </c>
      <c r="G306" s="46">
        <f>IF(OR($A306="",$B306=""),"",'MPTO_working_2-way'!E305)</f>
        <v>2.7201086956521738</v>
      </c>
      <c r="H306" s="44">
        <f>IF(OR($A306="",$B306=""),"",'OddsRatio_working_2-way'!M305)</f>
        <v>1.5809475019311128</v>
      </c>
      <c r="I306" s="44">
        <f>IF(OR($A306="",$B306=""),"",'OddsRatio_working_2-way'!N305)</f>
        <v>2.7213259316477414</v>
      </c>
      <c r="J306" s="44">
        <f>IF('Log_working_2-way'!$D305="","",A306^('Log_working_2-way'!$D305))</f>
        <v>1.5759562356951364</v>
      </c>
      <c r="K306" s="46">
        <f>IF('Log_working_2-way'!$D305="","",B306^('Log_working_2-way'!$D305))</f>
        <v>2.7362430303283927</v>
      </c>
      <c r="L306" s="53">
        <f t="shared" si="54"/>
        <v>0.6280193236714976</v>
      </c>
      <c r="M306" s="53">
        <f t="shared" si="55"/>
        <v>0.37198067632850246</v>
      </c>
      <c r="N306" s="54">
        <v>403</v>
      </c>
      <c r="O306" s="54">
        <f t="shared" si="56"/>
        <v>141.3116883116883</v>
      </c>
      <c r="P306" s="54">
        <f t="shared" si="57"/>
        <v>247.99999999999997</v>
      </c>
      <c r="Q306" s="54">
        <f t="shared" si="58"/>
        <v>155</v>
      </c>
      <c r="R306" s="54">
        <f t="shared" si="59"/>
        <v>261.68831168831167</v>
      </c>
      <c r="S306" s="55">
        <f t="shared" si="60"/>
        <v>-13.6883116883117</v>
      </c>
      <c r="T306" s="55">
        <f t="shared" si="61"/>
        <v>-13.6883116883117</v>
      </c>
      <c r="U306" t="s">
        <v>259</v>
      </c>
      <c r="V306" t="s">
        <v>294</v>
      </c>
      <c r="W306" t="s">
        <v>312</v>
      </c>
      <c r="X306" s="84" t="s">
        <v>498</v>
      </c>
      <c r="Y306" s="57" t="s">
        <v>421</v>
      </c>
    </row>
    <row r="307" spans="1:25" ht="15" x14ac:dyDescent="0.25">
      <c r="A307">
        <v>1.38</v>
      </c>
      <c r="B307">
        <v>3.19</v>
      </c>
      <c r="C307" s="43">
        <f t="shared" si="53"/>
        <v>3.8117304983871891E-2</v>
      </c>
      <c r="D307" s="44">
        <f>IF(OR($A307="",$B307=""),"",A307*'MPTO_working_2-way'!$G306)</f>
        <v>1.4326018808777432</v>
      </c>
      <c r="E307" s="46">
        <f>IF(OR($A307="",$B307=""),"",B307*'MPTO_working_2-way'!$G306)</f>
        <v>3.3115942028985512</v>
      </c>
      <c r="F307" s="44">
        <f>IF(OR($A307="",$B307=""),"",'MPTO_working_2-way'!D306)</f>
        <v>1.4172756833327969</v>
      </c>
      <c r="G307" s="46">
        <f>IF(OR($A307="",$B307=""),"",'MPTO_working_2-way'!E306)</f>
        <v>3.396497183859271</v>
      </c>
      <c r="H307" s="44">
        <f>IF(OR($A307="",$B307=""),"",'OddsRatio_working_2-way'!M306)</f>
        <v>1.4165524957735338</v>
      </c>
      <c r="I307" s="44">
        <f>IF(OR($A307="",$B307=""),"",'OddsRatio_working_2-way'!N306)</f>
        <v>3.4006578045895766</v>
      </c>
      <c r="J307" s="44">
        <f>IF('Log_working_2-way'!$D306="","",A307^('Log_working_2-way'!$D306))</f>
        <v>1.4094656717471108</v>
      </c>
      <c r="K307" s="46">
        <f>IF('Log_working_2-way'!$D306="","",B307^('Log_working_2-way'!$D306))</f>
        <v>3.4422071714373672</v>
      </c>
      <c r="L307" s="53">
        <f t="shared" si="54"/>
        <v>0.69803063457330405</v>
      </c>
      <c r="M307" s="53">
        <f t="shared" si="55"/>
        <v>0.30196936542669578</v>
      </c>
      <c r="N307" s="54">
        <v>404</v>
      </c>
      <c r="O307" s="54">
        <f t="shared" si="56"/>
        <v>111.2463768115942</v>
      </c>
      <c r="P307" s="54">
        <f t="shared" si="57"/>
        <v>277.35423197492167</v>
      </c>
      <c r="Q307" s="54">
        <f t="shared" si="58"/>
        <v>126.64576802507838</v>
      </c>
      <c r="R307" s="54">
        <f t="shared" si="59"/>
        <v>292.75362318840587</v>
      </c>
      <c r="S307" s="55">
        <f t="shared" si="60"/>
        <v>-15.399391213484179</v>
      </c>
      <c r="T307" s="55">
        <f t="shared" si="61"/>
        <v>-15.399391213484193</v>
      </c>
      <c r="U307" t="s">
        <v>293</v>
      </c>
      <c r="V307" t="s">
        <v>291</v>
      </c>
      <c r="W307" t="s">
        <v>312</v>
      </c>
      <c r="X307" s="84" t="s">
        <v>498</v>
      </c>
      <c r="Y307" s="57" t="s">
        <v>427</v>
      </c>
    </row>
    <row r="308" spans="1:25" ht="15" x14ac:dyDescent="0.25">
      <c r="A308">
        <v>2.4300000000000002</v>
      </c>
      <c r="B308">
        <v>1.61</v>
      </c>
      <c r="C308" s="43">
        <f t="shared" si="53"/>
        <v>3.2640646167216181E-2</v>
      </c>
      <c r="D308" s="44">
        <f>IF(OR($A308="",$B308=""),"",A308*'MPTO_working_2-way'!$G307)</f>
        <v>2.5093167701863357</v>
      </c>
      <c r="E308" s="46">
        <f>IF(OR($A308="",$B308=""),"",B308*'MPTO_working_2-way'!$G307)</f>
        <v>1.6625514403292181</v>
      </c>
      <c r="F308" s="44">
        <f>IF(OR($A308="",$B308=""),"",'MPTO_working_2-way'!D307)</f>
        <v>2.5303495779840248</v>
      </c>
      <c r="G308" s="46">
        <f>IF(OR($A308="",$B308=""),"",'MPTO_working_2-way'!E307)</f>
        <v>1.6534454704900365</v>
      </c>
      <c r="H308" s="44">
        <f>IF(OR($A308="",$B308=""),"",'OddsRatio_working_2-way'!M307)</f>
        <v>2.5310983949707371</v>
      </c>
      <c r="I308" s="44">
        <f>IF(OR($A308="",$B308=""),"",'OddsRatio_working_2-way'!N307)</f>
        <v>1.6531258887637414</v>
      </c>
      <c r="J308" s="44">
        <f>IF('Log_working_2-way'!$D307="","",A308^('Log_working_2-way'!$D307))</f>
        <v>2.5408594420942658</v>
      </c>
      <c r="K308" s="46">
        <f>IF('Log_working_2-way'!$D307="","",B308^('Log_working_2-way'!$D307))</f>
        <v>1.6489884623355247</v>
      </c>
      <c r="L308" s="53">
        <f t="shared" si="54"/>
        <v>0.39851485148514848</v>
      </c>
      <c r="M308" s="53">
        <f t="shared" si="55"/>
        <v>0.60148514851485146</v>
      </c>
      <c r="N308" s="54">
        <v>405</v>
      </c>
      <c r="O308" s="54">
        <f t="shared" si="56"/>
        <v>238.33333333333334</v>
      </c>
      <c r="P308" s="54">
        <f t="shared" si="57"/>
        <v>153.44720496894413</v>
      </c>
      <c r="Q308" s="54">
        <f t="shared" si="58"/>
        <v>251.55279503105589</v>
      </c>
      <c r="R308" s="54">
        <f t="shared" si="59"/>
        <v>166.66666666666666</v>
      </c>
      <c r="S308" s="55">
        <f t="shared" si="60"/>
        <v>-13.219461697722551</v>
      </c>
      <c r="T308" s="55">
        <f t="shared" si="61"/>
        <v>-13.219461697722522</v>
      </c>
      <c r="U308" t="s">
        <v>325</v>
      </c>
      <c r="V308" t="s">
        <v>182</v>
      </c>
      <c r="W308" t="s">
        <v>313</v>
      </c>
      <c r="X308" s="84" t="s">
        <v>498</v>
      </c>
      <c r="Y308" s="57" t="s">
        <v>431</v>
      </c>
    </row>
    <row r="309" spans="1:25" ht="15" x14ac:dyDescent="0.25">
      <c r="A309">
        <v>2.4500000000000002</v>
      </c>
      <c r="B309">
        <v>1.6</v>
      </c>
      <c r="C309" s="43">
        <f t="shared" si="53"/>
        <v>3.3163265306122458E-2</v>
      </c>
      <c r="D309" s="44">
        <f>IF(OR($A309="",$B309=""),"",A309*'MPTO_working_2-way'!$G308)</f>
        <v>2.53125</v>
      </c>
      <c r="E309" s="46">
        <f>IF(OR($A309="",$B309=""),"",B309*'MPTO_working_2-way'!$G308)</f>
        <v>1.653061224489796</v>
      </c>
      <c r="F309" s="44">
        <f>IF(OR($A309="",$B309=""),"",'MPTO_working_2-way'!D308)</f>
        <v>2.5537459283387625</v>
      </c>
      <c r="G309" s="46">
        <f>IF(OR($A309="",$B309=""),"",'MPTO_working_2-way'!E308)</f>
        <v>1.6436058700209644</v>
      </c>
      <c r="H309" s="44">
        <f>IF(OR($A309="",$B309=""),"",'OddsRatio_working_2-way'!M308)</f>
        <v>2.5545631755148031</v>
      </c>
      <c r="I309" s="44">
        <f>IF(OR($A309="",$B309=""),"",'OddsRatio_working_2-way'!N308)</f>
        <v>1.643267520902677</v>
      </c>
      <c r="J309" s="44">
        <f>IF('Log_working_2-way'!$D308="","",A309^('Log_working_2-way'!$D308))</f>
        <v>2.5650213685886376</v>
      </c>
      <c r="K309" s="46">
        <f>IF('Log_working_2-way'!$D308="","",B309^('Log_working_2-way'!$D308))</f>
        <v>1.6389689112690746</v>
      </c>
      <c r="L309" s="53">
        <f t="shared" si="54"/>
        <v>0.39506172839506171</v>
      </c>
      <c r="M309" s="53">
        <f t="shared" si="55"/>
        <v>0.60493827160493829</v>
      </c>
      <c r="N309" s="54">
        <v>406</v>
      </c>
      <c r="O309" s="54">
        <f t="shared" si="56"/>
        <v>240.28571428571428</v>
      </c>
      <c r="P309" s="54">
        <f t="shared" si="57"/>
        <v>152.25</v>
      </c>
      <c r="Q309" s="54">
        <f t="shared" si="58"/>
        <v>253.75</v>
      </c>
      <c r="R309" s="54">
        <f t="shared" si="59"/>
        <v>165.71428571428569</v>
      </c>
      <c r="S309" s="55">
        <f t="shared" si="60"/>
        <v>-13.464285714285722</v>
      </c>
      <c r="T309" s="55">
        <f t="shared" si="61"/>
        <v>-13.464285714285694</v>
      </c>
      <c r="U309" t="s">
        <v>173</v>
      </c>
      <c r="V309" t="s">
        <v>148</v>
      </c>
      <c r="W309" t="s">
        <v>313</v>
      </c>
      <c r="X309" s="84" t="s">
        <v>498</v>
      </c>
      <c r="Y309" s="57" t="s">
        <v>428</v>
      </c>
    </row>
    <row r="310" spans="1:25" ht="15" x14ac:dyDescent="0.25">
      <c r="A310">
        <v>2.5</v>
      </c>
      <c r="B310">
        <v>1.58</v>
      </c>
      <c r="C310" s="43">
        <f t="shared" si="53"/>
        <v>3.2911392405063244E-2</v>
      </c>
      <c r="D310" s="44">
        <f>IF(OR($A310="",$B310=""),"",A310*'MPTO_working_2-way'!$G309)</f>
        <v>2.5822784810126582</v>
      </c>
      <c r="E310" s="46">
        <f>IF(OR($A310="",$B310=""),"",B310*'MPTO_working_2-way'!$G309)</f>
        <v>1.6319999999999999</v>
      </c>
      <c r="F310" s="44">
        <f>IF(OR($A310="",$B310=""),"",'MPTO_working_2-way'!D309)</f>
        <v>2.6072607260726071</v>
      </c>
      <c r="G310" s="46">
        <f>IF(OR($A310="",$B310=""),"",'MPTO_working_2-way'!E309)</f>
        <v>1.62217659137577</v>
      </c>
      <c r="H310" s="44">
        <f>IF(OR($A310="",$B310=""),"",'OddsRatio_working_2-way'!M309)</f>
        <v>2.6081688022566918</v>
      </c>
      <c r="I310" s="44">
        <f>IF(OR($A310="",$B310=""),"",'OddsRatio_working_2-way'!N309)</f>
        <v>1.6218252702059208</v>
      </c>
      <c r="J310" s="44">
        <f>IF('Log_working_2-way'!$D309="","",A310^('Log_working_2-way'!$D309))</f>
        <v>2.6198085173024386</v>
      </c>
      <c r="K310" s="46">
        <f>IF('Log_working_2-way'!$D309="","",B310^('Log_working_2-way'!$D309))</f>
        <v>1.6173569217090376</v>
      </c>
      <c r="L310" s="53">
        <f t="shared" si="54"/>
        <v>0.38725490196078433</v>
      </c>
      <c r="M310" s="53">
        <f t="shared" si="55"/>
        <v>0.61274509803921573</v>
      </c>
      <c r="N310" s="54">
        <v>407</v>
      </c>
      <c r="O310" s="54">
        <f t="shared" si="56"/>
        <v>244.20000000000002</v>
      </c>
      <c r="P310" s="54">
        <f t="shared" si="57"/>
        <v>149.40506329113927</v>
      </c>
      <c r="Q310" s="54">
        <f t="shared" si="58"/>
        <v>257.59493670886076</v>
      </c>
      <c r="R310" s="54">
        <f t="shared" si="59"/>
        <v>162.80000000000001</v>
      </c>
      <c r="S310" s="55">
        <f t="shared" si="60"/>
        <v>-13.39493670886074</v>
      </c>
      <c r="T310" s="55">
        <f t="shared" si="61"/>
        <v>-13.39493670886074</v>
      </c>
      <c r="U310" t="s">
        <v>171</v>
      </c>
      <c r="V310" t="s">
        <v>107</v>
      </c>
      <c r="W310" t="s">
        <v>313</v>
      </c>
      <c r="X310" s="84" t="s">
        <v>498</v>
      </c>
      <c r="Y310" s="57" t="s">
        <v>431</v>
      </c>
    </row>
    <row r="311" spans="1:25" ht="15" x14ac:dyDescent="0.25">
      <c r="A311">
        <v>1.65</v>
      </c>
      <c r="B311">
        <v>2.33</v>
      </c>
      <c r="C311" s="43">
        <f t="shared" si="53"/>
        <v>3.5245155416829377E-2</v>
      </c>
      <c r="D311" s="44">
        <f>IF(OR($A311="",$B311=""),"",A311*'MPTO_working_2-way'!$G310)</f>
        <v>1.7081545064377683</v>
      </c>
      <c r="E311" s="46">
        <f>IF(OR($A311="",$B311=""),"",B311*'MPTO_working_2-way'!$G310)</f>
        <v>2.4121212121212126</v>
      </c>
      <c r="F311" s="44">
        <f>IF(OR($A311="",$B311=""),"",'MPTO_working_2-way'!D310)</f>
        <v>1.6994142999226434</v>
      </c>
      <c r="G311" s="46">
        <f>IF(OR($A311="",$B311=""),"",'MPTO_working_2-way'!E310)</f>
        <v>2.4297677358192451</v>
      </c>
      <c r="H311" s="44">
        <f>IF(OR($A311="",$B311=""),"",'OddsRatio_working_2-way'!M310)</f>
        <v>1.6990864070422753</v>
      </c>
      <c r="I311" s="44">
        <f>IF(OR($A311="",$B311=""),"",'OddsRatio_working_2-way'!N310)</f>
        <v>2.4304383405634256</v>
      </c>
      <c r="J311" s="44">
        <f>IF('Log_working_2-way'!$D310="","",A311^('Log_working_2-way'!$D310))</f>
        <v>1.6951127521022427</v>
      </c>
      <c r="K311" s="46">
        <f>IF('Log_working_2-way'!$D310="","",B311^('Log_working_2-way'!$D310))</f>
        <v>2.4386155296037653</v>
      </c>
      <c r="L311" s="53">
        <f t="shared" si="54"/>
        <v>0.58542713567839189</v>
      </c>
      <c r="M311" s="53">
        <f t="shared" si="55"/>
        <v>0.41457286432160795</v>
      </c>
      <c r="N311" s="54">
        <v>408</v>
      </c>
      <c r="O311" s="54">
        <f t="shared" si="56"/>
        <v>160.72727272727269</v>
      </c>
      <c r="P311" s="54">
        <f t="shared" si="57"/>
        <v>232.89270386266094</v>
      </c>
      <c r="Q311" s="54">
        <f t="shared" si="58"/>
        <v>175.10729613733906</v>
      </c>
      <c r="R311" s="54">
        <f t="shared" si="59"/>
        <v>247.27272727272728</v>
      </c>
      <c r="S311" s="55">
        <f t="shared" si="60"/>
        <v>-14.380023410066372</v>
      </c>
      <c r="T311" s="55">
        <f t="shared" si="61"/>
        <v>-14.380023410066343</v>
      </c>
      <c r="U311" t="s">
        <v>266</v>
      </c>
      <c r="V311" t="s">
        <v>265</v>
      </c>
      <c r="W311" t="s">
        <v>314</v>
      </c>
      <c r="X311" s="84" t="s">
        <v>498</v>
      </c>
      <c r="Y311" s="57" t="s">
        <v>421</v>
      </c>
    </row>
    <row r="312" spans="1:25" ht="15" x14ac:dyDescent="0.25">
      <c r="A312">
        <v>2.0099999999999998</v>
      </c>
      <c r="B312">
        <v>1.85</v>
      </c>
      <c r="C312" s="43">
        <f t="shared" si="53"/>
        <v>3.80529783514858E-2</v>
      </c>
      <c r="D312" s="44">
        <f>IF(OR($A312="",$B312=""),"",A312*'MPTO_working_2-way'!$G311)</f>
        <v>2.086486486486486</v>
      </c>
      <c r="E312" s="46">
        <f>IF(OR($A312="",$B312=""),"",B312*'MPTO_working_2-way'!$G311)</f>
        <v>1.9203980099502489</v>
      </c>
      <c r="F312" s="44">
        <f>IF(OR($A312="",$B312=""),"",'MPTO_working_2-way'!D311)</f>
        <v>2.0899255304201207</v>
      </c>
      <c r="G312" s="46">
        <f>IF(OR($A312="",$B312=""),"",'MPTO_working_2-way'!E311)</f>
        <v>1.9174938764986464</v>
      </c>
      <c r="H312" s="44">
        <f>IF(OR($A312="",$B312=""),"",'OddsRatio_working_2-way'!M311)</f>
        <v>2.0900620597551534</v>
      </c>
      <c r="I312" s="44">
        <f>IF(OR($A312="",$B312=""),"",'OddsRatio_working_2-way'!N311)</f>
        <v>1.91737896118008</v>
      </c>
      <c r="J312" s="44">
        <f>IF('Log_working_2-way'!$D311="","",A312^('Log_working_2-way'!$D311))</f>
        <v>2.0916381493676872</v>
      </c>
      <c r="K312" s="46">
        <f>IF('Log_working_2-way'!$D311="","",B312^('Log_working_2-way'!$D311))</f>
        <v>1.9160544641822177</v>
      </c>
      <c r="L312" s="53">
        <f t="shared" si="54"/>
        <v>0.47927461139896382</v>
      </c>
      <c r="M312" s="53">
        <f t="shared" si="55"/>
        <v>0.52072538860103623</v>
      </c>
      <c r="N312" s="54">
        <v>409</v>
      </c>
      <c r="O312" s="54">
        <f t="shared" si="56"/>
        <v>205.51741293532336</v>
      </c>
      <c r="P312" s="54">
        <f t="shared" si="57"/>
        <v>187.91891891891893</v>
      </c>
      <c r="Q312" s="54">
        <f t="shared" si="58"/>
        <v>221.08108108108104</v>
      </c>
      <c r="R312" s="54">
        <f t="shared" si="59"/>
        <v>203.48258706467664</v>
      </c>
      <c r="S312" s="55">
        <f t="shared" si="60"/>
        <v>-15.563668145757674</v>
      </c>
      <c r="T312" s="55">
        <f t="shared" si="61"/>
        <v>-15.563668145757703</v>
      </c>
      <c r="U312" t="s">
        <v>67</v>
      </c>
      <c r="V312" t="s">
        <v>273</v>
      </c>
      <c r="W312" t="s">
        <v>316</v>
      </c>
      <c r="X312" s="84" t="s">
        <v>498</v>
      </c>
      <c r="Y312" s="57" t="s">
        <v>417</v>
      </c>
    </row>
    <row r="313" spans="1:25" ht="15" x14ac:dyDescent="0.25">
      <c r="A313">
        <v>1.93</v>
      </c>
      <c r="B313">
        <v>1.93</v>
      </c>
      <c r="C313" s="43">
        <f t="shared" si="53"/>
        <v>3.62694300518136E-2</v>
      </c>
      <c r="D313" s="44">
        <f>IF(OR($A313="",$B313=""),"",A313*'MPTO_working_2-way'!$G312)</f>
        <v>2</v>
      </c>
      <c r="E313" s="46">
        <f>IF(OR($A313="",$B313=""),"",B313*'MPTO_working_2-way'!$G312)</f>
        <v>2</v>
      </c>
      <c r="F313" s="44">
        <f>IF(OR($A313="",$B313=""),"",'MPTO_working_2-way'!D312)</f>
        <v>2.0000000000000004</v>
      </c>
      <c r="G313" s="46">
        <f>IF(OR($A313="",$B313=""),"",'MPTO_working_2-way'!E312)</f>
        <v>2.0000000000000004</v>
      </c>
      <c r="H313" s="44">
        <f>IF(OR($A313="",$B313=""),"",'OddsRatio_working_2-way'!M312)</f>
        <v>2</v>
      </c>
      <c r="I313" s="44">
        <f>IF(OR($A313="",$B313=""),"",'OddsRatio_working_2-way'!N312)</f>
        <v>2</v>
      </c>
      <c r="J313" s="44">
        <f>IF('Log_working_2-way'!$D312="","",A313^('Log_working_2-way'!$D312))</f>
        <v>1.9999999999999618</v>
      </c>
      <c r="K313" s="46">
        <f>IF('Log_working_2-way'!$D312="","",B313^('Log_working_2-way'!$D312))</f>
        <v>1.9999999999999618</v>
      </c>
      <c r="L313" s="53">
        <f t="shared" si="54"/>
        <v>0.5</v>
      </c>
      <c r="M313" s="53">
        <f t="shared" si="55"/>
        <v>0.5</v>
      </c>
      <c r="N313" s="54">
        <v>410</v>
      </c>
      <c r="O313" s="54">
        <f t="shared" si="56"/>
        <v>197.56476683937825</v>
      </c>
      <c r="P313" s="54">
        <f t="shared" si="57"/>
        <v>197.56476683937825</v>
      </c>
      <c r="Q313" s="54">
        <f t="shared" si="58"/>
        <v>212.43523316062178</v>
      </c>
      <c r="R313" s="54">
        <f t="shared" si="59"/>
        <v>212.43523316062178</v>
      </c>
      <c r="S313" s="55">
        <f t="shared" si="60"/>
        <v>-14.870466321243526</v>
      </c>
      <c r="T313" s="55">
        <f t="shared" si="61"/>
        <v>-14.870466321243526</v>
      </c>
      <c r="U313" t="s">
        <v>125</v>
      </c>
      <c r="V313" t="s">
        <v>164</v>
      </c>
      <c r="W313" t="s">
        <v>316</v>
      </c>
      <c r="X313" s="84" t="s">
        <v>498</v>
      </c>
      <c r="Y313" s="57" t="s">
        <v>502</v>
      </c>
    </row>
    <row r="314" spans="1:25" ht="15" x14ac:dyDescent="0.25">
      <c r="A314">
        <v>1.76</v>
      </c>
      <c r="B314">
        <v>2.11</v>
      </c>
      <c r="C314" s="43">
        <f t="shared" si="53"/>
        <v>4.2115467470917878E-2</v>
      </c>
      <c r="D314" s="44">
        <f>IF(OR($A314="",$B314=""),"",A314*'MPTO_working_2-way'!$G313)</f>
        <v>1.8341232227488156</v>
      </c>
      <c r="E314" s="46">
        <f>IF(OR($A314="",$B314=""),"",B314*'MPTO_working_2-way'!$G313)</f>
        <v>2.1988636363636367</v>
      </c>
      <c r="F314" s="44">
        <f>IF(OR($A314="",$B314=""),"",'MPTO_working_2-way'!D313)</f>
        <v>1.8277389506841228</v>
      </c>
      <c r="G314" s="46">
        <f>IF(OR($A314="",$B314=""),"",'MPTO_working_2-way'!E313)</f>
        <v>2.208110357949816</v>
      </c>
      <c r="H314" s="44">
        <f>IF(OR($A314="",$B314=""),"",'OddsRatio_working_2-way'!M313)</f>
        <v>1.82745675698775</v>
      </c>
      <c r="I314" s="44">
        <f>IF(OR($A314="",$B314=""),"",'OddsRatio_working_2-way'!N313)</f>
        <v>2.208522368758425</v>
      </c>
      <c r="J314" s="44">
        <f>IF('Log_working_2-way'!$D313="","",A314^('Log_working_2-way'!$D313))</f>
        <v>1.8245405741311078</v>
      </c>
      <c r="K314" s="46">
        <f>IF('Log_working_2-way'!$D313="","",B314^('Log_working_2-way'!$D313))</f>
        <v>2.2127965940954506</v>
      </c>
      <c r="L314" s="53">
        <f t="shared" si="54"/>
        <v>0.54521963824289399</v>
      </c>
      <c r="M314" s="53">
        <f t="shared" si="55"/>
        <v>0.4547803617571059</v>
      </c>
      <c r="N314" s="54">
        <v>411</v>
      </c>
      <c r="O314" s="54">
        <f t="shared" si="56"/>
        <v>177.47727272727275</v>
      </c>
      <c r="P314" s="54">
        <f t="shared" si="57"/>
        <v>216.21327014218005</v>
      </c>
      <c r="Q314" s="54">
        <f t="shared" si="58"/>
        <v>194.78672985781992</v>
      </c>
      <c r="R314" s="54">
        <f t="shared" si="59"/>
        <v>233.52272727272728</v>
      </c>
      <c r="S314" s="55">
        <f t="shared" si="60"/>
        <v>-17.309457130547173</v>
      </c>
      <c r="T314" s="55">
        <f t="shared" si="61"/>
        <v>-17.30945713054723</v>
      </c>
      <c r="U314" t="s">
        <v>166</v>
      </c>
      <c r="V314" t="s">
        <v>129</v>
      </c>
      <c r="W314" t="s">
        <v>316</v>
      </c>
      <c r="X314" s="84" t="s">
        <v>498</v>
      </c>
      <c r="Y314" s="57" t="s">
        <v>423</v>
      </c>
    </row>
    <row r="315" spans="1:25" s="50" customFormat="1" ht="15" x14ac:dyDescent="0.25">
      <c r="A315">
        <v>1.67</v>
      </c>
      <c r="B315">
        <v>2.2799999999999998</v>
      </c>
      <c r="C315" s="43">
        <f t="shared" si="53"/>
        <v>3.7398886437651102E-2</v>
      </c>
      <c r="D315" s="44">
        <f>IF(OR($A315="",$B315=""),"",A315*'MPTO_working_2-way'!$G314)</f>
        <v>1.7324561403508774</v>
      </c>
      <c r="E315" s="46">
        <f>IF(OR($A315="",$B315=""),"",B315*'MPTO_working_2-way'!$G314)</f>
        <v>2.3652694610778444</v>
      </c>
      <c r="F315" s="44">
        <f>IF(OR($A315="",$B315=""),"",'MPTO_working_2-way'!D314)</f>
        <v>1.723831944947483</v>
      </c>
      <c r="G315" s="46">
        <f>IF(OR($A315="",$B315=""),"",'MPTO_working_2-way'!E314)</f>
        <v>2.3815361521140859</v>
      </c>
      <c r="H315" s="44">
        <f>IF(OR($A315="",$B315=""),"",'OddsRatio_working_2-way'!M314)</f>
        <v>1.7234898064243891</v>
      </c>
      <c r="I315" s="44">
        <f>IF(OR($A315="",$B315=""),"",'OddsRatio_working_2-way'!N314)</f>
        <v>2.382189480930176</v>
      </c>
      <c r="J315" s="44">
        <f>IF('Log_working_2-way'!$D314="","",A315^('Log_working_2-way'!$D314))</f>
        <v>1.7195646323348297</v>
      </c>
      <c r="K315" s="46">
        <f>IF('Log_working_2-way'!$D314="","",B315^('Log_working_2-way'!$D314))</f>
        <v>2.3897292266228689</v>
      </c>
      <c r="L315" s="53">
        <f t="shared" si="54"/>
        <v>0.57721518987341769</v>
      </c>
      <c r="M315" s="53">
        <f t="shared" si="55"/>
        <v>0.42278481012658226</v>
      </c>
      <c r="N315" s="54">
        <v>412</v>
      </c>
      <c r="O315" s="54">
        <f t="shared" si="56"/>
        <v>165.29341317365268</v>
      </c>
      <c r="P315" s="54">
        <f t="shared" si="57"/>
        <v>231.29824561403507</v>
      </c>
      <c r="Q315" s="54">
        <f t="shared" si="58"/>
        <v>180.70175438596493</v>
      </c>
      <c r="R315" s="54">
        <f t="shared" si="59"/>
        <v>246.70658682634732</v>
      </c>
      <c r="S315" s="55">
        <f t="shared" si="60"/>
        <v>-15.408341212312251</v>
      </c>
      <c r="T315" s="55">
        <f t="shared" si="61"/>
        <v>-15.408341212312251</v>
      </c>
      <c r="U315" t="s">
        <v>348</v>
      </c>
      <c r="V315" t="s">
        <v>349</v>
      </c>
      <c r="W315" t="s">
        <v>411</v>
      </c>
      <c r="X315" s="84" t="s">
        <v>499</v>
      </c>
      <c r="Y315" s="57" t="s">
        <v>430</v>
      </c>
    </row>
    <row r="316" spans="1:25" ht="15" x14ac:dyDescent="0.25">
      <c r="A316">
        <v>1.82</v>
      </c>
      <c r="B316">
        <v>2.09</v>
      </c>
      <c r="C316" s="43">
        <f t="shared" si="53"/>
        <v>2.7919448972080652E-2</v>
      </c>
      <c r="D316" s="44">
        <f>IF(OR($A316="",$B316=""),"",A316*'MPTO_working_2-way'!$G315)</f>
        <v>1.8708133971291869</v>
      </c>
      <c r="E316" s="46">
        <f>IF(OR($A316="",$B316=""),"",B316*'MPTO_working_2-way'!$G315)</f>
        <v>2.1483516483516483</v>
      </c>
      <c r="F316" s="44">
        <f>IF(OR($A316="",$B316=""),"",'MPTO_working_2-way'!D315)</f>
        <v>1.8674456281604401</v>
      </c>
      <c r="G316" s="46">
        <f>IF(OR($A316="",$B316=""),"",'MPTO_working_2-way'!E315)</f>
        <v>2.152810006225593</v>
      </c>
      <c r="H316" s="44">
        <f>IF(OR($A316="",$B316=""),"",'OddsRatio_working_2-way'!M315)</f>
        <v>1.8673485908108987</v>
      </c>
      <c r="I316" s="44">
        <f>IF(OR($A316="",$B316=""),"",'OddsRatio_working_2-way'!N315)</f>
        <v>2.1529389804681456</v>
      </c>
      <c r="J316" s="44">
        <f>IF('Log_working_2-way'!$D315="","",A316^('Log_working_2-way'!$D315))</f>
        <v>1.8658256434588982</v>
      </c>
      <c r="K316" s="46">
        <f>IF('Log_working_2-way'!$D315="","",B316^('Log_working_2-way'!$D315))</f>
        <v>2.1549669469306498</v>
      </c>
      <c r="L316" s="53">
        <f t="shared" si="54"/>
        <v>0.53452685421994872</v>
      </c>
      <c r="M316" s="53">
        <f t="shared" si="55"/>
        <v>0.46547314578005117</v>
      </c>
      <c r="N316" s="54">
        <v>413</v>
      </c>
      <c r="O316" s="54">
        <f t="shared" si="56"/>
        <v>186.07692307692309</v>
      </c>
      <c r="P316" s="54">
        <f t="shared" si="57"/>
        <v>215.39234449760767</v>
      </c>
      <c r="Q316" s="54">
        <f t="shared" si="58"/>
        <v>197.60765550239236</v>
      </c>
      <c r="R316" s="54">
        <f t="shared" si="59"/>
        <v>226.92307692307691</v>
      </c>
      <c r="S316" s="55">
        <f t="shared" si="60"/>
        <v>-11.530732425469267</v>
      </c>
      <c r="T316" s="55">
        <f t="shared" si="61"/>
        <v>-11.530732425469239</v>
      </c>
      <c r="U316" t="s">
        <v>38</v>
      </c>
      <c r="V316" t="s">
        <v>69</v>
      </c>
      <c r="W316" t="s">
        <v>443</v>
      </c>
      <c r="X316" s="84" t="s">
        <v>499</v>
      </c>
      <c r="Y316" s="57" t="s">
        <v>424</v>
      </c>
    </row>
    <row r="317" spans="1:25" ht="15" x14ac:dyDescent="0.25">
      <c r="A317">
        <v>1.56</v>
      </c>
      <c r="B317">
        <v>2.59</v>
      </c>
      <c r="C317" s="43">
        <f t="shared" si="53"/>
        <v>2.7126027126027186E-2</v>
      </c>
      <c r="D317" s="44">
        <f>IF(OR($A317="",$B317=""),"",A317*'MPTO_working_2-way'!$G316)</f>
        <v>1.6023166023166024</v>
      </c>
      <c r="E317" s="46">
        <f>IF(OR($A317="",$B317=""),"",B317*'MPTO_working_2-way'!$G316)</f>
        <v>2.6602564102564101</v>
      </c>
      <c r="F317" s="44">
        <f>IF(OR($A317="",$B317=""),"",'MPTO_working_2-way'!D316)</f>
        <v>1.5937204165351848</v>
      </c>
      <c r="G317" s="46">
        <f>IF(OR($A317="",$B317=""),"",'MPTO_working_2-way'!E316)</f>
        <v>2.6842944459208082</v>
      </c>
      <c r="H317" s="44">
        <f>IF(OR($A317="",$B317=""),"",'OddsRatio_working_2-way'!M316)</f>
        <v>1.5934654647590165</v>
      </c>
      <c r="I317" s="44">
        <f>IF(OR($A317="",$B317=""),"",'OddsRatio_working_2-way'!N316)</f>
        <v>2.685018016012207</v>
      </c>
      <c r="J317" s="44">
        <f>IF('Log_working_2-way'!$D316="","",A317^('Log_working_2-way'!$D316))</f>
        <v>1.5895624969182185</v>
      </c>
      <c r="K317" s="46">
        <f>IF('Log_working_2-way'!$D316="","",B317^('Log_working_2-way'!$D316))</f>
        <v>2.6961730185132402</v>
      </c>
      <c r="L317" s="53">
        <f t="shared" si="54"/>
        <v>0.62409638554216862</v>
      </c>
      <c r="M317" s="53">
        <f t="shared" si="55"/>
        <v>0.37590361445783133</v>
      </c>
      <c r="N317" s="54">
        <v>414</v>
      </c>
      <c r="O317" s="54">
        <f t="shared" si="56"/>
        <v>148.61538461538461</v>
      </c>
      <c r="P317" s="54">
        <f t="shared" si="57"/>
        <v>254.15444015444015</v>
      </c>
      <c r="Q317" s="54">
        <f t="shared" si="58"/>
        <v>159.84555984555985</v>
      </c>
      <c r="R317" s="54">
        <f t="shared" si="59"/>
        <v>265.38461538461536</v>
      </c>
      <c r="S317" s="55">
        <f t="shared" si="60"/>
        <v>-11.230175230175234</v>
      </c>
      <c r="T317" s="55">
        <f t="shared" si="61"/>
        <v>-11.230175230175206</v>
      </c>
      <c r="U317" t="s">
        <v>95</v>
      </c>
      <c r="V317" t="s">
        <v>52</v>
      </c>
      <c r="W317" t="s">
        <v>310</v>
      </c>
      <c r="X317" s="84" t="s">
        <v>499</v>
      </c>
      <c r="Y317" s="57" t="s">
        <v>417</v>
      </c>
    </row>
    <row r="318" spans="1:25" ht="15" x14ac:dyDescent="0.25">
      <c r="A318">
        <v>1.85</v>
      </c>
      <c r="B318">
        <v>2.02</v>
      </c>
      <c r="C318" s="43">
        <f t="shared" si="53"/>
        <v>3.5590045491035394E-2</v>
      </c>
      <c r="D318" s="44">
        <f>IF(OR($A318="",$B318=""),"",A318*'MPTO_working_2-way'!$G317)</f>
        <v>1.9158415841584155</v>
      </c>
      <c r="E318" s="46">
        <f>IF(OR($A318="",$B318=""),"",B318*'MPTO_working_2-way'!$G317)</f>
        <v>2.0918918918918914</v>
      </c>
      <c r="F318" s="44">
        <f>IF(OR($A318="",$B318=""),"",'MPTO_working_2-way'!D317)</f>
        <v>1.9129767084719731</v>
      </c>
      <c r="G318" s="46">
        <f>IF(OR($A318="",$B318=""),"",'MPTO_working_2-way'!E317)</f>
        <v>2.0953181945612553</v>
      </c>
      <c r="H318" s="44">
        <f>IF(OR($A318="",$B318=""),"",'OddsRatio_working_2-way'!M317)</f>
        <v>1.9128709291752766</v>
      </c>
      <c r="I318" s="44">
        <f>IF(OR($A318="",$B318=""),"",'OddsRatio_working_2-way'!N317)</f>
        <v>2.0954451150103317</v>
      </c>
      <c r="J318" s="44">
        <f>IF('Log_working_2-way'!$D317="","",A318^('Log_working_2-way'!$D317))</f>
        <v>1.9115669971173959</v>
      </c>
      <c r="K318" s="46">
        <f>IF('Log_working_2-way'!$D317="","",B318^('Log_working_2-way'!$D317))</f>
        <v>2.0970120716987148</v>
      </c>
      <c r="L318" s="53">
        <f t="shared" si="54"/>
        <v>0.5219638242894058</v>
      </c>
      <c r="M318" s="53">
        <f t="shared" si="55"/>
        <v>0.47803617571059442</v>
      </c>
      <c r="N318" s="54">
        <v>415</v>
      </c>
      <c r="O318" s="54">
        <f t="shared" si="56"/>
        <v>190.67567567567565</v>
      </c>
      <c r="P318" s="54">
        <f t="shared" si="57"/>
        <v>209.55445544554453</v>
      </c>
      <c r="Q318" s="54">
        <f t="shared" si="58"/>
        <v>205.44554455445544</v>
      </c>
      <c r="R318" s="54">
        <f t="shared" si="59"/>
        <v>224.32432432432429</v>
      </c>
      <c r="S318" s="55">
        <f t="shared" si="60"/>
        <v>-14.769868878779789</v>
      </c>
      <c r="T318" s="55">
        <f t="shared" si="61"/>
        <v>-14.769868878779761</v>
      </c>
      <c r="U318" t="s">
        <v>140</v>
      </c>
      <c r="V318" t="s">
        <v>255</v>
      </c>
      <c r="W318" t="s">
        <v>311</v>
      </c>
      <c r="X318" s="84" t="s">
        <v>499</v>
      </c>
      <c r="Y318" s="57" t="s">
        <v>423</v>
      </c>
    </row>
    <row r="319" spans="1:25" ht="15" x14ac:dyDescent="0.25">
      <c r="A319">
        <v>2.63</v>
      </c>
      <c r="B319">
        <v>1.52</v>
      </c>
      <c r="C319" s="43">
        <f t="shared" si="53"/>
        <v>3.8122873724234729E-2</v>
      </c>
      <c r="D319" s="44">
        <f>IF(OR($A319="",$B319=""),"",A319*'MPTO_working_2-way'!$G318)</f>
        <v>2.7302631578947372</v>
      </c>
      <c r="E319" s="46">
        <f>IF(OR($A319="",$B319=""),"",B319*'MPTO_working_2-way'!$G318)</f>
        <v>1.5779467680608368</v>
      </c>
      <c r="F319" s="44">
        <f>IF(OR($A319="",$B319=""),"",'MPTO_working_2-way'!D318)</f>
        <v>2.7688045435655915</v>
      </c>
      <c r="G319" s="46">
        <f>IF(OR($A319="",$B319=""),"",'MPTO_working_2-way'!E318)</f>
        <v>1.5653535907275435</v>
      </c>
      <c r="H319" s="44">
        <f>IF(OR($A319="",$B319=""),"",'OddsRatio_working_2-way'!M318)</f>
        <v>2.7704845056129086</v>
      </c>
      <c r="I319" s="44">
        <f>IF(OR($A319="",$B319=""),"",'OddsRatio_working_2-way'!N318)</f>
        <v>1.5648171428949158</v>
      </c>
      <c r="J319" s="44">
        <f>IF('Log_working_2-way'!$D318="","",A319^('Log_working_2-way'!$D318))</f>
        <v>2.7887155103386907</v>
      </c>
      <c r="K319" s="46">
        <f>IF('Log_working_2-way'!$D318="","",B319^('Log_working_2-way'!$D318))</f>
        <v>1.5590603951381059</v>
      </c>
      <c r="L319" s="53">
        <f t="shared" si="54"/>
        <v>0.36626506024096384</v>
      </c>
      <c r="M319" s="53">
        <f t="shared" si="55"/>
        <v>0.63373493975903605</v>
      </c>
      <c r="N319" s="54">
        <v>416</v>
      </c>
      <c r="O319" s="54">
        <f t="shared" si="56"/>
        <v>257.82509505703422</v>
      </c>
      <c r="P319" s="54">
        <f t="shared" si="57"/>
        <v>142.31578947368425</v>
      </c>
      <c r="Q319" s="54">
        <f t="shared" si="58"/>
        <v>273.68421052631584</v>
      </c>
      <c r="R319" s="54">
        <f t="shared" si="59"/>
        <v>158.17490494296578</v>
      </c>
      <c r="S319" s="55">
        <f t="shared" si="60"/>
        <v>-15.859115469281619</v>
      </c>
      <c r="T319" s="55">
        <f t="shared" si="61"/>
        <v>-15.859115469281534</v>
      </c>
      <c r="U319" t="s">
        <v>145</v>
      </c>
      <c r="V319" t="s">
        <v>185</v>
      </c>
      <c r="W319" t="s">
        <v>313</v>
      </c>
      <c r="X319" s="84" t="s">
        <v>499</v>
      </c>
      <c r="Y319" s="57" t="s">
        <v>427</v>
      </c>
    </row>
    <row r="320" spans="1:25" ht="15" x14ac:dyDescent="0.25">
      <c r="A320">
        <v>1.31</v>
      </c>
      <c r="B320">
        <v>3.55</v>
      </c>
      <c r="C320" s="43">
        <f t="shared" si="53"/>
        <v>4.5048919471024629E-2</v>
      </c>
      <c r="D320" s="44">
        <f>IF(OR($A320="",$B320=""),"",A320*'MPTO_working_2-way'!$G319)</f>
        <v>1.3690140845070424</v>
      </c>
      <c r="E320" s="46">
        <f>IF(OR($A320="",$B320=""),"",B320*'MPTO_working_2-way'!$G319)</f>
        <v>3.7099236641221371</v>
      </c>
      <c r="F320" s="44">
        <f>IF(OR($A320="",$B320=""),"",'MPTO_working_2-way'!D319)</f>
        <v>1.3498294753646325</v>
      </c>
      <c r="G320" s="46">
        <f>IF(OR($A320="",$B320=""),"",'MPTO_working_2-way'!E319)</f>
        <v>3.8585355735324618</v>
      </c>
      <c r="H320" s="44">
        <f>IF(OR($A320="",$B320=""),"",'OddsRatio_working_2-way'!M319)</f>
        <v>1.348666929104239</v>
      </c>
      <c r="I320" s="44">
        <f>IF(OR($A320="",$B320=""),"",'OddsRatio_working_2-way'!N319)</f>
        <v>3.868066674889707</v>
      </c>
      <c r="J320" s="44">
        <f>IF('Log_working_2-way'!$D319="","",A320^('Log_working_2-way'!$D319))</f>
        <v>1.3397007387681452</v>
      </c>
      <c r="K320" s="46">
        <f>IF('Log_working_2-way'!$D319="","",B320^('Log_working_2-way'!$D319))</f>
        <v>3.9437675160989589</v>
      </c>
      <c r="L320" s="53">
        <f t="shared" si="54"/>
        <v>0.73045267489711929</v>
      </c>
      <c r="M320" s="53">
        <f t="shared" si="55"/>
        <v>0.26954732510288065</v>
      </c>
      <c r="N320" s="54">
        <v>417</v>
      </c>
      <c r="O320" s="54">
        <f t="shared" si="56"/>
        <v>98.679389312977079</v>
      </c>
      <c r="P320" s="54">
        <f t="shared" si="57"/>
        <v>299.53521126760563</v>
      </c>
      <c r="Q320" s="54">
        <f t="shared" si="58"/>
        <v>117.46478873239437</v>
      </c>
      <c r="R320" s="54">
        <f t="shared" si="59"/>
        <v>318.32061068702285</v>
      </c>
      <c r="S320" s="55">
        <f t="shared" si="60"/>
        <v>-18.785399419417288</v>
      </c>
      <c r="T320" s="55">
        <f t="shared" si="61"/>
        <v>-18.785399419417217</v>
      </c>
      <c r="U320" t="s">
        <v>65</v>
      </c>
      <c r="V320" t="s">
        <v>131</v>
      </c>
      <c r="W320" t="s">
        <v>316</v>
      </c>
      <c r="X320" s="84" t="s">
        <v>499</v>
      </c>
      <c r="Y320" s="57" t="s">
        <v>434</v>
      </c>
    </row>
    <row r="321" spans="1:25" s="28" customFormat="1" ht="15" x14ac:dyDescent="0.25">
      <c r="A321" s="23">
        <v>1.5</v>
      </c>
      <c r="B321" s="23">
        <v>2.64</v>
      </c>
      <c r="C321" s="24">
        <f t="shared" si="53"/>
        <v>4.5454545454545414E-2</v>
      </c>
      <c r="D321" s="25">
        <f>IF(OR($A321="",$B321=""),"",A321*'MPTO_working_2-way'!$G320)</f>
        <v>1.5681818181818181</v>
      </c>
      <c r="E321" s="27">
        <f>IF(OR($A321="",$B321=""),"",B321*'MPTO_working_2-way'!$G320)</f>
        <v>2.7600000000000002</v>
      </c>
      <c r="F321" s="25">
        <f>IF(OR($A321="",$B321=""),"",'MPTO_working_2-way'!D320)</f>
        <v>1.5529411764705883</v>
      </c>
      <c r="G321" s="27">
        <f>IF(OR($A321="",$B321=""),"",'MPTO_working_2-way'!E320)</f>
        <v>2.8085106382978724</v>
      </c>
      <c r="H321" s="25">
        <f>IF(OR($A321="",$B321=""),"",'OddsRatio_working_2-way'!M320)</f>
        <v>1.5521576303742324</v>
      </c>
      <c r="I321" s="25">
        <f>IF(OR($A321="",$B321=""),"",'OddsRatio_working_2-way'!N320)</f>
        <v>2.811077027627483</v>
      </c>
      <c r="J321" s="25">
        <f>IF('Log_working_2-way'!$D320="","",A321^('Log_working_2-way'!$D320))</f>
        <v>1.5451621312261112</v>
      </c>
      <c r="K321" s="27">
        <f>IF('Log_working_2-way'!$D320="","",B321^('Log_working_2-way'!$D320))</f>
        <v>2.8343166972166882</v>
      </c>
      <c r="L321" s="72">
        <f t="shared" si="54"/>
        <v>0.63768115942028991</v>
      </c>
      <c r="M321" s="72">
        <f t="shared" si="55"/>
        <v>0.36231884057971009</v>
      </c>
      <c r="N321" s="73">
        <v>418</v>
      </c>
      <c r="O321" s="73">
        <f t="shared" si="56"/>
        <v>139.33333333333331</v>
      </c>
      <c r="P321" s="73">
        <f t="shared" si="57"/>
        <v>259.66666666666669</v>
      </c>
      <c r="Q321" s="73">
        <f t="shared" si="58"/>
        <v>158.33333333333334</v>
      </c>
      <c r="R321" s="73">
        <f t="shared" si="59"/>
        <v>278.66666666666663</v>
      </c>
      <c r="S321" s="74">
        <f t="shared" si="60"/>
        <v>-19.000000000000028</v>
      </c>
      <c r="T321" s="74">
        <f t="shared" si="61"/>
        <v>-18.999999999999943</v>
      </c>
      <c r="U321" s="23" t="s">
        <v>167</v>
      </c>
      <c r="V321" s="23" t="s">
        <v>300</v>
      </c>
      <c r="W321" s="23" t="s">
        <v>316</v>
      </c>
      <c r="X321" s="85" t="s">
        <v>499</v>
      </c>
      <c r="Y321" s="71" t="s">
        <v>428</v>
      </c>
    </row>
    <row r="322" spans="1:25" ht="15" x14ac:dyDescent="0.25">
      <c r="A322">
        <v>1.95</v>
      </c>
      <c r="B322">
        <v>1.92</v>
      </c>
      <c r="C322" s="43">
        <f t="shared" si="53"/>
        <v>3.3653846153846256E-2</v>
      </c>
      <c r="D322" s="44">
        <f>IF(OR($A322="",$B322=""),"",A322*'MPTO_working_2-way'!$G321)</f>
        <v>2.015625</v>
      </c>
      <c r="E322" s="46">
        <f>IF(OR($A322="",$B322=""),"",B322*'MPTO_working_2-way'!$G321)</f>
        <v>1.9846153846153847</v>
      </c>
      <c r="F322" s="44">
        <f>IF(OR($A322="",$B322=""),"",'MPTO_working_2-way'!D321)</f>
        <v>2.0161550888529889</v>
      </c>
      <c r="G322" s="46">
        <f>IF(OR($A322="",$B322=""),"",'MPTO_working_2-way'!E321)</f>
        <v>1.9841017488076311</v>
      </c>
      <c r="H322" s="44">
        <f>IF(OR($A322="",$B322=""),"",'OddsRatio_working_2-way'!M321)</f>
        <v>2.0161735558713256</v>
      </c>
      <c r="I322" s="44">
        <f>IF(OR($A322="",$B322=""),"",'OddsRatio_working_2-way'!N321)</f>
        <v>1.9840838646332837</v>
      </c>
      <c r="J322" s="44">
        <f>IF('Log_working_2-way'!$D321="","",A322^('Log_working_2-way'!$D321))</f>
        <v>2.0164149948926431</v>
      </c>
      <c r="K322" s="46">
        <f>IF('Log_working_2-way'!$D321="","",B322^('Log_working_2-way'!$D321))</f>
        <v>1.9838501055423525</v>
      </c>
      <c r="L322" s="53">
        <f t="shared" ref="L322:L385" si="62">(1/D322)</f>
        <v>0.49612403100775193</v>
      </c>
      <c r="M322" s="53">
        <f t="shared" ref="M322:M385" si="63">(1/E322)</f>
        <v>0.50387596899224807</v>
      </c>
      <c r="N322" s="54">
        <v>419</v>
      </c>
      <c r="O322" s="54">
        <f t="shared" ref="O322:O385" si="64">(1/A322)*((N322*A322)-N322)</f>
        <v>204.12820512820514</v>
      </c>
      <c r="P322" s="54">
        <f t="shared" ref="P322:P385" si="65">(1/B322)*((N322*B322)-N322)</f>
        <v>200.77083333333337</v>
      </c>
      <c r="Q322" s="54">
        <f t="shared" ref="Q322:Q385" si="66">(1/B322)*N322</f>
        <v>218.22916666666669</v>
      </c>
      <c r="R322" s="54">
        <f t="shared" ref="R322:R385" si="67">(1/A322)*N322</f>
        <v>214.87179487179489</v>
      </c>
      <c r="S322" s="55">
        <f t="shared" ref="S322:S385" si="68">O322-Q322</f>
        <v>-14.100961538461547</v>
      </c>
      <c r="T322" s="55">
        <f t="shared" ref="T322:T385" si="69">P322-R322</f>
        <v>-14.100961538461519</v>
      </c>
      <c r="U322" t="s">
        <v>328</v>
      </c>
      <c r="V322" t="s">
        <v>404</v>
      </c>
      <c r="W322" t="s">
        <v>413</v>
      </c>
      <c r="X322" s="81">
        <v>44215</v>
      </c>
      <c r="Y322" s="57" t="s">
        <v>421</v>
      </c>
    </row>
    <row r="323" spans="1:25" ht="15" x14ac:dyDescent="0.25">
      <c r="A323">
        <v>2</v>
      </c>
      <c r="B323">
        <v>1.88</v>
      </c>
      <c r="C323" s="43">
        <f t="shared" si="53"/>
        <v>3.1914893617021267E-2</v>
      </c>
      <c r="D323" s="44">
        <f>IF(OR($A323="",$B323=""),"",A323*'MPTO_working_2-way'!$G322)</f>
        <v>2.0638297872340425</v>
      </c>
      <c r="E323" s="46">
        <f>IF(OR($A323="",$B323=""),"",B323*'MPTO_working_2-way'!$G322)</f>
        <v>1.94</v>
      </c>
      <c r="F323" s="44">
        <f>IF(OR($A323="",$B323=""),"",'MPTO_working_2-way'!D322)</f>
        <v>2.0659340659340657</v>
      </c>
      <c r="G323" s="46">
        <f>IF(OR($A323="",$B323=""),"",'MPTO_working_2-way'!E322)</f>
        <v>1.9381443298969072</v>
      </c>
      <c r="H323" s="44">
        <f>IF(OR($A323="",$B323=""),"",'OddsRatio_working_2-way'!M322)</f>
        <v>2.0660035817780522</v>
      </c>
      <c r="I323" s="44">
        <f>IF(OR($A323="",$B323=""),"",'OddsRatio_working_2-way'!N322)</f>
        <v>1.9380831519646857</v>
      </c>
      <c r="J323" s="44">
        <f>IF('Log_working_2-way'!$D322="","",A323^('Log_working_2-way'!$D322))</f>
        <v>2.0669618454035223</v>
      </c>
      <c r="K323" s="46">
        <f>IF('Log_working_2-way'!$D322="","",B323^('Log_working_2-way'!$D322))</f>
        <v>1.9372406373367297</v>
      </c>
      <c r="L323" s="53">
        <f t="shared" si="62"/>
        <v>0.4845360824742268</v>
      </c>
      <c r="M323" s="53">
        <f t="shared" si="63"/>
        <v>0.51546391752577325</v>
      </c>
      <c r="N323" s="54">
        <v>420</v>
      </c>
      <c r="O323" s="54">
        <f t="shared" si="64"/>
        <v>210</v>
      </c>
      <c r="P323" s="54">
        <f t="shared" si="65"/>
        <v>196.595744680851</v>
      </c>
      <c r="Q323" s="54">
        <f t="shared" si="66"/>
        <v>223.40425531914894</v>
      </c>
      <c r="R323" s="54">
        <f t="shared" si="67"/>
        <v>210</v>
      </c>
      <c r="S323" s="55">
        <f t="shared" si="68"/>
        <v>-13.404255319148945</v>
      </c>
      <c r="T323" s="55">
        <f t="shared" si="69"/>
        <v>-13.404255319149001</v>
      </c>
      <c r="U323" t="s">
        <v>381</v>
      </c>
      <c r="V323" t="s">
        <v>334</v>
      </c>
      <c r="W323" t="s">
        <v>413</v>
      </c>
      <c r="X323" s="81">
        <v>44215</v>
      </c>
      <c r="Y323" s="57" t="s">
        <v>424</v>
      </c>
    </row>
    <row r="324" spans="1:25" ht="15" x14ac:dyDescent="0.25">
      <c r="A324">
        <v>1.77</v>
      </c>
      <c r="B324">
        <v>2.16</v>
      </c>
      <c r="C324" s="43">
        <f t="shared" si="53"/>
        <v>2.79347143753923E-2</v>
      </c>
      <c r="D324" s="44">
        <f>IF(OR($A324="",$B324=""),"",A324*'MPTO_working_2-way'!$G323)</f>
        <v>1.8194444444444444</v>
      </c>
      <c r="E324" s="46">
        <f>IF(OR($A324="",$B324=""),"",B324*'MPTO_working_2-way'!$G323)</f>
        <v>2.2203389830508473</v>
      </c>
      <c r="F324" s="44">
        <f>IF(OR($A324="",$B324=""),"",'MPTO_working_2-way'!D323)</f>
        <v>1.8148675590999714</v>
      </c>
      <c r="G324" s="46">
        <f>IF(OR($A324="",$B324=""),"",'MPTO_working_2-way'!E323)</f>
        <v>2.2271932890597692</v>
      </c>
      <c r="H324" s="44">
        <f>IF(OR($A324="",$B324=""),"",'OddsRatio_working_2-way'!M323)</f>
        <v>1.8147349897041836</v>
      </c>
      <c r="I324" s="44">
        <f>IF(OR($A324="",$B324=""),"",'OddsRatio_working_2-way'!N323)</f>
        <v>2.2273929715024061</v>
      </c>
      <c r="J324" s="44">
        <f>IF('Log_working_2-way'!$D323="","",A324^('Log_working_2-way'!$D323))</f>
        <v>1.8126656451578935</v>
      </c>
      <c r="K324" s="46">
        <f>IF('Log_working_2-way'!$D323="","",B324^('Log_working_2-way'!$D323))</f>
        <v>2.2305183638047077</v>
      </c>
      <c r="L324" s="53">
        <f t="shared" si="62"/>
        <v>0.54961832061068705</v>
      </c>
      <c r="M324" s="53">
        <f t="shared" si="63"/>
        <v>0.45038167938931301</v>
      </c>
      <c r="N324" s="54">
        <v>421</v>
      </c>
      <c r="O324" s="54">
        <f t="shared" si="64"/>
        <v>183.14689265536722</v>
      </c>
      <c r="P324" s="54">
        <f t="shared" si="65"/>
        <v>226.09259259259258</v>
      </c>
      <c r="Q324" s="54">
        <f t="shared" si="66"/>
        <v>194.90740740740739</v>
      </c>
      <c r="R324" s="54">
        <f t="shared" si="67"/>
        <v>237.85310734463278</v>
      </c>
      <c r="S324" s="55">
        <f t="shared" si="68"/>
        <v>-11.760514752040166</v>
      </c>
      <c r="T324" s="55">
        <f t="shared" si="69"/>
        <v>-11.760514752040194</v>
      </c>
      <c r="U324" t="s">
        <v>504</v>
      </c>
      <c r="V324" t="s">
        <v>338</v>
      </c>
      <c r="W324" t="s">
        <v>410</v>
      </c>
      <c r="X324" s="81">
        <v>44215</v>
      </c>
      <c r="Y324" s="57" t="s">
        <v>427</v>
      </c>
    </row>
    <row r="325" spans="1:25" ht="15" x14ac:dyDescent="0.25">
      <c r="A325">
        <v>1.69</v>
      </c>
      <c r="B325">
        <v>2.2799999999999998</v>
      </c>
      <c r="C325" s="43">
        <f t="shared" si="53"/>
        <v>3.0312467559431067E-2</v>
      </c>
      <c r="D325" s="44">
        <f>IF(OR($A325="",$B325=""),"",A325*'MPTO_working_2-way'!$G324)</f>
        <v>1.7412280701754383</v>
      </c>
      <c r="E325" s="46">
        <f>IF(OR($A325="",$B325=""),"",B325*'MPTO_working_2-way'!$G324)</f>
        <v>2.3491124260355027</v>
      </c>
      <c r="F325" s="44">
        <f>IF(OR($A325="",$B325=""),"",'MPTO_working_2-way'!D324)</f>
        <v>1.7344256391789699</v>
      </c>
      <c r="G325" s="46">
        <f>IF(OR($A325="",$B325=""),"",'MPTO_working_2-way'!E324)</f>
        <v>2.3616082373130669</v>
      </c>
      <c r="H325" s="44">
        <f>IF(OR($A325="",$B325=""),"",'OddsRatio_working_2-way'!M324)</f>
        <v>1.7342087577794201</v>
      </c>
      <c r="I325" s="44">
        <f>IF(OR($A325="",$B325=""),"",'OddsRatio_working_2-way'!N324)</f>
        <v>2.3620104492139973</v>
      </c>
      <c r="J325" s="44">
        <f>IF('Log_working_2-way'!$D324="","",A325^('Log_working_2-way'!$D324))</f>
        <v>1.7311269576388733</v>
      </c>
      <c r="K325" s="46">
        <f>IF('Log_working_2-way'!$D324="","",B325^('Log_working_2-way'!$D324))</f>
        <v>2.3677515095728476</v>
      </c>
      <c r="L325" s="53">
        <f t="shared" si="62"/>
        <v>0.57430730478589431</v>
      </c>
      <c r="M325" s="53">
        <f t="shared" si="63"/>
        <v>0.42569269521410585</v>
      </c>
      <c r="N325" s="54">
        <v>422</v>
      </c>
      <c r="O325" s="54">
        <f t="shared" si="64"/>
        <v>172.29585798816566</v>
      </c>
      <c r="P325" s="54">
        <f t="shared" si="65"/>
        <v>236.91228070175438</v>
      </c>
      <c r="Q325" s="54">
        <f t="shared" si="66"/>
        <v>185.08771929824562</v>
      </c>
      <c r="R325" s="54">
        <f t="shared" si="67"/>
        <v>249.70414201183434</v>
      </c>
      <c r="S325" s="55">
        <f t="shared" si="68"/>
        <v>-12.791861310079952</v>
      </c>
      <c r="T325" s="55">
        <f t="shared" si="69"/>
        <v>-12.791861310079952</v>
      </c>
      <c r="U325" t="s">
        <v>387</v>
      </c>
      <c r="V325" t="s">
        <v>342</v>
      </c>
      <c r="W325" t="s">
        <v>410</v>
      </c>
      <c r="X325" s="81">
        <v>44215</v>
      </c>
      <c r="Y325" s="57" t="s">
        <v>436</v>
      </c>
    </row>
    <row r="326" spans="1:25" ht="15" x14ac:dyDescent="0.25">
      <c r="A326">
        <v>1.57</v>
      </c>
      <c r="B326">
        <v>2.54</v>
      </c>
      <c r="C326" s="43">
        <f t="shared" si="53"/>
        <v>3.0643462560810519E-2</v>
      </c>
      <c r="D326" s="44">
        <f>IF(OR($A326="",$B326=""),"",A326*'MPTO_working_2-way'!$G325)</f>
        <v>1.6181102362204727</v>
      </c>
      <c r="E326" s="46">
        <f>IF(OR($A326="",$B326=""),"",B326*'MPTO_working_2-way'!$G325)</f>
        <v>2.6178343949044587</v>
      </c>
      <c r="F326" s="44">
        <f>IF(OR($A326="",$B326=""),"",'MPTO_working_2-way'!D325)</f>
        <v>1.6086974061075479</v>
      </c>
      <c r="G326" s="46">
        <f>IF(OR($A326="",$B326=""),"",'MPTO_working_2-way'!E325)</f>
        <v>2.6428524090396981</v>
      </c>
      <c r="H326" s="44">
        <f>IF(OR($A326="",$B326=""),"",'OddsRatio_working_2-way'!M325)</f>
        <v>1.608382996253076</v>
      </c>
      <c r="I326" s="44">
        <f>IF(OR($A326="",$B326=""),"",'OddsRatio_working_2-way'!N325)</f>
        <v>2.6437014284732223</v>
      </c>
      <c r="J326" s="44">
        <f>IF('Log_working_2-way'!$D325="","",A326^('Log_working_2-way'!$D325))</f>
        <v>1.6041043788046649</v>
      </c>
      <c r="K326" s="46">
        <f>IF('Log_working_2-way'!$D325="","",B326^('Log_working_2-way'!$D325))</f>
        <v>2.6553430749478024</v>
      </c>
      <c r="L326" s="53">
        <f t="shared" si="62"/>
        <v>0.61800486618004857</v>
      </c>
      <c r="M326" s="53">
        <f t="shared" si="63"/>
        <v>0.38199513381995132</v>
      </c>
      <c r="N326" s="54">
        <v>423</v>
      </c>
      <c r="O326" s="54">
        <f t="shared" si="64"/>
        <v>153.57324840764332</v>
      </c>
      <c r="P326" s="54">
        <f t="shared" si="65"/>
        <v>256.46456692913387</v>
      </c>
      <c r="Q326" s="54">
        <f t="shared" si="66"/>
        <v>166.53543307086613</v>
      </c>
      <c r="R326" s="54">
        <f t="shared" si="67"/>
        <v>269.42675159235665</v>
      </c>
      <c r="S326" s="55">
        <f t="shared" si="68"/>
        <v>-12.962184663222814</v>
      </c>
      <c r="T326" s="55">
        <f t="shared" si="69"/>
        <v>-12.962184663222786</v>
      </c>
      <c r="U326" t="s">
        <v>337</v>
      </c>
      <c r="V326" t="s">
        <v>346</v>
      </c>
      <c r="W326" t="s">
        <v>410</v>
      </c>
      <c r="X326" s="81">
        <v>44215</v>
      </c>
      <c r="Y326" s="57" t="s">
        <v>429</v>
      </c>
    </row>
    <row r="327" spans="1:25" ht="15" x14ac:dyDescent="0.25">
      <c r="A327">
        <v>1.71</v>
      </c>
      <c r="B327">
        <v>2.2400000000000002</v>
      </c>
      <c r="C327" s="43">
        <f t="shared" si="53"/>
        <v>3.1223893065998265E-2</v>
      </c>
      <c r="D327" s="44">
        <f>IF(OR($A327="",$B327=""),"",A327*'MPTO_working_2-way'!$G326)</f>
        <v>1.763392857142857</v>
      </c>
      <c r="E327" s="46">
        <f>IF(OR($A327="",$B327=""),"",B327*'MPTO_working_2-way'!$G326)</f>
        <v>2.3099415204678362</v>
      </c>
      <c r="F327" s="44">
        <f>IF(OR($A327="",$B327=""),"",'MPTO_working_2-way'!D326)</f>
        <v>1.7569030364186771</v>
      </c>
      <c r="G327" s="46">
        <f>IF(OR($A327="",$B327=""),"",'MPTO_working_2-way'!E326)</f>
        <v>2.3211731911283482</v>
      </c>
      <c r="H327" s="44">
        <f>IF(OR($A327="",$B327=""),"",'OddsRatio_working_2-way'!M326)</f>
        <v>1.7566905874670904</v>
      </c>
      <c r="I327" s="44">
        <f>IF(OR($A327="",$B327=""),"",'OddsRatio_working_2-way'!N326)</f>
        <v>2.3215441245904116</v>
      </c>
      <c r="J327" s="44">
        <f>IF('Log_working_2-way'!$D326="","",A327^('Log_working_2-way'!$D326))</f>
        <v>1.7537492606317167</v>
      </c>
      <c r="K327" s="46">
        <f>IF('Log_working_2-way'!$D326="","",B327^('Log_working_2-way'!$D326))</f>
        <v>2.3267011355498624</v>
      </c>
      <c r="L327" s="53">
        <f t="shared" si="62"/>
        <v>0.56708860759493673</v>
      </c>
      <c r="M327" s="53">
        <f t="shared" si="63"/>
        <v>0.43291139240506332</v>
      </c>
      <c r="N327" s="54">
        <v>424</v>
      </c>
      <c r="O327" s="54">
        <f t="shared" si="64"/>
        <v>176.04678362573097</v>
      </c>
      <c r="P327" s="54">
        <f t="shared" si="65"/>
        <v>234.71428571428575</v>
      </c>
      <c r="Q327" s="54">
        <f t="shared" si="66"/>
        <v>189.28571428571428</v>
      </c>
      <c r="R327" s="54">
        <f t="shared" si="67"/>
        <v>247.953216374269</v>
      </c>
      <c r="S327" s="55">
        <f t="shared" si="68"/>
        <v>-13.238930659983311</v>
      </c>
      <c r="T327" s="55">
        <f t="shared" si="69"/>
        <v>-13.238930659983254</v>
      </c>
      <c r="U327" t="s">
        <v>339</v>
      </c>
      <c r="V327" t="s">
        <v>344</v>
      </c>
      <c r="W327" t="s">
        <v>410</v>
      </c>
      <c r="X327" s="81">
        <v>44215</v>
      </c>
      <c r="Y327" s="57" t="s">
        <v>417</v>
      </c>
    </row>
    <row r="328" spans="1:25" ht="15" x14ac:dyDescent="0.25">
      <c r="A328">
        <v>1.92</v>
      </c>
      <c r="B328">
        <v>1.99</v>
      </c>
      <c r="C328" s="43">
        <f t="shared" si="53"/>
        <v>2.3345896147403788E-2</v>
      </c>
      <c r="D328" s="44">
        <f>IF(OR($A328="",$B328=""),"",A328*'MPTO_working_2-way'!$G327)</f>
        <v>1.9648241206030153</v>
      </c>
      <c r="E328" s="46">
        <f>IF(OR($A328="",$B328=""),"",B328*'MPTO_working_2-way'!$G327)</f>
        <v>2.0364583333333335</v>
      </c>
      <c r="F328" s="44">
        <f>IF(OR($A328="",$B328=""),"",'MPTO_working_2-way'!D327)</f>
        <v>1.9640176827387685</v>
      </c>
      <c r="G328" s="46">
        <f>IF(OR($A328="",$B328=""),"",'MPTO_working_2-way'!E327)</f>
        <v>2.0373253705876082</v>
      </c>
      <c r="H328" s="44">
        <f>IF(OR($A328="",$B328=""),"",'OddsRatio_working_2-way'!M327)</f>
        <v>1.9639984073082948</v>
      </c>
      <c r="I328" s="44">
        <f>IF(OR($A328="",$B328=""),"",'OddsRatio_working_2-way'!N327)</f>
        <v>2.0373461122121879</v>
      </c>
      <c r="J328" s="44">
        <f>IF('Log_working_2-way'!$D327="","",A328^('Log_working_2-way'!$D327))</f>
        <v>1.9636346459170313</v>
      </c>
      <c r="K328" s="46">
        <f>IF('Log_working_2-way'!$D327="","",B328^('Log_working_2-way'!$D327))</f>
        <v>2.0377376988644484</v>
      </c>
      <c r="L328" s="53">
        <f t="shared" si="62"/>
        <v>0.50895140664961636</v>
      </c>
      <c r="M328" s="53">
        <f t="shared" si="63"/>
        <v>0.49104859335038359</v>
      </c>
      <c r="N328" s="54">
        <v>425</v>
      </c>
      <c r="O328" s="54">
        <f t="shared" si="64"/>
        <v>203.64583333333334</v>
      </c>
      <c r="P328" s="54">
        <f t="shared" si="65"/>
        <v>211.43216080402007</v>
      </c>
      <c r="Q328" s="54">
        <f t="shared" si="66"/>
        <v>213.56783919597987</v>
      </c>
      <c r="R328" s="54">
        <f t="shared" si="67"/>
        <v>221.35416666666669</v>
      </c>
      <c r="S328" s="55">
        <f t="shared" si="68"/>
        <v>-9.9220058626465288</v>
      </c>
      <c r="T328" s="55">
        <f t="shared" si="69"/>
        <v>-9.9220058626466141</v>
      </c>
      <c r="U328" t="s">
        <v>72</v>
      </c>
      <c r="V328" t="s">
        <v>78</v>
      </c>
      <c r="W328" t="s">
        <v>443</v>
      </c>
      <c r="X328" s="81">
        <v>44215</v>
      </c>
      <c r="Y328" s="57" t="s">
        <v>429</v>
      </c>
    </row>
    <row r="329" spans="1:25" ht="15" x14ac:dyDescent="0.25">
      <c r="A329">
        <v>1.9</v>
      </c>
      <c r="B329">
        <v>2</v>
      </c>
      <c r="C329" s="43">
        <f t="shared" si="53"/>
        <v>2.631578947368407E-2</v>
      </c>
      <c r="D329" s="44">
        <f>IF(OR($A329="",$B329=""),"",A329*'MPTO_working_2-way'!$G328)</f>
        <v>1.9499999999999997</v>
      </c>
      <c r="E329" s="46">
        <f>IF(OR($A329="",$B329=""),"",B329*'MPTO_working_2-way'!$G328)</f>
        <v>2.0526315789473681</v>
      </c>
      <c r="F329" s="44">
        <f>IF(OR($A329="",$B329=""),"",'MPTO_working_2-way'!D328)</f>
        <v>1.9487179487179485</v>
      </c>
      <c r="G329" s="46">
        <f>IF(OR($A329="",$B329=""),"",'MPTO_working_2-way'!E328)</f>
        <v>2.0540540540540539</v>
      </c>
      <c r="H329" s="44">
        <f>IF(OR($A329="",$B329=""),"",'OddsRatio_working_2-way'!M328)</f>
        <v>1.9486832980505142</v>
      </c>
      <c r="I329" s="44">
        <f>IF(OR($A329="",$B329=""),"",'OddsRatio_working_2-way'!N328)</f>
        <v>2.0540925533894594</v>
      </c>
      <c r="J329" s="44">
        <f>IF('Log_working_2-way'!$D328="","",A329^('Log_working_2-way'!$D328))</f>
        <v>1.9481037356763915</v>
      </c>
      <c r="K329" s="46">
        <f>IF('Log_working_2-way'!$D328="","",B329^('Log_working_2-way'!$D328))</f>
        <v>2.0547369052254369</v>
      </c>
      <c r="L329" s="53">
        <f t="shared" si="62"/>
        <v>0.51282051282051289</v>
      </c>
      <c r="M329" s="53">
        <f t="shared" si="63"/>
        <v>0.48717948717948723</v>
      </c>
      <c r="N329" s="54">
        <v>426</v>
      </c>
      <c r="O329" s="54">
        <f t="shared" si="64"/>
        <v>201.78947368421049</v>
      </c>
      <c r="P329" s="54">
        <f t="shared" si="65"/>
        <v>213</v>
      </c>
      <c r="Q329" s="54">
        <f t="shared" si="66"/>
        <v>213</v>
      </c>
      <c r="R329" s="54">
        <f t="shared" si="67"/>
        <v>224.21052631578945</v>
      </c>
      <c r="S329" s="55">
        <f t="shared" si="68"/>
        <v>-11.210526315789508</v>
      </c>
      <c r="T329" s="55">
        <f t="shared" si="69"/>
        <v>-11.210526315789451</v>
      </c>
      <c r="U329" t="s">
        <v>39</v>
      </c>
      <c r="V329" t="s">
        <v>35</v>
      </c>
      <c r="W329" t="s">
        <v>443</v>
      </c>
      <c r="X329" s="81">
        <v>44215</v>
      </c>
      <c r="Y329" s="57" t="s">
        <v>423</v>
      </c>
    </row>
    <row r="330" spans="1:25" ht="15" x14ac:dyDescent="0.25">
      <c r="A330">
        <v>2.2400000000000002</v>
      </c>
      <c r="B330">
        <v>1.7</v>
      </c>
      <c r="C330" s="43">
        <f t="shared" si="53"/>
        <v>3.4663865546218364E-2</v>
      </c>
      <c r="D330" s="44">
        <f>IF(OR($A330="",$B330=""),"",A330*'MPTO_working_2-way'!$G329)</f>
        <v>2.3176470588235292</v>
      </c>
      <c r="E330" s="46">
        <f>IF(OR($A330="",$B330=""),"",B330*'MPTO_working_2-way'!$G329)</f>
        <v>1.7589285714285712</v>
      </c>
      <c r="F330" s="44">
        <f>IF(OR($A330="",$B330=""),"",'MPTO_working_2-way'!D329)</f>
        <v>2.3304773561811505</v>
      </c>
      <c r="G330" s="46">
        <f>IF(OR($A330="",$B330=""),"",'MPTO_working_2-way'!E329)</f>
        <v>1.7516099356025756</v>
      </c>
      <c r="H330" s="44">
        <f>IF(OR($A330="",$B330=""),"",'OddsRatio_working_2-way'!M329)</f>
        <v>2.3309502512973848</v>
      </c>
      <c r="I330" s="44">
        <f>IF(OR($A330="",$B330=""),"",'OddsRatio_working_2-way'!N329)</f>
        <v>1.7513428837969105</v>
      </c>
      <c r="J330" s="44">
        <f>IF('Log_working_2-way'!$D329="","",A330^('Log_working_2-way'!$D329))</f>
        <v>2.3368656510313084</v>
      </c>
      <c r="K330" s="46">
        <f>IF('Log_working_2-way'!$D329="","",B330^('Log_working_2-way'!$D329))</f>
        <v>1.7480183212340654</v>
      </c>
      <c r="L330" s="53">
        <f t="shared" si="62"/>
        <v>0.43147208121827418</v>
      </c>
      <c r="M330" s="53">
        <f t="shared" si="63"/>
        <v>0.56852791878172593</v>
      </c>
      <c r="N330" s="54">
        <v>427</v>
      </c>
      <c r="O330" s="54">
        <f t="shared" si="64"/>
        <v>236.37500000000003</v>
      </c>
      <c r="P330" s="54">
        <f t="shared" si="65"/>
        <v>175.8235294117647</v>
      </c>
      <c r="Q330" s="54">
        <f t="shared" si="66"/>
        <v>251.1764705882353</v>
      </c>
      <c r="R330" s="54">
        <f t="shared" si="67"/>
        <v>190.625</v>
      </c>
      <c r="S330" s="55">
        <f t="shared" si="68"/>
        <v>-14.801470588235276</v>
      </c>
      <c r="T330" s="55">
        <f t="shared" si="69"/>
        <v>-14.801470588235304</v>
      </c>
      <c r="U330" t="s">
        <v>79</v>
      </c>
      <c r="V330" t="s">
        <v>132</v>
      </c>
      <c r="W330" t="s">
        <v>444</v>
      </c>
      <c r="X330" s="81">
        <v>44215</v>
      </c>
      <c r="Y330" s="57" t="s">
        <v>427</v>
      </c>
    </row>
    <row r="331" spans="1:25" ht="15" x14ac:dyDescent="0.25">
      <c r="A331">
        <v>2.4500000000000002</v>
      </c>
      <c r="B331">
        <v>1.6</v>
      </c>
      <c r="C331" s="43">
        <f t="shared" si="53"/>
        <v>3.3163265306122458E-2</v>
      </c>
      <c r="D331" s="44">
        <f>IF(OR($A331="",$B331=""),"",A331*'MPTO_working_2-way'!$G330)</f>
        <v>2.53125</v>
      </c>
      <c r="E331" s="46">
        <f>IF(OR($A331="",$B331=""),"",B331*'MPTO_working_2-way'!$G330)</f>
        <v>1.653061224489796</v>
      </c>
      <c r="F331" s="44">
        <f>IF(OR($A331="",$B331=""),"",'MPTO_working_2-way'!D330)</f>
        <v>2.5537459283387625</v>
      </c>
      <c r="G331" s="46">
        <f>IF(OR($A331="",$B331=""),"",'MPTO_working_2-way'!E330)</f>
        <v>1.6436058700209644</v>
      </c>
      <c r="H331" s="44">
        <f>IF(OR($A331="",$B331=""),"",'OddsRatio_working_2-way'!M330)</f>
        <v>2.5545631755148031</v>
      </c>
      <c r="I331" s="44">
        <f>IF(OR($A331="",$B331=""),"",'OddsRatio_working_2-way'!N330)</f>
        <v>1.643267520902677</v>
      </c>
      <c r="J331" s="44">
        <f>IF('Log_working_2-way'!$D330="","",A331^('Log_working_2-way'!$D330))</f>
        <v>2.5650213685886376</v>
      </c>
      <c r="K331" s="46">
        <f>IF('Log_working_2-way'!$D330="","",B331^('Log_working_2-way'!$D330))</f>
        <v>1.6389689112690746</v>
      </c>
      <c r="L331" s="53">
        <f t="shared" si="62"/>
        <v>0.39506172839506171</v>
      </c>
      <c r="M331" s="53">
        <f t="shared" si="63"/>
        <v>0.60493827160493829</v>
      </c>
      <c r="N331" s="54">
        <v>428</v>
      </c>
      <c r="O331" s="54">
        <f t="shared" si="64"/>
        <v>253.30612244897961</v>
      </c>
      <c r="P331" s="54">
        <f t="shared" si="65"/>
        <v>160.50000000000006</v>
      </c>
      <c r="Q331" s="54">
        <f t="shared" si="66"/>
        <v>267.5</v>
      </c>
      <c r="R331" s="54">
        <f t="shared" si="67"/>
        <v>174.69387755102039</v>
      </c>
      <c r="S331" s="55">
        <f t="shared" si="68"/>
        <v>-14.193877551020393</v>
      </c>
      <c r="T331" s="55">
        <f t="shared" si="69"/>
        <v>-14.193877551020336</v>
      </c>
      <c r="U331" t="s">
        <v>46</v>
      </c>
      <c r="V331" t="s">
        <v>208</v>
      </c>
      <c r="W331" t="s">
        <v>444</v>
      </c>
      <c r="X331" s="81">
        <v>44215</v>
      </c>
      <c r="Y331" s="57" t="s">
        <v>424</v>
      </c>
    </row>
    <row r="332" spans="1:25" ht="15" x14ac:dyDescent="0.25">
      <c r="A332">
        <v>2.2999999999999998</v>
      </c>
      <c r="B332">
        <v>1.67</v>
      </c>
      <c r="C332" s="43">
        <f t="shared" si="53"/>
        <v>3.3585003905233002E-2</v>
      </c>
      <c r="D332" s="44">
        <f>IF(OR($A332="",$B332=""),"",A332*'MPTO_working_2-way'!$G331)</f>
        <v>2.3772455089820359</v>
      </c>
      <c r="E332" s="46">
        <f>IF(OR($A332="",$B332=""),"",B332*'MPTO_working_2-way'!$G331)</f>
        <v>1.7260869565217389</v>
      </c>
      <c r="F332" s="44">
        <f>IF(OR($A332="",$B332=""),"",'MPTO_working_2-way'!D331)</f>
        <v>2.3924011211460603</v>
      </c>
      <c r="G332" s="46">
        <f>IF(OR($A332="",$B332=""),"",'MPTO_working_2-way'!E331)</f>
        <v>1.7181838514873629</v>
      </c>
      <c r="H332" s="44">
        <f>IF(OR($A332="",$B332=""),"",'OddsRatio_working_2-way'!M331)</f>
        <v>2.3929459815307572</v>
      </c>
      <c r="I332" s="44">
        <f>IF(OR($A332="",$B332=""),"",'OddsRatio_working_2-way'!N331)</f>
        <v>1.7179029289427752</v>
      </c>
      <c r="J332" s="44">
        <f>IF('Log_working_2-way'!$D331="","",A332^('Log_working_2-way'!$D331))</f>
        <v>2.399943779582375</v>
      </c>
      <c r="K332" s="46">
        <f>IF('Log_working_2-way'!$D331="","",B332^('Log_working_2-way'!$D331))</f>
        <v>1.7143143993241288</v>
      </c>
      <c r="L332" s="53">
        <f t="shared" si="62"/>
        <v>0.42065491183879095</v>
      </c>
      <c r="M332" s="53">
        <f t="shared" si="63"/>
        <v>0.57934508816120911</v>
      </c>
      <c r="N332" s="54">
        <v>429</v>
      </c>
      <c r="O332" s="54">
        <f t="shared" si="64"/>
        <v>242.47826086956522</v>
      </c>
      <c r="P332" s="54">
        <f t="shared" si="65"/>
        <v>172.11377245508982</v>
      </c>
      <c r="Q332" s="54">
        <f t="shared" si="66"/>
        <v>256.88622754491018</v>
      </c>
      <c r="R332" s="54">
        <f t="shared" si="67"/>
        <v>186.52173913043481</v>
      </c>
      <c r="S332" s="55">
        <f t="shared" si="68"/>
        <v>-14.407966675344966</v>
      </c>
      <c r="T332" s="55">
        <f t="shared" si="69"/>
        <v>-14.407966675344994</v>
      </c>
      <c r="U332" t="s">
        <v>49</v>
      </c>
      <c r="V332" t="s">
        <v>81</v>
      </c>
      <c r="W332" t="s">
        <v>444</v>
      </c>
      <c r="X332" s="81">
        <v>44215</v>
      </c>
      <c r="Y332" s="57" t="s">
        <v>433</v>
      </c>
    </row>
    <row r="333" spans="1:25" ht="15" x14ac:dyDescent="0.25">
      <c r="A333">
        <v>2.4300000000000002</v>
      </c>
      <c r="B333">
        <v>1.61</v>
      </c>
      <c r="C333" s="43">
        <f t="shared" si="53"/>
        <v>3.2640646167216181E-2</v>
      </c>
      <c r="D333" s="44">
        <f>IF(OR($A333="",$B333=""),"",A333*'MPTO_working_2-way'!$G332)</f>
        <v>2.5093167701863357</v>
      </c>
      <c r="E333" s="46">
        <f>IF(OR($A333="",$B333=""),"",B333*'MPTO_working_2-way'!$G332)</f>
        <v>1.6625514403292181</v>
      </c>
      <c r="F333" s="44">
        <f>IF(OR($A333="",$B333=""),"",'MPTO_working_2-way'!D332)</f>
        <v>2.5303495779840248</v>
      </c>
      <c r="G333" s="46">
        <f>IF(OR($A333="",$B333=""),"",'MPTO_working_2-way'!E332)</f>
        <v>1.6534454704900365</v>
      </c>
      <c r="H333" s="44">
        <f>IF(OR($A333="",$B333=""),"",'OddsRatio_working_2-way'!M332)</f>
        <v>2.5310983949707371</v>
      </c>
      <c r="I333" s="44">
        <f>IF(OR($A333="",$B333=""),"",'OddsRatio_working_2-way'!N332)</f>
        <v>1.6531258887637414</v>
      </c>
      <c r="J333" s="44">
        <f>IF('Log_working_2-way'!$D332="","",A333^('Log_working_2-way'!$D332))</f>
        <v>2.5408594420942658</v>
      </c>
      <c r="K333" s="46">
        <f>IF('Log_working_2-way'!$D332="","",B333^('Log_working_2-way'!$D332))</f>
        <v>1.6489884623355247</v>
      </c>
      <c r="L333" s="53">
        <f t="shared" si="62"/>
        <v>0.39851485148514848</v>
      </c>
      <c r="M333" s="53">
        <f t="shared" si="63"/>
        <v>0.60148514851485146</v>
      </c>
      <c r="N333" s="54">
        <v>430</v>
      </c>
      <c r="O333" s="54">
        <f t="shared" si="64"/>
        <v>253.04526748971193</v>
      </c>
      <c r="P333" s="54">
        <f t="shared" si="65"/>
        <v>162.91925465838511</v>
      </c>
      <c r="Q333" s="54">
        <f t="shared" si="66"/>
        <v>267.08074534161489</v>
      </c>
      <c r="R333" s="54">
        <f t="shared" si="67"/>
        <v>176.95473251028804</v>
      </c>
      <c r="S333" s="55">
        <f t="shared" si="68"/>
        <v>-14.035477851902954</v>
      </c>
      <c r="T333" s="55">
        <f t="shared" si="69"/>
        <v>-14.035477851902925</v>
      </c>
      <c r="U333" t="s">
        <v>452</v>
      </c>
      <c r="V333" t="s">
        <v>139</v>
      </c>
      <c r="W333" t="s">
        <v>444</v>
      </c>
      <c r="X333" s="81">
        <v>44215</v>
      </c>
      <c r="Y333" s="57" t="s">
        <v>432</v>
      </c>
    </row>
    <row r="334" spans="1:25" ht="15" x14ac:dyDescent="0.25">
      <c r="A334">
        <v>2.13</v>
      </c>
      <c r="B334">
        <v>1.77</v>
      </c>
      <c r="C334" s="43">
        <f t="shared" si="53"/>
        <v>3.4455319487546765E-2</v>
      </c>
      <c r="D334" s="44">
        <f>IF(OR($A334="",$B334=""),"",A334*'MPTO_working_2-way'!$G333)</f>
        <v>2.2033898305084745</v>
      </c>
      <c r="E334" s="46">
        <f>IF(OR($A334="",$B334=""),"",B334*'MPTO_working_2-way'!$G333)</f>
        <v>1.8309859154929577</v>
      </c>
      <c r="F334" s="44">
        <f>IF(OR($A334="",$B334=""),"",'MPTO_working_2-way'!D333)</f>
        <v>2.2111375032990233</v>
      </c>
      <c r="G334" s="46">
        <f>IF(OR($A334="",$B334=""),"",'MPTO_working_2-way'!E333)</f>
        <v>1.8256700806275876</v>
      </c>
      <c r="H334" s="44">
        <f>IF(OR($A334="",$B334=""),"",'OddsRatio_working_2-way'!M333)</f>
        <v>2.2114175446692466</v>
      </c>
      <c r="I334" s="44">
        <f>IF(OR($A334="",$B334=""),"",'OddsRatio_working_2-way'!N333)</f>
        <v>1.8254792118542653</v>
      </c>
      <c r="J334" s="44">
        <f>IF('Log_working_2-way'!$D333="","",A334^('Log_working_2-way'!$D333))</f>
        <v>2.2149715784230573</v>
      </c>
      <c r="K334" s="46">
        <f>IF('Log_working_2-way'!$D333="","",B334^('Log_working_2-way'!$D333))</f>
        <v>1.8230645208160881</v>
      </c>
      <c r="L334" s="53">
        <f t="shared" si="62"/>
        <v>0.45384615384615384</v>
      </c>
      <c r="M334" s="53">
        <f t="shared" si="63"/>
        <v>0.5461538461538461</v>
      </c>
      <c r="N334" s="54">
        <v>431</v>
      </c>
      <c r="O334" s="54">
        <f t="shared" si="64"/>
        <v>228.65258215962442</v>
      </c>
      <c r="P334" s="54">
        <f t="shared" si="65"/>
        <v>187.49717514124293</v>
      </c>
      <c r="Q334" s="54">
        <f t="shared" si="66"/>
        <v>243.50282485875707</v>
      </c>
      <c r="R334" s="54">
        <f t="shared" si="67"/>
        <v>202.34741784037558</v>
      </c>
      <c r="S334" s="55">
        <f t="shared" si="68"/>
        <v>-14.85024269913265</v>
      </c>
      <c r="T334" s="55">
        <f t="shared" si="69"/>
        <v>-14.85024269913265</v>
      </c>
      <c r="U334" t="s">
        <v>36</v>
      </c>
      <c r="V334" t="s">
        <v>45</v>
      </c>
      <c r="W334" t="s">
        <v>444</v>
      </c>
      <c r="X334" s="81">
        <v>44215</v>
      </c>
      <c r="Y334" s="57" t="s">
        <v>427</v>
      </c>
    </row>
    <row r="335" spans="1:25" ht="15" x14ac:dyDescent="0.25">
      <c r="A335">
        <v>1.93</v>
      </c>
      <c r="B335">
        <v>1.95</v>
      </c>
      <c r="C335" s="43">
        <f t="shared" si="53"/>
        <v>3.0955227846419575E-2</v>
      </c>
      <c r="D335" s="44">
        <f>IF(OR($A335="",$B335=""),"",A335*'MPTO_working_2-way'!$G334)</f>
        <v>1.9897435897435898</v>
      </c>
      <c r="E335" s="46">
        <f>IF(OR($A335="",$B335=""),"",B335*'MPTO_working_2-way'!$G334)</f>
        <v>2.0103626943005182</v>
      </c>
      <c r="F335" s="44">
        <f>IF(OR($A335="",$B335=""),"",'MPTO_working_2-way'!D334)</f>
        <v>1.9894277785119598</v>
      </c>
      <c r="G335" s="46">
        <f>IF(OR($A335="",$B335=""),"",'MPTO_working_2-way'!E334)</f>
        <v>2.0106851876586083</v>
      </c>
      <c r="H335" s="44">
        <f>IF(OR($A335="",$B335=""),"",'OddsRatio_working_2-way'!M334)</f>
        <v>1.9894176915848294</v>
      </c>
      <c r="I335" s="44">
        <f>IF(OR($A335="",$B335=""),"",'OddsRatio_working_2-way'!N334)</f>
        <v>2.0106954914038573</v>
      </c>
      <c r="J335" s="44">
        <f>IF('Log_working_2-way'!$D334="","",A335^('Log_working_2-way'!$D334))</f>
        <v>1.9892742724695103</v>
      </c>
      <c r="K335" s="46">
        <f>IF('Log_working_2-way'!$D334="","",B335^('Log_working_2-way'!$D334))</f>
        <v>2.0108420160403986</v>
      </c>
      <c r="L335" s="53">
        <f t="shared" si="62"/>
        <v>0.50257731958762886</v>
      </c>
      <c r="M335" s="53">
        <f t="shared" si="63"/>
        <v>0.49742268041237114</v>
      </c>
      <c r="N335" s="54">
        <v>432</v>
      </c>
      <c r="O335" s="54">
        <f t="shared" si="64"/>
        <v>208.16580310880832</v>
      </c>
      <c r="P335" s="54">
        <f t="shared" si="65"/>
        <v>210.46153846153848</v>
      </c>
      <c r="Q335" s="54">
        <f t="shared" si="66"/>
        <v>221.53846153846158</v>
      </c>
      <c r="R335" s="54">
        <f t="shared" si="67"/>
        <v>223.83419689119174</v>
      </c>
      <c r="S335" s="55">
        <f t="shared" si="68"/>
        <v>-13.372658429653256</v>
      </c>
      <c r="T335" s="55">
        <f t="shared" si="69"/>
        <v>-13.372658429653256</v>
      </c>
      <c r="U335" t="s">
        <v>83</v>
      </c>
      <c r="V335" t="s">
        <v>324</v>
      </c>
      <c r="W335" t="s">
        <v>305</v>
      </c>
      <c r="X335" s="81">
        <v>44215</v>
      </c>
      <c r="Y335" s="57" t="s">
        <v>424</v>
      </c>
    </row>
    <row r="336" spans="1:25" ht="15" x14ac:dyDescent="0.25">
      <c r="A336">
        <v>1.97</v>
      </c>
      <c r="B336">
        <v>1.91</v>
      </c>
      <c r="C336" s="43">
        <f t="shared" si="53"/>
        <v>3.1174422622053388E-2</v>
      </c>
      <c r="D336" s="44">
        <f>IF(OR($A336="",$B336=""),"",A336*'MPTO_working_2-way'!$G335)</f>
        <v>2.0314136125654452</v>
      </c>
      <c r="E336" s="46">
        <f>IF(OR($A336="",$B336=""),"",B336*'MPTO_working_2-way'!$G335)</f>
        <v>1.969543147208122</v>
      </c>
      <c r="F336" s="44">
        <f>IF(OR($A336="",$B336=""),"",'MPTO_working_2-way'!D335)</f>
        <v>2.0324087827801334</v>
      </c>
      <c r="G336" s="46">
        <f>IF(OR($A336="",$B336=""),"",'MPTO_working_2-way'!E335)</f>
        <v>1.9686085750909044</v>
      </c>
      <c r="H336" s="44">
        <f>IF(OR($A336="",$B336=""),"",'OddsRatio_working_2-way'!M335)</f>
        <v>2.032440829265322</v>
      </c>
      <c r="I336" s="44">
        <f>IF(OR($A336="",$B336=""),"",'OddsRatio_working_2-way'!N335)</f>
        <v>1.9685785099293232</v>
      </c>
      <c r="J336" s="44">
        <f>IF('Log_working_2-way'!$D335="","",A336^('Log_working_2-way'!$D335))</f>
        <v>2.0328933114474355</v>
      </c>
      <c r="K336" s="46">
        <f>IF('Log_working_2-way'!$D335="","",B336^('Log_working_2-way'!$D335))</f>
        <v>1.9681542022947511</v>
      </c>
      <c r="L336" s="53">
        <f t="shared" si="62"/>
        <v>0.49226804123711337</v>
      </c>
      <c r="M336" s="53">
        <f t="shared" si="63"/>
        <v>0.50773195876288657</v>
      </c>
      <c r="N336" s="54">
        <v>433</v>
      </c>
      <c r="O336" s="54">
        <f t="shared" si="64"/>
        <v>213.20304568527916</v>
      </c>
      <c r="P336" s="54">
        <f t="shared" si="65"/>
        <v>206.29842931937171</v>
      </c>
      <c r="Q336" s="54">
        <f t="shared" si="66"/>
        <v>226.70157068062827</v>
      </c>
      <c r="R336" s="54">
        <f t="shared" si="67"/>
        <v>219.79695431472081</v>
      </c>
      <c r="S336" s="55">
        <f t="shared" si="68"/>
        <v>-13.498524995349101</v>
      </c>
      <c r="T336" s="55">
        <f t="shared" si="69"/>
        <v>-13.498524995349101</v>
      </c>
      <c r="U336" t="s">
        <v>354</v>
      </c>
      <c r="V336" t="s">
        <v>43</v>
      </c>
      <c r="W336" t="s">
        <v>305</v>
      </c>
      <c r="X336" s="81">
        <v>44215</v>
      </c>
      <c r="Y336" s="57" t="s">
        <v>429</v>
      </c>
    </row>
    <row r="337" spans="1:25" ht="15" x14ac:dyDescent="0.25">
      <c r="A337">
        <v>2.0699999999999998</v>
      </c>
      <c r="B337">
        <v>1.81</v>
      </c>
      <c r="C337" s="43">
        <f t="shared" si="53"/>
        <v>3.5577975284917462E-2</v>
      </c>
      <c r="D337" s="44">
        <f>IF(OR($A337="",$B337=""),"",A337*'MPTO_working_2-way'!$G336)</f>
        <v>2.1436464088397789</v>
      </c>
      <c r="E337" s="46">
        <f>IF(OR($A337="",$B337=""),"",B337*'MPTO_working_2-way'!$G336)</f>
        <v>1.8743961352657006</v>
      </c>
      <c r="F337" s="44">
        <f>IF(OR($A337="",$B337=""),"",'MPTO_working_2-way'!D336)</f>
        <v>2.1491381535549374</v>
      </c>
      <c r="G337" s="46">
        <f>IF(OR($A337="",$B337=""),"",'MPTO_working_2-way'!E336)</f>
        <v>1.8702173858786533</v>
      </c>
      <c r="H337" s="44">
        <f>IF(OR($A337="",$B337=""),"",'OddsRatio_working_2-way'!M336)</f>
        <v>2.1493422703098441</v>
      </c>
      <c r="I337" s="44">
        <f>IF(OR($A337="",$B337=""),"",'OddsRatio_working_2-way'!N336)</f>
        <v>1.8700628401410975</v>
      </c>
      <c r="J337" s="44">
        <f>IF('Log_working_2-way'!$D336="","",A337^('Log_working_2-way'!$D336))</f>
        <v>2.1518584594506485</v>
      </c>
      <c r="K337" s="46">
        <f>IF('Log_working_2-way'!$D336="","",B337^('Log_working_2-way'!$D336))</f>
        <v>1.8681622223592078</v>
      </c>
      <c r="L337" s="53">
        <f t="shared" si="62"/>
        <v>0.46649484536082475</v>
      </c>
      <c r="M337" s="53">
        <f t="shared" si="63"/>
        <v>0.53350515463917525</v>
      </c>
      <c r="N337" s="54">
        <v>434</v>
      </c>
      <c r="O337" s="54">
        <f t="shared" si="64"/>
        <v>224.3381642512077</v>
      </c>
      <c r="P337" s="54">
        <f t="shared" si="65"/>
        <v>194.22099447513818</v>
      </c>
      <c r="Q337" s="54">
        <f t="shared" si="66"/>
        <v>239.7790055248619</v>
      </c>
      <c r="R337" s="54">
        <f t="shared" si="67"/>
        <v>209.6618357487923</v>
      </c>
      <c r="S337" s="55">
        <f t="shared" si="68"/>
        <v>-15.4408412736542</v>
      </c>
      <c r="T337" s="55">
        <f t="shared" si="69"/>
        <v>-15.440841273654115</v>
      </c>
      <c r="U337" t="s">
        <v>457</v>
      </c>
      <c r="V337" t="s">
        <v>458</v>
      </c>
      <c r="W337" t="s">
        <v>305</v>
      </c>
      <c r="X337" s="81">
        <v>44215</v>
      </c>
      <c r="Y337" s="57" t="s">
        <v>433</v>
      </c>
    </row>
    <row r="338" spans="1:25" ht="15" x14ac:dyDescent="0.25">
      <c r="A338">
        <v>1.68</v>
      </c>
      <c r="B338">
        <v>2.27</v>
      </c>
      <c r="C338" s="43">
        <f t="shared" si="53"/>
        <v>3.5766729599328695E-2</v>
      </c>
      <c r="D338" s="44">
        <f>IF(OR($A338="",$B338=""),"",A338*'MPTO_working_2-way'!$G337)</f>
        <v>1.7400881057268722</v>
      </c>
      <c r="E338" s="46">
        <f>IF(OR($A338="",$B338=""),"",B338*'MPTO_working_2-way'!$G337)</f>
        <v>2.3511904761904763</v>
      </c>
      <c r="F338" s="44">
        <f>IF(OR($A338="",$B338=""),"",'MPTO_working_2-way'!D337)</f>
        <v>1.7320374239258789</v>
      </c>
      <c r="G338" s="46">
        <f>IF(OR($A338="",$B338=""),"",'MPTO_working_2-way'!E337)</f>
        <v>2.3660503784588656</v>
      </c>
      <c r="H338" s="44">
        <f>IF(OR($A338="",$B338=""),"",'OddsRatio_working_2-way'!M337)</f>
        <v>1.7317329231804059</v>
      </c>
      <c r="I338" s="44">
        <f>IF(OR($A338="",$B338=""),"",'OddsRatio_working_2-way'!N337)</f>
        <v>2.3666188418222287</v>
      </c>
      <c r="J338" s="44">
        <f>IF('Log_working_2-way'!$D337="","",A338^('Log_working_2-way'!$D337))</f>
        <v>1.72807279838637</v>
      </c>
      <c r="K338" s="46">
        <f>IF('Log_working_2-way'!$D337="","",B338^('Log_working_2-way'!$D337))</f>
        <v>2.37348902776783</v>
      </c>
      <c r="L338" s="53">
        <f t="shared" si="62"/>
        <v>0.57468354430379742</v>
      </c>
      <c r="M338" s="53">
        <f t="shared" si="63"/>
        <v>0.42531645569620252</v>
      </c>
      <c r="N338" s="54">
        <v>435</v>
      </c>
      <c r="O338" s="54">
        <f t="shared" si="64"/>
        <v>176.07142857142856</v>
      </c>
      <c r="P338" s="54">
        <f t="shared" si="65"/>
        <v>243.37004405286345</v>
      </c>
      <c r="Q338" s="54">
        <f t="shared" si="66"/>
        <v>191.62995594713655</v>
      </c>
      <c r="R338" s="54">
        <f t="shared" si="67"/>
        <v>258.92857142857144</v>
      </c>
      <c r="S338" s="55">
        <f t="shared" si="68"/>
        <v>-15.558527375707996</v>
      </c>
      <c r="T338" s="55">
        <f t="shared" si="69"/>
        <v>-15.558527375707996</v>
      </c>
      <c r="U338" t="s">
        <v>358</v>
      </c>
      <c r="V338" t="s">
        <v>454</v>
      </c>
      <c r="W338" t="s">
        <v>305</v>
      </c>
      <c r="X338" s="81">
        <v>44215</v>
      </c>
      <c r="Y338" s="57" t="s">
        <v>415</v>
      </c>
    </row>
    <row r="339" spans="1:25" ht="15" x14ac:dyDescent="0.25">
      <c r="A339">
        <v>1.66</v>
      </c>
      <c r="B339">
        <v>2.31</v>
      </c>
      <c r="C339" s="43">
        <f t="shared" si="53"/>
        <v>3.5310071454649705E-2</v>
      </c>
      <c r="D339" s="44">
        <f>IF(OR($A339="",$B339=""),"",A339*'MPTO_working_2-way'!$G338)</f>
        <v>1.7186147186147185</v>
      </c>
      <c r="E339" s="46">
        <f>IF(OR($A339="",$B339=""),"",B339*'MPTO_working_2-way'!$G338)</f>
        <v>2.3915662650602409</v>
      </c>
      <c r="F339" s="44">
        <f>IF(OR($A339="",$B339=""),"",'MPTO_working_2-way'!D338)</f>
        <v>1.7101190741649199</v>
      </c>
      <c r="G339" s="46">
        <f>IF(OR($A339="",$B339=""),"",'MPTO_working_2-way'!E338)</f>
        <v>2.4082145324373547</v>
      </c>
      <c r="H339" s="44">
        <f>IF(OR($A339="",$B339=""),"",'OddsRatio_working_2-way'!M338)</f>
        <v>1.7098005310600506</v>
      </c>
      <c r="I339" s="44">
        <f>IF(OR($A339="",$B339=""),"",'OddsRatio_working_2-way'!N338)</f>
        <v>2.4088465086191913</v>
      </c>
      <c r="J339" s="44">
        <f>IF('Log_working_2-way'!$D338="","",A339^('Log_working_2-way'!$D338))</f>
        <v>1.7059384368003565</v>
      </c>
      <c r="K339" s="46">
        <f>IF('Log_working_2-way'!$D338="","",B339^('Log_working_2-way'!$D338))</f>
        <v>2.4165541184191208</v>
      </c>
      <c r="L339" s="53">
        <f t="shared" si="62"/>
        <v>0.58186397984886651</v>
      </c>
      <c r="M339" s="53">
        <f t="shared" si="63"/>
        <v>0.41813602015113349</v>
      </c>
      <c r="N339" s="54">
        <v>436</v>
      </c>
      <c r="O339" s="54">
        <f t="shared" si="64"/>
        <v>173.34939759036146</v>
      </c>
      <c r="P339" s="54">
        <f t="shared" si="65"/>
        <v>247.25541125541125</v>
      </c>
      <c r="Q339" s="54">
        <f t="shared" si="66"/>
        <v>188.74458874458875</v>
      </c>
      <c r="R339" s="54">
        <f t="shared" si="67"/>
        <v>262.65060240963857</v>
      </c>
      <c r="S339" s="55">
        <f t="shared" si="68"/>
        <v>-15.395191154227291</v>
      </c>
      <c r="T339" s="55">
        <f t="shared" si="69"/>
        <v>-15.395191154227319</v>
      </c>
      <c r="U339" t="s">
        <v>462</v>
      </c>
      <c r="V339" t="s">
        <v>357</v>
      </c>
      <c r="W339" t="s">
        <v>305</v>
      </c>
      <c r="X339" s="81">
        <v>44215</v>
      </c>
      <c r="Y339" s="57" t="s">
        <v>427</v>
      </c>
    </row>
    <row r="340" spans="1:25" ht="15" x14ac:dyDescent="0.25">
      <c r="A340">
        <v>2.1</v>
      </c>
      <c r="B340">
        <v>1.79</v>
      </c>
      <c r="C340" s="43">
        <f t="shared" si="53"/>
        <v>3.4849694067571102E-2</v>
      </c>
      <c r="D340" s="44">
        <f>IF(OR($A340="",$B340=""),"",A340*'MPTO_working_2-way'!$G339)</f>
        <v>2.1731843575418992</v>
      </c>
      <c r="E340" s="46">
        <f>IF(OR($A340="",$B340=""),"",B340*'MPTO_working_2-way'!$G339)</f>
        <v>1.8523809523809522</v>
      </c>
      <c r="F340" s="44">
        <f>IF(OR($A340="",$B340=""),"",'MPTO_working_2-way'!D339)</f>
        <v>2.1797622499275153</v>
      </c>
      <c r="G340" s="46">
        <f>IF(OR($A340="",$B340=""),"",'MPTO_working_2-way'!E339)</f>
        <v>1.8476284099287292</v>
      </c>
      <c r="H340" s="44">
        <f>IF(OR($A340="",$B340=""),"",'OddsRatio_working_2-way'!M339)</f>
        <v>2.1800021454603971</v>
      </c>
      <c r="I340" s="44">
        <f>IF(OR($A340="",$B340=""),"",'OddsRatio_working_2-way'!N339)</f>
        <v>1.8474560862851939</v>
      </c>
      <c r="J340" s="44">
        <f>IF('Log_working_2-way'!$D339="","",A340^('Log_working_2-way'!$D339))</f>
        <v>2.1830172065936067</v>
      </c>
      <c r="K340" s="46">
        <f>IF('Log_working_2-way'!$D339="","",B340^('Log_working_2-way'!$D339))</f>
        <v>1.8452962428833544</v>
      </c>
      <c r="L340" s="53">
        <f t="shared" si="62"/>
        <v>0.46015424164524427</v>
      </c>
      <c r="M340" s="53">
        <f t="shared" si="63"/>
        <v>0.53984575835475579</v>
      </c>
      <c r="N340" s="54">
        <v>437</v>
      </c>
      <c r="O340" s="54">
        <f t="shared" si="64"/>
        <v>228.90476190476193</v>
      </c>
      <c r="P340" s="54">
        <f t="shared" si="65"/>
        <v>192.86592178770948</v>
      </c>
      <c r="Q340" s="54">
        <f t="shared" si="66"/>
        <v>244.13407821229049</v>
      </c>
      <c r="R340" s="54">
        <f t="shared" si="67"/>
        <v>208.09523809523807</v>
      </c>
      <c r="S340" s="55">
        <f t="shared" si="68"/>
        <v>-15.229316307528563</v>
      </c>
      <c r="T340" s="55">
        <f t="shared" si="69"/>
        <v>-15.229316307528592</v>
      </c>
      <c r="U340" t="s">
        <v>353</v>
      </c>
      <c r="V340" t="s">
        <v>355</v>
      </c>
      <c r="W340" t="s">
        <v>305</v>
      </c>
      <c r="X340" s="81">
        <v>44215</v>
      </c>
      <c r="Y340" s="57" t="s">
        <v>433</v>
      </c>
    </row>
    <row r="341" spans="1:25" ht="15" x14ac:dyDescent="0.25">
      <c r="A341">
        <v>2.3199999999999998</v>
      </c>
      <c r="B341">
        <v>1.66</v>
      </c>
      <c r="C341" s="43">
        <f t="shared" si="53"/>
        <v>3.3444121312837582E-2</v>
      </c>
      <c r="D341" s="44">
        <f>IF(OR($A341="",$B341=""),"",A341*'MPTO_working_2-way'!$G340)</f>
        <v>2.3975903614457832</v>
      </c>
      <c r="E341" s="46">
        <f>IF(OR($A341="",$B341=""),"",B341*'MPTO_working_2-way'!$G340)</f>
        <v>1.7155172413793103</v>
      </c>
      <c r="F341" s="44">
        <f>IF(OR($A341="",$B341=""),"",'MPTO_working_2-way'!D340)</f>
        <v>2.4136375031336175</v>
      </c>
      <c r="G341" s="46">
        <f>IF(OR($A341="",$B341=""),"",'MPTO_working_2-way'!E340)</f>
        <v>1.707394928178755</v>
      </c>
      <c r="H341" s="44">
        <f>IF(OR($A341="",$B341=""),"",'OddsRatio_working_2-way'!M340)</f>
        <v>2.4142135623730954</v>
      </c>
      <c r="I341" s="44">
        <f>IF(OR($A341="",$B341=""),"",'OddsRatio_working_2-way'!N340)</f>
        <v>1.7071067811865479</v>
      </c>
      <c r="J341" s="44">
        <f>IF('Log_working_2-way'!$D340="","",A341^('Log_working_2-way'!$D340))</f>
        <v>2.4216287324780335</v>
      </c>
      <c r="K341" s="46">
        <f>IF('Log_working_2-way'!$D340="","",B341^('Log_working_2-way'!$D340))</f>
        <v>1.7034185347793582</v>
      </c>
      <c r="L341" s="53">
        <f t="shared" si="62"/>
        <v>0.41708542713567837</v>
      </c>
      <c r="M341" s="53">
        <f t="shared" si="63"/>
        <v>0.58291457286432158</v>
      </c>
      <c r="N341" s="54">
        <v>438</v>
      </c>
      <c r="O341" s="54">
        <f t="shared" si="64"/>
        <v>249.20689655172413</v>
      </c>
      <c r="P341" s="54">
        <f t="shared" si="65"/>
        <v>174.14457831325299</v>
      </c>
      <c r="Q341" s="54">
        <f t="shared" si="66"/>
        <v>263.85542168674704</v>
      </c>
      <c r="R341" s="54">
        <f t="shared" si="67"/>
        <v>188.79310344827587</v>
      </c>
      <c r="S341" s="55">
        <f t="shared" si="68"/>
        <v>-14.648525135022908</v>
      </c>
      <c r="T341" s="55">
        <f t="shared" si="69"/>
        <v>-14.648525135022879</v>
      </c>
      <c r="U341" t="s">
        <v>460</v>
      </c>
      <c r="V341" t="s">
        <v>455</v>
      </c>
      <c r="W341" t="s">
        <v>305</v>
      </c>
      <c r="X341" s="81">
        <v>44215</v>
      </c>
      <c r="Y341" s="57" t="s">
        <v>434</v>
      </c>
    </row>
    <row r="342" spans="1:25" ht="15" x14ac:dyDescent="0.25">
      <c r="A342">
        <v>2.08</v>
      </c>
      <c r="B342">
        <v>1.81</v>
      </c>
      <c r="C342" s="43">
        <f t="shared" si="53"/>
        <v>3.3255418614534626E-2</v>
      </c>
      <c r="D342" s="44">
        <f>IF(OR($A342="",$B342=""),"",A342*'MPTO_working_2-way'!$G341)</f>
        <v>2.1491712707182322</v>
      </c>
      <c r="E342" s="46">
        <f>IF(OR($A342="",$B342=""),"",B342*'MPTO_working_2-way'!$G341)</f>
        <v>1.8701923076923077</v>
      </c>
      <c r="F342" s="44">
        <f>IF(OR($A342="",$B342=""),"",'MPTO_working_2-way'!D341)</f>
        <v>2.1545152798443401</v>
      </c>
      <c r="G342" s="46">
        <f>IF(OR($A342="",$B342=""),"",'MPTO_working_2-way'!E341)</f>
        <v>1.8661643699811639</v>
      </c>
      <c r="H342" s="44">
        <f>IF(OR($A342="",$B342=""),"",'OddsRatio_working_2-way'!M341)</f>
        <v>2.1547005383792519</v>
      </c>
      <c r="I342" s="44">
        <f>IF(OR($A342="",$B342=""),"",'OddsRatio_working_2-way'!N341)</f>
        <v>1.8660254037844384</v>
      </c>
      <c r="J342" s="44">
        <f>IF('Log_working_2-way'!$D341="","",A342^('Log_working_2-way'!$D341))</f>
        <v>2.1571440120474694</v>
      </c>
      <c r="K342" s="46">
        <f>IF('Log_working_2-way'!$D341="","",B342^('Log_working_2-way'!$D341))</f>
        <v>1.8641966683390954</v>
      </c>
      <c r="L342" s="53">
        <f t="shared" si="62"/>
        <v>0.46529562982005135</v>
      </c>
      <c r="M342" s="53">
        <f t="shared" si="63"/>
        <v>0.53470437017994854</v>
      </c>
      <c r="N342" s="54">
        <v>439</v>
      </c>
      <c r="O342" s="54">
        <f t="shared" si="64"/>
        <v>227.94230769230768</v>
      </c>
      <c r="P342" s="54">
        <f t="shared" si="65"/>
        <v>196.45856353591162</v>
      </c>
      <c r="Q342" s="54">
        <f t="shared" si="66"/>
        <v>242.54143646408841</v>
      </c>
      <c r="R342" s="54">
        <f t="shared" si="67"/>
        <v>211.05769230769229</v>
      </c>
      <c r="S342" s="55">
        <f t="shared" si="68"/>
        <v>-14.599128771780727</v>
      </c>
      <c r="T342" s="55">
        <f t="shared" si="69"/>
        <v>-14.59912877178067</v>
      </c>
      <c r="U342" t="s">
        <v>456</v>
      </c>
      <c r="V342" t="s">
        <v>453</v>
      </c>
      <c r="W342" t="s">
        <v>305</v>
      </c>
      <c r="X342" s="81">
        <v>44215</v>
      </c>
      <c r="Y342" s="57" t="s">
        <v>416</v>
      </c>
    </row>
    <row r="343" spans="1:25" ht="15" x14ac:dyDescent="0.25">
      <c r="A343">
        <v>1.93</v>
      </c>
      <c r="B343">
        <v>1.95</v>
      </c>
      <c r="C343" s="43">
        <f t="shared" si="53"/>
        <v>3.0955227846419575E-2</v>
      </c>
      <c r="D343" s="44">
        <f>IF(OR($A343="",$B343=""),"",A343*'MPTO_working_2-way'!$G342)</f>
        <v>1.9897435897435898</v>
      </c>
      <c r="E343" s="46">
        <f>IF(OR($A343="",$B343=""),"",B343*'MPTO_working_2-way'!$G342)</f>
        <v>2.0103626943005182</v>
      </c>
      <c r="F343" s="44">
        <f>IF(OR($A343="",$B343=""),"",'MPTO_working_2-way'!D342)</f>
        <v>1.9894277785119598</v>
      </c>
      <c r="G343" s="46">
        <f>IF(OR($A343="",$B343=""),"",'MPTO_working_2-way'!E342)</f>
        <v>2.0106851876586083</v>
      </c>
      <c r="H343" s="44">
        <f>IF(OR($A343="",$B343=""),"",'OddsRatio_working_2-way'!M342)</f>
        <v>1.9894176915848294</v>
      </c>
      <c r="I343" s="44">
        <f>IF(OR($A343="",$B343=""),"",'OddsRatio_working_2-way'!N342)</f>
        <v>2.0106954914038573</v>
      </c>
      <c r="J343" s="44">
        <f>IF('Log_working_2-way'!$D342="","",A343^('Log_working_2-way'!$D342))</f>
        <v>1.9892742724695103</v>
      </c>
      <c r="K343" s="46">
        <f>IF('Log_working_2-way'!$D342="","",B343^('Log_working_2-way'!$D342))</f>
        <v>2.0108420160403986</v>
      </c>
      <c r="L343" s="53">
        <f t="shared" si="62"/>
        <v>0.50257731958762886</v>
      </c>
      <c r="M343" s="53">
        <f t="shared" si="63"/>
        <v>0.49742268041237114</v>
      </c>
      <c r="N343" s="54">
        <v>440</v>
      </c>
      <c r="O343" s="54">
        <f t="shared" si="64"/>
        <v>212.02072538860102</v>
      </c>
      <c r="P343" s="54">
        <f t="shared" si="65"/>
        <v>214.35897435897439</v>
      </c>
      <c r="Q343" s="54">
        <f t="shared" si="66"/>
        <v>225.64102564102566</v>
      </c>
      <c r="R343" s="54">
        <f t="shared" si="67"/>
        <v>227.97927461139898</v>
      </c>
      <c r="S343" s="55">
        <f t="shared" si="68"/>
        <v>-13.620300252424641</v>
      </c>
      <c r="T343" s="55">
        <f t="shared" si="69"/>
        <v>-13.620300252424585</v>
      </c>
      <c r="U343" t="s">
        <v>361</v>
      </c>
      <c r="V343" t="s">
        <v>461</v>
      </c>
      <c r="W343" t="s">
        <v>305</v>
      </c>
      <c r="X343" s="81">
        <v>44215</v>
      </c>
      <c r="Y343" s="57" t="s">
        <v>428</v>
      </c>
    </row>
    <row r="344" spans="1:25" ht="15" x14ac:dyDescent="0.25">
      <c r="A344">
        <v>1.86</v>
      </c>
      <c r="B344">
        <v>2.0299999999999998</v>
      </c>
      <c r="C344" s="43">
        <f t="shared" si="53"/>
        <v>3.0245246040574214E-2</v>
      </c>
      <c r="D344" s="44">
        <f>IF(OR($A344="",$B344=""),"",A344*'MPTO_working_2-way'!$G343)</f>
        <v>1.9162561576354682</v>
      </c>
      <c r="E344" s="46">
        <f>IF(OR($A344="",$B344=""),"",B344*'MPTO_working_2-way'!$G343)</f>
        <v>2.0913978494623655</v>
      </c>
      <c r="F344" s="44">
        <f>IF(OR($A344="",$B344=""),"",'MPTO_working_2-way'!D343)</f>
        <v>1.9138324294186226</v>
      </c>
      <c r="G344" s="46">
        <f>IF(OR($A344="",$B344=""),"",'MPTO_working_2-way'!E343)</f>
        <v>2.0942925287037548</v>
      </c>
      <c r="H344" s="44">
        <f>IF(OR($A344="",$B344=""),"",'OddsRatio_working_2-way'!M343)</f>
        <v>1.9137567818137824</v>
      </c>
      <c r="I344" s="44">
        <f>IF(OR($A344="",$B344=""),"",'OddsRatio_working_2-way'!N343)</f>
        <v>2.0943831224048783</v>
      </c>
      <c r="J344" s="44">
        <f>IF('Log_working_2-way'!$D343="","",A344^('Log_working_2-way'!$D343))</f>
        <v>1.9126582447390832</v>
      </c>
      <c r="K344" s="46">
        <f>IF('Log_working_2-way'!$D343="","",B344^('Log_working_2-way'!$D343))</f>
        <v>2.0957003958101184</v>
      </c>
      <c r="L344" s="53">
        <f t="shared" si="62"/>
        <v>0.52185089974293053</v>
      </c>
      <c r="M344" s="53">
        <f t="shared" si="63"/>
        <v>0.47814910025706941</v>
      </c>
      <c r="N344" s="54">
        <v>441</v>
      </c>
      <c r="O344" s="54">
        <f t="shared" si="64"/>
        <v>203.90322580645159</v>
      </c>
      <c r="P344" s="54">
        <f t="shared" si="65"/>
        <v>223.75862068965515</v>
      </c>
      <c r="Q344" s="54">
        <f t="shared" si="66"/>
        <v>217.24137931034485</v>
      </c>
      <c r="R344" s="54">
        <f t="shared" si="67"/>
        <v>237.09677419354838</v>
      </c>
      <c r="S344" s="55">
        <f t="shared" si="68"/>
        <v>-13.338153503893267</v>
      </c>
      <c r="T344" s="55">
        <f t="shared" si="69"/>
        <v>-13.338153503893238</v>
      </c>
      <c r="U344" t="s">
        <v>363</v>
      </c>
      <c r="V344" t="s">
        <v>437</v>
      </c>
      <c r="W344" t="s">
        <v>306</v>
      </c>
      <c r="X344" s="81">
        <v>44215</v>
      </c>
      <c r="Y344" s="57" t="s">
        <v>419</v>
      </c>
    </row>
    <row r="345" spans="1:25" ht="15" x14ac:dyDescent="0.25">
      <c r="A345">
        <v>2.19</v>
      </c>
      <c r="B345">
        <v>1.74</v>
      </c>
      <c r="C345" s="43">
        <f t="shared" si="53"/>
        <v>3.1333648244370904E-2</v>
      </c>
      <c r="D345" s="44">
        <f>IF(OR($A345="",$B345=""),"",A345*'MPTO_working_2-way'!$G344)</f>
        <v>2.2586206896551722</v>
      </c>
      <c r="E345" s="46">
        <f>IF(OR($A345="",$B345=""),"",B345*'MPTO_working_2-way'!$G344)</f>
        <v>1.7945205479452053</v>
      </c>
      <c r="F345" s="44">
        <f>IF(OR($A345="",$B345=""),"",'MPTO_working_2-way'!D344)</f>
        <v>2.2678093197643276</v>
      </c>
      <c r="G345" s="46">
        <f>IF(OR($A345="",$B345=""),"",'MPTO_working_2-way'!E344)</f>
        <v>1.7887621461765948</v>
      </c>
      <c r="H345" s="44">
        <f>IF(OR($A345="",$B345=""),"",'OddsRatio_working_2-way'!M344)</f>
        <v>2.2681120250624973</v>
      </c>
      <c r="I345" s="44">
        <f>IF(OR($A345="",$B345=""),"",'OddsRatio_working_2-way'!N344)</f>
        <v>1.7885738643245783</v>
      </c>
      <c r="J345" s="44">
        <f>IF('Log_working_2-way'!$D344="","",A345^('Log_working_2-way'!$D344))</f>
        <v>2.2723226675973618</v>
      </c>
      <c r="K345" s="46">
        <f>IF('Log_working_2-way'!$D344="","",B345^('Log_working_2-way'!$D344))</f>
        <v>1.7859641468844982</v>
      </c>
      <c r="L345" s="53">
        <f t="shared" si="62"/>
        <v>0.44274809160305351</v>
      </c>
      <c r="M345" s="53">
        <f t="shared" si="63"/>
        <v>0.5572519083969466</v>
      </c>
      <c r="N345" s="54">
        <v>442</v>
      </c>
      <c r="O345" s="54">
        <f t="shared" si="64"/>
        <v>240.17351598173519</v>
      </c>
      <c r="P345" s="54">
        <f t="shared" si="65"/>
        <v>187.97701149425288</v>
      </c>
      <c r="Q345" s="54">
        <f t="shared" si="66"/>
        <v>254.02298850574712</v>
      </c>
      <c r="R345" s="54">
        <f t="shared" si="67"/>
        <v>201.82648401826486</v>
      </c>
      <c r="S345" s="55">
        <f t="shared" si="68"/>
        <v>-13.849472524011929</v>
      </c>
      <c r="T345" s="55">
        <f t="shared" si="69"/>
        <v>-13.849472524011986</v>
      </c>
      <c r="U345" t="s">
        <v>463</v>
      </c>
      <c r="V345" t="s">
        <v>469</v>
      </c>
      <c r="W345" t="s">
        <v>306</v>
      </c>
      <c r="X345" s="81">
        <v>44215</v>
      </c>
      <c r="Y345" s="57" t="s">
        <v>421</v>
      </c>
    </row>
    <row r="346" spans="1:25" ht="15" x14ac:dyDescent="0.25">
      <c r="A346">
        <v>2.14</v>
      </c>
      <c r="B346">
        <v>1.77</v>
      </c>
      <c r="C346" s="43">
        <f t="shared" si="53"/>
        <v>3.2261471038597556E-2</v>
      </c>
      <c r="D346" s="44">
        <f>IF(OR($A346="",$B346=""),"",A346*'MPTO_working_2-way'!$G345)</f>
        <v>2.2090395480225991</v>
      </c>
      <c r="E346" s="46">
        <f>IF(OR($A346="",$B346=""),"",B346*'MPTO_working_2-way'!$G345)</f>
        <v>1.8271028037383177</v>
      </c>
      <c r="F346" s="44">
        <f>IF(OR($A346="",$B346=""),"",'MPTO_working_2-way'!D345)</f>
        <v>2.216513546725964</v>
      </c>
      <c r="G346" s="46">
        <f>IF(OR($A346="",$B346=""),"",'MPTO_working_2-way'!E345)</f>
        <v>1.822021261243927</v>
      </c>
      <c r="H346" s="44">
        <f>IF(OR($A346="",$B346=""),"",'OddsRatio_working_2-way'!M345)</f>
        <v>2.2167659925061516</v>
      </c>
      <c r="I346" s="44">
        <f>IF(OR($A346="",$B346=""),"",'OddsRatio_working_2-way'!N345)</f>
        <v>1.8218507142366114</v>
      </c>
      <c r="J346" s="44">
        <f>IF('Log_working_2-way'!$D345="","",A346^('Log_working_2-way'!$D345))</f>
        <v>2.2201875884465903</v>
      </c>
      <c r="K346" s="46">
        <f>IF('Log_working_2-way'!$D345="","",B346^('Log_working_2-way'!$D345))</f>
        <v>1.8195461168991689</v>
      </c>
      <c r="L346" s="53">
        <f t="shared" si="62"/>
        <v>0.45268542199488487</v>
      </c>
      <c r="M346" s="53">
        <f t="shared" si="63"/>
        <v>0.54731457800511507</v>
      </c>
      <c r="N346" s="54">
        <v>443</v>
      </c>
      <c r="O346" s="54">
        <f t="shared" si="64"/>
        <v>235.99065420560751</v>
      </c>
      <c r="P346" s="54">
        <f t="shared" si="65"/>
        <v>192.71751412429379</v>
      </c>
      <c r="Q346" s="54">
        <f t="shared" si="66"/>
        <v>250.28248587570621</v>
      </c>
      <c r="R346" s="54">
        <f t="shared" si="67"/>
        <v>207.00934579439252</v>
      </c>
      <c r="S346" s="55">
        <f t="shared" si="68"/>
        <v>-14.291831670098702</v>
      </c>
      <c r="T346" s="55">
        <f t="shared" si="69"/>
        <v>-14.29183167009873</v>
      </c>
      <c r="U346" t="s">
        <v>464</v>
      </c>
      <c r="V346" t="s">
        <v>470</v>
      </c>
      <c r="W346" t="s">
        <v>306</v>
      </c>
      <c r="X346" s="81">
        <v>44215</v>
      </c>
      <c r="Y346" s="57" t="s">
        <v>433</v>
      </c>
    </row>
    <row r="347" spans="1:25" ht="15" x14ac:dyDescent="0.25">
      <c r="A347">
        <v>1.94</v>
      </c>
      <c r="B347">
        <v>1.94</v>
      </c>
      <c r="C347" s="43">
        <f t="shared" si="53"/>
        <v>3.0927835051546504E-2</v>
      </c>
      <c r="D347" s="44">
        <f>IF(OR($A347="",$B347=""),"",A347*'MPTO_working_2-way'!$G346)</f>
        <v>2</v>
      </c>
      <c r="E347" s="46">
        <f>IF(OR($A347="",$B347=""),"",B347*'MPTO_working_2-way'!$G346)</f>
        <v>2</v>
      </c>
      <c r="F347" s="44">
        <f>IF(OR($A347="",$B347=""),"",'MPTO_working_2-way'!D346)</f>
        <v>2.0000000000000004</v>
      </c>
      <c r="G347" s="46">
        <f>IF(OR($A347="",$B347=""),"",'MPTO_working_2-way'!E346)</f>
        <v>2.0000000000000004</v>
      </c>
      <c r="H347" s="44">
        <f>IF(OR($A347="",$B347=""),"",'OddsRatio_working_2-way'!M346)</f>
        <v>2.0000000000000004</v>
      </c>
      <c r="I347" s="44">
        <f>IF(OR($A347="",$B347=""),"",'OddsRatio_working_2-way'!N346)</f>
        <v>2.0000000000000004</v>
      </c>
      <c r="J347" s="44">
        <f>IF('Log_working_2-way'!$D346="","",A347^('Log_working_2-way'!$D346))</f>
        <v>1.9999999999999891</v>
      </c>
      <c r="K347" s="46">
        <f>IF('Log_working_2-way'!$D346="","",B347^('Log_working_2-way'!$D346))</f>
        <v>1.9999999999999891</v>
      </c>
      <c r="L347" s="53">
        <f t="shared" si="62"/>
        <v>0.5</v>
      </c>
      <c r="M347" s="53">
        <f t="shared" si="63"/>
        <v>0.5</v>
      </c>
      <c r="N347" s="54">
        <v>444</v>
      </c>
      <c r="O347" s="54">
        <f t="shared" si="64"/>
        <v>215.13402061855672</v>
      </c>
      <c r="P347" s="54">
        <f t="shared" si="65"/>
        <v>215.13402061855672</v>
      </c>
      <c r="Q347" s="54">
        <f t="shared" si="66"/>
        <v>228.86597938144331</v>
      </c>
      <c r="R347" s="54">
        <f t="shared" si="67"/>
        <v>228.86597938144331</v>
      </c>
      <c r="S347" s="55">
        <f t="shared" si="68"/>
        <v>-13.731958762886592</v>
      </c>
      <c r="T347" s="55">
        <f t="shared" si="69"/>
        <v>-13.731958762886592</v>
      </c>
      <c r="U347" t="s">
        <v>468</v>
      </c>
      <c r="V347" t="s">
        <v>472</v>
      </c>
      <c r="W347" t="s">
        <v>306</v>
      </c>
      <c r="X347" s="81">
        <v>44215</v>
      </c>
      <c r="Y347" s="57" t="s">
        <v>421</v>
      </c>
    </row>
    <row r="348" spans="1:25" ht="15" x14ac:dyDescent="0.25">
      <c r="A348">
        <v>2.4300000000000002</v>
      </c>
      <c r="B348">
        <v>1.61</v>
      </c>
      <c r="C348" s="43">
        <f t="shared" si="53"/>
        <v>3.2640646167216181E-2</v>
      </c>
      <c r="D348" s="44">
        <f>IF(OR($A348="",$B348=""),"",A348*'MPTO_working_2-way'!$G347)</f>
        <v>2.5093167701863357</v>
      </c>
      <c r="E348" s="46">
        <f>IF(OR($A348="",$B348=""),"",B348*'MPTO_working_2-way'!$G347)</f>
        <v>1.6625514403292181</v>
      </c>
      <c r="F348" s="44">
        <f>IF(OR($A348="",$B348=""),"",'MPTO_working_2-way'!D347)</f>
        <v>2.5303495779840248</v>
      </c>
      <c r="G348" s="46">
        <f>IF(OR($A348="",$B348=""),"",'MPTO_working_2-way'!E347)</f>
        <v>1.6534454704900365</v>
      </c>
      <c r="H348" s="44">
        <f>IF(OR($A348="",$B348=""),"",'OddsRatio_working_2-way'!M347)</f>
        <v>2.5310983949707371</v>
      </c>
      <c r="I348" s="44">
        <f>IF(OR($A348="",$B348=""),"",'OddsRatio_working_2-way'!N347)</f>
        <v>1.6531258887637414</v>
      </c>
      <c r="J348" s="44">
        <f>IF('Log_working_2-way'!$D347="","",A348^('Log_working_2-way'!$D347))</f>
        <v>2.5408594420942658</v>
      </c>
      <c r="K348" s="46">
        <f>IF('Log_working_2-way'!$D347="","",B348^('Log_working_2-way'!$D347))</f>
        <v>1.6489884623355247</v>
      </c>
      <c r="L348" s="53">
        <f t="shared" si="62"/>
        <v>0.39851485148514848</v>
      </c>
      <c r="M348" s="53">
        <f t="shared" si="63"/>
        <v>0.60148514851485146</v>
      </c>
      <c r="N348" s="54">
        <v>445</v>
      </c>
      <c r="O348" s="54">
        <f t="shared" si="64"/>
        <v>261.87242798353913</v>
      </c>
      <c r="P348" s="54">
        <f t="shared" si="65"/>
        <v>168.6024844720497</v>
      </c>
      <c r="Q348" s="54">
        <f t="shared" si="66"/>
        <v>276.3975155279503</v>
      </c>
      <c r="R348" s="54">
        <f t="shared" si="67"/>
        <v>183.12757201646087</v>
      </c>
      <c r="S348" s="55">
        <f t="shared" si="68"/>
        <v>-14.525087544411178</v>
      </c>
      <c r="T348" s="55">
        <f t="shared" si="69"/>
        <v>-14.525087544411178</v>
      </c>
      <c r="U348" t="s">
        <v>366</v>
      </c>
      <c r="V348" t="s">
        <v>362</v>
      </c>
      <c r="W348" t="s">
        <v>306</v>
      </c>
      <c r="X348" s="81">
        <v>44215</v>
      </c>
      <c r="Y348" s="57" t="s">
        <v>428</v>
      </c>
    </row>
    <row r="349" spans="1:25" ht="15" x14ac:dyDescent="0.25">
      <c r="A349">
        <v>2.38</v>
      </c>
      <c r="B349">
        <v>1.63</v>
      </c>
      <c r="C349" s="43">
        <f t="shared" si="53"/>
        <v>3.3664999742228252E-2</v>
      </c>
      <c r="D349" s="44">
        <f>IF(OR($A349="",$B349=""),"",A349*'MPTO_working_2-way'!$G348)</f>
        <v>2.4601226993865031</v>
      </c>
      <c r="E349" s="46">
        <f>IF(OR($A349="",$B349=""),"",B349*'MPTO_working_2-way'!$G348)</f>
        <v>1.6848739495798319</v>
      </c>
      <c r="F349" s="44">
        <f>IF(OR($A349="",$B349=""),"",'MPTO_working_2-way'!D348)</f>
        <v>2.4793251102447753</v>
      </c>
      <c r="G349" s="46">
        <f>IF(OR($A349="",$B349=""),"",'MPTO_working_2-way'!E348)</f>
        <v>1.6759839288028686</v>
      </c>
      <c r="H349" s="44">
        <f>IF(OR($A349="",$B349=""),"",'OddsRatio_working_2-way'!M348)</f>
        <v>2.4800257398019103</v>
      </c>
      <c r="I349" s="44">
        <f>IF(OR($A349="",$B349=""),"",'OddsRatio_working_2-way'!N348)</f>
        <v>1.6756639246921761</v>
      </c>
      <c r="J349" s="44">
        <f>IF('Log_working_2-way'!$D348="","",A349^('Log_working_2-way'!$D348))</f>
        <v>2.4889275111820632</v>
      </c>
      <c r="K349" s="46">
        <f>IF('Log_working_2-way'!$D348="","",B349^('Log_working_2-way'!$D348))</f>
        <v>1.6716243688761041</v>
      </c>
      <c r="L349" s="53">
        <f t="shared" si="62"/>
        <v>0.40648379052369077</v>
      </c>
      <c r="M349" s="53">
        <f t="shared" si="63"/>
        <v>0.59351620947630923</v>
      </c>
      <c r="N349" s="54">
        <v>446</v>
      </c>
      <c r="O349" s="54">
        <f t="shared" si="64"/>
        <v>258.60504201680675</v>
      </c>
      <c r="P349" s="54">
        <f t="shared" si="65"/>
        <v>172.38036809815947</v>
      </c>
      <c r="Q349" s="54">
        <f t="shared" si="66"/>
        <v>273.61963190184048</v>
      </c>
      <c r="R349" s="54">
        <f t="shared" si="67"/>
        <v>187.39495798319328</v>
      </c>
      <c r="S349" s="55">
        <f t="shared" si="68"/>
        <v>-15.014589885033729</v>
      </c>
      <c r="T349" s="55">
        <f t="shared" si="69"/>
        <v>-15.014589885033814</v>
      </c>
      <c r="U349" t="s">
        <v>471</v>
      </c>
      <c r="V349" t="s">
        <v>466</v>
      </c>
      <c r="W349" t="s">
        <v>306</v>
      </c>
      <c r="X349" s="81">
        <v>44215</v>
      </c>
      <c r="Y349" s="57" t="s">
        <v>415</v>
      </c>
    </row>
    <row r="350" spans="1:25" ht="15" x14ac:dyDescent="0.25">
      <c r="A350">
        <v>2.06</v>
      </c>
      <c r="B350">
        <v>1.77</v>
      </c>
      <c r="C350" s="43">
        <f t="shared" si="53"/>
        <v>5.0408644616312781E-2</v>
      </c>
      <c r="D350" s="44">
        <f>IF(OR($A350="",$B350=""),"",A350*'MPTO_working_2-way'!$G349)</f>
        <v>2.1638418079096042</v>
      </c>
      <c r="E350" s="46">
        <f>IF(OR($A350="",$B350=""),"",B350*'MPTO_working_2-way'!$G349)</f>
        <v>1.8592233009708736</v>
      </c>
      <c r="F350" s="44">
        <f>IF(OR($A350="",$B350=""),"",'MPTO_working_2-way'!D349)</f>
        <v>2.172814492580895</v>
      </c>
      <c r="G350" s="46">
        <f>IF(OR($A350="",$B350=""),"",'MPTO_working_2-way'!E349)</f>
        <v>1.8526497637315176</v>
      </c>
      <c r="H350" s="44">
        <f>IF(OR($A350="",$B350=""),"",'OddsRatio_working_2-way'!M349)</f>
        <v>2.1732959458821015</v>
      </c>
      <c r="I350" s="44">
        <f>IF(OR($A350="",$B350=""),"",'OddsRatio_working_2-way'!N349)</f>
        <v>1.8522998852162438</v>
      </c>
      <c r="J350" s="44">
        <f>IF('Log_working_2-way'!$D349="","",A350^('Log_working_2-way'!$D349))</f>
        <v>2.1774716853433858</v>
      </c>
      <c r="K350" s="46">
        <f>IF('Log_working_2-way'!$D349="","",B350^('Log_working_2-way'!$D349))</f>
        <v>1.849277322288444</v>
      </c>
      <c r="L350" s="53">
        <f t="shared" si="62"/>
        <v>0.46214099216710192</v>
      </c>
      <c r="M350" s="53">
        <f t="shared" si="63"/>
        <v>0.53785900783289819</v>
      </c>
      <c r="N350" s="54">
        <v>447</v>
      </c>
      <c r="O350" s="54">
        <f t="shared" si="64"/>
        <v>230.00970873786412</v>
      </c>
      <c r="P350" s="54">
        <f t="shared" si="65"/>
        <v>194.4576271186441</v>
      </c>
      <c r="Q350" s="54">
        <f t="shared" si="66"/>
        <v>252.54237288135593</v>
      </c>
      <c r="R350" s="54">
        <f t="shared" si="67"/>
        <v>216.99029126213591</v>
      </c>
      <c r="S350" s="55">
        <f t="shared" si="68"/>
        <v>-22.532664143491814</v>
      </c>
      <c r="T350" s="55">
        <f t="shared" si="69"/>
        <v>-22.532664143491814</v>
      </c>
      <c r="U350" t="s">
        <v>505</v>
      </c>
      <c r="V350" t="s">
        <v>506</v>
      </c>
      <c r="W350" t="s">
        <v>307</v>
      </c>
      <c r="X350" s="81">
        <v>44215</v>
      </c>
      <c r="Y350" s="57" t="s">
        <v>417</v>
      </c>
    </row>
    <row r="351" spans="1:25" ht="15" x14ac:dyDescent="0.25">
      <c r="A351">
        <v>1.68</v>
      </c>
      <c r="B351">
        <v>2.2200000000000002</v>
      </c>
      <c r="C351" s="43">
        <f t="shared" si="53"/>
        <v>4.5688545688545634E-2</v>
      </c>
      <c r="D351" s="44">
        <f>IF(OR($A351="",$B351=""),"",A351*'MPTO_working_2-way'!$G350)</f>
        <v>1.7567567567567566</v>
      </c>
      <c r="E351" s="46">
        <f>IF(OR($A351="",$B351=""),"",B351*'MPTO_working_2-way'!$G350)</f>
        <v>2.3214285714285716</v>
      </c>
      <c r="F351" s="44">
        <f>IF(OR($A351="",$B351=""),"",'MPTO_working_2-way'!D350)</f>
        <v>1.7470489038785832</v>
      </c>
      <c r="G351" s="46">
        <f>IF(OR($A351="",$B351=""),"",'MPTO_working_2-way'!E350)</f>
        <v>2.3386004514672689</v>
      </c>
      <c r="H351" s="44">
        <f>IF(OR($A351="",$B351=""),"",'OddsRatio_working_2-way'!M350)</f>
        <v>1.7465768876547993</v>
      </c>
      <c r="I351" s="44">
        <f>IF(OR($A351="",$B351=""),"",'OddsRatio_working_2-way'!N350)</f>
        <v>2.3394467690277296</v>
      </c>
      <c r="J351" s="44">
        <f>IF('Log_working_2-way'!$D350="","",A351^('Log_working_2-way'!$D350))</f>
        <v>1.7421348123284788</v>
      </c>
      <c r="K351" s="46">
        <f>IF('Log_working_2-way'!$D350="","",B351^('Log_working_2-way'!$D350))</f>
        <v>2.3474640771287958</v>
      </c>
      <c r="L351" s="53">
        <f t="shared" si="62"/>
        <v>0.56923076923076932</v>
      </c>
      <c r="M351" s="53">
        <f t="shared" si="63"/>
        <v>0.43076923076923074</v>
      </c>
      <c r="N351" s="54">
        <v>448</v>
      </c>
      <c r="O351" s="54">
        <f t="shared" si="64"/>
        <v>181.33333333333331</v>
      </c>
      <c r="P351" s="54">
        <f t="shared" si="65"/>
        <v>246.19819819819818</v>
      </c>
      <c r="Q351" s="54">
        <f t="shared" si="66"/>
        <v>201.80180180180179</v>
      </c>
      <c r="R351" s="54">
        <f t="shared" si="67"/>
        <v>266.66666666666669</v>
      </c>
      <c r="S351" s="55">
        <f t="shared" si="68"/>
        <v>-20.468468468468473</v>
      </c>
      <c r="T351" s="55">
        <f t="shared" si="69"/>
        <v>-20.468468468468501</v>
      </c>
      <c r="U351" t="s">
        <v>507</v>
      </c>
      <c r="V351" t="s">
        <v>508</v>
      </c>
      <c r="W351" t="s">
        <v>307</v>
      </c>
      <c r="X351" s="81">
        <v>44215</v>
      </c>
      <c r="Y351" s="57" t="s">
        <v>431</v>
      </c>
    </row>
    <row r="352" spans="1:25" ht="15" x14ac:dyDescent="0.25">
      <c r="A352">
        <v>2.17</v>
      </c>
      <c r="B352">
        <v>1.75</v>
      </c>
      <c r="C352" s="43">
        <f t="shared" si="53"/>
        <v>3.2258064516129004E-2</v>
      </c>
      <c r="D352" s="44">
        <f>IF(OR($A352="",$B352=""),"",A352*'MPTO_working_2-way'!$G351)</f>
        <v>2.2399999999999998</v>
      </c>
      <c r="E352" s="46">
        <f>IF(OR($A352="",$B352=""),"",B352*'MPTO_working_2-way'!$G351)</f>
        <v>1.8064516129032258</v>
      </c>
      <c r="F352" s="44">
        <f>IF(OR($A352="",$B352=""),"",'MPTO_working_2-way'!D351)</f>
        <v>2.2487046632124348</v>
      </c>
      <c r="G352" s="46">
        <f>IF(OR($A352="",$B352=""),"",'MPTO_working_2-way'!E351)</f>
        <v>1.8008298755186722</v>
      </c>
      <c r="H352" s="44">
        <f>IF(OR($A352="",$B352=""),"",'OddsRatio_working_2-way'!M351)</f>
        <v>2.2489995996796797</v>
      </c>
      <c r="I352" s="44">
        <f>IF(OR($A352="",$B352=""),"",'OddsRatio_working_2-way'!N351)</f>
        <v>1.8006407690254356</v>
      </c>
      <c r="J352" s="44">
        <f>IF('Log_working_2-way'!$D351="","",A352^('Log_working_2-way'!$D351))</f>
        <v>2.2529893897006406</v>
      </c>
      <c r="K352" s="46">
        <f>IF('Log_working_2-way'!$D351="","",B352^('Log_working_2-way'!$D351))</f>
        <v>1.798091355138193</v>
      </c>
      <c r="L352" s="53">
        <f t="shared" si="62"/>
        <v>0.44642857142857145</v>
      </c>
      <c r="M352" s="53">
        <f t="shared" si="63"/>
        <v>0.5535714285714286</v>
      </c>
      <c r="N352" s="54">
        <v>449</v>
      </c>
      <c r="O352" s="54">
        <f t="shared" si="64"/>
        <v>242.08755760368661</v>
      </c>
      <c r="P352" s="54">
        <f t="shared" si="65"/>
        <v>192.42857142857142</v>
      </c>
      <c r="Q352" s="54">
        <f t="shared" si="66"/>
        <v>256.57142857142856</v>
      </c>
      <c r="R352" s="54">
        <f t="shared" si="67"/>
        <v>206.91244239631337</v>
      </c>
      <c r="S352" s="55">
        <f t="shared" si="68"/>
        <v>-14.48387096774195</v>
      </c>
      <c r="T352" s="55">
        <f t="shared" si="69"/>
        <v>-14.48387096774195</v>
      </c>
      <c r="U352" t="s">
        <v>448</v>
      </c>
      <c r="V352" t="s">
        <v>446</v>
      </c>
      <c r="W352" t="s">
        <v>311</v>
      </c>
      <c r="X352" s="81">
        <v>44215</v>
      </c>
      <c r="Y352" s="57" t="s">
        <v>421</v>
      </c>
    </row>
    <row r="353" spans="1:25" ht="15" x14ac:dyDescent="0.25">
      <c r="A353">
        <v>2.31</v>
      </c>
      <c r="B353">
        <v>1.68</v>
      </c>
      <c r="C353" s="43">
        <f t="shared" si="53"/>
        <v>2.813852813852824E-2</v>
      </c>
      <c r="D353" s="44">
        <f>IF(OR($A353="",$B353=""),"",A353*'MPTO_working_2-way'!$G352)</f>
        <v>2.3750000000000004</v>
      </c>
      <c r="E353" s="46">
        <f>IF(OR($A353="",$B353=""),"",B353*'MPTO_working_2-way'!$G352)</f>
        <v>1.7272727272727273</v>
      </c>
      <c r="F353" s="44">
        <f>IF(OR($A353="",$B353=""),"",'MPTO_working_2-way'!D352)</f>
        <v>2.3875968992248064</v>
      </c>
      <c r="G353" s="46">
        <f>IF(OR($A353="",$B353=""),"",'MPTO_working_2-way'!E352)</f>
        <v>1.7206703910614525</v>
      </c>
      <c r="H353" s="44">
        <f>IF(OR($A353="",$B353=""),"",'OddsRatio_working_2-way'!M352)</f>
        <v>2.3879735545878726</v>
      </c>
      <c r="I353" s="44">
        <f>IF(OR($A353="",$B353=""),"",'OddsRatio_working_2-way'!N352)</f>
        <v>1.7204748222288193</v>
      </c>
      <c r="J353" s="44">
        <f>IF('Log_working_2-way'!$D352="","",A353^('Log_working_2-way'!$D352))</f>
        <v>2.3937530589126359</v>
      </c>
      <c r="K353" s="46">
        <f>IF('Log_working_2-way'!$D352="","",B353^('Log_working_2-way'!$D352))</f>
        <v>1.7174872145429791</v>
      </c>
      <c r="L353" s="53">
        <f t="shared" si="62"/>
        <v>0.42105263157894729</v>
      </c>
      <c r="M353" s="53">
        <f t="shared" si="63"/>
        <v>0.57894736842105265</v>
      </c>
      <c r="N353" s="54">
        <v>450</v>
      </c>
      <c r="O353" s="54">
        <f t="shared" si="64"/>
        <v>255.19480519480518</v>
      </c>
      <c r="P353" s="54">
        <f t="shared" si="65"/>
        <v>182.14285714285714</v>
      </c>
      <c r="Q353" s="54">
        <f t="shared" si="66"/>
        <v>267.85714285714283</v>
      </c>
      <c r="R353" s="54">
        <f t="shared" si="67"/>
        <v>194.80519480519482</v>
      </c>
      <c r="S353" s="55">
        <f t="shared" si="68"/>
        <v>-12.662337662337649</v>
      </c>
      <c r="T353" s="55">
        <f t="shared" si="69"/>
        <v>-12.662337662337677</v>
      </c>
      <c r="U353" t="s">
        <v>63</v>
      </c>
      <c r="V353" t="s">
        <v>153</v>
      </c>
      <c r="W353" t="s">
        <v>315</v>
      </c>
      <c r="X353" s="81">
        <v>44215</v>
      </c>
      <c r="Y353" s="57" t="s">
        <v>420</v>
      </c>
    </row>
    <row r="354" spans="1:25" ht="15" x14ac:dyDescent="0.25">
      <c r="A354">
        <v>2.4500000000000002</v>
      </c>
      <c r="B354">
        <v>1.61</v>
      </c>
      <c r="C354" s="43">
        <f t="shared" si="53"/>
        <v>2.9281277728482547E-2</v>
      </c>
      <c r="D354" s="44">
        <f>IF(OR($A354="",$B354=""),"",A354*'MPTO_working_2-way'!$G353)</f>
        <v>2.5217391304347823</v>
      </c>
      <c r="E354" s="46">
        <f>IF(OR($A354="",$B354=""),"",B354*'MPTO_working_2-way'!$G353)</f>
        <v>1.657142857142857</v>
      </c>
      <c r="F354" s="44">
        <f>IF(OR($A354="",$B354=""),"",'MPTO_working_2-way'!D353)</f>
        <v>2.5411499436302138</v>
      </c>
      <c r="G354" s="46">
        <f>IF(OR($A354="",$B354=""),"",'MPTO_working_2-way'!E353)</f>
        <v>1.6488661302121432</v>
      </c>
      <c r="H354" s="44">
        <f>IF(OR($A354="",$B354=""),"",'OddsRatio_working_2-way'!M353)</f>
        <v>2.5417681992854404</v>
      </c>
      <c r="I354" s="44">
        <f>IF(OR($A354="",$B354=""),"",'OddsRatio_working_2-way'!N353)</f>
        <v>1.648605932113185</v>
      </c>
      <c r="J354" s="44">
        <f>IF('Log_working_2-way'!$D353="","",A354^('Log_working_2-way'!$D353))</f>
        <v>2.5507436683605564</v>
      </c>
      <c r="K354" s="46">
        <f>IF('Log_working_2-way'!$D353="","",B354^('Log_working_2-way'!$D353))</f>
        <v>1.6448518993839698</v>
      </c>
      <c r="L354" s="53">
        <f t="shared" si="62"/>
        <v>0.39655172413793111</v>
      </c>
      <c r="M354" s="53">
        <f t="shared" si="63"/>
        <v>0.60344827586206906</v>
      </c>
      <c r="N354" s="54">
        <v>451</v>
      </c>
      <c r="O354" s="54">
        <f t="shared" si="64"/>
        <v>266.91836734693874</v>
      </c>
      <c r="P354" s="54">
        <f t="shared" si="65"/>
        <v>170.87577639751552</v>
      </c>
      <c r="Q354" s="54">
        <f t="shared" si="66"/>
        <v>280.12422360248445</v>
      </c>
      <c r="R354" s="54">
        <f t="shared" si="67"/>
        <v>184.08163265306121</v>
      </c>
      <c r="S354" s="55">
        <f t="shared" si="68"/>
        <v>-13.205856255545712</v>
      </c>
      <c r="T354" s="55">
        <f t="shared" si="69"/>
        <v>-13.205856255545683</v>
      </c>
      <c r="U354" t="s">
        <v>55</v>
      </c>
      <c r="V354" t="s">
        <v>59</v>
      </c>
      <c r="W354" t="s">
        <v>315</v>
      </c>
      <c r="X354" s="81">
        <v>44215</v>
      </c>
      <c r="Y354" s="67" t="s">
        <v>420</v>
      </c>
    </row>
    <row r="355" spans="1:25" ht="15" x14ac:dyDescent="0.25">
      <c r="A355">
        <v>2.3199999999999998</v>
      </c>
      <c r="B355">
        <v>1.67</v>
      </c>
      <c r="C355" s="43">
        <f t="shared" si="53"/>
        <v>2.9836877968201669E-2</v>
      </c>
      <c r="D355" s="44">
        <f>IF(OR($A355="",$B355=""),"",A355*'MPTO_working_2-way'!$G354)</f>
        <v>2.3892215568862278</v>
      </c>
      <c r="E355" s="46">
        <f>IF(OR($A355="",$B355=""),"",B355*'MPTO_working_2-way'!$G354)</f>
        <v>1.7198275862068968</v>
      </c>
      <c r="F355" s="44">
        <f>IF(OR($A355="",$B355=""),"",'MPTO_working_2-way'!D354)</f>
        <v>2.4031757846421042</v>
      </c>
      <c r="G355" s="46">
        <f>IF(OR($A355="",$B355=""),"",'MPTO_working_2-way'!E354)</f>
        <v>1.7126690831933518</v>
      </c>
      <c r="H355" s="44">
        <f>IF(OR($A355="",$B355=""),"",'OddsRatio_working_2-way'!M354)</f>
        <v>2.4036200531950747</v>
      </c>
      <c r="I355" s="44">
        <f>IF(OR($A355="",$B355=""),"",'OddsRatio_working_2-way'!N354)</f>
        <v>1.7124435118490151</v>
      </c>
      <c r="J355" s="44">
        <f>IF('Log_working_2-way'!$D354="","",A355^('Log_working_2-way'!$D354))</f>
        <v>2.4100386743042619</v>
      </c>
      <c r="K355" s="46">
        <f>IF('Log_working_2-way'!$D354="","",B355^('Log_working_2-way'!$D354))</f>
        <v>1.7092004057926933</v>
      </c>
      <c r="L355" s="53">
        <f t="shared" si="62"/>
        <v>0.41854636591478689</v>
      </c>
      <c r="M355" s="53">
        <f t="shared" si="63"/>
        <v>0.581453634085213</v>
      </c>
      <c r="N355" s="54">
        <v>452</v>
      </c>
      <c r="O355" s="54">
        <f t="shared" si="64"/>
        <v>257.17241379310343</v>
      </c>
      <c r="P355" s="54">
        <f t="shared" si="65"/>
        <v>181.34131736526942</v>
      </c>
      <c r="Q355" s="54">
        <f t="shared" si="66"/>
        <v>270.65868263473055</v>
      </c>
      <c r="R355" s="54">
        <f t="shared" si="67"/>
        <v>194.82758620689657</v>
      </c>
      <c r="S355" s="55">
        <f t="shared" si="68"/>
        <v>-13.486268841627123</v>
      </c>
      <c r="T355" s="55">
        <f t="shared" si="69"/>
        <v>-13.486268841627151</v>
      </c>
      <c r="U355" t="s">
        <v>179</v>
      </c>
      <c r="V355" t="s">
        <v>155</v>
      </c>
      <c r="W355" t="s">
        <v>315</v>
      </c>
      <c r="X355" s="81">
        <v>44215</v>
      </c>
      <c r="Y355" s="57" t="s">
        <v>428</v>
      </c>
    </row>
    <row r="356" spans="1:25" ht="15" x14ac:dyDescent="0.25">
      <c r="A356">
        <v>2.85</v>
      </c>
      <c r="B356">
        <v>1.46</v>
      </c>
      <c r="C356" s="43">
        <f t="shared" si="53"/>
        <v>3.580869983177104E-2</v>
      </c>
      <c r="D356" s="44">
        <f>IF(OR($A356="",$B356=""),"",A356*'MPTO_working_2-way'!$G355)</f>
        <v>2.9520547945205475</v>
      </c>
      <c r="E356" s="46">
        <f>IF(OR($A356="",$B356=""),"",B356*'MPTO_working_2-way'!$G355)</f>
        <v>1.5122807017543858</v>
      </c>
      <c r="F356" s="44">
        <f>IF(OR($A356="",$B356=""),"",'MPTO_working_2-way'!D355)</f>
        <v>3.0032479249368453</v>
      </c>
      <c r="G356" s="46">
        <f>IF(OR($A356="",$B356=""),"",'MPTO_working_2-way'!E355)</f>
        <v>1.4991893352549088</v>
      </c>
      <c r="H356" s="44">
        <f>IF(OR($A356="",$B356=""),"",'OddsRatio_working_2-way'!M355)</f>
        <v>3.0054274183910965</v>
      </c>
      <c r="I356" s="44">
        <f>IF(OR($A356="",$B356=""),"",'OddsRatio_working_2-way'!N355)</f>
        <v>1.498646817545894</v>
      </c>
      <c r="J356" s="44">
        <f>IF('Log_working_2-way'!$D355="","",A356^('Log_working_2-way'!$D355))</f>
        <v>3.0298606496844371</v>
      </c>
      <c r="K356" s="46">
        <f>IF('Log_working_2-way'!$D355="","",B356^('Log_working_2-way'!$D355))</f>
        <v>1.4926446552649015</v>
      </c>
      <c r="L356" s="53">
        <f t="shared" si="62"/>
        <v>0.33874709976798151</v>
      </c>
      <c r="M356" s="53">
        <f t="shared" si="63"/>
        <v>0.66125290023201866</v>
      </c>
      <c r="N356" s="54">
        <v>453</v>
      </c>
      <c r="O356" s="54">
        <f t="shared" si="64"/>
        <v>294.05263157894734</v>
      </c>
      <c r="P356" s="54">
        <f t="shared" si="65"/>
        <v>142.72602739726025</v>
      </c>
      <c r="Q356" s="54">
        <f t="shared" si="66"/>
        <v>310.27397260273972</v>
      </c>
      <c r="R356" s="54">
        <f t="shared" si="67"/>
        <v>158.94736842105263</v>
      </c>
      <c r="S356" s="55">
        <f t="shared" si="68"/>
        <v>-16.221341023792377</v>
      </c>
      <c r="T356" s="55">
        <f t="shared" si="69"/>
        <v>-16.221341023792377</v>
      </c>
      <c r="U356" t="s">
        <v>58</v>
      </c>
      <c r="V356" t="s">
        <v>158</v>
      </c>
      <c r="W356" t="s">
        <v>412</v>
      </c>
      <c r="X356" s="81">
        <v>44215</v>
      </c>
      <c r="Y356" s="57" t="s">
        <v>417</v>
      </c>
    </row>
    <row r="357" spans="1:25" ht="15" x14ac:dyDescent="0.25">
      <c r="A357">
        <v>1.79</v>
      </c>
      <c r="B357">
        <v>2.09</v>
      </c>
      <c r="C357" s="43">
        <f t="shared" si="53"/>
        <v>3.7128117398625982E-2</v>
      </c>
      <c r="D357" s="44">
        <f>IF(OR($A357="",$B357=""),"",A357*'MPTO_working_2-way'!$G356)</f>
        <v>1.8564593301435406</v>
      </c>
      <c r="E357" s="46">
        <f>IF(OR($A357="",$B357=""),"",B357*'MPTO_working_2-way'!$G356)</f>
        <v>2.1675977653631282</v>
      </c>
      <c r="F357" s="44">
        <f>IF(OR($A357="",$B357=""),"",'MPTO_working_2-way'!D356)</f>
        <v>1.8515255747197545</v>
      </c>
      <c r="G357" s="46">
        <f>IF(OR($A357="",$B357=""),"",'MPTO_working_2-way'!E356)</f>
        <v>2.1743628490889537</v>
      </c>
      <c r="H357" s="44">
        <f>IF(OR($A357="",$B357=""),"",'OddsRatio_working_2-way'!M356)</f>
        <v>1.8513346241060764</v>
      </c>
      <c r="I357" s="44">
        <f>IF(OR($A357="",$B357=""),"",'OddsRatio_working_2-way'!N356)</f>
        <v>2.1746262535134471</v>
      </c>
      <c r="J357" s="44">
        <f>IF('Log_working_2-way'!$D356="","",A357^('Log_working_2-way'!$D356))</f>
        <v>1.8490885498780329</v>
      </c>
      <c r="K357" s="46">
        <f>IF('Log_working_2-way'!$D356="","",B357^('Log_working_2-way'!$D356))</f>
        <v>2.177733465070919</v>
      </c>
      <c r="L357" s="53">
        <f t="shared" si="62"/>
        <v>0.53865979381443296</v>
      </c>
      <c r="M357" s="53">
        <f t="shared" si="63"/>
        <v>0.46134020618556709</v>
      </c>
      <c r="N357" s="54">
        <v>454</v>
      </c>
      <c r="O357" s="54">
        <f t="shared" si="64"/>
        <v>200.36871508379886</v>
      </c>
      <c r="P357" s="54">
        <f t="shared" si="65"/>
        <v>236.77511961722485</v>
      </c>
      <c r="Q357" s="54">
        <f t="shared" si="66"/>
        <v>217.22488038277515</v>
      </c>
      <c r="R357" s="54">
        <f t="shared" si="67"/>
        <v>253.63128491620111</v>
      </c>
      <c r="S357" s="55">
        <f t="shared" si="68"/>
        <v>-16.856165298976293</v>
      </c>
      <c r="T357" s="55">
        <f t="shared" si="69"/>
        <v>-16.856165298976265</v>
      </c>
      <c r="U357" t="s">
        <v>130</v>
      </c>
      <c r="V357" t="s">
        <v>64</v>
      </c>
      <c r="W357" t="s">
        <v>316</v>
      </c>
      <c r="X357" s="81">
        <v>44215</v>
      </c>
      <c r="Y357" s="57" t="s">
        <v>416</v>
      </c>
    </row>
    <row r="358" spans="1:25" ht="15" x14ac:dyDescent="0.25">
      <c r="A358">
        <v>1.82</v>
      </c>
      <c r="B358">
        <v>2.04</v>
      </c>
      <c r="C358" s="43">
        <f t="shared" si="53"/>
        <v>3.9646627881921859E-2</v>
      </c>
      <c r="D358" s="44">
        <f>IF(OR($A358="",$B358=""),"",A358*'MPTO_working_2-way'!$G357)</f>
        <v>1.8921568627450978</v>
      </c>
      <c r="E358" s="46">
        <f>IF(OR($A358="",$B358=""),"",B358*'MPTO_working_2-way'!$G357)</f>
        <v>2.1208791208791204</v>
      </c>
      <c r="F358" s="44">
        <f>IF(OR($A358="",$B358=""),"",'MPTO_working_2-way'!D357)</f>
        <v>1.8881204231082178</v>
      </c>
      <c r="G358" s="46">
        <f>IF(OR($A358="",$B358=""),"",'MPTO_working_2-way'!E357)</f>
        <v>2.1259734310581764</v>
      </c>
      <c r="H358" s="44">
        <f>IF(OR($A358="",$B358=""),"",'OddsRatio_working_2-way'!M357)</f>
        <v>1.8879535677396304</v>
      </c>
      <c r="I358" s="44">
        <f>IF(OR($A358="",$B358=""),"",'OddsRatio_working_2-way'!N357)</f>
        <v>2.1261850127429458</v>
      </c>
      <c r="J358" s="44">
        <f>IF('Log_working_2-way'!$D357="","",A358^('Log_working_2-way'!$D357))</f>
        <v>1.8861114249769011</v>
      </c>
      <c r="K358" s="46">
        <f>IF('Log_working_2-way'!$D357="","",B358^('Log_working_2-way'!$D357))</f>
        <v>2.1285262460371768</v>
      </c>
      <c r="L358" s="53">
        <f t="shared" si="62"/>
        <v>0.52849740932642497</v>
      </c>
      <c r="M358" s="53">
        <f t="shared" si="63"/>
        <v>0.47150259067357525</v>
      </c>
      <c r="N358" s="54">
        <v>455</v>
      </c>
      <c r="O358" s="54">
        <f t="shared" si="64"/>
        <v>205</v>
      </c>
      <c r="P358" s="54">
        <f t="shared" si="65"/>
        <v>231.9607843137255</v>
      </c>
      <c r="Q358" s="54">
        <f t="shared" si="66"/>
        <v>223.0392156862745</v>
      </c>
      <c r="R358" s="54">
        <f t="shared" si="67"/>
        <v>249.99999999999997</v>
      </c>
      <c r="S358" s="55">
        <f t="shared" si="68"/>
        <v>-18.039215686274503</v>
      </c>
      <c r="T358" s="55">
        <f t="shared" si="69"/>
        <v>-18.039215686274474</v>
      </c>
      <c r="U358" t="s">
        <v>165</v>
      </c>
      <c r="V358" t="s">
        <v>66</v>
      </c>
      <c r="W358" t="s">
        <v>316</v>
      </c>
      <c r="X358" s="81">
        <v>44215</v>
      </c>
      <c r="Y358" s="57" t="s">
        <v>423</v>
      </c>
    </row>
    <row r="359" spans="1:25" ht="15" x14ac:dyDescent="0.25">
      <c r="A359">
        <v>2.08</v>
      </c>
      <c r="B359">
        <v>1.79</v>
      </c>
      <c r="C359" s="43">
        <f t="shared" si="53"/>
        <v>3.9428448646325664E-2</v>
      </c>
      <c r="D359" s="44">
        <f>IF(OR($A359="",$B359=""),"",A359*'MPTO_working_2-way'!$G358)</f>
        <v>2.1620111731843576</v>
      </c>
      <c r="E359" s="46">
        <f>IF(OR($A359="",$B359=""),"",B359*'MPTO_working_2-way'!$G358)</f>
        <v>1.8605769230769229</v>
      </c>
      <c r="F359" s="44">
        <f>IF(OR($A359="",$B359=""),"",'MPTO_working_2-way'!D358)</f>
        <v>2.1689385995572641</v>
      </c>
      <c r="G359" s="46">
        <f>IF(OR($A359="",$B359=""),"",'MPTO_working_2-way'!E358)</f>
        <v>1.8554769261437256</v>
      </c>
      <c r="H359" s="44">
        <f>IF(OR($A359="",$B359=""),"",'OddsRatio_working_2-way'!M358)</f>
        <v>2.1692256444309357</v>
      </c>
      <c r="I359" s="44">
        <f>IF(OR($A359="",$B359=""),"",'OddsRatio_working_2-way'!N358)</f>
        <v>1.8552669065744805</v>
      </c>
      <c r="J359" s="44">
        <f>IF('Log_working_2-way'!$D358="","",A359^('Log_working_2-way'!$D358))</f>
        <v>2.1724139714397546</v>
      </c>
      <c r="K359" s="46">
        <f>IF('Log_working_2-way'!$D358="","",B359^('Log_working_2-way'!$D358))</f>
        <v>1.8529410467292624</v>
      </c>
      <c r="L359" s="53">
        <f t="shared" si="62"/>
        <v>0.46253229974160204</v>
      </c>
      <c r="M359" s="53">
        <f t="shared" si="63"/>
        <v>0.53746770025839796</v>
      </c>
      <c r="N359" s="54">
        <v>456</v>
      </c>
      <c r="O359" s="54">
        <f t="shared" si="64"/>
        <v>236.76923076923075</v>
      </c>
      <c r="P359" s="54">
        <f t="shared" si="65"/>
        <v>201.25139664804468</v>
      </c>
      <c r="Q359" s="54">
        <f t="shared" si="66"/>
        <v>254.7486033519553</v>
      </c>
      <c r="R359" s="54">
        <f t="shared" si="67"/>
        <v>219.2307692307692</v>
      </c>
      <c r="S359" s="55">
        <f t="shared" si="68"/>
        <v>-17.979372582724551</v>
      </c>
      <c r="T359" s="55">
        <f t="shared" si="69"/>
        <v>-17.979372582724523</v>
      </c>
      <c r="U359" t="s">
        <v>126</v>
      </c>
      <c r="V359" t="s">
        <v>169</v>
      </c>
      <c r="W359" t="s">
        <v>316</v>
      </c>
      <c r="X359" s="81">
        <v>44215</v>
      </c>
      <c r="Y359" s="57" t="s">
        <v>434</v>
      </c>
    </row>
    <row r="360" spans="1:25" ht="15" x14ac:dyDescent="0.25">
      <c r="A360">
        <v>1.96</v>
      </c>
      <c r="B360">
        <v>1.89</v>
      </c>
      <c r="C360" s="43">
        <f t="shared" ref="C360:C423" si="70">IF(OR($A360="",$B360=""),"",(1/A360)+(1/B360)-1)</f>
        <v>3.9304610733182255E-2</v>
      </c>
      <c r="D360" s="44">
        <f>IF(OR($A360="",$B360=""),"",A360*'MPTO_working_2-way'!$G359)</f>
        <v>2.0370370370370372</v>
      </c>
      <c r="E360" s="46">
        <f>IF(OR($A360="",$B360=""),"",B360*'MPTO_working_2-way'!$G359)</f>
        <v>1.9642857142857144</v>
      </c>
      <c r="F360" s="44">
        <f>IF(OR($A360="",$B360=""),"",'MPTO_working_2-way'!D359)</f>
        <v>2.0385208012326657</v>
      </c>
      <c r="G360" s="46">
        <f>IF(OR($A360="",$B360=""),"",'MPTO_working_2-way'!E359)</f>
        <v>1.9629080118694364</v>
      </c>
      <c r="H360" s="44">
        <f>IF(OR($A360="",$B360=""),"",'OddsRatio_working_2-way'!M359)</f>
        <v>2.0385815737789974</v>
      </c>
      <c r="I360" s="44">
        <f>IF(OR($A360="",$B360=""),"",'OddsRatio_working_2-way'!N359)</f>
        <v>1.9628516673576117</v>
      </c>
      <c r="J360" s="44">
        <f>IF('Log_working_2-way'!$D359="","",A360^('Log_working_2-way'!$D359))</f>
        <v>2.0392611823308071</v>
      </c>
      <c r="K360" s="46">
        <f>IF('Log_working_2-way'!$D359="","",B360^('Log_working_2-way'!$D359))</f>
        <v>1.9622220256096747</v>
      </c>
      <c r="L360" s="53">
        <f t="shared" si="62"/>
        <v>0.49090909090909085</v>
      </c>
      <c r="M360" s="53">
        <f t="shared" si="63"/>
        <v>0.50909090909090904</v>
      </c>
      <c r="N360" s="54">
        <v>457</v>
      </c>
      <c r="O360" s="54">
        <f t="shared" si="64"/>
        <v>223.83673469387756</v>
      </c>
      <c r="P360" s="54">
        <f t="shared" si="65"/>
        <v>215.20105820105817</v>
      </c>
      <c r="Q360" s="54">
        <f t="shared" si="66"/>
        <v>241.79894179894183</v>
      </c>
      <c r="R360" s="54">
        <f t="shared" si="67"/>
        <v>233.16326530612244</v>
      </c>
      <c r="S360" s="55">
        <f t="shared" si="68"/>
        <v>-17.962207105064266</v>
      </c>
      <c r="T360" s="55">
        <f t="shared" si="69"/>
        <v>-17.962207105064266</v>
      </c>
      <c r="U360" t="s">
        <v>331</v>
      </c>
      <c r="V360" t="s">
        <v>382</v>
      </c>
      <c r="W360" t="s">
        <v>413</v>
      </c>
      <c r="X360" s="81">
        <v>44216</v>
      </c>
      <c r="Y360" s="57" t="s">
        <v>417</v>
      </c>
    </row>
    <row r="361" spans="1:25" ht="15" x14ac:dyDescent="0.25">
      <c r="A361">
        <v>1.71</v>
      </c>
      <c r="B361">
        <v>2.17</v>
      </c>
      <c r="C361" s="43">
        <f t="shared" si="70"/>
        <v>4.5624814724984475E-2</v>
      </c>
      <c r="D361" s="44">
        <f>IF(OR($A361="",$B361=""),"",A361*'MPTO_working_2-way'!$G360)</f>
        <v>1.7880184331797233</v>
      </c>
      <c r="E361" s="46">
        <f>IF(OR($A361="",$B361=""),"",B361*'MPTO_working_2-way'!$G360)</f>
        <v>2.269005847953216</v>
      </c>
      <c r="F361" s="44">
        <f>IF(OR($A361="",$B361=""),"",'MPTO_working_2-way'!D360)</f>
        <v>1.7794135277051812</v>
      </c>
      <c r="G361" s="46">
        <f>IF(OR($A361="",$B361=""),"",'MPTO_working_2-way'!E360)</f>
        <v>2.2830159657919831</v>
      </c>
      <c r="H361" s="44">
        <f>IF(OR($A361="",$B361=""),"",'OddsRatio_working_2-way'!M360)</f>
        <v>1.7789978221006826</v>
      </c>
      <c r="I361" s="44">
        <f>IF(OR($A361="",$B361=""),"",'OddsRatio_working_2-way'!N360)</f>
        <v>2.283700636419435</v>
      </c>
      <c r="J361" s="44">
        <f>IF('Log_working_2-way'!$D360="","",A361^('Log_working_2-way'!$D360))</f>
        <v>1.7750597125209804</v>
      </c>
      <c r="K361" s="46">
        <f>IF('Log_working_2-way'!$D360="","",B361^('Log_working_2-way'!$D360))</f>
        <v>2.2902231709951497</v>
      </c>
      <c r="L361" s="53">
        <f t="shared" si="62"/>
        <v>0.55927835051546393</v>
      </c>
      <c r="M361" s="53">
        <f t="shared" si="63"/>
        <v>0.44072164948453613</v>
      </c>
      <c r="N361" s="54">
        <v>458</v>
      </c>
      <c r="O361" s="54">
        <f t="shared" si="64"/>
        <v>190.16374269005843</v>
      </c>
      <c r="P361" s="54">
        <f t="shared" si="65"/>
        <v>246.94009216589862</v>
      </c>
      <c r="Q361" s="54">
        <f t="shared" si="66"/>
        <v>211.05990783410138</v>
      </c>
      <c r="R361" s="54">
        <f t="shared" si="67"/>
        <v>267.83625730994152</v>
      </c>
      <c r="S361" s="55">
        <f t="shared" si="68"/>
        <v>-20.896165144042953</v>
      </c>
      <c r="T361" s="55">
        <f t="shared" si="69"/>
        <v>-20.896165144042897</v>
      </c>
      <c r="U361" t="s">
        <v>330</v>
      </c>
      <c r="V361" t="s">
        <v>378</v>
      </c>
      <c r="W361" t="s">
        <v>413</v>
      </c>
      <c r="X361" s="81">
        <v>44216</v>
      </c>
      <c r="Y361" s="57" t="s">
        <v>434</v>
      </c>
    </row>
    <row r="362" spans="1:25" ht="15" x14ac:dyDescent="0.25">
      <c r="A362">
        <v>1.85</v>
      </c>
      <c r="B362">
        <v>2.0099999999999998</v>
      </c>
      <c r="C362" s="43">
        <f t="shared" si="70"/>
        <v>3.80529783514858E-2</v>
      </c>
      <c r="D362" s="44">
        <f>IF(OR($A362="",$B362=""),"",A362*'MPTO_working_2-way'!$G361)</f>
        <v>1.9203980099502489</v>
      </c>
      <c r="E362" s="46">
        <f>IF(OR($A362="",$B362=""),"",B362*'MPTO_working_2-way'!$G361)</f>
        <v>2.086486486486486</v>
      </c>
      <c r="F362" s="44">
        <f>IF(OR($A362="",$B362=""),"",'MPTO_working_2-way'!D361)</f>
        <v>1.9174938764986464</v>
      </c>
      <c r="G362" s="46">
        <f>IF(OR($A362="",$B362=""),"",'MPTO_working_2-way'!E361)</f>
        <v>2.0899255304201207</v>
      </c>
      <c r="H362" s="44">
        <f>IF(OR($A362="",$B362=""),"",'OddsRatio_working_2-way'!M361)</f>
        <v>1.91737896118008</v>
      </c>
      <c r="I362" s="44">
        <f>IF(OR($A362="",$B362=""),"",'OddsRatio_working_2-way'!N361)</f>
        <v>2.0900620597551534</v>
      </c>
      <c r="J362" s="44">
        <f>IF('Log_working_2-way'!$D361="","",A362^('Log_working_2-way'!$D361))</f>
        <v>1.9160544641822177</v>
      </c>
      <c r="K362" s="46">
        <f>IF('Log_working_2-way'!$D361="","",B362^('Log_working_2-way'!$D361))</f>
        <v>2.0916381493676872</v>
      </c>
      <c r="L362" s="53">
        <f t="shared" si="62"/>
        <v>0.52072538860103623</v>
      </c>
      <c r="M362" s="53">
        <f t="shared" si="63"/>
        <v>0.47927461139896382</v>
      </c>
      <c r="N362" s="54">
        <v>459</v>
      </c>
      <c r="O362" s="54">
        <f t="shared" si="64"/>
        <v>210.8918918918919</v>
      </c>
      <c r="P362" s="54">
        <f t="shared" si="65"/>
        <v>230.64179104477611</v>
      </c>
      <c r="Q362" s="54">
        <f t="shared" si="66"/>
        <v>228.35820895522392</v>
      </c>
      <c r="R362" s="54">
        <f t="shared" si="67"/>
        <v>248.10810810810807</v>
      </c>
      <c r="S362" s="55">
        <f t="shared" si="68"/>
        <v>-17.466317063332014</v>
      </c>
      <c r="T362" s="55">
        <f t="shared" si="69"/>
        <v>-17.466317063331957</v>
      </c>
      <c r="U362" t="s">
        <v>376</v>
      </c>
      <c r="V362" t="s">
        <v>403</v>
      </c>
      <c r="W362" t="s">
        <v>413</v>
      </c>
      <c r="X362" s="81">
        <v>44216</v>
      </c>
      <c r="Y362" s="57" t="s">
        <v>426</v>
      </c>
    </row>
    <row r="363" spans="1:25" ht="15" x14ac:dyDescent="0.25">
      <c r="A363">
        <v>1.67</v>
      </c>
      <c r="B363">
        <v>2.2599999999999998</v>
      </c>
      <c r="C363" s="43">
        <f t="shared" si="70"/>
        <v>4.1280271315775607E-2</v>
      </c>
      <c r="D363" s="44">
        <f>IF(OR($A363="",$B363=""),"",A363*'MPTO_working_2-way'!$G362)</f>
        <v>1.7389380530973453</v>
      </c>
      <c r="E363" s="46">
        <f>IF(OR($A363="",$B363=""),"",B363*'MPTO_working_2-way'!$G362)</f>
        <v>2.3532934131736525</v>
      </c>
      <c r="F363" s="44">
        <f>IF(OR($A363="",$B363=""),"",'MPTO_working_2-way'!D362)</f>
        <v>1.7296182576417214</v>
      </c>
      <c r="G363" s="46">
        <f>IF(OR($A363="",$B363=""),"",'MPTO_working_2-way'!E362)</f>
        <v>2.3705797374536774</v>
      </c>
      <c r="H363" s="44">
        <f>IF(OR($A363="",$B363=""),"",'OddsRatio_working_2-way'!M362)</f>
        <v>1.729209182433979</v>
      </c>
      <c r="I363" s="44">
        <f>IF(OR($A363="",$B363=""),"",'OddsRatio_working_2-way'!N362)</f>
        <v>2.3713486117415123</v>
      </c>
      <c r="J363" s="44">
        <f>IF('Log_working_2-way'!$D362="","",A363^('Log_working_2-way'!$D362))</f>
        <v>1.7249569996766947</v>
      </c>
      <c r="K363" s="46">
        <f>IF('Log_working_2-way'!$D362="","",B363^('Log_working_2-way'!$D362))</f>
        <v>2.3793921576668016</v>
      </c>
      <c r="L363" s="53">
        <f t="shared" si="62"/>
        <v>0.57506361323155208</v>
      </c>
      <c r="M363" s="53">
        <f t="shared" si="63"/>
        <v>0.42493638676844786</v>
      </c>
      <c r="N363" s="54">
        <v>460</v>
      </c>
      <c r="O363" s="54">
        <f t="shared" si="64"/>
        <v>184.55089820359279</v>
      </c>
      <c r="P363" s="54">
        <f t="shared" si="65"/>
        <v>256.46017699115043</v>
      </c>
      <c r="Q363" s="54">
        <f t="shared" si="66"/>
        <v>203.53982300884957</v>
      </c>
      <c r="R363" s="54">
        <f t="shared" si="67"/>
        <v>275.44910179640721</v>
      </c>
      <c r="S363" s="55">
        <f t="shared" si="68"/>
        <v>-18.988924805256772</v>
      </c>
      <c r="T363" s="55">
        <f t="shared" si="69"/>
        <v>-18.988924805256772</v>
      </c>
      <c r="U363" t="s">
        <v>377</v>
      </c>
      <c r="V363" t="s">
        <v>329</v>
      </c>
      <c r="W363" t="s">
        <v>413</v>
      </c>
      <c r="X363" s="81">
        <v>44216</v>
      </c>
      <c r="Y363" s="57" t="s">
        <v>427</v>
      </c>
    </row>
    <row r="364" spans="1:25" ht="15" x14ac:dyDescent="0.25">
      <c r="A364">
        <v>1.56</v>
      </c>
      <c r="B364">
        <v>2.5</v>
      </c>
      <c r="C364" s="43">
        <f t="shared" si="70"/>
        <v>4.102564102564088E-2</v>
      </c>
      <c r="D364" s="44">
        <f>IF(OR($A364="",$B364=""),"",A364*'MPTO_working_2-way'!$G363)</f>
        <v>1.6239999999999999</v>
      </c>
      <c r="E364" s="46">
        <f>IF(OR($A364="",$B364=""),"",B364*'MPTO_working_2-way'!$G363)</f>
        <v>2.6025641025641022</v>
      </c>
      <c r="F364" s="44">
        <f>IF(OR($A364="",$B364=""),"",'MPTO_working_2-way'!D363)</f>
        <v>1.6115702479338843</v>
      </c>
      <c r="G364" s="46">
        <f>IF(OR($A364="",$B364=""),"",'MPTO_working_2-way'!E363)</f>
        <v>2.6351351351351346</v>
      </c>
      <c r="H364" s="44">
        <f>IF(OR($A364="",$B364=""),"",'OddsRatio_working_2-way'!M363)</f>
        <v>1.6110100926607782</v>
      </c>
      <c r="I364" s="44">
        <f>IF(OR($A364="",$B364=""),"",'OddsRatio_working_2-way'!N363)</f>
        <v>2.6366341767699417</v>
      </c>
      <c r="J364" s="44">
        <f>IF('Log_working_2-way'!$D363="","",A364^('Log_working_2-way'!$D363))</f>
        <v>1.6053296303406839</v>
      </c>
      <c r="K364" s="46">
        <f>IF('Log_working_2-way'!$D363="","",B364^('Log_working_2-way'!$D363))</f>
        <v>2.6519924845520593</v>
      </c>
      <c r="L364" s="53">
        <f t="shared" si="62"/>
        <v>0.61576354679802958</v>
      </c>
      <c r="M364" s="53">
        <f t="shared" si="63"/>
        <v>0.38423645320197047</v>
      </c>
      <c r="N364" s="54">
        <v>461</v>
      </c>
      <c r="O364" s="54">
        <f t="shared" si="64"/>
        <v>165.48717948717945</v>
      </c>
      <c r="P364" s="54">
        <f t="shared" si="65"/>
        <v>276.60000000000002</v>
      </c>
      <c r="Q364" s="54">
        <f t="shared" si="66"/>
        <v>184.4</v>
      </c>
      <c r="R364" s="54">
        <f t="shared" si="67"/>
        <v>295.5128205128205</v>
      </c>
      <c r="S364" s="55">
        <f t="shared" si="68"/>
        <v>-18.912820512820559</v>
      </c>
      <c r="T364" s="55">
        <f t="shared" si="69"/>
        <v>-18.912820512820474</v>
      </c>
      <c r="U364" t="s">
        <v>383</v>
      </c>
      <c r="V364" t="s">
        <v>333</v>
      </c>
      <c r="W364" t="s">
        <v>413</v>
      </c>
      <c r="X364" s="81">
        <v>44216</v>
      </c>
      <c r="Y364" s="57" t="s">
        <v>429</v>
      </c>
    </row>
    <row r="365" spans="1:25" ht="15" x14ac:dyDescent="0.25">
      <c r="A365">
        <v>2.21</v>
      </c>
      <c r="B365">
        <v>1.74</v>
      </c>
      <c r="C365" s="43">
        <f t="shared" si="70"/>
        <v>2.720133146096626E-2</v>
      </c>
      <c r="D365" s="44">
        <f>IF(OR($A365="",$B365=""),"",A365*'MPTO_working_2-way'!$G364)</f>
        <v>2.2701149425287355</v>
      </c>
      <c r="E365" s="46">
        <f>IF(OR($A365="",$B365=""),"",B365*'MPTO_working_2-way'!$G364)</f>
        <v>1.7873303167420813</v>
      </c>
      <c r="F365" s="44">
        <f>IF(OR($A365="",$B365=""),"",'MPTO_working_2-way'!D364)</f>
        <v>2.2784855128281092</v>
      </c>
      <c r="G365" s="46">
        <f>IF(OR($A365="",$B365=""),"",'MPTO_working_2-way'!E364)</f>
        <v>1.7821754646150993</v>
      </c>
      <c r="H365" s="44">
        <f>IF(OR($A365="",$B365=""),"",'OddsRatio_working_2-way'!M364)</f>
        <v>2.2787240261820116</v>
      </c>
      <c r="I365" s="44">
        <f>IF(OR($A365="",$B365=""),"",'OddsRatio_working_2-way'!N364)</f>
        <v>1.7820295697311479</v>
      </c>
      <c r="J365" s="44">
        <f>IF('Log_working_2-way'!$D364="","",A365^('Log_working_2-way'!$D364))</f>
        <v>2.2825447620471673</v>
      </c>
      <c r="K365" s="46">
        <f>IF('Log_working_2-way'!$D364="","",B365^('Log_working_2-way'!$D364))</f>
        <v>1.7796998822901224</v>
      </c>
      <c r="L365" s="53">
        <f t="shared" si="62"/>
        <v>0.44050632911392407</v>
      </c>
      <c r="M365" s="53">
        <f t="shared" si="63"/>
        <v>0.55949367088607604</v>
      </c>
      <c r="N365" s="54">
        <v>462</v>
      </c>
      <c r="O365" s="54">
        <f t="shared" si="64"/>
        <v>252.9502262443439</v>
      </c>
      <c r="P365" s="54">
        <f t="shared" si="65"/>
        <v>196.48275862068965</v>
      </c>
      <c r="Q365" s="54">
        <f t="shared" si="66"/>
        <v>265.51724137931035</v>
      </c>
      <c r="R365" s="54">
        <f t="shared" si="67"/>
        <v>209.0497737556561</v>
      </c>
      <c r="S365" s="55">
        <f t="shared" si="68"/>
        <v>-12.567015134966454</v>
      </c>
      <c r="T365" s="55">
        <f t="shared" si="69"/>
        <v>-12.567015134966454</v>
      </c>
      <c r="U365" t="s">
        <v>341</v>
      </c>
      <c r="V365" t="s">
        <v>336</v>
      </c>
      <c r="W365" t="s">
        <v>410</v>
      </c>
      <c r="X365" s="81">
        <v>44216</v>
      </c>
      <c r="Y365" s="57" t="s">
        <v>428</v>
      </c>
    </row>
    <row r="366" spans="1:25" ht="15" x14ac:dyDescent="0.25">
      <c r="A366">
        <v>1.32</v>
      </c>
      <c r="B366">
        <v>3.59</v>
      </c>
      <c r="C366" s="43">
        <f t="shared" si="70"/>
        <v>3.6127289609183766E-2</v>
      </c>
      <c r="D366" s="44">
        <f>IF(OR($A366="",$B366=""),"",A366*'MPTO_working_2-way'!$G365)</f>
        <v>1.3676880222841226</v>
      </c>
      <c r="E366" s="46">
        <f>IF(OR($A366="",$B366=""),"",B366*'MPTO_working_2-way'!$G365)</f>
        <v>3.7196969696969697</v>
      </c>
      <c r="F366" s="44">
        <f>IF(OR($A366="",$B366=""),"",'MPTO_working_2-way'!D365)</f>
        <v>1.3522428946467298</v>
      </c>
      <c r="G366" s="46">
        <f>IF(OR($A366="",$B366=""),"",'MPTO_working_2-way'!E365)</f>
        <v>3.8389500972132207</v>
      </c>
      <c r="H366" s="44">
        <f>IF(OR($A366="",$B366=""),"",'OddsRatio_working_2-way'!M365)</f>
        <v>1.3514998201309978</v>
      </c>
      <c r="I366" s="44">
        <f>IF(OR($A366="",$B366=""),"",'OddsRatio_working_2-way'!N365)</f>
        <v>3.8449516691852601</v>
      </c>
      <c r="J366" s="44">
        <f>IF('Log_working_2-way'!$D365="","",A366^('Log_working_2-way'!$D365))</f>
        <v>1.3442968846507177</v>
      </c>
      <c r="K366" s="46">
        <f>IF('Log_working_2-way'!$D365="","",B366^('Log_working_2-way'!$D365))</f>
        <v>3.9044700796848626</v>
      </c>
      <c r="L366" s="53">
        <f t="shared" si="62"/>
        <v>0.73116089613034618</v>
      </c>
      <c r="M366" s="53">
        <f t="shared" si="63"/>
        <v>0.26883910386965376</v>
      </c>
      <c r="N366" s="54">
        <v>463</v>
      </c>
      <c r="O366" s="54">
        <f t="shared" si="64"/>
        <v>112.24242424242431</v>
      </c>
      <c r="P366" s="54">
        <f t="shared" si="65"/>
        <v>334.03064066852363</v>
      </c>
      <c r="Q366" s="54">
        <f t="shared" si="66"/>
        <v>128.96935933147634</v>
      </c>
      <c r="R366" s="54">
        <f t="shared" si="67"/>
        <v>350.75757575757575</v>
      </c>
      <c r="S366" s="55">
        <f t="shared" si="68"/>
        <v>-16.726935089052034</v>
      </c>
      <c r="T366" s="55">
        <f t="shared" si="69"/>
        <v>-16.72693508905212</v>
      </c>
      <c r="U366" t="s">
        <v>384</v>
      </c>
      <c r="V366" t="s">
        <v>319</v>
      </c>
      <c r="W366" t="s">
        <v>410</v>
      </c>
      <c r="X366" s="81">
        <v>44216</v>
      </c>
      <c r="Y366" s="57" t="s">
        <v>431</v>
      </c>
    </row>
    <row r="367" spans="1:25" ht="15" x14ac:dyDescent="0.25">
      <c r="A367">
        <v>1.87</v>
      </c>
      <c r="B367">
        <v>2.0499999999999998</v>
      </c>
      <c r="C367" s="43">
        <f t="shared" si="70"/>
        <v>2.2564236337550447E-2</v>
      </c>
      <c r="D367" s="44">
        <f>IF(OR($A367="",$B367=""),"",A367*'MPTO_working_2-way'!$G366)</f>
        <v>1.9121951219512194</v>
      </c>
      <c r="E367" s="46">
        <f>IF(OR($A367="",$B367=""),"",B367*'MPTO_working_2-way'!$G366)</f>
        <v>2.0962566844919781</v>
      </c>
      <c r="F367" s="44">
        <f>IF(OR($A367="",$B367=""),"",'MPTO_working_2-way'!D366)</f>
        <v>1.9103027282920144</v>
      </c>
      <c r="G367" s="46">
        <f>IF(OR($A367="",$B367=""),"",'MPTO_working_2-way'!E366)</f>
        <v>2.0985356507458599</v>
      </c>
      <c r="H367" s="44">
        <f>IF(OR($A367="",$B367=""),"",'OddsRatio_working_2-way'!M366)</f>
        <v>1.9102589898327997</v>
      </c>
      <c r="I367" s="44">
        <f>IF(OR($A367="",$B367=""),"",'OddsRatio_working_2-way'!N366)</f>
        <v>2.0985884360051026</v>
      </c>
      <c r="J367" s="44">
        <f>IF('Log_working_2-way'!$D366="","",A367^('Log_working_2-way'!$D366))</f>
        <v>1.9094064175923491</v>
      </c>
      <c r="K367" s="46">
        <f>IF('Log_working_2-way'!$D366="","",B367^('Log_working_2-way'!$D366))</f>
        <v>2.0996183671625008</v>
      </c>
      <c r="L367" s="53">
        <f t="shared" si="62"/>
        <v>0.52295918367346939</v>
      </c>
      <c r="M367" s="53">
        <f t="shared" si="63"/>
        <v>0.47704081632653073</v>
      </c>
      <c r="N367" s="54">
        <v>464</v>
      </c>
      <c r="O367" s="54">
        <f t="shared" si="64"/>
        <v>215.8716577540107</v>
      </c>
      <c r="P367" s="54">
        <f t="shared" si="65"/>
        <v>237.65853658536585</v>
      </c>
      <c r="Q367" s="54">
        <f t="shared" si="66"/>
        <v>226.34146341463418</v>
      </c>
      <c r="R367" s="54">
        <f t="shared" si="67"/>
        <v>248.12834224598927</v>
      </c>
      <c r="S367" s="55">
        <f t="shared" si="68"/>
        <v>-10.469805660623479</v>
      </c>
      <c r="T367" s="55">
        <f t="shared" si="69"/>
        <v>-10.469805660623422</v>
      </c>
      <c r="U367" t="s">
        <v>386</v>
      </c>
      <c r="V367" t="s">
        <v>385</v>
      </c>
      <c r="W367" t="s">
        <v>410</v>
      </c>
      <c r="X367" s="81">
        <v>44216</v>
      </c>
      <c r="Y367" s="57" t="s">
        <v>424</v>
      </c>
    </row>
    <row r="368" spans="1:25" ht="15" x14ac:dyDescent="0.25">
      <c r="A368">
        <v>1.64</v>
      </c>
      <c r="B368">
        <v>2.39</v>
      </c>
      <c r="C368" s="43">
        <f t="shared" si="70"/>
        <v>2.8166139401979873E-2</v>
      </c>
      <c r="D368" s="44">
        <f>IF(OR($A368="",$B368=""),"",A368*'MPTO_working_2-way'!$G367)</f>
        <v>1.6861924686192469</v>
      </c>
      <c r="E368" s="46">
        <f>IF(OR($A368="",$B368=""),"",B368*'MPTO_working_2-way'!$G367)</f>
        <v>2.4573170731707319</v>
      </c>
      <c r="F368" s="44">
        <f>IF(OR($A368="",$B368=""),"",'MPTO_working_2-way'!D367)</f>
        <v>1.6787733424704472</v>
      </c>
      <c r="G368" s="46">
        <f>IF(OR($A368="",$B368=""),"",'MPTO_working_2-way'!E367)</f>
        <v>2.4732458354366487</v>
      </c>
      <c r="H368" s="44">
        <f>IF(OR($A368="",$B368=""),"",'OddsRatio_working_2-way'!M367)</f>
        <v>1.6785511437439771</v>
      </c>
      <c r="I368" s="44">
        <f>IF(OR($A368="",$B368=""),"",'OddsRatio_working_2-way'!N367)</f>
        <v>2.4737282653189494</v>
      </c>
      <c r="J368" s="44">
        <f>IF('Log_working_2-way'!$D367="","",A368^('Log_working_2-way'!$D367))</f>
        <v>1.6751910363664311</v>
      </c>
      <c r="K368" s="46">
        <f>IF('Log_working_2-way'!$D367="","",B368^('Log_working_2-way'!$D367))</f>
        <v>2.4810623159062106</v>
      </c>
      <c r="L368" s="53">
        <f t="shared" si="62"/>
        <v>0.59305210918114148</v>
      </c>
      <c r="M368" s="53">
        <f t="shared" si="63"/>
        <v>0.40694789081885852</v>
      </c>
      <c r="N368" s="54">
        <v>465</v>
      </c>
      <c r="O368" s="54">
        <f t="shared" si="64"/>
        <v>181.46341463414629</v>
      </c>
      <c r="P368" s="54">
        <f t="shared" si="65"/>
        <v>270.43933054393312</v>
      </c>
      <c r="Q368" s="54">
        <f t="shared" si="66"/>
        <v>194.56066945606693</v>
      </c>
      <c r="R368" s="54">
        <f t="shared" si="67"/>
        <v>283.53658536585363</v>
      </c>
      <c r="S368" s="55">
        <f t="shared" si="68"/>
        <v>-13.097254821920643</v>
      </c>
      <c r="T368" s="55">
        <f t="shared" si="69"/>
        <v>-13.097254821920501</v>
      </c>
      <c r="U368" t="s">
        <v>335</v>
      </c>
      <c r="V368" t="s">
        <v>340</v>
      </c>
      <c r="W368" t="s">
        <v>410</v>
      </c>
      <c r="X368" s="81">
        <v>44216</v>
      </c>
      <c r="Y368" s="57" t="s">
        <v>420</v>
      </c>
    </row>
    <row r="369" spans="1:25" ht="15" x14ac:dyDescent="0.25">
      <c r="A369">
        <v>1.79</v>
      </c>
      <c r="B369">
        <v>2.12</v>
      </c>
      <c r="C369" s="43">
        <f t="shared" si="70"/>
        <v>3.0357331084642114E-2</v>
      </c>
      <c r="D369" s="44">
        <f>IF(OR($A369="",$B369=""),"",A369*'MPTO_working_2-way'!$G368)</f>
        <v>1.8443396226415094</v>
      </c>
      <c r="E369" s="46">
        <f>IF(OR($A369="",$B369=""),"",B369*'MPTO_working_2-way'!$G368)</f>
        <v>2.1843575418994412</v>
      </c>
      <c r="F369" s="44">
        <f>IF(OR($A369="",$B369=""),"",'MPTO_working_2-way'!D368)</f>
        <v>1.8399922420480992</v>
      </c>
      <c r="G369" s="46">
        <f>IF(OR($A369="",$B369=""),"",'MPTO_working_2-way'!E368)</f>
        <v>2.1904871854075272</v>
      </c>
      <c r="H369" s="44">
        <f>IF(OR($A369="",$B369=""),"",'OddsRatio_working_2-way'!M368)</f>
        <v>1.8398554297360612</v>
      </c>
      <c r="I369" s="44">
        <f>IF(OR($A369="",$B369=""),"",'OddsRatio_working_2-way'!N368)</f>
        <v>2.1906811155751749</v>
      </c>
      <c r="J369" s="44">
        <f>IF('Log_working_2-way'!$D368="","",A369^('Log_working_2-way'!$D368))</f>
        <v>1.8378863083703576</v>
      </c>
      <c r="K369" s="46">
        <f>IF('Log_working_2-way'!$D368="","",B369^('Log_working_2-way'!$D368))</f>
        <v>2.1934793420182777</v>
      </c>
      <c r="L369" s="53">
        <f t="shared" si="62"/>
        <v>0.5421994884910486</v>
      </c>
      <c r="M369" s="53">
        <f t="shared" si="63"/>
        <v>0.45780051150895146</v>
      </c>
      <c r="N369" s="54">
        <v>466</v>
      </c>
      <c r="O369" s="54">
        <f t="shared" si="64"/>
        <v>205.66480446927372</v>
      </c>
      <c r="P369" s="54">
        <f t="shared" si="65"/>
        <v>246.18867924528303</v>
      </c>
      <c r="Q369" s="54">
        <f t="shared" si="66"/>
        <v>219.81132075471695</v>
      </c>
      <c r="R369" s="54">
        <f t="shared" si="67"/>
        <v>260.33519553072625</v>
      </c>
      <c r="S369" s="55">
        <f t="shared" si="68"/>
        <v>-14.146516285443226</v>
      </c>
      <c r="T369" s="55">
        <f t="shared" si="69"/>
        <v>-14.146516285443226</v>
      </c>
      <c r="U369" t="s">
        <v>345</v>
      </c>
      <c r="V369" t="s">
        <v>343</v>
      </c>
      <c r="W369" t="s">
        <v>410</v>
      </c>
      <c r="X369" s="81">
        <v>44216</v>
      </c>
      <c r="Y369" s="57" t="s">
        <v>427</v>
      </c>
    </row>
    <row r="370" spans="1:25" ht="15" x14ac:dyDescent="0.25">
      <c r="A370">
        <v>1.47</v>
      </c>
      <c r="B370">
        <v>2.65</v>
      </c>
      <c r="C370" s="43">
        <f t="shared" si="70"/>
        <v>5.7630599409575156E-2</v>
      </c>
      <c r="D370" s="44">
        <f>IF(OR($A370="",$B370=""),"",A370*'MPTO_working_2-way'!$G369)</f>
        <v>1.5547169811320753</v>
      </c>
      <c r="E370" s="46">
        <f>IF(OR($A370="",$B370=""),"",B370*'MPTO_working_2-way'!$G369)</f>
        <v>2.8027210884353742</v>
      </c>
      <c r="F370" s="44">
        <f>IF(OR($A370="",$B370=""),"",'MPTO_working_2-way'!D369)</f>
        <v>1.5350211801792926</v>
      </c>
      <c r="G370" s="46">
        <f>IF(OR($A370="",$B370=""),"",'MPTO_working_2-way'!E369)</f>
        <v>2.8690848830786226</v>
      </c>
      <c r="H370" s="44">
        <f>IF(OR($A370="",$B370=""),"",'OddsRatio_working_2-way'!M369)</f>
        <v>1.5337119867948306</v>
      </c>
      <c r="I370" s="44">
        <f>IF(OR($A370="",$B370=""),"",'OddsRatio_working_2-way'!N369)</f>
        <v>2.8736697408754672</v>
      </c>
      <c r="J370" s="44">
        <f>IF('Log_working_2-way'!$D369="","",A370^('Log_working_2-way'!$D369))</f>
        <v>1.5246130478791451</v>
      </c>
      <c r="K370" s="46">
        <f>IF('Log_working_2-way'!$D369="","",B370^('Log_working_2-way'!$D369))</f>
        <v>2.9061668481753427</v>
      </c>
      <c r="L370" s="53">
        <f t="shared" si="62"/>
        <v>0.64320388349514568</v>
      </c>
      <c r="M370" s="53">
        <f t="shared" si="63"/>
        <v>0.35679611650485438</v>
      </c>
      <c r="N370" s="54">
        <v>467</v>
      </c>
      <c r="O370" s="54">
        <f t="shared" si="64"/>
        <v>149.31292517006804</v>
      </c>
      <c r="P370" s="54">
        <f t="shared" si="65"/>
        <v>290.77358490566036</v>
      </c>
      <c r="Q370" s="54">
        <f t="shared" si="66"/>
        <v>176.22641509433964</v>
      </c>
      <c r="R370" s="54">
        <f t="shared" si="67"/>
        <v>317.68707482993199</v>
      </c>
      <c r="S370" s="55">
        <f t="shared" si="68"/>
        <v>-26.913489924271602</v>
      </c>
      <c r="T370" s="55">
        <f t="shared" si="69"/>
        <v>-26.91348992427163</v>
      </c>
      <c r="U370" t="s">
        <v>68</v>
      </c>
      <c r="V370" t="s">
        <v>136</v>
      </c>
      <c r="W370" t="s">
        <v>443</v>
      </c>
      <c r="X370" s="81">
        <v>44216</v>
      </c>
      <c r="Y370" s="57" t="s">
        <v>423</v>
      </c>
    </row>
    <row r="371" spans="1:25" ht="15" x14ac:dyDescent="0.25">
      <c r="A371">
        <v>1.78</v>
      </c>
      <c r="B371">
        <v>2.14</v>
      </c>
      <c r="C371" s="43">
        <f t="shared" si="70"/>
        <v>2.908747243515708E-2</v>
      </c>
      <c r="D371" s="44">
        <f>IF(OR($A371="",$B371=""),"",A371*'MPTO_working_2-way'!$G370)</f>
        <v>1.8317757009345796</v>
      </c>
      <c r="E371" s="46">
        <f>IF(OR($A371="",$B371=""),"",B371*'MPTO_working_2-way'!$G370)</f>
        <v>2.2022471910112364</v>
      </c>
      <c r="F371" s="44">
        <f>IF(OR($A371="",$B371=""),"",'MPTO_working_2-way'!D370)</f>
        <v>1.8273049985608751</v>
      </c>
      <c r="G371" s="46">
        <f>IF(OR($A371="",$B371=""),"",'MPTO_working_2-way'!E370)</f>
        <v>2.2087440565928333</v>
      </c>
      <c r="H371" s="44">
        <f>IF(OR($A371="",$B371=""),"",'OddsRatio_working_2-way'!M370)</f>
        <v>1.8271701918685113</v>
      </c>
      <c r="I371" s="44">
        <f>IF(OR($A371="",$B371=""),"",'OddsRatio_working_2-way'!N370)</f>
        <v>2.2089410496539781</v>
      </c>
      <c r="J371" s="44">
        <f>IF('Log_working_2-way'!$D370="","",A371^('Log_working_2-way'!$D370))</f>
        <v>1.8251471689098502</v>
      </c>
      <c r="K371" s="46">
        <f>IF('Log_working_2-way'!$D370="","",B371^('Log_working_2-way'!$D370))</f>
        <v>2.2119050245559748</v>
      </c>
      <c r="L371" s="53">
        <f t="shared" si="62"/>
        <v>0.54591836734693866</v>
      </c>
      <c r="M371" s="53">
        <f t="shared" si="63"/>
        <v>0.45408163265306112</v>
      </c>
      <c r="N371" s="54">
        <v>468</v>
      </c>
      <c r="O371" s="54">
        <f t="shared" si="64"/>
        <v>205.07865168539325</v>
      </c>
      <c r="P371" s="54">
        <f t="shared" si="65"/>
        <v>249.30841121495331</v>
      </c>
      <c r="Q371" s="54">
        <f t="shared" si="66"/>
        <v>218.69158878504672</v>
      </c>
      <c r="R371" s="54">
        <f t="shared" si="67"/>
        <v>262.92134831460675</v>
      </c>
      <c r="S371" s="55">
        <f t="shared" si="68"/>
        <v>-13.612937099653465</v>
      </c>
      <c r="T371" s="55">
        <f t="shared" si="69"/>
        <v>-13.612937099653436</v>
      </c>
      <c r="U371" t="s">
        <v>41</v>
      </c>
      <c r="V371" t="s">
        <v>137</v>
      </c>
      <c r="W371" t="s">
        <v>443</v>
      </c>
      <c r="X371" s="81">
        <v>44216</v>
      </c>
      <c r="Y371" s="57" t="s">
        <v>428</v>
      </c>
    </row>
    <row r="372" spans="1:25" ht="15" x14ac:dyDescent="0.25">
      <c r="A372">
        <v>1.87</v>
      </c>
      <c r="B372">
        <v>2.02</v>
      </c>
      <c r="C372" s="43">
        <f t="shared" si="70"/>
        <v>2.9808863239265015E-2</v>
      </c>
      <c r="D372" s="44">
        <f>IF(OR($A372="",$B372=""),"",A372*'MPTO_working_2-way'!$G371)</f>
        <v>1.9257425742574257</v>
      </c>
      <c r="E372" s="46">
        <f>IF(OR($A372="",$B372=""),"",B372*'MPTO_working_2-way'!$G371)</f>
        <v>2.0802139037433154</v>
      </c>
      <c r="F372" s="44">
        <f>IF(OR($A372="",$B372=""),"",'MPTO_working_2-way'!D371)</f>
        <v>1.9236135865967305</v>
      </c>
      <c r="G372" s="46">
        <f>IF(OR($A372="",$B372=""),"",'MPTO_working_2-way'!E371)</f>
        <v>2.082703865027292</v>
      </c>
      <c r="H372" s="44">
        <f>IF(OR($A372="",$B372=""),"",'OddsRatio_working_2-way'!M371)</f>
        <v>1.9235481451827992</v>
      </c>
      <c r="I372" s="44">
        <f>IF(OR($A372="",$B372=""),"",'OddsRatio_working_2-way'!N371)</f>
        <v>2.0827805840074194</v>
      </c>
      <c r="J372" s="44">
        <f>IF('Log_working_2-way'!$D371="","",A372^('Log_working_2-way'!$D371))</f>
        <v>1.9225833907877643</v>
      </c>
      <c r="K372" s="46">
        <f>IF('Log_working_2-way'!$D371="","",B372^('Log_working_2-way'!$D371))</f>
        <v>2.0839128581602959</v>
      </c>
      <c r="L372" s="53">
        <f t="shared" si="62"/>
        <v>0.51928020565552702</v>
      </c>
      <c r="M372" s="53">
        <f t="shared" si="63"/>
        <v>0.48071979434447304</v>
      </c>
      <c r="N372" s="54">
        <v>469</v>
      </c>
      <c r="O372" s="54">
        <f t="shared" si="64"/>
        <v>218.19786096256686</v>
      </c>
      <c r="P372" s="54">
        <f t="shared" si="65"/>
        <v>236.82178217821783</v>
      </c>
      <c r="Q372" s="54">
        <f t="shared" si="66"/>
        <v>232.17821782178217</v>
      </c>
      <c r="R372" s="54">
        <f t="shared" si="67"/>
        <v>250.80213903743311</v>
      </c>
      <c r="S372" s="55">
        <f t="shared" si="68"/>
        <v>-13.980356859215306</v>
      </c>
      <c r="T372" s="55">
        <f t="shared" si="69"/>
        <v>-13.980356859215277</v>
      </c>
      <c r="U372" t="s">
        <v>37</v>
      </c>
      <c r="V372" t="s">
        <v>82</v>
      </c>
      <c r="W372" t="s">
        <v>444</v>
      </c>
      <c r="X372" s="81">
        <v>44216</v>
      </c>
      <c r="Y372" s="57" t="s">
        <v>423</v>
      </c>
    </row>
    <row r="373" spans="1:25" ht="15" x14ac:dyDescent="0.25">
      <c r="A373">
        <v>2.0699999999999998</v>
      </c>
      <c r="B373">
        <v>1.83</v>
      </c>
      <c r="C373" s="43">
        <f t="shared" si="70"/>
        <v>2.9539874871307603E-2</v>
      </c>
      <c r="D373" s="44">
        <f>IF(OR($A373="",$B373=""),"",A373*'MPTO_working_2-way'!$G372)</f>
        <v>2.1311475409836067</v>
      </c>
      <c r="E373" s="46">
        <f>IF(OR($A373="",$B373=""),"",B373*'MPTO_working_2-way'!$G372)</f>
        <v>1.8840579710144929</v>
      </c>
      <c r="F373" s="44">
        <f>IF(OR($A373="",$B373=""),"",'MPTO_working_2-way'!D372)</f>
        <v>2.1352836729517204</v>
      </c>
      <c r="G373" s="46">
        <f>IF(OR($A373="",$B373=""),"",'MPTO_working_2-way'!E372)</f>
        <v>1.8808371192373576</v>
      </c>
      <c r="H373" s="44">
        <f>IF(OR($A373="",$B373=""),"",'OddsRatio_working_2-way'!M372)</f>
        <v>2.1354103339788768</v>
      </c>
      <c r="I373" s="44">
        <f>IF(OR($A373="",$B373=""),"",'OddsRatio_working_2-way'!N372)</f>
        <v>1.8807388571985679</v>
      </c>
      <c r="J373" s="44">
        <f>IF('Log_working_2-way'!$D372="","",A373^('Log_working_2-way'!$D372))</f>
        <v>2.137293622577233</v>
      </c>
      <c r="K373" s="46">
        <f>IF('Log_working_2-way'!$D372="","",B373^('Log_working_2-way'!$D372))</f>
        <v>1.8792804075818812</v>
      </c>
      <c r="L373" s="53">
        <f t="shared" si="62"/>
        <v>0.46923076923076917</v>
      </c>
      <c r="M373" s="53">
        <f t="shared" si="63"/>
        <v>0.53076923076923077</v>
      </c>
      <c r="N373" s="54">
        <v>470</v>
      </c>
      <c r="O373" s="54">
        <f t="shared" si="64"/>
        <v>242.94685990338164</v>
      </c>
      <c r="P373" s="54">
        <f t="shared" si="65"/>
        <v>213.16939890710381</v>
      </c>
      <c r="Q373" s="54">
        <f t="shared" si="66"/>
        <v>256.83060109289613</v>
      </c>
      <c r="R373" s="54">
        <f t="shared" si="67"/>
        <v>227.05314009661836</v>
      </c>
      <c r="S373" s="55">
        <f t="shared" si="68"/>
        <v>-13.883741189514495</v>
      </c>
      <c r="T373" s="55">
        <f t="shared" si="69"/>
        <v>-13.883741189514552</v>
      </c>
      <c r="U373" t="s">
        <v>42</v>
      </c>
      <c r="V373" t="s">
        <v>44</v>
      </c>
      <c r="W373" t="s">
        <v>444</v>
      </c>
      <c r="X373" s="81">
        <v>44216</v>
      </c>
      <c r="Y373" s="57" t="s">
        <v>427</v>
      </c>
    </row>
    <row r="374" spans="1:25" ht="15" x14ac:dyDescent="0.25">
      <c r="A374">
        <v>2.06</v>
      </c>
      <c r="B374">
        <v>1.84</v>
      </c>
      <c r="C374" s="43">
        <f t="shared" si="70"/>
        <v>2.891515407344869E-2</v>
      </c>
      <c r="D374" s="44">
        <f>IF(OR($A374="",$B374=""),"",A374*'MPTO_working_2-way'!$G373)</f>
        <v>2.1195652173913042</v>
      </c>
      <c r="E374" s="46">
        <f>IF(OR($A374="",$B374=""),"",B374*'MPTO_working_2-way'!$G373)</f>
        <v>1.8932038834951457</v>
      </c>
      <c r="F374" s="44">
        <f>IF(OR($A374="",$B374=""),"",'MPTO_working_2-way'!D373)</f>
        <v>2.1232354918216445</v>
      </c>
      <c r="G374" s="46">
        <f>IF(OR($A374="",$B374=""),"",'MPTO_working_2-way'!E373)</f>
        <v>1.8902852583283463</v>
      </c>
      <c r="H374" s="44">
        <f>IF(OR($A374="",$B374=""),"",'OddsRatio_working_2-way'!M373)</f>
        <v>2.123345344008138</v>
      </c>
      <c r="I374" s="44">
        <f>IF(OR($A374="",$B374=""),"",'OddsRatio_working_2-way'!N373)</f>
        <v>1.8901981971385247</v>
      </c>
      <c r="J374" s="44">
        <f>IF('Log_working_2-way'!$D373="","",A374^('Log_working_2-way'!$D373))</f>
        <v>2.1250149218724146</v>
      </c>
      <c r="K374" s="46">
        <f>IF('Log_working_2-way'!$D373="","",B374^('Log_working_2-way'!$D373))</f>
        <v>1.8888770989238437</v>
      </c>
      <c r="L374" s="53">
        <f t="shared" si="62"/>
        <v>0.47179487179487184</v>
      </c>
      <c r="M374" s="53">
        <f t="shared" si="63"/>
        <v>0.52820512820512822</v>
      </c>
      <c r="N374" s="54">
        <v>471</v>
      </c>
      <c r="O374" s="54">
        <f t="shared" si="64"/>
        <v>242.35922330097088</v>
      </c>
      <c r="P374" s="54">
        <f t="shared" si="65"/>
        <v>215.02173913043475</v>
      </c>
      <c r="Q374" s="54">
        <f t="shared" si="66"/>
        <v>255.97826086956519</v>
      </c>
      <c r="R374" s="54">
        <f t="shared" si="67"/>
        <v>228.64077669902912</v>
      </c>
      <c r="S374" s="55">
        <f t="shared" si="68"/>
        <v>-13.619037568594308</v>
      </c>
      <c r="T374" s="55">
        <f t="shared" si="69"/>
        <v>-13.619037568594365</v>
      </c>
      <c r="U374" t="s">
        <v>48</v>
      </c>
      <c r="V374" t="s">
        <v>85</v>
      </c>
      <c r="W374" t="s">
        <v>444</v>
      </c>
      <c r="X374" s="81">
        <v>44216</v>
      </c>
      <c r="Y374" s="57" t="s">
        <v>431</v>
      </c>
    </row>
    <row r="375" spans="1:25" ht="15" x14ac:dyDescent="0.25">
      <c r="A375">
        <v>2.41</v>
      </c>
      <c r="B375">
        <v>1.61</v>
      </c>
      <c r="C375" s="43">
        <f t="shared" si="70"/>
        <v>3.6055771758459754E-2</v>
      </c>
      <c r="D375" s="44">
        <f>IF(OR($A375="",$B375=""),"",A375*'MPTO_working_2-way'!$G374)</f>
        <v>2.4968944099378882</v>
      </c>
      <c r="E375" s="46">
        <f>IF(OR($A375="",$B375=""),"",B375*'MPTO_working_2-way'!$G374)</f>
        <v>1.6680497925311204</v>
      </c>
      <c r="F375" s="44">
        <f>IF(OR($A375="",$B375=""),"",'MPTO_working_2-way'!D374)</f>
        <v>2.5194636537774748</v>
      </c>
      <c r="G375" s="46">
        <f>IF(OR($A375="",$B375=""),"",'MPTO_working_2-way'!E374)</f>
        <v>1.6581269630990791</v>
      </c>
      <c r="H375" s="44">
        <f>IF(OR($A375="",$B375=""),"",'OddsRatio_working_2-way'!M374)</f>
        <v>2.5203537120802069</v>
      </c>
      <c r="I375" s="44">
        <f>IF(OR($A375="",$B375=""),"",'OddsRatio_working_2-way'!N374)</f>
        <v>1.6577416768573945</v>
      </c>
      <c r="J375" s="44">
        <f>IF('Log_working_2-way'!$D374="","",A375^('Log_working_2-way'!$D374))</f>
        <v>2.5308665033437969</v>
      </c>
      <c r="K375" s="46">
        <f>IF('Log_working_2-way'!$D374="","",B375^('Log_working_2-way'!$D374))</f>
        <v>1.6532248225535031</v>
      </c>
      <c r="L375" s="53">
        <f t="shared" si="62"/>
        <v>0.40049751243781095</v>
      </c>
      <c r="M375" s="53">
        <f t="shared" si="63"/>
        <v>0.59950248756218905</v>
      </c>
      <c r="N375" s="54">
        <v>472</v>
      </c>
      <c r="O375" s="54">
        <f t="shared" si="64"/>
        <v>276.14937759336095</v>
      </c>
      <c r="P375" s="54">
        <f t="shared" si="65"/>
        <v>178.83229813664599</v>
      </c>
      <c r="Q375" s="54">
        <f t="shared" si="66"/>
        <v>293.16770186335401</v>
      </c>
      <c r="R375" s="54">
        <f t="shared" si="67"/>
        <v>195.85062240663899</v>
      </c>
      <c r="S375" s="55">
        <f t="shared" si="68"/>
        <v>-17.018324269993059</v>
      </c>
      <c r="T375" s="55">
        <f t="shared" si="69"/>
        <v>-17.018324269993002</v>
      </c>
      <c r="U375" t="s">
        <v>47</v>
      </c>
      <c r="V375" t="s">
        <v>76</v>
      </c>
      <c r="W375" t="s">
        <v>444</v>
      </c>
      <c r="X375" s="81">
        <v>44216</v>
      </c>
      <c r="Y375" s="57" t="s">
        <v>431</v>
      </c>
    </row>
    <row r="376" spans="1:25" ht="15" x14ac:dyDescent="0.25">
      <c r="A376">
        <v>2.59</v>
      </c>
      <c r="B376">
        <v>1.54</v>
      </c>
      <c r="C376" s="43">
        <f t="shared" si="70"/>
        <v>3.5451035451035562E-2</v>
      </c>
      <c r="D376" s="44">
        <f>IF(OR($A376="",$B376=""),"",A376*'MPTO_working_2-way'!$G375)</f>
        <v>2.6818181818181821</v>
      </c>
      <c r="E376" s="46">
        <f>IF(OR($A376="",$B376=""),"",B376*'MPTO_working_2-way'!$G375)</f>
        <v>1.5945945945945947</v>
      </c>
      <c r="F376" s="44">
        <f>IF(OR($A376="",$B376=""),"",'MPTO_working_2-way'!D375)</f>
        <v>2.7146260123868511</v>
      </c>
      <c r="G376" s="46">
        <f>IF(OR($A376="",$B376=""),"",'MPTO_working_2-way'!E375)</f>
        <v>1.583217560433454</v>
      </c>
      <c r="H376" s="44">
        <f>IF(OR($A376="",$B376=""),"",'OddsRatio_working_2-way'!M375)</f>
        <v>2.7159383568311668</v>
      </c>
      <c r="I376" s="44">
        <f>IF(OR($A376="",$B376=""),"",'OddsRatio_working_2-way'!N375)</f>
        <v>1.5827715174143586</v>
      </c>
      <c r="J376" s="44">
        <f>IF('Log_working_2-way'!$D375="","",A376^('Log_working_2-way'!$D375))</f>
        <v>2.7313566491877532</v>
      </c>
      <c r="K376" s="46">
        <f>IF('Log_working_2-way'!$D375="","",B376^('Log_working_2-way'!$D375))</f>
        <v>1.5775817480869365</v>
      </c>
      <c r="L376" s="53">
        <f t="shared" si="62"/>
        <v>0.37288135593220334</v>
      </c>
      <c r="M376" s="53">
        <f t="shared" si="63"/>
        <v>0.6271186440677966</v>
      </c>
      <c r="N376" s="54">
        <v>473</v>
      </c>
      <c r="O376" s="54">
        <f t="shared" si="64"/>
        <v>290.37451737451738</v>
      </c>
      <c r="P376" s="54">
        <f t="shared" si="65"/>
        <v>165.85714285714289</v>
      </c>
      <c r="Q376" s="54">
        <f t="shared" si="66"/>
        <v>307.14285714285717</v>
      </c>
      <c r="R376" s="54">
        <f t="shared" si="67"/>
        <v>182.62548262548262</v>
      </c>
      <c r="S376" s="55">
        <f t="shared" si="68"/>
        <v>-16.768339768339786</v>
      </c>
      <c r="T376" s="55">
        <f t="shared" si="69"/>
        <v>-16.768339768339729</v>
      </c>
      <c r="U376" t="s">
        <v>509</v>
      </c>
      <c r="V376" t="s">
        <v>77</v>
      </c>
      <c r="W376" t="s">
        <v>444</v>
      </c>
      <c r="X376" s="81">
        <v>44216</v>
      </c>
      <c r="Y376" s="57" t="s">
        <v>428</v>
      </c>
    </row>
    <row r="377" spans="1:25" ht="15" x14ac:dyDescent="0.25">
      <c r="A377">
        <v>2.4900000000000002</v>
      </c>
      <c r="B377">
        <v>1.58</v>
      </c>
      <c r="C377" s="43">
        <f t="shared" si="70"/>
        <v>3.4517818107874465E-2</v>
      </c>
      <c r="D377" s="44">
        <f>IF(OR($A377="",$B377=""),"",A377*'MPTO_working_2-way'!$G376)</f>
        <v>2.5759493670886076</v>
      </c>
      <c r="E377" s="46">
        <f>IF(OR($A377="",$B377=""),"",B377*'MPTO_working_2-way'!$G376)</f>
        <v>1.6345381526104417</v>
      </c>
      <c r="F377" s="44">
        <f>IF(OR($A377="",$B377=""),"",'MPTO_working_2-way'!D376)</f>
        <v>2.6018120494676276</v>
      </c>
      <c r="G377" s="46">
        <f>IF(OR($A377="",$B377=""),"",'MPTO_working_2-way'!E376)</f>
        <v>1.6242929689112753</v>
      </c>
      <c r="H377" s="44">
        <f>IF(OR($A377="",$B377=""),"",'OddsRatio_working_2-way'!M376)</f>
        <v>2.6027992754058067</v>
      </c>
      <c r="I377" s="44">
        <f>IF(OR($A377="",$B377=""),"",'OddsRatio_working_2-way'!N376)</f>
        <v>1.6239084427754149</v>
      </c>
      <c r="J377" s="44">
        <f>IF('Log_working_2-way'!$D376="","",A377^('Log_working_2-way'!$D376))</f>
        <v>2.6148709324694677</v>
      </c>
      <c r="K377" s="46">
        <f>IF('Log_working_2-way'!$D376="","",B377^('Log_working_2-way'!$D376))</f>
        <v>1.6192445352091833</v>
      </c>
      <c r="L377" s="53">
        <f t="shared" si="62"/>
        <v>0.3882063882063882</v>
      </c>
      <c r="M377" s="53">
        <f t="shared" si="63"/>
        <v>0.6117936117936118</v>
      </c>
      <c r="N377" s="54">
        <v>474</v>
      </c>
      <c r="O377" s="54">
        <f t="shared" si="64"/>
        <v>283.63855421686742</v>
      </c>
      <c r="P377" s="54">
        <f t="shared" si="65"/>
        <v>174.00000000000003</v>
      </c>
      <c r="Q377" s="54">
        <f t="shared" si="66"/>
        <v>299.99999999999994</v>
      </c>
      <c r="R377" s="54">
        <f t="shared" si="67"/>
        <v>190.3614457831325</v>
      </c>
      <c r="S377" s="55">
        <f t="shared" si="68"/>
        <v>-16.361445783132524</v>
      </c>
      <c r="T377" s="55">
        <f t="shared" si="69"/>
        <v>-16.361445783132467</v>
      </c>
      <c r="U377" t="s">
        <v>80</v>
      </c>
      <c r="V377" t="s">
        <v>87</v>
      </c>
      <c r="W377" t="s">
        <v>444</v>
      </c>
      <c r="X377" s="81">
        <v>44216</v>
      </c>
      <c r="Y377" s="57" t="s">
        <v>431</v>
      </c>
    </row>
    <row r="378" spans="1:25" ht="15" x14ac:dyDescent="0.25">
      <c r="A378">
        <v>2.1</v>
      </c>
      <c r="B378">
        <v>1.81</v>
      </c>
      <c r="C378" s="43">
        <f t="shared" si="70"/>
        <v>2.8676664035780064E-2</v>
      </c>
      <c r="D378" s="44">
        <f>IF(OR($A378="",$B378=""),"",A378*'MPTO_working_2-way'!$G377)</f>
        <v>2.160220994475138</v>
      </c>
      <c r="E378" s="46">
        <f>IF(OR($A378="",$B378=""),"",B378*'MPTO_working_2-way'!$G377)</f>
        <v>1.861904761904762</v>
      </c>
      <c r="F378" s="44">
        <f>IF(OR($A378="",$B378=""),"",'MPTO_working_2-way'!D377)</f>
        <v>2.1651951011107946</v>
      </c>
      <c r="G378" s="46">
        <f>IF(OR($A378="",$B378=""),"",'MPTO_working_2-way'!E377)</f>
        <v>1.858225372769494</v>
      </c>
      <c r="H378" s="44">
        <f>IF(OR($A378="",$B378=""),"",'OddsRatio_working_2-way'!M377)</f>
        <v>2.1653431646335015</v>
      </c>
      <c r="I378" s="44">
        <f>IF(OR($A378="",$B378=""),"",'OddsRatio_working_2-way'!N377)</f>
        <v>1.8581163303210331</v>
      </c>
      <c r="J378" s="44">
        <f>IF('Log_working_2-way'!$D377="","",A378^('Log_working_2-way'!$D377))</f>
        <v>2.1676082555034109</v>
      </c>
      <c r="K378" s="46">
        <f>IF('Log_working_2-way'!$D377="","",B378^('Log_working_2-way'!$D377))</f>
        <v>1.8564516354578522</v>
      </c>
      <c r="L378" s="53">
        <f t="shared" si="62"/>
        <v>0.46291560102301793</v>
      </c>
      <c r="M378" s="53">
        <f t="shared" si="63"/>
        <v>0.53708439897698212</v>
      </c>
      <c r="N378" s="54">
        <v>475</v>
      </c>
      <c r="O378" s="54">
        <f t="shared" si="64"/>
        <v>248.8095238095238</v>
      </c>
      <c r="P378" s="54">
        <f t="shared" si="65"/>
        <v>212.56906077348069</v>
      </c>
      <c r="Q378" s="54">
        <f t="shared" si="66"/>
        <v>262.43093922651934</v>
      </c>
      <c r="R378" s="54">
        <f t="shared" si="67"/>
        <v>226.19047619047618</v>
      </c>
      <c r="S378" s="55">
        <f t="shared" si="68"/>
        <v>-13.621415416995546</v>
      </c>
      <c r="T378" s="55">
        <f t="shared" si="69"/>
        <v>-13.62141541699549</v>
      </c>
      <c r="U378" t="s">
        <v>246</v>
      </c>
      <c r="V378" t="s">
        <v>245</v>
      </c>
      <c r="W378" t="s">
        <v>308</v>
      </c>
      <c r="X378" s="81">
        <v>44216</v>
      </c>
      <c r="Y378" s="57" t="s">
        <v>431</v>
      </c>
    </row>
    <row r="379" spans="1:25" ht="15" x14ac:dyDescent="0.25">
      <c r="A379">
        <v>1.75</v>
      </c>
      <c r="B379">
        <v>2.19</v>
      </c>
      <c r="C379" s="43">
        <f t="shared" si="70"/>
        <v>2.8049575994781417E-2</v>
      </c>
      <c r="D379" s="44">
        <f>IF(OR($A379="",$B379=""),"",A379*'MPTO_working_2-way'!$G378)</f>
        <v>1.7990867579908674</v>
      </c>
      <c r="E379" s="46">
        <f>IF(OR($A379="",$B379=""),"",B379*'MPTO_working_2-way'!$G378)</f>
        <v>2.2514285714285713</v>
      </c>
      <c r="F379" s="44">
        <f>IF(OR($A379="",$B379=""),"",'MPTO_working_2-way'!D378)</f>
        <v>1.7940315974253949</v>
      </c>
      <c r="G379" s="46">
        <f>IF(OR($A379="",$B379=""),"",'MPTO_working_2-way'!E378)</f>
        <v>2.2593957258658803</v>
      </c>
      <c r="H379" s="44">
        <f>IF(OR($A379="",$B379=""),"",'OddsRatio_working_2-way'!M378)</f>
        <v>1.7938841860374448</v>
      </c>
      <c r="I379" s="44">
        <f>IF(OR($A379="",$B379=""),"",'OddsRatio_working_2-way'!N378)</f>
        <v>2.2596295751794115</v>
      </c>
      <c r="J379" s="44">
        <f>IF('Log_working_2-way'!$D378="","",A379^('Log_working_2-way'!$D378))</f>
        <v>1.7915983497890287</v>
      </c>
      <c r="K379" s="46">
        <f>IF('Log_working_2-way'!$D378="","",B379^('Log_working_2-way'!$D378))</f>
        <v>2.2632669083588914</v>
      </c>
      <c r="L379" s="53">
        <f t="shared" si="62"/>
        <v>0.55583756345177671</v>
      </c>
      <c r="M379" s="53">
        <f t="shared" si="63"/>
        <v>0.44416243654822335</v>
      </c>
      <c r="N379" s="54">
        <v>476</v>
      </c>
      <c r="O379" s="54">
        <f t="shared" si="64"/>
        <v>204</v>
      </c>
      <c r="P379" s="54">
        <f t="shared" si="65"/>
        <v>258.64840182648408</v>
      </c>
      <c r="Q379" s="54">
        <f t="shared" si="66"/>
        <v>217.35159817351601</v>
      </c>
      <c r="R379" s="54">
        <f t="shared" si="67"/>
        <v>272</v>
      </c>
      <c r="S379" s="55">
        <f t="shared" si="68"/>
        <v>-13.35159817351601</v>
      </c>
      <c r="T379" s="55">
        <f t="shared" si="69"/>
        <v>-13.351598173515924</v>
      </c>
      <c r="U379" t="s">
        <v>141</v>
      </c>
      <c r="V379" t="s">
        <v>98</v>
      </c>
      <c r="W379" t="s">
        <v>310</v>
      </c>
      <c r="X379" s="81">
        <v>44216</v>
      </c>
      <c r="Y379" s="57" t="s">
        <v>421</v>
      </c>
    </row>
    <row r="380" spans="1:25" ht="15" x14ac:dyDescent="0.25">
      <c r="A380">
        <v>1.99</v>
      </c>
      <c r="B380">
        <v>1.9</v>
      </c>
      <c r="C380" s="43">
        <f t="shared" si="70"/>
        <v>2.8828352287754377E-2</v>
      </c>
      <c r="D380" s="44">
        <f>IF(OR($A380="",$B380=""),"",A380*'MPTO_working_2-way'!$G379)</f>
        <v>2.0473684210526311</v>
      </c>
      <c r="E380" s="46">
        <f>IF(OR($A380="",$B380=""),"",B380*'MPTO_working_2-way'!$G379)</f>
        <v>1.9547738693467331</v>
      </c>
      <c r="F380" s="44">
        <f>IF(OR($A380="",$B380=""),"",'MPTO_working_2-way'!D379)</f>
        <v>2.0487672717420748</v>
      </c>
      <c r="G380" s="46">
        <f>IF(OR($A380="",$B380=""),"",'MPTO_working_2-way'!E379)</f>
        <v>1.9535003874967702</v>
      </c>
      <c r="H380" s="44">
        <f>IF(OR($A380="",$B380=""),"",'OddsRatio_working_2-way'!M379)</f>
        <v>2.0488088481701512</v>
      </c>
      <c r="I380" s="44">
        <f>IF(OR($A380="",$B380=""),"",'OddsRatio_working_2-way'!N379)</f>
        <v>1.9534625892455926</v>
      </c>
      <c r="J380" s="44">
        <f>IF('Log_working_2-way'!$D379="","",A380^('Log_working_2-way'!$D379))</f>
        <v>2.0494438264048878</v>
      </c>
      <c r="K380" s="46">
        <f>IF('Log_working_2-way'!$D379="","",B380^('Log_working_2-way'!$D379))</f>
        <v>1.9528856855785393</v>
      </c>
      <c r="L380" s="53">
        <f t="shared" si="62"/>
        <v>0.48843187660668391</v>
      </c>
      <c r="M380" s="53">
        <f t="shared" si="63"/>
        <v>0.51156812339331637</v>
      </c>
      <c r="N380" s="54">
        <v>477</v>
      </c>
      <c r="O380" s="54">
        <f t="shared" si="64"/>
        <v>237.30150753768842</v>
      </c>
      <c r="P380" s="54">
        <f t="shared" si="65"/>
        <v>225.9473684210526</v>
      </c>
      <c r="Q380" s="54">
        <f t="shared" si="66"/>
        <v>251.05263157894734</v>
      </c>
      <c r="R380" s="54">
        <f t="shared" si="67"/>
        <v>239.69849246231155</v>
      </c>
      <c r="S380" s="55">
        <f t="shared" si="68"/>
        <v>-13.751124041258919</v>
      </c>
      <c r="T380" s="55">
        <f t="shared" si="69"/>
        <v>-13.751124041258947</v>
      </c>
      <c r="U380" t="s">
        <v>304</v>
      </c>
      <c r="V380" t="s">
        <v>303</v>
      </c>
      <c r="W380" t="s">
        <v>314</v>
      </c>
      <c r="X380" s="81">
        <v>44216</v>
      </c>
      <c r="Y380" s="57" t="s">
        <v>420</v>
      </c>
    </row>
    <row r="381" spans="1:25" ht="15" x14ac:dyDescent="0.25">
      <c r="A381">
        <v>2.93</v>
      </c>
      <c r="B381">
        <v>1.44</v>
      </c>
      <c r="C381" s="43">
        <f t="shared" si="70"/>
        <v>3.5741372772089441E-2</v>
      </c>
      <c r="D381" s="44">
        <f>IF(OR($A381="",$B381=""),"",A381*'MPTO_working_2-way'!$G380)</f>
        <v>3.0347222222222223</v>
      </c>
      <c r="E381" s="46">
        <f>IF(OR($A381="",$B381=""),"",B381*'MPTO_working_2-way'!$G380)</f>
        <v>1.4914675767918086</v>
      </c>
      <c r="F381" s="44">
        <f>IF(OR($A381="",$B381=""),"",'MPTO_working_2-way'!D380)</f>
        <v>3.0918950608236848</v>
      </c>
      <c r="G381" s="46">
        <f>IF(OR($A381="",$B381=""),"",'MPTO_working_2-way'!E380)</f>
        <v>1.478035451551881</v>
      </c>
      <c r="H381" s="44">
        <f>IF(OR($A381="",$B381=""),"",'OddsRatio_working_2-way'!M380)</f>
        <v>3.0943647333651398</v>
      </c>
      <c r="I381" s="44">
        <f>IF(OR($A381="",$B381=""),"",'OddsRatio_working_2-way'!N380)</f>
        <v>1.4774717526842809</v>
      </c>
      <c r="J381" s="44">
        <f>IF('Log_working_2-way'!$D380="","",A381^('Log_working_2-way'!$D380))</f>
        <v>3.1217767225623776</v>
      </c>
      <c r="K381" s="46">
        <f>IF('Log_working_2-way'!$D380="","",B381^('Log_working_2-way'!$D380))</f>
        <v>1.4713031250488162</v>
      </c>
      <c r="L381" s="53">
        <f t="shared" si="62"/>
        <v>0.32951945080091533</v>
      </c>
      <c r="M381" s="53">
        <f t="shared" si="63"/>
        <v>0.67048054919908473</v>
      </c>
      <c r="N381" s="54">
        <v>478</v>
      </c>
      <c r="O381" s="54">
        <f t="shared" si="64"/>
        <v>314.86006825938563</v>
      </c>
      <c r="P381" s="54">
        <f t="shared" si="65"/>
        <v>146.05555555555551</v>
      </c>
      <c r="Q381" s="54">
        <f t="shared" si="66"/>
        <v>331.94444444444446</v>
      </c>
      <c r="R381" s="54">
        <f t="shared" si="67"/>
        <v>163.13993174061432</v>
      </c>
      <c r="S381" s="55">
        <f t="shared" si="68"/>
        <v>-17.084376185058829</v>
      </c>
      <c r="T381" s="55">
        <f t="shared" si="69"/>
        <v>-17.084376185058801</v>
      </c>
      <c r="U381" t="s">
        <v>112</v>
      </c>
      <c r="V381" t="s">
        <v>120</v>
      </c>
      <c r="W381" t="s">
        <v>315</v>
      </c>
      <c r="X381" s="81">
        <v>44216</v>
      </c>
      <c r="Y381" s="57" t="s">
        <v>427</v>
      </c>
    </row>
    <row r="382" spans="1:25" ht="15" x14ac:dyDescent="0.25">
      <c r="A382">
        <v>1.96</v>
      </c>
      <c r="B382">
        <v>1.94</v>
      </c>
      <c r="C382" s="43">
        <f t="shared" si="70"/>
        <v>2.5667999158426325E-2</v>
      </c>
      <c r="D382" s="44">
        <f>IF(OR($A382="",$B382=""),"",A382*'MPTO_working_2-way'!$G381)</f>
        <v>2.0103092783505154</v>
      </c>
      <c r="E382" s="46">
        <f>IF(OR($A382="",$B382=""),"",B382*'MPTO_working_2-way'!$G381)</f>
        <v>1.989795918367347</v>
      </c>
      <c r="F382" s="44">
        <f>IF(OR($A382="",$B382=""),"",'MPTO_working_2-way'!D381)</f>
        <v>2.0105752961082914</v>
      </c>
      <c r="G382" s="46">
        <f>IF(OR($A382="",$B382=""),"",'MPTO_working_2-way'!E381)</f>
        <v>1.9895353704478862</v>
      </c>
      <c r="H382" s="44">
        <f>IF(OR($A382="",$B382=""),"",'OddsRatio_working_2-way'!M381)</f>
        <v>2.0105823052798226</v>
      </c>
      <c r="I382" s="44">
        <f>IF(OR($A382="",$B382=""),"",'OddsRatio_working_2-way'!N381)</f>
        <v>1.9895285072531594</v>
      </c>
      <c r="J382" s="44">
        <f>IF('Log_working_2-way'!$D381="","",A382^('Log_working_2-way'!$D381))</f>
        <v>2.0107026250536491</v>
      </c>
      <c r="K382" s="46">
        <f>IF('Log_working_2-way'!$D381="","",B382^('Log_working_2-way'!$D381))</f>
        <v>1.9894107081664238</v>
      </c>
      <c r="L382" s="53">
        <f t="shared" si="62"/>
        <v>0.49743589743589745</v>
      </c>
      <c r="M382" s="53">
        <f t="shared" si="63"/>
        <v>0.50256410256410255</v>
      </c>
      <c r="N382" s="54">
        <v>479</v>
      </c>
      <c r="O382" s="54">
        <f t="shared" si="64"/>
        <v>234.61224489795921</v>
      </c>
      <c r="P382" s="54">
        <f t="shared" si="65"/>
        <v>232.09278350515467</v>
      </c>
      <c r="Q382" s="54">
        <f t="shared" si="66"/>
        <v>246.90721649484539</v>
      </c>
      <c r="R382" s="54">
        <f t="shared" si="67"/>
        <v>244.38775510204081</v>
      </c>
      <c r="S382" s="55">
        <f t="shared" si="68"/>
        <v>-12.294971596886171</v>
      </c>
      <c r="T382" s="55">
        <f t="shared" si="69"/>
        <v>-12.294971596886143</v>
      </c>
      <c r="U382" t="s">
        <v>110</v>
      </c>
      <c r="V382" t="s">
        <v>56</v>
      </c>
      <c r="W382" t="s">
        <v>315</v>
      </c>
      <c r="X382" s="81">
        <v>44216</v>
      </c>
      <c r="Y382" s="57" t="s">
        <v>429</v>
      </c>
    </row>
    <row r="383" spans="1:25" ht="15" x14ac:dyDescent="0.25">
      <c r="A383">
        <v>1.88</v>
      </c>
      <c r="B383">
        <v>2.02</v>
      </c>
      <c r="C383" s="43">
        <f t="shared" si="70"/>
        <v>2.6964398567516312E-2</v>
      </c>
      <c r="D383" s="44">
        <f>IF(OR($A383="",$B383=""),"",A383*'MPTO_working_2-way'!$G382)</f>
        <v>1.9306930693069306</v>
      </c>
      <c r="E383" s="46">
        <f>IF(OR($A383="",$B383=""),"",B383*'MPTO_working_2-way'!$G382)</f>
        <v>2.0744680851063828</v>
      </c>
      <c r="F383" s="44">
        <f>IF(OR($A383="",$B383=""),"",'MPTO_working_2-way'!D382)</f>
        <v>1.9288906948394962</v>
      </c>
      <c r="G383" s="46">
        <f>IF(OR($A383="",$B383=""),"",'MPTO_working_2-way'!E382)</f>
        <v>2.0765529308836395</v>
      </c>
      <c r="H383" s="44">
        <f>IF(OR($A383="",$B383=""),"",'OddsRatio_working_2-way'!M382)</f>
        <v>1.9288407280256479</v>
      </c>
      <c r="I383" s="44">
        <f>IF(OR($A383="",$B383=""),"",'OddsRatio_working_2-way'!N382)</f>
        <v>2.0766108438479098</v>
      </c>
      <c r="J383" s="44">
        <f>IF('Log_working_2-way'!$D382="","",A383^('Log_working_2-way'!$D382))</f>
        <v>1.9280257534933587</v>
      </c>
      <c r="K383" s="46">
        <f>IF('Log_working_2-way'!$D382="","",B383^('Log_working_2-way'!$D382))</f>
        <v>2.0775563029751076</v>
      </c>
      <c r="L383" s="53">
        <f t="shared" si="62"/>
        <v>0.517948717948718</v>
      </c>
      <c r="M383" s="53">
        <f t="shared" si="63"/>
        <v>0.48205128205128212</v>
      </c>
      <c r="N383" s="54">
        <v>480</v>
      </c>
      <c r="O383" s="54">
        <f t="shared" si="64"/>
        <v>224.68085106382978</v>
      </c>
      <c r="P383" s="54">
        <f t="shared" si="65"/>
        <v>242.37623762376239</v>
      </c>
      <c r="Q383" s="54">
        <f t="shared" si="66"/>
        <v>237.62376237623761</v>
      </c>
      <c r="R383" s="54">
        <f t="shared" si="67"/>
        <v>255.31914893617022</v>
      </c>
      <c r="S383" s="55">
        <f t="shared" si="68"/>
        <v>-12.94291131240783</v>
      </c>
      <c r="T383" s="55">
        <f t="shared" si="69"/>
        <v>-12.94291131240783</v>
      </c>
      <c r="U383" t="s">
        <v>113</v>
      </c>
      <c r="V383" t="s">
        <v>177</v>
      </c>
      <c r="W383" t="s">
        <v>315</v>
      </c>
      <c r="X383" s="81">
        <v>44216</v>
      </c>
      <c r="Y383" s="57" t="s">
        <v>420</v>
      </c>
    </row>
    <row r="384" spans="1:25" ht="15" x14ac:dyDescent="0.25">
      <c r="A384">
        <v>1.89</v>
      </c>
      <c r="B384">
        <v>1.96</v>
      </c>
      <c r="C384" s="43">
        <f t="shared" si="70"/>
        <v>3.9304610733182255E-2</v>
      </c>
      <c r="D384" s="44">
        <f>IF(OR($A384="",$B384=""),"",A384*'MPTO_working_2-way'!$G383)</f>
        <v>1.9642857142857144</v>
      </c>
      <c r="E384" s="46">
        <f>IF(OR($A384="",$B384=""),"",B384*'MPTO_working_2-way'!$G383)</f>
        <v>2.0370370370370372</v>
      </c>
      <c r="F384" s="44">
        <f>IF(OR($A384="",$B384=""),"",'MPTO_working_2-way'!D383)</f>
        <v>1.9629080118694364</v>
      </c>
      <c r="G384" s="46">
        <f>IF(OR($A384="",$B384=""),"",'MPTO_working_2-way'!E383)</f>
        <v>2.0385208012326657</v>
      </c>
      <c r="H384" s="44">
        <f>IF(OR($A384="",$B384=""),"",'OddsRatio_working_2-way'!M383)</f>
        <v>1.9628516673576117</v>
      </c>
      <c r="I384" s="44">
        <f>IF(OR($A384="",$B384=""),"",'OddsRatio_working_2-way'!N383)</f>
        <v>2.0385815737789974</v>
      </c>
      <c r="J384" s="44">
        <f>IF('Log_working_2-way'!$D383="","",A384^('Log_working_2-way'!$D383))</f>
        <v>1.9622220256096747</v>
      </c>
      <c r="K384" s="46">
        <f>IF('Log_working_2-way'!$D383="","",B384^('Log_working_2-way'!$D383))</f>
        <v>2.0392611823308071</v>
      </c>
      <c r="L384" s="53">
        <f t="shared" si="62"/>
        <v>0.50909090909090904</v>
      </c>
      <c r="M384" s="53">
        <f t="shared" si="63"/>
        <v>0.49090909090909085</v>
      </c>
      <c r="N384" s="54">
        <v>481</v>
      </c>
      <c r="O384" s="54">
        <f t="shared" si="64"/>
        <v>226.50264550264549</v>
      </c>
      <c r="P384" s="54">
        <f t="shared" si="65"/>
        <v>235.59183673469389</v>
      </c>
      <c r="Q384" s="54">
        <f t="shared" si="66"/>
        <v>245.40816326530611</v>
      </c>
      <c r="R384" s="54">
        <f t="shared" si="67"/>
        <v>254.49735449735454</v>
      </c>
      <c r="S384" s="55">
        <f t="shared" si="68"/>
        <v>-18.905517762660622</v>
      </c>
      <c r="T384" s="55">
        <f t="shared" si="69"/>
        <v>-18.905517762660651</v>
      </c>
      <c r="U384" t="s">
        <v>273</v>
      </c>
      <c r="V384" t="s">
        <v>125</v>
      </c>
      <c r="W384" t="s">
        <v>316</v>
      </c>
      <c r="X384" s="81">
        <v>44216</v>
      </c>
      <c r="Y384" s="57" t="s">
        <v>428</v>
      </c>
    </row>
    <row r="385" spans="1:25" ht="15" x14ac:dyDescent="0.25">
      <c r="A385">
        <v>1.87</v>
      </c>
      <c r="B385">
        <v>1.98</v>
      </c>
      <c r="C385" s="43">
        <f t="shared" si="70"/>
        <v>3.9809863339275164E-2</v>
      </c>
      <c r="D385" s="44">
        <f>IF(OR($A385="",$B385=""),"",A385*'MPTO_working_2-way'!$G384)</f>
        <v>1.9444444444444446</v>
      </c>
      <c r="E385" s="46">
        <f>IF(OR($A385="",$B385=""),"",B385*'MPTO_working_2-way'!$G384)</f>
        <v>2.0588235294117649</v>
      </c>
      <c r="F385" s="44">
        <f>IF(OR($A385="",$B385=""),"",'MPTO_working_2-way'!D384)</f>
        <v>1.9422965954991347</v>
      </c>
      <c r="G385" s="46">
        <f>IF(OR($A385="",$B385=""),"",'MPTO_working_2-way'!E384)</f>
        <v>2.0612369871402327</v>
      </c>
      <c r="H385" s="44">
        <f>IF(OR($A385="",$B385=""),"",'OddsRatio_working_2-way'!M384)</f>
        <v>1.9422075684480664</v>
      </c>
      <c r="I385" s="44">
        <f>IF(OR($A385="",$B385=""),"",'OddsRatio_working_2-way'!N384)</f>
        <v>2.0613372610104652</v>
      </c>
      <c r="J385" s="44">
        <f>IF('Log_working_2-way'!$D384="","",A385^('Log_working_2-way'!$D384))</f>
        <v>1.9412260543508966</v>
      </c>
      <c r="K385" s="46">
        <f>IF('Log_working_2-way'!$D384="","",B385^('Log_working_2-way'!$D384))</f>
        <v>2.0624440275290437</v>
      </c>
      <c r="L385" s="53">
        <f t="shared" si="62"/>
        <v>0.51428571428571423</v>
      </c>
      <c r="M385" s="53">
        <f t="shared" si="63"/>
        <v>0.48571428571428565</v>
      </c>
      <c r="N385" s="54">
        <v>482</v>
      </c>
      <c r="O385" s="54">
        <f t="shared" si="64"/>
        <v>224.24598930481281</v>
      </c>
      <c r="P385" s="54">
        <f t="shared" si="65"/>
        <v>238.56565656565658</v>
      </c>
      <c r="Q385" s="54">
        <f t="shared" si="66"/>
        <v>243.43434343434345</v>
      </c>
      <c r="R385" s="54">
        <f t="shared" si="67"/>
        <v>257.75401069518711</v>
      </c>
      <c r="S385" s="55">
        <f t="shared" si="68"/>
        <v>-19.188354129530637</v>
      </c>
      <c r="T385" s="55">
        <f t="shared" si="69"/>
        <v>-19.188354129530524</v>
      </c>
      <c r="U385" t="s">
        <v>164</v>
      </c>
      <c r="V385" t="s">
        <v>168</v>
      </c>
      <c r="W385" t="s">
        <v>316</v>
      </c>
      <c r="X385" s="81">
        <v>44216</v>
      </c>
      <c r="Y385" s="57" t="s">
        <v>424</v>
      </c>
    </row>
    <row r="386" spans="1:25" ht="15" x14ac:dyDescent="0.25">
      <c r="A386">
        <v>1.58</v>
      </c>
      <c r="B386">
        <v>2.4300000000000002</v>
      </c>
      <c r="C386" s="43">
        <f t="shared" si="70"/>
        <v>4.4434026149919204E-2</v>
      </c>
      <c r="D386" s="44">
        <f>IF(OR($A386="",$B386=""),"",A386*'MPTO_working_2-way'!$G385)</f>
        <v>1.6502057613168724</v>
      </c>
      <c r="E386" s="46">
        <f>IF(OR($A386="",$B386=""),"",B386*'MPTO_working_2-way'!$G385)</f>
        <v>2.537974683544304</v>
      </c>
      <c r="F386" s="44">
        <f>IF(OR($A386="",$B386=""),"",'MPTO_working_2-way'!D385)</f>
        <v>1.6374802746620036</v>
      </c>
      <c r="G386" s="46">
        <f>IF(OR($A386="",$B386=""),"",'MPTO_working_2-way'!E385)</f>
        <v>2.5686759884926742</v>
      </c>
      <c r="H386" s="44">
        <f>IF(OR($A386="",$B386=""),"",'OddsRatio_working_2-way'!M385)</f>
        <v>1.636862940980558</v>
      </c>
      <c r="I386" s="44">
        <f>IF(OR($A386="",$B386=""),"",'OddsRatio_working_2-way'!N385)</f>
        <v>2.5701965613830993</v>
      </c>
      <c r="J386" s="44">
        <f>IF('Log_working_2-way'!$D385="","",A386^('Log_working_2-way'!$D385))</f>
        <v>1.6310401587990264</v>
      </c>
      <c r="K386" s="46">
        <f>IF('Log_working_2-way'!$D385="","",B386^('Log_working_2-way'!$D385))</f>
        <v>2.5846851995954396</v>
      </c>
      <c r="L386" s="53">
        <f t="shared" ref="L386:L396" si="71">(1/D386)</f>
        <v>0.6059850374064838</v>
      </c>
      <c r="M386" s="53">
        <f t="shared" ref="M386:M396" si="72">(1/E386)</f>
        <v>0.3940149625935162</v>
      </c>
      <c r="N386" s="54">
        <v>483</v>
      </c>
      <c r="O386" s="54">
        <f t="shared" ref="O386:O396" si="73">(1/A386)*((N386*A386)-N386)</f>
        <v>177.30379746835439</v>
      </c>
      <c r="P386" s="54">
        <f t="shared" ref="P386:P396" si="74">(1/B386)*((N386*B386)-N386)</f>
        <v>284.23456790123458</v>
      </c>
      <c r="Q386" s="54">
        <f t="shared" ref="Q386:Q396" si="75">(1/B386)*N386</f>
        <v>198.76543209876542</v>
      </c>
      <c r="R386" s="54">
        <f t="shared" ref="R386:R396" si="76">(1/A386)*N386</f>
        <v>305.69620253164555</v>
      </c>
      <c r="S386" s="55">
        <f t="shared" ref="S386:S396" si="77">O386-Q386</f>
        <v>-21.461634630411027</v>
      </c>
      <c r="T386" s="55">
        <f t="shared" ref="T386:T396" si="78">P386-R386</f>
        <v>-21.46163463041097</v>
      </c>
      <c r="U386" t="s">
        <v>129</v>
      </c>
      <c r="V386" t="s">
        <v>67</v>
      </c>
      <c r="W386" t="s">
        <v>316</v>
      </c>
      <c r="X386" s="81">
        <v>44216</v>
      </c>
      <c r="Y386" s="57" t="s">
        <v>510</v>
      </c>
    </row>
    <row r="387" spans="1:25" ht="15" x14ac:dyDescent="0.25">
      <c r="A387">
        <v>1.63</v>
      </c>
      <c r="B387">
        <v>2.33</v>
      </c>
      <c r="C387" s="43">
        <f t="shared" si="70"/>
        <v>4.2681481871560623E-2</v>
      </c>
      <c r="D387" s="44">
        <f>IF(OR($A387="",$B387=""),"",A387*'MPTO_working_2-way'!$G386)</f>
        <v>1.6995708154506437</v>
      </c>
      <c r="E387" s="46">
        <f>IF(OR($A387="",$B387=""),"",B387*'MPTO_working_2-way'!$G386)</f>
        <v>2.4294478527607364</v>
      </c>
      <c r="F387" s="44">
        <f>IF(OR($A387="",$B387=""),"",'MPTO_working_2-way'!D386)</f>
        <v>1.6887436359189842</v>
      </c>
      <c r="G387" s="46">
        <f>IF(OR($A387="",$B387=""),"",'MPTO_working_2-way'!E386)</f>
        <v>2.4519190419316312</v>
      </c>
      <c r="H387" s="44">
        <f>IF(OR($A387="",$B387=""),"",'OddsRatio_working_2-way'!M386)</f>
        <v>1.688247201611685</v>
      </c>
      <c r="I387" s="44">
        <f>IF(OR($A387="",$B387=""),"",'OddsRatio_working_2-way'!N386)</f>
        <v>2.4529663145135583</v>
      </c>
      <c r="J387" s="44">
        <f>IF('Log_working_2-way'!$D386="","",A387^('Log_working_2-way'!$D386))</f>
        <v>1.6833017356452447</v>
      </c>
      <c r="K387" s="46">
        <f>IF('Log_working_2-way'!$D386="","",B387^('Log_working_2-way'!$D386))</f>
        <v>2.4634823063272657</v>
      </c>
      <c r="L387" s="53">
        <f t="shared" si="71"/>
        <v>0.58838383838383845</v>
      </c>
      <c r="M387" s="53">
        <f t="shared" si="72"/>
        <v>0.4116161616161616</v>
      </c>
      <c r="N387" s="54">
        <v>484</v>
      </c>
      <c r="O387" s="54">
        <f t="shared" si="73"/>
        <v>187.06748466257667</v>
      </c>
      <c r="P387" s="54">
        <f t="shared" si="74"/>
        <v>276.274678111588</v>
      </c>
      <c r="Q387" s="54">
        <f t="shared" si="75"/>
        <v>207.72532188841203</v>
      </c>
      <c r="R387" s="54">
        <f t="shared" si="76"/>
        <v>296.9325153374233</v>
      </c>
      <c r="S387" s="55">
        <f t="shared" si="77"/>
        <v>-20.657837225835351</v>
      </c>
      <c r="T387" s="55">
        <f t="shared" si="78"/>
        <v>-20.657837225835294</v>
      </c>
      <c r="U387" t="s">
        <v>327</v>
      </c>
      <c r="V387" t="s">
        <v>380</v>
      </c>
      <c r="W387" t="s">
        <v>413</v>
      </c>
      <c r="X387" s="81">
        <v>44217</v>
      </c>
      <c r="Y387" s="57" t="s">
        <v>418</v>
      </c>
    </row>
    <row r="388" spans="1:25" ht="15" x14ac:dyDescent="0.25">
      <c r="A388">
        <v>1.58</v>
      </c>
      <c r="B388">
        <v>2.44</v>
      </c>
      <c r="C388" s="43">
        <f t="shared" si="70"/>
        <v>4.2747457978833836E-2</v>
      </c>
      <c r="D388" s="44">
        <f>IF(OR($A388="",$B388=""),"",A388*'MPTO_working_2-way'!$G387)</f>
        <v>1.6475409836065575</v>
      </c>
      <c r="E388" s="46">
        <f>IF(OR($A388="",$B388=""),"",B388*'MPTO_working_2-way'!$G387)</f>
        <v>2.5443037974683547</v>
      </c>
      <c r="F388" s="44">
        <f>IF(OR($A388="",$B388=""),"",'MPTO_working_2-way'!D387)</f>
        <v>1.6352222599253479</v>
      </c>
      <c r="G388" s="46">
        <f>IF(OR($A388="",$B388=""),"",'MPTO_working_2-way'!E387)</f>
        <v>2.5742521367521367</v>
      </c>
      <c r="H388" s="44">
        <f>IF(OR($A388="",$B388=""),"",'OddsRatio_working_2-way'!M387)</f>
        <v>1.6346477588219925</v>
      </c>
      <c r="I388" s="44">
        <f>IF(OR($A388="",$B388=""),"",'OddsRatio_working_2-way'!N387)</f>
        <v>2.5756771943166705</v>
      </c>
      <c r="J388" s="44">
        <f>IF('Log_working_2-way'!$D387="","",A388^('Log_working_2-way'!$D387))</f>
        <v>1.6290161590451022</v>
      </c>
      <c r="K388" s="46">
        <f>IF('Log_working_2-way'!$D387="","",B388^('Log_working_2-way'!$D387))</f>
        <v>2.589784277589088</v>
      </c>
      <c r="L388" s="53">
        <f t="shared" si="71"/>
        <v>0.60696517412935314</v>
      </c>
      <c r="M388" s="53">
        <f t="shared" si="72"/>
        <v>0.39303482587064675</v>
      </c>
      <c r="N388" s="54">
        <v>485</v>
      </c>
      <c r="O388" s="54">
        <f t="shared" si="73"/>
        <v>178.03797468354432</v>
      </c>
      <c r="P388" s="54">
        <f t="shared" si="74"/>
        <v>286.22950819672127</v>
      </c>
      <c r="Q388" s="54">
        <f t="shared" si="75"/>
        <v>198.7704918032787</v>
      </c>
      <c r="R388" s="54">
        <f t="shared" si="76"/>
        <v>306.96202531645565</v>
      </c>
      <c r="S388" s="55">
        <f t="shared" si="77"/>
        <v>-20.732517119734382</v>
      </c>
      <c r="T388" s="55">
        <f t="shared" si="78"/>
        <v>-20.732517119734382</v>
      </c>
      <c r="U388" t="s">
        <v>332</v>
      </c>
      <c r="V388" t="s">
        <v>379</v>
      </c>
      <c r="W388" t="s">
        <v>413</v>
      </c>
      <c r="X388" s="81">
        <v>44217</v>
      </c>
      <c r="Y388" s="57" t="s">
        <v>421</v>
      </c>
    </row>
    <row r="389" spans="1:25" ht="15" x14ac:dyDescent="0.25">
      <c r="A389">
        <v>1.53</v>
      </c>
      <c r="B389">
        <v>2.64</v>
      </c>
      <c r="C389" s="43">
        <f t="shared" si="70"/>
        <v>3.2382650029708859E-2</v>
      </c>
      <c r="D389" s="44">
        <f>IF(OR($A389="",$B389=""),"",A389*'MPTO_working_2-way'!$G388)</f>
        <v>1.5795454545454546</v>
      </c>
      <c r="E389" s="46">
        <f>IF(OR($A389="",$B389=""),"",B389*'MPTO_working_2-way'!$G388)</f>
        <v>2.7254901960784315</v>
      </c>
      <c r="F389" s="44">
        <f>IF(OR($A389="",$B389=""),"",'MPTO_working_2-way'!D388)</f>
        <v>1.5688650664180843</v>
      </c>
      <c r="G389" s="46">
        <f>IF(OR($A389="",$B389=""),"",'MPTO_working_2-way'!E388)</f>
        <v>2.7578861122490785</v>
      </c>
      <c r="H389" s="44">
        <f>IF(OR($A389="",$B389=""),"",'OddsRatio_working_2-way'!M388)</f>
        <v>1.5684810741856909</v>
      </c>
      <c r="I389" s="44">
        <f>IF(OR($A389="",$B389=""),"",'OddsRatio_working_2-way'!N388)</f>
        <v>2.7590735125745902</v>
      </c>
      <c r="J389" s="44">
        <f>IF('Log_working_2-way'!$D388="","",A389^('Log_working_2-way'!$D388))</f>
        <v>1.5636131180728405</v>
      </c>
      <c r="K389" s="46">
        <f>IF('Log_working_2-way'!$D388="","",B389^('Log_working_2-way'!$D388))</f>
        <v>2.774266722923675</v>
      </c>
      <c r="L389" s="53">
        <f t="shared" si="71"/>
        <v>0.63309352517985606</v>
      </c>
      <c r="M389" s="53">
        <f t="shared" si="72"/>
        <v>0.36690647482014388</v>
      </c>
      <c r="N389" s="54">
        <v>486</v>
      </c>
      <c r="O389" s="54">
        <f t="shared" si="73"/>
        <v>168.35294117647061</v>
      </c>
      <c r="P389" s="54">
        <f t="shared" si="74"/>
        <v>301.90909090909088</v>
      </c>
      <c r="Q389" s="54">
        <f t="shared" si="75"/>
        <v>184.09090909090909</v>
      </c>
      <c r="R389" s="54">
        <f t="shared" si="76"/>
        <v>317.64705882352939</v>
      </c>
      <c r="S389" s="55">
        <f t="shared" si="77"/>
        <v>-15.737967914438485</v>
      </c>
      <c r="T389" s="55">
        <f t="shared" si="78"/>
        <v>-15.737967914438514</v>
      </c>
      <c r="U389" t="s">
        <v>75</v>
      </c>
      <c r="V389" t="s">
        <v>73</v>
      </c>
      <c r="W389" t="s">
        <v>443</v>
      </c>
      <c r="X389" s="81">
        <v>44217</v>
      </c>
      <c r="Y389" s="57" t="s">
        <v>431</v>
      </c>
    </row>
    <row r="390" spans="1:25" ht="15" x14ac:dyDescent="0.25">
      <c r="A390">
        <v>2.16</v>
      </c>
      <c r="B390">
        <v>1.75</v>
      </c>
      <c r="C390" s="43">
        <f t="shared" si="70"/>
        <v>3.4391534391534417E-2</v>
      </c>
      <c r="D390" s="44">
        <f>IF(OR($A390="",$B390=""),"",A390*'MPTO_working_2-way'!$G389)</f>
        <v>2.2342857142857144</v>
      </c>
      <c r="E390" s="46">
        <f>IF(OR($A390="",$B390=""),"",B390*'MPTO_working_2-way'!$G389)</f>
        <v>1.8101851851851851</v>
      </c>
      <c r="F390" s="44">
        <f>IF(OR($A390="",$B390=""),"",'MPTO_working_2-way'!D389)</f>
        <v>2.2433234421364987</v>
      </c>
      <c r="G390" s="46">
        <f>IF(OR($A390="",$B390=""),"",'MPTO_working_2-way'!E389)</f>
        <v>1.8042959427207637</v>
      </c>
      <c r="H390" s="44">
        <f>IF(OR($A390="",$B390=""),"",'OddsRatio_working_2-way'!M389)</f>
        <v>2.2436505404118421</v>
      </c>
      <c r="I390" s="44">
        <f>IF(OR($A390="",$B390=""),"",'OddsRatio_working_2-way'!N389)</f>
        <v>1.8040844011283466</v>
      </c>
      <c r="J390" s="44">
        <f>IF('Log_working_2-way'!$D389="","",A390^('Log_working_2-way'!$D389))</f>
        <v>2.2478012615174499</v>
      </c>
      <c r="K390" s="46">
        <f>IF('Log_working_2-way'!$D389="","",B390^('Log_working_2-way'!$D389))</f>
        <v>1.8014096722292445</v>
      </c>
      <c r="L390" s="53">
        <f t="shared" si="71"/>
        <v>0.4475703324808184</v>
      </c>
      <c r="M390" s="53">
        <f t="shared" si="72"/>
        <v>0.55242966751918166</v>
      </c>
      <c r="N390" s="54">
        <v>487</v>
      </c>
      <c r="O390" s="54">
        <f t="shared" si="73"/>
        <v>261.53703703703707</v>
      </c>
      <c r="P390" s="54">
        <f t="shared" si="74"/>
        <v>208.71428571428569</v>
      </c>
      <c r="Q390" s="54">
        <f t="shared" si="75"/>
        <v>278.28571428571428</v>
      </c>
      <c r="R390" s="54">
        <f t="shared" si="76"/>
        <v>225.46296296296293</v>
      </c>
      <c r="S390" s="55">
        <f t="shared" si="77"/>
        <v>-16.748677248677211</v>
      </c>
      <c r="T390" s="55">
        <f t="shared" si="78"/>
        <v>-16.74867724867724</v>
      </c>
      <c r="U390" t="s">
        <v>375</v>
      </c>
      <c r="V390" t="s">
        <v>325</v>
      </c>
      <c r="W390" t="s">
        <v>313</v>
      </c>
      <c r="X390" s="81">
        <v>44217</v>
      </c>
      <c r="Y390" s="57" t="s">
        <v>434</v>
      </c>
    </row>
    <row r="391" spans="1:25" ht="15" x14ac:dyDescent="0.25">
      <c r="A391">
        <v>2.17</v>
      </c>
      <c r="B391">
        <v>1.76</v>
      </c>
      <c r="C391" s="43">
        <f t="shared" si="70"/>
        <v>2.9011311269375728E-2</v>
      </c>
      <c r="D391" s="44">
        <f>IF(OR($A391="",$B391=""),"",A391*'MPTO_working_2-way'!$G390)</f>
        <v>2.2329545454545454</v>
      </c>
      <c r="E391" s="46">
        <f>IF(OR($A391="",$B391=""),"",B391*'MPTO_working_2-way'!$G390)</f>
        <v>1.8110599078341012</v>
      </c>
      <c r="F391" s="44">
        <f>IF(OR($A391="",$B391=""),"",'MPTO_working_2-way'!D390)</f>
        <v>2.2405256365129644</v>
      </c>
      <c r="G391" s="46">
        <f>IF(OR($A391="",$B391=""),"",'MPTO_working_2-way'!E390)</f>
        <v>1.8061099025820484</v>
      </c>
      <c r="H391" s="44">
        <f>IF(OR($A391="",$B391=""),"",'OddsRatio_working_2-way'!M390)</f>
        <v>2.2407552878027661</v>
      </c>
      <c r="I391" s="44">
        <f>IF(OR($A391="",$B391=""),"",'OddsRatio_working_2-way'!N390)</f>
        <v>1.8059606997693183</v>
      </c>
      <c r="J391" s="44">
        <f>IF('Log_working_2-way'!$D390="","",A391^('Log_working_2-way'!$D390))</f>
        <v>2.2442129030289037</v>
      </c>
      <c r="K391" s="46">
        <f>IF('Log_working_2-way'!$D390="","",B391^('Log_working_2-way'!$D390))</f>
        <v>1.8037209689479914</v>
      </c>
      <c r="L391" s="53">
        <f t="shared" si="71"/>
        <v>0.44783715012722647</v>
      </c>
      <c r="M391" s="53">
        <f t="shared" si="72"/>
        <v>0.55216284987277364</v>
      </c>
      <c r="N391" s="54">
        <v>488</v>
      </c>
      <c r="O391" s="54">
        <f t="shared" si="73"/>
        <v>263.11520737327191</v>
      </c>
      <c r="P391" s="54">
        <f t="shared" si="74"/>
        <v>210.72727272727275</v>
      </c>
      <c r="Q391" s="54">
        <f t="shared" si="75"/>
        <v>277.27272727272731</v>
      </c>
      <c r="R391" s="54">
        <f t="shared" si="76"/>
        <v>224.88479262672811</v>
      </c>
      <c r="S391" s="55">
        <f t="shared" si="77"/>
        <v>-14.157519899455394</v>
      </c>
      <c r="T391" s="55">
        <f t="shared" si="78"/>
        <v>-14.157519899455366</v>
      </c>
      <c r="U391" t="s">
        <v>54</v>
      </c>
      <c r="V391" t="s">
        <v>111</v>
      </c>
      <c r="W391" t="s">
        <v>315</v>
      </c>
      <c r="X391" s="81">
        <v>44217</v>
      </c>
      <c r="Y391" s="57" t="s">
        <v>421</v>
      </c>
    </row>
    <row r="392" spans="1:25" ht="15" x14ac:dyDescent="0.25">
      <c r="A392">
        <v>2.67</v>
      </c>
      <c r="B392">
        <v>1.53</v>
      </c>
      <c r="C392" s="43">
        <f t="shared" si="70"/>
        <v>2.81266064478225E-2</v>
      </c>
      <c r="D392" s="44">
        <f>IF(OR($A392="",$B392=""),"",A392*'MPTO_working_2-way'!$G391)</f>
        <v>2.7450980392156858</v>
      </c>
      <c r="E392" s="46">
        <f>IF(OR($A392="",$B392=""),"",B392*'MPTO_working_2-way'!$G391)</f>
        <v>1.5730337078651684</v>
      </c>
      <c r="F392" s="44">
        <f>IF(OR($A392="",$B392=""),"",'MPTO_working_2-way'!D391)</f>
        <v>2.7741672608739938</v>
      </c>
      <c r="G392" s="46">
        <f>IF(OR($A392="",$B392=""),"",'MPTO_working_2-way'!E391)</f>
        <v>1.5636447149336854</v>
      </c>
      <c r="H392" s="44">
        <f>IF(OR($A392="",$B392=""),"",'OddsRatio_working_2-way'!M391)</f>
        <v>2.7750896868120249</v>
      </c>
      <c r="I392" s="44">
        <f>IF(OR($A392="",$B392=""),"",'OddsRatio_working_2-way'!N391)</f>
        <v>1.5633518167726788</v>
      </c>
      <c r="J392" s="44">
        <f>IF('Log_working_2-way'!$D391="","",A392^('Log_working_2-way'!$D391))</f>
        <v>2.7886529022410445</v>
      </c>
      <c r="K392" s="46">
        <f>IF('Log_working_2-way'!$D391="","",B392^('Log_working_2-way'!$D391))</f>
        <v>1.5590799638918429</v>
      </c>
      <c r="L392" s="53">
        <f t="shared" si="71"/>
        <v>0.36428571428571432</v>
      </c>
      <c r="M392" s="53">
        <f t="shared" si="72"/>
        <v>0.63571428571428579</v>
      </c>
      <c r="N392" s="54">
        <v>489</v>
      </c>
      <c r="O392" s="54">
        <f t="shared" si="73"/>
        <v>305.85393258426961</v>
      </c>
      <c r="P392" s="54">
        <f t="shared" si="74"/>
        <v>169.39215686274508</v>
      </c>
      <c r="Q392" s="54">
        <f t="shared" si="75"/>
        <v>319.60784313725492</v>
      </c>
      <c r="R392" s="54">
        <f t="shared" si="76"/>
        <v>183.14606741573036</v>
      </c>
      <c r="S392" s="55">
        <f t="shared" si="77"/>
        <v>-13.753910552985303</v>
      </c>
      <c r="T392" s="55">
        <f t="shared" si="78"/>
        <v>-13.753910552985275</v>
      </c>
      <c r="U392" t="s">
        <v>150</v>
      </c>
      <c r="V392" t="s">
        <v>57</v>
      </c>
      <c r="W392" t="s">
        <v>315</v>
      </c>
      <c r="X392" s="81">
        <v>44217</v>
      </c>
      <c r="Y392" s="57" t="s">
        <v>428</v>
      </c>
    </row>
    <row r="393" spans="1:25" ht="15" x14ac:dyDescent="0.25">
      <c r="A393">
        <v>1.7</v>
      </c>
      <c r="B393">
        <v>2.19</v>
      </c>
      <c r="C393" s="43">
        <f t="shared" si="70"/>
        <v>4.485629868385721E-2</v>
      </c>
      <c r="D393" s="44">
        <f>IF(OR($A393="",$B393=""),"",A393*'MPTO_working_2-way'!$G392)</f>
        <v>1.7762557077625571</v>
      </c>
      <c r="E393" s="46">
        <f>IF(OR($A393="",$B393=""),"",B393*'MPTO_working_2-way'!$G392)</f>
        <v>2.2882352941176474</v>
      </c>
      <c r="F393" s="44">
        <f>IF(OR($A393="",$B393=""),"",'MPTO_working_2-way'!D392)</f>
        <v>1.7673866603370521</v>
      </c>
      <c r="G393" s="46">
        <f>IF(OR($A393="",$B393=""),"",'MPTO_working_2-way'!E392)</f>
        <v>2.3031240334055059</v>
      </c>
      <c r="H393" s="44">
        <f>IF(OR($A393="",$B393=""),"",'OddsRatio_working_2-way'!M392)</f>
        <v>1.7669649888473706</v>
      </c>
      <c r="I393" s="44">
        <f>IF(OR($A393="",$B393=""),"",'OddsRatio_working_2-way'!N392)</f>
        <v>2.3038404810405297</v>
      </c>
      <c r="J393" s="44">
        <f>IF('Log_working_2-way'!$D392="","",A393^('Log_working_2-way'!$D392))</f>
        <v>1.7629085310147883</v>
      </c>
      <c r="K393" s="46">
        <f>IF('Log_working_2-way'!$D392="","",B393^('Log_working_2-way'!$D392))</f>
        <v>2.3107731259333391</v>
      </c>
      <c r="L393" s="53">
        <f t="shared" si="71"/>
        <v>0.56298200514138819</v>
      </c>
      <c r="M393" s="53">
        <f t="shared" si="72"/>
        <v>0.43701799485861176</v>
      </c>
      <c r="N393" s="54">
        <v>490</v>
      </c>
      <c r="O393" s="54">
        <f t="shared" si="73"/>
        <v>201.76470588235296</v>
      </c>
      <c r="P393" s="54">
        <f t="shared" si="74"/>
        <v>266.25570776255705</v>
      </c>
      <c r="Q393" s="54">
        <f t="shared" si="75"/>
        <v>223.74429223744295</v>
      </c>
      <c r="R393" s="54">
        <f t="shared" si="76"/>
        <v>288.23529411764707</v>
      </c>
      <c r="S393" s="55">
        <f t="shared" si="77"/>
        <v>-21.979586355089992</v>
      </c>
      <c r="T393" s="55">
        <f t="shared" si="78"/>
        <v>-21.979586355090021</v>
      </c>
      <c r="U393" t="s">
        <v>300</v>
      </c>
      <c r="V393" t="s">
        <v>128</v>
      </c>
      <c r="W393" t="s">
        <v>316</v>
      </c>
      <c r="X393" s="81">
        <v>44217</v>
      </c>
      <c r="Y393" s="57" t="s">
        <v>421</v>
      </c>
    </row>
    <row r="394" spans="1:25" ht="15" x14ac:dyDescent="0.25">
      <c r="A394">
        <v>1.68</v>
      </c>
      <c r="B394">
        <v>2.23</v>
      </c>
      <c r="C394" s="43">
        <f t="shared" si="70"/>
        <v>4.3668588511637907E-2</v>
      </c>
      <c r="D394" s="44">
        <f>IF(OR($A394="",$B394=""),"",A394*'MPTO_working_2-way'!$G393)</f>
        <v>1.7533632286995515</v>
      </c>
      <c r="E394" s="46">
        <f>IF(OR($A394="",$B394=""),"",B394*'MPTO_working_2-way'!$G393)</f>
        <v>2.3273809523809526</v>
      </c>
      <c r="F394" s="44">
        <f>IF(OR($A394="",$B394=""),"",'MPTO_working_2-way'!D393)</f>
        <v>1.7439716972348942</v>
      </c>
      <c r="G394" s="46">
        <f>IF(OR($A394="",$B394=""),"",'MPTO_working_2-way'!E393)</f>
        <v>2.3441371542985863</v>
      </c>
      <c r="H394" s="44">
        <f>IF(OR($A394="",$B394=""),"",'OddsRatio_working_2-way'!M393)</f>
        <v>1.743535828629182</v>
      </c>
      <c r="I394" s="44">
        <f>IF(OR($A394="",$B394=""),"",'OddsRatio_working_2-way'!N393)</f>
        <v>2.3449251017851385</v>
      </c>
      <c r="J394" s="44">
        <f>IF('Log_working_2-way'!$D393="","",A394^('Log_working_2-way'!$D393))</f>
        <v>1.7392442669948964</v>
      </c>
      <c r="K394" s="46">
        <f>IF('Log_working_2-way'!$D393="","",B394^('Log_working_2-way'!$D393))</f>
        <v>2.3527328444015367</v>
      </c>
      <c r="L394" s="53">
        <f t="shared" si="71"/>
        <v>0.57033248081841437</v>
      </c>
      <c r="M394" s="53">
        <f t="shared" si="72"/>
        <v>0.42966751918158563</v>
      </c>
      <c r="N394" s="54">
        <v>491</v>
      </c>
      <c r="O394" s="54">
        <f t="shared" si="73"/>
        <v>198.73809523809524</v>
      </c>
      <c r="P394" s="54">
        <f t="shared" si="74"/>
        <v>270.82062780269064</v>
      </c>
      <c r="Q394" s="54">
        <f t="shared" si="75"/>
        <v>220.17937219730942</v>
      </c>
      <c r="R394" s="54">
        <f t="shared" si="76"/>
        <v>292.26190476190476</v>
      </c>
      <c r="S394" s="55">
        <f t="shared" si="77"/>
        <v>-21.441276959214179</v>
      </c>
      <c r="T394" s="55">
        <f t="shared" si="78"/>
        <v>-21.441276959214122</v>
      </c>
      <c r="U394" t="s">
        <v>402</v>
      </c>
      <c r="V394" t="s">
        <v>166</v>
      </c>
      <c r="W394" t="s">
        <v>316</v>
      </c>
      <c r="X394" s="81">
        <v>44217</v>
      </c>
      <c r="Y394" s="57" t="s">
        <v>425</v>
      </c>
    </row>
    <row r="395" spans="1:25" ht="15" x14ac:dyDescent="0.25">
      <c r="A395">
        <v>1.79</v>
      </c>
      <c r="B395">
        <v>2.0699999999999998</v>
      </c>
      <c r="C395" s="43">
        <f t="shared" si="70"/>
        <v>4.17510053167085E-2</v>
      </c>
      <c r="D395" s="44">
        <f>IF(OR($A395="",$B395=""),"",A395*'MPTO_working_2-way'!$G394)</f>
        <v>1.8647342995169083</v>
      </c>
      <c r="E395" s="46">
        <f>IF(OR($A395="",$B395=""),"",B395*'MPTO_working_2-way'!$G394)</f>
        <v>2.1564245810055866</v>
      </c>
      <c r="F395" s="44">
        <f>IF(OR($A395="",$B395=""),"",'MPTO_working_2-way'!D394)</f>
        <v>1.8594836022382255</v>
      </c>
      <c r="G395" s="46">
        <f>IF(OR($A395="",$B395=""),"",'MPTO_working_2-way'!E394)</f>
        <v>2.1634893294018038</v>
      </c>
      <c r="H395" s="44">
        <f>IF(OR($A395="",$B395=""),"",'OddsRatio_working_2-way'!M394)</f>
        <v>1.8592541864950944</v>
      </c>
      <c r="I395" s="44">
        <f>IF(OR($A395="",$B395=""),"",'OddsRatio_working_2-way'!N394)</f>
        <v>2.1637999741136076</v>
      </c>
      <c r="J395" s="44">
        <f>IF('Log_working_2-way'!$D394="","",A395^('Log_working_2-way'!$D394))</f>
        <v>1.8568552701777588</v>
      </c>
      <c r="K395" s="46">
        <f>IF('Log_working_2-way'!$D394="","",B395^('Log_working_2-way'!$D394))</f>
        <v>2.167058235858538</v>
      </c>
      <c r="L395" s="53">
        <f t="shared" si="71"/>
        <v>0.53626943005181349</v>
      </c>
      <c r="M395" s="53">
        <f t="shared" si="72"/>
        <v>0.46373056994818651</v>
      </c>
      <c r="N395" s="54">
        <v>492</v>
      </c>
      <c r="O395" s="54">
        <f t="shared" si="73"/>
        <v>217.13966480446931</v>
      </c>
      <c r="P395" s="54">
        <f t="shared" si="74"/>
        <v>254.31884057971013</v>
      </c>
      <c r="Q395" s="54">
        <f t="shared" si="75"/>
        <v>237.68115942028987</v>
      </c>
      <c r="R395" s="54">
        <f t="shared" si="76"/>
        <v>274.86033519553069</v>
      </c>
      <c r="S395" s="55">
        <f t="shared" si="77"/>
        <v>-20.541494615820568</v>
      </c>
      <c r="T395" s="55">
        <f t="shared" si="78"/>
        <v>-20.541494615820568</v>
      </c>
      <c r="U395" t="s">
        <v>131</v>
      </c>
      <c r="V395" t="s">
        <v>167</v>
      </c>
      <c r="W395" t="s">
        <v>316</v>
      </c>
      <c r="X395" s="81">
        <v>44217</v>
      </c>
      <c r="Y395" s="57" t="s">
        <v>427</v>
      </c>
    </row>
    <row r="396" spans="1:25" s="28" customFormat="1" ht="15" x14ac:dyDescent="0.25">
      <c r="A396" s="23">
        <v>1.75</v>
      </c>
      <c r="B396" s="23">
        <v>2.11</v>
      </c>
      <c r="C396" s="24">
        <f t="shared" si="70"/>
        <v>4.5362220717670931E-2</v>
      </c>
      <c r="D396" s="25">
        <f>IF(OR($A396="",$B396=""),"",A396*'MPTO_working_2-way'!$G395)</f>
        <v>1.8293838862559242</v>
      </c>
      <c r="E396" s="27">
        <f>IF(OR($A396="",$B396=""),"",B396*'MPTO_working_2-way'!$G395)</f>
        <v>2.2057142857142855</v>
      </c>
      <c r="F396" s="25">
        <f>IF(OR($A396="",$B396=""),"",'MPTO_working_2-way'!D395)</f>
        <v>1.8223318938926589</v>
      </c>
      <c r="G396" s="27">
        <f>IF(OR($A396="",$B396=""),"",'MPTO_working_2-way'!E395)</f>
        <v>2.2160540135033755</v>
      </c>
      <c r="H396" s="25">
        <f>IF(OR($A396="",$B396=""),"",'OddsRatio_working_2-way'!M395)</f>
        <v>1.8219949365267862</v>
      </c>
      <c r="I396" s="25">
        <f>IF(OR($A396="",$B396=""),"",'OddsRatio_working_2-way'!N395)</f>
        <v>2.216552506059644</v>
      </c>
      <c r="J396" s="25">
        <f>IF('Log_working_2-way'!$D395="","",A396^('Log_working_2-way'!$D395))</f>
        <v>1.8187663952959283</v>
      </c>
      <c r="K396" s="27">
        <f>IF('Log_working_2-way'!$D395="","",B396^('Log_working_2-way'!$D395))</f>
        <v>2.2213495885331906</v>
      </c>
      <c r="L396" s="72">
        <f t="shared" si="71"/>
        <v>0.54663212435233155</v>
      </c>
      <c r="M396" s="72">
        <f t="shared" si="72"/>
        <v>0.45336787564766845</v>
      </c>
      <c r="N396" s="73">
        <v>493</v>
      </c>
      <c r="O396" s="73">
        <f t="shared" si="73"/>
        <v>211.28571428571428</v>
      </c>
      <c r="P396" s="73">
        <f t="shared" si="74"/>
        <v>259.35071090047393</v>
      </c>
      <c r="Q396" s="73">
        <f t="shared" si="75"/>
        <v>233.64928909952607</v>
      </c>
      <c r="R396" s="73">
        <f t="shared" si="76"/>
        <v>281.71428571428572</v>
      </c>
      <c r="S396" s="74">
        <f t="shared" si="77"/>
        <v>-22.363574813811795</v>
      </c>
      <c r="T396" s="74">
        <f t="shared" si="78"/>
        <v>-22.363574813811795</v>
      </c>
      <c r="U396" s="23" t="s">
        <v>124</v>
      </c>
      <c r="V396" s="23" t="s">
        <v>65</v>
      </c>
      <c r="W396" s="23" t="s">
        <v>316</v>
      </c>
      <c r="X396" s="82">
        <v>44217</v>
      </c>
      <c r="Y396" s="71" t="s">
        <v>421</v>
      </c>
    </row>
    <row r="397" spans="1:25" ht="15" x14ac:dyDescent="0.25">
      <c r="A397">
        <v>1.62</v>
      </c>
      <c r="B397">
        <v>2.37</v>
      </c>
      <c r="C397" s="43">
        <f t="shared" si="70"/>
        <v>3.9224878887325954E-2</v>
      </c>
      <c r="D397" s="44">
        <f>IF(OR($A397="",$B397=""),"",A397*'MPTO_working_2-way'!$G396)</f>
        <v>1.6835443037974682</v>
      </c>
      <c r="E397" s="46">
        <f>IF(OR($A397="",$B397=""),"",B397*'MPTO_working_2-way'!$G396)</f>
        <v>2.4629629629629628</v>
      </c>
      <c r="F397" s="44">
        <f>IF(OR($A397="",$B397=""),"",'MPTO_working_2-way'!D396)</f>
        <v>1.6731598901817231</v>
      </c>
      <c r="G397" s="46">
        <f>IF(OR($A397="",$B397=""),"",'MPTO_working_2-way'!E396)</f>
        <v>2.4855311711011843</v>
      </c>
      <c r="H397" s="44">
        <f>IF(OR($A397="",$B397=""),"",'OddsRatio_working_2-way'!M396)</f>
        <v>1.672721892408406</v>
      </c>
      <c r="I397" s="44">
        <f>IF(OR($A397="",$B397=""),"",'OddsRatio_working_2-way'!N396)</f>
        <v>2.4864983751605103</v>
      </c>
      <c r="J397" s="44">
        <f>IF('Log_working_2-way'!$D396="","",A397^('Log_working_2-way'!$D396))</f>
        <v>1.6679875530598065</v>
      </c>
      <c r="K397" s="46">
        <f>IF('Log_working_2-way'!$D396="","",B397^('Log_working_2-way'!$D396))</f>
        <v>2.4970338824714675</v>
      </c>
      <c r="L397" s="53">
        <f t="shared" ref="L397:L460" si="79">(1/D397)</f>
        <v>0.59398496240601506</v>
      </c>
      <c r="M397" s="53">
        <f t="shared" ref="M397:M460" si="80">(1/E397)</f>
        <v>0.406015037593985</v>
      </c>
      <c r="N397" s="54">
        <v>494</v>
      </c>
      <c r="O397" s="54">
        <f t="shared" ref="O397:O460" si="81">(1/A397)*((N397*A397)-N397)</f>
        <v>189.06172839506178</v>
      </c>
      <c r="P397" s="54">
        <f t="shared" ref="P397:P460" si="82">(1/B397)*((N397*B397)-N397)</f>
        <v>285.56118143459912</v>
      </c>
      <c r="Q397" s="54">
        <f t="shared" ref="Q397:Q460" si="83">(1/B397)*N397</f>
        <v>208.43881856540082</v>
      </c>
      <c r="R397" s="54">
        <f t="shared" ref="R397:R460" si="84">(1/A397)*N397</f>
        <v>304.93827160493828</v>
      </c>
      <c r="S397" s="55">
        <f t="shared" ref="S397:S460" si="85">O397-Q397</f>
        <v>-19.377090170339045</v>
      </c>
      <c r="T397" s="55">
        <f t="shared" ref="T397:T460" si="86">P397-R397</f>
        <v>-19.377090170339159</v>
      </c>
      <c r="U397" t="s">
        <v>381</v>
      </c>
      <c r="V397" t="s">
        <v>404</v>
      </c>
      <c r="W397" t="s">
        <v>413</v>
      </c>
      <c r="X397" s="84" t="s">
        <v>520</v>
      </c>
    </row>
    <row r="398" spans="1:25" ht="15" x14ac:dyDescent="0.25">
      <c r="A398">
        <v>1.49</v>
      </c>
      <c r="B398">
        <v>2.75</v>
      </c>
      <c r="C398" s="43">
        <f t="shared" si="70"/>
        <v>3.4777303233679113E-2</v>
      </c>
      <c r="D398" s="44">
        <f>IF(OR($A398="",$B398=""),"",A398*'MPTO_working_2-way'!$G397)</f>
        <v>1.541818181818182</v>
      </c>
      <c r="E398" s="46">
        <f>IF(OR($A398="",$B398=""),"",B398*'MPTO_working_2-way'!$G397)</f>
        <v>2.8456375838926178</v>
      </c>
      <c r="F398" s="44">
        <f>IF(OR($A398="",$B398=""),"",'MPTO_working_2-way'!D397)</f>
        <v>1.5296313579094729</v>
      </c>
      <c r="G398" s="46">
        <f>IF(OR($A398="",$B398=""),"",'MPTO_working_2-way'!E397)</f>
        <v>2.8881057268722468</v>
      </c>
      <c r="H398" s="44">
        <f>IF(OR($A398="",$B398=""),"",'OddsRatio_working_2-way'!M397)</f>
        <v>1.5291502622129183</v>
      </c>
      <c r="I398" s="44">
        <f>IF(OR($A398="",$B398=""),"",'OddsRatio_working_2-way'!N397)</f>
        <v>2.8898223650461352</v>
      </c>
      <c r="J398" s="44">
        <f>IF('Log_working_2-way'!$D397="","",A398^('Log_working_2-way'!$D397))</f>
        <v>1.523576998193785</v>
      </c>
      <c r="K398" s="46">
        <f>IF('Log_working_2-way'!$D397="","",B398^('Log_working_2-way'!$D397))</f>
        <v>2.9099387548526887</v>
      </c>
      <c r="L398" s="53">
        <f t="shared" si="79"/>
        <v>0.6485849056603773</v>
      </c>
      <c r="M398" s="53">
        <f t="shared" si="80"/>
        <v>0.35141509433962259</v>
      </c>
      <c r="N398" s="54">
        <v>495</v>
      </c>
      <c r="O398" s="54">
        <f t="shared" si="81"/>
        <v>162.78523489932883</v>
      </c>
      <c r="P398" s="54">
        <f t="shared" si="82"/>
        <v>315</v>
      </c>
      <c r="Q398" s="54">
        <f t="shared" si="83"/>
        <v>180</v>
      </c>
      <c r="R398" s="54">
        <f t="shared" si="84"/>
        <v>332.21476510067117</v>
      </c>
      <c r="S398" s="55">
        <f t="shared" si="85"/>
        <v>-17.214765100671173</v>
      </c>
      <c r="T398" s="55">
        <f t="shared" si="86"/>
        <v>-17.214765100671173</v>
      </c>
      <c r="U398" t="s">
        <v>504</v>
      </c>
      <c r="V398" t="s">
        <v>346</v>
      </c>
      <c r="W398" t="s">
        <v>410</v>
      </c>
      <c r="X398" s="84" t="s">
        <v>520</v>
      </c>
    </row>
    <row r="399" spans="1:25" ht="15" x14ac:dyDescent="0.25">
      <c r="A399">
        <v>1.72</v>
      </c>
      <c r="B399">
        <v>2.2000000000000002</v>
      </c>
      <c r="C399" s="43">
        <f t="shared" si="70"/>
        <v>3.5940803382663811E-2</v>
      </c>
      <c r="D399" s="44">
        <f>IF(OR($A399="",$B399=""),"",A399*'MPTO_working_2-way'!$G398)</f>
        <v>1.7818181818181817</v>
      </c>
      <c r="E399" s="46">
        <f>IF(OR($A399="",$B399=""),"",B399*'MPTO_working_2-way'!$G398)</f>
        <v>2.2790697674418605</v>
      </c>
      <c r="F399" s="44">
        <f>IF(OR($A399="",$B399=""),"",'MPTO_working_2-way'!D398)</f>
        <v>1.7748592870544089</v>
      </c>
      <c r="G399" s="46">
        <f>IF(OR($A399="",$B399=""),"",'MPTO_working_2-way'!E398)</f>
        <v>2.2905569007263922</v>
      </c>
      <c r="H399" s="44">
        <f>IF(OR($A399="",$B399=""),"",'OddsRatio_working_2-way'!M398)</f>
        <v>1.7745966692414832</v>
      </c>
      <c r="I399" s="44">
        <f>IF(OR($A399="",$B399=""),"",'OddsRatio_working_2-way'!N398)</f>
        <v>2.2909944487358058</v>
      </c>
      <c r="J399" s="44">
        <f>IF('Log_working_2-way'!$D398="","",A399^('Log_working_2-way'!$D398))</f>
        <v>1.7714329684655428</v>
      </c>
      <c r="K399" s="46">
        <f>IF('Log_working_2-way'!$D398="","",B399^('Log_working_2-way'!$D398))</f>
        <v>2.2962889076273294</v>
      </c>
      <c r="L399" s="53">
        <f t="shared" si="79"/>
        <v>0.56122448979591844</v>
      </c>
      <c r="M399" s="53">
        <f t="shared" si="80"/>
        <v>0.43877551020408162</v>
      </c>
      <c r="N399" s="54">
        <v>496</v>
      </c>
      <c r="O399" s="54">
        <f t="shared" si="81"/>
        <v>207.62790697674421</v>
      </c>
      <c r="P399" s="54">
        <f t="shared" si="82"/>
        <v>270.54545454545456</v>
      </c>
      <c r="Q399" s="54">
        <f t="shared" si="83"/>
        <v>225.45454545454544</v>
      </c>
      <c r="R399" s="54">
        <f t="shared" si="84"/>
        <v>288.37209302325584</v>
      </c>
      <c r="S399" s="55">
        <f t="shared" si="85"/>
        <v>-17.826638477801225</v>
      </c>
      <c r="T399" s="55">
        <f t="shared" si="86"/>
        <v>-17.826638477801282</v>
      </c>
      <c r="U399" t="s">
        <v>406</v>
      </c>
      <c r="V399" t="s">
        <v>321</v>
      </c>
      <c r="W399" t="s">
        <v>411</v>
      </c>
      <c r="X399" s="84" t="s">
        <v>520</v>
      </c>
    </row>
    <row r="400" spans="1:25" ht="15" x14ac:dyDescent="0.25">
      <c r="A400">
        <v>1.92</v>
      </c>
      <c r="B400">
        <v>1.96</v>
      </c>
      <c r="C400" s="43">
        <f t="shared" si="70"/>
        <v>3.1037414965986443E-2</v>
      </c>
      <c r="D400" s="44">
        <f>IF(OR($A400="",$B400=""),"",A400*'MPTO_working_2-way'!$G399)</f>
        <v>1.9795918367346939</v>
      </c>
      <c r="E400" s="46">
        <f>IF(OR($A400="",$B400=""),"",B400*'MPTO_working_2-way'!$G399)</f>
        <v>2.0208333333333335</v>
      </c>
      <c r="F400" s="44">
        <f>IF(OR($A400="",$B400=""),"",'MPTO_working_2-way'!D399)</f>
        <v>1.9789650820361799</v>
      </c>
      <c r="G400" s="46">
        <f>IF(OR($A400="",$B400=""),"",'MPTO_working_2-way'!E399)</f>
        <v>2.0214868929952732</v>
      </c>
      <c r="H400" s="44">
        <f>IF(OR($A400="",$B400=""),"",'OddsRatio_working_2-way'!M399)</f>
        <v>1.9789450103725608</v>
      </c>
      <c r="I400" s="44">
        <f>IF(OR($A400="",$B400=""),"",'OddsRatio_working_2-way'!N399)</f>
        <v>2.0215078369104988</v>
      </c>
      <c r="J400" s="44">
        <f>IF('Log_working_2-way'!$D399="","",A400^('Log_working_2-way'!$D399))</f>
        <v>1.978660427169332</v>
      </c>
      <c r="K400" s="46">
        <f>IF('Log_working_2-way'!$D399="","",B400^('Log_working_2-way'!$D399))</f>
        <v>2.0218048796479562</v>
      </c>
      <c r="L400" s="53">
        <f t="shared" si="79"/>
        <v>0.50515463917525771</v>
      </c>
      <c r="M400" s="53">
        <f t="shared" si="80"/>
        <v>0.49484536082474223</v>
      </c>
      <c r="N400" s="54">
        <v>497</v>
      </c>
      <c r="O400" s="54">
        <f t="shared" si="81"/>
        <v>238.14583333333334</v>
      </c>
      <c r="P400" s="54">
        <f t="shared" si="82"/>
        <v>243.42857142857144</v>
      </c>
      <c r="Q400" s="54">
        <f t="shared" si="83"/>
        <v>253.57142857142858</v>
      </c>
      <c r="R400" s="54">
        <f t="shared" si="84"/>
        <v>258.85416666666669</v>
      </c>
      <c r="S400" s="55">
        <f t="shared" si="85"/>
        <v>-15.425595238095241</v>
      </c>
      <c r="T400" s="55">
        <f t="shared" si="86"/>
        <v>-15.425595238095241</v>
      </c>
      <c r="U400" t="s">
        <v>349</v>
      </c>
      <c r="V400" t="s">
        <v>391</v>
      </c>
      <c r="W400" t="s">
        <v>411</v>
      </c>
      <c r="X400" s="84" t="s">
        <v>520</v>
      </c>
    </row>
    <row r="401" spans="1:24" ht="15" x14ac:dyDescent="0.25">
      <c r="A401">
        <v>2.58</v>
      </c>
      <c r="B401">
        <v>1.55</v>
      </c>
      <c r="C401" s="43">
        <f t="shared" si="70"/>
        <v>3.275818954738674E-2</v>
      </c>
      <c r="D401" s="44">
        <f>IF(OR($A401="",$B401=""),"",A401*'MPTO_working_2-way'!$G400)</f>
        <v>2.6645161290322577</v>
      </c>
      <c r="E401" s="46">
        <f>IF(OR($A401="",$B401=""),"",B401*'MPTO_working_2-way'!$G400)</f>
        <v>1.6007751937984496</v>
      </c>
      <c r="F401" s="44">
        <f>IF(OR($A401="",$B401=""),"",'MPTO_working_2-way'!D400)</f>
        <v>2.6938363085213872</v>
      </c>
      <c r="G401" s="46">
        <f>IF(OR($A401="",$B401=""),"",'MPTO_working_2-way'!E400)</f>
        <v>1.5903758202425928</v>
      </c>
      <c r="H401" s="44">
        <f>IF(OR($A401="",$B401=""),"",'OddsRatio_working_2-way'!M400)</f>
        <v>2.6949121725703877</v>
      </c>
      <c r="I401" s="44">
        <f>IF(OR($A401="",$B401=""),"",'OddsRatio_working_2-way'!N400)</f>
        <v>1.5900010727301979</v>
      </c>
      <c r="J401" s="44">
        <f>IF('Log_working_2-way'!$D400="","",A401^('Log_working_2-way'!$D400))</f>
        <v>2.7086271490229712</v>
      </c>
      <c r="K401" s="46">
        <f>IF('Log_working_2-way'!$D400="","",B401^('Log_working_2-way'!$D400))</f>
        <v>1.5852651940897229</v>
      </c>
      <c r="L401" s="53">
        <f t="shared" si="79"/>
        <v>0.37530266343825669</v>
      </c>
      <c r="M401" s="53">
        <f t="shared" si="80"/>
        <v>0.62469733656174331</v>
      </c>
      <c r="N401" s="54">
        <v>498</v>
      </c>
      <c r="O401" s="54">
        <f t="shared" si="81"/>
        <v>304.97674418604652</v>
      </c>
      <c r="P401" s="54">
        <f t="shared" si="82"/>
        <v>176.70967741935482</v>
      </c>
      <c r="Q401" s="54">
        <f t="shared" si="83"/>
        <v>321.29032258064512</v>
      </c>
      <c r="R401" s="54">
        <f t="shared" si="84"/>
        <v>193.02325581395348</v>
      </c>
      <c r="S401" s="55">
        <f t="shared" si="85"/>
        <v>-16.313578394598608</v>
      </c>
      <c r="T401" s="55">
        <f t="shared" si="86"/>
        <v>-16.313578394598665</v>
      </c>
      <c r="U401" t="s">
        <v>139</v>
      </c>
      <c r="V401" t="s">
        <v>36</v>
      </c>
      <c r="W401" t="s">
        <v>444</v>
      </c>
      <c r="X401" s="84" t="s">
        <v>520</v>
      </c>
    </row>
    <row r="402" spans="1:24" ht="15" x14ac:dyDescent="0.25">
      <c r="A402">
        <v>2.11</v>
      </c>
      <c r="B402">
        <v>1.79</v>
      </c>
      <c r="C402" s="43">
        <f t="shared" si="70"/>
        <v>3.2592867166194583E-2</v>
      </c>
      <c r="D402" s="44">
        <f>IF(OR($A402="",$B402=""),"",A402*'MPTO_working_2-way'!$G401)</f>
        <v>2.1787709497206706</v>
      </c>
      <c r="E402" s="46">
        <f>IF(OR($A402="",$B402=""),"",B402*'MPTO_working_2-way'!$G401)</f>
        <v>1.8483412322274884</v>
      </c>
      <c r="F402" s="44">
        <f>IF(OR($A402="",$B402=""),"",'MPTO_working_2-way'!D401)</f>
        <v>2.1851369724319478</v>
      </c>
      <c r="G402" s="46">
        <f>IF(OR($A402="",$B402=""),"",'MPTO_working_2-way'!E401)</f>
        <v>1.8437843247333352</v>
      </c>
      <c r="H402" s="44">
        <f>IF(OR($A402="",$B402=""),"",'OddsRatio_working_2-way'!M401)</f>
        <v>2.1853536565680476</v>
      </c>
      <c r="I402" s="44">
        <f>IF(OR($A402="",$B402=""),"",'OddsRatio_working_2-way'!N401)</f>
        <v>1.8436300798997822</v>
      </c>
      <c r="J402" s="44">
        <f>IF('Log_working_2-way'!$D401="","",A402^('Log_working_2-way'!$D401))</f>
        <v>2.1882656756587764</v>
      </c>
      <c r="K402" s="46">
        <f>IF('Log_working_2-way'!$D401="","",B402^('Log_working_2-way'!$D401))</f>
        <v>1.8415626408173078</v>
      </c>
      <c r="L402" s="53">
        <f t="shared" si="79"/>
        <v>0.4589743589743589</v>
      </c>
      <c r="M402" s="53">
        <f t="shared" si="80"/>
        <v>0.54102564102564099</v>
      </c>
      <c r="N402" s="54">
        <v>499</v>
      </c>
      <c r="O402" s="54">
        <f t="shared" si="81"/>
        <v>262.50710900473928</v>
      </c>
      <c r="P402" s="54">
        <f t="shared" si="82"/>
        <v>220.22905027932961</v>
      </c>
      <c r="Q402" s="54">
        <f t="shared" si="83"/>
        <v>278.77094972067039</v>
      </c>
      <c r="R402" s="54">
        <f t="shared" si="84"/>
        <v>236.49289099526067</v>
      </c>
      <c r="S402" s="55">
        <f t="shared" si="85"/>
        <v>-16.26384071593111</v>
      </c>
      <c r="T402" s="55">
        <f t="shared" si="86"/>
        <v>-16.263840715931053</v>
      </c>
      <c r="U402" t="s">
        <v>440</v>
      </c>
      <c r="V402" t="s">
        <v>363</v>
      </c>
      <c r="W402" t="s">
        <v>306</v>
      </c>
      <c r="X402" s="84" t="s">
        <v>520</v>
      </c>
    </row>
    <row r="403" spans="1:24" ht="15" x14ac:dyDescent="0.25">
      <c r="A403">
        <v>1.35</v>
      </c>
      <c r="B403">
        <v>3.35</v>
      </c>
      <c r="C403" s="43">
        <f t="shared" si="70"/>
        <v>3.9248203427307837E-2</v>
      </c>
      <c r="D403" s="44">
        <f>IF(OR($A403="",$B403=""),"",A403*'MPTO_working_2-way'!$G402)</f>
        <v>1.4029850746268657</v>
      </c>
      <c r="E403" s="46">
        <f>IF(OR($A403="",$B403=""),"",B403*'MPTO_working_2-way'!$G402)</f>
        <v>3.4814814814814814</v>
      </c>
      <c r="F403" s="44">
        <f>IF(OR($A403="",$B403=""),"",'MPTO_working_2-way'!D402)</f>
        <v>1.3867382138750479</v>
      </c>
      <c r="G403" s="46">
        <f>IF(OR($A403="",$B403=""),"",'MPTO_working_2-way'!E402)</f>
        <v>3.5857284440039643</v>
      </c>
      <c r="H403" s="44">
        <f>IF(OR($A403="",$B403=""),"",'OddsRatio_working_2-way'!M402)</f>
        <v>1.3859224924939799</v>
      </c>
      <c r="I403" s="44">
        <f>IF(OR($A403="",$B403=""),"",'OddsRatio_working_2-way'!N402)</f>
        <v>3.5911938781738648</v>
      </c>
      <c r="J403" s="44">
        <f>IF('Log_working_2-way'!$D402="","",A403^('Log_working_2-way'!$D402))</f>
        <v>1.3783790644283931</v>
      </c>
      <c r="K403" s="46">
        <f>IF('Log_working_2-way'!$D402="","",B403^('Log_working_2-way'!$D402))</f>
        <v>3.6428523510071873</v>
      </c>
      <c r="L403" s="53">
        <f t="shared" si="79"/>
        <v>0.71276595744680848</v>
      </c>
      <c r="M403" s="53">
        <f t="shared" si="80"/>
        <v>0.28723404255319152</v>
      </c>
      <c r="N403" s="54">
        <v>500</v>
      </c>
      <c r="O403" s="54">
        <f t="shared" si="81"/>
        <v>129.62962962962962</v>
      </c>
      <c r="P403" s="54">
        <f t="shared" si="82"/>
        <v>350.74626865671638</v>
      </c>
      <c r="Q403" s="54">
        <f t="shared" si="83"/>
        <v>149.25373134328356</v>
      </c>
      <c r="R403" s="54">
        <f t="shared" si="84"/>
        <v>370.37037037037032</v>
      </c>
      <c r="S403" s="55">
        <f t="shared" si="85"/>
        <v>-19.624101713653943</v>
      </c>
      <c r="T403" s="55">
        <f t="shared" si="86"/>
        <v>-19.624101713653943</v>
      </c>
      <c r="U403" t="s">
        <v>287</v>
      </c>
      <c r="V403" t="s">
        <v>275</v>
      </c>
      <c r="W403" t="s">
        <v>308</v>
      </c>
      <c r="X403" s="84" t="s">
        <v>520</v>
      </c>
    </row>
    <row r="404" spans="1:24" ht="15" x14ac:dyDescent="0.25">
      <c r="A404">
        <v>2.0099999999999998</v>
      </c>
      <c r="B404">
        <v>1.89</v>
      </c>
      <c r="C404" s="43">
        <f t="shared" si="70"/>
        <v>2.6612966911474523E-2</v>
      </c>
      <c r="D404" s="44">
        <f>IF(OR($A404="",$B404=""),"",A404*'MPTO_working_2-way'!$G403)</f>
        <v>2.0634920634920637</v>
      </c>
      <c r="E404" s="46">
        <f>IF(OR($A404="",$B404=""),"",B404*'MPTO_working_2-way'!$G403)</f>
        <v>1.9402985074626868</v>
      </c>
      <c r="F404" s="44">
        <f>IF(OR($A404="",$B404=""),"",'MPTO_working_2-way'!D403)</f>
        <v>2.065236891462122</v>
      </c>
      <c r="G404" s="46">
        <f>IF(OR($A404="",$B404=""),"",'MPTO_working_2-way'!E403)</f>
        <v>1.9387583250401901</v>
      </c>
      <c r="H404" s="44">
        <f>IF(OR($A404="",$B404=""),"",'OddsRatio_working_2-way'!M403)</f>
        <v>2.0652846852715743</v>
      </c>
      <c r="I404" s="44">
        <f>IF(OR($A404="",$B404=""),"",'OddsRatio_working_2-way'!N403)</f>
        <v>1.9387162078135651</v>
      </c>
      <c r="J404" s="44">
        <f>IF('Log_working_2-way'!$D403="","",A404^('Log_working_2-way'!$D403))</f>
        <v>2.0660754766713998</v>
      </c>
      <c r="K404" s="46">
        <f>IF('Log_working_2-way'!$D403="","",B404^('Log_working_2-way'!$D403))</f>
        <v>1.9380198887252209</v>
      </c>
      <c r="L404" s="53">
        <f t="shared" si="79"/>
        <v>0.48461538461538456</v>
      </c>
      <c r="M404" s="53">
        <f t="shared" si="80"/>
        <v>0.51538461538461533</v>
      </c>
      <c r="N404" s="54">
        <v>501</v>
      </c>
      <c r="O404" s="54">
        <f t="shared" si="81"/>
        <v>251.74626865671638</v>
      </c>
      <c r="P404" s="54">
        <f t="shared" si="82"/>
        <v>235.92063492063494</v>
      </c>
      <c r="Q404" s="54">
        <f t="shared" si="83"/>
        <v>265.07936507936512</v>
      </c>
      <c r="R404" s="54">
        <f t="shared" si="84"/>
        <v>249.25373134328362</v>
      </c>
      <c r="S404" s="55">
        <f t="shared" si="85"/>
        <v>-13.333096422648737</v>
      </c>
      <c r="T404" s="55">
        <f t="shared" si="86"/>
        <v>-13.33309642264868</v>
      </c>
      <c r="U404" t="s">
        <v>288</v>
      </c>
      <c r="V404" t="s">
        <v>104</v>
      </c>
      <c r="W404" t="s">
        <v>310</v>
      </c>
      <c r="X404" s="84" t="s">
        <v>520</v>
      </c>
    </row>
    <row r="405" spans="1:24" ht="15" x14ac:dyDescent="0.25">
      <c r="A405">
        <v>2.06</v>
      </c>
      <c r="B405">
        <v>1.84</v>
      </c>
      <c r="C405" s="43">
        <f t="shared" si="70"/>
        <v>2.891515407344869E-2</v>
      </c>
      <c r="D405" s="44">
        <f>IF(OR($A405="",$B405=""),"",A405*'MPTO_working_2-way'!$G404)</f>
        <v>2.1195652173913042</v>
      </c>
      <c r="E405" s="46">
        <f>IF(OR($A405="",$B405=""),"",B405*'MPTO_working_2-way'!$G404)</f>
        <v>1.8932038834951457</v>
      </c>
      <c r="F405" s="44">
        <f>IF(OR($A405="",$B405=""),"",'MPTO_working_2-way'!D404)</f>
        <v>2.1232354918216445</v>
      </c>
      <c r="G405" s="46">
        <f>IF(OR($A405="",$B405=""),"",'MPTO_working_2-way'!E404)</f>
        <v>1.8902852583283463</v>
      </c>
      <c r="H405" s="44">
        <f>IF(OR($A405="",$B405=""),"",'OddsRatio_working_2-way'!M404)</f>
        <v>2.123345344008138</v>
      </c>
      <c r="I405" s="44">
        <f>IF(OR($A405="",$B405=""),"",'OddsRatio_working_2-way'!N404)</f>
        <v>1.8901981971385247</v>
      </c>
      <c r="J405" s="44">
        <f>IF('Log_working_2-way'!$D404="","",A405^('Log_working_2-way'!$D404))</f>
        <v>2.1250149218724146</v>
      </c>
      <c r="K405" s="46">
        <f>IF('Log_working_2-way'!$D404="","",B405^('Log_working_2-way'!$D404))</f>
        <v>1.8888770989238437</v>
      </c>
      <c r="L405" s="53">
        <f t="shared" si="79"/>
        <v>0.47179487179487184</v>
      </c>
      <c r="M405" s="53">
        <f t="shared" si="80"/>
        <v>0.52820512820512822</v>
      </c>
      <c r="N405" s="54">
        <v>502</v>
      </c>
      <c r="O405" s="54">
        <f t="shared" si="81"/>
        <v>258.31067961165053</v>
      </c>
      <c r="P405" s="54">
        <f t="shared" si="82"/>
        <v>229.17391304347828</v>
      </c>
      <c r="Q405" s="54">
        <f t="shared" si="83"/>
        <v>272.82608695652175</v>
      </c>
      <c r="R405" s="54">
        <f t="shared" si="84"/>
        <v>243.68932038834953</v>
      </c>
      <c r="S405" s="55">
        <f t="shared" si="85"/>
        <v>-14.515407344871221</v>
      </c>
      <c r="T405" s="55">
        <f t="shared" si="86"/>
        <v>-14.51540734487125</v>
      </c>
      <c r="U405" t="s">
        <v>447</v>
      </c>
      <c r="V405" t="s">
        <v>480</v>
      </c>
      <c r="W405" t="s">
        <v>311</v>
      </c>
      <c r="X405" s="84" t="s">
        <v>520</v>
      </c>
    </row>
    <row r="406" spans="1:24" ht="15" x14ac:dyDescent="0.25">
      <c r="A406">
        <v>1.81</v>
      </c>
      <c r="B406">
        <v>2.0699999999999998</v>
      </c>
      <c r="C406" s="43">
        <f t="shared" si="70"/>
        <v>3.5577975284917462E-2</v>
      </c>
      <c r="D406" s="44">
        <f>IF(OR($A406="",$B406=""),"",A406*'MPTO_working_2-way'!$G405)</f>
        <v>1.8743961352657006</v>
      </c>
      <c r="E406" s="46">
        <f>IF(OR($A406="",$B406=""),"",B406*'MPTO_working_2-way'!$G405)</f>
        <v>2.1436464088397789</v>
      </c>
      <c r="F406" s="44">
        <f>IF(OR($A406="",$B406=""),"",'MPTO_working_2-way'!D405)</f>
        <v>1.8702173858786533</v>
      </c>
      <c r="G406" s="46">
        <f>IF(OR($A406="",$B406=""),"",'MPTO_working_2-way'!E405)</f>
        <v>2.1491381535549374</v>
      </c>
      <c r="H406" s="44">
        <f>IF(OR($A406="",$B406=""),"",'OddsRatio_working_2-way'!M405)</f>
        <v>1.8700628401410975</v>
      </c>
      <c r="I406" s="44">
        <f>IF(OR($A406="",$B406=""),"",'OddsRatio_working_2-way'!N405)</f>
        <v>2.1493422703098441</v>
      </c>
      <c r="J406" s="44">
        <f>IF('Log_working_2-way'!$D405="","",A406^('Log_working_2-way'!$D405))</f>
        <v>1.8681622223592078</v>
      </c>
      <c r="K406" s="46">
        <f>IF('Log_working_2-way'!$D405="","",B406^('Log_working_2-way'!$D405))</f>
        <v>2.1518584594506485</v>
      </c>
      <c r="L406" s="53">
        <f t="shared" si="79"/>
        <v>0.53350515463917525</v>
      </c>
      <c r="M406" s="53">
        <f t="shared" si="80"/>
        <v>0.46649484536082475</v>
      </c>
      <c r="N406" s="54">
        <v>503</v>
      </c>
      <c r="O406" s="54">
        <f t="shared" si="81"/>
        <v>225.09944751381221</v>
      </c>
      <c r="P406" s="54">
        <f t="shared" si="82"/>
        <v>260.0048309178743</v>
      </c>
      <c r="Q406" s="54">
        <f t="shared" si="83"/>
        <v>242.99516908212561</v>
      </c>
      <c r="R406" s="54">
        <f t="shared" si="84"/>
        <v>277.90055248618785</v>
      </c>
      <c r="S406" s="55">
        <f t="shared" si="85"/>
        <v>-17.895721568313405</v>
      </c>
      <c r="T406" s="55">
        <f t="shared" si="86"/>
        <v>-17.895721568313547</v>
      </c>
      <c r="U406" t="s">
        <v>297</v>
      </c>
      <c r="V406" t="s">
        <v>240</v>
      </c>
      <c r="W406" t="s">
        <v>312</v>
      </c>
      <c r="X406" s="84" t="s">
        <v>520</v>
      </c>
    </row>
    <row r="407" spans="1:24" ht="15" x14ac:dyDescent="0.25">
      <c r="A407">
        <v>1.97</v>
      </c>
      <c r="B407">
        <v>1.9</v>
      </c>
      <c r="C407" s="43">
        <f t="shared" si="70"/>
        <v>3.3930002671653803E-2</v>
      </c>
      <c r="D407" s="44">
        <f>IF(OR($A407="",$B407=""),"",A407*'MPTO_working_2-way'!$G406)</f>
        <v>2.0368421052631578</v>
      </c>
      <c r="E407" s="46">
        <f>IF(OR($A407="",$B407=""),"",B407*'MPTO_working_2-way'!$G406)</f>
        <v>1.9644670050761421</v>
      </c>
      <c r="F407" s="44">
        <f>IF(OR($A407="",$B407=""),"",'MPTO_working_2-way'!D406)</f>
        <v>2.0381159814865235</v>
      </c>
      <c r="G407" s="46">
        <f>IF(OR($A407="",$B407=""),"",'MPTO_working_2-way'!E406)</f>
        <v>1.9632835038027801</v>
      </c>
      <c r="H407" s="44">
        <f>IF(OR($A407="",$B407=""),"",'OddsRatio_working_2-way'!M406)</f>
        <v>2.0381607668264961</v>
      </c>
      <c r="I407" s="44">
        <f>IF(OR($A407="",$B407=""),"",'OddsRatio_working_2-way'!N406)</f>
        <v>1.963241948601903</v>
      </c>
      <c r="J407" s="44">
        <f>IF('Log_working_2-way'!$D406="","",A407^('Log_working_2-way'!$D406))</f>
        <v>2.0387414625037734</v>
      </c>
      <c r="K407" s="46">
        <f>IF('Log_working_2-way'!$D406="","",B407^('Log_working_2-way'!$D406))</f>
        <v>1.9627034600020314</v>
      </c>
      <c r="L407" s="53">
        <f t="shared" si="79"/>
        <v>0.49095607235142119</v>
      </c>
      <c r="M407" s="53">
        <f t="shared" si="80"/>
        <v>0.50904392764857886</v>
      </c>
      <c r="N407" s="54">
        <v>504</v>
      </c>
      <c r="O407" s="54">
        <f t="shared" si="81"/>
        <v>248.16243654822333</v>
      </c>
      <c r="P407" s="54">
        <f t="shared" si="82"/>
        <v>238.73684210526309</v>
      </c>
      <c r="Q407" s="54">
        <f t="shared" si="83"/>
        <v>265.26315789473682</v>
      </c>
      <c r="R407" s="54">
        <f t="shared" si="84"/>
        <v>255.83756345177665</v>
      </c>
      <c r="S407" s="55">
        <f t="shared" si="85"/>
        <v>-17.100721346513495</v>
      </c>
      <c r="T407" s="55">
        <f t="shared" si="86"/>
        <v>-17.100721346513552</v>
      </c>
      <c r="U407" t="s">
        <v>489</v>
      </c>
      <c r="V407" t="s">
        <v>486</v>
      </c>
      <c r="W407" t="s">
        <v>500</v>
      </c>
      <c r="X407" s="84" t="s">
        <v>520</v>
      </c>
    </row>
    <row r="408" spans="1:24" ht="15" x14ac:dyDescent="0.25">
      <c r="A408">
        <v>2.0299999999999998</v>
      </c>
      <c r="B408">
        <v>1.88</v>
      </c>
      <c r="C408" s="43">
        <f t="shared" si="70"/>
        <v>2.4525731055444977E-2</v>
      </c>
      <c r="D408" s="44">
        <f>IF(OR($A408="",$B408=""),"",A408*'MPTO_working_2-way'!$G407)</f>
        <v>2.0797872340425529</v>
      </c>
      <c r="E408" s="46">
        <f>IF(OR($A408="",$B408=""),"",B408*'MPTO_working_2-way'!$G407)</f>
        <v>1.9261083743842364</v>
      </c>
      <c r="F408" s="44">
        <f>IF(OR($A408="",$B408=""),"",'MPTO_working_2-way'!D407)</f>
        <v>2.0818241326641935</v>
      </c>
      <c r="G408" s="46">
        <f>IF(OR($A408="",$B408=""),"",'MPTO_working_2-way'!E407)</f>
        <v>1.9243646631706333</v>
      </c>
      <c r="H408" s="44">
        <f>IF(OR($A408="",$B408=""),"",'OddsRatio_working_2-way'!M407)</f>
        <v>2.081875475946537</v>
      </c>
      <c r="I408" s="44">
        <f>IF(OR($A408="",$B408=""),"",'OddsRatio_working_2-way'!N407)</f>
        <v>1.9243207949834495</v>
      </c>
      <c r="J408" s="44">
        <f>IF('Log_working_2-way'!$D407="","",A408^('Log_working_2-way'!$D407))</f>
        <v>2.0827972819225606</v>
      </c>
      <c r="K408" s="46">
        <f>IF('Log_working_2-way'!$D407="","",B408^('Log_working_2-way'!$D407))</f>
        <v>1.9235339030630429</v>
      </c>
      <c r="L408" s="53">
        <f t="shared" si="79"/>
        <v>0.4808184143222507</v>
      </c>
      <c r="M408" s="53">
        <f t="shared" si="80"/>
        <v>0.51918158567774941</v>
      </c>
      <c r="N408" s="54">
        <v>505</v>
      </c>
      <c r="O408" s="54">
        <f t="shared" si="81"/>
        <v>256.23152709359601</v>
      </c>
      <c r="P408" s="54">
        <f t="shared" si="82"/>
        <v>236.38297872340425</v>
      </c>
      <c r="Q408" s="54">
        <f t="shared" si="83"/>
        <v>268.61702127659572</v>
      </c>
      <c r="R408" s="54">
        <f t="shared" si="84"/>
        <v>248.76847290640399</v>
      </c>
      <c r="S408" s="55">
        <f t="shared" si="85"/>
        <v>-12.385494182999707</v>
      </c>
      <c r="T408" s="55">
        <f t="shared" si="86"/>
        <v>-12.385494182999736</v>
      </c>
      <c r="U408" t="s">
        <v>153</v>
      </c>
      <c r="V408" t="s">
        <v>55</v>
      </c>
      <c r="W408" t="s">
        <v>315</v>
      </c>
      <c r="X408" s="84" t="s">
        <v>520</v>
      </c>
    </row>
    <row r="409" spans="1:24" ht="15" x14ac:dyDescent="0.25">
      <c r="A409">
        <v>3.3</v>
      </c>
      <c r="B409">
        <v>1.36</v>
      </c>
      <c r="C409" s="43">
        <f t="shared" si="70"/>
        <v>3.8324420677361859E-2</v>
      </c>
      <c r="D409" s="44">
        <f>IF(OR($A409="",$B409=""),"",A409*'MPTO_working_2-way'!$G408)</f>
        <v>3.4264705882352939</v>
      </c>
      <c r="E409" s="46">
        <f>IF(OR($A409="",$B409=""),"",B409*'MPTO_working_2-way'!$G408)</f>
        <v>1.4121212121212123</v>
      </c>
      <c r="F409" s="44">
        <f>IF(OR($A409="",$B409=""),"",'MPTO_working_2-way'!D408)</f>
        <v>3.5227629513343799</v>
      </c>
      <c r="G409" s="46">
        <f>IF(OR($A409="",$B409=""),"",'MPTO_working_2-way'!E408)</f>
        <v>1.3963907902924706</v>
      </c>
      <c r="H409" s="44">
        <f>IF(OR($A409="",$B409=""),"",'OddsRatio_working_2-way'!M408)</f>
        <v>3.5276251480171839</v>
      </c>
      <c r="I409" s="44">
        <f>IF(OR($A409="",$B409=""),"",'OddsRatio_working_2-way'!N408)</f>
        <v>1.3956282840374725</v>
      </c>
      <c r="J409" s="44">
        <f>IF('Log_working_2-way'!$D408="","",A409^('Log_working_2-way'!$D408))</f>
        <v>3.5750919686868223</v>
      </c>
      <c r="K409" s="46">
        <f>IF('Log_working_2-way'!$D408="","",B409^('Log_working_2-way'!$D408))</f>
        <v>1.3883356447682278</v>
      </c>
      <c r="L409" s="53">
        <f t="shared" si="79"/>
        <v>0.29184549356223177</v>
      </c>
      <c r="M409" s="53">
        <f t="shared" si="80"/>
        <v>0.70815450643776812</v>
      </c>
      <c r="N409" s="54">
        <v>506</v>
      </c>
      <c r="O409" s="54">
        <f t="shared" si="81"/>
        <v>352.66666666666669</v>
      </c>
      <c r="P409" s="54">
        <f t="shared" si="82"/>
        <v>133.94117647058829</v>
      </c>
      <c r="Q409" s="54">
        <f t="shared" si="83"/>
        <v>372.05882352941171</v>
      </c>
      <c r="R409" s="54">
        <f t="shared" si="84"/>
        <v>153.33333333333334</v>
      </c>
      <c r="S409" s="55">
        <f t="shared" si="85"/>
        <v>-19.392156862745026</v>
      </c>
      <c r="T409" s="55">
        <f t="shared" si="86"/>
        <v>-19.392156862745054</v>
      </c>
      <c r="U409" t="s">
        <v>60</v>
      </c>
      <c r="V409" t="s">
        <v>121</v>
      </c>
      <c r="W409" t="s">
        <v>412</v>
      </c>
      <c r="X409" s="84" t="s">
        <v>520</v>
      </c>
    </row>
    <row r="410" spans="1:24" ht="15" x14ac:dyDescent="0.25">
      <c r="A410">
        <v>2.97</v>
      </c>
      <c r="B410">
        <v>1.42</v>
      </c>
      <c r="C410" s="43">
        <f t="shared" si="70"/>
        <v>4.0925688813012728E-2</v>
      </c>
      <c r="D410" s="44">
        <f>IF(OR($A410="",$B410=""),"",A410*'MPTO_working_2-way'!$G409)</f>
        <v>3.091549295774648</v>
      </c>
      <c r="E410" s="46">
        <f>IF(OR($A410="",$B410=""),"",B410*'MPTO_working_2-way'!$G409)</f>
        <v>1.4781144781144779</v>
      </c>
      <c r="F410" s="44">
        <f>IF(OR($A410="",$B410=""),"",'MPTO_working_2-way'!D409)</f>
        <v>3.162180400389893</v>
      </c>
      <c r="G410" s="46">
        <f>IF(OR($A410="",$B410=""),"",'MPTO_working_2-way'!E409)</f>
        <v>1.462496098762007</v>
      </c>
      <c r="H410" s="44">
        <f>IF(OR($A410="",$B410=""),"",'OddsRatio_working_2-way'!M409)</f>
        <v>3.1657507221460621</v>
      </c>
      <c r="I410" s="44">
        <f>IF(OR($A410="",$B410=""),"",'OddsRatio_working_2-way'!N409)</f>
        <v>1.4617336564981451</v>
      </c>
      <c r="J410" s="44">
        <f>IF('Log_working_2-way'!$D409="","",A410^('Log_working_2-way'!$D409))</f>
        <v>3.2000386402311016</v>
      </c>
      <c r="K410" s="46">
        <f>IF('Log_working_2-way'!$D409="","",B410^('Log_working_2-way'!$D409))</f>
        <v>1.4545374711660444</v>
      </c>
      <c r="L410" s="53">
        <f t="shared" si="79"/>
        <v>0.32346241457858771</v>
      </c>
      <c r="M410" s="53">
        <f t="shared" si="80"/>
        <v>0.6765375854214124</v>
      </c>
      <c r="N410" s="54">
        <v>507</v>
      </c>
      <c r="O410" s="54">
        <f t="shared" si="81"/>
        <v>336.29292929292933</v>
      </c>
      <c r="P410" s="54">
        <f t="shared" si="82"/>
        <v>149.95774647887322</v>
      </c>
      <c r="Q410" s="54">
        <f t="shared" si="83"/>
        <v>357.04225352112678</v>
      </c>
      <c r="R410" s="54">
        <f t="shared" si="84"/>
        <v>170.7070707070707</v>
      </c>
      <c r="S410" s="55">
        <f t="shared" si="85"/>
        <v>-20.749324228197452</v>
      </c>
      <c r="T410" s="55">
        <f t="shared" si="86"/>
        <v>-20.74932422819748</v>
      </c>
      <c r="U410" t="s">
        <v>156</v>
      </c>
      <c r="V410" t="s">
        <v>163</v>
      </c>
      <c r="W410" t="s">
        <v>412</v>
      </c>
      <c r="X410" s="84" t="s">
        <v>520</v>
      </c>
    </row>
    <row r="411" spans="1:24" ht="15" x14ac:dyDescent="0.25">
      <c r="A411">
        <v>1.74</v>
      </c>
      <c r="B411">
        <v>2.14</v>
      </c>
      <c r="C411" s="43">
        <f t="shared" si="70"/>
        <v>4.200236330432916E-2</v>
      </c>
      <c r="D411" s="44">
        <f>IF(OR($A411="",$B411=""),"",A411*'MPTO_working_2-way'!$G410)</f>
        <v>1.8130841121495327</v>
      </c>
      <c r="E411" s="46">
        <f>IF(OR($A411="",$B411=""),"",B411*'MPTO_working_2-way'!$G410)</f>
        <v>2.2298850574712645</v>
      </c>
      <c r="F411" s="44">
        <f>IF(OR($A411="",$B411=""),"",'MPTO_working_2-way'!D410)</f>
        <v>1.8059947618585701</v>
      </c>
      <c r="G411" s="46">
        <f>IF(OR($A411="",$B411=""),"",'MPTO_working_2-way'!E410)</f>
        <v>2.2407028523288002</v>
      </c>
      <c r="H411" s="44">
        <f>IF(OR($A411="",$B411=""),"",'OddsRatio_working_2-way'!M410)</f>
        <v>1.8056815791722833</v>
      </c>
      <c r="I411" s="44">
        <f>IF(OR($A411="",$B411=""),"",'OddsRatio_working_2-way'!N410)</f>
        <v>2.2411851354816257</v>
      </c>
      <c r="J411" s="44">
        <f>IF('Log_working_2-way'!$D410="","",A411^('Log_working_2-way'!$D410))</f>
        <v>1.8024444377303941</v>
      </c>
      <c r="K411" s="46">
        <f>IF('Log_working_2-way'!$D410="","",B411^('Log_working_2-way'!$D410))</f>
        <v>2.2461922009554618</v>
      </c>
      <c r="L411" s="53">
        <f t="shared" si="79"/>
        <v>0.55154639175257736</v>
      </c>
      <c r="M411" s="53">
        <f t="shared" si="80"/>
        <v>0.44845360824742264</v>
      </c>
      <c r="N411" s="54">
        <v>508</v>
      </c>
      <c r="O411" s="54">
        <f t="shared" si="81"/>
        <v>216.04597701149422</v>
      </c>
      <c r="P411" s="54">
        <f t="shared" si="82"/>
        <v>270.61682242990662</v>
      </c>
      <c r="Q411" s="54">
        <f t="shared" si="83"/>
        <v>237.38317757009347</v>
      </c>
      <c r="R411" s="54">
        <f t="shared" si="84"/>
        <v>291.95402298850576</v>
      </c>
      <c r="S411" s="55">
        <f t="shared" si="85"/>
        <v>-21.33720055859925</v>
      </c>
      <c r="T411" s="55">
        <f t="shared" si="86"/>
        <v>-21.337200558599136</v>
      </c>
      <c r="U411" t="s">
        <v>376</v>
      </c>
      <c r="V411" t="s">
        <v>330</v>
      </c>
      <c r="W411" t="s">
        <v>413</v>
      </c>
      <c r="X411" s="84" t="s">
        <v>521</v>
      </c>
    </row>
    <row r="412" spans="1:24" ht="15" x14ac:dyDescent="0.25">
      <c r="A412">
        <v>1.81</v>
      </c>
      <c r="B412">
        <v>2.0299999999999998</v>
      </c>
      <c r="C412" s="43">
        <f t="shared" si="70"/>
        <v>4.5097025283727721E-2</v>
      </c>
      <c r="D412" s="44">
        <f>IF(OR($A412="",$B412=""),"",A412*'MPTO_working_2-way'!$G411)</f>
        <v>1.8916256157635472</v>
      </c>
      <c r="E412" s="46">
        <f>IF(OR($A412="",$B412=""),"",B412*'MPTO_working_2-way'!$G411)</f>
        <v>2.1215469613259672</v>
      </c>
      <c r="F412" s="44">
        <f>IF(OR($A412="",$B412=""),"",'MPTO_working_2-way'!D411)</f>
        <v>1.8870143543127138</v>
      </c>
      <c r="G412" s="46">
        <f>IF(OR($A412="",$B412=""),"",'MPTO_working_2-way'!E411)</f>
        <v>2.1273774715571898</v>
      </c>
      <c r="H412" s="44">
        <f>IF(OR($A412="",$B412=""),"",'OddsRatio_working_2-way'!M411)</f>
        <v>1.8867963503478642</v>
      </c>
      <c r="I412" s="44">
        <f>IF(OR($A412="",$B412=""),"",'OddsRatio_working_2-way'!N411)</f>
        <v>2.1276546183435801</v>
      </c>
      <c r="J412" s="44">
        <f>IF('Log_working_2-way'!$D411="","",A412^('Log_working_2-way'!$D411))</f>
        <v>1.8846829983767455</v>
      </c>
      <c r="K412" s="46">
        <f>IF('Log_working_2-way'!$D411="","",B412^('Log_working_2-way'!$D411))</f>
        <v>2.1303483867491475</v>
      </c>
      <c r="L412" s="53">
        <f t="shared" si="79"/>
        <v>0.52864583333333326</v>
      </c>
      <c r="M412" s="53">
        <f t="shared" si="80"/>
        <v>0.47135416666666657</v>
      </c>
      <c r="N412" s="54">
        <v>509</v>
      </c>
      <c r="O412" s="54">
        <f t="shared" si="81"/>
        <v>227.78453038674039</v>
      </c>
      <c r="P412" s="54">
        <f t="shared" si="82"/>
        <v>258.26108374384239</v>
      </c>
      <c r="Q412" s="54">
        <f t="shared" si="83"/>
        <v>250.73891625615767</v>
      </c>
      <c r="R412" s="54">
        <f t="shared" si="84"/>
        <v>281.2154696132597</v>
      </c>
      <c r="S412" s="55">
        <f t="shared" si="85"/>
        <v>-22.95438586941728</v>
      </c>
      <c r="T412" s="55">
        <f t="shared" si="86"/>
        <v>-22.954385869417308</v>
      </c>
      <c r="U412" t="s">
        <v>331</v>
      </c>
      <c r="V412" t="s">
        <v>329</v>
      </c>
      <c r="W412" t="s">
        <v>413</v>
      </c>
      <c r="X412" s="84" t="s">
        <v>521</v>
      </c>
    </row>
    <row r="413" spans="1:24" ht="15" x14ac:dyDescent="0.25">
      <c r="A413">
        <v>1.93</v>
      </c>
      <c r="B413">
        <v>1.92</v>
      </c>
      <c r="C413" s="43">
        <f t="shared" si="70"/>
        <v>3.8968048359240282E-2</v>
      </c>
      <c r="D413" s="44">
        <f>IF(OR($A413="",$B413=""),"",A413*'MPTO_working_2-way'!$G412)</f>
        <v>2.0052083333333335</v>
      </c>
      <c r="E413" s="46">
        <f>IF(OR($A413="",$B413=""),"",B413*'MPTO_working_2-way'!$G412)</f>
        <v>1.9948186528497414</v>
      </c>
      <c r="F413" s="44">
        <f>IF(OR($A413="",$B413=""),"",'MPTO_working_2-way'!D412)</f>
        <v>2.0054118411083453</v>
      </c>
      <c r="G413" s="46">
        <f>IF(OR($A413="",$B413=""),"",'MPTO_working_2-way'!E412)</f>
        <v>1.9946172892668752</v>
      </c>
      <c r="H413" s="44">
        <f>IF(OR($A413="",$B413=""),"",'OddsRatio_working_2-way'!M412)</f>
        <v>2.0054200938997546</v>
      </c>
      <c r="I413" s="44">
        <f>IF(OR($A413="",$B413=""),"",'OddsRatio_working_2-way'!N412)</f>
        <v>1.9946091251481448</v>
      </c>
      <c r="J413" s="44">
        <f>IF('Log_working_2-way'!$D412="","",A413^('Log_working_2-way'!$D412))</f>
        <v>2.0055131845379748</v>
      </c>
      <c r="K413" s="46">
        <f>IF('Log_working_2-way'!$D412="","",B413^('Log_working_2-way'!$D412))</f>
        <v>1.9945170440100763</v>
      </c>
      <c r="L413" s="53">
        <f t="shared" si="79"/>
        <v>0.49870129870129865</v>
      </c>
      <c r="M413" s="53">
        <f t="shared" si="80"/>
        <v>0.50129870129870124</v>
      </c>
      <c r="N413" s="54">
        <v>510</v>
      </c>
      <c r="O413" s="54">
        <f t="shared" si="81"/>
        <v>245.75129533678756</v>
      </c>
      <c r="P413" s="54">
        <f t="shared" si="82"/>
        <v>244.37499999999997</v>
      </c>
      <c r="Q413" s="54">
        <f t="shared" si="83"/>
        <v>265.625</v>
      </c>
      <c r="R413" s="54">
        <f t="shared" si="84"/>
        <v>264.24870466321249</v>
      </c>
      <c r="S413" s="55">
        <f t="shared" si="85"/>
        <v>-19.873704663212436</v>
      </c>
      <c r="T413" s="55">
        <f t="shared" si="86"/>
        <v>-19.873704663212521</v>
      </c>
      <c r="U413" t="s">
        <v>382</v>
      </c>
      <c r="V413" t="s">
        <v>328</v>
      </c>
      <c r="W413" t="s">
        <v>413</v>
      </c>
      <c r="X413" s="84" t="s">
        <v>521</v>
      </c>
    </row>
    <row r="414" spans="1:24" ht="15" x14ac:dyDescent="0.25">
      <c r="A414">
        <v>1.81</v>
      </c>
      <c r="B414">
        <v>2.04</v>
      </c>
      <c r="C414" s="43">
        <f t="shared" si="70"/>
        <v>4.2682266276676373E-2</v>
      </c>
      <c r="D414" s="44">
        <f>IF(OR($A414="",$B414=""),"",A414*'MPTO_working_2-way'!$G413)</f>
        <v>1.8872549019607843</v>
      </c>
      <c r="E414" s="46">
        <f>IF(OR($A414="",$B414=""),"",B414*'MPTO_working_2-way'!$G413)</f>
        <v>2.1270718232044197</v>
      </c>
      <c r="F414" s="44">
        <f>IF(OR($A414="",$B414=""),"",'MPTO_working_2-way'!D413)</f>
        <v>1.8827248623291861</v>
      </c>
      <c r="G414" s="46">
        <f>IF(OR($A414="",$B414=""),"",'MPTO_working_2-way'!E413)</f>
        <v>2.1328558225508316</v>
      </c>
      <c r="H414" s="44">
        <f>IF(OR($A414="",$B414=""),"",'OddsRatio_working_2-way'!M413)</f>
        <v>1.8825226081218283</v>
      </c>
      <c r="I414" s="44">
        <f>IF(OR($A414="",$B414=""),"",'OddsRatio_working_2-way'!N413)</f>
        <v>2.1331154474650633</v>
      </c>
      <c r="J414" s="44">
        <f>IF('Log_working_2-way'!$D413="","",A414^('Log_working_2-way'!$D413))</f>
        <v>1.8804505599252526</v>
      </c>
      <c r="K414" s="46">
        <f>IF('Log_working_2-way'!$D413="","",B414^('Log_working_2-way'!$D413))</f>
        <v>2.1357821160163764</v>
      </c>
      <c r="L414" s="53">
        <f t="shared" si="79"/>
        <v>0.52987012987012994</v>
      </c>
      <c r="M414" s="53">
        <f t="shared" si="80"/>
        <v>0.47012987012987018</v>
      </c>
      <c r="N414" s="54">
        <v>511</v>
      </c>
      <c r="O414" s="54">
        <f t="shared" si="81"/>
        <v>228.67955801104978</v>
      </c>
      <c r="P414" s="54">
        <f t="shared" si="82"/>
        <v>260.50980392156862</v>
      </c>
      <c r="Q414" s="54">
        <f t="shared" si="83"/>
        <v>250.49019607843135</v>
      </c>
      <c r="R414" s="54">
        <f t="shared" si="84"/>
        <v>282.32044198895028</v>
      </c>
      <c r="S414" s="55">
        <f t="shared" si="85"/>
        <v>-21.810638067381575</v>
      </c>
      <c r="T414" s="55">
        <f t="shared" si="86"/>
        <v>-21.81063806738166</v>
      </c>
      <c r="U414" t="s">
        <v>377</v>
      </c>
      <c r="V414" t="s">
        <v>333</v>
      </c>
      <c r="W414" t="s">
        <v>413</v>
      </c>
      <c r="X414" s="84" t="s">
        <v>521</v>
      </c>
    </row>
    <row r="415" spans="1:24" ht="15" x14ac:dyDescent="0.25">
      <c r="A415">
        <v>2.11</v>
      </c>
      <c r="B415">
        <v>1.8</v>
      </c>
      <c r="C415" s="43">
        <f t="shared" si="70"/>
        <v>2.9489204844655115E-2</v>
      </c>
      <c r="D415" s="44">
        <f>IF(OR($A415="",$B415=""),"",A415*'MPTO_working_2-way'!$G414)</f>
        <v>2.1722222222222221</v>
      </c>
      <c r="E415" s="46">
        <f>IF(OR($A415="",$B415=""),"",B415*'MPTO_working_2-way'!$G414)</f>
        <v>1.8530805687203793</v>
      </c>
      <c r="F415" s="44">
        <f>IF(OR($A415="",$B415=""),"",'MPTO_working_2-way'!D414)</f>
        <v>2.1777522935779814</v>
      </c>
      <c r="G415" s="46">
        <f>IF(OR($A415="",$B415=""),"",'MPTO_working_2-way'!E414)</f>
        <v>1.8490749756572542</v>
      </c>
      <c r="H415" s="44">
        <f>IF(OR($A415="",$B415=""),"",'OddsRatio_working_2-way'!M414)</f>
        <v>2.1779218989389744</v>
      </c>
      <c r="I415" s="44">
        <f>IF(OR($A415="",$B415=""),"",'OddsRatio_working_2-way'!N414)</f>
        <v>1.8489527199560174</v>
      </c>
      <c r="J415" s="44">
        <f>IF('Log_working_2-way'!$D414="","",A415^('Log_working_2-way'!$D414))</f>
        <v>2.1804431814833727</v>
      </c>
      <c r="K415" s="46">
        <f>IF('Log_working_2-way'!$D414="","",B415^('Log_working_2-way'!$D414))</f>
        <v>1.847139460573918</v>
      </c>
      <c r="L415" s="53">
        <f t="shared" si="79"/>
        <v>0.46035805626598469</v>
      </c>
      <c r="M415" s="53">
        <f t="shared" si="80"/>
        <v>0.53964194373401531</v>
      </c>
      <c r="N415" s="54">
        <v>512</v>
      </c>
      <c r="O415" s="54">
        <f t="shared" si="81"/>
        <v>269.34597156398104</v>
      </c>
      <c r="P415" s="54">
        <f t="shared" si="82"/>
        <v>227.55555555555557</v>
      </c>
      <c r="Q415" s="54">
        <f t="shared" si="83"/>
        <v>284.44444444444446</v>
      </c>
      <c r="R415" s="54">
        <f t="shared" si="84"/>
        <v>242.65402843601896</v>
      </c>
      <c r="S415" s="55">
        <f t="shared" si="85"/>
        <v>-15.098472880463419</v>
      </c>
      <c r="T415" s="55">
        <f t="shared" si="86"/>
        <v>-15.09847288046339</v>
      </c>
      <c r="U415" t="s">
        <v>384</v>
      </c>
      <c r="V415" t="s">
        <v>343</v>
      </c>
      <c r="W415" t="s">
        <v>410</v>
      </c>
      <c r="X415" s="84" t="s">
        <v>521</v>
      </c>
    </row>
    <row r="416" spans="1:24" ht="15" x14ac:dyDescent="0.25">
      <c r="A416">
        <v>1.77</v>
      </c>
      <c r="B416">
        <v>2.16</v>
      </c>
      <c r="C416" s="43">
        <f t="shared" si="70"/>
        <v>2.79347143753923E-2</v>
      </c>
      <c r="D416" s="44">
        <f>IF(OR($A416="",$B416=""),"",A416*'MPTO_working_2-way'!$G415)</f>
        <v>1.8194444444444444</v>
      </c>
      <c r="E416" s="46">
        <f>IF(OR($A416="",$B416=""),"",B416*'MPTO_working_2-way'!$G415)</f>
        <v>2.2203389830508473</v>
      </c>
      <c r="F416" s="44">
        <f>IF(OR($A416="",$B416=""),"",'MPTO_working_2-way'!D415)</f>
        <v>1.8148675590999714</v>
      </c>
      <c r="G416" s="46">
        <f>IF(OR($A416="",$B416=""),"",'MPTO_working_2-way'!E415)</f>
        <v>2.2271932890597692</v>
      </c>
      <c r="H416" s="44">
        <f>IF(OR($A416="",$B416=""),"",'OddsRatio_working_2-way'!M415)</f>
        <v>1.8147349897041836</v>
      </c>
      <c r="I416" s="44">
        <f>IF(OR($A416="",$B416=""),"",'OddsRatio_working_2-way'!N415)</f>
        <v>2.2273929715024061</v>
      </c>
      <c r="J416" s="44">
        <f>IF('Log_working_2-way'!$D415="","",A416^('Log_working_2-way'!$D415))</f>
        <v>1.8126656451578935</v>
      </c>
      <c r="K416" s="46">
        <f>IF('Log_working_2-way'!$D415="","",B416^('Log_working_2-way'!$D415))</f>
        <v>2.2305183638047077</v>
      </c>
      <c r="L416" s="53">
        <f t="shared" si="79"/>
        <v>0.54961832061068705</v>
      </c>
      <c r="M416" s="53">
        <f t="shared" si="80"/>
        <v>0.45038167938931301</v>
      </c>
      <c r="N416" s="54">
        <v>513</v>
      </c>
      <c r="O416" s="54">
        <f t="shared" si="81"/>
        <v>223.16949152542372</v>
      </c>
      <c r="P416" s="54">
        <f t="shared" si="82"/>
        <v>275.50000000000006</v>
      </c>
      <c r="Q416" s="54">
        <f t="shared" si="83"/>
        <v>237.49999999999997</v>
      </c>
      <c r="R416" s="54">
        <f t="shared" si="84"/>
        <v>289.83050847457628</v>
      </c>
      <c r="S416" s="55">
        <f t="shared" si="85"/>
        <v>-14.330508474576249</v>
      </c>
      <c r="T416" s="55">
        <f t="shared" si="86"/>
        <v>-14.33050847457622</v>
      </c>
      <c r="U416" t="s">
        <v>386</v>
      </c>
      <c r="V416" t="s">
        <v>340</v>
      </c>
      <c r="W416" t="s">
        <v>410</v>
      </c>
      <c r="X416" s="84" t="s">
        <v>521</v>
      </c>
    </row>
    <row r="417" spans="1:24" ht="15" x14ac:dyDescent="0.25">
      <c r="A417">
        <v>1.61</v>
      </c>
      <c r="B417">
        <v>2.44</v>
      </c>
      <c r="C417" s="43">
        <f t="shared" si="70"/>
        <v>3.0954077996130813E-2</v>
      </c>
      <c r="D417" s="44">
        <f>IF(OR($A417="",$B417=""),"",A417*'MPTO_working_2-way'!$G416)</f>
        <v>1.6598360655737707</v>
      </c>
      <c r="E417" s="46">
        <f>IF(OR($A417="",$B417=""),"",B417*'MPTO_working_2-way'!$G416)</f>
        <v>2.5155279503105592</v>
      </c>
      <c r="F417" s="44">
        <f>IF(OR($A417="",$B417=""),"",'MPTO_working_2-way'!D416)</f>
        <v>1.6511432414256895</v>
      </c>
      <c r="G417" s="46">
        <f>IF(OR($A417="",$B417=""),"",'MPTO_working_2-way'!E416)</f>
        <v>2.5357603924606251</v>
      </c>
      <c r="H417" s="44">
        <f>IF(OR($A417="",$B417=""),"",'OddsRatio_working_2-way'!M416)</f>
        <v>1.6508541396588881</v>
      </c>
      <c r="I417" s="44">
        <f>IF(OR($A417="",$B417=""),"",'OddsRatio_working_2-way'!N416)</f>
        <v>2.5364425591947519</v>
      </c>
      <c r="J417" s="44">
        <f>IF('Log_working_2-way'!$D416="","",A417^('Log_working_2-way'!$D416))</f>
        <v>1.6469079427617141</v>
      </c>
      <c r="K417" s="46">
        <f>IF('Log_working_2-way'!$D416="","",B417^('Log_working_2-way'!$D416))</f>
        <v>2.5458149976190665</v>
      </c>
      <c r="L417" s="53">
        <f t="shared" si="79"/>
        <v>0.60246913580246908</v>
      </c>
      <c r="M417" s="53">
        <f t="shared" si="80"/>
        <v>0.39753086419753081</v>
      </c>
      <c r="N417" s="54">
        <v>514</v>
      </c>
      <c r="O417" s="54">
        <f t="shared" si="81"/>
        <v>194.74534161490686</v>
      </c>
      <c r="P417" s="54">
        <f t="shared" si="82"/>
        <v>303.34426229508199</v>
      </c>
      <c r="Q417" s="54">
        <f t="shared" si="83"/>
        <v>210.65573770491804</v>
      </c>
      <c r="R417" s="54">
        <f t="shared" si="84"/>
        <v>319.25465838509314</v>
      </c>
      <c r="S417" s="55">
        <f t="shared" si="85"/>
        <v>-15.910396090011176</v>
      </c>
      <c r="T417" s="55">
        <f t="shared" si="86"/>
        <v>-15.910396090011147</v>
      </c>
      <c r="U417" t="s">
        <v>335</v>
      </c>
      <c r="V417" t="s">
        <v>385</v>
      </c>
      <c r="W417" t="s">
        <v>410</v>
      </c>
      <c r="X417" s="84" t="s">
        <v>521</v>
      </c>
    </row>
    <row r="418" spans="1:24" ht="15" x14ac:dyDescent="0.25">
      <c r="A418">
        <v>1.74</v>
      </c>
      <c r="B418">
        <v>2.2000000000000002</v>
      </c>
      <c r="C418" s="43">
        <f t="shared" si="70"/>
        <v>2.925809822361547E-2</v>
      </c>
      <c r="D418" s="44">
        <f>IF(OR($A418="",$B418=""),"",A418*'MPTO_working_2-way'!$G417)</f>
        <v>1.790909090909091</v>
      </c>
      <c r="E418" s="46">
        <f>IF(OR($A418="",$B418=""),"",B418*'MPTO_working_2-way'!$G417)</f>
        <v>2.264367816091954</v>
      </c>
      <c r="F418" s="44">
        <f>IF(OR($A418="",$B418=""),"",'MPTO_working_2-way'!D417)</f>
        <v>1.78544776119403</v>
      </c>
      <c r="G418" s="46">
        <f>IF(OR($A418="",$B418=""),"",'MPTO_working_2-way'!E417)</f>
        <v>2.2731591448931119</v>
      </c>
      <c r="H418" s="44">
        <f>IF(OR($A418="",$B418=""),"",'OddsRatio_working_2-way'!M417)</f>
        <v>1.7852812659593167</v>
      </c>
      <c r="I418" s="44">
        <f>IF(OR($A418="",$B418=""),"",'OddsRatio_working_2-way'!N417)</f>
        <v>2.2734290799340271</v>
      </c>
      <c r="J418" s="44">
        <f>IF('Log_working_2-way'!$D417="","",A418^('Log_working_2-way'!$D417))</f>
        <v>1.7828096647750074</v>
      </c>
      <c r="K418" s="46">
        <f>IF('Log_working_2-way'!$D417="","",B418^('Log_working_2-way'!$D417))</f>
        <v>2.2774497365044657</v>
      </c>
      <c r="L418" s="53">
        <f t="shared" si="79"/>
        <v>0.55837563451776651</v>
      </c>
      <c r="M418" s="53">
        <f t="shared" si="80"/>
        <v>0.44162436548223349</v>
      </c>
      <c r="N418" s="54">
        <v>515</v>
      </c>
      <c r="O418" s="54">
        <f t="shared" si="81"/>
        <v>219.02298850574712</v>
      </c>
      <c r="P418" s="54">
        <f t="shared" si="82"/>
        <v>280.90909090909088</v>
      </c>
      <c r="Q418" s="54">
        <f t="shared" si="83"/>
        <v>234.09090909090909</v>
      </c>
      <c r="R418" s="54">
        <f t="shared" si="84"/>
        <v>295.97701149425285</v>
      </c>
      <c r="S418" s="55">
        <f t="shared" si="85"/>
        <v>-15.067920585161971</v>
      </c>
      <c r="T418" s="55">
        <f t="shared" si="86"/>
        <v>-15.067920585161971</v>
      </c>
      <c r="U418" t="s">
        <v>337</v>
      </c>
      <c r="V418" t="s">
        <v>344</v>
      </c>
      <c r="W418" t="s">
        <v>410</v>
      </c>
      <c r="X418" s="84" t="s">
        <v>521</v>
      </c>
    </row>
    <row r="419" spans="1:24" ht="15" x14ac:dyDescent="0.25">
      <c r="A419">
        <v>1.68</v>
      </c>
      <c r="B419">
        <v>2.2999999999999998</v>
      </c>
      <c r="C419" s="43">
        <f t="shared" si="70"/>
        <v>3.002070393374745E-2</v>
      </c>
      <c r="D419" s="44">
        <f>IF(OR($A419="",$B419=""),"",A419*'MPTO_working_2-way'!$G418)</f>
        <v>1.7304347826086957</v>
      </c>
      <c r="E419" s="46">
        <f>IF(OR($A419="",$B419=""),"",B419*'MPTO_working_2-way'!$G418)</f>
        <v>2.3690476190476191</v>
      </c>
      <c r="F419" s="44">
        <f>IF(OR($A419="",$B419=""),"",'MPTO_working_2-way'!D418)</f>
        <v>1.7234611953612846</v>
      </c>
      <c r="G419" s="46">
        <f>IF(OR($A419="",$B419=""),"",'MPTO_working_2-way'!E418)</f>
        <v>2.3822441430332923</v>
      </c>
      <c r="H419" s="44">
        <f>IF(OR($A419="",$B419=""),"",'OddsRatio_working_2-way'!M418)</f>
        <v>1.7232405706795793</v>
      </c>
      <c r="I419" s="44">
        <f>IF(OR($A419="",$B419=""),"",'OddsRatio_working_2-way'!N418)</f>
        <v>2.3826657968874305</v>
      </c>
      <c r="J419" s="44">
        <f>IF('Log_working_2-way'!$D418="","",A419^('Log_working_2-way'!$D418))</f>
        <v>1.7200813813896441</v>
      </c>
      <c r="K419" s="46">
        <f>IF('Log_working_2-way'!$D418="","",B419^('Log_working_2-way'!$D418))</f>
        <v>2.3887319209255629</v>
      </c>
      <c r="L419" s="53">
        <f t="shared" si="79"/>
        <v>0.57788944723618085</v>
      </c>
      <c r="M419" s="53">
        <f t="shared" si="80"/>
        <v>0.42211055276381909</v>
      </c>
      <c r="N419" s="54">
        <v>516</v>
      </c>
      <c r="O419" s="54">
        <f t="shared" si="81"/>
        <v>208.85714285714286</v>
      </c>
      <c r="P419" s="54">
        <f t="shared" si="82"/>
        <v>291.6521739130435</v>
      </c>
      <c r="Q419" s="54">
        <f t="shared" si="83"/>
        <v>224.34782608695653</v>
      </c>
      <c r="R419" s="54">
        <f t="shared" si="84"/>
        <v>307.14285714285717</v>
      </c>
      <c r="S419" s="55">
        <f t="shared" si="85"/>
        <v>-15.490683229813669</v>
      </c>
      <c r="T419" s="55">
        <f t="shared" si="86"/>
        <v>-15.490683229813669</v>
      </c>
      <c r="U419" t="s">
        <v>339</v>
      </c>
      <c r="V419" t="s">
        <v>345</v>
      </c>
      <c r="W419" t="s">
        <v>410</v>
      </c>
      <c r="X419" s="84" t="s">
        <v>521</v>
      </c>
    </row>
    <row r="420" spans="1:24" ht="15" x14ac:dyDescent="0.25">
      <c r="A420">
        <v>2.2599999999999998</v>
      </c>
      <c r="B420">
        <v>1.7</v>
      </c>
      <c r="C420" s="43">
        <f t="shared" si="70"/>
        <v>3.0713170223841679E-2</v>
      </c>
      <c r="D420" s="44">
        <f>IF(OR($A420="",$B420=""),"",A420*'MPTO_working_2-way'!$G419)</f>
        <v>2.3294117647058821</v>
      </c>
      <c r="E420" s="46">
        <f>IF(OR($A420="",$B420=""),"",B420*'MPTO_working_2-way'!$G419)</f>
        <v>1.7522123893805308</v>
      </c>
      <c r="F420" s="44">
        <f>IF(OR($A420="",$B420=""),"",'MPTO_working_2-way'!D419)</f>
        <v>2.3412553321145642</v>
      </c>
      <c r="G420" s="46">
        <f>IF(OR($A420="",$B420=""),"",'MPTO_working_2-way'!E419)</f>
        <v>1.7455701953657428</v>
      </c>
      <c r="H420" s="44">
        <f>IF(OR($A420="",$B420=""),"",'OddsRatio_working_2-way'!M419)</f>
        <v>2.3416407864998732</v>
      </c>
      <c r="I420" s="44">
        <f>IF(OR($A420="",$B420=""),"",'OddsRatio_working_2-way'!N419)</f>
        <v>1.7453559924999296</v>
      </c>
      <c r="J420" s="44">
        <f>IF('Log_working_2-way'!$D419="","",A420^('Log_working_2-way'!$D419))</f>
        <v>2.3470801072340981</v>
      </c>
      <c r="K420" s="46">
        <f>IF('Log_working_2-way'!$D419="","",B420^('Log_working_2-way'!$D419))</f>
        <v>1.7423463494336857</v>
      </c>
      <c r="L420" s="53">
        <f t="shared" si="79"/>
        <v>0.42929292929292934</v>
      </c>
      <c r="M420" s="53">
        <f t="shared" si="80"/>
        <v>0.57070707070707072</v>
      </c>
      <c r="N420" s="54">
        <v>517</v>
      </c>
      <c r="O420" s="54">
        <f t="shared" si="81"/>
        <v>288.23893805309729</v>
      </c>
      <c r="P420" s="54">
        <f t="shared" si="82"/>
        <v>212.88235294117646</v>
      </c>
      <c r="Q420" s="54">
        <f t="shared" si="83"/>
        <v>304.11764705882354</v>
      </c>
      <c r="R420" s="54">
        <f t="shared" si="84"/>
        <v>228.76106194690266</v>
      </c>
      <c r="S420" s="55">
        <f t="shared" si="85"/>
        <v>-15.87870900572625</v>
      </c>
      <c r="T420" s="55">
        <f t="shared" si="86"/>
        <v>-15.878709005726193</v>
      </c>
      <c r="U420" t="s">
        <v>387</v>
      </c>
      <c r="V420" t="s">
        <v>338</v>
      </c>
      <c r="W420" t="s">
        <v>410</v>
      </c>
      <c r="X420" s="84" t="s">
        <v>521</v>
      </c>
    </row>
    <row r="421" spans="1:24" ht="15" x14ac:dyDescent="0.25">
      <c r="A421">
        <v>1.71</v>
      </c>
      <c r="B421">
        <v>2.23</v>
      </c>
      <c r="C421" s="43">
        <f t="shared" si="70"/>
        <v>3.3225814910969431E-2</v>
      </c>
      <c r="D421" s="44">
        <f>IF(OR($A421="",$B421=""),"",A421*'MPTO_working_2-way'!$G420)</f>
        <v>1.7668161434977576</v>
      </c>
      <c r="E421" s="46">
        <f>IF(OR($A421="",$B421=""),"",B421*'MPTO_working_2-way'!$G420)</f>
        <v>2.3040935672514617</v>
      </c>
      <c r="F421" s="44">
        <f>IF(OR($A421="",$B421=""),"",'MPTO_working_2-way'!D420)</f>
        <v>1.7599981538319522</v>
      </c>
      <c r="G421" s="46">
        <f>IF(OR($A421="",$B421=""),"",'MPTO_working_2-way'!E420)</f>
        <v>2.315792669966295</v>
      </c>
      <c r="H421" s="44">
        <f>IF(OR($A421="",$B421=""),"",'OddsRatio_working_2-way'!M420)</f>
        <v>1.7597603387632996</v>
      </c>
      <c r="I421" s="44">
        <f>IF(OR($A421="",$B421=""),"",'OddsRatio_working_2-way'!N420)</f>
        <v>2.3162045305336028</v>
      </c>
      <c r="J421" s="44">
        <f>IF('Log_working_2-way'!$D420="","",A421^('Log_working_2-way'!$D420))</f>
        <v>1.7566662454529891</v>
      </c>
      <c r="K421" s="46">
        <f>IF('Log_working_2-way'!$D420="","",B421^('Log_working_2-way'!$D420))</f>
        <v>2.3215866387713424</v>
      </c>
      <c r="L421" s="53">
        <f t="shared" si="79"/>
        <v>0.56598984771573613</v>
      </c>
      <c r="M421" s="53">
        <f t="shared" si="80"/>
        <v>0.43401015228426398</v>
      </c>
      <c r="N421" s="54">
        <v>518</v>
      </c>
      <c r="O421" s="54">
        <f t="shared" si="81"/>
        <v>215.07602339181284</v>
      </c>
      <c r="P421" s="54">
        <f t="shared" si="82"/>
        <v>285.71300448430497</v>
      </c>
      <c r="Q421" s="54">
        <f t="shared" si="83"/>
        <v>232.28699551569508</v>
      </c>
      <c r="R421" s="54">
        <f t="shared" si="84"/>
        <v>302.9239766081871</v>
      </c>
      <c r="S421" s="55">
        <f t="shared" si="85"/>
        <v>-17.210972123882243</v>
      </c>
      <c r="T421" s="55">
        <f t="shared" si="86"/>
        <v>-17.210972123882129</v>
      </c>
      <c r="U421" t="s">
        <v>405</v>
      </c>
      <c r="V421" t="s">
        <v>348</v>
      </c>
      <c r="W421" t="s">
        <v>411</v>
      </c>
      <c r="X421" s="84" t="s">
        <v>521</v>
      </c>
    </row>
    <row r="422" spans="1:24" ht="15" x14ac:dyDescent="0.25">
      <c r="A422">
        <v>1.94</v>
      </c>
      <c r="B422">
        <v>1.94</v>
      </c>
      <c r="C422" s="43">
        <f t="shared" si="70"/>
        <v>3.0927835051546504E-2</v>
      </c>
      <c r="D422" s="44">
        <f>IF(OR($A422="",$B422=""),"",A422*'MPTO_working_2-way'!$G421)</f>
        <v>2</v>
      </c>
      <c r="E422" s="46">
        <f>IF(OR($A422="",$B422=""),"",B422*'MPTO_working_2-way'!$G421)</f>
        <v>2</v>
      </c>
      <c r="F422" s="44">
        <f>IF(OR($A422="",$B422=""),"",'MPTO_working_2-way'!D421)</f>
        <v>2.0000000000000004</v>
      </c>
      <c r="G422" s="46">
        <f>IF(OR($A422="",$B422=""),"",'MPTO_working_2-way'!E421)</f>
        <v>2.0000000000000004</v>
      </c>
      <c r="H422" s="44">
        <f>IF(OR($A422="",$B422=""),"",'OddsRatio_working_2-way'!M421)</f>
        <v>2.0000000000000004</v>
      </c>
      <c r="I422" s="44">
        <f>IF(OR($A422="",$B422=""),"",'OddsRatio_working_2-way'!N421)</f>
        <v>2.0000000000000004</v>
      </c>
      <c r="J422" s="44">
        <f>IF('Log_working_2-way'!$D421="","",A422^('Log_working_2-way'!$D421))</f>
        <v>1.9999999999999891</v>
      </c>
      <c r="K422" s="46">
        <f>IF('Log_working_2-way'!$D421="","",B422^('Log_working_2-way'!$D421))</f>
        <v>1.9999999999999891</v>
      </c>
      <c r="L422" s="53">
        <f t="shared" si="79"/>
        <v>0.5</v>
      </c>
      <c r="M422" s="53">
        <f t="shared" si="80"/>
        <v>0.5</v>
      </c>
      <c r="N422" s="54">
        <v>519</v>
      </c>
      <c r="O422" s="54">
        <f t="shared" si="81"/>
        <v>251.47422680412376</v>
      </c>
      <c r="P422" s="54">
        <f t="shared" si="82"/>
        <v>251.47422680412376</v>
      </c>
      <c r="Q422" s="54">
        <f t="shared" si="83"/>
        <v>267.5257731958763</v>
      </c>
      <c r="R422" s="54">
        <f t="shared" si="84"/>
        <v>267.5257731958763</v>
      </c>
      <c r="S422" s="55">
        <f t="shared" si="85"/>
        <v>-16.051546391752538</v>
      </c>
      <c r="T422" s="55">
        <f t="shared" si="86"/>
        <v>-16.051546391752538</v>
      </c>
      <c r="U422" t="s">
        <v>320</v>
      </c>
      <c r="V422" t="s">
        <v>323</v>
      </c>
      <c r="W422" t="s">
        <v>411</v>
      </c>
      <c r="X422" s="84" t="s">
        <v>521</v>
      </c>
    </row>
    <row r="423" spans="1:24" ht="15" x14ac:dyDescent="0.25">
      <c r="A423">
        <v>1.56</v>
      </c>
      <c r="B423">
        <v>2.5299999999999998</v>
      </c>
      <c r="C423" s="43">
        <f t="shared" si="70"/>
        <v>3.6282558021688338E-2</v>
      </c>
      <c r="D423" s="44">
        <f>IF(OR($A423="",$B423=""),"",A423*'MPTO_working_2-way'!$G422)</f>
        <v>1.6166007905138338</v>
      </c>
      <c r="E423" s="46">
        <f>IF(OR($A423="",$B423=""),"",B423*'MPTO_working_2-way'!$G422)</f>
        <v>2.6217948717948714</v>
      </c>
      <c r="F423" s="44">
        <f>IF(OR($A423="",$B423=""),"",'MPTO_working_2-way'!D422)</f>
        <v>1.6054344288968434</v>
      </c>
      <c r="G423" s="46">
        <f>IF(OR($A423="",$B423=""),"",'MPTO_working_2-way'!E422)</f>
        <v>2.6517065305025525</v>
      </c>
      <c r="H423" s="44">
        <f>IF(OR($A423="",$B423=""),"",'OddsRatio_working_2-way'!M422)</f>
        <v>1.6049901419820203</v>
      </c>
      <c r="I423" s="44">
        <f>IF(OR($A423="",$B423=""),"",'OddsRatio_working_2-way'!N422)</f>
        <v>2.6529194950580188</v>
      </c>
      <c r="J423" s="44">
        <f>IF('Log_working_2-way'!$D422="","",A423^('Log_working_2-way'!$D422))</f>
        <v>1.59989881469138</v>
      </c>
      <c r="K423" s="46">
        <f>IF('Log_working_2-way'!$D422="","",B423^('Log_working_2-way'!$D422))</f>
        <v>2.6669477843763532</v>
      </c>
      <c r="L423" s="53">
        <f t="shared" si="79"/>
        <v>0.61858190709046468</v>
      </c>
      <c r="M423" s="53">
        <f t="shared" si="80"/>
        <v>0.38141809290953549</v>
      </c>
      <c r="N423" s="54">
        <v>520</v>
      </c>
      <c r="O423" s="54">
        <f t="shared" si="81"/>
        <v>186.66666666666669</v>
      </c>
      <c r="P423" s="54">
        <f t="shared" si="82"/>
        <v>314.46640316205531</v>
      </c>
      <c r="Q423" s="54">
        <f t="shared" si="83"/>
        <v>205.53359683794469</v>
      </c>
      <c r="R423" s="54">
        <f t="shared" si="84"/>
        <v>333.33333333333331</v>
      </c>
      <c r="S423" s="55">
        <f t="shared" si="85"/>
        <v>-18.866930171278</v>
      </c>
      <c r="T423" s="55">
        <f t="shared" si="86"/>
        <v>-18.866930171278</v>
      </c>
      <c r="U423" t="s">
        <v>390</v>
      </c>
      <c r="V423" t="s">
        <v>350</v>
      </c>
      <c r="W423" t="s">
        <v>411</v>
      </c>
      <c r="X423" s="84" t="s">
        <v>521</v>
      </c>
    </row>
    <row r="424" spans="1:24" ht="15" x14ac:dyDescent="0.25">
      <c r="A424">
        <v>1.71</v>
      </c>
      <c r="B424">
        <v>2.25</v>
      </c>
      <c r="C424" s="43">
        <f t="shared" ref="C424:C428" si="87">IF(OR($A424="",$B424=""),"",(1/A424)+(1/B424)-1)</f>
        <v>2.9239766081871288E-2</v>
      </c>
      <c r="D424" s="44">
        <f>IF(OR($A424="",$B424=""),"",A424*'MPTO_working_2-way'!$G423)</f>
        <v>1.7599999999999998</v>
      </c>
      <c r="E424" s="46">
        <f>IF(OR($A424="",$B424=""),"",B424*'MPTO_working_2-way'!$G423)</f>
        <v>2.3157894736842106</v>
      </c>
      <c r="F424" s="44">
        <f>IF(OR($A424="",$B424=""),"",'MPTO_working_2-way'!D423)</f>
        <v>1.7538461538461536</v>
      </c>
      <c r="G424" s="46">
        <f>IF(OR($A424="",$B424=""),"",'MPTO_working_2-way'!E423)</f>
        <v>2.3265306122448979</v>
      </c>
      <c r="H424" s="44">
        <f>IF(OR($A424="",$B424=""),"",'OddsRatio_working_2-way'!M423)</f>
        <v>1.753657747256671</v>
      </c>
      <c r="I424" s="44">
        <f>IF(OR($A424="",$B424=""),"",'OddsRatio_working_2-way'!N423)</f>
        <v>2.3268622310856886</v>
      </c>
      <c r="J424" s="44">
        <f>IF('Log_working_2-way'!$D423="","",A424^('Log_working_2-way'!$D423))</f>
        <v>1.7508722508087184</v>
      </c>
      <c r="K424" s="46">
        <f>IF('Log_working_2-way'!$D423="","",B424^('Log_working_2-way'!$D423))</f>
        <v>2.331784466562643</v>
      </c>
      <c r="L424" s="53">
        <f t="shared" si="79"/>
        <v>0.56818181818181823</v>
      </c>
      <c r="M424" s="53">
        <f t="shared" si="80"/>
        <v>0.43181818181818182</v>
      </c>
      <c r="N424" s="54">
        <v>521</v>
      </c>
      <c r="O424" s="54">
        <f t="shared" si="81"/>
        <v>216.32163742690057</v>
      </c>
      <c r="P424" s="54">
        <f t="shared" si="82"/>
        <v>289.4444444444444</v>
      </c>
      <c r="Q424" s="54">
        <f t="shared" si="83"/>
        <v>231.55555555555554</v>
      </c>
      <c r="R424" s="54">
        <f t="shared" si="84"/>
        <v>304.67836257309938</v>
      </c>
      <c r="S424" s="55">
        <f t="shared" si="85"/>
        <v>-15.233918128654977</v>
      </c>
      <c r="T424" s="55">
        <f t="shared" si="86"/>
        <v>-15.233918128654977</v>
      </c>
      <c r="U424" t="s">
        <v>136</v>
      </c>
      <c r="V424" t="s">
        <v>69</v>
      </c>
      <c r="W424" t="s">
        <v>443</v>
      </c>
      <c r="X424" s="84" t="s">
        <v>521</v>
      </c>
    </row>
    <row r="425" spans="1:24" ht="15" x14ac:dyDescent="0.25">
      <c r="A425">
        <v>2.23</v>
      </c>
      <c r="B425">
        <v>1.71</v>
      </c>
      <c r="C425" s="43">
        <f t="shared" si="87"/>
        <v>3.3225814910969431E-2</v>
      </c>
      <c r="D425" s="44">
        <f>IF(OR($A425="",$B425=""),"",A425*'MPTO_working_2-way'!$G424)</f>
        <v>2.3040935672514617</v>
      </c>
      <c r="E425" s="46">
        <f>IF(OR($A425="",$B425=""),"",B425*'MPTO_working_2-way'!$G424)</f>
        <v>1.7668161434977576</v>
      </c>
      <c r="F425" s="44">
        <f>IF(OR($A425="",$B425=""),"",'MPTO_working_2-way'!D424)</f>
        <v>2.315792669966295</v>
      </c>
      <c r="G425" s="46">
        <f>IF(OR($A425="",$B425=""),"",'MPTO_working_2-way'!E424)</f>
        <v>1.7599981538319522</v>
      </c>
      <c r="H425" s="44">
        <f>IF(OR($A425="",$B425=""),"",'OddsRatio_working_2-way'!M424)</f>
        <v>2.3162045305336028</v>
      </c>
      <c r="I425" s="44">
        <f>IF(OR($A425="",$B425=""),"",'OddsRatio_working_2-way'!N424)</f>
        <v>1.7597603387632996</v>
      </c>
      <c r="J425" s="44">
        <f>IF('Log_working_2-way'!$D424="","",A425^('Log_working_2-way'!$D424))</f>
        <v>2.3215866387713424</v>
      </c>
      <c r="K425" s="46">
        <f>IF('Log_working_2-way'!$D424="","",B425^('Log_working_2-way'!$D424))</f>
        <v>1.7566662454529891</v>
      </c>
      <c r="L425" s="53">
        <f t="shared" si="79"/>
        <v>0.43401015228426398</v>
      </c>
      <c r="M425" s="53">
        <f t="shared" si="80"/>
        <v>0.56598984771573613</v>
      </c>
      <c r="N425" s="54">
        <v>522</v>
      </c>
      <c r="O425" s="54">
        <f t="shared" si="81"/>
        <v>287.91928251121072</v>
      </c>
      <c r="P425" s="54">
        <f t="shared" si="82"/>
        <v>216.73684210526315</v>
      </c>
      <c r="Q425" s="54">
        <f t="shared" si="83"/>
        <v>305.26315789473682</v>
      </c>
      <c r="R425" s="54">
        <f t="shared" si="84"/>
        <v>234.08071748878925</v>
      </c>
      <c r="S425" s="55">
        <f t="shared" si="85"/>
        <v>-17.343875383526097</v>
      </c>
      <c r="T425" s="55">
        <f t="shared" si="86"/>
        <v>-17.343875383526097</v>
      </c>
      <c r="U425" t="s">
        <v>85</v>
      </c>
      <c r="V425" t="s">
        <v>79</v>
      </c>
      <c r="W425" t="s">
        <v>444</v>
      </c>
      <c r="X425" s="84" t="s">
        <v>521</v>
      </c>
    </row>
    <row r="426" spans="1:24" ht="15" x14ac:dyDescent="0.25">
      <c r="A426">
        <v>1.68</v>
      </c>
      <c r="B426">
        <v>2.2599999999999998</v>
      </c>
      <c r="C426" s="43">
        <f t="shared" si="87"/>
        <v>3.7715971344289834E-2</v>
      </c>
      <c r="D426" s="44">
        <f>IF(OR($A426="",$B426=""),"",A426*'MPTO_working_2-way'!$G425)</f>
        <v>1.7433628318584069</v>
      </c>
      <c r="E426" s="46">
        <f>IF(OR($A426="",$B426=""),"",B426*'MPTO_working_2-way'!$G425)</f>
        <v>2.3452380952380949</v>
      </c>
      <c r="F426" s="44">
        <f>IF(OR($A426="",$B426=""),"",'MPTO_working_2-way'!D425)</f>
        <v>1.7349661853408882</v>
      </c>
      <c r="G426" s="46">
        <f>IF(OR($A426="",$B426=""),"",'MPTO_working_2-way'!E425)</f>
        <v>2.3606068142253167</v>
      </c>
      <c r="H426" s="44">
        <f>IF(OR($A426="",$B426=""),"",'OddsRatio_working_2-way'!M425)</f>
        <v>1.7346308866924531</v>
      </c>
      <c r="I426" s="44">
        <f>IF(OR($A426="",$B426=""),"",'OddsRatio_working_2-way'!N425)</f>
        <v>2.3612278194595446</v>
      </c>
      <c r="J426" s="44">
        <f>IF('Log_working_2-way'!$D425="","",A426^('Log_working_2-way'!$D425))</f>
        <v>1.7308087549076629</v>
      </c>
      <c r="K426" s="46">
        <f>IF('Log_working_2-way'!$D425="","",B426^('Log_working_2-way'!$D425))</f>
        <v>2.3683470446740844</v>
      </c>
      <c r="L426" s="53">
        <f t="shared" si="79"/>
        <v>0.57360406091370564</v>
      </c>
      <c r="M426" s="53">
        <f t="shared" si="80"/>
        <v>0.42639593908629447</v>
      </c>
      <c r="N426" s="54">
        <v>523</v>
      </c>
      <c r="O426" s="54">
        <f t="shared" si="81"/>
        <v>211.69047619047618</v>
      </c>
      <c r="P426" s="54">
        <f t="shared" si="82"/>
        <v>291.58407079646008</v>
      </c>
      <c r="Q426" s="54">
        <f t="shared" si="83"/>
        <v>231.41592920353983</v>
      </c>
      <c r="R426" s="54">
        <f t="shared" si="84"/>
        <v>311.3095238095238</v>
      </c>
      <c r="S426" s="55">
        <f t="shared" si="85"/>
        <v>-19.725453013063657</v>
      </c>
      <c r="T426" s="55">
        <f t="shared" si="86"/>
        <v>-19.725453013063714</v>
      </c>
      <c r="U426" t="s">
        <v>43</v>
      </c>
      <c r="V426" t="s">
        <v>360</v>
      </c>
      <c r="W426" t="s">
        <v>305</v>
      </c>
      <c r="X426" s="84" t="s">
        <v>521</v>
      </c>
    </row>
    <row r="427" spans="1:24" ht="15" x14ac:dyDescent="0.25">
      <c r="A427">
        <v>1.94</v>
      </c>
      <c r="B427">
        <v>1.93</v>
      </c>
      <c r="C427" s="43">
        <f t="shared" si="87"/>
        <v>3.3598632551679941E-2</v>
      </c>
      <c r="D427" s="44">
        <f>IF(OR($A427="",$B427=""),"",A427*'MPTO_working_2-way'!$G426)</f>
        <v>2.0051813471502591</v>
      </c>
      <c r="E427" s="46">
        <f>IF(OR($A427="",$B427=""),"",B427*'MPTO_working_2-way'!$G426)</f>
        <v>1.9948453608247423</v>
      </c>
      <c r="F427" s="44">
        <f>IF(OR($A427="",$B427=""),"",'MPTO_working_2-way'!D426)</f>
        <v>2.0053558995233249</v>
      </c>
      <c r="G427" s="46">
        <f>IF(OR($A427="",$B427=""),"",'MPTO_working_2-way'!E426)</f>
        <v>1.9946726333173512</v>
      </c>
      <c r="H427" s="44">
        <f>IF(OR($A427="",$B427=""),"",'OddsRatio_working_2-way'!M426)</f>
        <v>2.0053619687316817</v>
      </c>
      <c r="I427" s="44">
        <f>IF(OR($A427="",$B427=""),"",'OddsRatio_working_2-way'!N426)</f>
        <v>1.9946666286387909</v>
      </c>
      <c r="J427" s="44">
        <f>IF('Log_working_2-way'!$D426="","",A427^('Log_working_2-way'!$D426))</f>
        <v>2.0054414461156225</v>
      </c>
      <c r="K427" s="46">
        <f>IF('Log_working_2-way'!$D426="","",B427^('Log_working_2-way'!$D426))</f>
        <v>1.9945880029745278</v>
      </c>
      <c r="L427" s="53">
        <f t="shared" si="79"/>
        <v>0.49870801033591733</v>
      </c>
      <c r="M427" s="53">
        <f t="shared" si="80"/>
        <v>0.50129198966408273</v>
      </c>
      <c r="N427" s="54">
        <v>524</v>
      </c>
      <c r="O427" s="54">
        <f t="shared" si="81"/>
        <v>253.89690721649484</v>
      </c>
      <c r="P427" s="54">
        <f t="shared" si="82"/>
        <v>252.49740932642487</v>
      </c>
      <c r="Q427" s="54">
        <f t="shared" si="83"/>
        <v>271.50259067357518</v>
      </c>
      <c r="R427" s="54">
        <f t="shared" si="84"/>
        <v>270.10309278350519</v>
      </c>
      <c r="S427" s="55">
        <f t="shared" si="85"/>
        <v>-17.605683457080346</v>
      </c>
      <c r="T427" s="55">
        <f t="shared" si="86"/>
        <v>-17.605683457080318</v>
      </c>
      <c r="U427" t="s">
        <v>358</v>
      </c>
      <c r="V427" t="s">
        <v>453</v>
      </c>
      <c r="W427" t="s">
        <v>305</v>
      </c>
      <c r="X427" s="84" t="s">
        <v>521</v>
      </c>
    </row>
    <row r="428" spans="1:24" ht="15" x14ac:dyDescent="0.25">
      <c r="A428">
        <v>2.0099999999999998</v>
      </c>
      <c r="B428">
        <v>1.87</v>
      </c>
      <c r="C428" s="43">
        <f t="shared" si="87"/>
        <v>3.22717960997152E-2</v>
      </c>
      <c r="D428" s="44">
        <f>IF(OR($A428="",$B428=""),"",A428*'MPTO_working_2-way'!$G427)</f>
        <v>2.0748663101604272</v>
      </c>
      <c r="E428" s="46">
        <f>IF(OR($A428="",$B428=""),"",B428*'MPTO_working_2-way'!$G427)</f>
        <v>1.9303482587064675</v>
      </c>
      <c r="F428" s="44">
        <f>IF(OR($A428="",$B428=""),"",'MPTO_working_2-way'!D427)</f>
        <v>2.0773758532069522</v>
      </c>
      <c r="G428" s="46">
        <f>IF(OR($A428="",$B428=""),"",'MPTO_working_2-way'!E427)</f>
        <v>1.9281811886013285</v>
      </c>
      <c r="H428" s="44">
        <f>IF(OR($A428="",$B428=""),"",'OddsRatio_working_2-way'!M427)</f>
        <v>2.0774597626964471</v>
      </c>
      <c r="I428" s="44">
        <f>IF(OR($A428="",$B428=""),"",'OddsRatio_working_2-way'!N427)</f>
        <v>1.9281089045009006</v>
      </c>
      <c r="J428" s="44">
        <f>IF('Log_working_2-way'!$D427="","",A428^('Log_working_2-way'!$D427))</f>
        <v>2.0786033258509891</v>
      </c>
      <c r="K428" s="46">
        <f>IF('Log_working_2-way'!$D427="","",B428^('Log_working_2-way'!$D427))</f>
        <v>1.9271248994258339</v>
      </c>
      <c r="L428" s="53">
        <f t="shared" si="79"/>
        <v>0.48195876288659806</v>
      </c>
      <c r="M428" s="53">
        <f t="shared" si="80"/>
        <v>0.51804123711340211</v>
      </c>
      <c r="N428" s="54">
        <v>525</v>
      </c>
      <c r="O428" s="54">
        <f t="shared" si="81"/>
        <v>263.80597014925377</v>
      </c>
      <c r="P428" s="54">
        <f t="shared" si="82"/>
        <v>244.25133689839569</v>
      </c>
      <c r="Q428" s="54">
        <f t="shared" si="83"/>
        <v>280.74866310160422</v>
      </c>
      <c r="R428" s="54">
        <f t="shared" si="84"/>
        <v>261.19402985074629</v>
      </c>
      <c r="S428" s="55">
        <f t="shared" si="85"/>
        <v>-16.942692952350455</v>
      </c>
      <c r="T428" s="55">
        <f t="shared" si="86"/>
        <v>-16.942692952350598</v>
      </c>
      <c r="U428" t="s">
        <v>355</v>
      </c>
      <c r="V428" t="s">
        <v>357</v>
      </c>
      <c r="W428" t="s">
        <v>305</v>
      </c>
      <c r="X428" s="84" t="s">
        <v>521</v>
      </c>
    </row>
    <row r="429" spans="1:24" ht="15" x14ac:dyDescent="0.25">
      <c r="A429">
        <v>1.93</v>
      </c>
      <c r="B429">
        <v>1.93</v>
      </c>
      <c r="C429" s="20">
        <f t="shared" ref="C429:C450" si="88">IF(OR($A429="",$B429=""),"",(1/A429)+(1/B429)-1)</f>
        <v>3.62694300518136E-2</v>
      </c>
      <c r="D429" s="44">
        <f>IF(OR($A429="",$B429=""),"",A429*'MPTO_working_2-way'!$G428)</f>
        <v>2</v>
      </c>
      <c r="E429" s="46">
        <f>IF(OR($A429="",$B429=""),"",B429*'MPTO_working_2-way'!$G428)</f>
        <v>2</v>
      </c>
      <c r="F429" s="44">
        <f>IF(OR($A429="",$B429=""),"",'MPTO_working_2-way'!D428)</f>
        <v>2.0000000000000004</v>
      </c>
      <c r="G429" s="46">
        <f>IF(OR($A429="",$B429=""),"",'MPTO_working_2-way'!E428)</f>
        <v>2.0000000000000004</v>
      </c>
      <c r="H429" s="44">
        <f>IF(OR($A429="",$B429=""),"",'OddsRatio_working_2-way'!M428)</f>
        <v>2</v>
      </c>
      <c r="I429" s="44">
        <f>IF(OR($A429="",$B429=""),"",'OddsRatio_working_2-way'!N428)</f>
        <v>2</v>
      </c>
      <c r="J429" s="44">
        <f>IF('Log_working_2-way'!$D428="","",A429^('Log_working_2-way'!$D428))</f>
        <v>1.9999999999999618</v>
      </c>
      <c r="K429" s="46">
        <f>IF('Log_working_2-way'!$D428="","",B429^('Log_working_2-way'!$D428))</f>
        <v>1.9999999999999618</v>
      </c>
      <c r="L429" s="53">
        <f t="shared" si="79"/>
        <v>0.5</v>
      </c>
      <c r="M429" s="53">
        <f t="shared" si="80"/>
        <v>0.5</v>
      </c>
      <c r="N429" s="54">
        <v>526</v>
      </c>
      <c r="O429" s="54">
        <f t="shared" si="81"/>
        <v>253.46113989637306</v>
      </c>
      <c r="P429" s="54">
        <f t="shared" si="82"/>
        <v>253.46113989637306</v>
      </c>
      <c r="Q429" s="54">
        <f t="shared" si="83"/>
        <v>272.53886010362697</v>
      </c>
      <c r="R429" s="54">
        <f t="shared" si="84"/>
        <v>272.53886010362697</v>
      </c>
      <c r="S429" s="55">
        <f t="shared" si="85"/>
        <v>-19.077720207253918</v>
      </c>
      <c r="T429" s="55">
        <f t="shared" si="86"/>
        <v>-19.077720207253918</v>
      </c>
      <c r="U429" t="s">
        <v>359</v>
      </c>
      <c r="V429" t="s">
        <v>354</v>
      </c>
      <c r="W429" t="s">
        <v>305</v>
      </c>
      <c r="X429" s="84" t="s">
        <v>521</v>
      </c>
    </row>
    <row r="430" spans="1:24" ht="15" x14ac:dyDescent="0.25">
      <c r="A430">
        <v>1.8</v>
      </c>
      <c r="B430">
        <v>2.0699999999999998</v>
      </c>
      <c r="C430" s="20">
        <f t="shared" si="88"/>
        <v>3.8647342995169254E-2</v>
      </c>
      <c r="D430" s="44">
        <f>IF(OR($A430="",$B430=""),"",A430*'MPTO_working_2-way'!$G429)</f>
        <v>1.8695652173913047</v>
      </c>
      <c r="E430" s="46">
        <f>IF(OR($A430="",$B430=""),"",B430*'MPTO_working_2-way'!$G429)</f>
        <v>2.1500000000000004</v>
      </c>
      <c r="F430" s="44">
        <f>IF(OR($A430="",$B430=""),"",'MPTO_working_2-way'!D429)</f>
        <v>1.8648648648648651</v>
      </c>
      <c r="G430" s="46">
        <f>IF(OR($A430="",$B430=""),"",'MPTO_working_2-way'!E429)</f>
        <v>2.15625</v>
      </c>
      <c r="H430" s="44">
        <f>IF(OR($A430="",$B430=""),"",'OddsRatio_working_2-way'!M429)</f>
        <v>1.8646754023342345</v>
      </c>
      <c r="I430" s="44">
        <f>IF(OR($A430="",$B430=""),"",'OddsRatio_working_2-way'!N429)</f>
        <v>2.1565033506220384</v>
      </c>
      <c r="J430" s="44">
        <f>IF('Log_working_2-way'!$D429="","",A430^('Log_working_2-way'!$D429))</f>
        <v>1.8625327535713179</v>
      </c>
      <c r="K430" s="46">
        <f>IF('Log_working_2-way'!$D429="","",B430^('Log_working_2-way'!$D429))</f>
        <v>2.1593762623614712</v>
      </c>
      <c r="L430" s="53">
        <f t="shared" si="79"/>
        <v>0.53488372093023251</v>
      </c>
      <c r="M430" s="53">
        <f t="shared" si="80"/>
        <v>0.46511627906976738</v>
      </c>
      <c r="N430" s="54">
        <v>527</v>
      </c>
      <c r="O430" s="54">
        <f t="shared" si="81"/>
        <v>234.22222222222226</v>
      </c>
      <c r="P430" s="54">
        <f t="shared" si="82"/>
        <v>272.41062801932361</v>
      </c>
      <c r="Q430" s="54">
        <f t="shared" si="83"/>
        <v>254.58937198067636</v>
      </c>
      <c r="R430" s="54">
        <f t="shared" si="84"/>
        <v>292.77777777777777</v>
      </c>
      <c r="S430" s="55">
        <f t="shared" si="85"/>
        <v>-20.367149758454104</v>
      </c>
      <c r="T430" s="55">
        <f t="shared" si="86"/>
        <v>-20.367149758454161</v>
      </c>
      <c r="U430" t="s">
        <v>353</v>
      </c>
      <c r="V430" t="s">
        <v>458</v>
      </c>
      <c r="W430" t="s">
        <v>305</v>
      </c>
      <c r="X430" s="84" t="s">
        <v>521</v>
      </c>
    </row>
    <row r="431" spans="1:24" ht="15" x14ac:dyDescent="0.25">
      <c r="A431">
        <v>1.88</v>
      </c>
      <c r="B431">
        <v>2</v>
      </c>
      <c r="C431" s="20">
        <f t="shared" si="88"/>
        <v>3.1914893617021267E-2</v>
      </c>
      <c r="D431" s="44">
        <f>IF(OR($A431="",$B431=""),"",A431*'MPTO_working_2-way'!$G430)</f>
        <v>1.94</v>
      </c>
      <c r="E431" s="46">
        <f>IF(OR($A431="",$B431=""),"",B431*'MPTO_working_2-way'!$G430)</f>
        <v>2.0638297872340425</v>
      </c>
      <c r="F431" s="44">
        <f>IF(OR($A431="",$B431=""),"",'MPTO_working_2-way'!D430)</f>
        <v>1.9381443298969072</v>
      </c>
      <c r="G431" s="46">
        <f>IF(OR($A431="",$B431=""),"",'MPTO_working_2-way'!E430)</f>
        <v>2.0659340659340657</v>
      </c>
      <c r="H431" s="44">
        <f>IF(OR($A431="",$B431=""),"",'OddsRatio_working_2-way'!M430)</f>
        <v>1.9380831519646857</v>
      </c>
      <c r="I431" s="44">
        <f>IF(OR($A431="",$B431=""),"",'OddsRatio_working_2-way'!N430)</f>
        <v>2.0660035817780522</v>
      </c>
      <c r="J431" s="44">
        <f>IF('Log_working_2-way'!$D430="","",A431^('Log_working_2-way'!$D430))</f>
        <v>1.9372406373367297</v>
      </c>
      <c r="K431" s="46">
        <f>IF('Log_working_2-way'!$D430="","",B431^('Log_working_2-way'!$D430))</f>
        <v>2.0669618454035223</v>
      </c>
      <c r="L431" s="53">
        <f t="shared" si="79"/>
        <v>0.51546391752577325</v>
      </c>
      <c r="M431" s="53">
        <f t="shared" si="80"/>
        <v>0.4845360824742268</v>
      </c>
      <c r="N431" s="54">
        <v>528</v>
      </c>
      <c r="O431" s="54">
        <f t="shared" si="81"/>
        <v>247.14893617021275</v>
      </c>
      <c r="P431" s="54">
        <f t="shared" si="82"/>
        <v>264</v>
      </c>
      <c r="Q431" s="54">
        <f t="shared" si="83"/>
        <v>264</v>
      </c>
      <c r="R431" s="54">
        <f t="shared" si="84"/>
        <v>280.85106382978722</v>
      </c>
      <c r="S431" s="55">
        <f t="shared" si="85"/>
        <v>-16.85106382978725</v>
      </c>
      <c r="T431" s="55">
        <f t="shared" si="86"/>
        <v>-16.851063829787222</v>
      </c>
      <c r="U431" t="s">
        <v>459</v>
      </c>
      <c r="V431" t="s">
        <v>454</v>
      </c>
      <c r="W431" t="s">
        <v>305</v>
      </c>
      <c r="X431" s="84" t="s">
        <v>521</v>
      </c>
    </row>
    <row r="432" spans="1:24" ht="15" x14ac:dyDescent="0.25">
      <c r="A432">
        <v>2.2200000000000002</v>
      </c>
      <c r="B432">
        <v>1.7</v>
      </c>
      <c r="C432" s="20">
        <f t="shared" si="88"/>
        <v>3.868574456809748E-2</v>
      </c>
      <c r="D432" s="44">
        <f>IF(OR($A432="",$B432=""),"",A432*'MPTO_working_2-way'!$G431)</f>
        <v>2.3058823529411767</v>
      </c>
      <c r="E432" s="46">
        <f>IF(OR($A432="",$B432=""),"",B432*'MPTO_working_2-way'!$G431)</f>
        <v>1.7657657657657657</v>
      </c>
      <c r="F432" s="44">
        <f>IF(OR($A432="",$B432=""),"",'MPTO_working_2-way'!D431)</f>
        <v>2.3196066379840201</v>
      </c>
      <c r="G432" s="46">
        <f>IF(OR($A432="",$B432=""),"",'MPTO_working_2-way'!E431)</f>
        <v>1.7578015836050302</v>
      </c>
      <c r="H432" s="44">
        <f>IF(OR($A432="",$B432=""),"",'OddsRatio_working_2-way'!M431)</f>
        <v>2.3201731488169055</v>
      </c>
      <c r="I432" s="44">
        <f>IF(OR($A432="",$B432=""),"",'OddsRatio_working_2-way'!N431)</f>
        <v>1.7574763968621581</v>
      </c>
      <c r="J432" s="44">
        <f>IF('Log_working_2-way'!$D431="","",A432^('Log_working_2-way'!$D431))</f>
        <v>2.3265255894258647</v>
      </c>
      <c r="K432" s="46">
        <f>IF('Log_working_2-way'!$D431="","",B432^('Log_working_2-way'!$D431))</f>
        <v>1.7538490082446418</v>
      </c>
      <c r="L432" s="53">
        <f t="shared" si="79"/>
        <v>0.43367346938775503</v>
      </c>
      <c r="M432" s="53">
        <f t="shared" si="80"/>
        <v>0.56632653061224492</v>
      </c>
      <c r="N432" s="54">
        <v>529</v>
      </c>
      <c r="O432" s="54">
        <f t="shared" si="81"/>
        <v>290.71171171171176</v>
      </c>
      <c r="P432" s="54">
        <f t="shared" si="82"/>
        <v>217.8235294117647</v>
      </c>
      <c r="Q432" s="54">
        <f t="shared" si="83"/>
        <v>311.1764705882353</v>
      </c>
      <c r="R432" s="54">
        <f t="shared" si="84"/>
        <v>238.28828828828827</v>
      </c>
      <c r="S432" s="55">
        <f t="shared" si="85"/>
        <v>-20.464758876523547</v>
      </c>
      <c r="T432" s="55">
        <f t="shared" si="86"/>
        <v>-20.464758876523575</v>
      </c>
      <c r="U432" t="s">
        <v>456</v>
      </c>
      <c r="V432" t="s">
        <v>83</v>
      </c>
      <c r="W432" t="s">
        <v>305</v>
      </c>
      <c r="X432" s="84" t="s">
        <v>521</v>
      </c>
    </row>
    <row r="433" spans="1:24" ht="15" x14ac:dyDescent="0.25">
      <c r="A433">
        <v>2.2200000000000002</v>
      </c>
      <c r="B433">
        <v>1.7</v>
      </c>
      <c r="C433" s="20">
        <f t="shared" si="88"/>
        <v>3.868574456809748E-2</v>
      </c>
      <c r="D433" s="44">
        <f>IF(OR($A433="",$B433=""),"",A433*'MPTO_working_2-way'!$G432)</f>
        <v>2.3058823529411767</v>
      </c>
      <c r="E433" s="46">
        <f>IF(OR($A433="",$B433=""),"",B433*'MPTO_working_2-way'!$G432)</f>
        <v>1.7657657657657657</v>
      </c>
      <c r="F433" s="44">
        <f>IF(OR($A433="",$B433=""),"",'MPTO_working_2-way'!D432)</f>
        <v>2.3196066379840201</v>
      </c>
      <c r="G433" s="46">
        <f>IF(OR($A433="",$B433=""),"",'MPTO_working_2-way'!E432)</f>
        <v>1.7578015836050302</v>
      </c>
      <c r="H433" s="44">
        <f>IF(OR($A433="",$B433=""),"",'OddsRatio_working_2-way'!M432)</f>
        <v>2.3201731488169055</v>
      </c>
      <c r="I433" s="44">
        <f>IF(OR($A433="",$B433=""),"",'OddsRatio_working_2-way'!N432)</f>
        <v>1.7574763968621581</v>
      </c>
      <c r="J433" s="44">
        <f>IF('Log_working_2-way'!$D432="","",A433^('Log_working_2-way'!$D432))</f>
        <v>2.3265255894258647</v>
      </c>
      <c r="K433" s="46">
        <f>IF('Log_working_2-way'!$D432="","",B433^('Log_working_2-way'!$D432))</f>
        <v>1.7538490082446418</v>
      </c>
      <c r="L433" s="53">
        <f t="shared" si="79"/>
        <v>0.43367346938775503</v>
      </c>
      <c r="M433" s="53">
        <f t="shared" si="80"/>
        <v>0.56632653061224492</v>
      </c>
      <c r="N433" s="54">
        <v>530</v>
      </c>
      <c r="O433" s="54">
        <f t="shared" si="81"/>
        <v>291.26126126126127</v>
      </c>
      <c r="P433" s="54">
        <f t="shared" si="82"/>
        <v>218.23529411764707</v>
      </c>
      <c r="Q433" s="54">
        <f t="shared" si="83"/>
        <v>311.76470588235293</v>
      </c>
      <c r="R433" s="54">
        <f t="shared" si="84"/>
        <v>238.7387387387387</v>
      </c>
      <c r="S433" s="55">
        <f t="shared" si="85"/>
        <v>-20.50344462109166</v>
      </c>
      <c r="T433" s="55">
        <f t="shared" si="86"/>
        <v>-20.503444621091631</v>
      </c>
      <c r="U433" t="s">
        <v>361</v>
      </c>
      <c r="V433" t="s">
        <v>511</v>
      </c>
      <c r="W433" t="s">
        <v>305</v>
      </c>
      <c r="X433" s="84" t="s">
        <v>521</v>
      </c>
    </row>
    <row r="434" spans="1:24" ht="15" x14ac:dyDescent="0.25">
      <c r="A434">
        <v>2.0699999999999998</v>
      </c>
      <c r="B434">
        <v>1.81</v>
      </c>
      <c r="C434" s="20">
        <f t="shared" si="88"/>
        <v>3.5577975284917462E-2</v>
      </c>
      <c r="D434" s="44">
        <f>IF(OR($A434="",$B434=""),"",A434*'MPTO_working_2-way'!$G433)</f>
        <v>2.1436464088397789</v>
      </c>
      <c r="E434" s="46">
        <f>IF(OR($A434="",$B434=""),"",B434*'MPTO_working_2-way'!$G433)</f>
        <v>1.8743961352657006</v>
      </c>
      <c r="F434" s="44">
        <f>IF(OR($A434="",$B434=""),"",'MPTO_working_2-way'!D433)</f>
        <v>2.1491381535549374</v>
      </c>
      <c r="G434" s="46">
        <f>IF(OR($A434="",$B434=""),"",'MPTO_working_2-way'!E433)</f>
        <v>1.8702173858786533</v>
      </c>
      <c r="H434" s="44">
        <f>IF(OR($A434="",$B434=""),"",'OddsRatio_working_2-way'!M433)</f>
        <v>2.1493422703098441</v>
      </c>
      <c r="I434" s="44">
        <f>IF(OR($A434="",$B434=""),"",'OddsRatio_working_2-way'!N433)</f>
        <v>1.8700628401410975</v>
      </c>
      <c r="J434" s="44">
        <f>IF('Log_working_2-way'!$D433="","",A434^('Log_working_2-way'!$D433))</f>
        <v>2.1518584594506485</v>
      </c>
      <c r="K434" s="46">
        <f>IF('Log_working_2-way'!$D433="","",B434^('Log_working_2-way'!$D433))</f>
        <v>1.8681622223592078</v>
      </c>
      <c r="L434" s="53">
        <f t="shared" si="79"/>
        <v>0.46649484536082475</v>
      </c>
      <c r="M434" s="53">
        <f t="shared" si="80"/>
        <v>0.53350515463917525</v>
      </c>
      <c r="N434" s="54">
        <v>531</v>
      </c>
      <c r="O434" s="54">
        <f t="shared" si="81"/>
        <v>274.47826086956519</v>
      </c>
      <c r="P434" s="54">
        <f t="shared" si="82"/>
        <v>237.62983425414367</v>
      </c>
      <c r="Q434" s="54">
        <f t="shared" si="83"/>
        <v>293.37016574585635</v>
      </c>
      <c r="R434" s="54">
        <f t="shared" si="84"/>
        <v>256.52173913043481</v>
      </c>
      <c r="S434" s="55">
        <f t="shared" si="85"/>
        <v>-18.891904876291164</v>
      </c>
      <c r="T434" s="55">
        <f t="shared" si="86"/>
        <v>-18.891904876291136</v>
      </c>
      <c r="U434" t="s">
        <v>84</v>
      </c>
      <c r="V434" t="s">
        <v>455</v>
      </c>
      <c r="W434" t="s">
        <v>305</v>
      </c>
      <c r="X434" s="84" t="s">
        <v>521</v>
      </c>
    </row>
    <row r="435" spans="1:24" ht="15" x14ac:dyDescent="0.25">
      <c r="A435">
        <v>1.83</v>
      </c>
      <c r="B435">
        <v>2.04</v>
      </c>
      <c r="C435" s="20">
        <f t="shared" si="88"/>
        <v>3.6644165863066513E-2</v>
      </c>
      <c r="D435" s="44">
        <f>IF(OR($A435="",$B435=""),"",A435*'MPTO_working_2-way'!$G434)</f>
        <v>1.8970588235294117</v>
      </c>
      <c r="E435" s="46">
        <f>IF(OR($A435="",$B435=""),"",B435*'MPTO_working_2-way'!$G434)</f>
        <v>2.1147540983606556</v>
      </c>
      <c r="F435" s="44">
        <f>IF(OR($A435="",$B435=""),"",'MPTO_working_2-way'!D434)</f>
        <v>1.8934875228241022</v>
      </c>
      <c r="G435" s="46">
        <f>IF(OR($A435="",$B435=""),"",'MPTO_working_2-way'!E434)</f>
        <v>2.119209809264305</v>
      </c>
      <c r="H435" s="44">
        <f>IF(OR($A435="",$B435=""),"",'OddsRatio_working_2-way'!M434)</f>
        <v>1.8933515114874566</v>
      </c>
      <c r="I435" s="44">
        <f>IF(OR($A435="",$B435=""),"",'OddsRatio_working_2-way'!N434)</f>
        <v>2.1193802071650061</v>
      </c>
      <c r="J435" s="44">
        <f>IF('Log_working_2-way'!$D434="","",A435^('Log_working_2-way'!$D434))</f>
        <v>1.8917252749993179</v>
      </c>
      <c r="K435" s="46">
        <f>IF('Log_working_2-way'!$D434="","",B435^('Log_working_2-way'!$D434))</f>
        <v>2.1214216172135263</v>
      </c>
      <c r="L435" s="53">
        <f t="shared" si="79"/>
        <v>0.52713178294573648</v>
      </c>
      <c r="M435" s="53">
        <f t="shared" si="80"/>
        <v>0.47286821705426357</v>
      </c>
      <c r="N435" s="54">
        <v>532</v>
      </c>
      <c r="O435" s="54">
        <f t="shared" si="81"/>
        <v>241.28961748633881</v>
      </c>
      <c r="P435" s="54">
        <f t="shared" si="82"/>
        <v>271.21568627450978</v>
      </c>
      <c r="Q435" s="54">
        <f t="shared" si="83"/>
        <v>260.78431372549016</v>
      </c>
      <c r="R435" s="54">
        <f t="shared" si="84"/>
        <v>290.71038251366116</v>
      </c>
      <c r="S435" s="55">
        <f t="shared" si="85"/>
        <v>-19.494696239151352</v>
      </c>
      <c r="T435" s="55">
        <f t="shared" si="86"/>
        <v>-19.494696239151381</v>
      </c>
      <c r="U435" t="s">
        <v>437</v>
      </c>
      <c r="V435" t="s">
        <v>470</v>
      </c>
      <c r="W435" t="s">
        <v>306</v>
      </c>
      <c r="X435" s="84" t="s">
        <v>521</v>
      </c>
    </row>
    <row r="436" spans="1:24" ht="15" x14ac:dyDescent="0.25">
      <c r="A436">
        <v>2.37</v>
      </c>
      <c r="B436">
        <v>1.63</v>
      </c>
      <c r="C436" s="20">
        <f t="shared" si="88"/>
        <v>3.5437860785379582E-2</v>
      </c>
      <c r="D436" s="44">
        <f>IF(OR($A436="",$B436=""),"",A436*'MPTO_working_2-way'!$G435)</f>
        <v>2.4539877300613497</v>
      </c>
      <c r="E436" s="46">
        <f>IF(OR($A436="",$B436=""),"",B436*'MPTO_working_2-way'!$G435)</f>
        <v>1.6877637130801686</v>
      </c>
      <c r="F436" s="44">
        <f>IF(OR($A436="",$B436=""),"",'MPTO_working_2-way'!D435)</f>
        <v>2.4738881239793793</v>
      </c>
      <c r="G436" s="46">
        <f>IF(OR($A436="",$B436=""),"",'MPTO_working_2-way'!E435)</f>
        <v>1.6784775477395666</v>
      </c>
      <c r="H436" s="44">
        <f>IF(OR($A436="",$B436=""),"",'OddsRatio_working_2-way'!M435)</f>
        <v>2.4746535778287639</v>
      </c>
      <c r="I436" s="44">
        <f>IF(OR($A436="",$B436=""),"",'OddsRatio_working_2-way'!N435)</f>
        <v>1.6781253679066579</v>
      </c>
      <c r="J436" s="44">
        <f>IF('Log_working_2-way'!$D435="","",A436^('Log_working_2-way'!$D435))</f>
        <v>2.4838961866439853</v>
      </c>
      <c r="K436" s="46">
        <f>IF('Log_working_2-way'!$D435="","",B436^('Log_working_2-way'!$D435))</f>
        <v>1.6739015902867895</v>
      </c>
      <c r="L436" s="53">
        <f t="shared" si="79"/>
        <v>0.40749999999999997</v>
      </c>
      <c r="M436" s="53">
        <f t="shared" si="80"/>
        <v>0.59250000000000003</v>
      </c>
      <c r="N436" s="54">
        <v>533</v>
      </c>
      <c r="O436" s="54">
        <f t="shared" si="81"/>
        <v>308.10548523206751</v>
      </c>
      <c r="P436" s="54">
        <f t="shared" si="82"/>
        <v>206.00613496932513</v>
      </c>
      <c r="Q436" s="54">
        <f t="shared" si="83"/>
        <v>326.99386503067484</v>
      </c>
      <c r="R436" s="54">
        <f t="shared" si="84"/>
        <v>224.89451476793246</v>
      </c>
      <c r="S436" s="55">
        <f t="shared" si="85"/>
        <v>-18.888379798607332</v>
      </c>
      <c r="T436" s="55">
        <f t="shared" si="86"/>
        <v>-18.888379798607332</v>
      </c>
      <c r="U436" t="s">
        <v>365</v>
      </c>
      <c r="V436" t="s">
        <v>243</v>
      </c>
      <c r="W436" t="s">
        <v>306</v>
      </c>
      <c r="X436" s="84" t="s">
        <v>521</v>
      </c>
    </row>
    <row r="437" spans="1:24" ht="15" x14ac:dyDescent="0.25">
      <c r="A437">
        <v>2.17</v>
      </c>
      <c r="B437">
        <v>1.74</v>
      </c>
      <c r="C437" s="20">
        <f t="shared" si="88"/>
        <v>3.5542136765718491E-2</v>
      </c>
      <c r="D437" s="44">
        <f>IF(OR($A437="",$B437=""),"",A437*'MPTO_working_2-way'!$G436)</f>
        <v>2.2471264367816088</v>
      </c>
      <c r="E437" s="46">
        <f>IF(OR($A437="",$B437=""),"",B437*'MPTO_working_2-way'!$G436)</f>
        <v>1.8018433179723501</v>
      </c>
      <c r="F437" s="44">
        <f>IF(OR($A437="",$B437=""),"",'MPTO_working_2-way'!D436)</f>
        <v>2.2570386753541753</v>
      </c>
      <c r="G437" s="46">
        <f>IF(OR($A437="",$B437=""),"",'MPTO_working_2-way'!E436)</f>
        <v>1.7955204717295163</v>
      </c>
      <c r="H437" s="44">
        <f>IF(OR($A437="",$B437=""),"",'OddsRatio_working_2-way'!M436)</f>
        <v>2.2574104664273644</v>
      </c>
      <c r="I437" s="44">
        <f>IF(OR($A437="",$B437=""),"",'OddsRatio_working_2-way'!N436)</f>
        <v>1.7952852522702987</v>
      </c>
      <c r="J437" s="44">
        <f>IF('Log_working_2-way'!$D436="","",A437^('Log_working_2-way'!$D436))</f>
        <v>2.2619707702020815</v>
      </c>
      <c r="K437" s="46">
        <f>IF('Log_working_2-way'!$D436="","",B437^('Log_working_2-way'!$D436))</f>
        <v>1.7924113803680148</v>
      </c>
      <c r="L437" s="53">
        <f t="shared" si="79"/>
        <v>0.44501278772378522</v>
      </c>
      <c r="M437" s="53">
        <f t="shared" si="80"/>
        <v>0.55498721227621484</v>
      </c>
      <c r="N437" s="54">
        <v>534</v>
      </c>
      <c r="O437" s="54">
        <f t="shared" si="81"/>
        <v>287.91705069124424</v>
      </c>
      <c r="P437" s="54">
        <f t="shared" si="82"/>
        <v>227.10344827586204</v>
      </c>
      <c r="Q437" s="54">
        <f t="shared" si="83"/>
        <v>306.89655172413791</v>
      </c>
      <c r="R437" s="54">
        <f t="shared" si="84"/>
        <v>246.08294930875576</v>
      </c>
      <c r="S437" s="55">
        <f t="shared" si="85"/>
        <v>-18.979501032893666</v>
      </c>
      <c r="T437" s="55">
        <f t="shared" si="86"/>
        <v>-18.979501032893722</v>
      </c>
      <c r="U437" t="s">
        <v>362</v>
      </c>
      <c r="V437" t="s">
        <v>242</v>
      </c>
      <c r="W437" t="s">
        <v>306</v>
      </c>
      <c r="X437" s="84" t="s">
        <v>521</v>
      </c>
    </row>
    <row r="438" spans="1:24" ht="15" x14ac:dyDescent="0.25">
      <c r="A438">
        <v>2.15</v>
      </c>
      <c r="B438">
        <v>1.75</v>
      </c>
      <c r="C438" s="20">
        <f t="shared" si="88"/>
        <v>3.6544850498338777E-2</v>
      </c>
      <c r="D438" s="44">
        <f>IF(OR($A438="",$B438=""),"",A438*'MPTO_working_2-way'!$G437)</f>
        <v>2.2285714285714282</v>
      </c>
      <c r="E438" s="46">
        <f>IF(OR($A438="",$B438=""),"",B438*'MPTO_working_2-way'!$G437)</f>
        <v>1.8139534883720929</v>
      </c>
      <c r="F438" s="44">
        <f>IF(OR($A438="",$B438=""),"",'MPTO_working_2-way'!D437)</f>
        <v>2.2379182156133823</v>
      </c>
      <c r="G438" s="46">
        <f>IF(OR($A438="",$B438=""),"",'MPTO_working_2-way'!E437)</f>
        <v>1.8078078078078077</v>
      </c>
      <c r="H438" s="44">
        <f>IF(OR($A438="",$B438=""),"",'OddsRatio_working_2-way'!M437)</f>
        <v>2.2382783747337802</v>
      </c>
      <c r="I438" s="44">
        <f>IF(OR($A438="",$B438=""),"",'OddsRatio_working_2-way'!N437)</f>
        <v>1.8075728530872484</v>
      </c>
      <c r="J438" s="44">
        <f>IF('Log_working_2-way'!$D437="","",A438^('Log_working_2-way'!$D437))</f>
        <v>2.2425796542182517</v>
      </c>
      <c r="K438" s="46">
        <f>IF('Log_working_2-way'!$D437="","",B438^('Log_working_2-way'!$D437))</f>
        <v>1.8047773811563292</v>
      </c>
      <c r="L438" s="53">
        <f t="shared" si="79"/>
        <v>0.44871794871794879</v>
      </c>
      <c r="M438" s="53">
        <f t="shared" si="80"/>
        <v>0.55128205128205132</v>
      </c>
      <c r="N438" s="54">
        <v>535</v>
      </c>
      <c r="O438" s="54">
        <f t="shared" si="81"/>
        <v>286.16279069767444</v>
      </c>
      <c r="P438" s="54">
        <f t="shared" si="82"/>
        <v>229.28571428571428</v>
      </c>
      <c r="Q438" s="54">
        <f t="shared" si="83"/>
        <v>305.71428571428572</v>
      </c>
      <c r="R438" s="54">
        <f t="shared" si="84"/>
        <v>248.83720930232559</v>
      </c>
      <c r="S438" s="55">
        <f t="shared" si="85"/>
        <v>-19.551495016611284</v>
      </c>
      <c r="T438" s="55">
        <f t="shared" si="86"/>
        <v>-19.551495016611312</v>
      </c>
      <c r="U438" t="s">
        <v>467</v>
      </c>
      <c r="V438" t="s">
        <v>466</v>
      </c>
      <c r="W438" t="s">
        <v>306</v>
      </c>
      <c r="X438" s="84" t="s">
        <v>521</v>
      </c>
    </row>
    <row r="439" spans="1:24" ht="15" x14ac:dyDescent="0.25">
      <c r="A439">
        <v>1.86</v>
      </c>
      <c r="B439">
        <v>2.02</v>
      </c>
      <c r="C439" s="20">
        <f t="shared" si="88"/>
        <v>3.2683913552645549E-2</v>
      </c>
      <c r="D439" s="44">
        <f>IF(OR($A439="",$B439=""),"",A439*'MPTO_working_2-way'!$G438)</f>
        <v>1.9207920792079207</v>
      </c>
      <c r="E439" s="46">
        <f>IF(OR($A439="",$B439=""),"",B439*'MPTO_working_2-way'!$G438)</f>
        <v>2.086021505376344</v>
      </c>
      <c r="F439" s="44">
        <f>IF(OR($A439="",$B439=""),"",'MPTO_working_2-way'!D438)</f>
        <v>1.918308996221791</v>
      </c>
      <c r="G439" s="46">
        <f>IF(OR($A439="",$B439=""),"",'MPTO_working_2-way'!E438)</f>
        <v>2.0889580785055042</v>
      </c>
      <c r="H439" s="44">
        <f>IF(OR($A439="",$B439=""),"",'OddsRatio_working_2-way'!M438)</f>
        <v>1.9182250567818113</v>
      </c>
      <c r="I439" s="44">
        <f>IF(OR($A439="",$B439=""),"",'OddsRatio_working_2-way'!N438)</f>
        <v>2.0890576254854043</v>
      </c>
      <c r="J439" s="44">
        <f>IF('Log_working_2-way'!$D438="","",A439^('Log_working_2-way'!$D438))</f>
        <v>1.9170973793045412</v>
      </c>
      <c r="K439" s="46">
        <f>IF('Log_working_2-way'!$D438="","",B439^('Log_working_2-way'!$D438))</f>
        <v>2.0903967480076013</v>
      </c>
      <c r="L439" s="53">
        <f t="shared" si="79"/>
        <v>0.52061855670103097</v>
      </c>
      <c r="M439" s="53">
        <f t="shared" si="80"/>
        <v>0.47938144329896909</v>
      </c>
      <c r="N439" s="54">
        <v>536</v>
      </c>
      <c r="O439" s="54">
        <f t="shared" si="81"/>
        <v>247.82795698924733</v>
      </c>
      <c r="P439" s="54">
        <f t="shared" si="82"/>
        <v>270.65346534653469</v>
      </c>
      <c r="Q439" s="54">
        <f t="shared" si="83"/>
        <v>265.34653465346537</v>
      </c>
      <c r="R439" s="54">
        <f t="shared" si="84"/>
        <v>288.17204301075265</v>
      </c>
      <c r="S439" s="55">
        <f t="shared" si="85"/>
        <v>-17.518577664218043</v>
      </c>
      <c r="T439" s="55">
        <f t="shared" si="86"/>
        <v>-17.518577664217958</v>
      </c>
      <c r="U439" t="s">
        <v>468</v>
      </c>
      <c r="V439" t="s">
        <v>465</v>
      </c>
      <c r="W439" t="s">
        <v>306</v>
      </c>
      <c r="X439" s="84" t="s">
        <v>521</v>
      </c>
    </row>
    <row r="440" spans="1:24" ht="15" x14ac:dyDescent="0.25">
      <c r="A440">
        <v>1.93</v>
      </c>
      <c r="B440">
        <v>1.94</v>
      </c>
      <c r="C440" s="20">
        <f t="shared" si="88"/>
        <v>3.3598632551679941E-2</v>
      </c>
      <c r="D440" s="44">
        <f>IF(OR($A440="",$B440=""),"",A440*'MPTO_working_2-way'!$G439)</f>
        <v>1.9948453608247423</v>
      </c>
      <c r="E440" s="46">
        <f>IF(OR($A440="",$B440=""),"",B440*'MPTO_working_2-way'!$G439)</f>
        <v>2.0051813471502591</v>
      </c>
      <c r="F440" s="44">
        <f>IF(OR($A440="",$B440=""),"",'MPTO_working_2-way'!D439)</f>
        <v>1.9946726333173512</v>
      </c>
      <c r="G440" s="46">
        <f>IF(OR($A440="",$B440=""),"",'MPTO_working_2-way'!E439)</f>
        <v>2.0053558995233249</v>
      </c>
      <c r="H440" s="44">
        <f>IF(OR($A440="",$B440=""),"",'OddsRatio_working_2-way'!M439)</f>
        <v>1.9946666286387909</v>
      </c>
      <c r="I440" s="44">
        <f>IF(OR($A440="",$B440=""),"",'OddsRatio_working_2-way'!N439)</f>
        <v>2.0053619687316817</v>
      </c>
      <c r="J440" s="44">
        <f>IF('Log_working_2-way'!$D439="","",A440^('Log_working_2-way'!$D439))</f>
        <v>1.9945880029745278</v>
      </c>
      <c r="K440" s="46">
        <f>IF('Log_working_2-way'!$D439="","",B440^('Log_working_2-way'!$D439))</f>
        <v>2.0054414461156225</v>
      </c>
      <c r="L440" s="53">
        <f t="shared" si="79"/>
        <v>0.50129198966408273</v>
      </c>
      <c r="M440" s="53">
        <f t="shared" si="80"/>
        <v>0.49870801033591733</v>
      </c>
      <c r="N440" s="54">
        <v>537</v>
      </c>
      <c r="O440" s="54">
        <f t="shared" si="81"/>
        <v>258.76165803108802</v>
      </c>
      <c r="P440" s="54">
        <f t="shared" si="82"/>
        <v>260.1958762886598</v>
      </c>
      <c r="Q440" s="54">
        <f t="shared" si="83"/>
        <v>276.80412371134025</v>
      </c>
      <c r="R440" s="54">
        <f t="shared" si="84"/>
        <v>278.23834196891193</v>
      </c>
      <c r="S440" s="55">
        <f t="shared" si="85"/>
        <v>-18.042465680252235</v>
      </c>
      <c r="T440" s="55">
        <f t="shared" si="86"/>
        <v>-18.042465680252121</v>
      </c>
      <c r="U440" t="s">
        <v>441</v>
      </c>
      <c r="V440" t="s">
        <v>469</v>
      </c>
      <c r="W440" t="s">
        <v>306</v>
      </c>
      <c r="X440" s="84" t="s">
        <v>521</v>
      </c>
    </row>
    <row r="441" spans="1:24" ht="15" x14ac:dyDescent="0.25">
      <c r="A441">
        <v>2.0299999999999998</v>
      </c>
      <c r="B441">
        <v>1.85</v>
      </c>
      <c r="C441" s="20">
        <f t="shared" si="88"/>
        <v>3.315137797896428E-2</v>
      </c>
      <c r="D441" s="44">
        <f>IF(OR($A441="",$B441=""),"",A441*'MPTO_working_2-way'!$G440)</f>
        <v>2.0972972972972972</v>
      </c>
      <c r="E441" s="46">
        <f>IF(OR($A441="",$B441=""),"",B441*'MPTO_working_2-way'!$G440)</f>
        <v>1.9113300492610841</v>
      </c>
      <c r="F441" s="44">
        <f>IF(OR($A441="",$B441=""),"",'MPTO_working_2-way'!D440)</f>
        <v>2.1006852188505105</v>
      </c>
      <c r="G441" s="46">
        <f>IF(OR($A441="",$B441=""),"",'MPTO_working_2-way'!E440)</f>
        <v>1.9085249650616189</v>
      </c>
      <c r="H441" s="44">
        <f>IF(OR($A441="",$B441=""),"",'OddsRatio_working_2-way'!M440)</f>
        <v>2.1008018467836762</v>
      </c>
      <c r="I441" s="44">
        <f>IF(OR($A441="",$B441=""),"",'OddsRatio_working_2-way'!N440)</f>
        <v>1.9084287085108012</v>
      </c>
      <c r="J441" s="44">
        <f>IF('Log_working_2-way'!$D440="","",A441^('Log_working_2-way'!$D440))</f>
        <v>2.1023480190539692</v>
      </c>
      <c r="K441" s="46">
        <f>IF('Log_working_2-way'!$D440="","",B441^('Log_working_2-way'!$D440))</f>
        <v>1.9071545307970494</v>
      </c>
      <c r="L441" s="53">
        <f t="shared" si="79"/>
        <v>0.47680412371134023</v>
      </c>
      <c r="M441" s="53">
        <f t="shared" si="80"/>
        <v>0.52319587628865971</v>
      </c>
      <c r="N441" s="54">
        <v>538</v>
      </c>
      <c r="O441" s="54">
        <f t="shared" si="81"/>
        <v>272.97536945812806</v>
      </c>
      <c r="P441" s="54">
        <f t="shared" si="82"/>
        <v>247.18918918918919</v>
      </c>
      <c r="Q441" s="54">
        <f t="shared" si="83"/>
        <v>290.81081081081078</v>
      </c>
      <c r="R441" s="54">
        <f t="shared" si="84"/>
        <v>265.02463054187194</v>
      </c>
      <c r="S441" s="55">
        <f t="shared" si="85"/>
        <v>-17.835441352682722</v>
      </c>
      <c r="T441" s="55">
        <f t="shared" si="86"/>
        <v>-17.83544135268275</v>
      </c>
      <c r="U441" t="s">
        <v>364</v>
      </c>
      <c r="V441" t="s">
        <v>472</v>
      </c>
      <c r="W441" t="s">
        <v>306</v>
      </c>
      <c r="X441" s="84" t="s">
        <v>521</v>
      </c>
    </row>
    <row r="442" spans="1:24" ht="15" x14ac:dyDescent="0.25">
      <c r="A442">
        <v>2.08</v>
      </c>
      <c r="B442">
        <v>1.79</v>
      </c>
      <c r="C442" s="20">
        <f t="shared" si="88"/>
        <v>3.9428448646325664E-2</v>
      </c>
      <c r="D442" s="44">
        <f>IF(OR($A442="",$B442=""),"",A442*'MPTO_working_2-way'!$G441)</f>
        <v>2.1620111731843576</v>
      </c>
      <c r="E442" s="46">
        <f>IF(OR($A442="",$B442=""),"",B442*'MPTO_working_2-way'!$G441)</f>
        <v>1.8605769230769229</v>
      </c>
      <c r="F442" s="44">
        <f>IF(OR($A442="",$B442=""),"",'MPTO_working_2-way'!D441)</f>
        <v>2.1689385995572641</v>
      </c>
      <c r="G442" s="46">
        <f>IF(OR($A442="",$B442=""),"",'MPTO_working_2-way'!E441)</f>
        <v>1.8554769261437256</v>
      </c>
      <c r="H442" s="44">
        <f>IF(OR($A442="",$B442=""),"",'OddsRatio_working_2-way'!M441)</f>
        <v>2.1692256444309357</v>
      </c>
      <c r="I442" s="44">
        <f>IF(OR($A442="",$B442=""),"",'OddsRatio_working_2-way'!N441)</f>
        <v>1.8552669065744805</v>
      </c>
      <c r="J442" s="44">
        <f>IF('Log_working_2-way'!$D441="","",A442^('Log_working_2-way'!$D441))</f>
        <v>2.1724139714397546</v>
      </c>
      <c r="K442" s="46">
        <f>IF('Log_working_2-way'!$D441="","",B442^('Log_working_2-way'!$D441))</f>
        <v>1.8529410467292624</v>
      </c>
      <c r="L442" s="53">
        <f t="shared" si="79"/>
        <v>0.46253229974160204</v>
      </c>
      <c r="M442" s="53">
        <f t="shared" si="80"/>
        <v>0.53746770025839796</v>
      </c>
      <c r="N442" s="54">
        <v>539</v>
      </c>
      <c r="O442" s="54">
        <f t="shared" si="81"/>
        <v>279.86538461538464</v>
      </c>
      <c r="P442" s="54">
        <f t="shared" si="82"/>
        <v>237.88268156424584</v>
      </c>
      <c r="Q442" s="54">
        <f t="shared" si="83"/>
        <v>301.11731843575416</v>
      </c>
      <c r="R442" s="54">
        <f t="shared" si="84"/>
        <v>259.13461538461536</v>
      </c>
      <c r="S442" s="55">
        <f t="shared" si="85"/>
        <v>-21.251933820369516</v>
      </c>
      <c r="T442" s="55">
        <f t="shared" si="86"/>
        <v>-21.251933820369516</v>
      </c>
      <c r="U442" t="s">
        <v>366</v>
      </c>
      <c r="V442" t="s">
        <v>442</v>
      </c>
      <c r="W442" t="s">
        <v>306</v>
      </c>
      <c r="X442" s="84" t="s">
        <v>521</v>
      </c>
    </row>
    <row r="443" spans="1:24" ht="15" x14ac:dyDescent="0.25">
      <c r="A443">
        <v>2.17</v>
      </c>
      <c r="B443">
        <v>1.74</v>
      </c>
      <c r="C443" s="20">
        <f t="shared" si="88"/>
        <v>3.5542136765718491E-2</v>
      </c>
      <c r="D443" s="44">
        <f>IF(OR($A443="",$B443=""),"",A443*'MPTO_working_2-way'!$G442)</f>
        <v>2.2471264367816088</v>
      </c>
      <c r="E443" s="46">
        <f>IF(OR($A443="",$B443=""),"",B443*'MPTO_working_2-way'!$G442)</f>
        <v>1.8018433179723501</v>
      </c>
      <c r="F443" s="44">
        <f>IF(OR($A443="",$B443=""),"",'MPTO_working_2-way'!D442)</f>
        <v>2.2570386753541753</v>
      </c>
      <c r="G443" s="46">
        <f>IF(OR($A443="",$B443=""),"",'MPTO_working_2-way'!E442)</f>
        <v>1.7955204717295163</v>
      </c>
      <c r="H443" s="44">
        <f>IF(OR($A443="",$B443=""),"",'OddsRatio_working_2-way'!M442)</f>
        <v>2.2574104664273644</v>
      </c>
      <c r="I443" s="44">
        <f>IF(OR($A443="",$B443=""),"",'OddsRatio_working_2-way'!N442)</f>
        <v>1.7952852522702987</v>
      </c>
      <c r="J443" s="44">
        <f>IF('Log_working_2-way'!$D442="","",A443^('Log_working_2-way'!$D442))</f>
        <v>2.2619707702020815</v>
      </c>
      <c r="K443" s="46">
        <f>IF('Log_working_2-way'!$D442="","",B443^('Log_working_2-way'!$D442))</f>
        <v>1.7924113803680148</v>
      </c>
      <c r="L443" s="53">
        <f t="shared" si="79"/>
        <v>0.44501278772378522</v>
      </c>
      <c r="M443" s="53">
        <f t="shared" si="80"/>
        <v>0.55498721227621484</v>
      </c>
      <c r="N443" s="54">
        <v>540</v>
      </c>
      <c r="O443" s="54">
        <f t="shared" si="81"/>
        <v>291.15207373271886</v>
      </c>
      <c r="P443" s="54">
        <f t="shared" si="82"/>
        <v>229.65517241379311</v>
      </c>
      <c r="Q443" s="54">
        <f t="shared" si="83"/>
        <v>310.34482758620686</v>
      </c>
      <c r="R443" s="54">
        <f t="shared" si="84"/>
        <v>248.84792626728111</v>
      </c>
      <c r="S443" s="55">
        <f t="shared" si="85"/>
        <v>-19.192753853488</v>
      </c>
      <c r="T443" s="55">
        <f t="shared" si="86"/>
        <v>-19.192753853488</v>
      </c>
      <c r="U443" t="s">
        <v>471</v>
      </c>
      <c r="V443" t="s">
        <v>438</v>
      </c>
      <c r="W443" t="s">
        <v>306</v>
      </c>
      <c r="X443" s="84" t="s">
        <v>521</v>
      </c>
    </row>
    <row r="444" spans="1:24" ht="15" x14ac:dyDescent="0.25">
      <c r="A444">
        <v>1.92</v>
      </c>
      <c r="B444">
        <v>1.9</v>
      </c>
      <c r="C444" s="20">
        <f t="shared" si="88"/>
        <v>4.7149122807017552E-2</v>
      </c>
      <c r="D444" s="44">
        <f>IF(OR($A444="",$B444=""),"",A444*'MPTO_working_2-way'!$G443)</f>
        <v>2.0105263157894737</v>
      </c>
      <c r="E444" s="46">
        <f>IF(OR($A444="",$B444=""),"",B444*'MPTO_working_2-way'!$G443)</f>
        <v>1.9895833333333333</v>
      </c>
      <c r="F444" s="44">
        <f>IF(OR($A444="",$B444=""),"",'MPTO_working_2-way'!D443)</f>
        <v>2.0110253583241455</v>
      </c>
      <c r="G444" s="46">
        <f>IF(OR($A444="",$B444=""),"",'MPTO_working_2-way'!E443)</f>
        <v>1.9890948745910577</v>
      </c>
      <c r="H444" s="44">
        <f>IF(OR($A444="",$B444=""),"",'OddsRatio_working_2-way'!M443)</f>
        <v>2.0110500592068727</v>
      </c>
      <c r="I444" s="44">
        <f>IF(OR($A444="",$B444=""),"",'OddsRatio_working_2-way'!N443)</f>
        <v>1.9890707100936806</v>
      </c>
      <c r="J444" s="44">
        <f>IF('Log_working_2-way'!$D443="","",A444^('Log_working_2-way'!$D443))</f>
        <v>2.0112800109902316</v>
      </c>
      <c r="K444" s="46">
        <f>IF('Log_working_2-way'!$D443="","",B444^('Log_working_2-way'!$D443))</f>
        <v>1.9888458084128613</v>
      </c>
      <c r="L444" s="53">
        <f t="shared" si="79"/>
        <v>0.49738219895287955</v>
      </c>
      <c r="M444" s="53">
        <f t="shared" si="80"/>
        <v>0.50261780104712039</v>
      </c>
      <c r="N444" s="54">
        <v>541</v>
      </c>
      <c r="O444" s="54">
        <f t="shared" si="81"/>
        <v>259.22916666666669</v>
      </c>
      <c r="P444" s="54">
        <f t="shared" si="82"/>
        <v>256.26315789473676</v>
      </c>
      <c r="Q444" s="54">
        <f t="shared" si="83"/>
        <v>284.73684210526312</v>
      </c>
      <c r="R444" s="54">
        <f t="shared" si="84"/>
        <v>281.77083333333337</v>
      </c>
      <c r="S444" s="55">
        <f t="shared" si="85"/>
        <v>-25.507675438596436</v>
      </c>
      <c r="T444" s="55">
        <f t="shared" si="86"/>
        <v>-25.507675438596607</v>
      </c>
      <c r="U444" t="s">
        <v>512</v>
      </c>
      <c r="V444" t="s">
        <v>373</v>
      </c>
      <c r="W444" t="s">
        <v>307</v>
      </c>
      <c r="X444" s="84" t="s">
        <v>521</v>
      </c>
    </row>
    <row r="445" spans="1:24" ht="15" x14ac:dyDescent="0.25">
      <c r="A445">
        <v>1.88</v>
      </c>
      <c r="B445">
        <v>1.94</v>
      </c>
      <c r="C445" s="20">
        <f t="shared" si="88"/>
        <v>4.7378811142794408E-2</v>
      </c>
      <c r="D445" s="44">
        <f>IF(OR($A445="",$B445=""),"",A445*'MPTO_working_2-way'!$G444)</f>
        <v>1.9690721649484533</v>
      </c>
      <c r="E445" s="46">
        <f>IF(OR($A445="",$B445=""),"",B445*'MPTO_working_2-way'!$G444)</f>
        <v>2.0319148936170213</v>
      </c>
      <c r="F445" s="44">
        <f>IF(OR($A445="",$B445=""),"",'MPTO_working_2-way'!D444)</f>
        <v>1.9676305567544234</v>
      </c>
      <c r="G445" s="46">
        <f>IF(OR($A445="",$B445=""),"",'MPTO_working_2-way'!E444)</f>
        <v>2.033452274754683</v>
      </c>
      <c r="H445" s="44">
        <f>IF(OR($A445="",$B445=""),"",'OddsRatio_working_2-way'!M444)</f>
        <v>1.9675588936937933</v>
      </c>
      <c r="I445" s="44">
        <f>IF(OR($A445="",$B445=""),"",'OddsRatio_working_2-way'!N444)</f>
        <v>2.0335288182638238</v>
      </c>
      <c r="J445" s="44">
        <f>IF('Log_working_2-way'!$D444="","",A445^('Log_working_2-way'!$D444))</f>
        <v>1.9668954787958726</v>
      </c>
      <c r="K445" s="46">
        <f>IF('Log_working_2-way'!$D444="","",B445^('Log_working_2-way'!$D444))</f>
        <v>2.0342379522187155</v>
      </c>
      <c r="L445" s="53">
        <f t="shared" si="79"/>
        <v>0.50785340314136129</v>
      </c>
      <c r="M445" s="53">
        <f t="shared" si="80"/>
        <v>0.49214659685863876</v>
      </c>
      <c r="N445" s="54">
        <v>542</v>
      </c>
      <c r="O445" s="54">
        <f t="shared" si="81"/>
        <v>253.70212765957442</v>
      </c>
      <c r="P445" s="54">
        <f t="shared" si="82"/>
        <v>262.61855670103097</v>
      </c>
      <c r="Q445" s="54">
        <f t="shared" si="83"/>
        <v>279.38144329896909</v>
      </c>
      <c r="R445" s="54">
        <f t="shared" si="84"/>
        <v>288.2978723404255</v>
      </c>
      <c r="S445" s="55">
        <f t="shared" si="85"/>
        <v>-25.679315639394673</v>
      </c>
      <c r="T445" s="55">
        <f t="shared" si="86"/>
        <v>-25.679315639394531</v>
      </c>
      <c r="U445" t="s">
        <v>368</v>
      </c>
      <c r="V445" t="s">
        <v>302</v>
      </c>
      <c r="W445" t="s">
        <v>307</v>
      </c>
      <c r="X445" s="84" t="s">
        <v>521</v>
      </c>
    </row>
    <row r="446" spans="1:24" ht="15" x14ac:dyDescent="0.25">
      <c r="A446">
        <v>1.83</v>
      </c>
      <c r="B446">
        <v>1.99</v>
      </c>
      <c r="C446" s="20">
        <f t="shared" si="88"/>
        <v>4.8960650245764237E-2</v>
      </c>
      <c r="D446" s="44">
        <f>IF(OR($A446="",$B446=""),"",A446*'MPTO_working_2-way'!$G445)</f>
        <v>1.9195979899497486</v>
      </c>
      <c r="E446" s="46">
        <f>IF(OR($A446="",$B446=""),"",B446*'MPTO_working_2-way'!$G445)</f>
        <v>2.0874316939890707</v>
      </c>
      <c r="F446" s="44">
        <f>IF(OR($A446="",$B446=""),"",'MPTO_working_2-way'!D445)</f>
        <v>1.9158271299681719</v>
      </c>
      <c r="G446" s="46">
        <f>IF(OR($A446="",$B446=""),"",'MPTO_working_2-way'!E445)</f>
        <v>2.0919091248528017</v>
      </c>
      <c r="H446" s="44">
        <f>IF(OR($A446="",$B446=""),"",'OddsRatio_working_2-way'!M445)</f>
        <v>1.9156330260447352</v>
      </c>
      <c r="I446" s="44">
        <f>IF(OR($A446="",$B446=""),"",'OddsRatio_working_2-way'!N445)</f>
        <v>2.092140597330467</v>
      </c>
      <c r="J446" s="44">
        <f>IF('Log_working_2-way'!$D445="","",A446^('Log_working_2-way'!$D445))</f>
        <v>1.913898227080558</v>
      </c>
      <c r="K446" s="46">
        <f>IF('Log_working_2-way'!$D445="","",B446^('Log_working_2-way'!$D445))</f>
        <v>2.0942137432454255</v>
      </c>
      <c r="L446" s="53">
        <f t="shared" si="79"/>
        <v>0.52094240837696337</v>
      </c>
      <c r="M446" s="53">
        <f t="shared" si="80"/>
        <v>0.47905759162303674</v>
      </c>
      <c r="N446" s="54">
        <v>543</v>
      </c>
      <c r="O446" s="54">
        <f t="shared" si="81"/>
        <v>246.27868852459017</v>
      </c>
      <c r="P446" s="54">
        <f t="shared" si="82"/>
        <v>270.13567839195974</v>
      </c>
      <c r="Q446" s="54">
        <f t="shared" si="83"/>
        <v>272.8643216080402</v>
      </c>
      <c r="R446" s="54">
        <f t="shared" si="84"/>
        <v>296.72131147540978</v>
      </c>
      <c r="S446" s="55">
        <f t="shared" si="85"/>
        <v>-26.585633083450034</v>
      </c>
      <c r="T446" s="55">
        <f t="shared" si="86"/>
        <v>-26.585633083450034</v>
      </c>
      <c r="U446" t="s">
        <v>369</v>
      </c>
      <c r="V446" t="s">
        <v>475</v>
      </c>
      <c r="W446" t="s">
        <v>307</v>
      </c>
      <c r="X446" s="84" t="s">
        <v>521</v>
      </c>
    </row>
    <row r="447" spans="1:24" ht="15" x14ac:dyDescent="0.25">
      <c r="A447">
        <v>2.0699999999999998</v>
      </c>
      <c r="B447">
        <v>1.75</v>
      </c>
      <c r="C447" s="20">
        <f t="shared" si="88"/>
        <v>5.452035886818507E-2</v>
      </c>
      <c r="D447" s="44">
        <f>IF(OR($A447="",$B447=""),"",A447*'MPTO_working_2-way'!$G446)</f>
        <v>2.1828571428571428</v>
      </c>
      <c r="E447" s="46">
        <f>IF(OR($A447="",$B447=""),"",B447*'MPTO_working_2-way'!$G446)</f>
        <v>1.8454106280193239</v>
      </c>
      <c r="F447" s="44">
        <f>IF(OR($A447="",$B447=""),"",'MPTO_working_2-way'!D446)</f>
        <v>2.1937925813777439</v>
      </c>
      <c r="G447" s="46">
        <f>IF(OR($A447="",$B447=""),"",'MPTO_working_2-way'!E446)</f>
        <v>1.8376664552948638</v>
      </c>
      <c r="H447" s="44">
        <f>IF(OR($A447="",$B447=""),"",'OddsRatio_working_2-way'!M446)</f>
        <v>2.194431524477928</v>
      </c>
      <c r="I447" s="44">
        <f>IF(OR($A447="",$B447=""),"",'OddsRatio_working_2-way'!N446)</f>
        <v>1.8372183582789212</v>
      </c>
      <c r="J447" s="44">
        <f>IF('Log_working_2-way'!$D446="","",A447^('Log_working_2-way'!$D446))</f>
        <v>2.1995473616416468</v>
      </c>
      <c r="K447" s="46">
        <f>IF('Log_working_2-way'!$D446="","",B447^('Log_working_2-way'!$D446))</f>
        <v>1.8336477841353114</v>
      </c>
      <c r="L447" s="53">
        <f t="shared" si="79"/>
        <v>0.45811518324607331</v>
      </c>
      <c r="M447" s="53">
        <f t="shared" si="80"/>
        <v>0.54188481675392663</v>
      </c>
      <c r="N447" s="54">
        <v>544</v>
      </c>
      <c r="O447" s="54">
        <f t="shared" si="81"/>
        <v>281.19806763285021</v>
      </c>
      <c r="P447" s="54">
        <f t="shared" si="82"/>
        <v>233.14285714285714</v>
      </c>
      <c r="Q447" s="54">
        <f t="shared" si="83"/>
        <v>310.85714285714283</v>
      </c>
      <c r="R447" s="54">
        <f t="shared" si="84"/>
        <v>262.80193236714979</v>
      </c>
      <c r="S447" s="55">
        <f t="shared" si="85"/>
        <v>-29.659075224292621</v>
      </c>
      <c r="T447" s="55">
        <f t="shared" si="86"/>
        <v>-29.65907522429265</v>
      </c>
      <c r="U447" t="s">
        <v>505</v>
      </c>
      <c r="V447" t="s">
        <v>508</v>
      </c>
      <c r="W447" t="s">
        <v>307</v>
      </c>
      <c r="X447" s="84" t="s">
        <v>521</v>
      </c>
    </row>
    <row r="448" spans="1:24" ht="15" x14ac:dyDescent="0.25">
      <c r="A448">
        <v>1.78</v>
      </c>
      <c r="B448">
        <v>2.0099999999999998</v>
      </c>
      <c r="C448" s="20">
        <f t="shared" si="88"/>
        <v>5.9310190619934033E-2</v>
      </c>
      <c r="D448" s="44">
        <f>IF(OR($A448="",$B448=""),"",A448*'MPTO_working_2-way'!$G447)</f>
        <v>1.8855721393034826</v>
      </c>
      <c r="E448" s="46">
        <f>IF(OR($A448="",$B448=""),"",B448*'MPTO_working_2-way'!$G447)</f>
        <v>2.1292134831460672</v>
      </c>
      <c r="F448" s="44">
        <f>IF(OR($A448="",$B448=""),"",'MPTO_working_2-way'!D447)</f>
        <v>1.8791953358894899</v>
      </c>
      <c r="G448" s="46">
        <f>IF(OR($A448="",$B448=""),"",'MPTO_working_2-way'!E447)</f>
        <v>2.1374036680805304</v>
      </c>
      <c r="H448" s="44">
        <f>IF(OR($A448="",$B448=""),"",'OddsRatio_working_2-way'!M447)</f>
        <v>1.8787930517037397</v>
      </c>
      <c r="I448" s="44">
        <f>IF(OR($A448="",$B448=""),"",'OddsRatio_working_2-way'!N447)</f>
        <v>2.1379243361804834</v>
      </c>
      <c r="J448" s="44">
        <f>IF('Log_working_2-way'!$D447="","",A448^('Log_working_2-way'!$D447))</f>
        <v>1.8758384720335675</v>
      </c>
      <c r="K448" s="46">
        <f>IF('Log_working_2-way'!$D447="","",B448^('Log_working_2-way'!$D447))</f>
        <v>2.1417630441311775</v>
      </c>
      <c r="L448" s="53">
        <f t="shared" si="79"/>
        <v>0.53034300791556732</v>
      </c>
      <c r="M448" s="53">
        <f t="shared" si="80"/>
        <v>0.46965699208443279</v>
      </c>
      <c r="N448" s="54">
        <v>545</v>
      </c>
      <c r="O448" s="54">
        <f t="shared" si="81"/>
        <v>238.82022471910116</v>
      </c>
      <c r="P448" s="54">
        <f t="shared" si="82"/>
        <v>273.8557213930348</v>
      </c>
      <c r="Q448" s="54">
        <f t="shared" si="83"/>
        <v>271.1442786069652</v>
      </c>
      <c r="R448" s="54">
        <f t="shared" si="84"/>
        <v>306.17977528089892</v>
      </c>
      <c r="S448" s="55">
        <f t="shared" si="85"/>
        <v>-32.324053887864039</v>
      </c>
      <c r="T448" s="55">
        <f t="shared" si="86"/>
        <v>-32.324053887864125</v>
      </c>
      <c r="U448" t="s">
        <v>476</v>
      </c>
      <c r="V448" t="s">
        <v>513</v>
      </c>
      <c r="W448" t="s">
        <v>307</v>
      </c>
      <c r="X448" s="84" t="s">
        <v>521</v>
      </c>
    </row>
    <row r="449" spans="1:24" ht="15" x14ac:dyDescent="0.25">
      <c r="A449">
        <v>1.68</v>
      </c>
      <c r="B449">
        <v>2.1800000000000002</v>
      </c>
      <c r="C449" s="20">
        <f t="shared" si="88"/>
        <v>5.3953691568370488E-2</v>
      </c>
      <c r="D449" s="44">
        <f>IF(OR($A449="",$B449=""),"",A449*'MPTO_working_2-way'!$G448)</f>
        <v>1.7706422018348624</v>
      </c>
      <c r="E449" s="46">
        <f>IF(OR($A449="",$B449=""),"",B449*'MPTO_working_2-way'!$G448)</f>
        <v>2.2976190476190479</v>
      </c>
      <c r="F449" s="44">
        <f>IF(OR($A449="",$B449=""),"",'MPTO_working_2-way'!D448)</f>
        <v>1.7597539880837978</v>
      </c>
      <c r="G449" s="46">
        <f>IF(OR($A449="",$B449=""),"",'MPTO_working_2-way'!E448)</f>
        <v>2.3162155325069569</v>
      </c>
      <c r="H449" s="44">
        <f>IF(OR($A449="",$B449=""),"",'OddsRatio_working_2-way'!M448)</f>
        <v>1.7591252771714809</v>
      </c>
      <c r="I449" s="44">
        <f>IF(OR($A449="",$B449=""),"",'OddsRatio_working_2-way'!N448)</f>
        <v>2.3173056280328646</v>
      </c>
      <c r="J449" s="44">
        <f>IF('Log_working_2-way'!$D448="","",A449^('Log_working_2-way'!$D448))</f>
        <v>1.7541147570259803</v>
      </c>
      <c r="K449" s="46">
        <f>IF('Log_working_2-way'!$D448="","",B449^('Log_working_2-way'!$D448))</f>
        <v>2.3260581240200584</v>
      </c>
      <c r="L449" s="53">
        <f t="shared" si="79"/>
        <v>0.56476683937823835</v>
      </c>
      <c r="M449" s="53">
        <f t="shared" si="80"/>
        <v>0.43523316062176159</v>
      </c>
      <c r="N449" s="54">
        <v>546</v>
      </c>
      <c r="O449" s="54">
        <f t="shared" si="81"/>
        <v>220.99999999999997</v>
      </c>
      <c r="P449" s="54">
        <f t="shared" si="82"/>
        <v>295.54128440366981</v>
      </c>
      <c r="Q449" s="54">
        <f t="shared" si="83"/>
        <v>250.45871559633025</v>
      </c>
      <c r="R449" s="54">
        <f t="shared" si="84"/>
        <v>325</v>
      </c>
      <c r="S449" s="55">
        <f t="shared" si="85"/>
        <v>-29.458715596330279</v>
      </c>
      <c r="T449" s="55">
        <f t="shared" si="86"/>
        <v>-29.458715596330194</v>
      </c>
      <c r="U449" t="s">
        <v>514</v>
      </c>
      <c r="V449" t="s">
        <v>515</v>
      </c>
      <c r="W449" t="s">
        <v>307</v>
      </c>
      <c r="X449" s="84" t="s">
        <v>521</v>
      </c>
    </row>
    <row r="450" spans="1:24" ht="15" x14ac:dyDescent="0.25">
      <c r="A450">
        <v>2.2599999999999998</v>
      </c>
      <c r="B450">
        <v>1.64</v>
      </c>
      <c r="C450" s="20">
        <f t="shared" si="88"/>
        <v>5.2233973667170197E-2</v>
      </c>
      <c r="D450" s="44">
        <f>IF(OR($A450="",$B450=""),"",A450*'MPTO_working_2-way'!$G449)</f>
        <v>2.3780487804878043</v>
      </c>
      <c r="E450" s="46">
        <f>IF(OR($A450="",$B450=""),"",B450*'MPTO_working_2-way'!$G449)</f>
        <v>1.7256637168141591</v>
      </c>
      <c r="F450" s="44">
        <f>IF(OR($A450="",$B450=""),"",'MPTO_working_2-way'!D449)</f>
        <v>2.4017625712804556</v>
      </c>
      <c r="G450" s="46">
        <f>IF(OR($A450="",$B450=""),"",'MPTO_working_2-way'!E449)</f>
        <v>1.7133875739644968</v>
      </c>
      <c r="H450" s="44">
        <f>IF(OR($A450="",$B450=""),"",'OddsRatio_working_2-way'!M449)</f>
        <v>2.4031215200402278</v>
      </c>
      <c r="I450" s="44">
        <f>IF(OR($A450="",$B450=""),"",'OddsRatio_working_2-way'!N449)</f>
        <v>1.7126966450997982</v>
      </c>
      <c r="J450" s="44">
        <f>IF('Log_working_2-way'!$D449="","",A450^('Log_working_2-way'!$D449))</f>
        <v>2.41431475154904</v>
      </c>
      <c r="K450" s="46">
        <f>IF('Log_working_2-way'!$D449="","",B450^('Log_working_2-way'!$D449))</f>
        <v>1.7070561902169741</v>
      </c>
      <c r="L450" s="53">
        <f t="shared" si="79"/>
        <v>0.42051282051282063</v>
      </c>
      <c r="M450" s="53">
        <f t="shared" si="80"/>
        <v>0.57948717948717954</v>
      </c>
      <c r="N450" s="54">
        <v>547</v>
      </c>
      <c r="O450" s="54">
        <f t="shared" si="81"/>
        <v>304.96460176991144</v>
      </c>
      <c r="P450" s="54">
        <f t="shared" si="82"/>
        <v>213.46341463414629</v>
      </c>
      <c r="Q450" s="54">
        <f t="shared" si="83"/>
        <v>333.53658536585363</v>
      </c>
      <c r="R450" s="54">
        <f t="shared" si="84"/>
        <v>242.0353982300885</v>
      </c>
      <c r="S450" s="55">
        <f t="shared" si="85"/>
        <v>-28.571983595942186</v>
      </c>
      <c r="T450" s="55">
        <f t="shared" si="86"/>
        <v>-28.571983595942214</v>
      </c>
      <c r="U450" t="s">
        <v>506</v>
      </c>
      <c r="V450" t="s">
        <v>516</v>
      </c>
      <c r="W450" t="s">
        <v>307</v>
      </c>
      <c r="X450" s="84" t="s">
        <v>521</v>
      </c>
    </row>
    <row r="451" spans="1:24" ht="15" x14ac:dyDescent="0.25">
      <c r="A451">
        <v>1.86</v>
      </c>
      <c r="B451">
        <v>1.96</v>
      </c>
      <c r="C451" s="20">
        <f t="shared" ref="C451:C514" si="89">IF(OR($A451="",$B451=""),"",(1/A451)+(1/B451)-1)</f>
        <v>4.7838490234803466E-2</v>
      </c>
      <c r="D451" s="44">
        <f>IF(OR($A451="",$B451=""),"",A451*'MPTO_working_2-way'!$G450)</f>
        <v>1.9489795918367345</v>
      </c>
      <c r="E451" s="46">
        <f>IF(OR($A451="",$B451=""),"",B451*'MPTO_working_2-way'!$G450)</f>
        <v>2.0537634408602146</v>
      </c>
      <c r="F451" s="44">
        <f>IF(OR($A451="",$B451=""),"",'MPTO_working_2-way'!D450)</f>
        <v>1.9466040153780435</v>
      </c>
      <c r="G451" s="46">
        <f>IF(OR($A451="",$B451=""),"",'MPTO_working_2-way'!E450)</f>
        <v>2.0564079422382671</v>
      </c>
      <c r="H451" s="44">
        <f>IF(OR($A451="",$B451=""),"",'OddsRatio_working_2-way'!M450)</f>
        <v>1.9464847243000454</v>
      </c>
      <c r="I451" s="44">
        <f>IF(OR($A451="",$B451=""),"",'OddsRatio_working_2-way'!N450)</f>
        <v>2.0565410875907482</v>
      </c>
      <c r="J451" s="44">
        <f>IF('Log_working_2-way'!$D450="","",A451^('Log_working_2-way'!$D450))</f>
        <v>1.9453918188381349</v>
      </c>
      <c r="K451" s="46">
        <f>IF('Log_working_2-way'!$D450="","",B451^('Log_working_2-way'!$D450))</f>
        <v>2.0577624854299059</v>
      </c>
      <c r="L451" s="53">
        <f t="shared" si="79"/>
        <v>0.51308900523560219</v>
      </c>
      <c r="M451" s="53">
        <f t="shared" si="80"/>
        <v>0.48691099476439803</v>
      </c>
      <c r="N451" s="54">
        <v>548</v>
      </c>
      <c r="O451" s="54">
        <f t="shared" si="81"/>
        <v>253.37634408602153</v>
      </c>
      <c r="P451" s="54">
        <f t="shared" si="82"/>
        <v>268.40816326530609</v>
      </c>
      <c r="Q451" s="54">
        <f t="shared" si="83"/>
        <v>279.59183673469386</v>
      </c>
      <c r="R451" s="54">
        <f t="shared" si="84"/>
        <v>294.6236559139785</v>
      </c>
      <c r="S451" s="55">
        <f t="shared" si="85"/>
        <v>-26.215492648672324</v>
      </c>
      <c r="T451" s="55">
        <f t="shared" si="86"/>
        <v>-26.215492648672409</v>
      </c>
      <c r="U451" t="s">
        <v>372</v>
      </c>
      <c r="V451" t="s">
        <v>507</v>
      </c>
      <c r="W451" t="s">
        <v>307</v>
      </c>
      <c r="X451" s="84" t="s">
        <v>521</v>
      </c>
    </row>
    <row r="452" spans="1:24" ht="15" x14ac:dyDescent="0.25">
      <c r="A452">
        <v>1.69</v>
      </c>
      <c r="B452">
        <v>2.16</v>
      </c>
      <c r="C452" s="20">
        <f t="shared" si="89"/>
        <v>5.4678939294323881E-2</v>
      </c>
      <c r="D452" s="44">
        <f>IF(OR($A452="",$B452=""),"",A452*'MPTO_working_2-way'!$G451)</f>
        <v>1.7824074074074072</v>
      </c>
      <c r="E452" s="46">
        <f>IF(OR($A452="",$B452=""),"",B452*'MPTO_working_2-way'!$G451)</f>
        <v>2.2781065088757395</v>
      </c>
      <c r="F452" s="44">
        <f>IF(OR($A452="",$B452=""),"",'MPTO_working_2-way'!D451)</f>
        <v>1.771866809047665</v>
      </c>
      <c r="G452" s="46">
        <f>IF(OR($A452="",$B452=""),"",'MPTO_working_2-way'!E451)</f>
        <v>2.2955603068796377</v>
      </c>
      <c r="H452" s="44">
        <f>IF(OR($A452="",$B452=""),"",'OddsRatio_working_2-way'!M451)</f>
        <v>1.7712506636670706</v>
      </c>
      <c r="I452" s="44">
        <f>IF(OR($A452="",$B452=""),"",'OddsRatio_working_2-way'!N451)</f>
        <v>2.2965953186286989</v>
      </c>
      <c r="J452" s="44">
        <f>IF('Log_working_2-way'!$D451="","",A452^('Log_working_2-way'!$D451))</f>
        <v>1.7663968153317493</v>
      </c>
      <c r="K452" s="46">
        <f>IF('Log_working_2-way'!$D451="","",B452^('Log_working_2-way'!$D451))</f>
        <v>2.3048070920867265</v>
      </c>
      <c r="L452" s="53">
        <f t="shared" si="79"/>
        <v>0.56103896103896111</v>
      </c>
      <c r="M452" s="53">
        <f t="shared" si="80"/>
        <v>0.438961038961039</v>
      </c>
      <c r="N452" s="54">
        <v>549</v>
      </c>
      <c r="O452" s="54">
        <f t="shared" si="81"/>
        <v>224.1479289940828</v>
      </c>
      <c r="P452" s="54">
        <f t="shared" si="82"/>
        <v>294.83333333333337</v>
      </c>
      <c r="Q452" s="54">
        <f t="shared" si="83"/>
        <v>254.16666666666663</v>
      </c>
      <c r="R452" s="54">
        <f t="shared" si="84"/>
        <v>324.8520710059172</v>
      </c>
      <c r="S452" s="55">
        <f t="shared" si="85"/>
        <v>-30.018737672583825</v>
      </c>
      <c r="T452" s="55">
        <f t="shared" si="86"/>
        <v>-30.018737672583825</v>
      </c>
      <c r="U452" t="s">
        <v>370</v>
      </c>
      <c r="V452" t="s">
        <v>517</v>
      </c>
      <c r="W452" t="s">
        <v>307</v>
      </c>
      <c r="X452" s="84" t="s">
        <v>521</v>
      </c>
    </row>
    <row r="453" spans="1:24" ht="15" x14ac:dyDescent="0.25">
      <c r="A453">
        <v>1.85</v>
      </c>
      <c r="B453">
        <v>1.97</v>
      </c>
      <c r="C453" s="20">
        <f t="shared" si="89"/>
        <v>4.8154753738510081E-2</v>
      </c>
      <c r="D453" s="44">
        <f>IF(OR($A453="",$B453=""),"",A453*'MPTO_working_2-way'!$G452)</f>
        <v>1.9390862944162437</v>
      </c>
      <c r="E453" s="46">
        <f>IF(OR($A453="",$B453=""),"",B453*'MPTO_working_2-way'!$G452)</f>
        <v>2.0648648648648646</v>
      </c>
      <c r="F453" s="44">
        <f>IF(OR($A453="",$B453=""),"",'MPTO_working_2-way'!D452)</f>
        <v>1.9362465134812061</v>
      </c>
      <c r="G453" s="46">
        <f>IF(OR($A453="",$B453=""),"",'MPTO_working_2-way'!E452)</f>
        <v>2.0680947652149242</v>
      </c>
      <c r="H453" s="44">
        <f>IF(OR($A453="",$B453=""),"",'OddsRatio_working_2-way'!M452)</f>
        <v>1.936102910899125</v>
      </c>
      <c r="I453" s="44">
        <f>IF(OR($A453="",$B453=""),"",'OddsRatio_working_2-way'!N452)</f>
        <v>2.0682586159672365</v>
      </c>
      <c r="J453" s="44">
        <f>IF('Log_working_2-way'!$D452="","",A453^('Log_working_2-way'!$D452))</f>
        <v>1.9347965200176827</v>
      </c>
      <c r="K453" s="46">
        <f>IF('Log_working_2-way'!$D452="","",B453^('Log_working_2-way'!$D452))</f>
        <v>2.0697515219465816</v>
      </c>
      <c r="L453" s="53">
        <f t="shared" si="79"/>
        <v>0.51570680628272247</v>
      </c>
      <c r="M453" s="53">
        <f t="shared" si="80"/>
        <v>0.48429319371727753</v>
      </c>
      <c r="N453" s="54">
        <v>550</v>
      </c>
      <c r="O453" s="54">
        <f t="shared" si="81"/>
        <v>252.70270270270265</v>
      </c>
      <c r="P453" s="54">
        <f t="shared" si="82"/>
        <v>270.81218274111671</v>
      </c>
      <c r="Q453" s="54">
        <f t="shared" si="83"/>
        <v>279.18781725888323</v>
      </c>
      <c r="R453" s="54">
        <f t="shared" si="84"/>
        <v>297.29729729729723</v>
      </c>
      <c r="S453" s="55">
        <f t="shared" si="85"/>
        <v>-26.485114556180577</v>
      </c>
      <c r="T453" s="55">
        <f t="shared" si="86"/>
        <v>-26.48511455618052</v>
      </c>
      <c r="U453" t="s">
        <v>518</v>
      </c>
      <c r="V453" t="s">
        <v>301</v>
      </c>
      <c r="W453" t="s">
        <v>307</v>
      </c>
      <c r="X453" s="84" t="s">
        <v>521</v>
      </c>
    </row>
    <row r="454" spans="1:24" ht="15" x14ac:dyDescent="0.25">
      <c r="A454">
        <v>1.94</v>
      </c>
      <c r="B454">
        <v>1.88</v>
      </c>
      <c r="C454" s="20">
        <f t="shared" si="89"/>
        <v>4.7378811142794408E-2</v>
      </c>
      <c r="D454" s="44">
        <f>IF(OR($A454="",$B454=""),"",A454*'MPTO_working_2-way'!$G453)</f>
        <v>2.0319148936170213</v>
      </c>
      <c r="E454" s="46">
        <f>IF(OR($A454="",$B454=""),"",B454*'MPTO_working_2-way'!$G453)</f>
        <v>1.9690721649484533</v>
      </c>
      <c r="F454" s="44">
        <f>IF(OR($A454="",$B454=""),"",'MPTO_working_2-way'!D453)</f>
        <v>2.033452274754683</v>
      </c>
      <c r="G454" s="46">
        <f>IF(OR($A454="",$B454=""),"",'MPTO_working_2-way'!E453)</f>
        <v>1.9676305567544234</v>
      </c>
      <c r="H454" s="44">
        <f>IF(OR($A454="",$B454=""),"",'OddsRatio_working_2-way'!M453)</f>
        <v>2.0335288182638238</v>
      </c>
      <c r="I454" s="44">
        <f>IF(OR($A454="",$B454=""),"",'OddsRatio_working_2-way'!N453)</f>
        <v>1.9675588936937933</v>
      </c>
      <c r="J454" s="44">
        <f>IF('Log_working_2-way'!$D453="","",A454^('Log_working_2-way'!$D453))</f>
        <v>2.0342379522187155</v>
      </c>
      <c r="K454" s="46">
        <f>IF('Log_working_2-way'!$D453="","",B454^('Log_working_2-way'!$D453))</f>
        <v>1.9668954787958726</v>
      </c>
      <c r="L454" s="53">
        <f t="shared" si="79"/>
        <v>0.49214659685863876</v>
      </c>
      <c r="M454" s="53">
        <f t="shared" si="80"/>
        <v>0.50785340314136129</v>
      </c>
      <c r="N454" s="54">
        <v>551</v>
      </c>
      <c r="O454" s="54">
        <f t="shared" si="81"/>
        <v>266.97938144329902</v>
      </c>
      <c r="P454" s="54">
        <f t="shared" si="82"/>
        <v>257.91489361702122</v>
      </c>
      <c r="Q454" s="54">
        <f t="shared" si="83"/>
        <v>293.08510638297872</v>
      </c>
      <c r="R454" s="54">
        <f t="shared" si="84"/>
        <v>284.02061855670104</v>
      </c>
      <c r="S454" s="55">
        <f t="shared" si="85"/>
        <v>-26.105724939679703</v>
      </c>
      <c r="T454" s="55">
        <f t="shared" si="86"/>
        <v>-26.105724939679817</v>
      </c>
      <c r="U454" t="s">
        <v>519</v>
      </c>
      <c r="V454" t="s">
        <v>473</v>
      </c>
      <c r="W454" t="s">
        <v>307</v>
      </c>
      <c r="X454" s="84" t="s">
        <v>521</v>
      </c>
    </row>
    <row r="455" spans="1:24" ht="15" x14ac:dyDescent="0.25">
      <c r="A455">
        <v>2.09</v>
      </c>
      <c r="B455">
        <v>1.83</v>
      </c>
      <c r="C455" s="20">
        <f t="shared" si="89"/>
        <v>2.4916986953225084E-2</v>
      </c>
      <c r="D455" s="44">
        <f>IF(OR($A455="",$B455=""),"",A455*'MPTO_working_2-way'!$G454)</f>
        <v>2.1420765027322402</v>
      </c>
      <c r="E455" s="46">
        <f>IF(OR($A455="",$B455=""),"",B455*'MPTO_working_2-way'!$G454)</f>
        <v>1.8755980861244019</v>
      </c>
      <c r="F455" s="44">
        <f>IF(OR($A455="",$B455=""),"",'MPTO_working_2-way'!D454)</f>
        <v>2.1458748281762841</v>
      </c>
      <c r="G455" s="46">
        <f>IF(OR($A455="",$B455=""),"",'MPTO_working_2-way'!E454)</f>
        <v>1.8726956692045928</v>
      </c>
      <c r="H455" s="44">
        <f>IF(OR($A455="",$B455=""),"",'OddsRatio_working_2-way'!M454)</f>
        <v>2.145972518016114</v>
      </c>
      <c r="I455" s="44">
        <f>IF(OR($A455="",$B455=""),"",'OddsRatio_working_2-way'!N454)</f>
        <v>1.8726212751865827</v>
      </c>
      <c r="J455" s="44">
        <f>IF('Log_working_2-way'!$D454="","",A455^('Log_working_2-way'!$D454))</f>
        <v>2.1476949656411697</v>
      </c>
      <c r="K455" s="46">
        <f>IF('Log_working_2-way'!$D454="","",B455^('Log_working_2-way'!$D454))</f>
        <v>1.8713116550453253</v>
      </c>
      <c r="L455" s="53">
        <f t="shared" si="79"/>
        <v>0.4668367346938776</v>
      </c>
      <c r="M455" s="53">
        <f t="shared" si="80"/>
        <v>0.53316326530612246</v>
      </c>
      <c r="N455" s="54">
        <v>552</v>
      </c>
      <c r="O455" s="54">
        <f t="shared" si="81"/>
        <v>287.88516746411477</v>
      </c>
      <c r="P455" s="54">
        <f t="shared" si="82"/>
        <v>250.36065573770495</v>
      </c>
      <c r="Q455" s="54">
        <f t="shared" si="83"/>
        <v>301.63934426229503</v>
      </c>
      <c r="R455" s="54">
        <f t="shared" si="84"/>
        <v>264.11483253588517</v>
      </c>
      <c r="S455" s="55">
        <f t="shared" si="85"/>
        <v>-13.754176798180254</v>
      </c>
      <c r="T455" s="55">
        <f t="shared" si="86"/>
        <v>-13.754176798180225</v>
      </c>
      <c r="U455" t="s">
        <v>245</v>
      </c>
      <c r="V455" t="s">
        <v>248</v>
      </c>
      <c r="W455" t="s">
        <v>308</v>
      </c>
      <c r="X455" s="84" t="s">
        <v>521</v>
      </c>
    </row>
    <row r="456" spans="1:24" ht="15" x14ac:dyDescent="0.25">
      <c r="A456">
        <v>1.8</v>
      </c>
      <c r="B456">
        <v>2.11</v>
      </c>
      <c r="C456" s="20">
        <f t="shared" si="89"/>
        <v>2.9489204844655115E-2</v>
      </c>
      <c r="D456" s="44">
        <f>IF(OR($A456="",$B456=""),"",A456*'MPTO_working_2-way'!$G455)</f>
        <v>1.8530805687203793</v>
      </c>
      <c r="E456" s="46">
        <f>IF(OR($A456="",$B456=""),"",B456*'MPTO_working_2-way'!$G455)</f>
        <v>2.1722222222222221</v>
      </c>
      <c r="F456" s="44">
        <f>IF(OR($A456="",$B456=""),"",'MPTO_working_2-way'!D455)</f>
        <v>1.8490749756572542</v>
      </c>
      <c r="G456" s="46">
        <f>IF(OR($A456="",$B456=""),"",'MPTO_working_2-way'!E455)</f>
        <v>2.1777522935779814</v>
      </c>
      <c r="H456" s="44">
        <f>IF(OR($A456="",$B456=""),"",'OddsRatio_working_2-way'!M455)</f>
        <v>1.8489527199560174</v>
      </c>
      <c r="I456" s="44">
        <f>IF(OR($A456="",$B456=""),"",'OddsRatio_working_2-way'!N455)</f>
        <v>2.1779218989389744</v>
      </c>
      <c r="J456" s="44">
        <f>IF('Log_working_2-way'!$D455="","",A456^('Log_working_2-way'!$D455))</f>
        <v>1.847139460573918</v>
      </c>
      <c r="K456" s="46">
        <f>IF('Log_working_2-way'!$D455="","",B456^('Log_working_2-way'!$D455))</f>
        <v>2.1804431814833727</v>
      </c>
      <c r="L456" s="53">
        <f t="shared" si="79"/>
        <v>0.53964194373401531</v>
      </c>
      <c r="M456" s="53">
        <f t="shared" si="80"/>
        <v>0.46035805626598469</v>
      </c>
      <c r="N456" s="54">
        <v>553</v>
      </c>
      <c r="O456" s="54">
        <f t="shared" si="81"/>
        <v>245.77777777777777</v>
      </c>
      <c r="P456" s="54">
        <f t="shared" si="82"/>
        <v>290.91469194312793</v>
      </c>
      <c r="Q456" s="54">
        <f t="shared" si="83"/>
        <v>262.08530805687207</v>
      </c>
      <c r="R456" s="54">
        <f t="shared" si="84"/>
        <v>307.22222222222223</v>
      </c>
      <c r="S456" s="55">
        <f t="shared" si="85"/>
        <v>-16.307530279094294</v>
      </c>
      <c r="T456" s="55">
        <f t="shared" si="86"/>
        <v>-16.307530279094294</v>
      </c>
      <c r="U456" t="s">
        <v>277</v>
      </c>
      <c r="V456" t="s">
        <v>246</v>
      </c>
      <c r="W456" t="s">
        <v>308</v>
      </c>
      <c r="X456" s="84" t="s">
        <v>521</v>
      </c>
    </row>
    <row r="457" spans="1:24" ht="15" x14ac:dyDescent="0.25">
      <c r="A457">
        <v>2.12</v>
      </c>
      <c r="B457">
        <v>1.75</v>
      </c>
      <c r="C457" s="20">
        <f t="shared" si="89"/>
        <v>4.3126684636118462E-2</v>
      </c>
      <c r="D457" s="44">
        <f>IF(OR($A457="",$B457=""),"",A457*'MPTO_working_2-way'!$G456)</f>
        <v>2.2114285714285713</v>
      </c>
      <c r="E457" s="46">
        <f>IF(OR($A457="",$B457=""),"",B457*'MPTO_working_2-way'!$G456)</f>
        <v>1.8254716981132073</v>
      </c>
      <c r="F457" s="44">
        <f>IF(OR($A457="",$B457=""),"",'MPTO_working_2-way'!D456)</f>
        <v>2.2215568862275448</v>
      </c>
      <c r="G457" s="46">
        <f>IF(OR($A457="",$B457=""),"",'MPTO_working_2-way'!E456)</f>
        <v>1.8186274509803919</v>
      </c>
      <c r="H457" s="44">
        <f>IF(OR($A457="",$B457=""),"",'OddsRatio_working_2-way'!M456)</f>
        <v>2.2220201853215569</v>
      </c>
      <c r="I457" s="44">
        <f>IF(OR($A457="",$B457=""),"",'OddsRatio_working_2-way'!N456)</f>
        <v>1.8183170883849711</v>
      </c>
      <c r="J457" s="44">
        <f>IF('Log_working_2-way'!$D456="","",A457^('Log_working_2-way'!$D456))</f>
        <v>2.2267095575120122</v>
      </c>
      <c r="K457" s="46">
        <f>IF('Log_working_2-way'!$D456="","",B457^('Log_working_2-way'!$D456))</f>
        <v>1.8151888879286393</v>
      </c>
      <c r="L457" s="53">
        <f t="shared" si="79"/>
        <v>0.45219638242894061</v>
      </c>
      <c r="M457" s="53">
        <f t="shared" si="80"/>
        <v>0.54780361757105955</v>
      </c>
      <c r="N457" s="54">
        <v>554</v>
      </c>
      <c r="O457" s="54">
        <f t="shared" si="81"/>
        <v>292.67924528301887</v>
      </c>
      <c r="P457" s="54">
        <f t="shared" si="82"/>
        <v>237.42857142857142</v>
      </c>
      <c r="Q457" s="54">
        <f t="shared" si="83"/>
        <v>316.57142857142856</v>
      </c>
      <c r="R457" s="54">
        <f t="shared" si="84"/>
        <v>261.32075471698113</v>
      </c>
      <c r="S457" s="55">
        <f t="shared" si="85"/>
        <v>-23.892183288409683</v>
      </c>
      <c r="T457" s="55">
        <f t="shared" si="86"/>
        <v>-23.892183288409711</v>
      </c>
      <c r="U457" t="s">
        <v>250</v>
      </c>
      <c r="V457" t="s">
        <v>226</v>
      </c>
      <c r="W457" t="s">
        <v>309</v>
      </c>
      <c r="X457" s="84" t="s">
        <v>521</v>
      </c>
    </row>
    <row r="458" spans="1:24" ht="15" x14ac:dyDescent="0.25">
      <c r="A458">
        <v>2.4700000000000002</v>
      </c>
      <c r="B458">
        <v>1.56</v>
      </c>
      <c r="C458" s="20">
        <f t="shared" si="89"/>
        <v>4.5883940620782715E-2</v>
      </c>
      <c r="D458" s="44">
        <f>IF(OR($A458="",$B458=""),"",A458*'MPTO_working_2-way'!$G457)</f>
        <v>2.5833333333333335</v>
      </c>
      <c r="E458" s="46">
        <f>IF(OR($A458="",$B458=""),"",B458*'MPTO_working_2-way'!$G457)</f>
        <v>1.631578947368421</v>
      </c>
      <c r="F458" s="44">
        <f>IF(OR($A458="",$B458=""),"",'MPTO_working_2-way'!D457)</f>
        <v>2.6183745583038869</v>
      </c>
      <c r="G458" s="46">
        <f>IF(OR($A458="",$B458=""),"",'MPTO_working_2-way'!E457)</f>
        <v>1.6179039301310043</v>
      </c>
      <c r="H458" s="44">
        <f>IF(OR($A458="",$B458=""),"",'OddsRatio_working_2-way'!M457)</f>
        <v>2.6201851746019651</v>
      </c>
      <c r="I458" s="44">
        <f>IF(OR($A458="",$B458=""),"",'OddsRatio_working_2-way'!N457)</f>
        <v>1.6172133998483678</v>
      </c>
      <c r="J458" s="44">
        <f>IF('Log_working_2-way'!$D457="","",A458^('Log_working_2-way'!$D457))</f>
        <v>2.6367991566660174</v>
      </c>
      <c r="K458" s="46">
        <f>IF('Log_working_2-way'!$D457="","",B458^('Log_working_2-way'!$D457))</f>
        <v>1.6109485063736875</v>
      </c>
      <c r="L458" s="53">
        <f t="shared" si="79"/>
        <v>0.38709677419354838</v>
      </c>
      <c r="M458" s="53">
        <f t="shared" si="80"/>
        <v>0.61290322580645162</v>
      </c>
      <c r="N458" s="54">
        <v>555</v>
      </c>
      <c r="O458" s="54">
        <f t="shared" si="81"/>
        <v>330.30364372469643</v>
      </c>
      <c r="P458" s="54">
        <f t="shared" si="82"/>
        <v>199.23076923076925</v>
      </c>
      <c r="Q458" s="54">
        <f t="shared" si="83"/>
        <v>355.76923076923072</v>
      </c>
      <c r="R458" s="54">
        <f t="shared" si="84"/>
        <v>224.69635627530363</v>
      </c>
      <c r="S458" s="55">
        <f t="shared" si="85"/>
        <v>-25.465587044534288</v>
      </c>
      <c r="T458" s="55">
        <f t="shared" si="86"/>
        <v>-25.465587044534374</v>
      </c>
      <c r="U458" t="s">
        <v>231</v>
      </c>
      <c r="V458" t="s">
        <v>232</v>
      </c>
      <c r="W458" t="s">
        <v>309</v>
      </c>
      <c r="X458" s="84" t="s">
        <v>521</v>
      </c>
    </row>
    <row r="459" spans="1:24" ht="15" x14ac:dyDescent="0.25">
      <c r="A459">
        <v>2.19</v>
      </c>
      <c r="B459">
        <v>1.7</v>
      </c>
      <c r="C459" s="20">
        <f t="shared" si="89"/>
        <v>4.485629868385721E-2</v>
      </c>
      <c r="D459" s="44">
        <f>IF(OR($A459="",$B459=""),"",A459*'MPTO_working_2-way'!$G458)</f>
        <v>2.2882352941176474</v>
      </c>
      <c r="E459" s="46">
        <f>IF(OR($A459="",$B459=""),"",B459*'MPTO_working_2-way'!$G458)</f>
        <v>1.7762557077625571</v>
      </c>
      <c r="F459" s="44">
        <f>IF(OR($A459="",$B459=""),"",'MPTO_working_2-way'!D458)</f>
        <v>2.3031240334055059</v>
      </c>
      <c r="G459" s="46">
        <f>IF(OR($A459="",$B459=""),"",'MPTO_working_2-way'!E458)</f>
        <v>1.7673866603370521</v>
      </c>
      <c r="H459" s="44">
        <f>IF(OR($A459="",$B459=""),"",'OddsRatio_working_2-way'!M458)</f>
        <v>2.3038404810405297</v>
      </c>
      <c r="I459" s="44">
        <f>IF(OR($A459="",$B459=""),"",'OddsRatio_working_2-way'!N458)</f>
        <v>1.7669649888473706</v>
      </c>
      <c r="J459" s="44">
        <f>IF('Log_working_2-way'!$D458="","",A459^('Log_working_2-way'!$D458))</f>
        <v>2.3107731259333391</v>
      </c>
      <c r="K459" s="46">
        <f>IF('Log_working_2-way'!$D458="","",B459^('Log_working_2-way'!$D458))</f>
        <v>1.7629085310147883</v>
      </c>
      <c r="L459" s="53">
        <f t="shared" si="79"/>
        <v>0.43701799485861176</v>
      </c>
      <c r="M459" s="53">
        <f t="shared" si="80"/>
        <v>0.56298200514138819</v>
      </c>
      <c r="N459" s="54">
        <v>556</v>
      </c>
      <c r="O459" s="54">
        <f t="shared" si="81"/>
        <v>302.11872146118719</v>
      </c>
      <c r="P459" s="54">
        <f t="shared" si="82"/>
        <v>228.9411764705882</v>
      </c>
      <c r="Q459" s="54">
        <f t="shared" si="83"/>
        <v>327.05882352941177</v>
      </c>
      <c r="R459" s="54">
        <f t="shared" si="84"/>
        <v>253.88127853881281</v>
      </c>
      <c r="S459" s="55">
        <f t="shared" si="85"/>
        <v>-24.940102068224576</v>
      </c>
      <c r="T459" s="55">
        <f t="shared" si="86"/>
        <v>-24.940102068224604</v>
      </c>
      <c r="U459" t="s">
        <v>233</v>
      </c>
      <c r="V459" t="s">
        <v>238</v>
      </c>
      <c r="W459" t="s">
        <v>309</v>
      </c>
      <c r="X459" s="84" t="s">
        <v>521</v>
      </c>
    </row>
    <row r="460" spans="1:24" ht="15" x14ac:dyDescent="0.25">
      <c r="A460">
        <v>2.59</v>
      </c>
      <c r="B460">
        <v>1.52</v>
      </c>
      <c r="C460" s="20">
        <f t="shared" si="89"/>
        <v>4.3995122942491527E-2</v>
      </c>
      <c r="D460" s="44">
        <f>IF(OR($A460="",$B460=""),"",A460*'MPTO_working_2-way'!$G459)</f>
        <v>2.7039473684210531</v>
      </c>
      <c r="E460" s="46">
        <f>IF(OR($A460="",$B460=""),"",B460*'MPTO_working_2-way'!$G459)</f>
        <v>1.586872586872587</v>
      </c>
      <c r="F460" s="44">
        <f>IF(OR($A460="",$B460=""),"",'MPTO_working_2-way'!D459)</f>
        <v>2.7464769080507887</v>
      </c>
      <c r="G460" s="46">
        <f>IF(OR($A460="",$B460=""),"",'MPTO_working_2-way'!E459)</f>
        <v>1.5725812894463531</v>
      </c>
      <c r="H460" s="44">
        <f>IF(OR($A460="",$B460=""),"",'OddsRatio_working_2-way'!M459)</f>
        <v>2.7486258341029703</v>
      </c>
      <c r="I460" s="44">
        <f>IF(OR($A460="",$B460=""),"",'OddsRatio_working_2-way'!N459)</f>
        <v>1.5718776312789586</v>
      </c>
      <c r="J460" s="44">
        <f>IF('Log_working_2-way'!$D459="","",A460^('Log_working_2-way'!$D459))</f>
        <v>2.7688852952666907</v>
      </c>
      <c r="K460" s="46">
        <f>IF('Log_working_2-way'!$D459="","",B460^('Log_working_2-way'!$D459))</f>
        <v>1.5653277816683351</v>
      </c>
      <c r="L460" s="53">
        <f t="shared" si="79"/>
        <v>0.36982968369829677</v>
      </c>
      <c r="M460" s="53">
        <f t="shared" si="80"/>
        <v>0.63017031630170306</v>
      </c>
      <c r="N460" s="54">
        <v>557</v>
      </c>
      <c r="O460" s="54">
        <f t="shared" si="81"/>
        <v>341.94208494208488</v>
      </c>
      <c r="P460" s="54">
        <f t="shared" si="82"/>
        <v>190.55263157894737</v>
      </c>
      <c r="Q460" s="54">
        <f t="shared" si="83"/>
        <v>366.44736842105266</v>
      </c>
      <c r="R460" s="54">
        <f t="shared" si="84"/>
        <v>215.05791505791507</v>
      </c>
      <c r="S460" s="55">
        <f t="shared" si="85"/>
        <v>-24.505283478967783</v>
      </c>
      <c r="T460" s="55">
        <f t="shared" si="86"/>
        <v>-24.505283478967698</v>
      </c>
      <c r="U460" t="s">
        <v>230</v>
      </c>
      <c r="V460" t="s">
        <v>224</v>
      </c>
      <c r="W460" t="s">
        <v>309</v>
      </c>
      <c r="X460" s="84" t="s">
        <v>521</v>
      </c>
    </row>
    <row r="461" spans="1:24" ht="15" x14ac:dyDescent="0.25">
      <c r="A461">
        <v>2.3199999999999998</v>
      </c>
      <c r="B461">
        <v>1.63</v>
      </c>
      <c r="C461" s="20">
        <f t="shared" si="89"/>
        <v>4.4531415273958208E-2</v>
      </c>
      <c r="D461" s="44">
        <f>IF(OR($A461="",$B461=""),"",A461*'MPTO_working_2-way'!$G460)</f>
        <v>2.423312883435583</v>
      </c>
      <c r="E461" s="46">
        <f>IF(OR($A461="",$B461=""),"",B461*'MPTO_working_2-way'!$G460)</f>
        <v>1.7025862068965518</v>
      </c>
      <c r="F461" s="44">
        <f>IF(OR($A461="",$B461=""),"",'MPTO_working_2-way'!D460)</f>
        <v>2.4463708112304308</v>
      </c>
      <c r="G461" s="46">
        <f>IF(OR($A461="",$B461=""),"",'MPTO_working_2-way'!E460)</f>
        <v>1.6913856337776187</v>
      </c>
      <c r="H461" s="44">
        <f>IF(OR($A461="",$B461=""),"",'OddsRatio_working_2-way'!M460)</f>
        <v>2.4474937289114918</v>
      </c>
      <c r="I461" s="44">
        <f>IF(OR($A461="",$B461=""),"",'OddsRatio_working_2-way'!N460)</f>
        <v>1.6908492797077574</v>
      </c>
      <c r="J461" s="44">
        <f>IF('Log_working_2-way'!$D460="","",A461^('Log_working_2-way'!$D460))</f>
        <v>2.4583050322184126</v>
      </c>
      <c r="K461" s="46">
        <f>IF('Log_working_2-way'!$D460="","",B461^('Log_working_2-way'!$D460))</f>
        <v>1.6857275932718412</v>
      </c>
      <c r="L461" s="53">
        <f t="shared" ref="L461:L524" si="90">(1/D461)</f>
        <v>0.41265822784810124</v>
      </c>
      <c r="M461" s="53">
        <f t="shared" ref="M461:M524" si="91">(1/E461)</f>
        <v>0.58734177215189864</v>
      </c>
      <c r="N461" s="54">
        <v>558</v>
      </c>
      <c r="O461" s="54">
        <f t="shared" ref="O461:O524" si="92">(1/A461)*((N461*A461)-N461)</f>
        <v>317.48275862068965</v>
      </c>
      <c r="P461" s="54">
        <f t="shared" ref="P461:P524" si="93">(1/B461)*((N461*B461)-N461)</f>
        <v>215.6687116564417</v>
      </c>
      <c r="Q461" s="54">
        <f t="shared" ref="Q461:Q524" si="94">(1/B461)*N461</f>
        <v>342.3312883435583</v>
      </c>
      <c r="R461" s="54">
        <f t="shared" ref="R461:R524" si="95">(1/A461)*N461</f>
        <v>240.51724137931035</v>
      </c>
      <c r="S461" s="55">
        <f t="shared" ref="S461:S524" si="96">O461-Q461</f>
        <v>-24.848529722868648</v>
      </c>
      <c r="T461" s="55">
        <f t="shared" ref="T461:T524" si="97">P461-R461</f>
        <v>-24.848529722868648</v>
      </c>
      <c r="U461" t="s">
        <v>235</v>
      </c>
      <c r="V461" t="s">
        <v>228</v>
      </c>
      <c r="W461" t="s">
        <v>309</v>
      </c>
      <c r="X461" s="84" t="s">
        <v>521</v>
      </c>
    </row>
    <row r="462" spans="1:24" ht="15" x14ac:dyDescent="0.25">
      <c r="A462">
        <v>2.63</v>
      </c>
      <c r="B462">
        <v>1.51</v>
      </c>
      <c r="C462" s="20">
        <f t="shared" si="89"/>
        <v>4.2479792511268322E-2</v>
      </c>
      <c r="D462" s="44">
        <f>IF(OR($A462="",$B462=""),"",A462*'MPTO_working_2-way'!$G461)</f>
        <v>2.7417218543046356</v>
      </c>
      <c r="E462" s="46">
        <f>IF(OR($A462="",$B462=""),"",B462*'MPTO_working_2-way'!$G461)</f>
        <v>1.5741444866920151</v>
      </c>
      <c r="F462" s="44">
        <f>IF(OR($A462="",$B462=""),"",'MPTO_working_2-way'!D461)</f>
        <v>2.7856065654262965</v>
      </c>
      <c r="G462" s="46">
        <f>IF(OR($A462="",$B462=""),"",'MPTO_working_2-way'!E461)</f>
        <v>1.5600337831202247</v>
      </c>
      <c r="H462" s="44">
        <f>IF(OR($A462="",$B462=""),"",'OddsRatio_working_2-way'!M461)</f>
        <v>2.7877579342216747</v>
      </c>
      <c r="I462" s="44">
        <f>IF(OR($A462="",$B462=""),"",'OddsRatio_working_2-way'!N461)</f>
        <v>1.5593598444497263</v>
      </c>
      <c r="J462" s="44">
        <f>IF('Log_working_2-way'!$D461="","",A462^('Log_working_2-way'!$D461))</f>
        <v>2.8086642204693022</v>
      </c>
      <c r="K462" s="46">
        <f>IF('Log_working_2-way'!$D461="","",B462^('Log_working_2-way'!$D461))</f>
        <v>1.5528942236384655</v>
      </c>
      <c r="L462" s="53">
        <f t="shared" si="90"/>
        <v>0.36473429951690822</v>
      </c>
      <c r="M462" s="53">
        <f t="shared" si="91"/>
        <v>0.63526570048309183</v>
      </c>
      <c r="N462" s="54">
        <v>559</v>
      </c>
      <c r="O462" s="54">
        <f t="shared" si="92"/>
        <v>346.45247148288968</v>
      </c>
      <c r="P462" s="54">
        <f t="shared" si="93"/>
        <v>188.80132450331129</v>
      </c>
      <c r="Q462" s="54">
        <f t="shared" si="94"/>
        <v>370.19867549668879</v>
      </c>
      <c r="R462" s="54">
        <f t="shared" si="95"/>
        <v>212.54752851711029</v>
      </c>
      <c r="S462" s="55">
        <f t="shared" si="96"/>
        <v>-23.746204013799115</v>
      </c>
      <c r="T462" s="55">
        <f t="shared" si="97"/>
        <v>-23.746204013799002</v>
      </c>
      <c r="U462" t="s">
        <v>253</v>
      </c>
      <c r="V462" t="s">
        <v>229</v>
      </c>
      <c r="W462" t="s">
        <v>309</v>
      </c>
      <c r="X462" s="84" t="s">
        <v>521</v>
      </c>
    </row>
    <row r="463" spans="1:24" ht="15" x14ac:dyDescent="0.25">
      <c r="A463">
        <v>2.25</v>
      </c>
      <c r="B463">
        <v>1.67</v>
      </c>
      <c r="C463" s="20">
        <f t="shared" si="89"/>
        <v>4.3246839654025315E-2</v>
      </c>
      <c r="D463" s="44">
        <f>IF(OR($A463="",$B463=""),"",A463*'MPTO_working_2-way'!$G462)</f>
        <v>2.3473053892215567</v>
      </c>
      <c r="E463" s="46">
        <f>IF(OR($A463="",$B463=""),"",B463*'MPTO_working_2-way'!$G462)</f>
        <v>1.7422222222222221</v>
      </c>
      <c r="F463" s="44">
        <f>IF(OR($A463="",$B463=""),"",'MPTO_working_2-way'!D462)</f>
        <v>2.3650668764752165</v>
      </c>
      <c r="G463" s="46">
        <f>IF(OR($A463="",$B463=""),"",'MPTO_working_2-way'!E462)</f>
        <v>1.732564841498559</v>
      </c>
      <c r="H463" s="44">
        <f>IF(OR($A463="",$B463=""),"",'OddsRatio_working_2-way'!M462)</f>
        <v>2.3658959117703833</v>
      </c>
      <c r="I463" s="44">
        <f>IF(OR($A463="",$B463=""),"",'OddsRatio_working_2-way'!N462)</f>
        <v>1.7321202087089249</v>
      </c>
      <c r="J463" s="44">
        <f>IF('Log_working_2-way'!$D462="","",A463^('Log_working_2-way'!$D462))</f>
        <v>2.3741767577611035</v>
      </c>
      <c r="K463" s="46">
        <f>IF('Log_working_2-way'!$D462="","",B463^('Log_working_2-way'!$D462))</f>
        <v>1.7277084220437684</v>
      </c>
      <c r="L463" s="53">
        <f t="shared" si="90"/>
        <v>0.42602040816326531</v>
      </c>
      <c r="M463" s="53">
        <f t="shared" si="91"/>
        <v>0.57397959183673475</v>
      </c>
      <c r="N463" s="54">
        <v>560</v>
      </c>
      <c r="O463" s="54">
        <f t="shared" si="92"/>
        <v>311.11111111111109</v>
      </c>
      <c r="P463" s="54">
        <f t="shared" si="93"/>
        <v>224.67065868263472</v>
      </c>
      <c r="Q463" s="54">
        <f t="shared" si="94"/>
        <v>335.32934131736528</v>
      </c>
      <c r="R463" s="54">
        <f t="shared" si="95"/>
        <v>248.88888888888889</v>
      </c>
      <c r="S463" s="55">
        <f t="shared" si="96"/>
        <v>-24.218230206254191</v>
      </c>
      <c r="T463" s="55">
        <f t="shared" si="97"/>
        <v>-24.218230206254162</v>
      </c>
      <c r="U463" t="s">
        <v>225</v>
      </c>
      <c r="V463" t="s">
        <v>237</v>
      </c>
      <c r="W463" t="s">
        <v>309</v>
      </c>
      <c r="X463" s="84" t="s">
        <v>521</v>
      </c>
    </row>
    <row r="464" spans="1:24" ht="15" x14ac:dyDescent="0.25">
      <c r="A464">
        <v>2.46</v>
      </c>
      <c r="B464">
        <v>1.57</v>
      </c>
      <c r="C464" s="20">
        <f t="shared" si="89"/>
        <v>4.3446740199886147E-2</v>
      </c>
      <c r="D464" s="44">
        <f>IF(OR($A464="",$B464=""),"",A464*'MPTO_working_2-way'!$G463)</f>
        <v>2.5668789808917198</v>
      </c>
      <c r="E464" s="46">
        <f>IF(OR($A464="",$B464=""),"",B464*'MPTO_working_2-way'!$G463)</f>
        <v>1.6382113821138213</v>
      </c>
      <c r="F464" s="44">
        <f>IF(OR($A464="",$B464=""),"",'MPTO_working_2-way'!D463)</f>
        <v>2.5988829823026718</v>
      </c>
      <c r="G464" s="46">
        <f>IF(OR($A464="",$B464=""),"",'MPTO_working_2-way'!E463)</f>
        <v>1.6254366398720594</v>
      </c>
      <c r="H464" s="44">
        <f>IF(OR($A464="",$B464=""),"",'OddsRatio_working_2-way'!M463)</f>
        <v>2.6004385363930509</v>
      </c>
      <c r="I464" s="44">
        <f>IF(OR($A464="",$B464=""),"",'OddsRatio_working_2-way'!N463)</f>
        <v>1.6248287436603006</v>
      </c>
      <c r="J464" s="44">
        <f>IF('Log_working_2-way'!$D463="","",A464^('Log_working_2-way'!$D463))</f>
        <v>2.6155477368379438</v>
      </c>
      <c r="K464" s="46">
        <f>IF('Log_working_2-way'!$D463="","",B464^('Log_working_2-way'!$D463))</f>
        <v>1.6189851139629738</v>
      </c>
      <c r="L464" s="53">
        <f t="shared" si="90"/>
        <v>0.38957816377171217</v>
      </c>
      <c r="M464" s="53">
        <f t="shared" si="91"/>
        <v>0.61042183622828772</v>
      </c>
      <c r="N464" s="54">
        <v>561</v>
      </c>
      <c r="O464" s="54">
        <f t="shared" si="92"/>
        <v>332.95121951219511</v>
      </c>
      <c r="P464" s="54">
        <f t="shared" si="93"/>
        <v>203.67515923566876</v>
      </c>
      <c r="Q464" s="54">
        <f t="shared" si="94"/>
        <v>357.32484076433121</v>
      </c>
      <c r="R464" s="54">
        <f t="shared" si="95"/>
        <v>228.04878048780486</v>
      </c>
      <c r="S464" s="55">
        <f t="shared" si="96"/>
        <v>-24.373621252136104</v>
      </c>
      <c r="T464" s="55">
        <f t="shared" si="97"/>
        <v>-24.373621252136104</v>
      </c>
      <c r="U464" t="s">
        <v>251</v>
      </c>
      <c r="V464" t="s">
        <v>239</v>
      </c>
      <c r="W464" t="s">
        <v>309</v>
      </c>
      <c r="X464" s="84" t="s">
        <v>521</v>
      </c>
    </row>
    <row r="465" spans="1:24" ht="15" x14ac:dyDescent="0.25">
      <c r="A465">
        <v>2.19</v>
      </c>
      <c r="B465">
        <v>1.71</v>
      </c>
      <c r="C465" s="20">
        <f t="shared" si="89"/>
        <v>4.1416326203636888E-2</v>
      </c>
      <c r="D465" s="44">
        <f>IF(OR($A465="",$B465=""),"",A465*'MPTO_working_2-way'!$G464)</f>
        <v>2.2807017543859649</v>
      </c>
      <c r="E465" s="46">
        <f>IF(OR($A465="",$B465=""),"",B465*'MPTO_working_2-way'!$G464)</f>
        <v>1.780821917808219</v>
      </c>
      <c r="F465" s="44">
        <f>IF(OR($A465="",$B465=""),"",'MPTO_working_2-way'!D464)</f>
        <v>2.2940365707984927</v>
      </c>
      <c r="G465" s="46">
        <f>IF(OR($A465="",$B465=""),"",'MPTO_working_2-way'!E464)</f>
        <v>1.7727756869985087</v>
      </c>
      <c r="H465" s="44">
        <f>IF(OR($A465="",$B465=""),"",'OddsRatio_working_2-way'!M464)</f>
        <v>2.2946259452166746</v>
      </c>
      <c r="I465" s="44">
        <f>IF(OR($A465="",$B465=""),"",'OddsRatio_working_2-way'!N464)</f>
        <v>1.7724238832805375</v>
      </c>
      <c r="J465" s="44">
        <f>IF('Log_working_2-way'!$D464="","",A465^('Log_working_2-way'!$D464))</f>
        <v>2.300809210627615</v>
      </c>
      <c r="K465" s="46">
        <f>IF('Log_working_2-way'!$D464="","",B465^('Log_working_2-way'!$D464))</f>
        <v>1.7687522442412873</v>
      </c>
      <c r="L465" s="53">
        <f t="shared" si="90"/>
        <v>0.43846153846153846</v>
      </c>
      <c r="M465" s="53">
        <f t="shared" si="91"/>
        <v>0.56153846153846165</v>
      </c>
      <c r="N465" s="54">
        <v>562</v>
      </c>
      <c r="O465" s="54">
        <f t="shared" si="92"/>
        <v>305.37899543378995</v>
      </c>
      <c r="P465" s="54">
        <f t="shared" si="93"/>
        <v>233.34502923976606</v>
      </c>
      <c r="Q465" s="54">
        <f t="shared" si="94"/>
        <v>328.65497076023388</v>
      </c>
      <c r="R465" s="54">
        <f t="shared" si="95"/>
        <v>256.62100456621005</v>
      </c>
      <c r="S465" s="55">
        <f t="shared" si="96"/>
        <v>-23.275975326443927</v>
      </c>
      <c r="T465" s="55">
        <f t="shared" si="97"/>
        <v>-23.275975326443984</v>
      </c>
      <c r="U465" t="s">
        <v>227</v>
      </c>
      <c r="V465" t="s">
        <v>236</v>
      </c>
      <c r="W465" t="s">
        <v>309</v>
      </c>
      <c r="X465" s="84" t="s">
        <v>521</v>
      </c>
    </row>
    <row r="466" spans="1:24" ht="15" x14ac:dyDescent="0.25">
      <c r="A466">
        <v>2.36</v>
      </c>
      <c r="B466">
        <v>1.59</v>
      </c>
      <c r="C466" s="20">
        <f t="shared" si="89"/>
        <v>5.2659631169384991E-2</v>
      </c>
      <c r="D466" s="44">
        <f>IF(OR($A466="",$B466=""),"",A466*'MPTO_working_2-way'!$G465)</f>
        <v>2.4842767295597485</v>
      </c>
      <c r="E466" s="46">
        <f>IF(OR($A466="",$B466=""),"",B466*'MPTO_working_2-way'!$G465)</f>
        <v>1.6737288135593222</v>
      </c>
      <c r="F466" s="44">
        <f>IF(OR($A466="",$B466=""),"",'MPTO_working_2-way'!D465)</f>
        <v>2.516362660944206</v>
      </c>
      <c r="G466" s="46">
        <f>IF(OR($A466="",$B466=""),"",'MPTO_working_2-way'!E465)</f>
        <v>1.6594728462763138</v>
      </c>
      <c r="H466" s="44">
        <f>IF(OR($A466="",$B466=""),"",'OddsRatio_working_2-way'!M465)</f>
        <v>2.5182505543429619</v>
      </c>
      <c r="I466" s="44">
        <f>IF(OR($A466="",$B466=""),"",'OddsRatio_working_2-way'!N465)</f>
        <v>1.6586528140164323</v>
      </c>
      <c r="J466" s="44">
        <f>IF('Log_working_2-way'!$D465="","",A466^('Log_working_2-way'!$D465))</f>
        <v>2.5335056714191588</v>
      </c>
      <c r="K466" s="46">
        <f>IF('Log_working_2-way'!$D465="","",B466^('Log_working_2-way'!$D465))</f>
        <v>1.6521006205812045</v>
      </c>
      <c r="L466" s="53">
        <f t="shared" si="90"/>
        <v>0.40253164556962023</v>
      </c>
      <c r="M466" s="53">
        <f t="shared" si="91"/>
        <v>0.59746835443037971</v>
      </c>
      <c r="N466" s="54">
        <v>563</v>
      </c>
      <c r="O466" s="54">
        <f t="shared" si="92"/>
        <v>324.44067796610165</v>
      </c>
      <c r="P466" s="54">
        <f t="shared" si="93"/>
        <v>208.91194968553464</v>
      </c>
      <c r="Q466" s="54">
        <f t="shared" si="94"/>
        <v>354.08805031446542</v>
      </c>
      <c r="R466" s="54">
        <f t="shared" si="95"/>
        <v>238.55932203389833</v>
      </c>
      <c r="S466" s="55">
        <f t="shared" si="96"/>
        <v>-29.647372348363774</v>
      </c>
      <c r="T466" s="55">
        <f t="shared" si="97"/>
        <v>-29.647372348363689</v>
      </c>
      <c r="U466" t="s">
        <v>396</v>
      </c>
      <c r="V466" t="s">
        <v>398</v>
      </c>
      <c r="W466" t="s">
        <v>414</v>
      </c>
      <c r="X466" s="84" t="s">
        <v>521</v>
      </c>
    </row>
    <row r="467" spans="1:24" ht="15" x14ac:dyDescent="0.25">
      <c r="A467">
        <v>2.63</v>
      </c>
      <c r="B467">
        <v>1.49</v>
      </c>
      <c r="C467" s="20">
        <f t="shared" si="89"/>
        <v>5.1369076479444775E-2</v>
      </c>
      <c r="D467" s="44">
        <f>IF(OR($A467="",$B467=""),"",A467*'MPTO_working_2-way'!$G466)</f>
        <v>2.7651006711409396</v>
      </c>
      <c r="E467" s="46">
        <f>IF(OR($A467="",$B467=""),"",B467*'MPTO_working_2-way'!$G466)</f>
        <v>1.5665399239543727</v>
      </c>
      <c r="F467" s="44">
        <f>IF(OR($A467="",$B467=""),"",'MPTO_working_2-way'!D466)</f>
        <v>2.8205275848418325</v>
      </c>
      <c r="G467" s="46">
        <f>IF(OR($A467="",$B467=""),"",'MPTO_working_2-way'!E466)</f>
        <v>1.5492913199043232</v>
      </c>
      <c r="H467" s="44">
        <f>IF(OR($A467="",$B467=""),"",'OddsRatio_working_2-way'!M466)</f>
        <v>2.8238779049719578</v>
      </c>
      <c r="I467" s="44">
        <f>IF(OR($A467="",$B467=""),"",'OddsRatio_working_2-way'!N466)</f>
        <v>1.5482823149915701</v>
      </c>
      <c r="J467" s="44">
        <f>IF('Log_working_2-way'!$D466="","",A467^('Log_working_2-way'!$D466))</f>
        <v>2.8506811095288906</v>
      </c>
      <c r="K467" s="46">
        <f>IF('Log_working_2-way'!$D466="","",B467^('Log_working_2-way'!$D466))</f>
        <v>1.5403416044215175</v>
      </c>
      <c r="L467" s="53">
        <f t="shared" si="90"/>
        <v>0.36165048543689321</v>
      </c>
      <c r="M467" s="53">
        <f t="shared" si="91"/>
        <v>0.63834951456310673</v>
      </c>
      <c r="N467" s="54">
        <v>564</v>
      </c>
      <c r="O467" s="54">
        <f t="shared" si="92"/>
        <v>349.55133079847911</v>
      </c>
      <c r="P467" s="54">
        <f t="shared" si="93"/>
        <v>185.47651006711411</v>
      </c>
      <c r="Q467" s="54">
        <f t="shared" si="94"/>
        <v>378.52348993288592</v>
      </c>
      <c r="R467" s="54">
        <f t="shared" si="95"/>
        <v>214.44866920152094</v>
      </c>
      <c r="S467" s="55">
        <f t="shared" si="96"/>
        <v>-28.972159134406809</v>
      </c>
      <c r="T467" s="55">
        <f t="shared" si="97"/>
        <v>-28.972159134406837</v>
      </c>
      <c r="U467" t="s">
        <v>395</v>
      </c>
      <c r="V467" t="s">
        <v>88</v>
      </c>
      <c r="W467" t="s">
        <v>414</v>
      </c>
      <c r="X467" s="84" t="s">
        <v>521</v>
      </c>
    </row>
    <row r="468" spans="1:24" ht="15" x14ac:dyDescent="0.25">
      <c r="A468">
        <v>2.14</v>
      </c>
      <c r="B468">
        <v>1.71</v>
      </c>
      <c r="C468" s="20">
        <f t="shared" si="89"/>
        <v>5.2085041263595144E-2</v>
      </c>
      <c r="D468" s="44">
        <f>IF(OR($A468="",$B468=""),"",A468*'MPTO_working_2-way'!$G467)</f>
        <v>2.2514619883040936</v>
      </c>
      <c r="E468" s="46">
        <f>IF(OR($A468="",$B468=""),"",B468*'MPTO_working_2-way'!$G467)</f>
        <v>1.7990654205607477</v>
      </c>
      <c r="F468" s="44">
        <f>IF(OR($A468="",$B468=""),"",'MPTO_working_2-way'!D467)</f>
        <v>2.2663033380813777</v>
      </c>
      <c r="G468" s="46">
        <f>IF(OR($A468="",$B468=""),"",'MPTO_working_2-way'!E467)</f>
        <v>1.7897002005184135</v>
      </c>
      <c r="H468" s="44">
        <f>IF(OR($A468="",$B468=""),"",'OddsRatio_working_2-way'!M467)</f>
        <v>2.2671360632611255</v>
      </c>
      <c r="I468" s="44">
        <f>IF(OR($A468="",$B468=""),"",'OddsRatio_working_2-way'!N467)</f>
        <v>1.7891812323819287</v>
      </c>
      <c r="J468" s="44">
        <f>IF('Log_working_2-way'!$D467="","",A468^('Log_working_2-way'!$D467))</f>
        <v>2.2740879037671937</v>
      </c>
      <c r="K468" s="46">
        <f>IF('Log_working_2-way'!$D467="","",B468^('Log_working_2-way'!$D467))</f>
        <v>1.7848752013433402</v>
      </c>
      <c r="L468" s="53">
        <f t="shared" si="90"/>
        <v>0.44415584415584414</v>
      </c>
      <c r="M468" s="53">
        <f t="shared" si="91"/>
        <v>0.55584415584415581</v>
      </c>
      <c r="N468" s="54">
        <v>565</v>
      </c>
      <c r="O468" s="54">
        <f t="shared" si="92"/>
        <v>300.98130841121502</v>
      </c>
      <c r="P468" s="54">
        <f t="shared" si="93"/>
        <v>234.59064327485376</v>
      </c>
      <c r="Q468" s="54">
        <f t="shared" si="94"/>
        <v>330.40935672514615</v>
      </c>
      <c r="R468" s="54">
        <f t="shared" si="95"/>
        <v>264.01869158878503</v>
      </c>
      <c r="S468" s="55">
        <f t="shared" si="96"/>
        <v>-29.428048313931129</v>
      </c>
      <c r="T468" s="55">
        <f t="shared" si="97"/>
        <v>-29.428048313931271</v>
      </c>
      <c r="U468" t="s">
        <v>91</v>
      </c>
      <c r="V468" t="s">
        <v>93</v>
      </c>
      <c r="W468" t="s">
        <v>414</v>
      </c>
      <c r="X468" s="84" t="s">
        <v>521</v>
      </c>
    </row>
    <row r="469" spans="1:24" ht="15" x14ac:dyDescent="0.25">
      <c r="A469">
        <v>1.52</v>
      </c>
      <c r="B469">
        <v>2.67</v>
      </c>
      <c r="C469" s="20">
        <f t="shared" si="89"/>
        <v>3.2426572048097846E-2</v>
      </c>
      <c r="D469" s="44">
        <f>IF(OR($A469="",$B469=""),"",A469*'MPTO_working_2-way'!$G468)</f>
        <v>1.5692883895131087</v>
      </c>
      <c r="E469" s="46">
        <f>IF(OR($A469="",$B469=""),"",B469*'MPTO_working_2-way'!$G468)</f>
        <v>2.7565789473684212</v>
      </c>
      <c r="F469" s="44">
        <f>IF(OR($A469="",$B469=""),"",'MPTO_working_2-way'!D468)</f>
        <v>1.5584056524076493</v>
      </c>
      <c r="G469" s="46">
        <f>IF(OR($A469="",$B469=""),"",'MPTO_working_2-way'!E468)</f>
        <v>2.7908128180442859</v>
      </c>
      <c r="H469" s="44">
        <f>IF(OR($A469="",$B469=""),"",'OddsRatio_working_2-way'!M468)</f>
        <v>1.5580118686094249</v>
      </c>
      <c r="I469" s="44">
        <f>IF(OR($A469="",$B469=""),"",'OddsRatio_working_2-way'!N468)</f>
        <v>2.7920765780341146</v>
      </c>
      <c r="J469" s="44">
        <f>IF('Log_working_2-way'!$D468="","",A469^('Log_working_2-way'!$D468))</f>
        <v>1.5530488105310012</v>
      </c>
      <c r="K469" s="46">
        <f>IF('Log_working_2-way'!$D468="","",B469^('Log_working_2-way'!$D468))</f>
        <v>2.808158666935292</v>
      </c>
      <c r="L469" s="53">
        <f t="shared" si="90"/>
        <v>0.63723150357995229</v>
      </c>
      <c r="M469" s="53">
        <f t="shared" si="91"/>
        <v>0.36276849642004771</v>
      </c>
      <c r="N469" s="54">
        <v>566</v>
      </c>
      <c r="O469" s="54">
        <f t="shared" si="92"/>
        <v>193.63157894736847</v>
      </c>
      <c r="P469" s="54">
        <f t="shared" si="93"/>
        <v>354.0149812734083</v>
      </c>
      <c r="Q469" s="54">
        <f t="shared" si="94"/>
        <v>211.98501872659176</v>
      </c>
      <c r="R469" s="54">
        <f t="shared" si="95"/>
        <v>372.36842105263162</v>
      </c>
      <c r="S469" s="55">
        <f t="shared" si="96"/>
        <v>-18.353439779223294</v>
      </c>
      <c r="T469" s="55">
        <f t="shared" si="97"/>
        <v>-18.353439779223322</v>
      </c>
      <c r="U469" t="s">
        <v>102</v>
      </c>
      <c r="V469" t="s">
        <v>289</v>
      </c>
      <c r="W469" t="s">
        <v>310</v>
      </c>
      <c r="X469" s="84" t="s">
        <v>521</v>
      </c>
    </row>
    <row r="470" spans="1:24" ht="15" x14ac:dyDescent="0.25">
      <c r="A470">
        <v>1.62</v>
      </c>
      <c r="B470">
        <v>2.4300000000000002</v>
      </c>
      <c r="C470" s="20">
        <f t="shared" si="89"/>
        <v>2.8806584362139898E-2</v>
      </c>
      <c r="D470" s="44">
        <f>IF(OR($A470="",$B470=""),"",A470*'MPTO_working_2-way'!$G469)</f>
        <v>1.6666666666666667</v>
      </c>
      <c r="E470" s="46">
        <f>IF(OR($A470="",$B470=""),"",B470*'MPTO_working_2-way'!$G469)</f>
        <v>2.5</v>
      </c>
      <c r="F470" s="44">
        <f>IF(OR($A470="",$B470=""),"",'MPTO_working_2-way'!D469)</f>
        <v>1.658703071672355</v>
      </c>
      <c r="G470" s="46">
        <f>IF(OR($A470="",$B470=""),"",'MPTO_working_2-way'!E469)</f>
        <v>2.5181347150259068</v>
      </c>
      <c r="H470" s="44">
        <f>IF(OR($A470="",$B470=""),"",'OddsRatio_working_2-way'!M469)</f>
        <v>1.6584576171375296</v>
      </c>
      <c r="I470" s="44">
        <f>IF(OR($A470="",$B470=""),"",'OddsRatio_working_2-way'!N469)</f>
        <v>2.5187006330752704</v>
      </c>
      <c r="J470" s="44">
        <f>IF('Log_working_2-way'!$D469="","",A470^('Log_working_2-way'!$D469))</f>
        <v>1.6548476422503566</v>
      </c>
      <c r="K470" s="46">
        <f>IF('Log_working_2-way'!$D469="","",B470^('Log_working_2-way'!$D469))</f>
        <v>2.5270727654504732</v>
      </c>
      <c r="L470" s="53">
        <f t="shared" si="90"/>
        <v>0.6</v>
      </c>
      <c r="M470" s="53">
        <f t="shared" si="91"/>
        <v>0.4</v>
      </c>
      <c r="N470" s="54">
        <v>567</v>
      </c>
      <c r="O470" s="54">
        <f t="shared" si="92"/>
        <v>217.00000000000003</v>
      </c>
      <c r="P470" s="54">
        <f t="shared" si="93"/>
        <v>333.66666666666669</v>
      </c>
      <c r="Q470" s="54">
        <f t="shared" si="94"/>
        <v>233.33333333333331</v>
      </c>
      <c r="R470" s="54">
        <f t="shared" si="95"/>
        <v>350</v>
      </c>
      <c r="S470" s="55">
        <f t="shared" si="96"/>
        <v>-16.333333333333286</v>
      </c>
      <c r="T470" s="55">
        <f t="shared" si="97"/>
        <v>-16.333333333333314</v>
      </c>
      <c r="U470" t="s">
        <v>52</v>
      </c>
      <c r="V470" t="s">
        <v>98</v>
      </c>
      <c r="W470" t="s">
        <v>310</v>
      </c>
      <c r="X470" s="84" t="s">
        <v>521</v>
      </c>
    </row>
    <row r="471" spans="1:24" ht="15" x14ac:dyDescent="0.25">
      <c r="A471">
        <v>1.82</v>
      </c>
      <c r="B471">
        <v>2.09</v>
      </c>
      <c r="C471" s="20">
        <f t="shared" si="89"/>
        <v>2.7919448972080652E-2</v>
      </c>
      <c r="D471" s="44">
        <f>IF(OR($A471="",$B471=""),"",A471*'MPTO_working_2-way'!$G470)</f>
        <v>1.8708133971291869</v>
      </c>
      <c r="E471" s="46">
        <f>IF(OR($A471="",$B471=""),"",B471*'MPTO_working_2-way'!$G470)</f>
        <v>2.1483516483516483</v>
      </c>
      <c r="F471" s="44">
        <f>IF(OR($A471="",$B471=""),"",'MPTO_working_2-way'!D470)</f>
        <v>1.8674456281604401</v>
      </c>
      <c r="G471" s="46">
        <f>IF(OR($A471="",$B471=""),"",'MPTO_working_2-way'!E470)</f>
        <v>2.152810006225593</v>
      </c>
      <c r="H471" s="44">
        <f>IF(OR($A471="",$B471=""),"",'OddsRatio_working_2-way'!M470)</f>
        <v>1.8673485908108987</v>
      </c>
      <c r="I471" s="44">
        <f>IF(OR($A471="",$B471=""),"",'OddsRatio_working_2-way'!N470)</f>
        <v>2.1529389804681456</v>
      </c>
      <c r="J471" s="44">
        <f>IF('Log_working_2-way'!$D470="","",A471^('Log_working_2-way'!$D470))</f>
        <v>1.8658256434588982</v>
      </c>
      <c r="K471" s="46">
        <f>IF('Log_working_2-way'!$D470="","",B471^('Log_working_2-way'!$D470))</f>
        <v>2.1549669469306498</v>
      </c>
      <c r="L471" s="53">
        <f t="shared" si="90"/>
        <v>0.53452685421994872</v>
      </c>
      <c r="M471" s="53">
        <f t="shared" si="91"/>
        <v>0.46547314578005117</v>
      </c>
      <c r="N471" s="54">
        <v>568</v>
      </c>
      <c r="O471" s="54">
        <f t="shared" si="92"/>
        <v>255.91208791208788</v>
      </c>
      <c r="P471" s="54">
        <f t="shared" si="93"/>
        <v>296.22966507177034</v>
      </c>
      <c r="Q471" s="54">
        <f t="shared" si="94"/>
        <v>271.77033492822972</v>
      </c>
      <c r="R471" s="54">
        <f t="shared" si="95"/>
        <v>312.08791208791206</v>
      </c>
      <c r="S471" s="55">
        <f t="shared" si="96"/>
        <v>-15.858247016141831</v>
      </c>
      <c r="T471" s="55">
        <f t="shared" si="97"/>
        <v>-15.858247016141718</v>
      </c>
      <c r="U471" t="s">
        <v>141</v>
      </c>
      <c r="V471" t="s">
        <v>143</v>
      </c>
      <c r="W471" t="s">
        <v>310</v>
      </c>
      <c r="X471" s="84" t="s">
        <v>521</v>
      </c>
    </row>
    <row r="472" spans="1:24" ht="15" x14ac:dyDescent="0.25">
      <c r="A472">
        <v>1.92</v>
      </c>
      <c r="B472">
        <v>1.99</v>
      </c>
      <c r="C472" s="20">
        <f t="shared" si="89"/>
        <v>2.3345896147403788E-2</v>
      </c>
      <c r="D472" s="44">
        <f>IF(OR($A472="",$B472=""),"",A472*'MPTO_working_2-way'!$G471)</f>
        <v>1.9648241206030153</v>
      </c>
      <c r="E472" s="46">
        <f>IF(OR($A472="",$B472=""),"",B472*'MPTO_working_2-way'!$G471)</f>
        <v>2.0364583333333335</v>
      </c>
      <c r="F472" s="44">
        <f>IF(OR($A472="",$B472=""),"",'MPTO_working_2-way'!D471)</f>
        <v>1.9640176827387685</v>
      </c>
      <c r="G472" s="46">
        <f>IF(OR($A472="",$B472=""),"",'MPTO_working_2-way'!E471)</f>
        <v>2.0373253705876082</v>
      </c>
      <c r="H472" s="44">
        <f>IF(OR($A472="",$B472=""),"",'OddsRatio_working_2-way'!M471)</f>
        <v>1.9639984073082948</v>
      </c>
      <c r="I472" s="44">
        <f>IF(OR($A472="",$B472=""),"",'OddsRatio_working_2-way'!N471)</f>
        <v>2.0373461122121879</v>
      </c>
      <c r="J472" s="44">
        <f>IF('Log_working_2-way'!$D471="","",A472^('Log_working_2-way'!$D471))</f>
        <v>1.9636346459170313</v>
      </c>
      <c r="K472" s="46">
        <f>IF('Log_working_2-way'!$D471="","",B472^('Log_working_2-way'!$D471))</f>
        <v>2.0377376988644484</v>
      </c>
      <c r="L472" s="53">
        <f t="shared" si="90"/>
        <v>0.50895140664961636</v>
      </c>
      <c r="M472" s="53">
        <f t="shared" si="91"/>
        <v>0.49104859335038359</v>
      </c>
      <c r="N472" s="54">
        <v>569</v>
      </c>
      <c r="O472" s="54">
        <f t="shared" si="92"/>
        <v>272.64583333333337</v>
      </c>
      <c r="P472" s="54">
        <f t="shared" si="93"/>
        <v>283.07035175879389</v>
      </c>
      <c r="Q472" s="54">
        <f t="shared" si="94"/>
        <v>285.929648241206</v>
      </c>
      <c r="R472" s="54">
        <f t="shared" si="95"/>
        <v>296.35416666666669</v>
      </c>
      <c r="S472" s="55">
        <f t="shared" si="96"/>
        <v>-13.283814907872625</v>
      </c>
      <c r="T472" s="55">
        <f t="shared" si="97"/>
        <v>-13.283814907872795</v>
      </c>
      <c r="U472" t="s">
        <v>94</v>
      </c>
      <c r="V472" t="s">
        <v>254</v>
      </c>
      <c r="W472" t="s">
        <v>310</v>
      </c>
      <c r="X472" s="84" t="s">
        <v>521</v>
      </c>
    </row>
    <row r="473" spans="1:24" ht="15" x14ac:dyDescent="0.25">
      <c r="A473">
        <v>2.27</v>
      </c>
      <c r="B473">
        <v>1.68</v>
      </c>
      <c r="C473" s="20">
        <f t="shared" si="89"/>
        <v>3.5766729599328695E-2</v>
      </c>
      <c r="D473" s="44">
        <f>IF(OR($A473="",$B473=""),"",A473*'MPTO_working_2-way'!$G472)</f>
        <v>2.3511904761904763</v>
      </c>
      <c r="E473" s="46">
        <f>IF(OR($A473="",$B473=""),"",B473*'MPTO_working_2-way'!$G472)</f>
        <v>1.7400881057268722</v>
      </c>
      <c r="F473" s="44">
        <f>IF(OR($A473="",$B473=""),"",'MPTO_working_2-way'!D472)</f>
        <v>2.3660503784588656</v>
      </c>
      <c r="G473" s="46">
        <f>IF(OR($A473="",$B473=""),"",'MPTO_working_2-way'!E472)</f>
        <v>1.7320374239258789</v>
      </c>
      <c r="H473" s="44">
        <f>IF(OR($A473="",$B473=""),"",'OddsRatio_working_2-way'!M472)</f>
        <v>2.3666188418222287</v>
      </c>
      <c r="I473" s="44">
        <f>IF(OR($A473="",$B473=""),"",'OddsRatio_working_2-way'!N472)</f>
        <v>1.7317329231804059</v>
      </c>
      <c r="J473" s="44">
        <f>IF('Log_working_2-way'!$D472="","",A473^('Log_working_2-way'!$D472))</f>
        <v>2.37348902776783</v>
      </c>
      <c r="K473" s="46">
        <f>IF('Log_working_2-way'!$D472="","",B473^('Log_working_2-way'!$D472))</f>
        <v>1.72807279838637</v>
      </c>
      <c r="L473" s="53">
        <f t="shared" si="90"/>
        <v>0.42531645569620252</v>
      </c>
      <c r="M473" s="53">
        <f t="shared" si="91"/>
        <v>0.57468354430379742</v>
      </c>
      <c r="N473" s="54">
        <v>570</v>
      </c>
      <c r="O473" s="54">
        <f t="shared" si="92"/>
        <v>318.89867841409693</v>
      </c>
      <c r="P473" s="54">
        <f t="shared" si="93"/>
        <v>230.71428571428567</v>
      </c>
      <c r="Q473" s="54">
        <f t="shared" si="94"/>
        <v>339.28571428571428</v>
      </c>
      <c r="R473" s="54">
        <f t="shared" si="95"/>
        <v>251.10132158590307</v>
      </c>
      <c r="S473" s="55">
        <f t="shared" si="96"/>
        <v>-20.387035871617343</v>
      </c>
      <c r="T473" s="55">
        <f t="shared" si="97"/>
        <v>-20.3870358716174</v>
      </c>
      <c r="U473" t="s">
        <v>477</v>
      </c>
      <c r="V473" t="s">
        <v>446</v>
      </c>
      <c r="W473" t="s">
        <v>311</v>
      </c>
      <c r="X473" s="84" t="s">
        <v>521</v>
      </c>
    </row>
    <row r="474" spans="1:24" ht="15" x14ac:dyDescent="0.25">
      <c r="A474">
        <v>2.36</v>
      </c>
      <c r="B474">
        <v>1.64</v>
      </c>
      <c r="C474" s="20">
        <f t="shared" si="89"/>
        <v>3.3484911120297722E-2</v>
      </c>
      <c r="D474" s="44">
        <f>IF(OR($A474="",$B474=""),"",A474*'MPTO_working_2-way'!$G473)</f>
        <v>2.4390243902439024</v>
      </c>
      <c r="E474" s="46">
        <f>IF(OR($A474="",$B474=""),"",B474*'MPTO_working_2-way'!$G473)</f>
        <v>1.6949152542372881</v>
      </c>
      <c r="F474" s="44">
        <f>IF(OR($A474="",$B474=""),"",'MPTO_working_2-way'!D473)</f>
        <v>2.4570848146267141</v>
      </c>
      <c r="G474" s="46">
        <f>IF(OR($A474="",$B474=""),"",'MPTO_working_2-way'!E473)</f>
        <v>1.6863018473335656</v>
      </c>
      <c r="H474" s="44">
        <f>IF(OR($A474="",$B474=""),"",'OddsRatio_working_2-way'!M473)</f>
        <v>2.4577379737113252</v>
      </c>
      <c r="I474" s="44">
        <f>IF(OR($A474="",$B474=""),"",'OddsRatio_working_2-way'!N473)</f>
        <v>1.6859943405700353</v>
      </c>
      <c r="J474" s="44">
        <f>IF('Log_working_2-way'!$D473="","",A474^('Log_working_2-way'!$D473))</f>
        <v>2.4661000827478752</v>
      </c>
      <c r="K474" s="46">
        <f>IF('Log_working_2-way'!$D473="","",B474^('Log_working_2-way'!$D473))</f>
        <v>1.6820816748919711</v>
      </c>
      <c r="L474" s="53">
        <f t="shared" si="90"/>
        <v>0.41000000000000003</v>
      </c>
      <c r="M474" s="53">
        <f t="shared" si="91"/>
        <v>0.59000000000000008</v>
      </c>
      <c r="N474" s="54">
        <v>571</v>
      </c>
      <c r="O474" s="54">
        <f t="shared" si="92"/>
        <v>329.05084745762713</v>
      </c>
      <c r="P474" s="54">
        <f t="shared" si="93"/>
        <v>222.82926829268288</v>
      </c>
      <c r="Q474" s="54">
        <f t="shared" si="94"/>
        <v>348.17073170731709</v>
      </c>
      <c r="R474" s="54">
        <f t="shared" si="95"/>
        <v>241.9491525423729</v>
      </c>
      <c r="S474" s="55">
        <f t="shared" si="96"/>
        <v>-19.11988424968996</v>
      </c>
      <c r="T474" s="55">
        <f t="shared" si="97"/>
        <v>-19.119884249690017</v>
      </c>
      <c r="U474" t="s">
        <v>479</v>
      </c>
      <c r="V474" t="s">
        <v>481</v>
      </c>
      <c r="W474" t="s">
        <v>311</v>
      </c>
      <c r="X474" s="84" t="s">
        <v>521</v>
      </c>
    </row>
    <row r="475" spans="1:24" ht="15" x14ac:dyDescent="0.25">
      <c r="A475">
        <v>2.4900000000000002</v>
      </c>
      <c r="B475">
        <v>1.58</v>
      </c>
      <c r="C475" s="20">
        <f t="shared" si="89"/>
        <v>3.4517818107874465E-2</v>
      </c>
      <c r="D475" s="44">
        <f>IF(OR($A475="",$B475=""),"",A475*'MPTO_working_2-way'!$G474)</f>
        <v>2.5759493670886076</v>
      </c>
      <c r="E475" s="46">
        <f>IF(OR($A475="",$B475=""),"",B475*'MPTO_working_2-way'!$G474)</f>
        <v>1.6345381526104417</v>
      </c>
      <c r="F475" s="44">
        <f>IF(OR($A475="",$B475=""),"",'MPTO_working_2-way'!D474)</f>
        <v>2.6018120494676276</v>
      </c>
      <c r="G475" s="46">
        <f>IF(OR($A475="",$B475=""),"",'MPTO_working_2-way'!E474)</f>
        <v>1.6242929689112753</v>
      </c>
      <c r="H475" s="44">
        <f>IF(OR($A475="",$B475=""),"",'OddsRatio_working_2-way'!M474)</f>
        <v>2.6027992754058067</v>
      </c>
      <c r="I475" s="44">
        <f>IF(OR($A475="",$B475=""),"",'OddsRatio_working_2-way'!N474)</f>
        <v>1.6239084427754149</v>
      </c>
      <c r="J475" s="44">
        <f>IF('Log_working_2-way'!$D474="","",A475^('Log_working_2-way'!$D474))</f>
        <v>2.6148709324694677</v>
      </c>
      <c r="K475" s="46">
        <f>IF('Log_working_2-way'!$D474="","",B475^('Log_working_2-way'!$D474))</f>
        <v>1.6192445352091833</v>
      </c>
      <c r="L475" s="53">
        <f t="shared" si="90"/>
        <v>0.3882063882063882</v>
      </c>
      <c r="M475" s="53">
        <f t="shared" si="91"/>
        <v>0.6117936117936118</v>
      </c>
      <c r="N475" s="54">
        <v>572</v>
      </c>
      <c r="O475" s="54">
        <f t="shared" si="92"/>
        <v>342.28112449799198</v>
      </c>
      <c r="P475" s="54">
        <f t="shared" si="93"/>
        <v>209.97468354430376</v>
      </c>
      <c r="Q475" s="54">
        <f t="shared" si="94"/>
        <v>362.02531645569616</v>
      </c>
      <c r="R475" s="54">
        <f t="shared" si="95"/>
        <v>229.71887550200799</v>
      </c>
      <c r="S475" s="55">
        <f t="shared" si="96"/>
        <v>-19.744191957704174</v>
      </c>
      <c r="T475" s="55">
        <f t="shared" si="97"/>
        <v>-19.744191957704231</v>
      </c>
      <c r="U475" t="s">
        <v>449</v>
      </c>
      <c r="V475" t="s">
        <v>483</v>
      </c>
      <c r="W475" t="s">
        <v>311</v>
      </c>
      <c r="X475" s="84" t="s">
        <v>521</v>
      </c>
    </row>
    <row r="476" spans="1:24" ht="15" x14ac:dyDescent="0.25">
      <c r="A476">
        <v>2.09</v>
      </c>
      <c r="B476">
        <v>1.8</v>
      </c>
      <c r="C476" s="20">
        <f t="shared" si="89"/>
        <v>3.4024455077086735E-2</v>
      </c>
      <c r="D476" s="44">
        <f>IF(OR($A476="",$B476=""),"",A476*'MPTO_working_2-way'!$G475)</f>
        <v>2.161111111111111</v>
      </c>
      <c r="E476" s="46">
        <f>IF(OR($A476="",$B476=""),"",B476*'MPTO_working_2-way'!$G475)</f>
        <v>1.8612440191387563</v>
      </c>
      <c r="F476" s="44">
        <f>IF(OR($A476="",$B476=""),"",'MPTO_working_2-way'!D475)</f>
        <v>2.1670506912442398</v>
      </c>
      <c r="G476" s="46">
        <f>IF(OR($A476="",$B476=""),"",'MPTO_working_2-way'!E475)</f>
        <v>1.8568608094768018</v>
      </c>
      <c r="H476" s="44">
        <f>IF(OR($A476="",$B476=""),"",'OddsRatio_working_2-way'!M475)</f>
        <v>2.1672617529928755</v>
      </c>
      <c r="I476" s="44">
        <f>IF(OR($A476="",$B476=""),"",'OddsRatio_working_2-way'!N475)</f>
        <v>1.8567058737562385</v>
      </c>
      <c r="J476" s="44">
        <f>IF('Log_working_2-way'!$D475="","",A476^('Log_working_2-way'!$D475))</f>
        <v>2.1699807722915003</v>
      </c>
      <c r="K476" s="46">
        <f>IF('Log_working_2-way'!$D475="","",B476^('Log_working_2-way'!$D475))</f>
        <v>1.8547149010332622</v>
      </c>
      <c r="L476" s="53">
        <f t="shared" si="90"/>
        <v>0.46272493573264784</v>
      </c>
      <c r="M476" s="53">
        <f t="shared" si="91"/>
        <v>0.53727506426735205</v>
      </c>
      <c r="N476" s="54">
        <v>573</v>
      </c>
      <c r="O476" s="54">
        <f t="shared" si="92"/>
        <v>298.83732057416267</v>
      </c>
      <c r="P476" s="54">
        <f t="shared" si="93"/>
        <v>254.66666666666674</v>
      </c>
      <c r="Q476" s="54">
        <f t="shared" si="94"/>
        <v>318.33333333333337</v>
      </c>
      <c r="R476" s="54">
        <f t="shared" si="95"/>
        <v>274.16267942583733</v>
      </c>
      <c r="S476" s="55">
        <f t="shared" si="96"/>
        <v>-19.496012759170696</v>
      </c>
      <c r="T476" s="55">
        <f t="shared" si="97"/>
        <v>-19.496012759170583</v>
      </c>
      <c r="U476" t="s">
        <v>255</v>
      </c>
      <c r="V476" t="s">
        <v>448</v>
      </c>
      <c r="W476" t="s">
        <v>311</v>
      </c>
      <c r="X476" s="84" t="s">
        <v>521</v>
      </c>
    </row>
    <row r="477" spans="1:24" ht="15" x14ac:dyDescent="0.25">
      <c r="A477">
        <v>2.2999999999999998</v>
      </c>
      <c r="B477">
        <v>1.67</v>
      </c>
      <c r="C477" s="20">
        <f t="shared" si="89"/>
        <v>3.3585003905233002E-2</v>
      </c>
      <c r="D477" s="44">
        <f>IF(OR($A477="",$B477=""),"",A477*'MPTO_working_2-way'!$G476)</f>
        <v>2.3772455089820359</v>
      </c>
      <c r="E477" s="46">
        <f>IF(OR($A477="",$B477=""),"",B477*'MPTO_working_2-way'!$G476)</f>
        <v>1.7260869565217389</v>
      </c>
      <c r="F477" s="44">
        <f>IF(OR($A477="",$B477=""),"",'MPTO_working_2-way'!D476)</f>
        <v>2.3924011211460603</v>
      </c>
      <c r="G477" s="46">
        <f>IF(OR($A477="",$B477=""),"",'MPTO_working_2-way'!E476)</f>
        <v>1.7181838514873629</v>
      </c>
      <c r="H477" s="44">
        <f>IF(OR($A477="",$B477=""),"",'OddsRatio_working_2-way'!M476)</f>
        <v>2.3929459815307572</v>
      </c>
      <c r="I477" s="44">
        <f>IF(OR($A477="",$B477=""),"",'OddsRatio_working_2-way'!N476)</f>
        <v>1.7179029289427752</v>
      </c>
      <c r="J477" s="44">
        <f>IF('Log_working_2-way'!$D476="","",A477^('Log_working_2-way'!$D476))</f>
        <v>2.399943779582375</v>
      </c>
      <c r="K477" s="46">
        <f>IF('Log_working_2-way'!$D476="","",B477^('Log_working_2-way'!$D476))</f>
        <v>1.7143143993241288</v>
      </c>
      <c r="L477" s="53">
        <f t="shared" si="90"/>
        <v>0.42065491183879095</v>
      </c>
      <c r="M477" s="53">
        <f t="shared" si="91"/>
        <v>0.57934508816120911</v>
      </c>
      <c r="N477" s="54">
        <v>574</v>
      </c>
      <c r="O477" s="54">
        <f t="shared" si="92"/>
        <v>324.43478260869563</v>
      </c>
      <c r="P477" s="54">
        <f t="shared" si="93"/>
        <v>230.28742514970057</v>
      </c>
      <c r="Q477" s="54">
        <f t="shared" si="94"/>
        <v>343.71257485029946</v>
      </c>
      <c r="R477" s="54">
        <f t="shared" si="95"/>
        <v>249.56521739130437</v>
      </c>
      <c r="S477" s="55">
        <f t="shared" si="96"/>
        <v>-19.277792241603834</v>
      </c>
      <c r="T477" s="55">
        <f t="shared" si="97"/>
        <v>-19.277792241603805</v>
      </c>
      <c r="U477" t="s">
        <v>482</v>
      </c>
      <c r="V477" t="s">
        <v>256</v>
      </c>
      <c r="W477" t="s">
        <v>311</v>
      </c>
      <c r="X477" s="84" t="s">
        <v>521</v>
      </c>
    </row>
    <row r="478" spans="1:24" ht="15" x14ac:dyDescent="0.25">
      <c r="A478">
        <v>2.23</v>
      </c>
      <c r="B478">
        <v>1.7</v>
      </c>
      <c r="C478" s="20">
        <f t="shared" si="89"/>
        <v>3.6665787391189752E-2</v>
      </c>
      <c r="D478" s="44">
        <f>IF(OR($A478="",$B478=""),"",A478*'MPTO_working_2-way'!$G477)</f>
        <v>2.3117647058823532</v>
      </c>
      <c r="E478" s="46">
        <f>IF(OR($A478="",$B478=""),"",B478*'MPTO_working_2-way'!$G477)</f>
        <v>1.7623318385650226</v>
      </c>
      <c r="F478" s="44">
        <f>IF(OR($A478="",$B478=""),"",'MPTO_working_2-way'!D477)</f>
        <v>2.3250536645200861</v>
      </c>
      <c r="G478" s="46">
        <f>IF(OR($A478="",$B478=""),"",'MPTO_working_2-way'!E477)</f>
        <v>1.754686415181671</v>
      </c>
      <c r="H478" s="44">
        <f>IF(OR($A478="",$B478=""),"",'OddsRatio_working_2-way'!M477)</f>
        <v>2.3255726525328053</v>
      </c>
      <c r="I478" s="44">
        <f>IF(OR($A478="",$B478=""),"",'OddsRatio_working_2-way'!N477)</f>
        <v>1.7543909404658247</v>
      </c>
      <c r="J478" s="44">
        <f>IF('Log_working_2-way'!$D477="","",A478^('Log_working_2-way'!$D477))</f>
        <v>2.3317115132269501</v>
      </c>
      <c r="K478" s="46">
        <f>IF('Log_working_2-way'!$D477="","",B478^('Log_working_2-way'!$D477))</f>
        <v>1.7509133848191525</v>
      </c>
      <c r="L478" s="53">
        <f t="shared" si="90"/>
        <v>0.43256997455470736</v>
      </c>
      <c r="M478" s="53">
        <f t="shared" si="91"/>
        <v>0.56743002544529253</v>
      </c>
      <c r="N478" s="54">
        <v>575</v>
      </c>
      <c r="O478" s="54">
        <f t="shared" si="92"/>
        <v>317.15246636771303</v>
      </c>
      <c r="P478" s="54">
        <f t="shared" si="93"/>
        <v>236.76470588235296</v>
      </c>
      <c r="Q478" s="54">
        <f t="shared" si="94"/>
        <v>338.23529411764707</v>
      </c>
      <c r="R478" s="54">
        <f t="shared" si="95"/>
        <v>257.84753363228702</v>
      </c>
      <c r="S478" s="55">
        <f t="shared" si="96"/>
        <v>-21.08282774993404</v>
      </c>
      <c r="T478" s="55">
        <f t="shared" si="97"/>
        <v>-21.082827749934069</v>
      </c>
      <c r="U478" t="s">
        <v>495</v>
      </c>
      <c r="V478" t="s">
        <v>492</v>
      </c>
      <c r="W478" t="s">
        <v>311</v>
      </c>
      <c r="X478" s="84" t="s">
        <v>521</v>
      </c>
    </row>
    <row r="479" spans="1:24" ht="15" x14ac:dyDescent="0.25">
      <c r="A479">
        <v>1.81</v>
      </c>
      <c r="B479">
        <v>2.08</v>
      </c>
      <c r="C479" s="20">
        <f t="shared" si="89"/>
        <v>3.3255418614534626E-2</v>
      </c>
      <c r="D479" s="44">
        <f>IF(OR($A479="",$B479=""),"",A479*'MPTO_working_2-way'!$G478)</f>
        <v>1.8701923076923077</v>
      </c>
      <c r="E479" s="46">
        <f>IF(OR($A479="",$B479=""),"",B479*'MPTO_working_2-way'!$G478)</f>
        <v>2.1491712707182322</v>
      </c>
      <c r="F479" s="44">
        <f>IF(OR($A479="",$B479=""),"",'MPTO_working_2-way'!D478)</f>
        <v>1.8661643699811639</v>
      </c>
      <c r="G479" s="46">
        <f>IF(OR($A479="",$B479=""),"",'MPTO_working_2-way'!E478)</f>
        <v>2.1545152798443401</v>
      </c>
      <c r="H479" s="44">
        <f>IF(OR($A479="",$B479=""),"",'OddsRatio_working_2-way'!M478)</f>
        <v>1.8660254037844384</v>
      </c>
      <c r="I479" s="44">
        <f>IF(OR($A479="",$B479=""),"",'OddsRatio_working_2-way'!N478)</f>
        <v>2.1547005383792519</v>
      </c>
      <c r="J479" s="44">
        <f>IF('Log_working_2-way'!$D478="","",A479^('Log_working_2-way'!$D478))</f>
        <v>1.8641966683390954</v>
      </c>
      <c r="K479" s="46">
        <f>IF('Log_working_2-way'!$D478="","",B479^('Log_working_2-way'!$D478))</f>
        <v>2.1571440120474694</v>
      </c>
      <c r="L479" s="53">
        <f t="shared" si="90"/>
        <v>0.53470437017994854</v>
      </c>
      <c r="M479" s="53">
        <f t="shared" si="91"/>
        <v>0.46529562982005135</v>
      </c>
      <c r="N479" s="54">
        <v>576</v>
      </c>
      <c r="O479" s="54">
        <f t="shared" si="92"/>
        <v>257.76795580110496</v>
      </c>
      <c r="P479" s="54">
        <f t="shared" si="93"/>
        <v>299.07692307692304</v>
      </c>
      <c r="Q479" s="54">
        <f t="shared" si="94"/>
        <v>276.92307692307691</v>
      </c>
      <c r="R479" s="54">
        <f t="shared" si="95"/>
        <v>318.23204419889504</v>
      </c>
      <c r="S479" s="55">
        <f t="shared" si="96"/>
        <v>-19.155121121971945</v>
      </c>
      <c r="T479" s="55">
        <f t="shared" si="97"/>
        <v>-19.155121121972002</v>
      </c>
      <c r="U479" t="s">
        <v>292</v>
      </c>
      <c r="V479" t="s">
        <v>241</v>
      </c>
      <c r="W479" t="s">
        <v>312</v>
      </c>
      <c r="X479" s="84" t="s">
        <v>521</v>
      </c>
    </row>
    <row r="480" spans="1:24" ht="15" x14ac:dyDescent="0.25">
      <c r="A480">
        <v>1.88</v>
      </c>
      <c r="B480">
        <v>2.0099999999999998</v>
      </c>
      <c r="C480" s="20">
        <f t="shared" si="89"/>
        <v>2.9427331427966497E-2</v>
      </c>
      <c r="D480" s="44">
        <f>IF(OR($A480="",$B480=""),"",A480*'MPTO_working_2-way'!$G479)</f>
        <v>1.9353233830845769</v>
      </c>
      <c r="E480" s="46">
        <f>IF(OR($A480="",$B480=""),"",B480*'MPTO_working_2-way'!$G479)</f>
        <v>2.0691489361702122</v>
      </c>
      <c r="F480" s="44">
        <f>IF(OR($A480="",$B480=""),"",'MPTO_working_2-way'!D479)</f>
        <v>1.9334834220221038</v>
      </c>
      <c r="G480" s="46">
        <f>IF(OR($A480="",$B480=""),"",'MPTO_working_2-way'!E479)</f>
        <v>2.0712563034422273</v>
      </c>
      <c r="H480" s="44">
        <f>IF(OR($A480="",$B480=""),"",'OddsRatio_working_2-way'!M479)</f>
        <v>1.9334276237142709</v>
      </c>
      <c r="I480" s="44">
        <f>IF(OR($A480="",$B480=""),"",'OddsRatio_working_2-way'!N479)</f>
        <v>2.0713203408538785</v>
      </c>
      <c r="J480" s="44">
        <f>IF('Log_working_2-way'!$D479="","",A480^('Log_working_2-way'!$D479))</f>
        <v>1.9325939690668699</v>
      </c>
      <c r="K480" s="46">
        <f>IF('Log_working_2-way'!$D479="","",B480^('Log_working_2-way'!$D479))</f>
        <v>2.0722780043286777</v>
      </c>
      <c r="L480" s="53">
        <f t="shared" si="90"/>
        <v>0.5167095115681235</v>
      </c>
      <c r="M480" s="53">
        <f t="shared" si="91"/>
        <v>0.48329048843187672</v>
      </c>
      <c r="N480" s="54">
        <v>577</v>
      </c>
      <c r="O480" s="54">
        <f t="shared" si="92"/>
        <v>270.08510638297872</v>
      </c>
      <c r="P480" s="54">
        <f t="shared" si="93"/>
        <v>289.93532338308461</v>
      </c>
      <c r="Q480" s="54">
        <f t="shared" si="94"/>
        <v>287.06467661691545</v>
      </c>
      <c r="R480" s="54">
        <f t="shared" si="95"/>
        <v>306.91489361702128</v>
      </c>
      <c r="S480" s="55">
        <f t="shared" si="96"/>
        <v>-16.979570233936727</v>
      </c>
      <c r="T480" s="55">
        <f t="shared" si="97"/>
        <v>-16.97957023393667</v>
      </c>
      <c r="U480" t="s">
        <v>290</v>
      </c>
      <c r="V480" t="s">
        <v>258</v>
      </c>
      <c r="W480" t="s">
        <v>312</v>
      </c>
      <c r="X480" s="84" t="s">
        <v>521</v>
      </c>
    </row>
    <row r="481" spans="1:24" ht="15" x14ac:dyDescent="0.25">
      <c r="A481">
        <v>1.34</v>
      </c>
      <c r="B481">
        <v>3.36</v>
      </c>
      <c r="C481" s="20">
        <f t="shared" si="89"/>
        <v>4.3887704335465516E-2</v>
      </c>
      <c r="D481" s="44">
        <f>IF(OR($A481="",$B481=""),"",A481*'MPTO_working_2-way'!$G480)</f>
        <v>1.3988095238095239</v>
      </c>
      <c r="E481" s="46">
        <f>IF(OR($A481="",$B481=""),"",B481*'MPTO_working_2-way'!$G480)</f>
        <v>3.5074626865671639</v>
      </c>
      <c r="F481" s="44">
        <f>IF(OR($A481="",$B481=""),"",'MPTO_working_2-way'!D480)</f>
        <v>1.3805960995952411</v>
      </c>
      <c r="G481" s="46">
        <f>IF(OR($A481="",$B481=""),"",'MPTO_working_2-way'!E480)</f>
        <v>3.6274572993876895</v>
      </c>
      <c r="H481" s="44">
        <f>IF(OR($A481="",$B481=""),"",'OddsRatio_working_2-way'!M480)</f>
        <v>1.3795626385857407</v>
      </c>
      <c r="I481" s="44">
        <f>IF(OR($A481="",$B481=""),"",'OddsRatio_working_2-way'!N480)</f>
        <v>3.6346112560657287</v>
      </c>
      <c r="J481" s="44">
        <f>IF('Log_working_2-way'!$D480="","",A481^('Log_working_2-way'!$D480))</f>
        <v>1.3710892532663344</v>
      </c>
      <c r="K481" s="46">
        <f>IF('Log_working_2-way'!$D480="","",B481^('Log_working_2-way'!$D480))</f>
        <v>3.6947694959868378</v>
      </c>
      <c r="L481" s="53">
        <f t="shared" si="90"/>
        <v>0.71489361702127652</v>
      </c>
      <c r="M481" s="53">
        <f t="shared" si="91"/>
        <v>0.28510638297872343</v>
      </c>
      <c r="N481" s="54">
        <v>578</v>
      </c>
      <c r="O481" s="54">
        <f t="shared" si="92"/>
        <v>146.6567164179105</v>
      </c>
      <c r="P481" s="54">
        <f t="shared" si="93"/>
        <v>405.97619047619042</v>
      </c>
      <c r="Q481" s="54">
        <f t="shared" si="94"/>
        <v>172.02380952380952</v>
      </c>
      <c r="R481" s="54">
        <f t="shared" si="95"/>
        <v>431.3432835820895</v>
      </c>
      <c r="S481" s="55">
        <f t="shared" si="96"/>
        <v>-25.367093105899016</v>
      </c>
      <c r="T481" s="55">
        <f t="shared" si="97"/>
        <v>-25.367093105899073</v>
      </c>
      <c r="U481" t="s">
        <v>262</v>
      </c>
      <c r="V481" t="s">
        <v>261</v>
      </c>
      <c r="W481" t="s">
        <v>312</v>
      </c>
      <c r="X481" s="84" t="s">
        <v>521</v>
      </c>
    </row>
    <row r="482" spans="1:24" ht="15" x14ac:dyDescent="0.25">
      <c r="A482">
        <v>1.8</v>
      </c>
      <c r="B482">
        <v>2.09</v>
      </c>
      <c r="C482" s="20">
        <f t="shared" si="89"/>
        <v>3.4024455077086735E-2</v>
      </c>
      <c r="D482" s="44">
        <f>IF(OR($A482="",$B482=""),"",A482*'MPTO_working_2-way'!$G481)</f>
        <v>1.8612440191387563</v>
      </c>
      <c r="E482" s="46">
        <f>IF(OR($A482="",$B482=""),"",B482*'MPTO_working_2-way'!$G481)</f>
        <v>2.161111111111111</v>
      </c>
      <c r="F482" s="44">
        <f>IF(OR($A482="",$B482=""),"",'MPTO_working_2-way'!D481)</f>
        <v>1.8568608094768018</v>
      </c>
      <c r="G482" s="46">
        <f>IF(OR($A482="",$B482=""),"",'MPTO_working_2-way'!E481)</f>
        <v>2.1670506912442398</v>
      </c>
      <c r="H482" s="44">
        <f>IF(OR($A482="",$B482=""),"",'OddsRatio_working_2-way'!M481)</f>
        <v>1.8567058737562385</v>
      </c>
      <c r="I482" s="44">
        <f>IF(OR($A482="",$B482=""),"",'OddsRatio_working_2-way'!N481)</f>
        <v>2.1672617529928755</v>
      </c>
      <c r="J482" s="44">
        <f>IF('Log_working_2-way'!$D481="","",A482^('Log_working_2-way'!$D481))</f>
        <v>1.8547149010332622</v>
      </c>
      <c r="K482" s="46">
        <f>IF('Log_working_2-way'!$D481="","",B482^('Log_working_2-way'!$D481))</f>
        <v>2.1699807722915003</v>
      </c>
      <c r="L482" s="53">
        <f t="shared" si="90"/>
        <v>0.53727506426735205</v>
      </c>
      <c r="M482" s="53">
        <f t="shared" si="91"/>
        <v>0.46272493573264784</v>
      </c>
      <c r="N482" s="54">
        <v>579</v>
      </c>
      <c r="O482" s="54">
        <f t="shared" si="92"/>
        <v>257.33333333333337</v>
      </c>
      <c r="P482" s="54">
        <f t="shared" si="93"/>
        <v>301.96650717703346</v>
      </c>
      <c r="Q482" s="54">
        <f t="shared" si="94"/>
        <v>277.03349282296654</v>
      </c>
      <c r="R482" s="54">
        <f t="shared" si="95"/>
        <v>321.66666666666669</v>
      </c>
      <c r="S482" s="55">
        <f t="shared" si="96"/>
        <v>-19.700159489633165</v>
      </c>
      <c r="T482" s="55">
        <f t="shared" si="97"/>
        <v>-19.700159489633222</v>
      </c>
      <c r="U482" t="s">
        <v>295</v>
      </c>
      <c r="V482" t="s">
        <v>294</v>
      </c>
      <c r="W482" t="s">
        <v>312</v>
      </c>
      <c r="X482" s="84" t="s">
        <v>521</v>
      </c>
    </row>
    <row r="483" spans="1:24" ht="15" x14ac:dyDescent="0.25">
      <c r="A483">
        <v>2.19</v>
      </c>
      <c r="B483">
        <v>1.73</v>
      </c>
      <c r="C483" s="20">
        <f t="shared" si="89"/>
        <v>3.4655686647135031E-2</v>
      </c>
      <c r="D483" s="44">
        <f>IF(OR($A483="",$B483=""),"",A483*'MPTO_working_2-way'!$G482)</f>
        <v>2.2658959537572256</v>
      </c>
      <c r="E483" s="46">
        <f>IF(OR($A483="",$B483=""),"",B483*'MPTO_working_2-way'!$G482)</f>
        <v>1.7899543378995435</v>
      </c>
      <c r="F483" s="44">
        <f>IF(OR($A483="",$B483=""),"",'MPTO_working_2-way'!D482)</f>
        <v>2.2763841740018629</v>
      </c>
      <c r="G483" s="46">
        <f>IF(OR($A483="",$B483=""),"",'MPTO_working_2-way'!E482)</f>
        <v>1.7834631769717797</v>
      </c>
      <c r="H483" s="44">
        <f>IF(OR($A483="",$B483=""),"",'OddsRatio_working_2-way'!M482)</f>
        <v>2.2767681803292916</v>
      </c>
      <c r="I483" s="44">
        <f>IF(OR($A483="",$B483=""),"",'OddsRatio_working_2-way'!N482)</f>
        <v>1.7832275391935992</v>
      </c>
      <c r="J483" s="44">
        <f>IF('Log_working_2-way'!$D482="","",A483^('Log_working_2-way'!$D482))</f>
        <v>2.2815927958159761</v>
      </c>
      <c r="K483" s="46">
        <f>IF('Log_working_2-way'!$D482="","",B483^('Log_working_2-way'!$D482))</f>
        <v>1.7802790428165938</v>
      </c>
      <c r="L483" s="53">
        <f t="shared" si="90"/>
        <v>0.44132653061224486</v>
      </c>
      <c r="M483" s="53">
        <f t="shared" si="91"/>
        <v>0.55867346938775508</v>
      </c>
      <c r="N483" s="54">
        <v>580</v>
      </c>
      <c r="O483" s="54">
        <f t="shared" si="92"/>
        <v>315.15981735159824</v>
      </c>
      <c r="P483" s="54">
        <f t="shared" si="93"/>
        <v>244.73988439306359</v>
      </c>
      <c r="Q483" s="54">
        <f t="shared" si="94"/>
        <v>335.26011560693644</v>
      </c>
      <c r="R483" s="54">
        <f t="shared" si="95"/>
        <v>264.84018264840182</v>
      </c>
      <c r="S483" s="55">
        <f t="shared" si="96"/>
        <v>-20.100298255338203</v>
      </c>
      <c r="T483" s="55">
        <f t="shared" si="97"/>
        <v>-20.100298255338231</v>
      </c>
      <c r="U483" t="s">
        <v>299</v>
      </c>
      <c r="V483" t="s">
        <v>266</v>
      </c>
      <c r="W483" t="s">
        <v>314</v>
      </c>
      <c r="X483" s="84" t="s">
        <v>521</v>
      </c>
    </row>
    <row r="484" spans="1:24" ht="15" x14ac:dyDescent="0.25">
      <c r="A484">
        <v>1.37</v>
      </c>
      <c r="B484">
        <v>3.21</v>
      </c>
      <c r="C484" s="20">
        <f t="shared" si="89"/>
        <v>4.1453487050048921E-2</v>
      </c>
      <c r="D484" s="44">
        <f>IF(OR($A484="",$B484=""),"",A484*'MPTO_working_2-way'!$G483)</f>
        <v>1.4267912772585671</v>
      </c>
      <c r="E484" s="46">
        <f>IF(OR($A484="",$B484=""),"",B484*'MPTO_working_2-way'!$G483)</f>
        <v>3.3430656934306571</v>
      </c>
      <c r="F484" s="44">
        <f>IF(OR($A484="",$B484=""),"",'MPTO_working_2-way'!D483)</f>
        <v>1.4100389566667202</v>
      </c>
      <c r="G484" s="46">
        <f>IF(OR($A484="",$B484=""),"",'MPTO_working_2-way'!E483)</f>
        <v>3.4387926652852174</v>
      </c>
      <c r="H484" s="44">
        <f>IF(OR($A484="",$B484=""),"",'OddsRatio_working_2-way'!M483)</f>
        <v>1.4091708866471784</v>
      </c>
      <c r="I484" s="44">
        <f>IF(OR($A484="",$B484=""),"",'OddsRatio_working_2-way'!N483)</f>
        <v>3.4439666472709849</v>
      </c>
      <c r="J484" s="44">
        <f>IF('Log_working_2-way'!$D483="","",A484^('Log_working_2-way'!$D483))</f>
        <v>1.4014104160943575</v>
      </c>
      <c r="K484" s="46">
        <f>IF('Log_working_2-way'!$D483="","",B484^('Log_working_2-way'!$D483))</f>
        <v>3.4912158725874018</v>
      </c>
      <c r="L484" s="53">
        <f t="shared" si="90"/>
        <v>0.70087336244541476</v>
      </c>
      <c r="M484" s="53">
        <f t="shared" si="91"/>
        <v>0.29912663755458513</v>
      </c>
      <c r="N484" s="54">
        <v>581</v>
      </c>
      <c r="O484" s="54">
        <f t="shared" si="92"/>
        <v>156.91240875912411</v>
      </c>
      <c r="P484" s="54">
        <f t="shared" si="93"/>
        <v>400.00311526479749</v>
      </c>
      <c r="Q484" s="54">
        <f t="shared" si="94"/>
        <v>180.99688473520249</v>
      </c>
      <c r="R484" s="54">
        <f t="shared" si="95"/>
        <v>424.08759124087589</v>
      </c>
      <c r="S484" s="55">
        <f t="shared" si="96"/>
        <v>-24.08447597607838</v>
      </c>
      <c r="T484" s="55">
        <f t="shared" si="97"/>
        <v>-24.084475976078409</v>
      </c>
      <c r="U484" t="s">
        <v>265</v>
      </c>
      <c r="V484" t="s">
        <v>267</v>
      </c>
      <c r="W484" t="s">
        <v>314</v>
      </c>
      <c r="X484" s="84" t="s">
        <v>521</v>
      </c>
    </row>
    <row r="485" spans="1:24" ht="15" x14ac:dyDescent="0.25">
      <c r="A485">
        <v>1.83</v>
      </c>
      <c r="B485">
        <v>2.04</v>
      </c>
      <c r="C485" s="20">
        <f t="shared" si="89"/>
        <v>3.6644165863066513E-2</v>
      </c>
      <c r="D485" s="44">
        <f>IF(OR($A485="",$B485=""),"",A485*'MPTO_working_2-way'!$G484)</f>
        <v>1.8970588235294117</v>
      </c>
      <c r="E485" s="46">
        <f>IF(OR($A485="",$B485=""),"",B485*'MPTO_working_2-way'!$G484)</f>
        <v>2.1147540983606556</v>
      </c>
      <c r="F485" s="44">
        <f>IF(OR($A485="",$B485=""),"",'MPTO_working_2-way'!D484)</f>
        <v>1.8934875228241022</v>
      </c>
      <c r="G485" s="46">
        <f>IF(OR($A485="",$B485=""),"",'MPTO_working_2-way'!E484)</f>
        <v>2.119209809264305</v>
      </c>
      <c r="H485" s="44">
        <f>IF(OR($A485="",$B485=""),"",'OddsRatio_working_2-way'!M484)</f>
        <v>1.8933515114874566</v>
      </c>
      <c r="I485" s="44">
        <f>IF(OR($A485="",$B485=""),"",'OddsRatio_working_2-way'!N484)</f>
        <v>2.1193802071650061</v>
      </c>
      <c r="J485" s="44">
        <f>IF('Log_working_2-way'!$D484="","",A485^('Log_working_2-way'!$D484))</f>
        <v>1.8917252749993179</v>
      </c>
      <c r="K485" s="46">
        <f>IF('Log_working_2-way'!$D484="","",B485^('Log_working_2-way'!$D484))</f>
        <v>2.1214216172135263</v>
      </c>
      <c r="L485" s="53">
        <f t="shared" si="90"/>
        <v>0.52713178294573648</v>
      </c>
      <c r="M485" s="53">
        <f t="shared" si="91"/>
        <v>0.47286821705426357</v>
      </c>
      <c r="N485" s="54">
        <v>582</v>
      </c>
      <c r="O485" s="54">
        <f t="shared" si="92"/>
        <v>263.96721311475403</v>
      </c>
      <c r="P485" s="54">
        <f t="shared" si="93"/>
        <v>296.70588235294116</v>
      </c>
      <c r="Q485" s="54">
        <f t="shared" si="94"/>
        <v>285.29411764705878</v>
      </c>
      <c r="R485" s="54">
        <f t="shared" si="95"/>
        <v>318.03278688524586</v>
      </c>
      <c r="S485" s="55">
        <f t="shared" si="96"/>
        <v>-21.326904532304752</v>
      </c>
      <c r="T485" s="55">
        <f t="shared" si="97"/>
        <v>-21.326904532304695</v>
      </c>
      <c r="U485" t="s">
        <v>451</v>
      </c>
      <c r="V485" t="s">
        <v>487</v>
      </c>
      <c r="W485" t="s">
        <v>500</v>
      </c>
      <c r="X485" s="84" t="s">
        <v>521</v>
      </c>
    </row>
    <row r="486" spans="1:24" ht="15" x14ac:dyDescent="0.25">
      <c r="A486">
        <v>1.56</v>
      </c>
      <c r="B486">
        <v>2.4500000000000002</v>
      </c>
      <c r="C486" s="20">
        <f t="shared" si="89"/>
        <v>4.9188906331763427E-2</v>
      </c>
      <c r="D486" s="44">
        <f>IF(OR($A486="",$B486=""),"",A486*'MPTO_working_2-way'!$G485)</f>
        <v>1.6367346938775511</v>
      </c>
      <c r="E486" s="46">
        <f>IF(OR($A486="",$B486=""),"",B486*'MPTO_working_2-way'!$G485)</f>
        <v>2.5705128205128207</v>
      </c>
      <c r="F486" s="44">
        <f>IF(OR($A486="",$B486=""),"",'MPTO_working_2-way'!D485)</f>
        <v>1.6222410865874364</v>
      </c>
      <c r="G486" s="46">
        <f>IF(OR($A486="",$B486=""),"",'MPTO_working_2-way'!E485)</f>
        <v>2.6070941336971352</v>
      </c>
      <c r="H486" s="44">
        <f>IF(OR($A486="",$B486=""),"",'OddsRatio_working_2-way'!M485)</f>
        <v>1.6214554662658656</v>
      </c>
      <c r="I486" s="44">
        <f>IF(OR($A486="",$B486=""),"",'OddsRatio_working_2-way'!N485)</f>
        <v>2.6091257608669731</v>
      </c>
      <c r="J486" s="44">
        <f>IF('Log_working_2-way'!$D485="","",A486^('Log_working_2-way'!$D485))</f>
        <v>1.6148041314839445</v>
      </c>
      <c r="K486" s="46">
        <f>IF('Log_working_2-way'!$D485="","",B486^('Log_working_2-way'!$D485))</f>
        <v>2.6265342875694877</v>
      </c>
      <c r="L486" s="53">
        <f t="shared" si="90"/>
        <v>0.61097256857855353</v>
      </c>
      <c r="M486" s="53">
        <f t="shared" si="91"/>
        <v>0.38902743142144636</v>
      </c>
      <c r="N486" s="54">
        <v>583</v>
      </c>
      <c r="O486" s="54">
        <f t="shared" si="92"/>
        <v>209.28205128205127</v>
      </c>
      <c r="P486" s="54">
        <f t="shared" si="93"/>
        <v>345.0408163265306</v>
      </c>
      <c r="Q486" s="54">
        <f t="shared" si="94"/>
        <v>237.95918367346937</v>
      </c>
      <c r="R486" s="54">
        <f t="shared" si="95"/>
        <v>373.71794871794867</v>
      </c>
      <c r="S486" s="55">
        <f t="shared" si="96"/>
        <v>-28.677132391418098</v>
      </c>
      <c r="T486" s="55">
        <f t="shared" si="97"/>
        <v>-28.67713239141807</v>
      </c>
      <c r="U486" t="s">
        <v>485</v>
      </c>
      <c r="V486" t="s">
        <v>490</v>
      </c>
      <c r="W486" t="s">
        <v>500</v>
      </c>
      <c r="X486" s="84" t="s">
        <v>521</v>
      </c>
    </row>
    <row r="487" spans="1:24" ht="15" x14ac:dyDescent="0.25">
      <c r="A487">
        <v>1.77</v>
      </c>
      <c r="B487">
        <v>2.09</v>
      </c>
      <c r="C487" s="20">
        <f t="shared" si="89"/>
        <v>4.3440650933960434E-2</v>
      </c>
      <c r="D487" s="44">
        <f>IF(OR($A487="",$B487=""),"",A487*'MPTO_working_2-way'!$G486)</f>
        <v>1.8468899521531099</v>
      </c>
      <c r="E487" s="46">
        <f>IF(OR($A487="",$B487=""),"",B487*'MPTO_working_2-way'!$G486)</f>
        <v>2.1807909604519771</v>
      </c>
      <c r="F487" s="44">
        <f>IF(OR($A487="",$B487=""),"",'MPTO_working_2-way'!D486)</f>
        <v>1.8407682929863407</v>
      </c>
      <c r="G487" s="46">
        <f>IF(OR($A487="",$B487=""),"",'MPTO_working_2-way'!E486)</f>
        <v>2.1893883348622492</v>
      </c>
      <c r="H487" s="44">
        <f>IF(OR($A487="",$B487=""),"",'OddsRatio_working_2-way'!M486)</f>
        <v>1.8404891542123691</v>
      </c>
      <c r="I487" s="44">
        <f>IF(OR($A487="",$B487=""),"",'OddsRatio_working_2-way'!N486)</f>
        <v>2.189783348170756</v>
      </c>
      <c r="J487" s="44">
        <f>IF('Log_working_2-way'!$D486="","",A487^('Log_working_2-way'!$D486))</f>
        <v>1.8376896646706193</v>
      </c>
      <c r="K487" s="46">
        <f>IF('Log_working_2-way'!$D486="","",B487^('Log_working_2-way'!$D486))</f>
        <v>2.1937595056671091</v>
      </c>
      <c r="L487" s="53">
        <f t="shared" si="90"/>
        <v>0.54145077720207258</v>
      </c>
      <c r="M487" s="53">
        <f t="shared" si="91"/>
        <v>0.45854922279792754</v>
      </c>
      <c r="N487" s="54">
        <v>584</v>
      </c>
      <c r="O487" s="54">
        <f t="shared" si="92"/>
        <v>254.05649717514129</v>
      </c>
      <c r="P487" s="54">
        <f t="shared" si="93"/>
        <v>304.57416267942585</v>
      </c>
      <c r="Q487" s="54">
        <f t="shared" si="94"/>
        <v>279.4258373205742</v>
      </c>
      <c r="R487" s="54">
        <f t="shared" si="95"/>
        <v>329.94350282485874</v>
      </c>
      <c r="S487" s="55">
        <f t="shared" si="96"/>
        <v>-25.369340145432915</v>
      </c>
      <c r="T487" s="55">
        <f t="shared" si="97"/>
        <v>-25.369340145432886</v>
      </c>
      <c r="U487" t="s">
        <v>491</v>
      </c>
      <c r="V487" t="s">
        <v>484</v>
      </c>
      <c r="W487" t="s">
        <v>500</v>
      </c>
      <c r="X487" s="84" t="s">
        <v>521</v>
      </c>
    </row>
    <row r="488" spans="1:24" ht="15" x14ac:dyDescent="0.25">
      <c r="A488">
        <v>1.97</v>
      </c>
      <c r="B488">
        <v>1.88</v>
      </c>
      <c r="C488" s="20">
        <f t="shared" si="89"/>
        <v>3.9529106814990778E-2</v>
      </c>
      <c r="D488" s="44">
        <f>IF(OR($A488="",$B488=""),"",A488*'MPTO_working_2-way'!$G487)</f>
        <v>2.0478723404255317</v>
      </c>
      <c r="E488" s="46">
        <f>IF(OR($A488="",$B488=""),"",B488*'MPTO_working_2-way'!$G487)</f>
        <v>1.9543147208121825</v>
      </c>
      <c r="F488" s="44">
        <f>IF(OR($A488="",$B488=""),"",'MPTO_working_2-way'!D487)</f>
        <v>2.049811822005756</v>
      </c>
      <c r="G488" s="46">
        <f>IF(OR($A488="",$B488=""),"",'MPTO_working_2-way'!E487)</f>
        <v>1.9525516659637281</v>
      </c>
      <c r="H488" s="44">
        <f>IF(OR($A488="",$B488=""),"",'OddsRatio_working_2-way'!M487)</f>
        <v>2.049891769313736</v>
      </c>
      <c r="I488" s="44">
        <f>IF(OR($A488="",$B488=""),"",'OddsRatio_working_2-way'!N487)</f>
        <v>1.9524791309238021</v>
      </c>
      <c r="J488" s="44">
        <f>IF('Log_working_2-way'!$D487="","",A488^('Log_working_2-way'!$D487))</f>
        <v>2.0507806142198279</v>
      </c>
      <c r="K488" s="46">
        <f>IF('Log_working_2-way'!$D487="","",B488^('Log_working_2-way'!$D487))</f>
        <v>1.9516734382679068</v>
      </c>
      <c r="L488" s="53">
        <f t="shared" si="90"/>
        <v>0.48831168831168836</v>
      </c>
      <c r="M488" s="53">
        <f t="shared" si="91"/>
        <v>0.51168831168831175</v>
      </c>
      <c r="N488" s="54">
        <v>585</v>
      </c>
      <c r="O488" s="54">
        <f t="shared" si="92"/>
        <v>288.04568527918781</v>
      </c>
      <c r="P488" s="54">
        <f t="shared" si="93"/>
        <v>273.8297872340425</v>
      </c>
      <c r="Q488" s="54">
        <f t="shared" si="94"/>
        <v>311.17021276595744</v>
      </c>
      <c r="R488" s="54">
        <f t="shared" si="95"/>
        <v>296.95431472081214</v>
      </c>
      <c r="S488" s="55">
        <f t="shared" si="96"/>
        <v>-23.124527486769637</v>
      </c>
      <c r="T488" s="55">
        <f t="shared" si="97"/>
        <v>-23.124527486769637</v>
      </c>
      <c r="U488" t="s">
        <v>488</v>
      </c>
      <c r="V488" t="s">
        <v>450</v>
      </c>
      <c r="W488" t="s">
        <v>500</v>
      </c>
      <c r="X488" s="84" t="s">
        <v>521</v>
      </c>
    </row>
    <row r="489" spans="1:24" ht="15" x14ac:dyDescent="0.25">
      <c r="A489">
        <v>2.14</v>
      </c>
      <c r="B489">
        <v>1.78</v>
      </c>
      <c r="C489" s="20">
        <f t="shared" si="89"/>
        <v>2.908747243515708E-2</v>
      </c>
      <c r="D489" s="44">
        <f>IF(OR($A489="",$B489=""),"",A489*'MPTO_working_2-way'!$G488)</f>
        <v>2.2022471910112364</v>
      </c>
      <c r="E489" s="46">
        <f>IF(OR($A489="",$B489=""),"",B489*'MPTO_working_2-way'!$G488)</f>
        <v>1.8317757009345796</v>
      </c>
      <c r="F489" s="44">
        <f>IF(OR($A489="",$B489=""),"",'MPTO_working_2-way'!D488)</f>
        <v>2.2087440565928333</v>
      </c>
      <c r="G489" s="46">
        <f>IF(OR($A489="",$B489=""),"",'MPTO_working_2-way'!E488)</f>
        <v>1.8273049985608751</v>
      </c>
      <c r="H489" s="44">
        <f>IF(OR($A489="",$B489=""),"",'OddsRatio_working_2-way'!M488)</f>
        <v>2.2089410496539781</v>
      </c>
      <c r="I489" s="44">
        <f>IF(OR($A489="",$B489=""),"",'OddsRatio_working_2-way'!N488)</f>
        <v>1.8271701918685113</v>
      </c>
      <c r="J489" s="44">
        <f>IF('Log_working_2-way'!$D488="","",A489^('Log_working_2-way'!$D488))</f>
        <v>2.2119050245559748</v>
      </c>
      <c r="K489" s="46">
        <f>IF('Log_working_2-way'!$D488="","",B489^('Log_working_2-way'!$D488))</f>
        <v>1.8251471689098502</v>
      </c>
      <c r="L489" s="53">
        <f t="shared" si="90"/>
        <v>0.45408163265306112</v>
      </c>
      <c r="M489" s="53">
        <f t="shared" si="91"/>
        <v>0.54591836734693866</v>
      </c>
      <c r="N489" s="54">
        <v>586</v>
      </c>
      <c r="O489" s="54">
        <f t="shared" si="92"/>
        <v>312.1682242990654</v>
      </c>
      <c r="P489" s="54">
        <f t="shared" si="93"/>
        <v>256.78651685393254</v>
      </c>
      <c r="Q489" s="54">
        <f t="shared" si="94"/>
        <v>329.21348314606746</v>
      </c>
      <c r="R489" s="54">
        <f t="shared" si="95"/>
        <v>273.8317757009346</v>
      </c>
      <c r="S489" s="55">
        <f t="shared" si="96"/>
        <v>-17.04525884700206</v>
      </c>
      <c r="T489" s="55">
        <f t="shared" si="97"/>
        <v>-17.04525884700206</v>
      </c>
      <c r="U489" t="s">
        <v>120</v>
      </c>
      <c r="V489" t="s">
        <v>113</v>
      </c>
      <c r="W489" t="s">
        <v>315</v>
      </c>
      <c r="X489" s="84" t="s">
        <v>521</v>
      </c>
    </row>
    <row r="490" spans="1:24" ht="15" x14ac:dyDescent="0.25">
      <c r="A490">
        <v>2.3199999999999998</v>
      </c>
      <c r="B490">
        <v>1.67</v>
      </c>
      <c r="C490" s="20">
        <f t="shared" si="89"/>
        <v>2.9836877968201669E-2</v>
      </c>
      <c r="D490" s="44">
        <f>IF(OR($A490="",$B490=""),"",A490*'MPTO_working_2-way'!$G489)</f>
        <v>2.3892215568862278</v>
      </c>
      <c r="E490" s="46">
        <f>IF(OR($A490="",$B490=""),"",B490*'MPTO_working_2-way'!$G489)</f>
        <v>1.7198275862068968</v>
      </c>
      <c r="F490" s="44">
        <f>IF(OR($A490="",$B490=""),"",'MPTO_working_2-way'!D489)</f>
        <v>2.4031757846421042</v>
      </c>
      <c r="G490" s="46">
        <f>IF(OR($A490="",$B490=""),"",'MPTO_working_2-way'!E489)</f>
        <v>1.7126690831933518</v>
      </c>
      <c r="H490" s="44">
        <f>IF(OR($A490="",$B490=""),"",'OddsRatio_working_2-way'!M489)</f>
        <v>2.4036200531950747</v>
      </c>
      <c r="I490" s="44">
        <f>IF(OR($A490="",$B490=""),"",'OddsRatio_working_2-way'!N489)</f>
        <v>1.7124435118490151</v>
      </c>
      <c r="J490" s="44">
        <f>IF('Log_working_2-way'!$D489="","",A490^('Log_working_2-way'!$D489))</f>
        <v>2.4100386743042619</v>
      </c>
      <c r="K490" s="46">
        <f>IF('Log_working_2-way'!$D489="","",B490^('Log_working_2-way'!$D489))</f>
        <v>1.7092004057926933</v>
      </c>
      <c r="L490" s="53">
        <f t="shared" si="90"/>
        <v>0.41854636591478689</v>
      </c>
      <c r="M490" s="53">
        <f t="shared" si="91"/>
        <v>0.581453634085213</v>
      </c>
      <c r="N490" s="54">
        <v>587</v>
      </c>
      <c r="O490" s="54">
        <f t="shared" si="92"/>
        <v>333.98275862068965</v>
      </c>
      <c r="P490" s="54">
        <f t="shared" si="93"/>
        <v>235.50299401197606</v>
      </c>
      <c r="Q490" s="54">
        <f t="shared" si="94"/>
        <v>351.497005988024</v>
      </c>
      <c r="R490" s="54">
        <f t="shared" si="95"/>
        <v>253.01724137931035</v>
      </c>
      <c r="S490" s="55">
        <f t="shared" si="96"/>
        <v>-17.514247367334349</v>
      </c>
      <c r="T490" s="55">
        <f t="shared" si="97"/>
        <v>-17.514247367334292</v>
      </c>
      <c r="U490" t="s">
        <v>155</v>
      </c>
      <c r="V490" t="s">
        <v>63</v>
      </c>
      <c r="W490" t="s">
        <v>315</v>
      </c>
      <c r="X490" s="84" t="s">
        <v>521</v>
      </c>
    </row>
    <row r="491" spans="1:24" ht="15" x14ac:dyDescent="0.25">
      <c r="A491">
        <v>1.85</v>
      </c>
      <c r="B491">
        <v>2.0699999999999998</v>
      </c>
      <c r="C491" s="20">
        <f t="shared" si="89"/>
        <v>2.3632327980154022E-2</v>
      </c>
      <c r="D491" s="44">
        <f>IF(OR($A491="",$B491=""),"",A491*'MPTO_working_2-way'!$G490)</f>
        <v>1.893719806763285</v>
      </c>
      <c r="E491" s="46">
        <f>IF(OR($A491="",$B491=""),"",B491*'MPTO_working_2-way'!$G490)</f>
        <v>2.1189189189189186</v>
      </c>
      <c r="F491" s="44">
        <f>IF(OR($A491="",$B491=""),"",'MPTO_working_2-way'!D490)</f>
        <v>1.8913446104457341</v>
      </c>
      <c r="G491" s="46">
        <f>IF(OR($A491="",$B491=""),"",'MPTO_working_2-way'!E490)</f>
        <v>2.1219005402410303</v>
      </c>
      <c r="H491" s="44">
        <f>IF(OR($A491="",$B491=""),"",'OddsRatio_working_2-way'!M490)</f>
        <v>1.8912870039243732</v>
      </c>
      <c r="I491" s="44">
        <f>IF(OR($A491="",$B491=""),"",'OddsRatio_working_2-way'!N490)</f>
        <v>2.1219730519989164</v>
      </c>
      <c r="J491" s="44">
        <f>IF('Log_working_2-way'!$D490="","",A491^('Log_working_2-way'!$D490))</f>
        <v>1.8902161893692622</v>
      </c>
      <c r="K491" s="46">
        <f>IF('Log_working_2-way'!$D490="","",B491^('Log_working_2-way'!$D490))</f>
        <v>2.1233226399853709</v>
      </c>
      <c r="L491" s="53">
        <f t="shared" si="90"/>
        <v>0.52806122448979598</v>
      </c>
      <c r="M491" s="53">
        <f t="shared" si="91"/>
        <v>0.47193877551020413</v>
      </c>
      <c r="N491" s="54">
        <v>588</v>
      </c>
      <c r="O491" s="54">
        <f t="shared" si="92"/>
        <v>270.16216216216208</v>
      </c>
      <c r="P491" s="54">
        <f t="shared" si="93"/>
        <v>303.94202898550719</v>
      </c>
      <c r="Q491" s="54">
        <f t="shared" si="94"/>
        <v>284.05797101449275</v>
      </c>
      <c r="R491" s="54">
        <f t="shared" si="95"/>
        <v>317.83783783783781</v>
      </c>
      <c r="S491" s="55">
        <f t="shared" si="96"/>
        <v>-13.895808852330674</v>
      </c>
      <c r="T491" s="55">
        <f t="shared" si="97"/>
        <v>-13.895808852330617</v>
      </c>
      <c r="U491" t="s">
        <v>176</v>
      </c>
      <c r="V491" t="s">
        <v>110</v>
      </c>
      <c r="W491" t="s">
        <v>315</v>
      </c>
      <c r="X491" s="84" t="s">
        <v>521</v>
      </c>
    </row>
    <row r="492" spans="1:24" ht="15" x14ac:dyDescent="0.25">
      <c r="A492">
        <v>1.82</v>
      </c>
      <c r="B492">
        <v>2.08</v>
      </c>
      <c r="C492" s="20">
        <f t="shared" si="89"/>
        <v>3.0219780219780112E-2</v>
      </c>
      <c r="D492" s="44">
        <f>IF(OR($A492="",$B492=""),"",A492*'MPTO_working_2-way'!$G491)</f>
        <v>1.8749999999999998</v>
      </c>
      <c r="E492" s="46">
        <f>IF(OR($A492="",$B492=""),"",B492*'MPTO_working_2-way'!$G491)</f>
        <v>2.1428571428571428</v>
      </c>
      <c r="F492" s="44">
        <f>IF(OR($A492="",$B492=""),"",'MPTO_working_2-way'!D491)</f>
        <v>1.8714652956298199</v>
      </c>
      <c r="G492" s="46">
        <f>IF(OR($A492="",$B492=""),"",'MPTO_working_2-way'!E491)</f>
        <v>2.1474926253687316</v>
      </c>
      <c r="H492" s="44">
        <f>IF(OR($A492="",$B492=""),"",'OddsRatio_working_2-way'!M491)</f>
        <v>1.8713548411865626</v>
      </c>
      <c r="I492" s="44">
        <f>IF(OR($A492="",$B492=""),"",'OddsRatio_working_2-way'!N491)</f>
        <v>2.1476380835140083</v>
      </c>
      <c r="J492" s="44">
        <f>IF('Log_working_2-way'!$D491="","",A492^('Log_working_2-way'!$D491))</f>
        <v>1.8697536002386808</v>
      </c>
      <c r="K492" s="46">
        <f>IF('Log_working_2-way'!$D491="","",B492^('Log_working_2-way'!$D491))</f>
        <v>2.1497509176455911</v>
      </c>
      <c r="L492" s="53">
        <f t="shared" si="90"/>
        <v>0.53333333333333344</v>
      </c>
      <c r="M492" s="53">
        <f t="shared" si="91"/>
        <v>0.46666666666666667</v>
      </c>
      <c r="N492" s="54">
        <v>589</v>
      </c>
      <c r="O492" s="54">
        <f t="shared" si="92"/>
        <v>265.37362637362634</v>
      </c>
      <c r="P492" s="54">
        <f t="shared" si="93"/>
        <v>305.82692307692309</v>
      </c>
      <c r="Q492" s="54">
        <f t="shared" si="94"/>
        <v>283.17307692307691</v>
      </c>
      <c r="R492" s="54">
        <f t="shared" si="95"/>
        <v>323.62637362637361</v>
      </c>
      <c r="S492" s="55">
        <f t="shared" si="96"/>
        <v>-17.799450549450569</v>
      </c>
      <c r="T492" s="55">
        <f t="shared" si="97"/>
        <v>-17.799450549450512</v>
      </c>
      <c r="U492" t="s">
        <v>179</v>
      </c>
      <c r="V492" t="s">
        <v>178</v>
      </c>
      <c r="W492" t="s">
        <v>315</v>
      </c>
      <c r="X492" s="84" t="s">
        <v>521</v>
      </c>
    </row>
    <row r="493" spans="1:24" ht="15" x14ac:dyDescent="0.25">
      <c r="A493">
        <v>2.69</v>
      </c>
      <c r="B493">
        <v>1.5</v>
      </c>
      <c r="C493" s="20">
        <f t="shared" si="89"/>
        <v>3.8413878562577386E-2</v>
      </c>
      <c r="D493" s="44">
        <f>IF(OR($A493="",$B493=""),"",A493*'MPTO_working_2-way'!$G492)</f>
        <v>2.793333333333333</v>
      </c>
      <c r="E493" s="46">
        <f>IF(OR($A493="",$B493=""),"",B493*'MPTO_working_2-way'!$G492)</f>
        <v>1.557620817843866</v>
      </c>
      <c r="F493" s="44">
        <f>IF(OR($A493="",$B493=""),"",'MPTO_working_2-way'!D492)</f>
        <v>2.8365553602811948</v>
      </c>
      <c r="G493" s="46">
        <f>IF(OR($A493="",$B493=""),"",'MPTO_working_2-way'!E492)</f>
        <v>1.5444976076555021</v>
      </c>
      <c r="H493" s="44">
        <f>IF(OR($A493="",$B493=""),"",'OddsRatio_working_2-way'!M492)</f>
        <v>2.838477631085023</v>
      </c>
      <c r="I493" s="44">
        <f>IF(OR($A493="",$B493=""),"",'OddsRatio_working_2-way'!N492)</f>
        <v>1.5439282932204215</v>
      </c>
      <c r="J493" s="44">
        <f>IF('Log_working_2-way'!$D492="","",A493^('Log_working_2-way'!$D492))</f>
        <v>2.8590051192932453</v>
      </c>
      <c r="K493" s="46">
        <f>IF('Log_working_2-way'!$D492="","",B493^('Log_working_2-way'!$D492))</f>
        <v>1.5379221335225206</v>
      </c>
      <c r="L493" s="53">
        <f t="shared" si="90"/>
        <v>0.35799522673031031</v>
      </c>
      <c r="M493" s="53">
        <f t="shared" si="91"/>
        <v>0.64200477326968985</v>
      </c>
      <c r="N493" s="54">
        <v>590</v>
      </c>
      <c r="O493" s="54">
        <f t="shared" si="92"/>
        <v>370.66914498141261</v>
      </c>
      <c r="P493" s="54">
        <f t="shared" si="93"/>
        <v>196.66666666666666</v>
      </c>
      <c r="Q493" s="54">
        <f t="shared" si="94"/>
        <v>393.33333333333331</v>
      </c>
      <c r="R493" s="54">
        <f t="shared" si="95"/>
        <v>219.33085501858739</v>
      </c>
      <c r="S493" s="55">
        <f t="shared" si="96"/>
        <v>-22.6641883519207</v>
      </c>
      <c r="T493" s="55">
        <f t="shared" si="97"/>
        <v>-22.664188351920728</v>
      </c>
      <c r="U493" t="s">
        <v>158</v>
      </c>
      <c r="V493" t="s">
        <v>152</v>
      </c>
      <c r="W493" t="s">
        <v>412</v>
      </c>
      <c r="X493" s="84" t="s">
        <v>521</v>
      </c>
    </row>
    <row r="494" spans="1:24" ht="15" x14ac:dyDescent="0.25">
      <c r="A494">
        <v>2.48</v>
      </c>
      <c r="B494">
        <v>1.57</v>
      </c>
      <c r="C494" s="20">
        <f t="shared" si="89"/>
        <v>4.0168481610848517E-2</v>
      </c>
      <c r="D494" s="44">
        <f>IF(OR($A494="",$B494=""),"",A494*'MPTO_working_2-way'!$G493)</f>
        <v>2.5796178343949041</v>
      </c>
      <c r="E494" s="46">
        <f>IF(OR($A494="",$B494=""),"",B494*'MPTO_working_2-way'!$G493)</f>
        <v>1.6330645161290323</v>
      </c>
      <c r="F494" s="44">
        <f>IF(OR($A494="",$B494=""),"",'MPTO_working_2-way'!D493)</f>
        <v>2.6100013406622868</v>
      </c>
      <c r="G494" s="46">
        <f>IF(OR($A494="",$B494=""),"",'MPTO_working_2-way'!E493)</f>
        <v>1.6211174952119245</v>
      </c>
      <c r="H494" s="44">
        <f>IF(OR($A494="",$B494=""),"",'OddsRatio_working_2-way'!M493)</f>
        <v>2.6113631583445658</v>
      </c>
      <c r="I494" s="44">
        <f>IF(OR($A494="",$B494=""),"",'OddsRatio_working_2-way'!N493)</f>
        <v>1.6205925677408124</v>
      </c>
      <c r="J494" s="44">
        <f>IF('Log_working_2-way'!$D493="","",A494^('Log_working_2-way'!$D493))</f>
        <v>2.625654823076816</v>
      </c>
      <c r="K494" s="46">
        <f>IF('Log_working_2-way'!$D493="","",B494^('Log_working_2-way'!$D493))</f>
        <v>1.6151367349354802</v>
      </c>
      <c r="L494" s="53">
        <f t="shared" si="90"/>
        <v>0.3876543209876544</v>
      </c>
      <c r="M494" s="53">
        <f t="shared" si="91"/>
        <v>0.61234567901234571</v>
      </c>
      <c r="N494" s="54">
        <v>591</v>
      </c>
      <c r="O494" s="54">
        <f t="shared" si="92"/>
        <v>352.69354838709683</v>
      </c>
      <c r="P494" s="54">
        <f t="shared" si="93"/>
        <v>214.56687898089172</v>
      </c>
      <c r="Q494" s="54">
        <f t="shared" si="94"/>
        <v>376.43312101910828</v>
      </c>
      <c r="R494" s="54">
        <f t="shared" si="95"/>
        <v>238.30645161290323</v>
      </c>
      <c r="S494" s="55">
        <f t="shared" si="96"/>
        <v>-23.739572632011459</v>
      </c>
      <c r="T494" s="55">
        <f t="shared" si="97"/>
        <v>-23.739572632011516</v>
      </c>
      <c r="U494" t="s">
        <v>160</v>
      </c>
      <c r="V494" t="s">
        <v>115</v>
      </c>
      <c r="W494" t="s">
        <v>412</v>
      </c>
      <c r="X494" s="84" t="s">
        <v>521</v>
      </c>
    </row>
    <row r="495" spans="1:24" ht="15" x14ac:dyDescent="0.25">
      <c r="A495">
        <v>3.07</v>
      </c>
      <c r="B495">
        <v>1.39</v>
      </c>
      <c r="C495" s="20">
        <f t="shared" si="89"/>
        <v>4.5157359454456092E-2</v>
      </c>
      <c r="D495" s="44">
        <f>IF(OR($A495="",$B495=""),"",A495*'MPTO_working_2-way'!$G494)</f>
        <v>3.2086330935251799</v>
      </c>
      <c r="E495" s="46">
        <f>IF(OR($A495="",$B495=""),"",B495*'MPTO_working_2-way'!$G494)</f>
        <v>1.4527687296416938</v>
      </c>
      <c r="F495" s="44">
        <f>IF(OR($A495="",$B495=""),"",'MPTO_working_2-way'!D494)</f>
        <v>3.298651103466935</v>
      </c>
      <c r="G495" s="46">
        <f>IF(OR($A495="",$B495=""),"",'MPTO_working_2-way'!E494)</f>
        <v>1.4350377482218821</v>
      </c>
      <c r="H495" s="44">
        <f>IF(OR($A495="",$B495=""),"",'OddsRatio_working_2-way'!M494)</f>
        <v>3.3038429433649132</v>
      </c>
      <c r="I495" s="44">
        <f>IF(OR($A495="",$B495=""),"",'OddsRatio_working_2-way'!N494)</f>
        <v>1.4340573661412155</v>
      </c>
      <c r="J495" s="44">
        <f>IF('Log_working_2-way'!$D494="","",A495^('Log_working_2-way'!$D494))</f>
        <v>3.3482150936898578</v>
      </c>
      <c r="K495" s="46">
        <f>IF('Log_working_2-way'!$D494="","",B495^('Log_working_2-way'!$D494))</f>
        <v>1.4258553667770326</v>
      </c>
      <c r="L495" s="53">
        <f t="shared" si="90"/>
        <v>0.31165919282511212</v>
      </c>
      <c r="M495" s="53">
        <f t="shared" si="91"/>
        <v>0.68834080717488788</v>
      </c>
      <c r="N495" s="54">
        <v>592</v>
      </c>
      <c r="O495" s="54">
        <f t="shared" si="92"/>
        <v>399.16612377850163</v>
      </c>
      <c r="P495" s="54">
        <f t="shared" si="93"/>
        <v>166.10071942446044</v>
      </c>
      <c r="Q495" s="54">
        <f t="shared" si="94"/>
        <v>425.89928057553959</v>
      </c>
      <c r="R495" s="54">
        <f t="shared" si="95"/>
        <v>192.8338762214984</v>
      </c>
      <c r="S495" s="55">
        <f t="shared" si="96"/>
        <v>-26.733156797037964</v>
      </c>
      <c r="T495" s="55">
        <f t="shared" si="97"/>
        <v>-26.733156797037964</v>
      </c>
      <c r="U495" t="s">
        <v>123</v>
      </c>
      <c r="V495" t="s">
        <v>162</v>
      </c>
      <c r="W495" t="s">
        <v>412</v>
      </c>
      <c r="X495" s="84" t="s">
        <v>521</v>
      </c>
    </row>
    <row r="496" spans="1:24" ht="15" x14ac:dyDescent="0.25">
      <c r="A496">
        <v>2.85</v>
      </c>
      <c r="B496">
        <v>1.45</v>
      </c>
      <c r="C496" s="20">
        <f t="shared" si="89"/>
        <v>4.053236539624927E-2</v>
      </c>
      <c r="D496" s="44">
        <f>IF(OR($A496="",$B496=""),"",A496*'MPTO_working_2-way'!$G495)</f>
        <v>2.9655172413793105</v>
      </c>
      <c r="E496" s="46">
        <f>IF(OR($A496="",$B496=""),"",B496*'MPTO_working_2-way'!$G495)</f>
        <v>1.5087719298245614</v>
      </c>
      <c r="F496" s="44">
        <f>IF(OR($A496="",$B496=""),"",'MPTO_working_2-way'!D495)</f>
        <v>3.0247026532479415</v>
      </c>
      <c r="G496" s="46">
        <f>IF(OR($A496="",$B496=""),"",'MPTO_working_2-way'!E495)</f>
        <v>1.4938996836873024</v>
      </c>
      <c r="H496" s="44">
        <f>IF(OR($A496="",$B496=""),"",'OddsRatio_working_2-way'!M495)</f>
        <v>3.0275875100994072</v>
      </c>
      <c r="I496" s="44">
        <f>IF(OR($A496="",$B496=""),"",'OddsRatio_working_2-way'!N495)</f>
        <v>1.4931969619160719</v>
      </c>
      <c r="J496" s="44">
        <f>IF('Log_working_2-way'!$D495="","",A496^('Log_working_2-way'!$D495))</f>
        <v>3.0560796001049746</v>
      </c>
      <c r="K496" s="46">
        <f>IF('Log_working_2-way'!$D495="","",B496^('Log_working_2-way'!$D495))</f>
        <v>1.4863624929442267</v>
      </c>
      <c r="L496" s="53">
        <f t="shared" si="90"/>
        <v>0.33720930232558138</v>
      </c>
      <c r="M496" s="53">
        <f t="shared" si="91"/>
        <v>0.66279069767441856</v>
      </c>
      <c r="N496" s="54">
        <v>593</v>
      </c>
      <c r="O496" s="54">
        <f t="shared" si="92"/>
        <v>384.92982456140345</v>
      </c>
      <c r="P496" s="54">
        <f t="shared" si="93"/>
        <v>184.03448275862073</v>
      </c>
      <c r="Q496" s="54">
        <f t="shared" si="94"/>
        <v>408.96551724137936</v>
      </c>
      <c r="R496" s="54">
        <f t="shared" si="95"/>
        <v>208.07017543859649</v>
      </c>
      <c r="S496" s="55">
        <f t="shared" si="96"/>
        <v>-24.035692679975909</v>
      </c>
      <c r="T496" s="55">
        <f t="shared" si="97"/>
        <v>-24.035692679975767</v>
      </c>
      <c r="U496" t="s">
        <v>116</v>
      </c>
      <c r="V496" t="s">
        <v>122</v>
      </c>
      <c r="W496" t="s">
        <v>412</v>
      </c>
      <c r="X496" s="84" t="s">
        <v>521</v>
      </c>
    </row>
    <row r="497" spans="1:24" ht="15" x14ac:dyDescent="0.25">
      <c r="A497">
        <v>1.73</v>
      </c>
      <c r="B497">
        <v>2.15</v>
      </c>
      <c r="C497" s="20">
        <f t="shared" si="89"/>
        <v>4.3150961150692391E-2</v>
      </c>
      <c r="D497" s="44">
        <f>IF(OR($A497="",$B497=""),"",A497*'MPTO_working_2-way'!$G496)</f>
        <v>1.8046511627906978</v>
      </c>
      <c r="E497" s="46">
        <f>IF(OR($A497="",$B497=""),"",B497*'MPTO_working_2-way'!$G496)</f>
        <v>2.2427745664739884</v>
      </c>
      <c r="F497" s="44">
        <f>IF(OR($A497="",$B497=""),"",'MPTO_working_2-way'!D496)</f>
        <v>1.7970769416596208</v>
      </c>
      <c r="G497" s="46">
        <f>IF(OR($A497="",$B497=""),"",'MPTO_working_2-way'!E496)</f>
        <v>2.2545840278830127</v>
      </c>
      <c r="H497" s="44">
        <f>IF(OR($A497="",$B497=""),"",'OddsRatio_working_2-way'!M496)</f>
        <v>1.7967324574131842</v>
      </c>
      <c r="I497" s="44">
        <f>IF(OR($A497="",$B497=""),"",'OddsRatio_working_2-way'!N496)</f>
        <v>2.2551264740070716</v>
      </c>
      <c r="J497" s="44">
        <f>IF('Log_working_2-way'!$D496="","",A497^('Log_working_2-way'!$D496))</f>
        <v>1.7932714228219797</v>
      </c>
      <c r="K497" s="46">
        <f>IF('Log_working_2-way'!$D496="","",B497^('Log_working_2-way'!$D496))</f>
        <v>2.2606025771636125</v>
      </c>
      <c r="L497" s="53">
        <f t="shared" si="90"/>
        <v>0.5541237113402061</v>
      </c>
      <c r="M497" s="53">
        <f t="shared" si="91"/>
        <v>0.44587628865979384</v>
      </c>
      <c r="N497" s="54">
        <v>594</v>
      </c>
      <c r="O497" s="54">
        <f t="shared" si="92"/>
        <v>250.6473988439306</v>
      </c>
      <c r="P497" s="54">
        <f t="shared" si="93"/>
        <v>317.72093023255809</v>
      </c>
      <c r="Q497" s="54">
        <f t="shared" si="94"/>
        <v>276.27906976744185</v>
      </c>
      <c r="R497" s="54">
        <f t="shared" si="95"/>
        <v>343.3526011560694</v>
      </c>
      <c r="S497" s="55">
        <f t="shared" si="96"/>
        <v>-25.631670923511251</v>
      </c>
      <c r="T497" s="55">
        <f t="shared" si="97"/>
        <v>-25.631670923511308</v>
      </c>
      <c r="U497" t="s">
        <v>64</v>
      </c>
      <c r="V497" t="s">
        <v>126</v>
      </c>
      <c r="W497" t="s">
        <v>316</v>
      </c>
      <c r="X497" s="84" t="s">
        <v>521</v>
      </c>
    </row>
    <row r="498" spans="1:24" ht="15" x14ac:dyDescent="0.25">
      <c r="A498">
        <v>1.69</v>
      </c>
      <c r="B498">
        <v>2.21</v>
      </c>
      <c r="C498" s="20">
        <f t="shared" si="89"/>
        <v>4.4204664114166459E-2</v>
      </c>
      <c r="D498" s="44">
        <f>IF(OR($A498="",$B498=""),"",A498*'MPTO_working_2-way'!$G497)</f>
        <v>1.7647058823529413</v>
      </c>
      <c r="E498" s="46">
        <f>IF(OR($A498="",$B498=""),"",B498*'MPTO_working_2-way'!$G497)</f>
        <v>2.3076923076923079</v>
      </c>
      <c r="F498" s="44">
        <f>IF(OR($A498="",$B498=""),"",'MPTO_working_2-way'!D497)</f>
        <v>1.7555759242285367</v>
      </c>
      <c r="G498" s="46">
        <f>IF(OR($A498="",$B498=""),"",'MPTO_working_2-way'!E497)</f>
        <v>2.3234937323089366</v>
      </c>
      <c r="H498" s="44">
        <f>IF(OR($A498="",$B498=""),"",'OddsRatio_working_2-way'!M497)</f>
        <v>1.7551476239016437</v>
      </c>
      <c r="I498" s="44">
        <f>IF(OR($A498="",$B498=""),"",'OddsRatio_working_2-way'!N497)</f>
        <v>2.3242443839434617</v>
      </c>
      <c r="J498" s="44">
        <f>IF('Log_working_2-way'!$D497="","",A498^('Log_working_2-way'!$D497))</f>
        <v>1.7509739490156586</v>
      </c>
      <c r="K498" s="46">
        <f>IF('Log_working_2-way'!$D497="","",B498^('Log_working_2-way'!$D497))</f>
        <v>2.3316041139779355</v>
      </c>
      <c r="L498" s="53">
        <f t="shared" si="90"/>
        <v>0.56666666666666665</v>
      </c>
      <c r="M498" s="53">
        <f t="shared" si="91"/>
        <v>0.43333333333333329</v>
      </c>
      <c r="N498" s="54">
        <v>595</v>
      </c>
      <c r="O498" s="54">
        <f t="shared" si="92"/>
        <v>242.92899408284023</v>
      </c>
      <c r="P498" s="54">
        <f t="shared" si="93"/>
        <v>325.76923076923077</v>
      </c>
      <c r="Q498" s="54">
        <f t="shared" si="94"/>
        <v>269.23076923076923</v>
      </c>
      <c r="R498" s="54">
        <f t="shared" si="95"/>
        <v>352.07100591715977</v>
      </c>
      <c r="S498" s="55">
        <f t="shared" si="96"/>
        <v>-26.301775147928993</v>
      </c>
      <c r="T498" s="55">
        <f t="shared" si="97"/>
        <v>-26.301775147928993</v>
      </c>
      <c r="U498" t="s">
        <v>66</v>
      </c>
      <c r="V498" t="s">
        <v>164</v>
      </c>
      <c r="W498" t="s">
        <v>316</v>
      </c>
      <c r="X498" s="84" t="s">
        <v>521</v>
      </c>
    </row>
    <row r="499" spans="1:24" ht="15" x14ac:dyDescent="0.25">
      <c r="A499">
        <v>1.76</v>
      </c>
      <c r="B499">
        <v>2.11</v>
      </c>
      <c r="C499" s="20">
        <f t="shared" si="89"/>
        <v>4.2115467470917878E-2</v>
      </c>
      <c r="D499" s="44">
        <f>IF(OR($A499="",$B499=""),"",A499*'MPTO_working_2-way'!$G498)</f>
        <v>1.8341232227488156</v>
      </c>
      <c r="E499" s="46">
        <f>IF(OR($A499="",$B499=""),"",B499*'MPTO_working_2-way'!$G498)</f>
        <v>2.1988636363636367</v>
      </c>
      <c r="F499" s="44">
        <f>IF(OR($A499="",$B499=""),"",'MPTO_working_2-way'!D498)</f>
        <v>1.8277389506841228</v>
      </c>
      <c r="G499" s="46">
        <f>IF(OR($A499="",$B499=""),"",'MPTO_working_2-way'!E498)</f>
        <v>2.208110357949816</v>
      </c>
      <c r="H499" s="44">
        <f>IF(OR($A499="",$B499=""),"",'OddsRatio_working_2-way'!M498)</f>
        <v>1.82745675698775</v>
      </c>
      <c r="I499" s="44">
        <f>IF(OR($A499="",$B499=""),"",'OddsRatio_working_2-way'!N498)</f>
        <v>2.208522368758425</v>
      </c>
      <c r="J499" s="44">
        <f>IF('Log_working_2-way'!$D498="","",A499^('Log_working_2-way'!$D498))</f>
        <v>1.8245405741311078</v>
      </c>
      <c r="K499" s="46">
        <f>IF('Log_working_2-way'!$D498="","",B499^('Log_working_2-way'!$D498))</f>
        <v>2.2127965940954506</v>
      </c>
      <c r="L499" s="53">
        <f t="shared" si="90"/>
        <v>0.54521963824289399</v>
      </c>
      <c r="M499" s="53">
        <f t="shared" si="91"/>
        <v>0.4547803617571059</v>
      </c>
      <c r="N499" s="54">
        <v>596</v>
      </c>
      <c r="O499" s="54">
        <f t="shared" si="92"/>
        <v>257.36363636363643</v>
      </c>
      <c r="P499" s="54">
        <f t="shared" si="93"/>
        <v>313.53554502369667</v>
      </c>
      <c r="Q499" s="54">
        <f t="shared" si="94"/>
        <v>282.46445497630333</v>
      </c>
      <c r="R499" s="54">
        <f t="shared" si="95"/>
        <v>338.63636363636368</v>
      </c>
      <c r="S499" s="55">
        <f t="shared" si="96"/>
        <v>-25.100818612666899</v>
      </c>
      <c r="T499" s="55">
        <f t="shared" si="97"/>
        <v>-25.100818612667013</v>
      </c>
      <c r="U499" t="s">
        <v>383</v>
      </c>
      <c r="V499" t="s">
        <v>332</v>
      </c>
      <c r="W499" t="s">
        <v>413</v>
      </c>
      <c r="X499" s="84" t="s">
        <v>522</v>
      </c>
    </row>
    <row r="500" spans="1:24" ht="15" x14ac:dyDescent="0.25">
      <c r="A500">
        <v>1.59</v>
      </c>
      <c r="B500">
        <v>2.42</v>
      </c>
      <c r="C500" s="20">
        <f t="shared" si="89"/>
        <v>4.21539581059307E-2</v>
      </c>
      <c r="D500" s="44">
        <f>IF(OR($A500="",$B500=""),"",A500*'MPTO_working_2-way'!$G499)</f>
        <v>1.6570247933884299</v>
      </c>
      <c r="E500" s="46">
        <f>IF(OR($A500="",$B500=""),"",B500*'MPTO_working_2-way'!$G499)</f>
        <v>2.5220125786163523</v>
      </c>
      <c r="F500" s="44">
        <f>IF(OR($A500="",$B500=""),"",'MPTO_working_2-way'!D499)</f>
        <v>1.6451323271623415</v>
      </c>
      <c r="G500" s="46">
        <f>IF(OR($A500="",$B500=""),"",'MPTO_working_2-way'!E499)</f>
        <v>2.5500695871164427</v>
      </c>
      <c r="H500" s="44">
        <f>IF(OR($A500="",$B500=""),"",'OddsRatio_working_2-way'!M499)</f>
        <v>1.6445874321971223</v>
      </c>
      <c r="I500" s="44">
        <f>IF(OR($A500="",$B500=""),"",'OddsRatio_working_2-way'!N499)</f>
        <v>2.5513799215591741</v>
      </c>
      <c r="J500" s="44">
        <f>IF('Log_working_2-way'!$D499="","",A500^('Log_working_2-way'!$D499))</f>
        <v>1.6391536337391139</v>
      </c>
      <c r="K500" s="46">
        <f>IF('Log_working_2-way'!$D499="","",B500^('Log_working_2-way'!$D499))</f>
        <v>2.5645690601012014</v>
      </c>
      <c r="L500" s="53">
        <f t="shared" si="90"/>
        <v>0.60349127182044882</v>
      </c>
      <c r="M500" s="53">
        <f t="shared" si="91"/>
        <v>0.39650872817955113</v>
      </c>
      <c r="N500" s="54">
        <v>597</v>
      </c>
      <c r="O500" s="54">
        <f t="shared" si="92"/>
        <v>221.52830188679246</v>
      </c>
      <c r="P500" s="54">
        <f t="shared" si="93"/>
        <v>350.30578512396693</v>
      </c>
      <c r="Q500" s="54">
        <f t="shared" si="94"/>
        <v>246.69421487603307</v>
      </c>
      <c r="R500" s="54">
        <f t="shared" si="95"/>
        <v>375.47169811320754</v>
      </c>
      <c r="S500" s="55">
        <f t="shared" si="96"/>
        <v>-25.16591298924061</v>
      </c>
      <c r="T500" s="55">
        <f t="shared" si="97"/>
        <v>-25.16591298924061</v>
      </c>
      <c r="U500" t="s">
        <v>327</v>
      </c>
      <c r="V500" t="s">
        <v>378</v>
      </c>
      <c r="W500" t="s">
        <v>413</v>
      </c>
      <c r="X500" s="84" t="s">
        <v>522</v>
      </c>
    </row>
    <row r="501" spans="1:24" ht="15" x14ac:dyDescent="0.25">
      <c r="A501">
        <v>2.0099999999999998</v>
      </c>
      <c r="B501">
        <v>1.85</v>
      </c>
      <c r="C501" s="20">
        <f t="shared" si="89"/>
        <v>3.80529783514858E-2</v>
      </c>
      <c r="D501" s="44">
        <f>IF(OR($A501="",$B501=""),"",A501*'MPTO_working_2-way'!$G500)</f>
        <v>2.086486486486486</v>
      </c>
      <c r="E501" s="46">
        <f>IF(OR($A501="",$B501=""),"",B501*'MPTO_working_2-way'!$G500)</f>
        <v>1.9203980099502489</v>
      </c>
      <c r="F501" s="44">
        <f>IF(OR($A501="",$B501=""),"",'MPTO_working_2-way'!D500)</f>
        <v>2.0899255304201207</v>
      </c>
      <c r="G501" s="46">
        <f>IF(OR($A501="",$B501=""),"",'MPTO_working_2-way'!E500)</f>
        <v>1.9174938764986464</v>
      </c>
      <c r="H501" s="44">
        <f>IF(OR($A501="",$B501=""),"",'OddsRatio_working_2-way'!M500)</f>
        <v>2.0900620597551534</v>
      </c>
      <c r="I501" s="44">
        <f>IF(OR($A501="",$B501=""),"",'OddsRatio_working_2-way'!N500)</f>
        <v>1.91737896118008</v>
      </c>
      <c r="J501" s="44">
        <f>IF('Log_working_2-way'!$D500="","",A501^('Log_working_2-way'!$D500))</f>
        <v>2.0916381493676872</v>
      </c>
      <c r="K501" s="46">
        <f>IF('Log_working_2-way'!$D500="","",B501^('Log_working_2-way'!$D500))</f>
        <v>1.9160544641822177</v>
      </c>
      <c r="L501" s="53">
        <f t="shared" si="90"/>
        <v>0.47927461139896382</v>
      </c>
      <c r="M501" s="53">
        <f t="shared" si="91"/>
        <v>0.52072538860103623</v>
      </c>
      <c r="N501" s="54">
        <v>598</v>
      </c>
      <c r="O501" s="54">
        <f t="shared" si="92"/>
        <v>300.48756218905464</v>
      </c>
      <c r="P501" s="54">
        <f t="shared" si="93"/>
        <v>274.75675675675672</v>
      </c>
      <c r="Q501" s="54">
        <f t="shared" si="94"/>
        <v>323.24324324324317</v>
      </c>
      <c r="R501" s="54">
        <f t="shared" si="95"/>
        <v>297.5124378109453</v>
      </c>
      <c r="S501" s="55">
        <f t="shared" si="96"/>
        <v>-22.755681054188528</v>
      </c>
      <c r="T501" s="55">
        <f t="shared" si="97"/>
        <v>-22.755681054188585</v>
      </c>
      <c r="U501" t="s">
        <v>403</v>
      </c>
      <c r="V501" t="s">
        <v>334</v>
      </c>
      <c r="W501" t="s">
        <v>413</v>
      </c>
      <c r="X501" s="84" t="s">
        <v>522</v>
      </c>
    </row>
    <row r="502" spans="1:24" ht="15" x14ac:dyDescent="0.25">
      <c r="A502">
        <v>1.57</v>
      </c>
      <c r="B502">
        <v>2.46</v>
      </c>
      <c r="C502" s="20">
        <f t="shared" si="89"/>
        <v>4.3446740199886147E-2</v>
      </c>
      <c r="D502" s="44">
        <f>IF(OR($A502="",$B502=""),"",A502*'MPTO_working_2-way'!$G501)</f>
        <v>1.6382113821138213</v>
      </c>
      <c r="E502" s="46">
        <f>IF(OR($A502="",$B502=""),"",B502*'MPTO_working_2-way'!$G501)</f>
        <v>2.5668789808917198</v>
      </c>
      <c r="F502" s="44">
        <f>IF(OR($A502="",$B502=""),"",'MPTO_working_2-way'!D501)</f>
        <v>1.6254366398720594</v>
      </c>
      <c r="G502" s="46">
        <f>IF(OR($A502="",$B502=""),"",'MPTO_working_2-way'!E501)</f>
        <v>2.5988829823026718</v>
      </c>
      <c r="H502" s="44">
        <f>IF(OR($A502="",$B502=""),"",'OddsRatio_working_2-way'!M501)</f>
        <v>1.6248287436603006</v>
      </c>
      <c r="I502" s="44">
        <f>IF(OR($A502="",$B502=""),"",'OddsRatio_working_2-way'!N501)</f>
        <v>2.6004385363930509</v>
      </c>
      <c r="J502" s="44">
        <f>IF('Log_working_2-way'!$D501="","",A502^('Log_working_2-way'!$D501))</f>
        <v>1.6189851139629738</v>
      </c>
      <c r="K502" s="46">
        <f>IF('Log_working_2-way'!$D501="","",B502^('Log_working_2-way'!$D501))</f>
        <v>2.6155477368379438</v>
      </c>
      <c r="L502" s="53">
        <f t="shared" si="90"/>
        <v>0.61042183622828772</v>
      </c>
      <c r="M502" s="53">
        <f t="shared" si="91"/>
        <v>0.38957816377171217</v>
      </c>
      <c r="N502" s="54">
        <v>599</v>
      </c>
      <c r="O502" s="54">
        <f t="shared" si="92"/>
        <v>217.47133757961785</v>
      </c>
      <c r="P502" s="54">
        <f t="shared" si="93"/>
        <v>355.5040650406504</v>
      </c>
      <c r="Q502" s="54">
        <f t="shared" si="94"/>
        <v>243.4959349593496</v>
      </c>
      <c r="R502" s="54">
        <f t="shared" si="95"/>
        <v>381.52866242038215</v>
      </c>
      <c r="S502" s="55">
        <f t="shared" si="96"/>
        <v>-26.024597379731745</v>
      </c>
      <c r="T502" s="55">
        <f t="shared" si="97"/>
        <v>-26.024597379731745</v>
      </c>
      <c r="U502" t="s">
        <v>380</v>
      </c>
      <c r="V502" t="s">
        <v>379</v>
      </c>
      <c r="W502" t="s">
        <v>413</v>
      </c>
      <c r="X502" s="84" t="s">
        <v>522</v>
      </c>
    </row>
    <row r="503" spans="1:24" ht="15" x14ac:dyDescent="0.25">
      <c r="A503">
        <v>1.25</v>
      </c>
      <c r="B503">
        <v>4.2</v>
      </c>
      <c r="C503" s="20">
        <f t="shared" si="89"/>
        <v>3.8095238095238182E-2</v>
      </c>
      <c r="D503" s="44">
        <f>IF(OR($A503="",$B503=""),"",A503*'MPTO_working_2-way'!$G502)</f>
        <v>1.2976190476190477</v>
      </c>
      <c r="E503" s="46">
        <f>IF(OR($A503="",$B503=""),"",B503*'MPTO_working_2-way'!$G502)</f>
        <v>4.3600000000000003</v>
      </c>
      <c r="F503" s="44">
        <f>IF(OR($A503="",$B503=""),"",'MPTO_working_2-way'!D502)</f>
        <v>1.2804878048780488</v>
      </c>
      <c r="G503" s="46">
        <f>IF(OR($A503="",$B503=""),"",'MPTO_working_2-way'!E502)</f>
        <v>4.5652173913043486</v>
      </c>
      <c r="H503" s="44">
        <f>IF(OR($A503="",$B503=""),"",'OddsRatio_working_2-way'!M502)</f>
        <v>1.2795084971874737</v>
      </c>
      <c r="I503" s="44">
        <f>IF(OR($A503="",$B503=""),"",'OddsRatio_working_2-way'!N502)</f>
        <v>4.5777087639996656</v>
      </c>
      <c r="J503" s="44">
        <f>IF('Log_working_2-way'!$D502="","",A503^('Log_working_2-way'!$D502))</f>
        <v>1.2714031532785894</v>
      </c>
      <c r="K503" s="46">
        <f>IF('Log_working_2-way'!$D502="","",B503^('Log_working_2-way'!$D502))</f>
        <v>4.6845555694419296</v>
      </c>
      <c r="L503" s="53">
        <f t="shared" si="90"/>
        <v>0.77064220183486232</v>
      </c>
      <c r="M503" s="53">
        <f t="shared" si="91"/>
        <v>0.2293577981651376</v>
      </c>
      <c r="N503" s="54">
        <v>600</v>
      </c>
      <c r="O503" s="54">
        <f t="shared" si="92"/>
        <v>120</v>
      </c>
      <c r="P503" s="54">
        <f t="shared" si="93"/>
        <v>457.14285714285711</v>
      </c>
      <c r="Q503" s="54">
        <f t="shared" si="94"/>
        <v>142.85714285714286</v>
      </c>
      <c r="R503" s="54">
        <f t="shared" si="95"/>
        <v>480</v>
      </c>
      <c r="S503" s="55">
        <f t="shared" si="96"/>
        <v>-22.857142857142861</v>
      </c>
      <c r="T503" s="55">
        <f t="shared" si="97"/>
        <v>-22.85714285714289</v>
      </c>
      <c r="U503" t="s">
        <v>341</v>
      </c>
      <c r="V503" t="s">
        <v>319</v>
      </c>
      <c r="W503" t="s">
        <v>410</v>
      </c>
      <c r="X503" s="84" t="s">
        <v>522</v>
      </c>
    </row>
    <row r="504" spans="1:24" ht="15" x14ac:dyDescent="0.25">
      <c r="A504">
        <v>1.78</v>
      </c>
      <c r="B504">
        <v>2.14</v>
      </c>
      <c r="C504" s="20">
        <f t="shared" si="89"/>
        <v>2.908747243515708E-2</v>
      </c>
      <c r="D504" s="44">
        <f>IF(OR($A504="",$B504=""),"",A504*'MPTO_working_2-way'!$G503)</f>
        <v>1.8317757009345796</v>
      </c>
      <c r="E504" s="46">
        <f>IF(OR($A504="",$B504=""),"",B504*'MPTO_working_2-way'!$G503)</f>
        <v>2.2022471910112364</v>
      </c>
      <c r="F504" s="44">
        <f>IF(OR($A504="",$B504=""),"",'MPTO_working_2-way'!D503)</f>
        <v>1.8273049985608751</v>
      </c>
      <c r="G504" s="46">
        <f>IF(OR($A504="",$B504=""),"",'MPTO_working_2-way'!E503)</f>
        <v>2.2087440565928333</v>
      </c>
      <c r="H504" s="44">
        <f>IF(OR($A504="",$B504=""),"",'OddsRatio_working_2-way'!M503)</f>
        <v>1.8271701918685113</v>
      </c>
      <c r="I504" s="44">
        <f>IF(OR($A504="",$B504=""),"",'OddsRatio_working_2-way'!N503)</f>
        <v>2.2089410496539781</v>
      </c>
      <c r="J504" s="44">
        <f>IF('Log_working_2-way'!$D503="","",A504^('Log_working_2-way'!$D503))</f>
        <v>1.8251471689098502</v>
      </c>
      <c r="K504" s="46">
        <f>IF('Log_working_2-way'!$D503="","",B504^('Log_working_2-way'!$D503))</f>
        <v>2.2119050245559748</v>
      </c>
      <c r="L504" s="53">
        <f t="shared" si="90"/>
        <v>0.54591836734693866</v>
      </c>
      <c r="M504" s="53">
        <f t="shared" si="91"/>
        <v>0.45408163265306112</v>
      </c>
      <c r="N504" s="54">
        <v>601</v>
      </c>
      <c r="O504" s="54">
        <f t="shared" si="92"/>
        <v>263.35955056179773</v>
      </c>
      <c r="P504" s="54">
        <f t="shared" si="93"/>
        <v>320.15887850467294</v>
      </c>
      <c r="Q504" s="54">
        <f t="shared" si="94"/>
        <v>280.84112149532712</v>
      </c>
      <c r="R504" s="54">
        <f t="shared" si="95"/>
        <v>337.64044943820227</v>
      </c>
      <c r="S504" s="55">
        <f t="shared" si="96"/>
        <v>-17.481570933529383</v>
      </c>
      <c r="T504" s="55">
        <f t="shared" si="97"/>
        <v>-17.481570933529326</v>
      </c>
      <c r="U504" t="s">
        <v>342</v>
      </c>
      <c r="V504" t="s">
        <v>336</v>
      </c>
      <c r="W504" t="s">
        <v>410</v>
      </c>
      <c r="X504" s="84" t="s">
        <v>522</v>
      </c>
    </row>
    <row r="505" spans="1:24" ht="15" x14ac:dyDescent="0.25">
      <c r="A505">
        <v>1.71</v>
      </c>
      <c r="B505">
        <v>2.2200000000000002</v>
      </c>
      <c r="C505" s="20">
        <f t="shared" si="89"/>
        <v>3.5245772087877381E-2</v>
      </c>
      <c r="D505" s="44">
        <f>IF(OR($A505="",$B505=""),"",A505*'MPTO_working_2-way'!$G504)</f>
        <v>1.7702702702702702</v>
      </c>
      <c r="E505" s="46">
        <f>IF(OR($A505="",$B505=""),"",B505*'MPTO_working_2-way'!$G504)</f>
        <v>2.2982456140350882</v>
      </c>
      <c r="F505" s="44">
        <f>IF(OR($A505="",$B505=""),"",'MPTO_working_2-way'!D504)</f>
        <v>1.7631322279503969</v>
      </c>
      <c r="G505" s="46">
        <f>IF(OR($A505="",$B505=""),"",'MPTO_working_2-way'!E504)</f>
        <v>2.3103888990323171</v>
      </c>
      <c r="H505" s="44">
        <f>IF(OR($A505="",$B505=""),"",'OddsRatio_working_2-way'!M504)</f>
        <v>1.7628677559805201</v>
      </c>
      <c r="I505" s="44">
        <f>IF(OR($A505="",$B505=""),"",'OddsRatio_working_2-way'!N504)</f>
        <v>2.310843186332725</v>
      </c>
      <c r="J505" s="44">
        <f>IF('Log_working_2-way'!$D504="","",A505^('Log_working_2-way'!$D504))</f>
        <v>1.7596240997267032</v>
      </c>
      <c r="K505" s="46">
        <f>IF('Log_working_2-way'!$D504="","",B505^('Log_working_2-way'!$D504))</f>
        <v>2.3164405926032319</v>
      </c>
      <c r="L505" s="53">
        <f t="shared" si="90"/>
        <v>0.56488549618320616</v>
      </c>
      <c r="M505" s="53">
        <f t="shared" si="91"/>
        <v>0.43511450381679379</v>
      </c>
      <c r="N505" s="54">
        <v>602</v>
      </c>
      <c r="O505" s="54">
        <f t="shared" si="92"/>
        <v>249.95321637426903</v>
      </c>
      <c r="P505" s="54">
        <f t="shared" si="93"/>
        <v>330.82882882882882</v>
      </c>
      <c r="Q505" s="54">
        <f t="shared" si="94"/>
        <v>271.17117117117112</v>
      </c>
      <c r="R505" s="54">
        <f t="shared" si="95"/>
        <v>352.046783625731</v>
      </c>
      <c r="S505" s="55">
        <f t="shared" si="96"/>
        <v>-21.217954796902092</v>
      </c>
      <c r="T505" s="55">
        <f t="shared" si="97"/>
        <v>-21.217954796902177</v>
      </c>
      <c r="U505" t="s">
        <v>388</v>
      </c>
      <c r="V505" t="s">
        <v>352</v>
      </c>
      <c r="W505" t="s">
        <v>411</v>
      </c>
      <c r="X505" s="84" t="s">
        <v>522</v>
      </c>
    </row>
    <row r="506" spans="1:24" ht="15" x14ac:dyDescent="0.25">
      <c r="A506">
        <v>1.88</v>
      </c>
      <c r="B506">
        <v>2</v>
      </c>
      <c r="C506" s="20">
        <f t="shared" si="89"/>
        <v>3.1914893617021267E-2</v>
      </c>
      <c r="D506" s="44">
        <f>IF(OR($A506="",$B506=""),"",A506*'MPTO_working_2-way'!$G505)</f>
        <v>1.94</v>
      </c>
      <c r="E506" s="46">
        <f>IF(OR($A506="",$B506=""),"",B506*'MPTO_working_2-way'!$G505)</f>
        <v>2.0638297872340425</v>
      </c>
      <c r="F506" s="44">
        <f>IF(OR($A506="",$B506=""),"",'MPTO_working_2-way'!D505)</f>
        <v>1.9381443298969072</v>
      </c>
      <c r="G506" s="46">
        <f>IF(OR($A506="",$B506=""),"",'MPTO_working_2-way'!E505)</f>
        <v>2.0659340659340657</v>
      </c>
      <c r="H506" s="44">
        <f>IF(OR($A506="",$B506=""),"",'OddsRatio_working_2-way'!M505)</f>
        <v>1.9380831519646857</v>
      </c>
      <c r="I506" s="44">
        <f>IF(OR($A506="",$B506=""),"",'OddsRatio_working_2-way'!N505)</f>
        <v>2.0660035817780522</v>
      </c>
      <c r="J506" s="44">
        <f>IF('Log_working_2-way'!$D505="","",A506^('Log_working_2-way'!$D505))</f>
        <v>1.9372406373367297</v>
      </c>
      <c r="K506" s="46">
        <f>IF('Log_working_2-way'!$D505="","",B506^('Log_working_2-way'!$D505))</f>
        <v>2.0669618454035223</v>
      </c>
      <c r="L506" s="53">
        <f t="shared" si="90"/>
        <v>0.51546391752577325</v>
      </c>
      <c r="M506" s="53">
        <f t="shared" si="91"/>
        <v>0.4845360824742268</v>
      </c>
      <c r="N506" s="54">
        <v>603</v>
      </c>
      <c r="O506" s="54">
        <f t="shared" si="92"/>
        <v>282.25531914893611</v>
      </c>
      <c r="P506" s="54">
        <f t="shared" si="93"/>
        <v>301.5</v>
      </c>
      <c r="Q506" s="54">
        <f t="shared" si="94"/>
        <v>301.5</v>
      </c>
      <c r="R506" s="54">
        <f t="shared" si="95"/>
        <v>320.74468085106383</v>
      </c>
      <c r="S506" s="55">
        <f t="shared" si="96"/>
        <v>-19.24468085106389</v>
      </c>
      <c r="T506" s="55">
        <f t="shared" si="97"/>
        <v>-19.244680851063833</v>
      </c>
      <c r="U506" t="s">
        <v>347</v>
      </c>
      <c r="V506" t="s">
        <v>389</v>
      </c>
      <c r="W506" t="s">
        <v>411</v>
      </c>
      <c r="X506" s="84" t="s">
        <v>522</v>
      </c>
    </row>
    <row r="507" spans="1:24" ht="15" x14ac:dyDescent="0.25">
      <c r="A507">
        <v>1.77</v>
      </c>
      <c r="B507">
        <v>2.13</v>
      </c>
      <c r="C507" s="20">
        <f t="shared" si="89"/>
        <v>3.4455319487546765E-2</v>
      </c>
      <c r="D507" s="44">
        <f>IF(OR($A507="",$B507=""),"",A507*'MPTO_working_2-way'!$G506)</f>
        <v>1.8309859154929577</v>
      </c>
      <c r="E507" s="46">
        <f>IF(OR($A507="",$B507=""),"",B507*'MPTO_working_2-way'!$G506)</f>
        <v>2.2033898305084745</v>
      </c>
      <c r="F507" s="44">
        <f>IF(OR($A507="",$B507=""),"",'MPTO_working_2-way'!D506)</f>
        <v>1.8256700806275876</v>
      </c>
      <c r="G507" s="46">
        <f>IF(OR($A507="",$B507=""),"",'MPTO_working_2-way'!E506)</f>
        <v>2.2111375032990233</v>
      </c>
      <c r="H507" s="44">
        <f>IF(OR($A507="",$B507=""),"",'OddsRatio_working_2-way'!M506)</f>
        <v>1.8254792118542653</v>
      </c>
      <c r="I507" s="44">
        <f>IF(OR($A507="",$B507=""),"",'OddsRatio_working_2-way'!N506)</f>
        <v>2.2114175446692466</v>
      </c>
      <c r="J507" s="44">
        <f>IF('Log_working_2-way'!$D506="","",A507^('Log_working_2-way'!$D506))</f>
        <v>1.8230645208160881</v>
      </c>
      <c r="K507" s="46">
        <f>IF('Log_working_2-way'!$D506="","",B507^('Log_working_2-way'!$D506))</f>
        <v>2.2149715784230573</v>
      </c>
      <c r="L507" s="53">
        <f t="shared" si="90"/>
        <v>0.5461538461538461</v>
      </c>
      <c r="M507" s="53">
        <f t="shared" si="91"/>
        <v>0.45384615384615384</v>
      </c>
      <c r="N507" s="54">
        <v>604</v>
      </c>
      <c r="O507" s="54">
        <f t="shared" si="92"/>
        <v>262.75706214689262</v>
      </c>
      <c r="P507" s="54">
        <f t="shared" si="93"/>
        <v>320.43192488262912</v>
      </c>
      <c r="Q507" s="54">
        <f t="shared" si="94"/>
        <v>283.56807511737088</v>
      </c>
      <c r="R507" s="54">
        <f t="shared" si="95"/>
        <v>341.24293785310738</v>
      </c>
      <c r="S507" s="55">
        <f t="shared" si="96"/>
        <v>-20.811012970478259</v>
      </c>
      <c r="T507" s="55">
        <f t="shared" si="97"/>
        <v>-20.811012970478259</v>
      </c>
      <c r="U507" t="s">
        <v>322</v>
      </c>
      <c r="V507" t="s">
        <v>393</v>
      </c>
      <c r="W507" t="s">
        <v>411</v>
      </c>
      <c r="X507" s="84" t="s">
        <v>522</v>
      </c>
    </row>
    <row r="508" spans="1:24" ht="15" x14ac:dyDescent="0.25">
      <c r="A508">
        <v>1.77</v>
      </c>
      <c r="B508">
        <v>2.13</v>
      </c>
      <c r="C508" s="20">
        <f t="shared" si="89"/>
        <v>3.4455319487546765E-2</v>
      </c>
      <c r="D508" s="44">
        <f>IF(OR($A508="",$B508=""),"",A508*'MPTO_working_2-way'!$G507)</f>
        <v>1.8309859154929577</v>
      </c>
      <c r="E508" s="46">
        <f>IF(OR($A508="",$B508=""),"",B508*'MPTO_working_2-way'!$G507)</f>
        <v>2.2033898305084745</v>
      </c>
      <c r="F508" s="44">
        <f>IF(OR($A508="",$B508=""),"",'MPTO_working_2-way'!D507)</f>
        <v>1.8256700806275876</v>
      </c>
      <c r="G508" s="46">
        <f>IF(OR($A508="",$B508=""),"",'MPTO_working_2-way'!E507)</f>
        <v>2.2111375032990233</v>
      </c>
      <c r="H508" s="44">
        <f>IF(OR($A508="",$B508=""),"",'OddsRatio_working_2-way'!M507)</f>
        <v>1.8254792118542653</v>
      </c>
      <c r="I508" s="44">
        <f>IF(OR($A508="",$B508=""),"",'OddsRatio_working_2-way'!N507)</f>
        <v>2.2114175446692466</v>
      </c>
      <c r="J508" s="44">
        <f>IF('Log_working_2-way'!$D507="","",A508^('Log_working_2-way'!$D507))</f>
        <v>1.8230645208160881</v>
      </c>
      <c r="K508" s="46">
        <f>IF('Log_working_2-way'!$D507="","",B508^('Log_working_2-way'!$D507))</f>
        <v>2.2149715784230573</v>
      </c>
      <c r="L508" s="53">
        <f t="shared" si="90"/>
        <v>0.5461538461538461</v>
      </c>
      <c r="M508" s="53">
        <f t="shared" si="91"/>
        <v>0.45384615384615384</v>
      </c>
      <c r="N508" s="54">
        <v>605</v>
      </c>
      <c r="O508" s="54">
        <f t="shared" si="92"/>
        <v>263.19209039548019</v>
      </c>
      <c r="P508" s="54">
        <f t="shared" si="93"/>
        <v>320.96244131455393</v>
      </c>
      <c r="Q508" s="54">
        <f t="shared" si="94"/>
        <v>284.03755868544602</v>
      </c>
      <c r="R508" s="54">
        <f t="shared" si="95"/>
        <v>341.80790960451981</v>
      </c>
      <c r="S508" s="55">
        <f t="shared" si="96"/>
        <v>-20.845468289965822</v>
      </c>
      <c r="T508" s="55">
        <f t="shared" si="97"/>
        <v>-20.845468289965879</v>
      </c>
      <c r="U508" t="s">
        <v>351</v>
      </c>
      <c r="V508" t="s">
        <v>392</v>
      </c>
      <c r="W508" t="s">
        <v>411</v>
      </c>
      <c r="X508" s="84" t="s">
        <v>522</v>
      </c>
    </row>
    <row r="509" spans="1:24" ht="15" x14ac:dyDescent="0.25">
      <c r="A509">
        <v>2.2999999999999998</v>
      </c>
      <c r="B509">
        <v>1.67</v>
      </c>
      <c r="C509" s="20">
        <f t="shared" si="89"/>
        <v>3.3585003905233002E-2</v>
      </c>
      <c r="D509" s="44">
        <f>IF(OR($A509="",$B509=""),"",A509*'MPTO_working_2-way'!$G508)</f>
        <v>2.3772455089820359</v>
      </c>
      <c r="E509" s="46">
        <f>IF(OR($A509="",$B509=""),"",B509*'MPTO_working_2-way'!$G508)</f>
        <v>1.7260869565217389</v>
      </c>
      <c r="F509" s="44">
        <f>IF(OR($A509="",$B509=""),"",'MPTO_working_2-way'!D508)</f>
        <v>2.3924011211460603</v>
      </c>
      <c r="G509" s="46">
        <f>IF(OR($A509="",$B509=""),"",'MPTO_working_2-way'!E508)</f>
        <v>1.7181838514873629</v>
      </c>
      <c r="H509" s="44">
        <f>IF(OR($A509="",$B509=""),"",'OddsRatio_working_2-way'!M508)</f>
        <v>2.3929459815307572</v>
      </c>
      <c r="I509" s="44">
        <f>IF(OR($A509="",$B509=""),"",'OddsRatio_working_2-way'!N508)</f>
        <v>1.7179029289427752</v>
      </c>
      <c r="J509" s="44">
        <f>IF('Log_working_2-way'!$D508="","",A509^('Log_working_2-way'!$D508))</f>
        <v>2.399943779582375</v>
      </c>
      <c r="K509" s="46">
        <f>IF('Log_working_2-way'!$D508="","",B509^('Log_working_2-way'!$D508))</f>
        <v>1.7143143993241288</v>
      </c>
      <c r="L509" s="53">
        <f t="shared" si="90"/>
        <v>0.42065491183879095</v>
      </c>
      <c r="M509" s="53">
        <f t="shared" si="91"/>
        <v>0.57934508816120911</v>
      </c>
      <c r="N509" s="54">
        <v>606</v>
      </c>
      <c r="O509" s="54">
        <f t="shared" si="92"/>
        <v>342.52173913043481</v>
      </c>
      <c r="P509" s="54">
        <f t="shared" si="93"/>
        <v>243.12574850299401</v>
      </c>
      <c r="Q509" s="54">
        <f t="shared" si="94"/>
        <v>362.87425149700601</v>
      </c>
      <c r="R509" s="54">
        <f t="shared" si="95"/>
        <v>263.47826086956525</v>
      </c>
      <c r="S509" s="55">
        <f t="shared" si="96"/>
        <v>-20.352512366571204</v>
      </c>
      <c r="T509" s="55">
        <f t="shared" si="97"/>
        <v>-20.352512366571233</v>
      </c>
      <c r="U509" t="s">
        <v>87</v>
      </c>
      <c r="V509" t="s">
        <v>46</v>
      </c>
      <c r="W509" t="s">
        <v>444</v>
      </c>
      <c r="X509" s="84" t="s">
        <v>522</v>
      </c>
    </row>
    <row r="510" spans="1:24" ht="15" x14ac:dyDescent="0.25">
      <c r="A510">
        <v>2.2200000000000002</v>
      </c>
      <c r="B510">
        <v>1.71</v>
      </c>
      <c r="C510" s="20">
        <f t="shared" si="89"/>
        <v>3.5245772087877381E-2</v>
      </c>
      <c r="D510" s="44">
        <f>IF(OR($A510="",$B510=""),"",A510*'MPTO_working_2-way'!$G509)</f>
        <v>2.2982456140350882</v>
      </c>
      <c r="E510" s="46">
        <f>IF(OR($A510="",$B510=""),"",B510*'MPTO_working_2-way'!$G509)</f>
        <v>1.7702702702702702</v>
      </c>
      <c r="F510" s="44">
        <f>IF(OR($A510="",$B510=""),"",'MPTO_working_2-way'!D509)</f>
        <v>2.3103888990323171</v>
      </c>
      <c r="G510" s="46">
        <f>IF(OR($A510="",$B510=""),"",'MPTO_working_2-way'!E509)</f>
        <v>1.7631322279503969</v>
      </c>
      <c r="H510" s="44">
        <f>IF(OR($A510="",$B510=""),"",'OddsRatio_working_2-way'!M509)</f>
        <v>2.310843186332725</v>
      </c>
      <c r="I510" s="44">
        <f>IF(OR($A510="",$B510=""),"",'OddsRatio_working_2-way'!N509)</f>
        <v>1.7628677559805201</v>
      </c>
      <c r="J510" s="44">
        <f>IF('Log_working_2-way'!$D509="","",A510^('Log_working_2-way'!$D509))</f>
        <v>2.3164405926032319</v>
      </c>
      <c r="K510" s="46">
        <f>IF('Log_working_2-way'!$D509="","",B510^('Log_working_2-way'!$D509))</f>
        <v>1.7596240997267032</v>
      </c>
      <c r="L510" s="53">
        <f t="shared" si="90"/>
        <v>0.43511450381679379</v>
      </c>
      <c r="M510" s="53">
        <f t="shared" si="91"/>
        <v>0.56488549618320616</v>
      </c>
      <c r="N510" s="54">
        <v>607</v>
      </c>
      <c r="O510" s="54">
        <f t="shared" si="92"/>
        <v>333.5765765765766</v>
      </c>
      <c r="P510" s="54">
        <f t="shared" si="93"/>
        <v>252.02923976608187</v>
      </c>
      <c r="Q510" s="54">
        <f t="shared" si="94"/>
        <v>354.9707602339181</v>
      </c>
      <c r="R510" s="54">
        <f t="shared" si="95"/>
        <v>273.4234234234234</v>
      </c>
      <c r="S510" s="55">
        <f t="shared" si="96"/>
        <v>-21.3941836573415</v>
      </c>
      <c r="T510" s="55">
        <f t="shared" si="97"/>
        <v>-21.394183657341529</v>
      </c>
      <c r="U510" t="s">
        <v>77</v>
      </c>
      <c r="V510" t="s">
        <v>49</v>
      </c>
      <c r="W510" t="s">
        <v>444</v>
      </c>
      <c r="X510" s="84" t="s">
        <v>522</v>
      </c>
    </row>
    <row r="511" spans="1:24" ht="15" x14ac:dyDescent="0.25">
      <c r="A511">
        <v>2.58</v>
      </c>
      <c r="B511">
        <v>1.56</v>
      </c>
      <c r="C511" s="20">
        <f t="shared" si="89"/>
        <v>2.8622540250447193E-2</v>
      </c>
      <c r="D511" s="44">
        <f>IF(OR($A511="",$B511=""),"",A511*'MPTO_working_2-way'!$G510)</f>
        <v>2.6538461538461537</v>
      </c>
      <c r="E511" s="46">
        <f>IF(OR($A511="",$B511=""),"",B511*'MPTO_working_2-way'!$G510)</f>
        <v>1.6046511627906976</v>
      </c>
      <c r="F511" s="44">
        <f>IF(OR($A511="",$B511=""),"",'MPTO_working_2-way'!D510)</f>
        <v>2.678913738019169</v>
      </c>
      <c r="G511" s="46">
        <f>IF(OR($A511="",$B511=""),"",'MPTO_working_2-way'!E510)</f>
        <v>1.5956232159847763</v>
      </c>
      <c r="H511" s="44">
        <f>IF(OR($A511="",$B511=""),"",'OddsRatio_working_2-way'!M510)</f>
        <v>2.679710859472122</v>
      </c>
      <c r="I511" s="44">
        <f>IF(OR($A511="",$B511=""),"",'OddsRatio_working_2-way'!N510)</f>
        <v>1.5953405577875872</v>
      </c>
      <c r="J511" s="44">
        <f>IF('Log_working_2-way'!$D510="","",A511^('Log_working_2-way'!$D510))</f>
        <v>2.6913639076718487</v>
      </c>
      <c r="K511" s="46">
        <f>IF('Log_working_2-way'!$D510="","",B511^('Log_working_2-way'!$D510))</f>
        <v>1.5912388194309171</v>
      </c>
      <c r="L511" s="53">
        <f t="shared" si="90"/>
        <v>0.37681159420289856</v>
      </c>
      <c r="M511" s="53">
        <f t="shared" si="91"/>
        <v>0.62318840579710144</v>
      </c>
      <c r="N511" s="54">
        <v>608</v>
      </c>
      <c r="O511" s="54">
        <f t="shared" si="92"/>
        <v>372.34108527131781</v>
      </c>
      <c r="P511" s="54">
        <f t="shared" si="93"/>
        <v>218.25641025641025</v>
      </c>
      <c r="Q511" s="54">
        <f t="shared" si="94"/>
        <v>389.74358974358972</v>
      </c>
      <c r="R511" s="54">
        <f t="shared" si="95"/>
        <v>235.65891472868216</v>
      </c>
      <c r="S511" s="55">
        <f t="shared" si="96"/>
        <v>-17.402504472271914</v>
      </c>
      <c r="T511" s="55">
        <f t="shared" si="97"/>
        <v>-17.402504472271914</v>
      </c>
      <c r="U511" t="s">
        <v>283</v>
      </c>
      <c r="V511" t="s">
        <v>279</v>
      </c>
      <c r="W511" t="s">
        <v>308</v>
      </c>
      <c r="X511" s="84" t="s">
        <v>522</v>
      </c>
    </row>
    <row r="512" spans="1:24" ht="15" x14ac:dyDescent="0.25">
      <c r="A512">
        <v>2.1800000000000002</v>
      </c>
      <c r="B512">
        <v>1.75</v>
      </c>
      <c r="C512" s="20">
        <f t="shared" si="89"/>
        <v>3.0144167758846541E-2</v>
      </c>
      <c r="D512" s="44">
        <f>IF(OR($A512="",$B512=""),"",A512*'MPTO_working_2-way'!$G511)</f>
        <v>2.2457142857142856</v>
      </c>
      <c r="E512" s="46">
        <f>IF(OR($A512="",$B512=""),"",B512*'MPTO_working_2-way'!$G511)</f>
        <v>1.8027522935779814</v>
      </c>
      <c r="F512" s="44">
        <f>IF(OR($A512="",$B512=""),"",'MPTO_working_2-way'!D511)</f>
        <v>2.2540620384047267</v>
      </c>
      <c r="G512" s="46">
        <f>IF(OR($A512="",$B512=""),"",'MPTO_working_2-way'!E511)</f>
        <v>1.797408716136631</v>
      </c>
      <c r="H512" s="44">
        <f>IF(OR($A512="",$B512=""),"",'OddsRatio_working_2-way'!M511)</f>
        <v>2.2543258481484516</v>
      </c>
      <c r="I512" s="44">
        <f>IF(OR($A512="",$B512=""),"",'OddsRatio_working_2-way'!N511)</f>
        <v>1.797241005179101</v>
      </c>
      <c r="J512" s="44">
        <f>IF('Log_working_2-way'!$D511="","",A512^('Log_working_2-way'!$D511))</f>
        <v>2.2581444657647705</v>
      </c>
      <c r="K512" s="46">
        <f>IF('Log_working_2-way'!$D511="","",B512^('Log_working_2-way'!$D511))</f>
        <v>1.7948212842092994</v>
      </c>
      <c r="L512" s="53">
        <f t="shared" si="90"/>
        <v>0.44529262086513999</v>
      </c>
      <c r="M512" s="53">
        <f t="shared" si="91"/>
        <v>0.55470737913486012</v>
      </c>
      <c r="N512" s="54">
        <v>609</v>
      </c>
      <c r="O512" s="54">
        <f t="shared" si="92"/>
        <v>329.64220183486242</v>
      </c>
      <c r="P512" s="54">
        <f t="shared" si="93"/>
        <v>261</v>
      </c>
      <c r="Q512" s="54">
        <f t="shared" si="94"/>
        <v>348</v>
      </c>
      <c r="R512" s="54">
        <f t="shared" si="95"/>
        <v>279.35779816513758</v>
      </c>
      <c r="S512" s="55">
        <f t="shared" si="96"/>
        <v>-18.357798165137581</v>
      </c>
      <c r="T512" s="55">
        <f t="shared" si="97"/>
        <v>-18.357798165137581</v>
      </c>
      <c r="U512" t="s">
        <v>276</v>
      </c>
      <c r="V512" t="s">
        <v>282</v>
      </c>
      <c r="W512" t="s">
        <v>308</v>
      </c>
      <c r="X512" s="84" t="s">
        <v>522</v>
      </c>
    </row>
    <row r="513" spans="1:24" ht="15" x14ac:dyDescent="0.25">
      <c r="A513">
        <v>2.5499999999999998</v>
      </c>
      <c r="B513">
        <v>1.57</v>
      </c>
      <c r="C513" s="20">
        <f t="shared" si="89"/>
        <v>2.9099537904333728E-2</v>
      </c>
      <c r="D513" s="44">
        <f>IF(OR($A513="",$B513=""),"",A513*'MPTO_working_2-way'!$G512)</f>
        <v>2.6242038216560508</v>
      </c>
      <c r="E513" s="46">
        <f>IF(OR($A513="",$B513=""),"",B513*'MPTO_working_2-way'!$G512)</f>
        <v>1.615686274509804</v>
      </c>
      <c r="F513" s="44">
        <f>IF(OR($A513="",$B513=""),"",'MPTO_working_2-way'!D512)</f>
        <v>2.6482553332230858</v>
      </c>
      <c r="G513" s="46">
        <f>IF(OR($A513="",$B513=""),"",'MPTO_working_2-way'!E512)</f>
        <v>1.606702116986054</v>
      </c>
      <c r="H513" s="44">
        <f>IF(OR($A513="",$B513=""),"",'OddsRatio_working_2-way'!M512)</f>
        <v>2.6490294859747152</v>
      </c>
      <c r="I513" s="44">
        <f>IF(OR($A513="",$B513=""),"",'OddsRatio_working_2-way'!N512)</f>
        <v>1.6064172948423148</v>
      </c>
      <c r="J513" s="44">
        <f>IF('Log_working_2-way'!$D512="","",A513^('Log_working_2-way'!$D512))</f>
        <v>2.6602016344536126</v>
      </c>
      <c r="K513" s="46">
        <f>IF('Log_working_2-way'!$D512="","",B513^('Log_working_2-way'!$D512))</f>
        <v>1.602336474827694</v>
      </c>
      <c r="L513" s="53">
        <f t="shared" si="90"/>
        <v>0.38106796116504854</v>
      </c>
      <c r="M513" s="53">
        <f t="shared" si="91"/>
        <v>0.6189320388349514</v>
      </c>
      <c r="N513" s="54">
        <v>610</v>
      </c>
      <c r="O513" s="54">
        <f t="shared" si="92"/>
        <v>370.78431372549022</v>
      </c>
      <c r="P513" s="54">
        <f t="shared" si="93"/>
        <v>221.46496815286625</v>
      </c>
      <c r="Q513" s="54">
        <f t="shared" si="94"/>
        <v>388.53503184713372</v>
      </c>
      <c r="R513" s="54">
        <f t="shared" si="95"/>
        <v>239.21568627450984</v>
      </c>
      <c r="S513" s="55">
        <f t="shared" si="96"/>
        <v>-17.750718121643501</v>
      </c>
      <c r="T513" s="55">
        <f t="shared" si="97"/>
        <v>-17.750718121643587</v>
      </c>
      <c r="U513" t="s">
        <v>244</v>
      </c>
      <c r="V513" t="s">
        <v>278</v>
      </c>
      <c r="W513" t="s">
        <v>308</v>
      </c>
      <c r="X513" s="84" t="s">
        <v>522</v>
      </c>
    </row>
    <row r="514" spans="1:24" ht="15" x14ac:dyDescent="0.25">
      <c r="A514">
        <v>2</v>
      </c>
      <c r="B514">
        <v>1.91</v>
      </c>
      <c r="C514" s="20">
        <f t="shared" si="89"/>
        <v>2.3560209424083656E-2</v>
      </c>
      <c r="D514" s="44">
        <f>IF(OR($A514="",$B514=""),"",A514*'MPTO_working_2-way'!$G513)</f>
        <v>2.0471204188481673</v>
      </c>
      <c r="E514" s="46">
        <f>IF(OR($A514="",$B514=""),"",B514*'MPTO_working_2-way'!$G513)</f>
        <v>1.9549999999999996</v>
      </c>
      <c r="F514" s="44">
        <f>IF(OR($A514="",$B514=""),"",'MPTO_working_2-way'!D513)</f>
        <v>2.0482573726541551</v>
      </c>
      <c r="G514" s="46">
        <f>IF(OR($A514="",$B514=""),"",'MPTO_working_2-way'!E513)</f>
        <v>1.9539641943734012</v>
      </c>
      <c r="H514" s="44">
        <f>IF(OR($A514="",$B514=""),"",'OddsRatio_working_2-way'!M513)</f>
        <v>2.0482848367219182</v>
      </c>
      <c r="I514" s="44">
        <f>IF(OR($A514="",$B514=""),"",'OddsRatio_working_2-way'!N513)</f>
        <v>1.9539392014169454</v>
      </c>
      <c r="J514" s="44">
        <f>IF('Log_working_2-way'!$D513="","",A514^('Log_working_2-way'!$D513))</f>
        <v>2.0487985391091357</v>
      </c>
      <c r="K514" s="46">
        <f>IF('Log_working_2-way'!$D513="","",B514^('Log_working_2-way'!$D513))</f>
        <v>1.95347196121136</v>
      </c>
      <c r="L514" s="53">
        <f t="shared" si="90"/>
        <v>0.48849104859335046</v>
      </c>
      <c r="M514" s="53">
        <f t="shared" si="91"/>
        <v>0.51150895140664976</v>
      </c>
      <c r="N514" s="54">
        <v>611</v>
      </c>
      <c r="O514" s="54">
        <f t="shared" si="92"/>
        <v>305.5</v>
      </c>
      <c r="P514" s="54">
        <f t="shared" si="93"/>
        <v>291.1047120418848</v>
      </c>
      <c r="Q514" s="54">
        <f t="shared" si="94"/>
        <v>319.8952879581152</v>
      </c>
      <c r="R514" s="54">
        <f t="shared" si="95"/>
        <v>305.5</v>
      </c>
      <c r="S514" s="55">
        <f t="shared" si="96"/>
        <v>-14.395287958115205</v>
      </c>
      <c r="T514" s="55">
        <f t="shared" si="97"/>
        <v>-14.395287958115205</v>
      </c>
      <c r="U514" t="s">
        <v>247</v>
      </c>
      <c r="V514" t="s">
        <v>274</v>
      </c>
      <c r="W514" t="s">
        <v>308</v>
      </c>
      <c r="X514" s="84" t="s">
        <v>522</v>
      </c>
    </row>
    <row r="515" spans="1:24" ht="15" x14ac:dyDescent="0.25">
      <c r="A515">
        <v>2.48</v>
      </c>
      <c r="B515">
        <v>1.6</v>
      </c>
      <c r="C515" s="20">
        <f t="shared" ref="C515:C578" si="98">IF(OR($A515="",$B515=""),"",(1/A515)+(1/B515)-1)</f>
        <v>2.8225806451612989E-2</v>
      </c>
      <c r="D515" s="44">
        <f>IF(OR($A515="",$B515=""),"",A515*'MPTO_working_2-way'!$G514)</f>
        <v>2.5500000000000003</v>
      </c>
      <c r="E515" s="46">
        <f>IF(OR($A515="",$B515=""),"",B515*'MPTO_working_2-way'!$G514)</f>
        <v>1.645161290322581</v>
      </c>
      <c r="F515" s="44">
        <f>IF(OR($A515="",$B515=""),"",'MPTO_working_2-way'!D514)</f>
        <v>2.5699481865284977</v>
      </c>
      <c r="G515" s="46">
        <f>IF(OR($A515="",$B515=""),"",'MPTO_working_2-way'!E514)</f>
        <v>1.6369636963696372</v>
      </c>
      <c r="H515" s="44">
        <f>IF(OR($A515="",$B515=""),"",'OddsRatio_working_2-way'!M514)</f>
        <v>2.5705625319186329</v>
      </c>
      <c r="I515" s="44">
        <f>IF(OR($A515="",$B515=""),"",'OddsRatio_working_2-way'!N514)</f>
        <v>1.6367145399670135</v>
      </c>
      <c r="J515" s="44">
        <f>IF('Log_working_2-way'!$D514="","",A515^('Log_working_2-way'!$D514))</f>
        <v>2.5797860428369455</v>
      </c>
      <c r="K515" s="46">
        <f>IF('Log_working_2-way'!$D514="","",B515^('Log_working_2-way'!$D514))</f>
        <v>1.6329971102948844</v>
      </c>
      <c r="L515" s="53">
        <f t="shared" si="90"/>
        <v>0.39215686274509798</v>
      </c>
      <c r="M515" s="53">
        <f t="shared" si="91"/>
        <v>0.6078431372549018</v>
      </c>
      <c r="N515" s="54">
        <v>612</v>
      </c>
      <c r="O515" s="54">
        <f t="shared" si="92"/>
        <v>365.22580645161293</v>
      </c>
      <c r="P515" s="54">
        <f t="shared" si="93"/>
        <v>229.50000000000003</v>
      </c>
      <c r="Q515" s="54">
        <f t="shared" si="94"/>
        <v>382.5</v>
      </c>
      <c r="R515" s="54">
        <f t="shared" si="95"/>
        <v>246.7741935483871</v>
      </c>
      <c r="S515" s="55">
        <f t="shared" si="96"/>
        <v>-17.274193548387075</v>
      </c>
      <c r="T515" s="55">
        <f t="shared" si="97"/>
        <v>-17.274193548387075</v>
      </c>
      <c r="U515" t="s">
        <v>285</v>
      </c>
      <c r="V515" t="s">
        <v>286</v>
      </c>
      <c r="W515" t="s">
        <v>308</v>
      </c>
      <c r="X515" s="84" t="s">
        <v>522</v>
      </c>
    </row>
    <row r="516" spans="1:24" ht="15" x14ac:dyDescent="0.25">
      <c r="A516">
        <v>1.68</v>
      </c>
      <c r="B516">
        <v>2.2999999999999998</v>
      </c>
      <c r="C516" s="20">
        <f t="shared" si="98"/>
        <v>3.002070393374745E-2</v>
      </c>
      <c r="D516" s="44">
        <f>IF(OR($A516="",$B516=""),"",A516*'MPTO_working_2-way'!$G515)</f>
        <v>1.7304347826086957</v>
      </c>
      <c r="E516" s="46">
        <f>IF(OR($A516="",$B516=""),"",B516*'MPTO_working_2-way'!$G515)</f>
        <v>2.3690476190476191</v>
      </c>
      <c r="F516" s="44">
        <f>IF(OR($A516="",$B516=""),"",'MPTO_working_2-way'!D515)</f>
        <v>1.7234611953612846</v>
      </c>
      <c r="G516" s="46">
        <f>IF(OR($A516="",$B516=""),"",'MPTO_working_2-way'!E515)</f>
        <v>2.3822441430332923</v>
      </c>
      <c r="H516" s="44">
        <f>IF(OR($A516="",$B516=""),"",'OddsRatio_working_2-way'!M515)</f>
        <v>1.7232405706795793</v>
      </c>
      <c r="I516" s="44">
        <f>IF(OR($A516="",$B516=""),"",'OddsRatio_working_2-way'!N515)</f>
        <v>2.3826657968874305</v>
      </c>
      <c r="J516" s="44">
        <f>IF('Log_working_2-way'!$D515="","",A516^('Log_working_2-way'!$D515))</f>
        <v>1.7200813813896441</v>
      </c>
      <c r="K516" s="46">
        <f>IF('Log_working_2-way'!$D515="","",B516^('Log_working_2-way'!$D515))</f>
        <v>2.3887319209255629</v>
      </c>
      <c r="L516" s="53">
        <f t="shared" si="90"/>
        <v>0.57788944723618085</v>
      </c>
      <c r="M516" s="53">
        <f t="shared" si="91"/>
        <v>0.42211055276381909</v>
      </c>
      <c r="N516" s="54">
        <v>613</v>
      </c>
      <c r="O516" s="54">
        <f t="shared" si="92"/>
        <v>248.11904761904756</v>
      </c>
      <c r="P516" s="54">
        <f t="shared" si="93"/>
        <v>346.47826086956519</v>
      </c>
      <c r="Q516" s="54">
        <f t="shared" si="94"/>
        <v>266.52173913043481</v>
      </c>
      <c r="R516" s="54">
        <f t="shared" si="95"/>
        <v>364.88095238095235</v>
      </c>
      <c r="S516" s="55">
        <f t="shared" si="96"/>
        <v>-18.402691511387246</v>
      </c>
      <c r="T516" s="55">
        <f t="shared" si="97"/>
        <v>-18.402691511387161</v>
      </c>
      <c r="U516" t="s">
        <v>280</v>
      </c>
      <c r="V516" t="s">
        <v>249</v>
      </c>
      <c r="W516" t="s">
        <v>308</v>
      </c>
      <c r="X516" s="84" t="s">
        <v>522</v>
      </c>
    </row>
    <row r="517" spans="1:24" ht="15" x14ac:dyDescent="0.25">
      <c r="A517">
        <v>1.71</v>
      </c>
      <c r="B517">
        <v>2.14</v>
      </c>
      <c r="C517" s="20">
        <f t="shared" si="98"/>
        <v>5.2085041263595144E-2</v>
      </c>
      <c r="D517" s="44">
        <f>IF(OR($A517="",$B517=""),"",A517*'MPTO_working_2-way'!$G516)</f>
        <v>1.7990654205607477</v>
      </c>
      <c r="E517" s="46">
        <f>IF(OR($A517="",$B517=""),"",B517*'MPTO_working_2-way'!$G516)</f>
        <v>2.2514619883040936</v>
      </c>
      <c r="F517" s="44">
        <f>IF(OR($A517="",$B517=""),"",'MPTO_working_2-way'!D516)</f>
        <v>1.7897002005184135</v>
      </c>
      <c r="G517" s="46">
        <f>IF(OR($A517="",$B517=""),"",'MPTO_working_2-way'!E516)</f>
        <v>2.2663033380813777</v>
      </c>
      <c r="H517" s="44">
        <f>IF(OR($A517="",$B517=""),"",'OddsRatio_working_2-way'!M516)</f>
        <v>1.7891812323819287</v>
      </c>
      <c r="I517" s="44">
        <f>IF(OR($A517="",$B517=""),"",'OddsRatio_working_2-way'!N516)</f>
        <v>2.2671360632611255</v>
      </c>
      <c r="J517" s="44">
        <f>IF('Log_working_2-way'!$D516="","",A517^('Log_working_2-way'!$D516))</f>
        <v>1.7848752013433402</v>
      </c>
      <c r="K517" s="46">
        <f>IF('Log_working_2-way'!$D516="","",B517^('Log_working_2-way'!$D516))</f>
        <v>2.2740879037671937</v>
      </c>
      <c r="L517" s="53">
        <f t="shared" si="90"/>
        <v>0.55584415584415581</v>
      </c>
      <c r="M517" s="53">
        <f t="shared" si="91"/>
        <v>0.44415584415584414</v>
      </c>
      <c r="N517" s="54">
        <v>614</v>
      </c>
      <c r="O517" s="54">
        <f t="shared" si="92"/>
        <v>254.93567251461991</v>
      </c>
      <c r="P517" s="54">
        <f t="shared" si="93"/>
        <v>327.0841121495327</v>
      </c>
      <c r="Q517" s="54">
        <f t="shared" si="94"/>
        <v>286.9158878504673</v>
      </c>
      <c r="R517" s="54">
        <f t="shared" si="95"/>
        <v>359.06432748538009</v>
      </c>
      <c r="S517" s="55">
        <f t="shared" si="96"/>
        <v>-31.98021533584739</v>
      </c>
      <c r="T517" s="55">
        <f t="shared" si="97"/>
        <v>-31.98021533584739</v>
      </c>
      <c r="U517" t="s">
        <v>397</v>
      </c>
      <c r="V517" t="s">
        <v>89</v>
      </c>
      <c r="W517" t="s">
        <v>414</v>
      </c>
      <c r="X517" s="84" t="s">
        <v>522</v>
      </c>
    </row>
    <row r="518" spans="1:24" ht="15" x14ac:dyDescent="0.25">
      <c r="A518">
        <v>2.4300000000000002</v>
      </c>
      <c r="B518">
        <v>1.56</v>
      </c>
      <c r="C518" s="20">
        <f t="shared" si="98"/>
        <v>5.2548274770496839E-2</v>
      </c>
      <c r="D518" s="44">
        <f>IF(OR($A518="",$B518=""),"",A518*'MPTO_working_2-way'!$G517)</f>
        <v>2.5576923076923075</v>
      </c>
      <c r="E518" s="46">
        <f>IF(OR($A518="",$B518=""),"",B518*'MPTO_working_2-way'!$G517)</f>
        <v>1.6419753086419751</v>
      </c>
      <c r="F518" s="44">
        <f>IF(OR($A518="",$B518=""),"",'MPTO_working_2-way'!D517)</f>
        <v>2.5957271980279373</v>
      </c>
      <c r="G518" s="46">
        <f>IF(OR($A518="",$B518=""),"",'MPTO_working_2-way'!E517)</f>
        <v>1.6266735324407824</v>
      </c>
      <c r="H518" s="44">
        <f>IF(OR($A518="",$B518=""),"",'OddsRatio_working_2-way'!M517)</f>
        <v>2.5979898086569349</v>
      </c>
      <c r="I518" s="44">
        <f>IF(OR($A518="",$B518=""),"",'OddsRatio_working_2-way'!N517)</f>
        <v>1.6257862187747438</v>
      </c>
      <c r="J518" s="44">
        <f>IF('Log_working_2-way'!$D517="","",A518^('Log_working_2-way'!$D517))</f>
        <v>2.6161579017597356</v>
      </c>
      <c r="K518" s="46">
        <f>IF('Log_working_2-way'!$D517="","",B518^('Log_working_2-way'!$D517))</f>
        <v>1.6187514220658312</v>
      </c>
      <c r="L518" s="53">
        <f t="shared" si="90"/>
        <v>0.39097744360902259</v>
      </c>
      <c r="M518" s="53">
        <f t="shared" si="91"/>
        <v>0.60902255639097758</v>
      </c>
      <c r="N518" s="54">
        <v>615</v>
      </c>
      <c r="O518" s="54">
        <f t="shared" si="92"/>
        <v>361.91358024691357</v>
      </c>
      <c r="P518" s="54">
        <f t="shared" si="93"/>
        <v>220.76923076923075</v>
      </c>
      <c r="Q518" s="54">
        <f t="shared" si="94"/>
        <v>394.23076923076917</v>
      </c>
      <c r="R518" s="54">
        <f t="shared" si="95"/>
        <v>253.0864197530864</v>
      </c>
      <c r="S518" s="55">
        <f t="shared" si="96"/>
        <v>-32.317188983855601</v>
      </c>
      <c r="T518" s="55">
        <f t="shared" si="97"/>
        <v>-32.317188983855658</v>
      </c>
      <c r="U518" t="s">
        <v>407</v>
      </c>
      <c r="V518" t="s">
        <v>394</v>
      </c>
      <c r="W518" t="s">
        <v>414</v>
      </c>
      <c r="X518" s="84" t="s">
        <v>522</v>
      </c>
    </row>
    <row r="519" spans="1:24" ht="15" x14ac:dyDescent="0.25">
      <c r="A519">
        <v>2.76</v>
      </c>
      <c r="B519">
        <v>1.45</v>
      </c>
      <c r="C519" s="20">
        <f t="shared" si="98"/>
        <v>5.1974012993503349E-2</v>
      </c>
      <c r="D519" s="44">
        <f>IF(OR($A519="",$B519=""),"",A519*'MPTO_working_2-way'!$G518)</f>
        <v>2.9034482758620692</v>
      </c>
      <c r="E519" s="46">
        <f>IF(OR($A519="",$B519=""),"",B519*'MPTO_working_2-way'!$G518)</f>
        <v>1.5253623188405798</v>
      </c>
      <c r="F519" s="44">
        <f>IF(OR($A519="",$B519=""),"",'MPTO_working_2-way'!D518)</f>
        <v>2.973254086181278</v>
      </c>
      <c r="G519" s="46">
        <f>IF(OR($A519="",$B519=""),"",'MPTO_working_2-way'!E518)</f>
        <v>1.5067771084337349</v>
      </c>
      <c r="H519" s="44">
        <f>IF(OR($A519="",$B519=""),"",'OddsRatio_working_2-way'!M518)</f>
        <v>2.977652929892177</v>
      </c>
      <c r="I519" s="44">
        <f>IF(OR($A519="",$B519=""),"",'OddsRatio_working_2-way'!N518)</f>
        <v>1.5056498968474317</v>
      </c>
      <c r="J519" s="44">
        <f>IF('Log_working_2-way'!$D518="","",A519^('Log_working_2-way'!$D518))</f>
        <v>3.0117685807098669</v>
      </c>
      <c r="K519" s="46">
        <f>IF('Log_working_2-way'!$D518="","",B519^('Log_working_2-way'!$D518))</f>
        <v>1.4970750659799563</v>
      </c>
      <c r="L519" s="53">
        <f t="shared" si="90"/>
        <v>0.34441805225653205</v>
      </c>
      <c r="M519" s="53">
        <f t="shared" si="91"/>
        <v>0.6555819477434679</v>
      </c>
      <c r="N519" s="54">
        <v>616</v>
      </c>
      <c r="O519" s="54">
        <f t="shared" si="92"/>
        <v>392.81159420289856</v>
      </c>
      <c r="P519" s="54">
        <f t="shared" si="93"/>
        <v>191.1724137931034</v>
      </c>
      <c r="Q519" s="54">
        <f t="shared" si="94"/>
        <v>424.82758620689657</v>
      </c>
      <c r="R519" s="54">
        <f t="shared" si="95"/>
        <v>223.1884057971015</v>
      </c>
      <c r="S519" s="55">
        <f t="shared" si="96"/>
        <v>-32.015992003998008</v>
      </c>
      <c r="T519" s="55">
        <f t="shared" si="97"/>
        <v>-32.015992003998093</v>
      </c>
      <c r="U519" t="s">
        <v>374</v>
      </c>
      <c r="V519" t="s">
        <v>408</v>
      </c>
      <c r="W519" t="s">
        <v>414</v>
      </c>
      <c r="X519" s="84" t="s">
        <v>522</v>
      </c>
    </row>
    <row r="520" spans="1:24" ht="15" x14ac:dyDescent="0.25">
      <c r="A520">
        <v>2.19</v>
      </c>
      <c r="B520">
        <v>1.68</v>
      </c>
      <c r="C520" s="20">
        <f t="shared" si="98"/>
        <v>5.1859099804305364E-2</v>
      </c>
      <c r="D520" s="44">
        <f>IF(OR($A520="",$B520=""),"",A520*'MPTO_working_2-way'!$G519)</f>
        <v>2.3035714285714288</v>
      </c>
      <c r="E520" s="46">
        <f>IF(OR($A520="",$B520=""),"",B520*'MPTO_working_2-way'!$G519)</f>
        <v>1.7671232876712331</v>
      </c>
      <c r="F520" s="44">
        <f>IF(OR($A520="",$B520=""),"",'MPTO_working_2-way'!D519)</f>
        <v>2.3218477849299508</v>
      </c>
      <c r="G520" s="46">
        <f>IF(OR($A520="",$B520=""),"",'MPTO_working_2-way'!E519)</f>
        <v>1.7565167573761102</v>
      </c>
      <c r="H520" s="44">
        <f>IF(OR($A520="",$B520=""),"",'OddsRatio_working_2-way'!M519)</f>
        <v>2.3228756555322949</v>
      </c>
      <c r="I520" s="44">
        <f>IF(OR($A520="",$B520=""),"",'OddsRatio_working_2-way'!N519)</f>
        <v>1.7559289460184546</v>
      </c>
      <c r="J520" s="44">
        <f>IF('Log_working_2-way'!$D519="","",A520^('Log_working_2-way'!$D519))</f>
        <v>2.331460075670357</v>
      </c>
      <c r="K520" s="46">
        <f>IF('Log_working_2-way'!$D519="","",B520^('Log_working_2-way'!$D519))</f>
        <v>1.7510551899160973</v>
      </c>
      <c r="L520" s="53">
        <f t="shared" si="90"/>
        <v>0.43410852713178288</v>
      </c>
      <c r="M520" s="53">
        <f t="shared" si="91"/>
        <v>0.56589147286821695</v>
      </c>
      <c r="N520" s="54">
        <v>617</v>
      </c>
      <c r="O520" s="54">
        <f t="shared" si="92"/>
        <v>335.26484018264841</v>
      </c>
      <c r="P520" s="54">
        <f t="shared" si="93"/>
        <v>249.73809523809521</v>
      </c>
      <c r="Q520" s="54">
        <f t="shared" si="94"/>
        <v>367.26190476190476</v>
      </c>
      <c r="R520" s="54">
        <f t="shared" si="95"/>
        <v>281.73515981735164</v>
      </c>
      <c r="S520" s="55">
        <f t="shared" si="96"/>
        <v>-31.997064579256346</v>
      </c>
      <c r="T520" s="55">
        <f t="shared" si="97"/>
        <v>-31.997064579256431</v>
      </c>
      <c r="U520" t="s">
        <v>90</v>
      </c>
      <c r="V520" t="s">
        <v>92</v>
      </c>
      <c r="W520" t="s">
        <v>414</v>
      </c>
      <c r="X520" s="84" t="s">
        <v>522</v>
      </c>
    </row>
    <row r="521" spans="1:24" ht="15" x14ac:dyDescent="0.25">
      <c r="A521">
        <v>1.59</v>
      </c>
      <c r="B521">
        <v>2.5</v>
      </c>
      <c r="C521" s="20">
        <f t="shared" si="98"/>
        <v>2.8930817610062887E-2</v>
      </c>
      <c r="D521" s="44">
        <f>IF(OR($A521="",$B521=""),"",A521*'MPTO_working_2-way'!$G520)</f>
        <v>1.6360000000000001</v>
      </c>
      <c r="E521" s="46">
        <f>IF(OR($A521="",$B521=""),"",B521*'MPTO_working_2-way'!$G520)</f>
        <v>2.5723270440251573</v>
      </c>
      <c r="F521" s="44">
        <f>IF(OR($A521="",$B521=""),"",'MPTO_working_2-way'!D520)</f>
        <v>1.6274309109518936</v>
      </c>
      <c r="G521" s="46">
        <f>IF(OR($A521="",$B521=""),"",'MPTO_working_2-way'!E520)</f>
        <v>2.5938009787928222</v>
      </c>
      <c r="H521" s="44">
        <f>IF(OR($A521="",$B521=""),"",'OddsRatio_working_2-way'!M520)</f>
        <v>1.6271629240742262</v>
      </c>
      <c r="I521" s="44">
        <f>IF(OR($A521="",$B521=""),"",'OddsRatio_working_2-way'!N520)</f>
        <v>2.594482010358202</v>
      </c>
      <c r="J521" s="44">
        <f>IF('Log_working_2-way'!$D520="","",A521^('Log_working_2-way'!$D520))</f>
        <v>1.6232742032249983</v>
      </c>
      <c r="K521" s="46">
        <f>IF('Log_working_2-way'!$D520="","",B521^('Log_working_2-way'!$D520))</f>
        <v>2.6044302729451743</v>
      </c>
      <c r="L521" s="53">
        <f t="shared" si="90"/>
        <v>0.6112469437652811</v>
      </c>
      <c r="M521" s="53">
        <f t="shared" si="91"/>
        <v>0.38875305623471879</v>
      </c>
      <c r="N521" s="54">
        <v>618</v>
      </c>
      <c r="O521" s="54">
        <f t="shared" si="92"/>
        <v>229.32075471698113</v>
      </c>
      <c r="P521" s="54">
        <f t="shared" si="93"/>
        <v>370.8</v>
      </c>
      <c r="Q521" s="54">
        <f t="shared" si="94"/>
        <v>247.20000000000002</v>
      </c>
      <c r="R521" s="54">
        <f t="shared" si="95"/>
        <v>388.67924528301887</v>
      </c>
      <c r="S521" s="55">
        <f t="shared" si="96"/>
        <v>-17.879245283018889</v>
      </c>
      <c r="T521" s="55">
        <f t="shared" si="97"/>
        <v>-17.879245283018861</v>
      </c>
      <c r="U521" t="s">
        <v>53</v>
      </c>
      <c r="V521" t="s">
        <v>100</v>
      </c>
      <c r="W521" t="s">
        <v>310</v>
      </c>
      <c r="X521" s="84" t="s">
        <v>522</v>
      </c>
    </row>
    <row r="522" spans="1:24" ht="15" x14ac:dyDescent="0.25">
      <c r="A522">
        <v>1.92</v>
      </c>
      <c r="B522">
        <v>1.98</v>
      </c>
      <c r="C522" s="20">
        <f t="shared" si="98"/>
        <v>2.5883838383838453E-2</v>
      </c>
      <c r="D522" s="44">
        <f>IF(OR($A522="",$B522=""),"",A522*'MPTO_working_2-way'!$G521)</f>
        <v>1.9696969696969697</v>
      </c>
      <c r="E522" s="46">
        <f>IF(OR($A522="",$B522=""),"",B522*'MPTO_working_2-way'!$G521)</f>
        <v>2.03125</v>
      </c>
      <c r="F522" s="44">
        <f>IF(OR($A522="",$B522=""),"",'MPTO_working_2-way'!D521)</f>
        <v>1.968924798011187</v>
      </c>
      <c r="G522" s="46">
        <f>IF(OR($A522="",$B522=""),"",'MPTO_working_2-way'!E521)</f>
        <v>2.0320718409236691</v>
      </c>
      <c r="H522" s="44">
        <f>IF(OR($A522="",$B522=""),"",'OddsRatio_working_2-way'!M521)</f>
        <v>1.9689042833036094</v>
      </c>
      <c r="I522" s="44">
        <f>IF(OR($A522="",$B522=""),"",'OddsRatio_working_2-way'!N521)</f>
        <v>2.0320936930842795</v>
      </c>
      <c r="J522" s="44">
        <f>IF('Log_working_2-way'!$D521="","",A522^('Log_working_2-way'!$D521))</f>
        <v>1.9685552294594053</v>
      </c>
      <c r="K522" s="46">
        <f>IF('Log_working_2-way'!$D521="","",B522^('Log_working_2-way'!$D521))</f>
        <v>2.0324656453077439</v>
      </c>
      <c r="L522" s="53">
        <f t="shared" si="90"/>
        <v>0.50769230769230766</v>
      </c>
      <c r="M522" s="53">
        <f t="shared" si="91"/>
        <v>0.49230769230769234</v>
      </c>
      <c r="N522" s="54">
        <v>619</v>
      </c>
      <c r="O522" s="54">
        <f t="shared" si="92"/>
        <v>296.60416666666669</v>
      </c>
      <c r="P522" s="54">
        <f t="shared" si="93"/>
        <v>306.37373737373736</v>
      </c>
      <c r="Q522" s="54">
        <f t="shared" si="94"/>
        <v>312.62626262626264</v>
      </c>
      <c r="R522" s="54">
        <f t="shared" si="95"/>
        <v>322.39583333333337</v>
      </c>
      <c r="S522" s="55">
        <f t="shared" si="96"/>
        <v>-16.022095959595958</v>
      </c>
      <c r="T522" s="55">
        <f t="shared" si="97"/>
        <v>-16.022095959596015</v>
      </c>
      <c r="U522" t="s">
        <v>96</v>
      </c>
      <c r="V522" t="s">
        <v>95</v>
      </c>
      <c r="W522" t="s">
        <v>310</v>
      </c>
      <c r="X522" s="84" t="s">
        <v>522</v>
      </c>
    </row>
    <row r="523" spans="1:24" ht="15" x14ac:dyDescent="0.25">
      <c r="A523">
        <v>1.85</v>
      </c>
      <c r="B523">
        <v>2.06</v>
      </c>
      <c r="C523" s="20">
        <f t="shared" si="98"/>
        <v>2.5977433744424072E-2</v>
      </c>
      <c r="D523" s="44">
        <f>IF(OR($A523="",$B523=""),"",A523*'MPTO_working_2-way'!$G522)</f>
        <v>1.8980582524271847</v>
      </c>
      <c r="E523" s="46">
        <f>IF(OR($A523="",$B523=""),"",B523*'MPTO_working_2-way'!$G522)</f>
        <v>2.1135135135135137</v>
      </c>
      <c r="F523" s="44">
        <f>IF(OR($A523="",$B523=""),"",'MPTO_working_2-way'!D522)</f>
        <v>1.8955483710519774</v>
      </c>
      <c r="G523" s="46">
        <f>IF(OR($A523="",$B523=""),"",'MPTO_working_2-way'!E522)</f>
        <v>2.1166342682588173</v>
      </c>
      <c r="H523" s="44">
        <f>IF(OR($A523="",$B523=""),"",'OddsRatio_working_2-way'!M522)</f>
        <v>1.8954813188742858</v>
      </c>
      <c r="I523" s="44">
        <f>IF(OR($A523="",$B523=""),"",'OddsRatio_working_2-way'!N522)</f>
        <v>2.1167178800079327</v>
      </c>
      <c r="J523" s="44">
        <f>IF('Log_working_2-way'!$D522="","",A523^('Log_working_2-way'!$D522))</f>
        <v>1.8943477245799318</v>
      </c>
      <c r="K523" s="46">
        <f>IF('Log_working_2-way'!$D522="","",B523^('Log_working_2-way'!$D522))</f>
        <v>2.1181333306010104</v>
      </c>
      <c r="L523" s="53">
        <f t="shared" si="90"/>
        <v>0.52685421994884907</v>
      </c>
      <c r="M523" s="53">
        <f t="shared" si="91"/>
        <v>0.47314578005115088</v>
      </c>
      <c r="N523" s="54">
        <v>620</v>
      </c>
      <c r="O523" s="54">
        <f t="shared" si="92"/>
        <v>284.86486486486484</v>
      </c>
      <c r="P523" s="54">
        <f t="shared" si="93"/>
        <v>319.02912621359224</v>
      </c>
      <c r="Q523" s="54">
        <f t="shared" si="94"/>
        <v>300.97087378640776</v>
      </c>
      <c r="R523" s="54">
        <f t="shared" si="95"/>
        <v>335.1351351351351</v>
      </c>
      <c r="S523" s="55">
        <f t="shared" si="96"/>
        <v>-16.106008921542923</v>
      </c>
      <c r="T523" s="55">
        <f t="shared" si="97"/>
        <v>-16.106008921542866</v>
      </c>
      <c r="U523" t="s">
        <v>142</v>
      </c>
      <c r="V523" t="s">
        <v>97</v>
      </c>
      <c r="W523" t="s">
        <v>310</v>
      </c>
      <c r="X523" s="84" t="s">
        <v>522</v>
      </c>
    </row>
    <row r="524" spans="1:24" ht="15" x14ac:dyDescent="0.25">
      <c r="A524">
        <v>1.63</v>
      </c>
      <c r="B524">
        <v>2.4</v>
      </c>
      <c r="C524" s="20">
        <f t="shared" si="98"/>
        <v>3.0163599182004175E-2</v>
      </c>
      <c r="D524" s="44">
        <f>IF(OR($A524="",$B524=""),"",A524*'MPTO_working_2-way'!$G523)</f>
        <v>1.6791666666666667</v>
      </c>
      <c r="E524" s="46">
        <f>IF(OR($A524="",$B524=""),"",B524*'MPTO_working_2-way'!$G523)</f>
        <v>2.4723926380368098</v>
      </c>
      <c r="F524" s="44">
        <f>IF(OR($A524="",$B524=""),"",'MPTO_working_2-way'!D523)</f>
        <v>1.6710807347287484</v>
      </c>
      <c r="G524" s="46">
        <f>IF(OR($A524="",$B524=""),"",'MPTO_working_2-way'!E523)</f>
        <v>2.49013367281986</v>
      </c>
      <c r="H524" s="44">
        <f>IF(OR($A524="",$B524=""),"",'OddsRatio_working_2-way'!M523)</f>
        <v>1.670820393249937</v>
      </c>
      <c r="I524" s="44">
        <f>IF(OR($A524="",$B524=""),"",'OddsRatio_working_2-way'!N523)</f>
        <v>2.4907119849998605</v>
      </c>
      <c r="J524" s="44">
        <f>IF('Log_working_2-way'!$D523="","",A524^('Log_working_2-way'!$D523))</f>
        <v>1.6671533200634385</v>
      </c>
      <c r="K524" s="46">
        <f>IF('Log_working_2-way'!$D523="","",B524^('Log_working_2-way'!$D523))</f>
        <v>2.4989058285805683</v>
      </c>
      <c r="L524" s="53">
        <f t="shared" si="90"/>
        <v>0.59553349875930517</v>
      </c>
      <c r="M524" s="53">
        <f t="shared" si="91"/>
        <v>0.40446650124069478</v>
      </c>
      <c r="N524" s="54">
        <v>621</v>
      </c>
      <c r="O524" s="54">
        <f t="shared" si="92"/>
        <v>240.01840490797539</v>
      </c>
      <c r="P524" s="54">
        <f t="shared" si="93"/>
        <v>362.24999999999994</v>
      </c>
      <c r="Q524" s="54">
        <f t="shared" si="94"/>
        <v>258.75</v>
      </c>
      <c r="R524" s="54">
        <f t="shared" si="95"/>
        <v>380.98159509202452</v>
      </c>
      <c r="S524" s="55">
        <f t="shared" si="96"/>
        <v>-18.731595092024605</v>
      </c>
      <c r="T524" s="55">
        <f t="shared" si="97"/>
        <v>-18.731595092024577</v>
      </c>
      <c r="U524" t="s">
        <v>51</v>
      </c>
      <c r="V524" t="s">
        <v>101</v>
      </c>
      <c r="W524" t="s">
        <v>310</v>
      </c>
      <c r="X524" s="84" t="s">
        <v>522</v>
      </c>
    </row>
    <row r="525" spans="1:24" ht="15" x14ac:dyDescent="0.25">
      <c r="A525">
        <v>1.93</v>
      </c>
      <c r="B525">
        <v>1.97</v>
      </c>
      <c r="C525" s="20">
        <f t="shared" si="98"/>
        <v>2.5748928223876311E-2</v>
      </c>
      <c r="D525" s="44">
        <f>IF(OR($A525="",$B525=""),"",A525*'MPTO_working_2-way'!$G524)</f>
        <v>1.9796954314720812</v>
      </c>
      <c r="E525" s="46">
        <f>IF(OR($A525="",$B525=""),"",B525*'MPTO_working_2-way'!$G524)</f>
        <v>2.0207253886010363</v>
      </c>
      <c r="F525" s="44">
        <f>IF(OR($A525="",$B525=""),"",'MPTO_working_2-way'!D524)</f>
        <v>1.9791780536685666</v>
      </c>
      <c r="G525" s="46">
        <f>IF(OR($A525="",$B525=""),"",'MPTO_working_2-way'!E524)</f>
        <v>2.0212647191728026</v>
      </c>
      <c r="H525" s="44">
        <f>IF(OR($A525="",$B525=""),"",'OddsRatio_working_2-way'!M524)</f>
        <v>1.9791643818062103</v>
      </c>
      <c r="I525" s="44">
        <f>IF(OR($A525="",$B525=""),"",'OddsRatio_working_2-way'!N524)</f>
        <v>2.021278978873144</v>
      </c>
      <c r="J525" s="44">
        <f>IF('Log_working_2-way'!$D524="","",A525^('Log_working_2-way'!$D524))</f>
        <v>1.9789304913693861</v>
      </c>
      <c r="K525" s="46">
        <f>IF('Log_working_2-way'!$D524="","",B525^('Log_working_2-way'!$D524))</f>
        <v>2.0215229873993761</v>
      </c>
      <c r="L525" s="53">
        <f t="shared" ref="L525:L560" si="99">(1/D525)</f>
        <v>0.50512820512820511</v>
      </c>
      <c r="M525" s="53">
        <f t="shared" ref="M525:M560" si="100">(1/E525)</f>
        <v>0.49487179487179483</v>
      </c>
      <c r="N525" s="54">
        <v>622</v>
      </c>
      <c r="O525" s="54">
        <f t="shared" ref="O525:O560" si="101">(1/A525)*((N525*A525)-N525)</f>
        <v>299.72020725388609</v>
      </c>
      <c r="P525" s="54">
        <f t="shared" ref="P525:P560" si="102">(1/B525)*((N525*B525)-N525)</f>
        <v>306.26395939086291</v>
      </c>
      <c r="Q525" s="54">
        <f t="shared" ref="Q525:Q560" si="103">(1/B525)*N525</f>
        <v>315.73604060913704</v>
      </c>
      <c r="R525" s="54">
        <f t="shared" ref="R525:R560" si="104">(1/A525)*N525</f>
        <v>322.27979274611403</v>
      </c>
      <c r="S525" s="55">
        <f t="shared" ref="S525:S560" si="105">O525-Q525</f>
        <v>-16.015833355250948</v>
      </c>
      <c r="T525" s="55">
        <f t="shared" ref="T525:T560" si="106">P525-R525</f>
        <v>-16.015833355251118</v>
      </c>
      <c r="U525" t="s">
        <v>103</v>
      </c>
      <c r="V525" t="s">
        <v>99</v>
      </c>
      <c r="W525" t="s">
        <v>310</v>
      </c>
      <c r="X525" s="84" t="s">
        <v>522</v>
      </c>
    </row>
    <row r="526" spans="1:24" ht="15" x14ac:dyDescent="0.25">
      <c r="A526">
        <v>1.76</v>
      </c>
      <c r="B526">
        <v>2.13</v>
      </c>
      <c r="C526" s="20">
        <f t="shared" si="98"/>
        <v>3.7665386256935607E-2</v>
      </c>
      <c r="D526" s="44">
        <f>IF(OR($A526="",$B526=""),"",A526*'MPTO_working_2-way'!$G525)</f>
        <v>1.8262910798122067</v>
      </c>
      <c r="E526" s="46">
        <f>IF(OR($A526="",$B526=""),"",B526*'MPTO_working_2-way'!$G525)</f>
        <v>2.2102272727272729</v>
      </c>
      <c r="F526" s="44">
        <f>IF(OR($A526="",$B526=""),"",'MPTO_working_2-way'!D525)</f>
        <v>1.8203360202000585</v>
      </c>
      <c r="G526" s="46">
        <f>IF(OR($A526="",$B526=""),"",'MPTO_working_2-way'!E525)</f>
        <v>2.2190126672191313</v>
      </c>
      <c r="H526" s="44">
        <f>IF(OR($A526="",$B526=""),"",'OddsRatio_working_2-way'!M525)</f>
        <v>1.8201014398727853</v>
      </c>
      <c r="I526" s="44">
        <f>IF(OR($A526="",$B526=""),"",'OddsRatio_working_2-way'!N525)</f>
        <v>2.2193613513897996</v>
      </c>
      <c r="J526" s="44">
        <f>IF('Log_working_2-way'!$D525="","",A526^('Log_working_2-way'!$D525))</f>
        <v>1.8173902621748135</v>
      </c>
      <c r="K526" s="46">
        <f>IF('Log_working_2-way'!$D525="","",B526^('Log_working_2-way'!$D525))</f>
        <v>2.2234058151600675</v>
      </c>
      <c r="L526" s="53">
        <f t="shared" si="99"/>
        <v>0.54755784061696655</v>
      </c>
      <c r="M526" s="53">
        <f t="shared" si="100"/>
        <v>0.45244215938303339</v>
      </c>
      <c r="N526" s="54">
        <v>623</v>
      </c>
      <c r="O526" s="54">
        <f t="shared" si="101"/>
        <v>269.02272727272731</v>
      </c>
      <c r="P526" s="54">
        <f t="shared" si="102"/>
        <v>330.51173708920186</v>
      </c>
      <c r="Q526" s="54">
        <f t="shared" si="103"/>
        <v>292.48826291079814</v>
      </c>
      <c r="R526" s="54">
        <f t="shared" si="104"/>
        <v>353.97727272727275</v>
      </c>
      <c r="S526" s="55">
        <f t="shared" si="105"/>
        <v>-23.465535638070833</v>
      </c>
      <c r="T526" s="55">
        <f t="shared" si="106"/>
        <v>-23.465535638070889</v>
      </c>
      <c r="U526" t="s">
        <v>50</v>
      </c>
      <c r="V526" t="s">
        <v>494</v>
      </c>
      <c r="W526" t="s">
        <v>311</v>
      </c>
      <c r="X526" s="84" t="s">
        <v>522</v>
      </c>
    </row>
    <row r="527" spans="1:24" ht="15" x14ac:dyDescent="0.25">
      <c r="A527">
        <v>2.34</v>
      </c>
      <c r="B527">
        <v>1.65</v>
      </c>
      <c r="C527" s="20">
        <f t="shared" si="98"/>
        <v>3.3411033411033575E-2</v>
      </c>
      <c r="D527" s="44">
        <f>IF(OR($A527="",$B527=""),"",A527*'MPTO_working_2-way'!$G526)</f>
        <v>2.4181818181818184</v>
      </c>
      <c r="E527" s="46">
        <f>IF(OR($A527="",$B527=""),"",B527*'MPTO_working_2-way'!$G526)</f>
        <v>1.7051282051282053</v>
      </c>
      <c r="F527" s="44">
        <f>IF(OR($A527="",$B527=""),"",'MPTO_working_2-way'!D526)</f>
        <v>2.4351939451277205</v>
      </c>
      <c r="G527" s="46">
        <f>IF(OR($A527="",$B527=""),"",'MPTO_working_2-way'!E526)</f>
        <v>1.6967699406723797</v>
      </c>
      <c r="H527" s="44">
        <f>IF(OR($A527="",$B527=""),"",'OddsRatio_working_2-way'!M526)</f>
        <v>2.4358058578855508</v>
      </c>
      <c r="I527" s="44">
        <f>IF(OR($A527="",$B527=""),"",'OddsRatio_working_2-way'!N526)</f>
        <v>1.6964729907653791</v>
      </c>
      <c r="J527" s="44">
        <f>IF('Log_working_2-way'!$D526="","",A527^('Log_working_2-way'!$D526))</f>
        <v>2.4436741668534787</v>
      </c>
      <c r="K527" s="46">
        <f>IF('Log_working_2-way'!$D526="","",B527^('Log_working_2-way'!$D526))</f>
        <v>1.6926770755893317</v>
      </c>
      <c r="L527" s="53">
        <f t="shared" si="99"/>
        <v>0.41353383458646614</v>
      </c>
      <c r="M527" s="53">
        <f t="shared" si="100"/>
        <v>0.5864661654135338</v>
      </c>
      <c r="N527" s="54">
        <v>624</v>
      </c>
      <c r="O527" s="54">
        <f t="shared" si="101"/>
        <v>357.33333333333331</v>
      </c>
      <c r="P527" s="54">
        <f t="shared" si="102"/>
        <v>245.81818181818176</v>
      </c>
      <c r="Q527" s="54">
        <f t="shared" si="103"/>
        <v>378.18181818181819</v>
      </c>
      <c r="R527" s="54">
        <f t="shared" si="104"/>
        <v>266.66666666666669</v>
      </c>
      <c r="S527" s="55">
        <f t="shared" si="105"/>
        <v>-20.848484848484873</v>
      </c>
      <c r="T527" s="55">
        <f t="shared" si="106"/>
        <v>-20.848484848484929</v>
      </c>
      <c r="U527" t="s">
        <v>493</v>
      </c>
      <c r="V527" t="s">
        <v>140</v>
      </c>
      <c r="W527" t="s">
        <v>311</v>
      </c>
      <c r="X527" s="84" t="s">
        <v>522</v>
      </c>
    </row>
    <row r="528" spans="1:24" ht="15" x14ac:dyDescent="0.25">
      <c r="A528">
        <v>1.24</v>
      </c>
      <c r="B528">
        <v>4.24</v>
      </c>
      <c r="C528" s="20">
        <f t="shared" si="98"/>
        <v>4.23006695069994E-2</v>
      </c>
      <c r="D528" s="44">
        <f>IF(OR($A528="",$B528=""),"",A528*'MPTO_working_2-way'!$G527)</f>
        <v>1.2924528301886793</v>
      </c>
      <c r="E528" s="46">
        <f>IF(OR($A528="",$B528=""),"",B528*'MPTO_working_2-way'!$G527)</f>
        <v>4.4193548387096779</v>
      </c>
      <c r="F528" s="44">
        <f>IF(OR($A528="",$B528=""),"",'MPTO_working_2-way'!D527)</f>
        <v>1.2733966285603566</v>
      </c>
      <c r="G528" s="46">
        <f>IF(OR($A528="",$B528=""),"",'MPTO_working_2-way'!E527)</f>
        <v>4.6576895818568396</v>
      </c>
      <c r="H528" s="44">
        <f>IF(OR($A528="",$B528=""),"",'OddsRatio_working_2-way'!M527)</f>
        <v>1.2721655269759085</v>
      </c>
      <c r="I528" s="44">
        <f>IF(OR($A528="",$B528=""),"",'OddsRatio_working_2-way'!N527)</f>
        <v>4.674234614174769</v>
      </c>
      <c r="J528" s="44">
        <f>IF('Log_working_2-way'!$D527="","",A528^('Log_working_2-way'!$D527))</f>
        <v>1.2631331575798077</v>
      </c>
      <c r="K528" s="46">
        <f>IF('Log_working_2-way'!$D527="","",B528^('Log_working_2-way'!$D527))</f>
        <v>4.8003572378853132</v>
      </c>
      <c r="L528" s="53">
        <f t="shared" si="99"/>
        <v>0.77372262773722622</v>
      </c>
      <c r="M528" s="53">
        <f t="shared" si="100"/>
        <v>0.2262773722627737</v>
      </c>
      <c r="N528" s="54">
        <v>625</v>
      </c>
      <c r="O528" s="54">
        <f t="shared" si="101"/>
        <v>120.96774193548389</v>
      </c>
      <c r="P528" s="54">
        <f t="shared" si="102"/>
        <v>477.59433962264148</v>
      </c>
      <c r="Q528" s="54">
        <f t="shared" si="103"/>
        <v>147.40566037735849</v>
      </c>
      <c r="R528" s="54">
        <f t="shared" si="104"/>
        <v>504.03225806451616</v>
      </c>
      <c r="S528" s="55">
        <f t="shared" si="105"/>
        <v>-26.437918441874601</v>
      </c>
      <c r="T528" s="55">
        <f t="shared" si="106"/>
        <v>-26.437918441874672</v>
      </c>
      <c r="U528" t="s">
        <v>264</v>
      </c>
      <c r="V528" t="s">
        <v>293</v>
      </c>
      <c r="W528" t="s">
        <v>312</v>
      </c>
      <c r="X528" s="84" t="s">
        <v>522</v>
      </c>
    </row>
    <row r="529" spans="1:24" ht="15" x14ac:dyDescent="0.25">
      <c r="A529">
        <v>1.48</v>
      </c>
      <c r="B529">
        <v>2.74</v>
      </c>
      <c r="C529" s="20">
        <f t="shared" si="98"/>
        <v>4.0639179325310693E-2</v>
      </c>
      <c r="D529" s="44">
        <f>IF(OR($A529="",$B529=""),"",A529*'MPTO_working_2-way'!$G528)</f>
        <v>1.5401459854014599</v>
      </c>
      <c r="E529" s="46">
        <f>IF(OR($A529="",$B529=""),"",B529*'MPTO_working_2-way'!$G528)</f>
        <v>2.8513513513513513</v>
      </c>
      <c r="F529" s="44">
        <f>IF(OR($A529="",$B529=""),"",'MPTO_working_2-way'!D528)</f>
        <v>1.5258880192655027</v>
      </c>
      <c r="G529" s="46">
        <f>IF(OR($A529="",$B529=""),"",'MPTO_working_2-way'!E528)</f>
        <v>2.9015455065827136</v>
      </c>
      <c r="H529" s="44">
        <f>IF(OR($A529="",$B529=""),"",'OddsRatio_working_2-way'!M528)</f>
        <v>1.5252257314388904</v>
      </c>
      <c r="I529" s="44">
        <f>IF(OR($A529="",$B529=""),"",'OddsRatio_working_2-way'!N528)</f>
        <v>2.9039432764659772</v>
      </c>
      <c r="J529" s="44">
        <f>IF('Log_working_2-way'!$D528="","",A529^('Log_working_2-way'!$D528))</f>
        <v>1.5186868268394949</v>
      </c>
      <c r="K529" s="46">
        <f>IF('Log_working_2-way'!$D528="","",B529^('Log_working_2-way'!$D528))</f>
        <v>2.9279456277931568</v>
      </c>
      <c r="L529" s="53">
        <f t="shared" si="99"/>
        <v>0.64928909952606639</v>
      </c>
      <c r="M529" s="53">
        <f t="shared" si="100"/>
        <v>0.35071090047393366</v>
      </c>
      <c r="N529" s="54">
        <v>626</v>
      </c>
      <c r="O529" s="54">
        <f t="shared" si="101"/>
        <v>203.02702702702703</v>
      </c>
      <c r="P529" s="54">
        <f t="shared" si="102"/>
        <v>397.53284671532856</v>
      </c>
      <c r="Q529" s="54">
        <f t="shared" si="103"/>
        <v>228.46715328467153</v>
      </c>
      <c r="R529" s="54">
        <f t="shared" si="104"/>
        <v>422.97297297297297</v>
      </c>
      <c r="S529" s="55">
        <f t="shared" si="105"/>
        <v>-25.440126257644494</v>
      </c>
      <c r="T529" s="55">
        <f t="shared" si="106"/>
        <v>-25.440126257644408</v>
      </c>
      <c r="U529" t="s">
        <v>260</v>
      </c>
      <c r="V529" t="s">
        <v>259</v>
      </c>
      <c r="W529" t="s">
        <v>312</v>
      </c>
      <c r="X529" s="84" t="s">
        <v>522</v>
      </c>
    </row>
    <row r="530" spans="1:24" ht="15" x14ac:dyDescent="0.25">
      <c r="A530">
        <v>1.68</v>
      </c>
      <c r="B530">
        <v>2.2799999999999998</v>
      </c>
      <c r="C530" s="20">
        <f t="shared" si="98"/>
        <v>3.383458646616555E-2</v>
      </c>
      <c r="D530" s="44">
        <f>IF(OR($A530="",$B530=""),"",A530*'MPTO_working_2-way'!$G529)</f>
        <v>1.736842105263158</v>
      </c>
      <c r="E530" s="46">
        <f>IF(OR($A530="",$B530=""),"",B530*'MPTO_working_2-way'!$G529)</f>
        <v>2.3571428571428572</v>
      </c>
      <c r="F530" s="44">
        <f>IF(OR($A530="",$B530=""),"",'MPTO_working_2-way'!D529)</f>
        <v>1.7291440953412784</v>
      </c>
      <c r="G530" s="46">
        <f>IF(OR($A530="",$B530=""),"",'MPTO_working_2-way'!E529)</f>
        <v>2.3714710252600297</v>
      </c>
      <c r="H530" s="44">
        <f>IF(OR($A530="",$B530=""),"",'OddsRatio_working_2-way'!M529)</f>
        <v>1.728868986855663</v>
      </c>
      <c r="I530" s="44">
        <f>IF(OR($A530="",$B530=""),"",'OddsRatio_working_2-way'!N529)</f>
        <v>2.3719886811400706</v>
      </c>
      <c r="J530" s="44">
        <f>IF('Log_working_2-way'!$D529="","",A530^('Log_working_2-way'!$D529))</f>
        <v>1.7253734306956654</v>
      </c>
      <c r="K530" s="46">
        <f>IF('Log_working_2-way'!$D529="","",B530^('Log_working_2-way'!$D529))</f>
        <v>2.3786002597874161</v>
      </c>
      <c r="L530" s="53">
        <f t="shared" si="99"/>
        <v>0.57575757575757569</v>
      </c>
      <c r="M530" s="53">
        <f t="shared" si="100"/>
        <v>0.42424242424242425</v>
      </c>
      <c r="N530" s="54">
        <v>627</v>
      </c>
      <c r="O530" s="54">
        <f t="shared" si="101"/>
        <v>253.78571428571422</v>
      </c>
      <c r="P530" s="54">
        <f t="shared" si="102"/>
        <v>352</v>
      </c>
      <c r="Q530" s="54">
        <f t="shared" si="103"/>
        <v>275</v>
      </c>
      <c r="R530" s="54">
        <f t="shared" si="104"/>
        <v>373.21428571428572</v>
      </c>
      <c r="S530" s="55">
        <f t="shared" si="105"/>
        <v>-21.214285714285779</v>
      </c>
      <c r="T530" s="55">
        <f t="shared" si="106"/>
        <v>-21.214285714285722</v>
      </c>
      <c r="U530" t="s">
        <v>263</v>
      </c>
      <c r="V530" t="s">
        <v>257</v>
      </c>
      <c r="W530" t="s">
        <v>312</v>
      </c>
      <c r="X530" s="84" t="s">
        <v>522</v>
      </c>
    </row>
    <row r="531" spans="1:24" ht="15" x14ac:dyDescent="0.25">
      <c r="A531">
        <v>1.64</v>
      </c>
      <c r="B531">
        <v>2.36</v>
      </c>
      <c r="C531" s="20">
        <f t="shared" si="98"/>
        <v>3.3484911120297722E-2</v>
      </c>
      <c r="D531" s="44">
        <f>IF(OR($A531="",$B531=""),"",A531*'MPTO_working_2-way'!$G530)</f>
        <v>1.6949152542372881</v>
      </c>
      <c r="E531" s="46">
        <f>IF(OR($A531="",$B531=""),"",B531*'MPTO_working_2-way'!$G530)</f>
        <v>2.4390243902439024</v>
      </c>
      <c r="F531" s="44">
        <f>IF(OR($A531="",$B531=""),"",'MPTO_working_2-way'!D530)</f>
        <v>1.6863018473335656</v>
      </c>
      <c r="G531" s="46">
        <f>IF(OR($A531="",$B531=""),"",'MPTO_working_2-way'!E530)</f>
        <v>2.4570848146267141</v>
      </c>
      <c r="H531" s="44">
        <f>IF(OR($A531="",$B531=""),"",'OddsRatio_working_2-way'!M530)</f>
        <v>1.6859943405700353</v>
      </c>
      <c r="I531" s="44">
        <f>IF(OR($A531="",$B531=""),"",'OddsRatio_working_2-way'!N530)</f>
        <v>2.4577379737113252</v>
      </c>
      <c r="J531" s="44">
        <f>IF('Log_working_2-way'!$D530="","",A531^('Log_working_2-way'!$D530))</f>
        <v>1.6820816748919711</v>
      </c>
      <c r="K531" s="46">
        <f>IF('Log_working_2-way'!$D530="","",B531^('Log_working_2-way'!$D530))</f>
        <v>2.4661000827478752</v>
      </c>
      <c r="L531" s="53">
        <f t="shared" si="99"/>
        <v>0.59000000000000008</v>
      </c>
      <c r="M531" s="53">
        <f t="shared" si="100"/>
        <v>0.41000000000000003</v>
      </c>
      <c r="N531" s="54">
        <v>628</v>
      </c>
      <c r="O531" s="54">
        <f t="shared" si="101"/>
        <v>245.07317073170722</v>
      </c>
      <c r="P531" s="54">
        <f t="shared" si="102"/>
        <v>361.89830508474574</v>
      </c>
      <c r="Q531" s="54">
        <f t="shared" si="103"/>
        <v>266.10169491525426</v>
      </c>
      <c r="R531" s="54">
        <f t="shared" si="104"/>
        <v>382.92682926829269</v>
      </c>
      <c r="S531" s="55">
        <f t="shared" si="105"/>
        <v>-21.028524183547034</v>
      </c>
      <c r="T531" s="55">
        <f t="shared" si="106"/>
        <v>-21.028524183546949</v>
      </c>
      <c r="U531" t="s">
        <v>291</v>
      </c>
      <c r="V531" t="s">
        <v>296</v>
      </c>
      <c r="W531" t="s">
        <v>312</v>
      </c>
      <c r="X531" s="84" t="s">
        <v>522</v>
      </c>
    </row>
    <row r="532" spans="1:24" ht="15" x14ac:dyDescent="0.25">
      <c r="A532">
        <v>2.72</v>
      </c>
      <c r="B532">
        <v>1.49</v>
      </c>
      <c r="C532" s="20">
        <f t="shared" si="98"/>
        <v>3.8787998420844794E-2</v>
      </c>
      <c r="D532" s="44">
        <f>IF(OR($A532="",$B532=""),"",A532*'MPTO_working_2-way'!$G531)</f>
        <v>2.825503355704698</v>
      </c>
      <c r="E532" s="46">
        <f>IF(OR($A532="",$B532=""),"",B532*'MPTO_working_2-way'!$G531)</f>
        <v>1.5477941176470587</v>
      </c>
      <c r="F532" s="44">
        <f>IF(OR($A532="",$B532=""),"",'MPTO_working_2-way'!D531)</f>
        <v>2.871475131075528</v>
      </c>
      <c r="G532" s="46">
        <f>IF(OR($A532="",$B532=""),"",'MPTO_working_2-way'!E531)</f>
        <v>1.5343378511395471</v>
      </c>
      <c r="H532" s="44">
        <f>IF(OR($A532="",$B532=""),"",'OddsRatio_working_2-way'!M531)</f>
        <v>2.8735538640862863</v>
      </c>
      <c r="I532" s="44">
        <f>IF(OR($A532="",$B532=""),"",'OddsRatio_working_2-way'!N531)</f>
        <v>1.5337449961641161</v>
      </c>
      <c r="J532" s="44">
        <f>IF('Log_working_2-way'!$D531="","",A532^('Log_working_2-way'!$D531))</f>
        <v>2.8954403780457492</v>
      </c>
      <c r="K532" s="46">
        <f>IF('Log_working_2-way'!$D531="","",B532^('Log_working_2-way'!$D531))</f>
        <v>1.5275818810140851</v>
      </c>
      <c r="L532" s="53">
        <f t="shared" si="99"/>
        <v>0.35391923990498814</v>
      </c>
      <c r="M532" s="53">
        <f t="shared" si="100"/>
        <v>0.64608076009501192</v>
      </c>
      <c r="N532" s="54">
        <v>629</v>
      </c>
      <c r="O532" s="54">
        <f t="shared" si="101"/>
        <v>397.75</v>
      </c>
      <c r="P532" s="54">
        <f t="shared" si="102"/>
        <v>206.85234899328862</v>
      </c>
      <c r="Q532" s="54">
        <f t="shared" si="103"/>
        <v>422.14765100671144</v>
      </c>
      <c r="R532" s="54">
        <f t="shared" si="104"/>
        <v>231.24999999999997</v>
      </c>
      <c r="S532" s="55">
        <f t="shared" si="105"/>
        <v>-24.397651006711442</v>
      </c>
      <c r="T532" s="55">
        <f t="shared" si="106"/>
        <v>-24.397651006711357</v>
      </c>
      <c r="U532" t="s">
        <v>107</v>
      </c>
      <c r="V532" t="s">
        <v>174</v>
      </c>
      <c r="W532" t="s">
        <v>313</v>
      </c>
      <c r="X532" s="84" t="s">
        <v>522</v>
      </c>
    </row>
    <row r="533" spans="1:24" ht="15" x14ac:dyDescent="0.25">
      <c r="A533">
        <v>2.38</v>
      </c>
      <c r="B533">
        <v>1.63</v>
      </c>
      <c r="C533" s="20">
        <f t="shared" si="98"/>
        <v>3.3664999742228252E-2</v>
      </c>
      <c r="D533" s="44">
        <f>IF(OR($A533="",$B533=""),"",A533*'MPTO_working_2-way'!$G532)</f>
        <v>2.4601226993865031</v>
      </c>
      <c r="E533" s="46">
        <f>IF(OR($A533="",$B533=""),"",B533*'MPTO_working_2-way'!$G532)</f>
        <v>1.6848739495798319</v>
      </c>
      <c r="F533" s="44">
        <f>IF(OR($A533="",$B533=""),"",'MPTO_working_2-way'!D532)</f>
        <v>2.4793251102447753</v>
      </c>
      <c r="G533" s="46">
        <f>IF(OR($A533="",$B533=""),"",'MPTO_working_2-way'!E532)</f>
        <v>1.6759839288028686</v>
      </c>
      <c r="H533" s="44">
        <f>IF(OR($A533="",$B533=""),"",'OddsRatio_working_2-way'!M532)</f>
        <v>2.4800257398019103</v>
      </c>
      <c r="I533" s="44">
        <f>IF(OR($A533="",$B533=""),"",'OddsRatio_working_2-way'!N532)</f>
        <v>1.6756639246921761</v>
      </c>
      <c r="J533" s="44">
        <f>IF('Log_working_2-way'!$D532="","",A533^('Log_working_2-way'!$D532))</f>
        <v>2.4889275111820632</v>
      </c>
      <c r="K533" s="46">
        <f>IF('Log_working_2-way'!$D532="","",B533^('Log_working_2-way'!$D532))</f>
        <v>1.6716243688761041</v>
      </c>
      <c r="L533" s="53">
        <f t="shared" si="99"/>
        <v>0.40648379052369077</v>
      </c>
      <c r="M533" s="53">
        <f t="shared" si="100"/>
        <v>0.59351620947630923</v>
      </c>
      <c r="N533" s="54">
        <v>630</v>
      </c>
      <c r="O533" s="54">
        <f t="shared" si="101"/>
        <v>365.29411764705878</v>
      </c>
      <c r="P533" s="54">
        <f t="shared" si="102"/>
        <v>243.49693251533733</v>
      </c>
      <c r="Q533" s="54">
        <f t="shared" si="103"/>
        <v>386.50306748466261</v>
      </c>
      <c r="R533" s="54">
        <f t="shared" si="104"/>
        <v>264.70588235294116</v>
      </c>
      <c r="S533" s="55">
        <f t="shared" si="105"/>
        <v>-21.208949837603825</v>
      </c>
      <c r="T533" s="55">
        <f t="shared" si="106"/>
        <v>-21.208949837603825</v>
      </c>
      <c r="U533" t="s">
        <v>182</v>
      </c>
      <c r="V533" t="s">
        <v>145</v>
      </c>
      <c r="W533" t="s">
        <v>313</v>
      </c>
      <c r="X533" s="84" t="s">
        <v>522</v>
      </c>
    </row>
    <row r="534" spans="1:24" ht="15" x14ac:dyDescent="0.25">
      <c r="A534">
        <v>2.2000000000000002</v>
      </c>
      <c r="B534">
        <v>1.71</v>
      </c>
      <c r="C534" s="20">
        <f t="shared" si="98"/>
        <v>3.9340776182881454E-2</v>
      </c>
      <c r="D534" s="44">
        <f>IF(OR($A534="",$B534=""),"",A534*'MPTO_working_2-way'!$G533)</f>
        <v>2.2865497076023393</v>
      </c>
      <c r="E534" s="46">
        <f>IF(OR($A534="",$B534=""),"",B534*'MPTO_working_2-way'!$G533)</f>
        <v>1.7772727272727273</v>
      </c>
      <c r="F534" s="44">
        <f>IF(OR($A534="",$B534=""),"",'MPTO_working_2-way'!D533)</f>
        <v>2.2995110024449881</v>
      </c>
      <c r="G534" s="46">
        <f>IF(OR($A534="",$B534=""),"",'MPTO_working_2-way'!E533)</f>
        <v>1.7695202257761053</v>
      </c>
      <c r="H534" s="44">
        <f>IF(OR($A534="",$B534=""),"",'OddsRatio_working_2-way'!M533)</f>
        <v>2.3000541700523187</v>
      </c>
      <c r="I534" s="44">
        <f>IF(OR($A534="",$B534=""),"",'OddsRatio_working_2-way'!N533)</f>
        <v>1.7691987172809549</v>
      </c>
      <c r="J534" s="44">
        <f>IF('Log_working_2-way'!$D533="","",A534^('Log_working_2-way'!$D533))</f>
        <v>2.3060522808335469</v>
      </c>
      <c r="K534" s="46">
        <f>IF('Log_working_2-way'!$D533="","",B534^('Log_working_2-way'!$D533))</f>
        <v>1.7656661334886148</v>
      </c>
      <c r="L534" s="53">
        <f t="shared" si="99"/>
        <v>0.4373401534526854</v>
      </c>
      <c r="M534" s="53">
        <f t="shared" si="100"/>
        <v>0.5626598465473146</v>
      </c>
      <c r="N534" s="54">
        <v>631</v>
      </c>
      <c r="O534" s="54">
        <f t="shared" si="101"/>
        <v>344.18181818181819</v>
      </c>
      <c r="P534" s="54">
        <f t="shared" si="102"/>
        <v>261.9941520467836</v>
      </c>
      <c r="Q534" s="54">
        <f t="shared" si="103"/>
        <v>369.00584795321635</v>
      </c>
      <c r="R534" s="54">
        <f t="shared" si="104"/>
        <v>286.81818181818181</v>
      </c>
      <c r="S534" s="55">
        <f t="shared" si="105"/>
        <v>-24.824029771398159</v>
      </c>
      <c r="T534" s="55">
        <f t="shared" si="106"/>
        <v>-24.824029771398216</v>
      </c>
      <c r="U534" t="s">
        <v>148</v>
      </c>
      <c r="V534" t="s">
        <v>375</v>
      </c>
      <c r="W534" t="s">
        <v>313</v>
      </c>
      <c r="X534" s="84" t="s">
        <v>522</v>
      </c>
    </row>
    <row r="535" spans="1:24" ht="15" x14ac:dyDescent="0.25">
      <c r="A535">
        <v>2.38</v>
      </c>
      <c r="B535">
        <v>1.64</v>
      </c>
      <c r="C535" s="20">
        <f t="shared" si="98"/>
        <v>2.9924164787866303E-2</v>
      </c>
      <c r="D535" s="44">
        <f>IF(OR($A535="",$B535=""),"",A535*'MPTO_working_2-way'!$G534)</f>
        <v>2.4512195121951219</v>
      </c>
      <c r="E535" s="46">
        <f>IF(OR($A535="",$B535=""),"",B535*'MPTO_working_2-way'!$G534)</f>
        <v>1.6890756302521006</v>
      </c>
      <c r="F535" s="44">
        <f>IF(OR($A535="",$B535=""),"",'MPTO_working_2-way'!D534)</f>
        <v>2.4678806272129488</v>
      </c>
      <c r="G535" s="46">
        <f>IF(OR($A535="",$B535=""),"",'MPTO_working_2-way'!E534)</f>
        <v>1.6812543073742245</v>
      </c>
      <c r="H535" s="44">
        <f>IF(OR($A535="",$B535=""),"",'OddsRatio_working_2-way'!M534)</f>
        <v>2.468417515558841</v>
      </c>
      <c r="I535" s="44">
        <f>IF(OR($A535="",$B535=""),"",'OddsRatio_working_2-way'!N534)</f>
        <v>1.6810052246069986</v>
      </c>
      <c r="J535" s="44">
        <f>IF('Log_working_2-way'!$D534="","",A535^('Log_working_2-way'!$D534))</f>
        <v>2.4761029855560022</v>
      </c>
      <c r="K535" s="46">
        <f>IF('Log_working_2-way'!$D534="","",B535^('Log_working_2-way'!$D534))</f>
        <v>1.6774595064065265</v>
      </c>
      <c r="L535" s="53">
        <f t="shared" si="99"/>
        <v>0.40796019900497515</v>
      </c>
      <c r="M535" s="53">
        <f t="shared" si="100"/>
        <v>0.59203980099502496</v>
      </c>
      <c r="N535" s="54">
        <v>632</v>
      </c>
      <c r="O535" s="54">
        <f t="shared" si="101"/>
        <v>366.45378151260496</v>
      </c>
      <c r="P535" s="54">
        <f t="shared" si="102"/>
        <v>246.63414634146341</v>
      </c>
      <c r="Q535" s="54">
        <f t="shared" si="103"/>
        <v>385.36585365853659</v>
      </c>
      <c r="R535" s="54">
        <f t="shared" si="104"/>
        <v>265.54621848739498</v>
      </c>
      <c r="S535" s="55">
        <f t="shared" si="105"/>
        <v>-18.912072145931631</v>
      </c>
      <c r="T535" s="55">
        <f t="shared" si="106"/>
        <v>-18.912072145931575</v>
      </c>
      <c r="U535" t="s">
        <v>111</v>
      </c>
      <c r="V535" t="s">
        <v>177</v>
      </c>
      <c r="W535" t="s">
        <v>315</v>
      </c>
      <c r="X535" s="84" t="s">
        <v>522</v>
      </c>
    </row>
    <row r="536" spans="1:24" ht="15" x14ac:dyDescent="0.25">
      <c r="A536">
        <v>1.53</v>
      </c>
      <c r="B536">
        <v>2.52</v>
      </c>
      <c r="C536" s="20">
        <f t="shared" si="98"/>
        <v>5.0420168067226934E-2</v>
      </c>
      <c r="D536" s="44">
        <f>IF(OR($A536="",$B536=""),"",A536*'MPTO_working_2-way'!$G535)</f>
        <v>1.6071428571428572</v>
      </c>
      <c r="E536" s="46">
        <f>IF(OR($A536="",$B536=""),"",B536*'MPTO_working_2-way'!$G535)</f>
        <v>2.6470588235294117</v>
      </c>
      <c r="F536" s="44">
        <f>IF(OR($A536="",$B536=""),"",'MPTO_working_2-way'!D535)</f>
        <v>1.5913818722139674</v>
      </c>
      <c r="G536" s="46">
        <f>IF(OR($A536="",$B536=""),"",'MPTO_working_2-way'!E535)</f>
        <v>2.6909547738693469</v>
      </c>
      <c r="H536" s="44">
        <f>IF(OR($A536="",$B536=""),"",'OddsRatio_working_2-way'!M535)</f>
        <v>1.5904948861136019</v>
      </c>
      <c r="I536" s="44">
        <f>IF(OR($A536="",$B536=""),"",'OddsRatio_working_2-way'!N535)</f>
        <v>2.6934947677220284</v>
      </c>
      <c r="J536" s="44">
        <f>IF('Log_working_2-way'!$D535="","",A536^('Log_working_2-way'!$D535))</f>
        <v>1.5832521723683286</v>
      </c>
      <c r="K536" s="46">
        <f>IF('Log_working_2-way'!$D535="","",B536^('Log_working_2-way'!$D535))</f>
        <v>2.7145242613268503</v>
      </c>
      <c r="L536" s="53">
        <f t="shared" si="99"/>
        <v>0.62222222222222223</v>
      </c>
      <c r="M536" s="53">
        <f t="shared" si="100"/>
        <v>0.37777777777777777</v>
      </c>
      <c r="N536" s="54">
        <v>633</v>
      </c>
      <c r="O536" s="54">
        <f t="shared" si="101"/>
        <v>219.27450980392157</v>
      </c>
      <c r="P536" s="54">
        <f t="shared" si="102"/>
        <v>381.8095238095238</v>
      </c>
      <c r="Q536" s="54">
        <f t="shared" si="103"/>
        <v>251.19047619047618</v>
      </c>
      <c r="R536" s="54">
        <f t="shared" si="104"/>
        <v>413.72549019607845</v>
      </c>
      <c r="S536" s="55">
        <f t="shared" si="105"/>
        <v>-31.915966386554601</v>
      </c>
      <c r="T536" s="55">
        <f t="shared" si="106"/>
        <v>-31.915966386554658</v>
      </c>
      <c r="U536" t="s">
        <v>59</v>
      </c>
      <c r="V536" t="s">
        <v>114</v>
      </c>
      <c r="W536" t="s">
        <v>315</v>
      </c>
      <c r="X536" s="84" t="s">
        <v>522</v>
      </c>
    </row>
    <row r="537" spans="1:24" ht="15" x14ac:dyDescent="0.25">
      <c r="A537">
        <v>2.2799999999999998</v>
      </c>
      <c r="B537">
        <v>1.69</v>
      </c>
      <c r="C537" s="20">
        <f t="shared" si="98"/>
        <v>3.0312467559431067E-2</v>
      </c>
      <c r="D537" s="44">
        <f>IF(OR($A537="",$B537=""),"",A537*'MPTO_working_2-way'!$G536)</f>
        <v>2.3491124260355027</v>
      </c>
      <c r="E537" s="46">
        <f>IF(OR($A537="",$B537=""),"",B537*'MPTO_working_2-way'!$G536)</f>
        <v>1.7412280701754383</v>
      </c>
      <c r="F537" s="44">
        <f>IF(OR($A537="",$B537=""),"",'MPTO_working_2-way'!D536)</f>
        <v>2.3616082373130669</v>
      </c>
      <c r="G537" s="46">
        <f>IF(OR($A537="",$B537=""),"",'MPTO_working_2-way'!E536)</f>
        <v>1.7344256391789699</v>
      </c>
      <c r="H537" s="44">
        <f>IF(OR($A537="",$B537=""),"",'OddsRatio_working_2-way'!M536)</f>
        <v>2.3620104492139973</v>
      </c>
      <c r="I537" s="44">
        <f>IF(OR($A537="",$B537=""),"",'OddsRatio_working_2-way'!N536)</f>
        <v>1.7342087577794201</v>
      </c>
      <c r="J537" s="44">
        <f>IF('Log_working_2-way'!$D536="","",A537^('Log_working_2-way'!$D536))</f>
        <v>2.3677515095728476</v>
      </c>
      <c r="K537" s="46">
        <f>IF('Log_working_2-way'!$D536="","",B537^('Log_working_2-way'!$D536))</f>
        <v>1.7311269576388733</v>
      </c>
      <c r="L537" s="53">
        <f t="shared" si="99"/>
        <v>0.42569269521410585</v>
      </c>
      <c r="M537" s="53">
        <f t="shared" si="100"/>
        <v>0.57430730478589431</v>
      </c>
      <c r="N537" s="54">
        <v>634</v>
      </c>
      <c r="O537" s="54">
        <f t="shared" si="101"/>
        <v>355.92982456140351</v>
      </c>
      <c r="P537" s="54">
        <f t="shared" si="102"/>
        <v>258.8520710059172</v>
      </c>
      <c r="Q537" s="54">
        <f t="shared" si="103"/>
        <v>375.14792899408286</v>
      </c>
      <c r="R537" s="54">
        <f t="shared" si="104"/>
        <v>278.07017543859649</v>
      </c>
      <c r="S537" s="55">
        <f t="shared" si="105"/>
        <v>-19.218104432679354</v>
      </c>
      <c r="T537" s="55">
        <f t="shared" si="106"/>
        <v>-19.218104432679297</v>
      </c>
      <c r="U537" t="s">
        <v>56</v>
      </c>
      <c r="V537" t="s">
        <v>150</v>
      </c>
      <c r="W537" t="s">
        <v>315</v>
      </c>
      <c r="X537" s="84" t="s">
        <v>522</v>
      </c>
    </row>
    <row r="538" spans="1:24" ht="15" x14ac:dyDescent="0.25">
      <c r="A538">
        <v>2</v>
      </c>
      <c r="B538">
        <v>1.91</v>
      </c>
      <c r="C538" s="20">
        <f t="shared" si="98"/>
        <v>2.3560209424083656E-2</v>
      </c>
      <c r="D538" s="44">
        <f>IF(OR($A538="",$B538=""),"",A538*'MPTO_working_2-way'!$G537)</f>
        <v>2.0471204188481673</v>
      </c>
      <c r="E538" s="46">
        <f>IF(OR($A538="",$B538=""),"",B538*'MPTO_working_2-way'!$G537)</f>
        <v>1.9549999999999996</v>
      </c>
      <c r="F538" s="44">
        <f>IF(OR($A538="",$B538=""),"",'MPTO_working_2-way'!D537)</f>
        <v>2.0482573726541551</v>
      </c>
      <c r="G538" s="46">
        <f>IF(OR($A538="",$B538=""),"",'MPTO_working_2-way'!E537)</f>
        <v>1.9539641943734012</v>
      </c>
      <c r="H538" s="44">
        <f>IF(OR($A538="",$B538=""),"",'OddsRatio_working_2-way'!M537)</f>
        <v>2.0482848367219182</v>
      </c>
      <c r="I538" s="44">
        <f>IF(OR($A538="",$B538=""),"",'OddsRatio_working_2-way'!N537)</f>
        <v>1.9539392014169454</v>
      </c>
      <c r="J538" s="44">
        <f>IF('Log_working_2-way'!$D537="","",A538^('Log_working_2-way'!$D537))</f>
        <v>2.0487985391091357</v>
      </c>
      <c r="K538" s="46">
        <f>IF('Log_working_2-way'!$D537="","",B538^('Log_working_2-way'!$D537))</f>
        <v>1.95347196121136</v>
      </c>
      <c r="L538" s="53">
        <f t="shared" si="99"/>
        <v>0.48849104859335046</v>
      </c>
      <c r="M538" s="53">
        <f t="shared" si="100"/>
        <v>0.51150895140664976</v>
      </c>
      <c r="N538" s="54">
        <v>635</v>
      </c>
      <c r="O538" s="54">
        <f t="shared" si="101"/>
        <v>317.5</v>
      </c>
      <c r="P538" s="54">
        <f t="shared" si="102"/>
        <v>302.53926701570674</v>
      </c>
      <c r="Q538" s="54">
        <f t="shared" si="103"/>
        <v>332.4607329842932</v>
      </c>
      <c r="R538" s="54">
        <f t="shared" si="104"/>
        <v>317.5</v>
      </c>
      <c r="S538" s="55">
        <f t="shared" si="105"/>
        <v>-14.960732984293202</v>
      </c>
      <c r="T538" s="55">
        <f t="shared" si="106"/>
        <v>-14.960732984293259</v>
      </c>
      <c r="U538" t="s">
        <v>57</v>
      </c>
      <c r="V538" t="s">
        <v>54</v>
      </c>
      <c r="W538" t="s">
        <v>315</v>
      </c>
      <c r="X538" s="84" t="s">
        <v>522</v>
      </c>
    </row>
    <row r="539" spans="1:24" ht="15" x14ac:dyDescent="0.25">
      <c r="A539">
        <v>2.2000000000000002</v>
      </c>
      <c r="B539">
        <v>1.71</v>
      </c>
      <c r="C539" s="20">
        <f t="shared" si="98"/>
        <v>3.9340776182881454E-2</v>
      </c>
      <c r="D539" s="44">
        <f>IF(OR($A539="",$B539=""),"",A539*'MPTO_working_2-way'!$G538)</f>
        <v>2.2865497076023393</v>
      </c>
      <c r="E539" s="46">
        <f>IF(OR($A539="",$B539=""),"",B539*'MPTO_working_2-way'!$G538)</f>
        <v>1.7772727272727273</v>
      </c>
      <c r="F539" s="44">
        <f>IF(OR($A539="",$B539=""),"",'MPTO_working_2-way'!D538)</f>
        <v>2.2995110024449881</v>
      </c>
      <c r="G539" s="46">
        <f>IF(OR($A539="",$B539=""),"",'MPTO_working_2-way'!E538)</f>
        <v>1.7695202257761053</v>
      </c>
      <c r="H539" s="44">
        <f>IF(OR($A539="",$B539=""),"",'OddsRatio_working_2-way'!M538)</f>
        <v>2.3000541700523187</v>
      </c>
      <c r="I539" s="44">
        <f>IF(OR($A539="",$B539=""),"",'OddsRatio_working_2-way'!N538)</f>
        <v>1.7691987172809549</v>
      </c>
      <c r="J539" s="44">
        <f>IF('Log_working_2-way'!$D538="","",A539^('Log_working_2-way'!$D538))</f>
        <v>2.3060522808335469</v>
      </c>
      <c r="K539" s="46">
        <f>IF('Log_working_2-way'!$D538="","",B539^('Log_working_2-way'!$D538))</f>
        <v>1.7656661334886148</v>
      </c>
      <c r="L539" s="53">
        <f t="shared" si="99"/>
        <v>0.4373401534526854</v>
      </c>
      <c r="M539" s="53">
        <f t="shared" si="100"/>
        <v>0.5626598465473146</v>
      </c>
      <c r="N539" s="54">
        <v>636</v>
      </c>
      <c r="O539" s="54">
        <f t="shared" si="101"/>
        <v>346.90909090909093</v>
      </c>
      <c r="P539" s="54">
        <f t="shared" si="102"/>
        <v>264.07017543859644</v>
      </c>
      <c r="Q539" s="54">
        <f t="shared" si="103"/>
        <v>371.92982456140351</v>
      </c>
      <c r="R539" s="54">
        <f t="shared" si="104"/>
        <v>289.09090909090907</v>
      </c>
      <c r="S539" s="55">
        <f t="shared" si="105"/>
        <v>-25.020733652312572</v>
      </c>
      <c r="T539" s="55">
        <f t="shared" si="106"/>
        <v>-25.020733652312629</v>
      </c>
      <c r="U539" t="s">
        <v>161</v>
      </c>
      <c r="V539" t="s">
        <v>409</v>
      </c>
      <c r="W539" t="s">
        <v>412</v>
      </c>
      <c r="X539" s="84" t="s">
        <v>522</v>
      </c>
    </row>
    <row r="540" spans="1:24" ht="15" x14ac:dyDescent="0.25">
      <c r="A540">
        <v>2.87</v>
      </c>
      <c r="B540">
        <v>1.44</v>
      </c>
      <c r="C540" s="20">
        <f t="shared" si="98"/>
        <v>4.2876500193573364E-2</v>
      </c>
      <c r="D540" s="44">
        <f>IF(OR($A540="",$B540=""),"",A540*'MPTO_working_2-way'!$G539)</f>
        <v>2.9930555555555558</v>
      </c>
      <c r="E540" s="46">
        <f>IF(OR($A540="",$B540=""),"",B540*'MPTO_working_2-way'!$G539)</f>
        <v>1.5017421602787455</v>
      </c>
      <c r="F540" s="44">
        <f>IF(OR($A540="",$B540=""),"",'MPTO_working_2-way'!D539)</f>
        <v>3.0581619061713776</v>
      </c>
      <c r="G540" s="46">
        <f>IF(OR($A540="",$B540=""),"",'MPTO_working_2-way'!E539)</f>
        <v>1.4858704249658445</v>
      </c>
      <c r="H540" s="44">
        <f>IF(OR($A540="",$B540=""),"",'OddsRatio_working_2-way'!M539)</f>
        <v>3.0615528128088303</v>
      </c>
      <c r="I540" s="44">
        <f>IF(OR($A540="",$B540=""),"",'OddsRatio_working_2-way'!N539)</f>
        <v>1.4850712500726662</v>
      </c>
      <c r="J540" s="44">
        <f>IF('Log_working_2-way'!$D539="","",A540^('Log_working_2-way'!$D539))</f>
        <v>3.0930732542922734</v>
      </c>
      <c r="K540" s="46">
        <f>IF('Log_working_2-way'!$D539="","",B540^('Log_working_2-way'!$D539))</f>
        <v>1.4777663648165758</v>
      </c>
      <c r="L540" s="53">
        <f t="shared" si="99"/>
        <v>0.33410672853828305</v>
      </c>
      <c r="M540" s="53">
        <f t="shared" si="100"/>
        <v>0.66589327146171695</v>
      </c>
      <c r="N540" s="54">
        <v>637</v>
      </c>
      <c r="O540" s="54">
        <f t="shared" si="101"/>
        <v>415.04878048780483</v>
      </c>
      <c r="P540" s="54">
        <f t="shared" si="102"/>
        <v>194.63888888888886</v>
      </c>
      <c r="Q540" s="54">
        <f t="shared" si="103"/>
        <v>442.36111111111109</v>
      </c>
      <c r="R540" s="54">
        <f t="shared" si="104"/>
        <v>221.95121951219511</v>
      </c>
      <c r="S540" s="55">
        <f t="shared" si="105"/>
        <v>-27.312330623306252</v>
      </c>
      <c r="T540" s="55">
        <f t="shared" si="106"/>
        <v>-27.312330623306252</v>
      </c>
      <c r="U540" t="s">
        <v>326</v>
      </c>
      <c r="V540" t="s">
        <v>118</v>
      </c>
      <c r="W540" t="s">
        <v>412</v>
      </c>
      <c r="X540" s="84" t="s">
        <v>522</v>
      </c>
    </row>
    <row r="541" spans="1:24" ht="15" x14ac:dyDescent="0.25">
      <c r="A541">
        <v>2.9</v>
      </c>
      <c r="B541">
        <v>1.44</v>
      </c>
      <c r="C541" s="20">
        <f t="shared" si="98"/>
        <v>3.9272030651340994E-2</v>
      </c>
      <c r="D541" s="44">
        <f>IF(OR($A541="",$B541=""),"",A541*'MPTO_working_2-way'!$G540)</f>
        <v>3.0138888888888888</v>
      </c>
      <c r="E541" s="46">
        <f>IF(OR($A541="",$B541=""),"",B541*'MPTO_working_2-way'!$G540)</f>
        <v>1.4965517241379309</v>
      </c>
      <c r="F541" s="44">
        <f>IF(OR($A541="",$B541=""),"",'MPTO_working_2-way'!D540)</f>
        <v>3.0751104565537557</v>
      </c>
      <c r="G541" s="46">
        <f>IF(OR($A541="",$B541=""),"",'MPTO_working_2-way'!E540)</f>
        <v>1.481902058197303</v>
      </c>
      <c r="H541" s="44">
        <f>IF(OR($A541="",$B541=""),"",'OddsRatio_working_2-way'!M540)</f>
        <v>3.0780235364840833</v>
      </c>
      <c r="I541" s="44">
        <f>IF(OR($A541="",$B541=""),"",'OddsRatio_working_2-way'!N540)</f>
        <v>1.4812265031857879</v>
      </c>
      <c r="J541" s="44">
        <f>IF('Log_working_2-way'!$D540="","",A541^('Log_working_2-way'!$D540))</f>
        <v>3.1075186928168366</v>
      </c>
      <c r="K541" s="46">
        <f>IF('Log_working_2-way'!$D540="","",B541^('Log_working_2-way'!$D540))</f>
        <v>1.4744916395794321</v>
      </c>
      <c r="L541" s="53">
        <f t="shared" si="99"/>
        <v>0.33179723502304148</v>
      </c>
      <c r="M541" s="53">
        <f t="shared" si="100"/>
        <v>0.66820276497695863</v>
      </c>
      <c r="N541" s="54">
        <v>638</v>
      </c>
      <c r="O541" s="54">
        <f t="shared" si="101"/>
        <v>418.00000000000006</v>
      </c>
      <c r="P541" s="54">
        <f t="shared" si="102"/>
        <v>194.94444444444437</v>
      </c>
      <c r="Q541" s="54">
        <f t="shared" si="103"/>
        <v>443.05555555555554</v>
      </c>
      <c r="R541" s="54">
        <f t="shared" si="104"/>
        <v>220.00000000000003</v>
      </c>
      <c r="S541" s="55">
        <f t="shared" si="105"/>
        <v>-25.055555555555486</v>
      </c>
      <c r="T541" s="55">
        <f t="shared" si="106"/>
        <v>-25.055555555555657</v>
      </c>
      <c r="U541" t="s">
        <v>401</v>
      </c>
      <c r="V541" t="s">
        <v>157</v>
      </c>
      <c r="W541" t="s">
        <v>412</v>
      </c>
      <c r="X541" s="84" t="s">
        <v>522</v>
      </c>
    </row>
    <row r="542" spans="1:24" ht="15" x14ac:dyDescent="0.25">
      <c r="A542">
        <v>2.83</v>
      </c>
      <c r="B542">
        <v>1.46</v>
      </c>
      <c r="C542" s="20">
        <f t="shared" si="98"/>
        <v>3.8288397308678945E-2</v>
      </c>
      <c r="D542" s="44">
        <f>IF(OR($A542="",$B542=""),"",A542*'MPTO_working_2-way'!$G541)</f>
        <v>2.9383561643835616</v>
      </c>
      <c r="E542" s="46">
        <f>IF(OR($A542="",$B542=""),"",B542*'MPTO_working_2-way'!$G541)</f>
        <v>1.5159010600706713</v>
      </c>
      <c r="F542" s="44">
        <f>IF(OR($A542="",$B542=""),"",'MPTO_working_2-way'!D541)</f>
        <v>2.9921065971467877</v>
      </c>
      <c r="G542" s="46">
        <f>IF(OR($A542="",$B542=""),"",'MPTO_working_2-way'!E541)</f>
        <v>1.5019811697989749</v>
      </c>
      <c r="H542" s="44">
        <f>IF(OR($A542="",$B542=""),"",'OddsRatio_working_2-way'!M541)</f>
        <v>2.9945578130415815</v>
      </c>
      <c r="I542" s="44">
        <f>IF(OR($A542="",$B542=""),"",'OddsRatio_working_2-way'!N541)</f>
        <v>1.5013642590159164</v>
      </c>
      <c r="J542" s="44">
        <f>IF('Log_working_2-way'!$D541="","",A542^('Log_working_2-way'!$D541))</f>
        <v>3.0202958635224357</v>
      </c>
      <c r="K542" s="46">
        <f>IF('Log_working_2-way'!$D541="","",B542^('Log_working_2-way'!$D541))</f>
        <v>1.494977007108147</v>
      </c>
      <c r="L542" s="53">
        <f t="shared" si="99"/>
        <v>0.34032634032634035</v>
      </c>
      <c r="M542" s="53">
        <f t="shared" si="100"/>
        <v>0.65967365967365976</v>
      </c>
      <c r="N542" s="54">
        <v>639</v>
      </c>
      <c r="O542" s="54">
        <f t="shared" si="101"/>
        <v>413.2049469964665</v>
      </c>
      <c r="P542" s="54">
        <f t="shared" si="102"/>
        <v>201.32876712328763</v>
      </c>
      <c r="Q542" s="54">
        <f t="shared" si="103"/>
        <v>437.67123287671228</v>
      </c>
      <c r="R542" s="54">
        <f t="shared" si="104"/>
        <v>225.79505300353358</v>
      </c>
      <c r="S542" s="55">
        <f t="shared" si="105"/>
        <v>-24.466285880245778</v>
      </c>
      <c r="T542" s="55">
        <f t="shared" si="106"/>
        <v>-24.466285880245948</v>
      </c>
      <c r="U542" t="s">
        <v>119</v>
      </c>
      <c r="V542" t="s">
        <v>151</v>
      </c>
      <c r="W542" t="s">
        <v>412</v>
      </c>
      <c r="X542" s="84" t="s">
        <v>522</v>
      </c>
    </row>
    <row r="543" spans="1:24" ht="15" x14ac:dyDescent="0.25">
      <c r="A543">
        <v>1.99</v>
      </c>
      <c r="B543">
        <v>1.86</v>
      </c>
      <c r="C543" s="20">
        <f t="shared" si="98"/>
        <v>4.0146971416220811E-2</v>
      </c>
      <c r="D543" s="44">
        <f>IF(OR($A543="",$B543=""),"",A543*'MPTO_working_2-way'!$G542)</f>
        <v>2.0698924731182795</v>
      </c>
      <c r="E543" s="46">
        <f>IF(OR($A543="",$B543=""),"",B543*'MPTO_working_2-way'!$G542)</f>
        <v>1.9346733668341709</v>
      </c>
      <c r="F543" s="44">
        <f>IF(OR($A543="",$B543=""),"",'MPTO_working_2-way'!D542)</f>
        <v>2.0728005824046591</v>
      </c>
      <c r="G543" s="46">
        <f>IF(OR($A543="",$B543=""),"",'MPTO_working_2-way'!E542)</f>
        <v>1.9321396878425641</v>
      </c>
      <c r="H543" s="44">
        <f>IF(OR($A543="",$B543=""),"",'OddsRatio_working_2-way'!M542)</f>
        <v>2.0729225464578858</v>
      </c>
      <c r="I543" s="44">
        <f>IF(OR($A543="",$B543=""),"",'OddsRatio_working_2-way'!N542)</f>
        <v>1.9320337272260424</v>
      </c>
      <c r="J543" s="44">
        <f>IF('Log_working_2-way'!$D542="","",A543^('Log_working_2-way'!$D542))</f>
        <v>2.0742570920821759</v>
      </c>
      <c r="K543" s="46">
        <f>IF('Log_working_2-way'!$D542="","",B543^('Log_working_2-way'!$D542))</f>
        <v>1.9308758651633173</v>
      </c>
      <c r="L543" s="53">
        <f t="shared" si="99"/>
        <v>0.48311688311688311</v>
      </c>
      <c r="M543" s="53">
        <f t="shared" si="100"/>
        <v>0.51688311688311683</v>
      </c>
      <c r="N543" s="54">
        <v>640</v>
      </c>
      <c r="O543" s="54">
        <f t="shared" si="101"/>
        <v>318.39195979899489</v>
      </c>
      <c r="P543" s="54">
        <f t="shared" si="102"/>
        <v>295.91397849462368</v>
      </c>
      <c r="Q543" s="54">
        <f t="shared" si="103"/>
        <v>344.08602150537632</v>
      </c>
      <c r="R543" s="54">
        <f t="shared" si="104"/>
        <v>321.608040201005</v>
      </c>
      <c r="S543" s="55">
        <f t="shared" si="105"/>
        <v>-25.694061706381433</v>
      </c>
      <c r="T543" s="55">
        <f t="shared" si="106"/>
        <v>-25.694061706381319</v>
      </c>
      <c r="U543" t="s">
        <v>169</v>
      </c>
      <c r="V543" t="s">
        <v>127</v>
      </c>
      <c r="W543" t="s">
        <v>316</v>
      </c>
      <c r="X543" s="84" t="s">
        <v>522</v>
      </c>
    </row>
    <row r="544" spans="1:24" ht="15" x14ac:dyDescent="0.25">
      <c r="A544">
        <v>1.75</v>
      </c>
      <c r="B544">
        <v>2.11</v>
      </c>
      <c r="C544" s="20">
        <f t="shared" si="98"/>
        <v>4.5362220717670931E-2</v>
      </c>
      <c r="D544" s="44">
        <f>IF(OR($A544="",$B544=""),"",A544*'MPTO_working_2-way'!$G543)</f>
        <v>1.8293838862559242</v>
      </c>
      <c r="E544" s="46">
        <f>IF(OR($A544="",$B544=""),"",B544*'MPTO_working_2-way'!$G543)</f>
        <v>2.2057142857142855</v>
      </c>
      <c r="F544" s="44">
        <f>IF(OR($A544="",$B544=""),"",'MPTO_working_2-way'!D543)</f>
        <v>1.8223318938926589</v>
      </c>
      <c r="G544" s="46">
        <f>IF(OR($A544="",$B544=""),"",'MPTO_working_2-way'!E543)</f>
        <v>2.2160540135033755</v>
      </c>
      <c r="H544" s="44">
        <f>IF(OR($A544="",$B544=""),"",'OddsRatio_working_2-way'!M543)</f>
        <v>1.8219949365267862</v>
      </c>
      <c r="I544" s="44">
        <f>IF(OR($A544="",$B544=""),"",'OddsRatio_working_2-way'!N543)</f>
        <v>2.216552506059644</v>
      </c>
      <c r="J544" s="44">
        <f>IF('Log_working_2-way'!$D543="","",A544^('Log_working_2-way'!$D543))</f>
        <v>1.8187663952959283</v>
      </c>
      <c r="K544" s="46">
        <f>IF('Log_working_2-way'!$D543="","",B544^('Log_working_2-way'!$D543))</f>
        <v>2.2213495885331906</v>
      </c>
      <c r="L544" s="53">
        <f t="shared" si="99"/>
        <v>0.54663212435233155</v>
      </c>
      <c r="M544" s="53">
        <f t="shared" si="100"/>
        <v>0.45336787564766845</v>
      </c>
      <c r="N544" s="54">
        <v>641</v>
      </c>
      <c r="O544" s="54">
        <f t="shared" si="101"/>
        <v>274.71428571428572</v>
      </c>
      <c r="P544" s="54">
        <f t="shared" si="102"/>
        <v>337.20853080568719</v>
      </c>
      <c r="Q544" s="54">
        <f t="shared" si="103"/>
        <v>303.79146919431281</v>
      </c>
      <c r="R544" s="54">
        <f t="shared" si="104"/>
        <v>366.28571428571428</v>
      </c>
      <c r="S544" s="55">
        <f t="shared" si="105"/>
        <v>-29.077183480027088</v>
      </c>
      <c r="T544" s="55">
        <f t="shared" si="106"/>
        <v>-29.077183480027088</v>
      </c>
      <c r="U544" t="s">
        <v>67</v>
      </c>
      <c r="V544" t="s">
        <v>402</v>
      </c>
      <c r="W544" t="s">
        <v>316</v>
      </c>
      <c r="X544" s="84" t="s">
        <v>522</v>
      </c>
    </row>
    <row r="545" spans="1:24" ht="15" x14ac:dyDescent="0.25">
      <c r="A545">
        <v>1.7</v>
      </c>
      <c r="B545">
        <v>2.19</v>
      </c>
      <c r="C545" s="20">
        <f t="shared" si="98"/>
        <v>4.485629868385721E-2</v>
      </c>
      <c r="D545" s="44">
        <f>IF(OR($A545="",$B545=""),"",A545*'MPTO_working_2-way'!$G544)</f>
        <v>1.7762557077625571</v>
      </c>
      <c r="E545" s="46">
        <f>IF(OR($A545="",$B545=""),"",B545*'MPTO_working_2-way'!$G544)</f>
        <v>2.2882352941176474</v>
      </c>
      <c r="F545" s="44">
        <f>IF(OR($A545="",$B545=""),"",'MPTO_working_2-way'!D544)</f>
        <v>1.7673866603370521</v>
      </c>
      <c r="G545" s="46">
        <f>IF(OR($A545="",$B545=""),"",'MPTO_working_2-way'!E544)</f>
        <v>2.3031240334055059</v>
      </c>
      <c r="H545" s="44">
        <f>IF(OR($A545="",$B545=""),"",'OddsRatio_working_2-way'!M544)</f>
        <v>1.7669649888473706</v>
      </c>
      <c r="I545" s="44">
        <f>IF(OR($A545="",$B545=""),"",'OddsRatio_working_2-way'!N544)</f>
        <v>2.3038404810405297</v>
      </c>
      <c r="J545" s="44">
        <f>IF('Log_working_2-way'!$D544="","",A545^('Log_working_2-way'!$D544))</f>
        <v>1.7629085310147883</v>
      </c>
      <c r="K545" s="46">
        <f>IF('Log_working_2-way'!$D544="","",B545^('Log_working_2-way'!$D544))</f>
        <v>2.3107731259333391</v>
      </c>
      <c r="L545" s="53">
        <f t="shared" si="99"/>
        <v>0.56298200514138819</v>
      </c>
      <c r="M545" s="53">
        <f t="shared" si="100"/>
        <v>0.43701799485861176</v>
      </c>
      <c r="N545" s="54">
        <v>642</v>
      </c>
      <c r="O545" s="54">
        <f t="shared" si="101"/>
        <v>264.35294117647049</v>
      </c>
      <c r="P545" s="54">
        <f t="shared" si="102"/>
        <v>348.84931506849318</v>
      </c>
      <c r="Q545" s="54">
        <f t="shared" si="103"/>
        <v>293.15068493150687</v>
      </c>
      <c r="R545" s="54">
        <f t="shared" si="104"/>
        <v>377.64705882352945</v>
      </c>
      <c r="S545" s="55">
        <f t="shared" si="105"/>
        <v>-28.797743755036379</v>
      </c>
      <c r="T545" s="55">
        <f t="shared" si="106"/>
        <v>-28.797743755036265</v>
      </c>
      <c r="U545" t="s">
        <v>125</v>
      </c>
      <c r="V545" t="s">
        <v>129</v>
      </c>
      <c r="W545" t="s">
        <v>316</v>
      </c>
      <c r="X545" s="84" t="s">
        <v>522</v>
      </c>
    </row>
    <row r="546" spans="1:24" ht="15" x14ac:dyDescent="0.25">
      <c r="A546">
        <v>1.57</v>
      </c>
      <c r="B546">
        <v>2.4500000000000002</v>
      </c>
      <c r="C546" s="20">
        <f t="shared" si="98"/>
        <v>4.5105940465357985E-2</v>
      </c>
      <c r="D546" s="44">
        <f>IF(OR($A546="",$B546=""),"",A546*'MPTO_working_2-way'!$G545)</f>
        <v>1.6408163265306122</v>
      </c>
      <c r="E546" s="46">
        <f>IF(OR($A546="",$B546=""),"",B546*'MPTO_working_2-way'!$G545)</f>
        <v>2.5605095541401273</v>
      </c>
      <c r="F546" s="44">
        <f>IF(OR($A546="",$B546=""),"",'MPTO_working_2-way'!D545)</f>
        <v>1.6276314397545752</v>
      </c>
      <c r="G546" s="46">
        <f>IF(OR($A546="",$B546=""),"",'MPTO_working_2-way'!E545)</f>
        <v>2.5932917579639305</v>
      </c>
      <c r="H546" s="44">
        <f>IF(OR($A546="",$B546=""),"",'OddsRatio_working_2-way'!M545)</f>
        <v>1.6269796234933487</v>
      </c>
      <c r="I546" s="44">
        <f>IF(OR($A546="",$B546=""),"",'OddsRatio_working_2-way'!N545)</f>
        <v>2.594948165026941</v>
      </c>
      <c r="J546" s="44">
        <f>IF('Log_working_2-way'!$D545="","",A546^('Log_working_2-way'!$D545))</f>
        <v>1.6209431577721747</v>
      </c>
      <c r="K546" s="46">
        <f>IF('Log_working_2-way'!$D545="","",B546^('Log_working_2-way'!$D545))</f>
        <v>2.6104533683676099</v>
      </c>
      <c r="L546" s="53">
        <f t="shared" si="99"/>
        <v>0.60945273631840802</v>
      </c>
      <c r="M546" s="53">
        <f t="shared" si="100"/>
        <v>0.39054726368159204</v>
      </c>
      <c r="N546" s="54">
        <v>643</v>
      </c>
      <c r="O546" s="54">
        <f t="shared" si="101"/>
        <v>233.44585987261144</v>
      </c>
      <c r="P546" s="54">
        <f t="shared" si="102"/>
        <v>380.55102040816325</v>
      </c>
      <c r="Q546" s="54">
        <f t="shared" si="103"/>
        <v>262.44897959183669</v>
      </c>
      <c r="R546" s="54">
        <f t="shared" si="104"/>
        <v>409.55414012738851</v>
      </c>
      <c r="S546" s="55">
        <f t="shared" si="105"/>
        <v>-29.003119719225253</v>
      </c>
      <c r="T546" s="55">
        <f t="shared" si="106"/>
        <v>-29.003119719225253</v>
      </c>
      <c r="U546" t="s">
        <v>166</v>
      </c>
      <c r="V546" t="s">
        <v>130</v>
      </c>
      <c r="W546" t="s">
        <v>316</v>
      </c>
      <c r="X546" s="84" t="s">
        <v>522</v>
      </c>
    </row>
    <row r="547" spans="1:24" ht="15" x14ac:dyDescent="0.25">
      <c r="A547">
        <v>1.83</v>
      </c>
      <c r="B547">
        <v>2.04</v>
      </c>
      <c r="C547" s="20">
        <f t="shared" si="98"/>
        <v>3.6644165863066513E-2</v>
      </c>
      <c r="D547" s="44">
        <f>IF(OR($A547="",$B547=""),"",A547*'MPTO_working_2-way'!$G546)</f>
        <v>1.8970588235294117</v>
      </c>
      <c r="E547" s="46">
        <f>IF(OR($A547="",$B547=""),"",B547*'MPTO_working_2-way'!$G546)</f>
        <v>2.1147540983606556</v>
      </c>
      <c r="F547" s="44">
        <f>IF(OR($A547="",$B547=""),"",'MPTO_working_2-way'!D546)</f>
        <v>1.8934875228241022</v>
      </c>
      <c r="G547" s="46">
        <f>IF(OR($A547="",$B547=""),"",'MPTO_working_2-way'!E546)</f>
        <v>2.119209809264305</v>
      </c>
      <c r="H547" s="44">
        <f>IF(OR($A547="",$B547=""),"",'OddsRatio_working_2-way'!M546)</f>
        <v>1.8933515114874566</v>
      </c>
      <c r="I547" s="44">
        <f>IF(OR($A547="",$B547=""),"",'OddsRatio_working_2-way'!N546)</f>
        <v>2.1193802071650061</v>
      </c>
      <c r="J547" s="44">
        <f>IF('Log_working_2-way'!$D546="","",A547^('Log_working_2-way'!$D546))</f>
        <v>1.8917252749993179</v>
      </c>
      <c r="K547" s="46">
        <f>IF('Log_working_2-way'!$D546="","",B547^('Log_working_2-way'!$D546))</f>
        <v>2.1214216172135263</v>
      </c>
      <c r="L547" s="53">
        <f t="shared" si="99"/>
        <v>0.52713178294573648</v>
      </c>
      <c r="M547" s="53">
        <f t="shared" si="100"/>
        <v>0.47286821705426357</v>
      </c>
      <c r="N547" s="54">
        <v>644</v>
      </c>
      <c r="O547" s="54">
        <f t="shared" si="101"/>
        <v>292.087431693989</v>
      </c>
      <c r="P547" s="54">
        <f t="shared" si="102"/>
        <v>328.31372549019608</v>
      </c>
      <c r="Q547" s="54">
        <f t="shared" si="103"/>
        <v>315.68627450980392</v>
      </c>
      <c r="R547" s="54">
        <f t="shared" si="104"/>
        <v>351.91256830601088</v>
      </c>
      <c r="S547" s="55">
        <f t="shared" si="105"/>
        <v>-23.598842815814919</v>
      </c>
      <c r="T547" s="55">
        <f t="shared" si="106"/>
        <v>-23.598842815814805</v>
      </c>
      <c r="U547" t="s">
        <v>168</v>
      </c>
      <c r="V547" t="s">
        <v>273</v>
      </c>
      <c r="W547" t="s">
        <v>316</v>
      </c>
      <c r="X547" s="84" t="s">
        <v>522</v>
      </c>
    </row>
    <row r="548" spans="1:24" ht="15" x14ac:dyDescent="0.25">
      <c r="A548">
        <v>2.1800000000000002</v>
      </c>
      <c r="B548">
        <v>1.71</v>
      </c>
      <c r="C548" s="20">
        <f t="shared" si="98"/>
        <v>4.3510917967702012E-2</v>
      </c>
      <c r="D548" s="44">
        <f>IF(OR($A548="",$B548=""),"",A548*'MPTO_working_2-way'!$G547)</f>
        <v>2.2748538011695905</v>
      </c>
      <c r="E548" s="46">
        <f>IF(OR($A548="",$B548=""),"",B548*'MPTO_working_2-way'!$G547)</f>
        <v>1.7844036697247705</v>
      </c>
      <c r="F548" s="44">
        <f>IF(OR($A548="",$B548=""),"",'MPTO_working_2-way'!D547)</f>
        <v>2.2885382773650926</v>
      </c>
      <c r="G548" s="46">
        <f>IF(OR($A548="",$B548=""),"",'MPTO_working_2-way'!E547)</f>
        <v>1.7760731811901471</v>
      </c>
      <c r="H548" s="44">
        <f>IF(OR($A548="",$B548=""),"",'OddsRatio_working_2-way'!M547)</f>
        <v>2.2891748643942433</v>
      </c>
      <c r="I548" s="44">
        <f>IF(OR($A548="",$B548=""),"",'OddsRatio_working_2-way'!N547)</f>
        <v>1.7756899607795869</v>
      </c>
      <c r="J548" s="44">
        <f>IF('Log_working_2-way'!$D547="","",A548^('Log_working_2-way'!$D547))</f>
        <v>2.2955329814159455</v>
      </c>
      <c r="K548" s="46">
        <f>IF('Log_working_2-way'!$D547="","",B548^('Log_working_2-way'!$D547))</f>
        <v>1.7718830893109678</v>
      </c>
      <c r="L548" s="53">
        <f t="shared" si="99"/>
        <v>0.43958868894601544</v>
      </c>
      <c r="M548" s="53">
        <f t="shared" si="100"/>
        <v>0.56041131105398467</v>
      </c>
      <c r="N548" s="54">
        <v>645</v>
      </c>
      <c r="O548" s="54">
        <f t="shared" si="101"/>
        <v>349.12844036697254</v>
      </c>
      <c r="P548" s="54">
        <f t="shared" si="102"/>
        <v>267.80701754385967</v>
      </c>
      <c r="Q548" s="54">
        <f t="shared" si="103"/>
        <v>377.19298245614033</v>
      </c>
      <c r="R548" s="54">
        <f t="shared" si="104"/>
        <v>295.87155963302752</v>
      </c>
      <c r="S548" s="55">
        <f t="shared" si="105"/>
        <v>-28.064542089167787</v>
      </c>
      <c r="T548" s="55">
        <f t="shared" si="106"/>
        <v>-28.064542089167844</v>
      </c>
      <c r="U548" t="s">
        <v>234</v>
      </c>
      <c r="V548" t="s">
        <v>252</v>
      </c>
      <c r="W548" t="s">
        <v>309</v>
      </c>
      <c r="X548" s="84" t="s">
        <v>523</v>
      </c>
    </row>
    <row r="549" spans="1:24" ht="15" x14ac:dyDescent="0.25">
      <c r="A549">
        <v>1.97</v>
      </c>
      <c r="B549">
        <v>1.9</v>
      </c>
      <c r="C549" s="20">
        <f t="shared" si="98"/>
        <v>3.3930002671653803E-2</v>
      </c>
      <c r="D549" s="44">
        <f>IF(OR($A549="",$B549=""),"",A549*'MPTO_working_2-way'!$G548)</f>
        <v>2.0368421052631578</v>
      </c>
      <c r="E549" s="46">
        <f>IF(OR($A549="",$B549=""),"",B549*'MPTO_working_2-way'!$G548)</f>
        <v>1.9644670050761421</v>
      </c>
      <c r="F549" s="44">
        <f>IF(OR($A549="",$B549=""),"",'MPTO_working_2-way'!D548)</f>
        <v>2.0381159814865235</v>
      </c>
      <c r="G549" s="46">
        <f>IF(OR($A549="",$B549=""),"",'MPTO_working_2-way'!E548)</f>
        <v>1.9632835038027801</v>
      </c>
      <c r="H549" s="44">
        <f>IF(OR($A549="",$B549=""),"",'OddsRatio_working_2-way'!M548)</f>
        <v>2.0381607668264961</v>
      </c>
      <c r="I549" s="44">
        <f>IF(OR($A549="",$B549=""),"",'OddsRatio_working_2-way'!N548)</f>
        <v>1.963241948601903</v>
      </c>
      <c r="J549" s="44">
        <f>IF('Log_working_2-way'!$D548="","",A549^('Log_working_2-way'!$D548))</f>
        <v>2.0387414625037734</v>
      </c>
      <c r="K549" s="46">
        <f>IF('Log_working_2-way'!$D548="","",B549^('Log_working_2-way'!$D548))</f>
        <v>1.9627034600020314</v>
      </c>
      <c r="L549" s="53">
        <f t="shared" si="99"/>
        <v>0.49095607235142119</v>
      </c>
      <c r="M549" s="53">
        <f t="shared" si="100"/>
        <v>0.50904392764857886</v>
      </c>
      <c r="N549" s="54">
        <v>646</v>
      </c>
      <c r="O549" s="54">
        <f t="shared" si="101"/>
        <v>318.08121827411162</v>
      </c>
      <c r="P549" s="54">
        <f t="shared" si="102"/>
        <v>305.99999999999989</v>
      </c>
      <c r="Q549" s="54">
        <f t="shared" si="103"/>
        <v>340</v>
      </c>
      <c r="R549" s="54">
        <f t="shared" si="104"/>
        <v>327.91878172588832</v>
      </c>
      <c r="S549" s="55">
        <f t="shared" si="105"/>
        <v>-21.91878172588838</v>
      </c>
      <c r="T549" s="55">
        <f t="shared" si="106"/>
        <v>-21.918781725888437</v>
      </c>
      <c r="U549" t="s">
        <v>105</v>
      </c>
      <c r="V549" t="s">
        <v>478</v>
      </c>
      <c r="W549" t="s">
        <v>311</v>
      </c>
      <c r="X549" s="84" t="s">
        <v>523</v>
      </c>
    </row>
    <row r="550" spans="1:24" ht="15" x14ac:dyDescent="0.25">
      <c r="A550">
        <v>2.4900000000000002</v>
      </c>
      <c r="B550">
        <v>1.57</v>
      </c>
      <c r="C550" s="20">
        <f t="shared" si="98"/>
        <v>3.8549100862046881E-2</v>
      </c>
      <c r="D550" s="44">
        <f>IF(OR($A550="",$B550=""),"",A550*'MPTO_working_2-way'!$G549)</f>
        <v>2.5859872611464971</v>
      </c>
      <c r="E550" s="46">
        <f>IF(OR($A550="",$B550=""),"",B550*'MPTO_working_2-way'!$G549)</f>
        <v>1.6305220883534137</v>
      </c>
      <c r="F550" s="44">
        <f>IF(OR($A550="",$B550=""),"",'MPTO_working_2-way'!D549)</f>
        <v>2.6155287190981165</v>
      </c>
      <c r="G550" s="46">
        <f>IF(OR($A550="",$B550=""),"",'MPTO_working_2-way'!E549)</f>
        <v>1.6189924005549459</v>
      </c>
      <c r="H550" s="44">
        <f>IF(OR($A550="",$B550=""),"",'OddsRatio_working_2-way'!M549)</f>
        <v>2.6167977881353308</v>
      </c>
      <c r="I550" s="44">
        <f>IF(OR($A550="",$B550=""),"",'OddsRatio_working_2-way'!N549)</f>
        <v>1.6185065364007643</v>
      </c>
      <c r="J550" s="44">
        <f>IF('Log_working_2-way'!$D549="","",A550^('Log_working_2-way'!$D549))</f>
        <v>2.6306681131242473</v>
      </c>
      <c r="K550" s="46">
        <f>IF('Log_working_2-way'!$D549="","",B550^('Log_working_2-way'!$D549))</f>
        <v>1.6132455721377705</v>
      </c>
      <c r="L550" s="53">
        <f t="shared" si="99"/>
        <v>0.38669950738916253</v>
      </c>
      <c r="M550" s="53">
        <f t="shared" si="100"/>
        <v>0.61330049261083741</v>
      </c>
      <c r="N550" s="54">
        <v>647</v>
      </c>
      <c r="O550" s="54">
        <f t="shared" si="101"/>
        <v>387.16064257028114</v>
      </c>
      <c r="P550" s="54">
        <f t="shared" si="102"/>
        <v>234.89808917197456</v>
      </c>
      <c r="Q550" s="54">
        <f t="shared" si="103"/>
        <v>412.10191082802544</v>
      </c>
      <c r="R550" s="54">
        <f t="shared" si="104"/>
        <v>259.83935742971886</v>
      </c>
      <c r="S550" s="55">
        <f t="shared" si="105"/>
        <v>-24.941268257744298</v>
      </c>
      <c r="T550" s="55">
        <f t="shared" si="106"/>
        <v>-24.941268257744298</v>
      </c>
      <c r="U550" t="s">
        <v>185</v>
      </c>
      <c r="V550" t="s">
        <v>146</v>
      </c>
      <c r="W550" t="s">
        <v>313</v>
      </c>
      <c r="X550" s="84" t="s">
        <v>523</v>
      </c>
    </row>
    <row r="551" spans="1:24" ht="15" x14ac:dyDescent="0.25">
      <c r="A551">
        <v>2.35</v>
      </c>
      <c r="B551">
        <v>1.63</v>
      </c>
      <c r="C551" s="20">
        <f t="shared" si="98"/>
        <v>3.9028847408954404E-2</v>
      </c>
      <c r="D551" s="44">
        <f>IF(OR($A551="",$B551=""),"",A551*'MPTO_working_2-way'!$G550)</f>
        <v>2.4417177914110431</v>
      </c>
      <c r="E551" s="46">
        <f>IF(OR($A551="",$B551=""),"",B551*'MPTO_working_2-way'!$G550)</f>
        <v>1.6936170212765955</v>
      </c>
      <c r="F551" s="44">
        <f>IF(OR($A551="",$B551=""),"",'MPTO_working_2-way'!D550)</f>
        <v>2.4629480790869636</v>
      </c>
      <c r="G551" s="46">
        <f>IF(OR($A551="",$B551=""),"",'MPTO_working_2-way'!E550)</f>
        <v>1.6835512581035048</v>
      </c>
      <c r="H551" s="44">
        <f>IF(OR($A551="",$B551=""),"",'OddsRatio_working_2-way'!M550)</f>
        <v>2.4638501094227996</v>
      </c>
      <c r="I551" s="44">
        <f>IF(OR($A551="",$B551=""),"",'OddsRatio_working_2-way'!N550)</f>
        <v>1.6831300510639733</v>
      </c>
      <c r="J551" s="44">
        <f>IF('Log_working_2-way'!$D550="","",A551^('Log_working_2-way'!$D550))</f>
        <v>2.4737476176576996</v>
      </c>
      <c r="K551" s="46">
        <f>IF('Log_working_2-way'!$D550="","",B551^('Log_working_2-way'!$D550))</f>
        <v>1.6785422334314666</v>
      </c>
      <c r="L551" s="53">
        <f t="shared" si="99"/>
        <v>0.40954773869346733</v>
      </c>
      <c r="M551" s="53">
        <f t="shared" si="100"/>
        <v>0.59045226130653272</v>
      </c>
      <c r="N551" s="54">
        <v>648</v>
      </c>
      <c r="O551" s="54">
        <f t="shared" si="101"/>
        <v>372.25531914893617</v>
      </c>
      <c r="P551" s="54">
        <f t="shared" si="102"/>
        <v>250.45398773006136</v>
      </c>
      <c r="Q551" s="54">
        <f t="shared" si="103"/>
        <v>397.54601226993867</v>
      </c>
      <c r="R551" s="54">
        <f t="shared" si="104"/>
        <v>275.74468085106383</v>
      </c>
      <c r="S551" s="55">
        <f t="shared" si="105"/>
        <v>-25.290693121002505</v>
      </c>
      <c r="T551" s="55">
        <f t="shared" si="106"/>
        <v>-25.290693121002477</v>
      </c>
      <c r="U551" t="s">
        <v>144</v>
      </c>
      <c r="V551" t="s">
        <v>173</v>
      </c>
      <c r="W551" t="s">
        <v>313</v>
      </c>
      <c r="X551" s="84" t="s">
        <v>523</v>
      </c>
    </row>
    <row r="552" spans="1:24" ht="15" x14ac:dyDescent="0.25">
      <c r="A552">
        <v>1.45</v>
      </c>
      <c r="B552">
        <v>2.78</v>
      </c>
      <c r="C552" s="20">
        <f t="shared" si="98"/>
        <v>4.9367402629620472E-2</v>
      </c>
      <c r="D552" s="44">
        <f>IF(OR($A552="",$B552=""),"",A552*'MPTO_working_2-way'!$G551)</f>
        <v>1.5215827338129497</v>
      </c>
      <c r="E552" s="46">
        <f>IF(OR($A552="",$B552=""),"",B552*'MPTO_working_2-way'!$G551)</f>
        <v>2.9172413793103447</v>
      </c>
      <c r="F552" s="44">
        <f>IF(OR($A552="",$B552=""),"",'MPTO_working_2-way'!D551)</f>
        <v>1.5038239134489835</v>
      </c>
      <c r="G552" s="46">
        <f>IF(OR($A552="",$B552=""),"",'MPTO_working_2-way'!E551)</f>
        <v>2.9848204368752311</v>
      </c>
      <c r="H552" s="44">
        <f>IF(OR($A552="",$B552=""),"",'OddsRatio_working_2-way'!M551)</f>
        <v>1.502801142365493</v>
      </c>
      <c r="I552" s="44">
        <f>IF(OR($A552="",$B552=""),"",'OddsRatio_working_2-way'!N551)</f>
        <v>2.9888578520235058</v>
      </c>
      <c r="J552" s="44">
        <f>IF('Log_working_2-way'!$D551="","",A552^('Log_working_2-way'!$D551))</f>
        <v>1.4946153776124325</v>
      </c>
      <c r="K552" s="46">
        <f>IF('Log_working_2-way'!$D551="","",B552^('Log_working_2-way'!$D551))</f>
        <v>3.0217729679617604</v>
      </c>
      <c r="L552" s="53">
        <f t="shared" si="99"/>
        <v>0.6572104018912529</v>
      </c>
      <c r="M552" s="53">
        <f t="shared" si="100"/>
        <v>0.34278959810874704</v>
      </c>
      <c r="N552" s="54">
        <v>649</v>
      </c>
      <c r="O552" s="54">
        <f t="shared" si="101"/>
        <v>201.41379310344826</v>
      </c>
      <c r="P552" s="54">
        <f t="shared" si="102"/>
        <v>415.54676258992805</v>
      </c>
      <c r="Q552" s="54">
        <f t="shared" si="103"/>
        <v>233.45323741007198</v>
      </c>
      <c r="R552" s="54">
        <f t="shared" si="104"/>
        <v>447.58620689655174</v>
      </c>
      <c r="S552" s="55">
        <f t="shared" si="105"/>
        <v>-32.039444306623722</v>
      </c>
      <c r="T552" s="55">
        <f t="shared" si="106"/>
        <v>-32.039444306623693</v>
      </c>
      <c r="U552" t="s">
        <v>149</v>
      </c>
      <c r="V552" t="s">
        <v>325</v>
      </c>
      <c r="W552" t="s">
        <v>313</v>
      </c>
      <c r="X552" s="84" t="s">
        <v>523</v>
      </c>
    </row>
    <row r="553" spans="1:24" ht="15" x14ac:dyDescent="0.25">
      <c r="A553">
        <v>1.83</v>
      </c>
      <c r="B553">
        <v>2.0499999999999998</v>
      </c>
      <c r="C553" s="20">
        <f t="shared" si="98"/>
        <v>3.4252965480474407E-2</v>
      </c>
      <c r="D553" s="44">
        <f>IF(OR($A553="",$B553=""),"",A553*'MPTO_working_2-way'!$G552)</f>
        <v>1.8926829268292682</v>
      </c>
      <c r="E553" s="46">
        <f>IF(OR($A553="",$B553=""),"",B553*'MPTO_working_2-way'!$G552)</f>
        <v>2.1202185792349724</v>
      </c>
      <c r="F553" s="44">
        <f>IF(OR($A553="",$B553=""),"",'MPTO_working_2-way'!D552)</f>
        <v>1.8892106257081707</v>
      </c>
      <c r="G553" s="46">
        <f>IF(OR($A553="",$B553=""),"",'MPTO_working_2-way'!E552)</f>
        <v>2.1245929491717397</v>
      </c>
      <c r="H553" s="44">
        <f>IF(OR($A553="",$B553=""),"",'OddsRatio_working_2-way'!M552)</f>
        <v>1.8890872794479689</v>
      </c>
      <c r="I553" s="44">
        <f>IF(OR($A553="",$B553=""),"",'OddsRatio_working_2-way'!N552)</f>
        <v>2.1247489679763456</v>
      </c>
      <c r="J553" s="44">
        <f>IF('Log_working_2-way'!$D552="","",A553^('Log_working_2-way'!$D552))</f>
        <v>1.8875091450726849</v>
      </c>
      <c r="K553" s="46">
        <f>IF('Log_working_2-way'!$D552="","",B553^('Log_working_2-way'!$D552))</f>
        <v>2.1267489530128172</v>
      </c>
      <c r="L553" s="53">
        <f t="shared" si="99"/>
        <v>0.52835051546391754</v>
      </c>
      <c r="M553" s="53">
        <f t="shared" si="100"/>
        <v>0.47164948453608252</v>
      </c>
      <c r="N553" s="54">
        <v>650</v>
      </c>
      <c r="O553" s="54">
        <f t="shared" si="101"/>
        <v>294.80874316939889</v>
      </c>
      <c r="P553" s="54">
        <f t="shared" si="102"/>
        <v>332.92682926829258</v>
      </c>
      <c r="Q553" s="54">
        <f t="shared" si="103"/>
        <v>317.07317073170736</v>
      </c>
      <c r="R553" s="54">
        <f t="shared" si="104"/>
        <v>355.19125683060105</v>
      </c>
      <c r="S553" s="55">
        <f t="shared" si="105"/>
        <v>-22.26442756230847</v>
      </c>
      <c r="T553" s="55">
        <f t="shared" si="106"/>
        <v>-22.26442756230847</v>
      </c>
      <c r="U553" t="s">
        <v>399</v>
      </c>
      <c r="V553" t="s">
        <v>147</v>
      </c>
      <c r="W553" t="s">
        <v>313</v>
      </c>
      <c r="X553" s="84" t="s">
        <v>523</v>
      </c>
    </row>
    <row r="554" spans="1:24" ht="15" x14ac:dyDescent="0.25">
      <c r="A554">
        <v>2.93</v>
      </c>
      <c r="B554">
        <v>1.44</v>
      </c>
      <c r="C554" s="20">
        <f t="shared" si="98"/>
        <v>3.5741372772089441E-2</v>
      </c>
      <c r="D554" s="44">
        <f>IF(OR($A554="",$B554=""),"",A554*'MPTO_working_2-way'!$G553)</f>
        <v>3.0347222222222223</v>
      </c>
      <c r="E554" s="46">
        <f>IF(OR($A554="",$B554=""),"",B554*'MPTO_working_2-way'!$G553)</f>
        <v>1.4914675767918086</v>
      </c>
      <c r="F554" s="44">
        <f>IF(OR($A554="",$B554=""),"",'MPTO_working_2-way'!D553)</f>
        <v>3.0918950608236848</v>
      </c>
      <c r="G554" s="46">
        <f>IF(OR($A554="",$B554=""),"",'MPTO_working_2-way'!E553)</f>
        <v>1.478035451551881</v>
      </c>
      <c r="H554" s="44">
        <f>IF(OR($A554="",$B554=""),"",'OddsRatio_working_2-way'!M553)</f>
        <v>3.0943647333651398</v>
      </c>
      <c r="I554" s="44">
        <f>IF(OR($A554="",$B554=""),"",'OddsRatio_working_2-way'!N553)</f>
        <v>1.4774717526842809</v>
      </c>
      <c r="J554" s="44">
        <f>IF('Log_working_2-way'!$D553="","",A554^('Log_working_2-way'!$D553))</f>
        <v>3.1217767225623776</v>
      </c>
      <c r="K554" s="46">
        <f>IF('Log_working_2-way'!$D553="","",B554^('Log_working_2-way'!$D553))</f>
        <v>1.4713031250488162</v>
      </c>
      <c r="L554" s="53">
        <f t="shared" si="99"/>
        <v>0.32951945080091533</v>
      </c>
      <c r="M554" s="53">
        <f t="shared" si="100"/>
        <v>0.67048054919908473</v>
      </c>
      <c r="N554" s="54">
        <v>651</v>
      </c>
      <c r="O554" s="54">
        <f t="shared" si="101"/>
        <v>428.81569965870307</v>
      </c>
      <c r="P554" s="54">
        <f t="shared" si="102"/>
        <v>198.91666666666663</v>
      </c>
      <c r="Q554" s="54">
        <f t="shared" si="103"/>
        <v>452.08333333333331</v>
      </c>
      <c r="R554" s="54">
        <f t="shared" si="104"/>
        <v>222.1843003412969</v>
      </c>
      <c r="S554" s="55">
        <f t="shared" si="105"/>
        <v>-23.267633674630247</v>
      </c>
      <c r="T554" s="55">
        <f t="shared" si="106"/>
        <v>-23.267633674630275</v>
      </c>
      <c r="U554" t="s">
        <v>154</v>
      </c>
      <c r="V554" t="s">
        <v>112</v>
      </c>
      <c r="W554" t="s">
        <v>315</v>
      </c>
      <c r="X554" s="84" t="s">
        <v>523</v>
      </c>
    </row>
    <row r="555" spans="1:24" ht="15" x14ac:dyDescent="0.25">
      <c r="A555">
        <v>2.66</v>
      </c>
      <c r="B555">
        <v>1.51</v>
      </c>
      <c r="C555" s="20">
        <f t="shared" si="98"/>
        <v>3.8191505253199143E-2</v>
      </c>
      <c r="D555" s="44">
        <f>IF(OR($A555="",$B555=""),"",A555*'MPTO_working_2-way'!$G554)</f>
        <v>2.76158940397351</v>
      </c>
      <c r="E555" s="46">
        <f>IF(OR($A555="",$B555=""),"",B555*'MPTO_working_2-way'!$G554)</f>
        <v>1.5676691729323307</v>
      </c>
      <c r="F555" s="44">
        <f>IF(OR($A555="",$B555=""),"",'MPTO_working_2-way'!D554)</f>
        <v>2.802344240563734</v>
      </c>
      <c r="G555" s="46">
        <f>IF(OR($A555="",$B555=""),"",'MPTO_working_2-way'!E554)</f>
        <v>1.5548329655866526</v>
      </c>
      <c r="H555" s="44">
        <f>IF(OR($A555="",$B555=""),"",'OddsRatio_working_2-way'!M554)</f>
        <v>2.8041346847683837</v>
      </c>
      <c r="I555" s="44">
        <f>IF(OR($A555="",$B555=""),"",'OddsRatio_working_2-way'!N554)</f>
        <v>1.5542823429107684</v>
      </c>
      <c r="J555" s="44">
        <f>IF('Log_working_2-way'!$D554="","",A555^('Log_working_2-way'!$D554))</f>
        <v>2.8234489092067649</v>
      </c>
      <c r="K555" s="46">
        <f>IF('Log_working_2-way'!$D554="","",B555^('Log_working_2-way'!$D554))</f>
        <v>1.5484113072488479</v>
      </c>
      <c r="L555" s="53">
        <f t="shared" si="99"/>
        <v>0.36211031175059949</v>
      </c>
      <c r="M555" s="53">
        <f t="shared" si="100"/>
        <v>0.63788968824940051</v>
      </c>
      <c r="N555" s="54">
        <v>652</v>
      </c>
      <c r="O555" s="54">
        <f t="shared" si="101"/>
        <v>406.88721804511283</v>
      </c>
      <c r="P555" s="54">
        <f t="shared" si="102"/>
        <v>220.21192052980132</v>
      </c>
      <c r="Q555" s="54">
        <f t="shared" si="103"/>
        <v>431.78807947019868</v>
      </c>
      <c r="R555" s="54">
        <f t="shared" si="104"/>
        <v>245.1127819548872</v>
      </c>
      <c r="S555" s="55">
        <f t="shared" si="105"/>
        <v>-24.90086142508585</v>
      </c>
      <c r="T555" s="55">
        <f t="shared" si="106"/>
        <v>-24.900861425085878</v>
      </c>
      <c r="U555" t="s">
        <v>400</v>
      </c>
      <c r="V555" t="s">
        <v>58</v>
      </c>
      <c r="W555" t="s">
        <v>412</v>
      </c>
      <c r="X555" s="84" t="s">
        <v>523</v>
      </c>
    </row>
    <row r="556" spans="1:24" ht="15" x14ac:dyDescent="0.25">
      <c r="A556">
        <v>1.83</v>
      </c>
      <c r="B556">
        <v>2.0299999999999998</v>
      </c>
      <c r="C556" s="20">
        <f t="shared" si="98"/>
        <v>3.9058924870117639E-2</v>
      </c>
      <c r="D556" s="44">
        <f>IF(OR($A556="",$B556=""),"",A556*'MPTO_working_2-way'!$G555)</f>
        <v>1.9014778325123154</v>
      </c>
      <c r="E556" s="46">
        <f>IF(OR($A556="",$B556=""),"",B556*'MPTO_working_2-way'!$G555)</f>
        <v>2.1092896174863385</v>
      </c>
      <c r="F556" s="44">
        <f>IF(OR($A556="",$B556=""),"",'MPTO_working_2-way'!D555)</f>
        <v>1.8978262535441519</v>
      </c>
      <c r="G556" s="46">
        <f>IF(OR($A556="",$B556=""),"",'MPTO_working_2-way'!E555)</f>
        <v>2.1138012461236451</v>
      </c>
      <c r="H556" s="44">
        <f>IF(OR($A556="",$B556=""),"",'OddsRatio_working_2-way'!M555)</f>
        <v>1.8976776942301987</v>
      </c>
      <c r="I556" s="44">
        <f>IF(OR($A556="",$B556=""),"",'OddsRatio_working_2-way'!N555)</f>
        <v>2.113985572357957</v>
      </c>
      <c r="J556" s="44">
        <f>IF('Log_working_2-way'!$D555="","",A556^('Log_working_2-way'!$D555))</f>
        <v>1.8960116450582052</v>
      </c>
      <c r="K556" s="46">
        <f>IF('Log_working_2-way'!$D555="","",B556^('Log_working_2-way'!$D555))</f>
        <v>2.1160569234955591</v>
      </c>
      <c r="L556" s="53">
        <f t="shared" si="99"/>
        <v>0.52590673575129532</v>
      </c>
      <c r="M556" s="53">
        <f t="shared" si="100"/>
        <v>0.47409326424870474</v>
      </c>
      <c r="N556" s="54">
        <v>653</v>
      </c>
      <c r="O556" s="54">
        <f t="shared" si="101"/>
        <v>296.16939890710381</v>
      </c>
      <c r="P556" s="54">
        <f t="shared" si="102"/>
        <v>331.32512315270935</v>
      </c>
      <c r="Q556" s="54">
        <f t="shared" si="103"/>
        <v>321.6748768472907</v>
      </c>
      <c r="R556" s="54">
        <f t="shared" si="104"/>
        <v>356.83060109289613</v>
      </c>
      <c r="S556" s="55">
        <f t="shared" si="105"/>
        <v>-25.505477940186893</v>
      </c>
      <c r="T556" s="55">
        <f t="shared" si="106"/>
        <v>-25.505477940186779</v>
      </c>
      <c r="U556" t="s">
        <v>167</v>
      </c>
      <c r="V556" t="s">
        <v>124</v>
      </c>
      <c r="W556" t="s">
        <v>316</v>
      </c>
      <c r="X556" s="84" t="s">
        <v>523</v>
      </c>
    </row>
    <row r="557" spans="1:24" ht="15" x14ac:dyDescent="0.25">
      <c r="A557">
        <v>1.71</v>
      </c>
      <c r="B557">
        <v>2.1800000000000002</v>
      </c>
      <c r="C557" s="20">
        <f t="shared" si="98"/>
        <v>4.3510917967702012E-2</v>
      </c>
      <c r="D557" s="44">
        <f>IF(OR($A557="",$B557=""),"",A557*'MPTO_working_2-way'!$G556)</f>
        <v>1.7844036697247705</v>
      </c>
      <c r="E557" s="46">
        <f>IF(OR($A557="",$B557=""),"",B557*'MPTO_working_2-way'!$G556)</f>
        <v>2.2748538011695905</v>
      </c>
      <c r="F557" s="44">
        <f>IF(OR($A557="",$B557=""),"",'MPTO_working_2-way'!D556)</f>
        <v>1.7760731811901471</v>
      </c>
      <c r="G557" s="46">
        <f>IF(OR($A557="",$B557=""),"",'MPTO_working_2-way'!E556)</f>
        <v>2.2885382773650926</v>
      </c>
      <c r="H557" s="44">
        <f>IF(OR($A557="",$B557=""),"",'OddsRatio_working_2-way'!M556)</f>
        <v>1.7756899607795869</v>
      </c>
      <c r="I557" s="44">
        <f>IF(OR($A557="",$B557=""),"",'OddsRatio_working_2-way'!N556)</f>
        <v>2.2891748643942433</v>
      </c>
      <c r="J557" s="44">
        <f>IF('Log_working_2-way'!$D556="","",A557^('Log_working_2-way'!$D556))</f>
        <v>1.7718830893109678</v>
      </c>
      <c r="K557" s="46">
        <f>IF('Log_working_2-way'!$D556="","",B557^('Log_working_2-way'!$D556))</f>
        <v>2.2955329814159455</v>
      </c>
      <c r="L557" s="53">
        <f t="shared" si="99"/>
        <v>0.56041131105398467</v>
      </c>
      <c r="M557" s="53">
        <f t="shared" si="100"/>
        <v>0.43958868894601544</v>
      </c>
      <c r="N557" s="54">
        <v>654</v>
      </c>
      <c r="O557" s="54">
        <f t="shared" si="101"/>
        <v>271.54385964912274</v>
      </c>
      <c r="P557" s="54">
        <f t="shared" si="102"/>
        <v>354</v>
      </c>
      <c r="Q557" s="54">
        <f t="shared" si="103"/>
        <v>300</v>
      </c>
      <c r="R557" s="54">
        <f t="shared" si="104"/>
        <v>382.45614035087715</v>
      </c>
      <c r="S557" s="55">
        <f t="shared" si="105"/>
        <v>-28.456140350877263</v>
      </c>
      <c r="T557" s="55">
        <f t="shared" si="106"/>
        <v>-28.456140350877149</v>
      </c>
      <c r="U557" t="s">
        <v>128</v>
      </c>
      <c r="V557" t="s">
        <v>131</v>
      </c>
      <c r="W557" t="s">
        <v>316</v>
      </c>
      <c r="X557" s="84" t="s">
        <v>523</v>
      </c>
    </row>
    <row r="558" spans="1:24" ht="15" x14ac:dyDescent="0.25">
      <c r="A558">
        <v>1.49</v>
      </c>
      <c r="B558">
        <v>2.46</v>
      </c>
      <c r="C558" s="20">
        <f t="shared" si="98"/>
        <v>7.7645004637965975E-2</v>
      </c>
      <c r="D558" s="44">
        <f>IF(OR($A558="",$B558=""),"",A558*'MPTO_working_2-way'!$G557)</f>
        <v>1.6056910569105693</v>
      </c>
      <c r="E558" s="46">
        <f>IF(OR($A558="",$B558=""),"",B558*'MPTO_working_2-way'!$G557)</f>
        <v>2.6510067114093965</v>
      </c>
      <c r="F558" s="44">
        <f>IF(OR($A558="",$B558=""),"",'MPTO_working_2-way'!D557)</f>
        <v>1.5814816412823058</v>
      </c>
      <c r="G558" s="46">
        <f>IF(OR($A558="",$B558=""),"",'MPTO_working_2-way'!E557)</f>
        <v>2.7197447503153525</v>
      </c>
      <c r="H558" s="44">
        <f>IF(OR($A558="",$B558=""),"",'OddsRatio_working_2-way'!M557)</f>
        <v>1.5793241220216578</v>
      </c>
      <c r="I558" s="44">
        <f>IF(OR($A558="",$B558=""),"",'OddsRatio_working_2-way'!N557)</f>
        <v>2.7261494247992255</v>
      </c>
      <c r="J558" s="44">
        <f>IF('Log_working_2-way'!$D557="","",A558^('Log_working_2-way'!$D557))</f>
        <v>1.5680369320942691</v>
      </c>
      <c r="K558" s="46">
        <f>IF('Log_working_2-way'!$D557="","",B558^('Log_working_2-way'!$D557))</f>
        <v>2.7604489134632506</v>
      </c>
      <c r="L558" s="53">
        <f t="shared" si="99"/>
        <v>0.62278481012658216</v>
      </c>
      <c r="M558" s="53">
        <f t="shared" si="100"/>
        <v>0.37721518987341762</v>
      </c>
      <c r="N558" s="54">
        <v>655</v>
      </c>
      <c r="O558" s="54">
        <f t="shared" si="101"/>
        <v>215.40268456375844</v>
      </c>
      <c r="P558" s="54">
        <f t="shared" si="102"/>
        <v>388.73983739837394</v>
      </c>
      <c r="Q558" s="54">
        <f t="shared" si="103"/>
        <v>266.26016260162601</v>
      </c>
      <c r="R558" s="54">
        <f t="shared" si="104"/>
        <v>439.59731543624162</v>
      </c>
      <c r="S558" s="55">
        <f t="shared" si="105"/>
        <v>-50.857478037867565</v>
      </c>
      <c r="T558" s="55">
        <f t="shared" si="106"/>
        <v>-50.857478037867679</v>
      </c>
      <c r="U558" t="s">
        <v>65</v>
      </c>
      <c r="V558" t="s">
        <v>165</v>
      </c>
      <c r="W558" t="s">
        <v>316</v>
      </c>
      <c r="X558" s="84" t="s">
        <v>523</v>
      </c>
    </row>
    <row r="559" spans="1:24" ht="15" x14ac:dyDescent="0.25">
      <c r="A559">
        <v>1.72</v>
      </c>
      <c r="B559">
        <v>2.1800000000000002</v>
      </c>
      <c r="C559" s="20">
        <f t="shared" si="98"/>
        <v>4.0110945167484591E-2</v>
      </c>
      <c r="D559" s="44">
        <f>IF(OR($A559="",$B559=""),"",A559*'MPTO_working_2-way'!$G558)</f>
        <v>1.7889908256880735</v>
      </c>
      <c r="E559" s="46">
        <f>IF(OR($A559="",$B559=""),"",B559*'MPTO_working_2-way'!$G558)</f>
        <v>2.2674418604651168</v>
      </c>
      <c r="F559" s="44">
        <f>IF(OR($A559="",$B559=""),"",'MPTO_working_2-way'!D558)</f>
        <v>1.7814519194222731</v>
      </c>
      <c r="G559" s="46">
        <f>IF(OR($A559="",$B559=""),"",'MPTO_working_2-way'!E558)</f>
        <v>2.2796692607003894</v>
      </c>
      <c r="H559" s="44">
        <f>IF(OR($A559="",$B559=""),"",'OddsRatio_working_2-way'!M558)</f>
        <v>1.7811334658849434</v>
      </c>
      <c r="I559" s="44">
        <f>IF(OR($A559="",$B559=""),"",'OddsRatio_working_2-way'!N558)</f>
        <v>2.2801909579781015</v>
      </c>
      <c r="J559" s="44">
        <f>IF('Log_working_2-way'!$D558="","",A559^('Log_working_2-way'!$D558))</f>
        <v>1.7776962484765699</v>
      </c>
      <c r="K559" s="46">
        <f>IF('Log_working_2-way'!$D558="","",B559^('Log_working_2-way'!$D558))</f>
        <v>2.2858490727693308</v>
      </c>
      <c r="L559" s="53">
        <f t="shared" si="99"/>
        <v>0.55897435897435888</v>
      </c>
      <c r="M559" s="53">
        <f t="shared" si="100"/>
        <v>0.44102564102564096</v>
      </c>
      <c r="N559" s="54">
        <v>656</v>
      </c>
      <c r="O559" s="54">
        <f t="shared" si="101"/>
        <v>274.60465116279067</v>
      </c>
      <c r="P559" s="54">
        <f t="shared" si="102"/>
        <v>355.0825688073395</v>
      </c>
      <c r="Q559" s="54">
        <f t="shared" si="103"/>
        <v>300.91743119266056</v>
      </c>
      <c r="R559" s="54">
        <f t="shared" si="104"/>
        <v>381.39534883720933</v>
      </c>
      <c r="S559" s="55">
        <f t="shared" si="105"/>
        <v>-26.312780029869884</v>
      </c>
      <c r="T559" s="55">
        <f t="shared" si="106"/>
        <v>-26.312780029869828</v>
      </c>
      <c r="U559" t="s">
        <v>175</v>
      </c>
      <c r="V559" t="s">
        <v>171</v>
      </c>
      <c r="W559" t="s">
        <v>313</v>
      </c>
      <c r="X559" s="84" t="s">
        <v>524</v>
      </c>
    </row>
    <row r="560" spans="1:24" s="28" customFormat="1" ht="15" x14ac:dyDescent="0.25">
      <c r="A560" s="23">
        <v>1.83</v>
      </c>
      <c r="B560" s="23">
        <v>2.0499999999999998</v>
      </c>
      <c r="C560" s="24">
        <f t="shared" si="98"/>
        <v>3.4252965480474407E-2</v>
      </c>
      <c r="D560" s="25">
        <f>IF(OR($A560="",$B560=""),"",A560*'MPTO_working_2-way'!$G559)</f>
        <v>1.8926829268292682</v>
      </c>
      <c r="E560" s="27">
        <f>IF(OR($A560="",$B560=""),"",B560*'MPTO_working_2-way'!$G559)</f>
        <v>2.1202185792349724</v>
      </c>
      <c r="F560" s="25">
        <f>IF(OR($A560="",$B560=""),"",'MPTO_working_2-way'!D559)</f>
        <v>1.8892106257081707</v>
      </c>
      <c r="G560" s="27">
        <f>IF(OR($A560="",$B560=""),"",'MPTO_working_2-way'!E559)</f>
        <v>2.1245929491717397</v>
      </c>
      <c r="H560" s="25">
        <f>IF(OR($A560="",$B560=""),"",'OddsRatio_working_2-way'!M559)</f>
        <v>1.8890872794479689</v>
      </c>
      <c r="I560" s="25">
        <f>IF(OR($A560="",$B560=""),"",'OddsRatio_working_2-way'!N559)</f>
        <v>2.1247489679763456</v>
      </c>
      <c r="J560" s="25">
        <f>IF('Log_working_2-way'!$D559="","",A560^('Log_working_2-way'!$D559))</f>
        <v>1.8875091450726849</v>
      </c>
      <c r="K560" s="27">
        <f>IF('Log_working_2-way'!$D559="","",B560^('Log_working_2-way'!$D559))</f>
        <v>2.1267489530128172</v>
      </c>
      <c r="L560" s="72">
        <f t="shared" si="99"/>
        <v>0.52835051546391754</v>
      </c>
      <c r="M560" s="72">
        <f t="shared" si="100"/>
        <v>0.47164948453608252</v>
      </c>
      <c r="N560" s="73">
        <v>657</v>
      </c>
      <c r="O560" s="73">
        <f t="shared" si="101"/>
        <v>297.98360655737696</v>
      </c>
      <c r="P560" s="73">
        <f t="shared" si="102"/>
        <v>336.51219512195121</v>
      </c>
      <c r="Q560" s="73">
        <f t="shared" si="103"/>
        <v>320.48780487804879</v>
      </c>
      <c r="R560" s="73">
        <f t="shared" si="104"/>
        <v>359.01639344262293</v>
      </c>
      <c r="S560" s="74">
        <f t="shared" si="105"/>
        <v>-22.504198320671833</v>
      </c>
      <c r="T560" s="74">
        <f t="shared" si="106"/>
        <v>-22.504198320671719</v>
      </c>
      <c r="U560" s="23" t="s">
        <v>106</v>
      </c>
      <c r="V560" s="23" t="s">
        <v>172</v>
      </c>
      <c r="W560" s="23" t="s">
        <v>313</v>
      </c>
      <c r="X560" s="85" t="s">
        <v>524</v>
      </c>
    </row>
    <row r="561" spans="1:24" ht="15" x14ac:dyDescent="0.25">
      <c r="A561">
        <v>1.9</v>
      </c>
      <c r="B561">
        <v>1.97</v>
      </c>
      <c r="C561" s="20">
        <f t="shared" ref="C561:C624" si="107">IF(OR($A561="",$B561=""),"",(1/A561)+(1/B561)-1)</f>
        <v>3.3930002671653803E-2</v>
      </c>
      <c r="D561" s="44">
        <f>IF(OR($A561="",$B561=""),"",A561*'MPTO_working_2-way'!$G560)</f>
        <v>1.9644670050761421</v>
      </c>
      <c r="E561" s="46">
        <f>IF(OR($A561="",$B561=""),"",B561*'MPTO_working_2-way'!$G560)</f>
        <v>2.0368421052631578</v>
      </c>
      <c r="F561" s="44">
        <f>IF(OR($A561="",$B561=""),"",'MPTO_working_2-way'!D560)</f>
        <v>1.9632835038027801</v>
      </c>
      <c r="G561" s="46">
        <f>IF(OR($A561="",$B561=""),"",'MPTO_working_2-way'!E560)</f>
        <v>2.0381159814865235</v>
      </c>
      <c r="H561" s="44">
        <f>IF(OR($A561="",$B561=""),"",'OddsRatio_working_2-way'!M560)</f>
        <v>1.963241948601903</v>
      </c>
      <c r="I561" s="44">
        <f>IF(OR($A561="",$B561=""),"",'OddsRatio_working_2-way'!N560)</f>
        <v>2.0381607668264961</v>
      </c>
      <c r="J561" s="44">
        <f>IF('Log_working_2-way'!$D560="","",A561^('Log_working_2-way'!$D560))</f>
        <v>1.9627034600020314</v>
      </c>
      <c r="K561" s="46">
        <f>IF('Log_working_2-way'!$D560="","",B561^('Log_working_2-way'!$D560))</f>
        <v>2.0387414625037734</v>
      </c>
      <c r="L561" s="53">
        <f t="shared" ref="L561:L624" si="108">(1/D561)</f>
        <v>0.50904392764857886</v>
      </c>
      <c r="M561" s="53">
        <f t="shared" ref="M561:M624" si="109">(1/E561)</f>
        <v>0.49095607235142119</v>
      </c>
      <c r="N561" s="54">
        <v>658</v>
      </c>
      <c r="O561" s="54">
        <f t="shared" ref="O561:O624" si="110">(1/A561)*((N561*A561)-N561)</f>
        <v>311.68421052631578</v>
      </c>
      <c r="P561" s="54">
        <f t="shared" ref="P561:P624" si="111">(1/B561)*((N561*B561)-N561)</f>
        <v>323.989847715736</v>
      </c>
      <c r="Q561" s="54">
        <f t="shared" ref="Q561:Q624" si="112">(1/B561)*N561</f>
        <v>334.01015228426394</v>
      </c>
      <c r="R561" s="54">
        <f t="shared" ref="R561:R624" si="113">(1/A561)*N561</f>
        <v>346.31578947368422</v>
      </c>
      <c r="S561" s="55">
        <f t="shared" ref="S561:S624" si="114">O561-Q561</f>
        <v>-22.325941757948158</v>
      </c>
      <c r="T561" s="55">
        <f t="shared" ref="T561:T624" si="115">P561-R561</f>
        <v>-22.325941757948215</v>
      </c>
      <c r="U561" t="s">
        <v>330</v>
      </c>
      <c r="V561" t="s">
        <v>377</v>
      </c>
      <c r="W561" t="s">
        <v>413</v>
      </c>
      <c r="X561" s="81">
        <v>44222</v>
      </c>
    </row>
    <row r="562" spans="1:24" ht="15" x14ac:dyDescent="0.25">
      <c r="A562">
        <v>1.63</v>
      </c>
      <c r="B562">
        <v>2.35</v>
      </c>
      <c r="C562" s="20">
        <f t="shared" si="107"/>
        <v>3.9028847408954404E-2</v>
      </c>
      <c r="D562" s="44">
        <f>IF(OR($A562="",$B562=""),"",A562*'MPTO_working_2-way'!$G561)</f>
        <v>1.6936170212765955</v>
      </c>
      <c r="E562" s="46">
        <f>IF(OR($A562="",$B562=""),"",B562*'MPTO_working_2-way'!$G561)</f>
        <v>2.4417177914110431</v>
      </c>
      <c r="F562" s="44">
        <f>IF(OR($A562="",$B562=""),"",'MPTO_working_2-way'!D561)</f>
        <v>1.6835512581035048</v>
      </c>
      <c r="G562" s="46">
        <f>IF(OR($A562="",$B562=""),"",'MPTO_working_2-way'!E561)</f>
        <v>2.4629480790869636</v>
      </c>
      <c r="H562" s="44">
        <f>IF(OR($A562="",$B562=""),"",'OddsRatio_working_2-way'!M561)</f>
        <v>1.6831300510639733</v>
      </c>
      <c r="I562" s="44">
        <f>IF(OR($A562="",$B562=""),"",'OddsRatio_working_2-way'!N561)</f>
        <v>2.4638501094227996</v>
      </c>
      <c r="J562" s="44">
        <f>IF('Log_working_2-way'!$D561="","",A562^('Log_working_2-way'!$D561))</f>
        <v>1.6785422334314666</v>
      </c>
      <c r="K562" s="46">
        <f>IF('Log_working_2-way'!$D561="","",B562^('Log_working_2-way'!$D561))</f>
        <v>2.4737476176576996</v>
      </c>
      <c r="L562" s="53">
        <f t="shared" si="108"/>
        <v>0.59045226130653272</v>
      </c>
      <c r="M562" s="53">
        <f t="shared" si="109"/>
        <v>0.40954773869346733</v>
      </c>
      <c r="N562" s="54">
        <v>659</v>
      </c>
      <c r="O562" s="54">
        <f t="shared" si="110"/>
        <v>254.70552147239255</v>
      </c>
      <c r="P562" s="54">
        <f t="shared" si="111"/>
        <v>378.57446808510645</v>
      </c>
      <c r="Q562" s="54">
        <f t="shared" si="112"/>
        <v>280.42553191489361</v>
      </c>
      <c r="R562" s="54">
        <f t="shared" si="113"/>
        <v>404.2944785276074</v>
      </c>
      <c r="S562" s="55">
        <f t="shared" si="114"/>
        <v>-25.720010442501064</v>
      </c>
      <c r="T562" s="55">
        <f t="shared" si="115"/>
        <v>-25.72001044250095</v>
      </c>
      <c r="U562" t="s">
        <v>404</v>
      </c>
      <c r="V562" t="s">
        <v>376</v>
      </c>
      <c r="W562" t="s">
        <v>413</v>
      </c>
      <c r="X562" s="81">
        <v>44222</v>
      </c>
    </row>
    <row r="563" spans="1:24" ht="15" x14ac:dyDescent="0.25">
      <c r="A563">
        <v>1.94</v>
      </c>
      <c r="B563">
        <v>1.93</v>
      </c>
      <c r="C563" s="20">
        <f t="shared" si="107"/>
        <v>3.3598632551679941E-2</v>
      </c>
      <c r="D563" s="44">
        <f>IF(OR($A563="",$B563=""),"",A563*'MPTO_working_2-way'!$G562)</f>
        <v>2.0051813471502591</v>
      </c>
      <c r="E563" s="46">
        <f>IF(OR($A563="",$B563=""),"",B563*'MPTO_working_2-way'!$G562)</f>
        <v>1.9948453608247423</v>
      </c>
      <c r="F563" s="44">
        <f>IF(OR($A563="",$B563=""),"",'MPTO_working_2-way'!D562)</f>
        <v>2.0053558995233249</v>
      </c>
      <c r="G563" s="46">
        <f>IF(OR($A563="",$B563=""),"",'MPTO_working_2-way'!E562)</f>
        <v>1.9946726333173512</v>
      </c>
      <c r="H563" s="44">
        <f>IF(OR($A563="",$B563=""),"",'OddsRatio_working_2-way'!M562)</f>
        <v>2.0053619687316817</v>
      </c>
      <c r="I563" s="44">
        <f>IF(OR($A563="",$B563=""),"",'OddsRatio_working_2-way'!N562)</f>
        <v>1.9946666286387909</v>
      </c>
      <c r="J563" s="44">
        <f>IF('Log_working_2-way'!$D562="","",A563^('Log_working_2-way'!$D562))</f>
        <v>2.0054414461156225</v>
      </c>
      <c r="K563" s="46">
        <f>IF('Log_working_2-way'!$D562="","",B563^('Log_working_2-way'!$D562))</f>
        <v>1.9945880029745278</v>
      </c>
      <c r="L563" s="53">
        <f t="shared" si="108"/>
        <v>0.49870801033591733</v>
      </c>
      <c r="M563" s="53">
        <f t="shared" si="109"/>
        <v>0.50129198966408273</v>
      </c>
      <c r="N563" s="54">
        <v>660</v>
      </c>
      <c r="O563" s="54">
        <f t="shared" si="110"/>
        <v>319.79381443298968</v>
      </c>
      <c r="P563" s="54">
        <f t="shared" si="111"/>
        <v>318.03108808290159</v>
      </c>
      <c r="Q563" s="54">
        <f t="shared" si="112"/>
        <v>341.96891191709847</v>
      </c>
      <c r="R563" s="54">
        <f t="shared" si="113"/>
        <v>340.20618556701032</v>
      </c>
      <c r="S563" s="55">
        <f t="shared" si="114"/>
        <v>-22.17509748410879</v>
      </c>
      <c r="T563" s="55">
        <f t="shared" si="115"/>
        <v>-22.175097484108733</v>
      </c>
      <c r="U563" t="s">
        <v>328</v>
      </c>
      <c r="V563" t="s">
        <v>381</v>
      </c>
      <c r="W563" t="s">
        <v>413</v>
      </c>
      <c r="X563" s="81">
        <v>44222</v>
      </c>
    </row>
    <row r="564" spans="1:24" ht="15" x14ac:dyDescent="0.25">
      <c r="A564">
        <v>1.94</v>
      </c>
      <c r="B564">
        <v>1.94</v>
      </c>
      <c r="C564" s="20">
        <f t="shared" si="107"/>
        <v>3.0927835051546504E-2</v>
      </c>
      <c r="D564" s="44">
        <f>IF(OR($A564="",$B564=""),"",A564*'MPTO_working_2-way'!$G563)</f>
        <v>2</v>
      </c>
      <c r="E564" s="46">
        <f>IF(OR($A564="",$B564=""),"",B564*'MPTO_working_2-way'!$G563)</f>
        <v>2</v>
      </c>
      <c r="F564" s="44">
        <f>IF(OR($A564="",$B564=""),"",'MPTO_working_2-way'!D563)</f>
        <v>2.0000000000000004</v>
      </c>
      <c r="G564" s="46">
        <f>IF(OR($A564="",$B564=""),"",'MPTO_working_2-way'!E563)</f>
        <v>2.0000000000000004</v>
      </c>
      <c r="H564" s="44">
        <f>IF(OR($A564="",$B564=""),"",'OddsRatio_working_2-way'!M563)</f>
        <v>2.0000000000000004</v>
      </c>
      <c r="I564" s="44">
        <f>IF(OR($A564="",$B564=""),"",'OddsRatio_working_2-way'!N563)</f>
        <v>2.0000000000000004</v>
      </c>
      <c r="J564" s="44">
        <f>IF('Log_working_2-way'!$D563="","",A564^('Log_working_2-way'!$D563))</f>
        <v>1.9999999999999891</v>
      </c>
      <c r="K564" s="46">
        <f>IF('Log_working_2-way'!$D563="","",B564^('Log_working_2-way'!$D563))</f>
        <v>1.9999999999999891</v>
      </c>
      <c r="L564" s="53">
        <f t="shared" si="108"/>
        <v>0.5</v>
      </c>
      <c r="M564" s="53">
        <f t="shared" si="109"/>
        <v>0.5</v>
      </c>
      <c r="N564" s="54">
        <v>661</v>
      </c>
      <c r="O564" s="54">
        <f t="shared" si="110"/>
        <v>320.2783505154639</v>
      </c>
      <c r="P564" s="54">
        <f t="shared" si="111"/>
        <v>320.2783505154639</v>
      </c>
      <c r="Q564" s="54">
        <f t="shared" si="112"/>
        <v>340.7216494845361</v>
      </c>
      <c r="R564" s="54">
        <f t="shared" si="113"/>
        <v>340.7216494845361</v>
      </c>
      <c r="S564" s="55">
        <f t="shared" si="114"/>
        <v>-20.443298969072202</v>
      </c>
      <c r="T564" s="55">
        <f t="shared" si="115"/>
        <v>-20.443298969072202</v>
      </c>
      <c r="U564" t="s">
        <v>391</v>
      </c>
      <c r="V564" t="s">
        <v>350</v>
      </c>
      <c r="W564" t="s">
        <v>411</v>
      </c>
      <c r="X564" s="81">
        <v>44222</v>
      </c>
    </row>
    <row r="565" spans="1:24" ht="15" x14ac:dyDescent="0.25">
      <c r="A565">
        <v>2.2200000000000002</v>
      </c>
      <c r="B565">
        <v>1.71</v>
      </c>
      <c r="C565" s="20">
        <f t="shared" si="107"/>
        <v>3.5245772087877381E-2</v>
      </c>
      <c r="D565" s="44">
        <f>IF(OR($A565="",$B565=""),"",A565*'MPTO_working_2-way'!$G564)</f>
        <v>2.2982456140350882</v>
      </c>
      <c r="E565" s="46">
        <f>IF(OR($A565="",$B565=""),"",B565*'MPTO_working_2-way'!$G564)</f>
        <v>1.7702702702702702</v>
      </c>
      <c r="F565" s="44">
        <f>IF(OR($A565="",$B565=""),"",'MPTO_working_2-way'!D564)</f>
        <v>2.3103888990323171</v>
      </c>
      <c r="G565" s="46">
        <f>IF(OR($A565="",$B565=""),"",'MPTO_working_2-way'!E564)</f>
        <v>1.7631322279503969</v>
      </c>
      <c r="H565" s="44">
        <f>IF(OR($A565="",$B565=""),"",'OddsRatio_working_2-way'!M564)</f>
        <v>2.310843186332725</v>
      </c>
      <c r="I565" s="44">
        <f>IF(OR($A565="",$B565=""),"",'OddsRatio_working_2-way'!N564)</f>
        <v>1.7628677559805201</v>
      </c>
      <c r="J565" s="44">
        <f>IF('Log_working_2-way'!$D564="","",A565^('Log_working_2-way'!$D564))</f>
        <v>2.3164405926032319</v>
      </c>
      <c r="K565" s="46">
        <f>IF('Log_working_2-way'!$D564="","",B565^('Log_working_2-way'!$D564))</f>
        <v>1.7596240997267032</v>
      </c>
      <c r="L565" s="53">
        <f t="shared" si="108"/>
        <v>0.43511450381679379</v>
      </c>
      <c r="M565" s="53">
        <f t="shared" si="109"/>
        <v>0.56488549618320616</v>
      </c>
      <c r="N565" s="54">
        <v>662</v>
      </c>
      <c r="O565" s="54">
        <f t="shared" si="110"/>
        <v>363.80180180180179</v>
      </c>
      <c r="P565" s="54">
        <f t="shared" si="111"/>
        <v>274.86549707602336</v>
      </c>
      <c r="Q565" s="54">
        <f t="shared" si="112"/>
        <v>387.13450292397658</v>
      </c>
      <c r="R565" s="54">
        <f t="shared" si="113"/>
        <v>298.19819819819816</v>
      </c>
      <c r="S565" s="55">
        <f t="shared" si="114"/>
        <v>-23.332701122174797</v>
      </c>
      <c r="T565" s="55">
        <f t="shared" si="115"/>
        <v>-23.332701122174797</v>
      </c>
      <c r="U565" t="s">
        <v>405</v>
      </c>
      <c r="V565" t="s">
        <v>323</v>
      </c>
      <c r="W565" t="s">
        <v>411</v>
      </c>
      <c r="X565" s="81">
        <v>44222</v>
      </c>
    </row>
    <row r="566" spans="1:24" ht="15" x14ac:dyDescent="0.25">
      <c r="A566">
        <v>1.93</v>
      </c>
      <c r="B566">
        <v>1.96</v>
      </c>
      <c r="C566" s="20">
        <f t="shared" si="107"/>
        <v>2.8338796658559762E-2</v>
      </c>
      <c r="D566" s="44">
        <f>IF(OR($A566="",$B566=""),"",A566*'MPTO_working_2-way'!$G565)</f>
        <v>1.9846938775510203</v>
      </c>
      <c r="E566" s="46">
        <f>IF(OR($A566="",$B566=""),"",B566*'MPTO_working_2-way'!$G565)</f>
        <v>2.0155440414507773</v>
      </c>
      <c r="F566" s="44">
        <f>IF(OR($A566="",$B566=""),"",'MPTO_working_2-way'!D565)</f>
        <v>1.9842635333613092</v>
      </c>
      <c r="G566" s="46">
        <f>IF(OR($A566="",$B566=""),"",'MPTO_working_2-way'!E565)</f>
        <v>2.0159880622468553</v>
      </c>
      <c r="H566" s="44">
        <f>IF(OR($A566="",$B566=""),"",'OddsRatio_working_2-way'!M565)</f>
        <v>1.9842509842514759</v>
      </c>
      <c r="I566" s="44">
        <f>IF(OR($A566="",$B566=""),"",'OddsRatio_working_2-way'!N565)</f>
        <v>2.0160010160015238</v>
      </c>
      <c r="J566" s="44">
        <f>IF('Log_working_2-way'!$D565="","",A566^('Log_working_2-way'!$D565))</f>
        <v>1.9840560014719333</v>
      </c>
      <c r="K566" s="46">
        <f>IF('Log_working_2-way'!$D565="","",B566^('Log_working_2-way'!$D565))</f>
        <v>2.0162023284286739</v>
      </c>
      <c r="L566" s="53">
        <f t="shared" si="108"/>
        <v>0.50385604113110538</v>
      </c>
      <c r="M566" s="53">
        <f t="shared" si="109"/>
        <v>0.49614395886889456</v>
      </c>
      <c r="N566" s="54">
        <v>663</v>
      </c>
      <c r="O566" s="54">
        <f t="shared" si="110"/>
        <v>319.47668393782385</v>
      </c>
      <c r="P566" s="54">
        <f t="shared" si="111"/>
        <v>324.73469387755102</v>
      </c>
      <c r="Q566" s="54">
        <f t="shared" si="112"/>
        <v>338.26530612244898</v>
      </c>
      <c r="R566" s="54">
        <f t="shared" si="113"/>
        <v>343.52331606217621</v>
      </c>
      <c r="S566" s="55">
        <f t="shared" si="114"/>
        <v>-18.788622184625126</v>
      </c>
      <c r="T566" s="55">
        <f t="shared" si="115"/>
        <v>-18.788622184625183</v>
      </c>
      <c r="U566" t="s">
        <v>406</v>
      </c>
      <c r="V566" t="s">
        <v>348</v>
      </c>
      <c r="W566" t="s">
        <v>411</v>
      </c>
      <c r="X566" s="81">
        <v>44222</v>
      </c>
    </row>
    <row r="567" spans="1:24" ht="15" x14ac:dyDescent="0.25">
      <c r="A567">
        <v>1.88</v>
      </c>
      <c r="B567">
        <v>2.0099999999999998</v>
      </c>
      <c r="C567" s="20">
        <f t="shared" si="107"/>
        <v>2.9427331427966497E-2</v>
      </c>
      <c r="D567" s="44">
        <f>IF(OR($A567="",$B567=""),"",A567*'MPTO_working_2-way'!$G566)</f>
        <v>1.9353233830845769</v>
      </c>
      <c r="E567" s="46">
        <f>IF(OR($A567="",$B567=""),"",B567*'MPTO_working_2-way'!$G566)</f>
        <v>2.0691489361702122</v>
      </c>
      <c r="F567" s="44">
        <f>IF(OR($A567="",$B567=""),"",'MPTO_working_2-way'!D566)</f>
        <v>1.9334834220221038</v>
      </c>
      <c r="G567" s="46">
        <f>IF(OR($A567="",$B567=""),"",'MPTO_working_2-way'!E566)</f>
        <v>2.0712563034422273</v>
      </c>
      <c r="H567" s="44">
        <f>IF(OR($A567="",$B567=""),"",'OddsRatio_working_2-way'!M566)</f>
        <v>1.9334276237142709</v>
      </c>
      <c r="I567" s="44">
        <f>IF(OR($A567="",$B567=""),"",'OddsRatio_working_2-way'!N566)</f>
        <v>2.0713203408538785</v>
      </c>
      <c r="J567" s="44">
        <f>IF('Log_working_2-way'!$D566="","",A567^('Log_working_2-way'!$D566))</f>
        <v>1.9325939690668699</v>
      </c>
      <c r="K567" s="46">
        <f>IF('Log_working_2-way'!$D566="","",B567^('Log_working_2-way'!$D566))</f>
        <v>2.0722780043286777</v>
      </c>
      <c r="L567" s="53">
        <f t="shared" si="108"/>
        <v>0.5167095115681235</v>
      </c>
      <c r="M567" s="53">
        <f t="shared" si="109"/>
        <v>0.48329048843187672</v>
      </c>
      <c r="N567" s="54">
        <v>664</v>
      </c>
      <c r="O567" s="54">
        <f t="shared" si="110"/>
        <v>310.80851063829783</v>
      </c>
      <c r="P567" s="54">
        <f t="shared" si="111"/>
        <v>333.65174129353233</v>
      </c>
      <c r="Q567" s="54">
        <f t="shared" si="112"/>
        <v>330.34825870646773</v>
      </c>
      <c r="R567" s="54">
        <f t="shared" si="113"/>
        <v>353.19148936170211</v>
      </c>
      <c r="S567" s="55">
        <f t="shared" si="114"/>
        <v>-19.539748068169899</v>
      </c>
      <c r="T567" s="55">
        <f t="shared" si="115"/>
        <v>-19.539748068169786</v>
      </c>
      <c r="U567" t="s">
        <v>349</v>
      </c>
      <c r="V567" t="s">
        <v>321</v>
      </c>
      <c r="W567" t="s">
        <v>411</v>
      </c>
      <c r="X567" s="81">
        <v>44222</v>
      </c>
    </row>
    <row r="568" spans="1:24" ht="15" x14ac:dyDescent="0.25">
      <c r="A568">
        <v>2.25</v>
      </c>
      <c r="B568">
        <v>1.71</v>
      </c>
      <c r="C568" s="20">
        <f t="shared" si="107"/>
        <v>2.9239766081871288E-2</v>
      </c>
      <c r="D568" s="44">
        <f>IF(OR($A568="",$B568=""),"",A568*'MPTO_working_2-way'!$G567)</f>
        <v>2.3157894736842106</v>
      </c>
      <c r="E568" s="46">
        <f>IF(OR($A568="",$B568=""),"",B568*'MPTO_working_2-way'!$G567)</f>
        <v>1.7599999999999998</v>
      </c>
      <c r="F568" s="44">
        <f>IF(OR($A568="",$B568=""),"",'MPTO_working_2-way'!D567)</f>
        <v>2.3265306122448979</v>
      </c>
      <c r="G568" s="46">
        <f>IF(OR($A568="",$B568=""),"",'MPTO_working_2-way'!E567)</f>
        <v>1.7538461538461536</v>
      </c>
      <c r="H568" s="44">
        <f>IF(OR($A568="",$B568=""),"",'OddsRatio_working_2-way'!M567)</f>
        <v>2.3268622310856886</v>
      </c>
      <c r="I568" s="44">
        <f>IF(OR($A568="",$B568=""),"",'OddsRatio_working_2-way'!N567)</f>
        <v>1.753657747256671</v>
      </c>
      <c r="J568" s="44">
        <f>IF('Log_working_2-way'!$D567="","",A568^('Log_working_2-way'!$D567))</f>
        <v>2.331784466562643</v>
      </c>
      <c r="K568" s="46">
        <f>IF('Log_working_2-way'!$D567="","",B568^('Log_working_2-way'!$D567))</f>
        <v>1.7508722508087184</v>
      </c>
      <c r="L568" s="53">
        <f t="shared" si="108"/>
        <v>0.43181818181818182</v>
      </c>
      <c r="M568" s="53">
        <f t="shared" si="109"/>
        <v>0.56818181818181823</v>
      </c>
      <c r="N568" s="54">
        <v>665</v>
      </c>
      <c r="O568" s="54">
        <f t="shared" si="110"/>
        <v>369.4444444444444</v>
      </c>
      <c r="P568" s="54">
        <f t="shared" si="111"/>
        <v>276.11111111111103</v>
      </c>
      <c r="Q568" s="54">
        <f t="shared" si="112"/>
        <v>388.88888888888886</v>
      </c>
      <c r="R568" s="54">
        <f t="shared" si="113"/>
        <v>295.55555555555554</v>
      </c>
      <c r="S568" s="55">
        <f t="shared" si="114"/>
        <v>-19.444444444444457</v>
      </c>
      <c r="T568" s="55">
        <f t="shared" si="115"/>
        <v>-19.444444444444514</v>
      </c>
      <c r="U568" t="s">
        <v>34</v>
      </c>
      <c r="V568" t="s">
        <v>72</v>
      </c>
      <c r="W568" t="s">
        <v>443</v>
      </c>
      <c r="X568" s="81">
        <v>44222</v>
      </c>
    </row>
    <row r="569" spans="1:24" ht="15" x14ac:dyDescent="0.25">
      <c r="A569">
        <v>1.69</v>
      </c>
      <c r="B569">
        <v>2.27</v>
      </c>
      <c r="C569" s="20">
        <f t="shared" si="107"/>
        <v>3.2244610692594433E-2</v>
      </c>
      <c r="D569" s="44">
        <f>IF(OR($A569="",$B569=""),"",A569*'MPTO_working_2-way'!$G568)</f>
        <v>1.7444933920704846</v>
      </c>
      <c r="E569" s="46">
        <f>IF(OR($A569="",$B569=""),"",B569*'MPTO_working_2-way'!$G568)</f>
        <v>2.3431952662721893</v>
      </c>
      <c r="F569" s="44">
        <f>IF(OR($A569="",$B569=""),"",'MPTO_working_2-way'!D568)</f>
        <v>1.7373366845549443</v>
      </c>
      <c r="G569" s="46">
        <f>IF(OR($A569="",$B569=""),"",'MPTO_working_2-way'!E568)</f>
        <v>2.3562325338574457</v>
      </c>
      <c r="H569" s="44">
        <f>IF(OR($A569="",$B569=""),"",'OddsRatio_working_2-way'!M568)</f>
        <v>1.7370936756031574</v>
      </c>
      <c r="I569" s="44">
        <f>IF(OR($A569="",$B569=""),"",'OddsRatio_working_2-way'!N568)</f>
        <v>2.3566796637913199</v>
      </c>
      <c r="J569" s="44">
        <f>IF('Log_working_2-way'!$D568="","",A569^('Log_working_2-way'!$D568))</f>
        <v>1.733847459679009</v>
      </c>
      <c r="K569" s="46">
        <f>IF('Log_working_2-way'!$D568="","",B569^('Log_working_2-way'!$D568))</f>
        <v>2.3626810133503287</v>
      </c>
      <c r="L569" s="53">
        <f t="shared" si="108"/>
        <v>0.5732323232323232</v>
      </c>
      <c r="M569" s="53">
        <f t="shared" si="109"/>
        <v>0.4267676767676768</v>
      </c>
      <c r="N569" s="54">
        <v>666</v>
      </c>
      <c r="O569" s="54">
        <f t="shared" si="110"/>
        <v>271.91715976331358</v>
      </c>
      <c r="P569" s="54">
        <f t="shared" si="111"/>
        <v>372.60792951541845</v>
      </c>
      <c r="Q569" s="54">
        <f t="shared" si="112"/>
        <v>293.3920704845815</v>
      </c>
      <c r="R569" s="54">
        <f t="shared" si="113"/>
        <v>394.08284023668642</v>
      </c>
      <c r="S569" s="55">
        <f t="shared" si="114"/>
        <v>-21.474910721267918</v>
      </c>
      <c r="T569" s="55">
        <f t="shared" si="115"/>
        <v>-21.474910721267975</v>
      </c>
      <c r="U569" t="s">
        <v>69</v>
      </c>
      <c r="V569" t="s">
        <v>138</v>
      </c>
      <c r="W569" t="s">
        <v>443</v>
      </c>
      <c r="X569" s="81">
        <v>44222</v>
      </c>
    </row>
    <row r="570" spans="1:24" ht="15" x14ac:dyDescent="0.25">
      <c r="A570" s="42">
        <v>1.81</v>
      </c>
      <c r="B570" s="42">
        <v>2.09</v>
      </c>
      <c r="C570" s="20">
        <f t="shared" si="107"/>
        <v>3.0955087366835166E-2</v>
      </c>
      <c r="D570" s="44">
        <f>IF(OR($A570="",$B570=""),"",A570*'MPTO_working_2-way'!$G569)</f>
        <v>1.8660287081339717</v>
      </c>
      <c r="E570" s="46">
        <f>IF(OR($A570="",$B570=""),"",B570*'MPTO_working_2-way'!$G569)</f>
        <v>2.1546961325966851</v>
      </c>
      <c r="F570" s="44">
        <f>IF(OR($A570="",$B570=""),"",'MPTO_working_2-way'!D569)</f>
        <v>1.8621674173619833</v>
      </c>
      <c r="G570" s="46">
        <f>IF(OR($A570="",$B570=""),"",'MPTO_working_2-way'!E569)</f>
        <v>2.159867538325388</v>
      </c>
      <c r="H570" s="44">
        <f>IF(OR($A570="",$B570=""),"",'OddsRatio_working_2-way'!M569)</f>
        <v>1.8620436566990362</v>
      </c>
      <c r="I570" s="44">
        <f>IF(OR($A570="",$B570=""),"",'OddsRatio_working_2-way'!N569)</f>
        <v>2.1600340565456171</v>
      </c>
      <c r="J570" s="44">
        <f>IF('Log_working_2-way'!$D569="","",A570^('Log_working_2-way'!$D569))</f>
        <v>1.8602936584659731</v>
      </c>
      <c r="K570" s="46">
        <f>IF('Log_working_2-way'!$D569="","",B570^('Log_working_2-way'!$D569))</f>
        <v>2.1623937828196005</v>
      </c>
      <c r="L570" s="53">
        <f t="shared" si="108"/>
        <v>0.53589743589743577</v>
      </c>
      <c r="M570" s="53">
        <f t="shared" si="109"/>
        <v>0.46410256410256412</v>
      </c>
      <c r="N570" s="54">
        <v>667</v>
      </c>
      <c r="O570" s="54">
        <f t="shared" si="110"/>
        <v>298.49171270718233</v>
      </c>
      <c r="P570" s="54">
        <f t="shared" si="111"/>
        <v>347.86124401913878</v>
      </c>
      <c r="Q570" s="54">
        <f t="shared" si="112"/>
        <v>319.13875598086128</v>
      </c>
      <c r="R570" s="54">
        <f t="shared" si="113"/>
        <v>368.50828729281773</v>
      </c>
      <c r="S570" s="55">
        <f t="shared" si="114"/>
        <v>-20.647043273678946</v>
      </c>
      <c r="T570" s="55">
        <f t="shared" si="115"/>
        <v>-20.647043273678946</v>
      </c>
      <c r="U570" t="s">
        <v>135</v>
      </c>
      <c r="V570" t="s">
        <v>38</v>
      </c>
      <c r="W570" t="s">
        <v>443</v>
      </c>
      <c r="X570" s="81">
        <v>44222</v>
      </c>
    </row>
    <row r="571" spans="1:24" ht="15" x14ac:dyDescent="0.25">
      <c r="A571">
        <v>1.6</v>
      </c>
      <c r="B571">
        <v>2.44</v>
      </c>
      <c r="C571" s="20">
        <f t="shared" si="107"/>
        <v>3.4836065573770503E-2</v>
      </c>
      <c r="D571" s="44">
        <f>IF(OR($A571="",$B571=""),"",A571*'MPTO_working_2-way'!$G570)</f>
        <v>1.6557377049180328</v>
      </c>
      <c r="E571" s="46">
        <f>IF(OR($A571="",$B571=""),"",B571*'MPTO_working_2-way'!$G570)</f>
        <v>2.5249999999999999</v>
      </c>
      <c r="F571" s="44">
        <f>IF(OR($A571="",$B571=""),"",'MPTO_working_2-way'!D570)</f>
        <v>1.6458684654300169</v>
      </c>
      <c r="G571" s="46">
        <f>IF(OR($A571="",$B571=""),"",'MPTO_working_2-way'!E570)</f>
        <v>2.548302872062663</v>
      </c>
      <c r="H571" s="44">
        <f>IF(OR($A571="",$B571=""),"",'OddsRatio_working_2-way'!M570)</f>
        <v>1.6454972243679031</v>
      </c>
      <c r="I571" s="44">
        <f>IF(OR($A571="",$B571=""),"",'OddsRatio_working_2-way'!N570)</f>
        <v>2.5491933384829668</v>
      </c>
      <c r="J571" s="44">
        <f>IF('Log_working_2-way'!$D570="","",A571^('Log_working_2-way'!$D570))</f>
        <v>1.6410065291696188</v>
      </c>
      <c r="K571" s="46">
        <f>IF('Log_working_2-way'!$D570="","",B571^('Log_working_2-way'!$D570))</f>
        <v>2.5600465119993632</v>
      </c>
      <c r="L571" s="53">
        <f t="shared" si="108"/>
        <v>0.60396039603960394</v>
      </c>
      <c r="M571" s="53">
        <f t="shared" si="109"/>
        <v>0.39603960396039606</v>
      </c>
      <c r="N571" s="54">
        <v>668</v>
      </c>
      <c r="O571" s="54">
        <f t="shared" si="110"/>
        <v>250.49999999999997</v>
      </c>
      <c r="P571" s="54">
        <f t="shared" si="111"/>
        <v>394.22950819672133</v>
      </c>
      <c r="Q571" s="54">
        <f t="shared" si="112"/>
        <v>273.77049180327867</v>
      </c>
      <c r="R571" s="54">
        <f t="shared" si="113"/>
        <v>417.5</v>
      </c>
      <c r="S571" s="55">
        <f t="shared" si="114"/>
        <v>-23.270491803278702</v>
      </c>
      <c r="T571" s="55">
        <f t="shared" si="115"/>
        <v>-23.270491803278674</v>
      </c>
      <c r="U571" t="s">
        <v>78</v>
      </c>
      <c r="V571" t="s">
        <v>68</v>
      </c>
      <c r="W571" t="s">
        <v>443</v>
      </c>
      <c r="X571" s="81">
        <v>44222</v>
      </c>
    </row>
    <row r="572" spans="1:24" ht="15" x14ac:dyDescent="0.25">
      <c r="A572">
        <v>2.17</v>
      </c>
      <c r="B572">
        <v>1.75</v>
      </c>
      <c r="C572" s="20">
        <f t="shared" si="107"/>
        <v>3.2258064516129004E-2</v>
      </c>
      <c r="D572" s="44">
        <f>IF(OR($A572="",$B572=""),"",A572*'MPTO_working_2-way'!$G571)</f>
        <v>2.2399999999999998</v>
      </c>
      <c r="E572" s="46">
        <f>IF(OR($A572="",$B572=""),"",B572*'MPTO_working_2-way'!$G571)</f>
        <v>1.8064516129032258</v>
      </c>
      <c r="F572" s="44">
        <f>IF(OR($A572="",$B572=""),"",'MPTO_working_2-way'!D571)</f>
        <v>2.2487046632124348</v>
      </c>
      <c r="G572" s="46">
        <f>IF(OR($A572="",$B572=""),"",'MPTO_working_2-way'!E571)</f>
        <v>1.8008298755186722</v>
      </c>
      <c r="H572" s="44">
        <f>IF(OR($A572="",$B572=""),"",'OddsRatio_working_2-way'!M571)</f>
        <v>2.2489995996796797</v>
      </c>
      <c r="I572" s="44">
        <f>IF(OR($A572="",$B572=""),"",'OddsRatio_working_2-way'!N571)</f>
        <v>1.8006407690254356</v>
      </c>
      <c r="J572" s="44">
        <f>IF('Log_working_2-way'!$D571="","",A572^('Log_working_2-way'!$D571))</f>
        <v>2.2529893897006406</v>
      </c>
      <c r="K572" s="46">
        <f>IF('Log_working_2-way'!$D571="","",B572^('Log_working_2-way'!$D571))</f>
        <v>1.798091355138193</v>
      </c>
      <c r="L572" s="53">
        <f t="shared" si="108"/>
        <v>0.44642857142857145</v>
      </c>
      <c r="M572" s="53">
        <f t="shared" si="109"/>
        <v>0.5535714285714286</v>
      </c>
      <c r="N572" s="54">
        <v>669</v>
      </c>
      <c r="O572" s="54">
        <f t="shared" si="110"/>
        <v>360.70506912442397</v>
      </c>
      <c r="P572" s="54">
        <f t="shared" si="111"/>
        <v>286.71428571428572</v>
      </c>
      <c r="Q572" s="54">
        <f t="shared" si="112"/>
        <v>382.28571428571428</v>
      </c>
      <c r="R572" s="54">
        <f t="shared" si="113"/>
        <v>308.29493087557603</v>
      </c>
      <c r="S572" s="55">
        <f t="shared" si="114"/>
        <v>-21.580645161290306</v>
      </c>
      <c r="T572" s="55">
        <f t="shared" si="115"/>
        <v>-21.580645161290306</v>
      </c>
      <c r="U572" t="s">
        <v>82</v>
      </c>
      <c r="V572" t="s">
        <v>47</v>
      </c>
      <c r="W572" t="s">
        <v>444</v>
      </c>
      <c r="X572" s="81">
        <v>44222</v>
      </c>
    </row>
    <row r="573" spans="1:24" ht="15" x14ac:dyDescent="0.25">
      <c r="A573">
        <v>2.5299999999999998</v>
      </c>
      <c r="B573">
        <v>1.56</v>
      </c>
      <c r="C573" s="20">
        <f t="shared" si="107"/>
        <v>3.6282558021688338E-2</v>
      </c>
      <c r="D573" s="44">
        <f>IF(OR($A573="",$B573=""),"",A573*'MPTO_working_2-way'!$G572)</f>
        <v>2.6217948717948714</v>
      </c>
      <c r="E573" s="46">
        <f>IF(OR($A573="",$B573=""),"",B573*'MPTO_working_2-way'!$G572)</f>
        <v>1.6166007905138338</v>
      </c>
      <c r="F573" s="44">
        <f>IF(OR($A573="",$B573=""),"",'MPTO_working_2-way'!D572)</f>
        <v>2.6517065305025525</v>
      </c>
      <c r="G573" s="46">
        <f>IF(OR($A573="",$B573=""),"",'MPTO_working_2-way'!E572)</f>
        <v>1.6054344288968434</v>
      </c>
      <c r="H573" s="44">
        <f>IF(OR($A573="",$B573=""),"",'OddsRatio_working_2-way'!M572)</f>
        <v>2.6529194950580188</v>
      </c>
      <c r="I573" s="44">
        <f>IF(OR($A573="",$B573=""),"",'OddsRatio_working_2-way'!N572)</f>
        <v>1.6049901419820203</v>
      </c>
      <c r="J573" s="44">
        <f>IF('Log_working_2-way'!$D572="","",A573^('Log_working_2-way'!$D572))</f>
        <v>2.6669477843763532</v>
      </c>
      <c r="K573" s="46">
        <f>IF('Log_working_2-way'!$D572="","",B573^('Log_working_2-way'!$D572))</f>
        <v>1.59989881469138</v>
      </c>
      <c r="L573" s="53">
        <f t="shared" si="108"/>
        <v>0.38141809290953549</v>
      </c>
      <c r="M573" s="53">
        <f t="shared" si="109"/>
        <v>0.61858190709046468</v>
      </c>
      <c r="N573" s="54">
        <v>670</v>
      </c>
      <c r="O573" s="54">
        <f t="shared" si="110"/>
        <v>405.17786561264825</v>
      </c>
      <c r="P573" s="54">
        <f t="shared" si="111"/>
        <v>240.51282051282053</v>
      </c>
      <c r="Q573" s="54">
        <f t="shared" si="112"/>
        <v>429.48717948717945</v>
      </c>
      <c r="R573" s="54">
        <f t="shared" si="113"/>
        <v>264.82213438735181</v>
      </c>
      <c r="S573" s="55">
        <f t="shared" si="114"/>
        <v>-24.309313874531199</v>
      </c>
      <c r="T573" s="55">
        <f t="shared" si="115"/>
        <v>-24.309313874531284</v>
      </c>
      <c r="U573" t="s">
        <v>76</v>
      </c>
      <c r="V573" t="s">
        <v>36</v>
      </c>
      <c r="W573" t="s">
        <v>444</v>
      </c>
      <c r="X573" s="81">
        <v>44222</v>
      </c>
    </row>
    <row r="574" spans="1:24" ht="15" x14ac:dyDescent="0.25">
      <c r="A574">
        <v>1.89</v>
      </c>
      <c r="B574">
        <v>2</v>
      </c>
      <c r="C574" s="20">
        <f t="shared" si="107"/>
        <v>2.9100529100529293E-2</v>
      </c>
      <c r="D574" s="44">
        <f>IF(OR($A574="",$B574=""),"",A574*'MPTO_working_2-way'!$G573)</f>
        <v>1.9450000000000003</v>
      </c>
      <c r="E574" s="46">
        <f>IF(OR($A574="",$B574=""),"",B574*'MPTO_working_2-way'!$G573)</f>
        <v>2.0582010582010586</v>
      </c>
      <c r="F574" s="44">
        <f>IF(OR($A574="",$B574=""),"",'MPTO_working_2-way'!D573)</f>
        <v>1.9434447300771212</v>
      </c>
      <c r="G574" s="46">
        <f>IF(OR($A574="",$B574=""),"",'MPTO_working_2-way'!E573)</f>
        <v>2.0599455040871937</v>
      </c>
      <c r="H574" s="44">
        <f>IF(OR($A574="",$B574=""),"",'OddsRatio_working_2-way'!M573)</f>
        <v>1.9433981132056606</v>
      </c>
      <c r="I574" s="44">
        <f>IF(OR($A574="",$B574=""),"",'OddsRatio_working_2-way'!N573)</f>
        <v>2.0599978800063603</v>
      </c>
      <c r="J574" s="44">
        <f>IF('Log_working_2-way'!$D573="","",A574^('Log_working_2-way'!$D573))</f>
        <v>1.9426935194379702</v>
      </c>
      <c r="K574" s="46">
        <f>IF('Log_working_2-way'!$D573="","",B574^('Log_working_2-way'!$D573))</f>
        <v>2.0607901501181232</v>
      </c>
      <c r="L574" s="53">
        <f t="shared" si="108"/>
        <v>0.51413881748071977</v>
      </c>
      <c r="M574" s="53">
        <f t="shared" si="109"/>
        <v>0.48586118251928012</v>
      </c>
      <c r="N574" s="54">
        <v>671</v>
      </c>
      <c r="O574" s="54">
        <f t="shared" si="110"/>
        <v>315.9735449735449</v>
      </c>
      <c r="P574" s="54">
        <f t="shared" si="111"/>
        <v>335.5</v>
      </c>
      <c r="Q574" s="54">
        <f t="shared" si="112"/>
        <v>335.5</v>
      </c>
      <c r="R574" s="54">
        <f t="shared" si="113"/>
        <v>355.0264550264551</v>
      </c>
      <c r="S574" s="55">
        <f t="shared" si="114"/>
        <v>-19.526455026455096</v>
      </c>
      <c r="T574" s="55">
        <f t="shared" si="115"/>
        <v>-19.526455026455096</v>
      </c>
      <c r="U574" t="s">
        <v>324</v>
      </c>
      <c r="V574" t="s">
        <v>83</v>
      </c>
      <c r="W574" t="s">
        <v>305</v>
      </c>
      <c r="X574" s="81">
        <v>44222</v>
      </c>
    </row>
    <row r="575" spans="1:24" ht="15" x14ac:dyDescent="0.25">
      <c r="A575">
        <v>1.94</v>
      </c>
      <c r="B575">
        <v>1.94</v>
      </c>
      <c r="C575" s="20">
        <f t="shared" si="107"/>
        <v>3.0927835051546504E-2</v>
      </c>
      <c r="D575" s="44">
        <f>IF(OR($A575="",$B575=""),"",A575*'MPTO_working_2-way'!$G574)</f>
        <v>2</v>
      </c>
      <c r="E575" s="46">
        <f>IF(OR($A575="",$B575=""),"",B575*'MPTO_working_2-way'!$G574)</f>
        <v>2</v>
      </c>
      <c r="F575" s="44">
        <f>IF(OR($A575="",$B575=""),"",'MPTO_working_2-way'!D574)</f>
        <v>2.0000000000000004</v>
      </c>
      <c r="G575" s="46">
        <f>IF(OR($A575="",$B575=""),"",'MPTO_working_2-way'!E574)</f>
        <v>2.0000000000000004</v>
      </c>
      <c r="H575" s="44">
        <f>IF(OR($A575="",$B575=""),"",'OddsRatio_working_2-way'!M574)</f>
        <v>2.0000000000000004</v>
      </c>
      <c r="I575" s="44">
        <f>IF(OR($A575="",$B575=""),"",'OddsRatio_working_2-way'!N574)</f>
        <v>2.0000000000000004</v>
      </c>
      <c r="J575" s="44">
        <f>IF('Log_working_2-way'!$D574="","",A575^('Log_working_2-way'!$D574))</f>
        <v>1.9999999999999891</v>
      </c>
      <c r="K575" s="46">
        <f>IF('Log_working_2-way'!$D574="","",B575^('Log_working_2-way'!$D574))</f>
        <v>1.9999999999999891</v>
      </c>
      <c r="L575" s="53">
        <f t="shared" si="108"/>
        <v>0.5</v>
      </c>
      <c r="M575" s="53">
        <f t="shared" si="109"/>
        <v>0.5</v>
      </c>
      <c r="N575" s="54">
        <v>672</v>
      </c>
      <c r="O575" s="54">
        <f t="shared" si="110"/>
        <v>325.60824742268051</v>
      </c>
      <c r="P575" s="54">
        <f t="shared" si="111"/>
        <v>325.60824742268051</v>
      </c>
      <c r="Q575" s="54">
        <f t="shared" si="112"/>
        <v>346.39175257731961</v>
      </c>
      <c r="R575" s="54">
        <f t="shared" si="113"/>
        <v>346.39175257731961</v>
      </c>
      <c r="S575" s="55">
        <f t="shared" si="114"/>
        <v>-20.783505154639101</v>
      </c>
      <c r="T575" s="55">
        <f t="shared" si="115"/>
        <v>-20.783505154639101</v>
      </c>
      <c r="U575" t="s">
        <v>355</v>
      </c>
      <c r="V575" t="s">
        <v>358</v>
      </c>
      <c r="W575" t="s">
        <v>305</v>
      </c>
      <c r="X575" s="81">
        <v>44222</v>
      </c>
    </row>
    <row r="576" spans="1:24" ht="15" x14ac:dyDescent="0.25">
      <c r="A576">
        <v>2.14</v>
      </c>
      <c r="B576">
        <v>1.76</v>
      </c>
      <c r="C576" s="20">
        <f t="shared" si="107"/>
        <v>3.5471537807986397E-2</v>
      </c>
      <c r="D576" s="44">
        <f>IF(OR($A576="",$B576=""),"",A576*'MPTO_working_2-way'!$G575)</f>
        <v>2.2159090909090908</v>
      </c>
      <c r="E576" s="46">
        <f>IF(OR($A576="",$B576=""),"",B576*'MPTO_working_2-way'!$G575)</f>
        <v>1.8224299065420562</v>
      </c>
      <c r="F576" s="44">
        <f>IF(OR($A576="",$B576=""),"",'MPTO_working_2-way'!D575)</f>
        <v>2.2244271202456889</v>
      </c>
      <c r="G576" s="46">
        <f>IF(OR($A576="",$B576=""),"",'MPTO_working_2-way'!E575)</f>
        <v>1.8167084699980707</v>
      </c>
      <c r="H576" s="44">
        <f>IF(OR($A576="",$B576=""),"",'OddsRatio_working_2-way'!M575)</f>
        <v>2.2247448713915889</v>
      </c>
      <c r="I576" s="44">
        <f>IF(OR($A576="",$B576=""),"",'OddsRatio_working_2-way'!N575)</f>
        <v>1.8164965809277254</v>
      </c>
      <c r="J576" s="44">
        <f>IF('Log_working_2-way'!$D575="","",A576^('Log_working_2-way'!$D575))</f>
        <v>2.2286583340561452</v>
      </c>
      <c r="K576" s="46">
        <f>IF('Log_working_2-way'!$D575="","",B576^('Log_working_2-way'!$D575))</f>
        <v>1.8138959157983681</v>
      </c>
      <c r="L576" s="53">
        <f t="shared" si="108"/>
        <v>0.45128205128205129</v>
      </c>
      <c r="M576" s="53">
        <f t="shared" si="109"/>
        <v>0.54871794871794866</v>
      </c>
      <c r="N576" s="54">
        <v>673</v>
      </c>
      <c r="O576" s="54">
        <f t="shared" si="110"/>
        <v>358.51401869158877</v>
      </c>
      <c r="P576" s="54">
        <f t="shared" si="111"/>
        <v>290.61363636363637</v>
      </c>
      <c r="Q576" s="54">
        <f t="shared" si="112"/>
        <v>382.38636363636368</v>
      </c>
      <c r="R576" s="54">
        <f t="shared" si="113"/>
        <v>314.48598130841123</v>
      </c>
      <c r="S576" s="55">
        <f t="shared" si="114"/>
        <v>-23.872344944774909</v>
      </c>
      <c r="T576" s="55">
        <f t="shared" si="115"/>
        <v>-23.872344944774852</v>
      </c>
      <c r="U576" t="s">
        <v>462</v>
      </c>
      <c r="V576" t="s">
        <v>453</v>
      </c>
      <c r="W576" t="s">
        <v>305</v>
      </c>
      <c r="X576" s="81">
        <v>44222</v>
      </c>
    </row>
    <row r="577" spans="1:24" ht="15" x14ac:dyDescent="0.25">
      <c r="A577">
        <v>1.92</v>
      </c>
      <c r="B577">
        <v>1.97</v>
      </c>
      <c r="C577" s="20">
        <f t="shared" si="107"/>
        <v>2.844754653130277E-2</v>
      </c>
      <c r="D577" s="44">
        <f>IF(OR($A577="",$B577=""),"",A577*'MPTO_working_2-way'!$G576)</f>
        <v>1.9746192893401013</v>
      </c>
      <c r="E577" s="46">
        <f>IF(OR($A577="",$B577=""),"",B577*'MPTO_working_2-way'!$G576)</f>
        <v>2.0260416666666665</v>
      </c>
      <c r="F577" s="44">
        <f>IF(OR($A577="",$B577=""),"",'MPTO_working_2-way'!D576)</f>
        <v>1.9739066903246005</v>
      </c>
      <c r="G577" s="46">
        <f>IF(OR($A577="",$B577=""),"",'MPTO_working_2-way'!E576)</f>
        <v>2.0267924123888115</v>
      </c>
      <c r="H577" s="44">
        <f>IF(OR($A577="",$B577=""),"",'OddsRatio_working_2-way'!M576)</f>
        <v>1.9738858291644976</v>
      </c>
      <c r="I577" s="44">
        <f>IF(OR($A577="",$B577=""),"",'OddsRatio_working_2-way'!N576)</f>
        <v>2.0268144068364817</v>
      </c>
      <c r="J577" s="44">
        <f>IF('Log_working_2-way'!$D576="","",A577^('Log_working_2-way'!$D576))</f>
        <v>1.9735629954505829</v>
      </c>
      <c r="K577" s="46">
        <f>IF('Log_working_2-way'!$D576="","",B577^('Log_working_2-way'!$D576))</f>
        <v>2.0271548987306875</v>
      </c>
      <c r="L577" s="53">
        <f t="shared" si="108"/>
        <v>0.50642673521850901</v>
      </c>
      <c r="M577" s="53">
        <f t="shared" si="109"/>
        <v>0.49357326478149105</v>
      </c>
      <c r="N577" s="54">
        <v>674</v>
      </c>
      <c r="O577" s="54">
        <f t="shared" si="110"/>
        <v>322.95833333333331</v>
      </c>
      <c r="P577" s="54">
        <f t="shared" si="111"/>
        <v>331.86802030456852</v>
      </c>
      <c r="Q577" s="54">
        <f t="shared" si="112"/>
        <v>342.13197969543143</v>
      </c>
      <c r="R577" s="54">
        <f t="shared" si="113"/>
        <v>351.04166666666669</v>
      </c>
      <c r="S577" s="55">
        <f t="shared" si="114"/>
        <v>-19.173646362098111</v>
      </c>
      <c r="T577" s="55">
        <f t="shared" si="115"/>
        <v>-19.173646362098168</v>
      </c>
      <c r="U577" t="s">
        <v>460</v>
      </c>
      <c r="V577" t="s">
        <v>43</v>
      </c>
      <c r="W577" t="s">
        <v>305</v>
      </c>
      <c r="X577" s="81">
        <v>44222</v>
      </c>
    </row>
    <row r="578" spans="1:24" ht="15" x14ac:dyDescent="0.25">
      <c r="A578">
        <v>1.78</v>
      </c>
      <c r="B578">
        <v>2.12</v>
      </c>
      <c r="C578" s="20">
        <f t="shared" si="107"/>
        <v>3.3495866016535869E-2</v>
      </c>
      <c r="D578" s="44">
        <f>IF(OR($A578="",$B578=""),"",A578*'MPTO_working_2-way'!$G577)</f>
        <v>1.8396226415094339</v>
      </c>
      <c r="E578" s="46">
        <f>IF(OR($A578="",$B578=""),"",B578*'MPTO_working_2-way'!$G577)</f>
        <v>2.191011235955056</v>
      </c>
      <c r="F578" s="44">
        <f>IF(OR($A578="",$B578=""),"",'MPTO_working_2-way'!D577)</f>
        <v>1.8346946713341112</v>
      </c>
      <c r="G578" s="46">
        <f>IF(OR($A578="",$B578=""),"",'MPTO_working_2-way'!E577)</f>
        <v>2.1980428704566637</v>
      </c>
      <c r="H578" s="44">
        <f>IF(OR($A578="",$B578=""),"",'OddsRatio_working_2-way'!M577)</f>
        <v>1.83452296039628</v>
      </c>
      <c r="I578" s="44">
        <f>IF(OR($A578="",$B578=""),"",'OddsRatio_working_2-way'!N577)</f>
        <v>2.1982893790305562</v>
      </c>
      <c r="J578" s="44">
        <f>IF('Log_working_2-way'!$D577="","",A578^('Log_working_2-way'!$D577))</f>
        <v>1.8322858584832242</v>
      </c>
      <c r="K578" s="46">
        <f>IF('Log_working_2-way'!$D577="","",B578^('Log_working_2-way'!$D577))</f>
        <v>2.2015102621380289</v>
      </c>
      <c r="L578" s="53">
        <f t="shared" si="108"/>
        <v>0.54358974358974366</v>
      </c>
      <c r="M578" s="53">
        <f t="shared" si="109"/>
        <v>0.45641025641025645</v>
      </c>
      <c r="N578" s="54">
        <v>675</v>
      </c>
      <c r="O578" s="54">
        <f t="shared" si="110"/>
        <v>295.7865168539326</v>
      </c>
      <c r="P578" s="54">
        <f t="shared" si="111"/>
        <v>356.60377358490564</v>
      </c>
      <c r="Q578" s="54">
        <f t="shared" si="112"/>
        <v>318.3962264150943</v>
      </c>
      <c r="R578" s="54">
        <f t="shared" si="113"/>
        <v>379.21348314606746</v>
      </c>
      <c r="S578" s="55">
        <f t="shared" si="114"/>
        <v>-22.609709561161708</v>
      </c>
      <c r="T578" s="55">
        <f t="shared" si="115"/>
        <v>-22.609709561161822</v>
      </c>
      <c r="U578" t="s">
        <v>354</v>
      </c>
      <c r="V578" t="s">
        <v>454</v>
      </c>
      <c r="W578" t="s">
        <v>305</v>
      </c>
      <c r="X578" s="81">
        <v>44222</v>
      </c>
    </row>
    <row r="579" spans="1:24" ht="15" x14ac:dyDescent="0.25">
      <c r="A579">
        <v>2.2000000000000002</v>
      </c>
      <c r="B579">
        <v>1.72</v>
      </c>
      <c r="C579" s="20">
        <f t="shared" si="107"/>
        <v>3.5940803382663811E-2</v>
      </c>
      <c r="D579" s="44">
        <f>IF(OR($A579="",$B579=""),"",A579*'MPTO_working_2-way'!$G578)</f>
        <v>2.2790697674418605</v>
      </c>
      <c r="E579" s="46">
        <f>IF(OR($A579="",$B579=""),"",B579*'MPTO_working_2-way'!$G578)</f>
        <v>1.7818181818181817</v>
      </c>
      <c r="F579" s="44">
        <f>IF(OR($A579="",$B579=""),"",'MPTO_working_2-way'!D578)</f>
        <v>2.2905569007263922</v>
      </c>
      <c r="G579" s="46">
        <f>IF(OR($A579="",$B579=""),"",'MPTO_working_2-way'!E578)</f>
        <v>1.7748592870544089</v>
      </c>
      <c r="H579" s="44">
        <f>IF(OR($A579="",$B579=""),"",'OddsRatio_working_2-way'!M578)</f>
        <v>2.2909944487358058</v>
      </c>
      <c r="I579" s="44">
        <f>IF(OR($A579="",$B579=""),"",'OddsRatio_working_2-way'!N578)</f>
        <v>1.7745966692414832</v>
      </c>
      <c r="J579" s="44">
        <f>IF('Log_working_2-way'!$D578="","",A579^('Log_working_2-way'!$D578))</f>
        <v>2.2962889076273294</v>
      </c>
      <c r="K579" s="46">
        <f>IF('Log_working_2-way'!$D578="","",B579^('Log_working_2-way'!$D578))</f>
        <v>1.7714329684655428</v>
      </c>
      <c r="L579" s="53">
        <f t="shared" si="108"/>
        <v>0.43877551020408162</v>
      </c>
      <c r="M579" s="53">
        <f t="shared" si="109"/>
        <v>0.56122448979591844</v>
      </c>
      <c r="N579" s="54">
        <v>676</v>
      </c>
      <c r="O579" s="54">
        <f t="shared" si="110"/>
        <v>368.72727272727275</v>
      </c>
      <c r="P579" s="54">
        <f t="shared" si="111"/>
        <v>282.97674418604652</v>
      </c>
      <c r="Q579" s="54">
        <f t="shared" si="112"/>
        <v>393.02325581395348</v>
      </c>
      <c r="R579" s="54">
        <f t="shared" si="113"/>
        <v>307.27272727272725</v>
      </c>
      <c r="S579" s="55">
        <f t="shared" si="114"/>
        <v>-24.295983086680735</v>
      </c>
      <c r="T579" s="55">
        <f t="shared" si="115"/>
        <v>-24.295983086680735</v>
      </c>
      <c r="U579" t="s">
        <v>456</v>
      </c>
      <c r="V579" t="s">
        <v>353</v>
      </c>
      <c r="W579" t="s">
        <v>305</v>
      </c>
      <c r="X579" s="81">
        <v>44222</v>
      </c>
    </row>
    <row r="580" spans="1:24" ht="15" x14ac:dyDescent="0.25">
      <c r="A580">
        <v>1.85</v>
      </c>
      <c r="B580">
        <v>2.0499999999999998</v>
      </c>
      <c r="C580" s="20">
        <f t="shared" si="107"/>
        <v>2.8345418589321048E-2</v>
      </c>
      <c r="D580" s="44">
        <f>IF(OR($A580="",$B580=""),"",A580*'MPTO_working_2-way'!$G579)</f>
        <v>1.902439024390244</v>
      </c>
      <c r="E580" s="46">
        <f>IF(OR($A580="",$B580=""),"",B580*'MPTO_working_2-way'!$G579)</f>
        <v>2.1081081081081079</v>
      </c>
      <c r="F580" s="44">
        <f>IF(OR($A580="",$B580=""),"",'MPTO_working_2-way'!D579)</f>
        <v>1.8998121477770822</v>
      </c>
      <c r="G580" s="46">
        <f>IF(OR($A580="",$B580=""),"",'MPTO_working_2-way'!E579)</f>
        <v>2.1113430758524703</v>
      </c>
      <c r="H580" s="44">
        <f>IF(OR($A580="",$B580=""),"",'OddsRatio_working_2-way'!M579)</f>
        <v>1.8997354108424378</v>
      </c>
      <c r="I580" s="44">
        <f>IF(OR($A580="",$B580=""),"",'OddsRatio_working_2-way'!N579)</f>
        <v>2.1114378604524222</v>
      </c>
      <c r="J580" s="44">
        <f>IF('Log_working_2-way'!$D579="","",A580^('Log_working_2-way'!$D579))</f>
        <v>1.8985467665018629</v>
      </c>
      <c r="K580" s="46">
        <f>IF('Log_working_2-way'!$D579="","",B580^('Log_working_2-way'!$D579))</f>
        <v>2.1129081281913611</v>
      </c>
      <c r="L580" s="53">
        <f t="shared" si="108"/>
        <v>0.52564102564102555</v>
      </c>
      <c r="M580" s="53">
        <f t="shared" si="109"/>
        <v>0.47435897435897439</v>
      </c>
      <c r="N580" s="54">
        <v>677</v>
      </c>
      <c r="O580" s="54">
        <f t="shared" si="110"/>
        <v>311.05405405405401</v>
      </c>
      <c r="P580" s="54">
        <f t="shared" si="111"/>
        <v>346.7560975609756</v>
      </c>
      <c r="Q580" s="54">
        <f t="shared" si="112"/>
        <v>330.2439024390244</v>
      </c>
      <c r="R580" s="54">
        <f t="shared" si="113"/>
        <v>365.94594594594588</v>
      </c>
      <c r="S580" s="55">
        <f t="shared" si="114"/>
        <v>-19.189848384970389</v>
      </c>
      <c r="T580" s="55">
        <f t="shared" si="115"/>
        <v>-19.189848384970276</v>
      </c>
      <c r="U580" t="s">
        <v>357</v>
      </c>
      <c r="V580" t="s">
        <v>459</v>
      </c>
      <c r="W580" t="s">
        <v>305</v>
      </c>
      <c r="X580" s="81">
        <v>44222</v>
      </c>
    </row>
    <row r="581" spans="1:24" ht="15" x14ac:dyDescent="0.25">
      <c r="A581">
        <v>1.72</v>
      </c>
      <c r="B581">
        <v>2.21</v>
      </c>
      <c r="C581" s="20">
        <f t="shared" si="107"/>
        <v>3.3884036620014824E-2</v>
      </c>
      <c r="D581" s="44">
        <f>IF(OR($A581="",$B581=""),"",A581*'MPTO_working_2-way'!$G580)</f>
        <v>1.7782805429864255</v>
      </c>
      <c r="E581" s="46">
        <f>IF(OR($A581="",$B581=""),"",B581*'MPTO_working_2-way'!$G580)</f>
        <v>2.2848837209302326</v>
      </c>
      <c r="F581" s="44">
        <f>IF(OR($A581="",$B581=""),"",'MPTO_working_2-way'!D580)</f>
        <v>1.7716256524981358</v>
      </c>
      <c r="G581" s="46">
        <f>IF(OR($A581="",$B581=""),"",'MPTO_working_2-way'!E580)</f>
        <v>2.2959652089876781</v>
      </c>
      <c r="H581" s="44">
        <f>IF(OR($A581="",$B581=""),"",'OddsRatio_working_2-way'!M580)</f>
        <v>1.7713892158398703</v>
      </c>
      <c r="I581" s="44">
        <f>IF(OR($A581="",$B581=""),"",'OddsRatio_working_2-way'!N580)</f>
        <v>2.2963624321753371</v>
      </c>
      <c r="J581" s="44">
        <f>IF('Log_working_2-way'!$D580="","",A581^('Log_working_2-way'!$D580))</f>
        <v>1.7683679149287428</v>
      </c>
      <c r="K581" s="46">
        <f>IF('Log_working_2-way'!$D580="","",B581^('Log_working_2-way'!$D580))</f>
        <v>2.3014598613122459</v>
      </c>
      <c r="L581" s="53">
        <f t="shared" si="108"/>
        <v>0.56234096692111957</v>
      </c>
      <c r="M581" s="53">
        <f t="shared" si="109"/>
        <v>0.43765903307888038</v>
      </c>
      <c r="N581" s="54">
        <v>678</v>
      </c>
      <c r="O581" s="54">
        <f t="shared" si="110"/>
        <v>283.81395348837214</v>
      </c>
      <c r="P581" s="54">
        <f t="shared" si="111"/>
        <v>371.21266968325784</v>
      </c>
      <c r="Q581" s="54">
        <f t="shared" si="112"/>
        <v>306.7873303167421</v>
      </c>
      <c r="R581" s="54">
        <f t="shared" si="113"/>
        <v>394.18604651162792</v>
      </c>
      <c r="S581" s="55">
        <f t="shared" si="114"/>
        <v>-22.973376828369965</v>
      </c>
      <c r="T581" s="55">
        <f t="shared" si="115"/>
        <v>-22.973376828370078</v>
      </c>
      <c r="U581" t="s">
        <v>360</v>
      </c>
      <c r="V581" t="s">
        <v>461</v>
      </c>
      <c r="W581" t="s">
        <v>305</v>
      </c>
      <c r="X581" s="81">
        <v>44222</v>
      </c>
    </row>
    <row r="582" spans="1:24" ht="15" x14ac:dyDescent="0.25">
      <c r="A582">
        <v>2.08</v>
      </c>
      <c r="B582">
        <v>1.81</v>
      </c>
      <c r="C582" s="20">
        <f t="shared" si="107"/>
        <v>3.3255418614534626E-2</v>
      </c>
      <c r="D582" s="44">
        <f>IF(OR($A582="",$B582=""),"",A582*'MPTO_working_2-way'!$G581)</f>
        <v>2.1491712707182322</v>
      </c>
      <c r="E582" s="46">
        <f>IF(OR($A582="",$B582=""),"",B582*'MPTO_working_2-way'!$G581)</f>
        <v>1.8701923076923077</v>
      </c>
      <c r="F582" s="44">
        <f>IF(OR($A582="",$B582=""),"",'MPTO_working_2-way'!D581)</f>
        <v>2.1545152798443401</v>
      </c>
      <c r="G582" s="46">
        <f>IF(OR($A582="",$B582=""),"",'MPTO_working_2-way'!E581)</f>
        <v>1.8661643699811639</v>
      </c>
      <c r="H582" s="44">
        <f>IF(OR($A582="",$B582=""),"",'OddsRatio_working_2-way'!M581)</f>
        <v>2.1547005383792519</v>
      </c>
      <c r="I582" s="44">
        <f>IF(OR($A582="",$B582=""),"",'OddsRatio_working_2-way'!N581)</f>
        <v>1.8660254037844384</v>
      </c>
      <c r="J582" s="44">
        <f>IF('Log_working_2-way'!$D581="","",A582^('Log_working_2-way'!$D581))</f>
        <v>2.1571440120474694</v>
      </c>
      <c r="K582" s="46">
        <f>IF('Log_working_2-way'!$D581="","",B582^('Log_working_2-way'!$D581))</f>
        <v>1.8641966683390954</v>
      </c>
      <c r="L582" s="53">
        <f t="shared" si="108"/>
        <v>0.46529562982005135</v>
      </c>
      <c r="M582" s="53">
        <f t="shared" si="109"/>
        <v>0.53470437017994854</v>
      </c>
      <c r="N582" s="54">
        <v>679</v>
      </c>
      <c r="O582" s="54">
        <f t="shared" si="110"/>
        <v>352.55769230769226</v>
      </c>
      <c r="P582" s="54">
        <f t="shared" si="111"/>
        <v>303.86187845303868</v>
      </c>
      <c r="Q582" s="54">
        <f t="shared" si="112"/>
        <v>375.13812154696137</v>
      </c>
      <c r="R582" s="54">
        <f t="shared" si="113"/>
        <v>326.44230769230768</v>
      </c>
      <c r="S582" s="55">
        <f t="shared" si="114"/>
        <v>-22.580429239269108</v>
      </c>
      <c r="T582" s="55">
        <f t="shared" si="115"/>
        <v>-22.580429239268994</v>
      </c>
      <c r="U582" t="s">
        <v>84</v>
      </c>
      <c r="V582" t="s">
        <v>457</v>
      </c>
      <c r="W582" t="s">
        <v>305</v>
      </c>
      <c r="X582" s="81">
        <v>44222</v>
      </c>
    </row>
    <row r="583" spans="1:24" ht="15" x14ac:dyDescent="0.25">
      <c r="A583">
        <v>2.08</v>
      </c>
      <c r="B583">
        <v>1.81</v>
      </c>
      <c r="C583" s="20">
        <f t="shared" si="107"/>
        <v>3.3255418614534626E-2</v>
      </c>
      <c r="D583" s="44">
        <f>IF(OR($A583="",$B583=""),"",A583*'MPTO_working_2-way'!$G582)</f>
        <v>2.1491712707182322</v>
      </c>
      <c r="E583" s="46">
        <f>IF(OR($A583="",$B583=""),"",B583*'MPTO_working_2-way'!$G582)</f>
        <v>1.8701923076923077</v>
      </c>
      <c r="F583" s="44">
        <f>IF(OR($A583="",$B583=""),"",'MPTO_working_2-way'!D582)</f>
        <v>2.1545152798443401</v>
      </c>
      <c r="G583" s="46">
        <f>IF(OR($A583="",$B583=""),"",'MPTO_working_2-way'!E582)</f>
        <v>1.8661643699811639</v>
      </c>
      <c r="H583" s="44">
        <f>IF(OR($A583="",$B583=""),"",'OddsRatio_working_2-way'!M582)</f>
        <v>2.1547005383792519</v>
      </c>
      <c r="I583" s="44">
        <f>IF(OR($A583="",$B583=""),"",'OddsRatio_working_2-way'!N582)</f>
        <v>1.8660254037844384</v>
      </c>
      <c r="J583" s="44">
        <f>IF('Log_working_2-way'!$D582="","",A583^('Log_working_2-way'!$D582))</f>
        <v>2.1571440120474694</v>
      </c>
      <c r="K583" s="46">
        <f>IF('Log_working_2-way'!$D582="","",B583^('Log_working_2-way'!$D582))</f>
        <v>1.8641966683390954</v>
      </c>
      <c r="L583" s="53">
        <f t="shared" si="108"/>
        <v>0.46529562982005135</v>
      </c>
      <c r="M583" s="53">
        <f t="shared" si="109"/>
        <v>0.53470437017994854</v>
      </c>
      <c r="N583" s="54">
        <v>680</v>
      </c>
      <c r="O583" s="54">
        <f t="shared" si="110"/>
        <v>353.07692307692309</v>
      </c>
      <c r="P583" s="54">
        <f t="shared" si="111"/>
        <v>304.30939226519337</v>
      </c>
      <c r="Q583" s="54">
        <f t="shared" si="112"/>
        <v>375.69060773480663</v>
      </c>
      <c r="R583" s="54">
        <f t="shared" si="113"/>
        <v>326.92307692307691</v>
      </c>
      <c r="S583" s="55">
        <f t="shared" si="114"/>
        <v>-22.613684657883539</v>
      </c>
      <c r="T583" s="55">
        <f t="shared" si="115"/>
        <v>-22.613684657883539</v>
      </c>
      <c r="U583" t="s">
        <v>455</v>
      </c>
      <c r="V583" t="s">
        <v>458</v>
      </c>
      <c r="W583" t="s">
        <v>305</v>
      </c>
      <c r="X583" s="81">
        <v>44222</v>
      </c>
    </row>
    <row r="584" spans="1:24" ht="15" x14ac:dyDescent="0.25">
      <c r="A584">
        <v>2.5099999999999998</v>
      </c>
      <c r="B584">
        <v>1.57</v>
      </c>
      <c r="C584" s="20">
        <f t="shared" si="107"/>
        <v>3.5349049661227649E-2</v>
      </c>
      <c r="D584" s="44">
        <f>IF(OR($A584="",$B584=""),"",A584*'MPTO_working_2-way'!$G583)</f>
        <v>2.5987261146496814</v>
      </c>
      <c r="E584" s="46">
        <f>IF(OR($A584="",$B584=""),"",B584*'MPTO_working_2-way'!$G583)</f>
        <v>1.6254980079681274</v>
      </c>
      <c r="F584" s="44">
        <f>IF(OR($A584="",$B584=""),"",'MPTO_working_2-way'!D583)</f>
        <v>2.6265204785550034</v>
      </c>
      <c r="G584" s="46">
        <f>IF(OR($A584="",$B584=""),"",'MPTO_working_2-way'!E583)</f>
        <v>1.6148093511176675</v>
      </c>
      <c r="H584" s="44">
        <f>IF(OR($A584="",$B584=""),"",'OddsRatio_working_2-way'!M583)</f>
        <v>2.6276126096272243</v>
      </c>
      <c r="I584" s="44">
        <f>IF(OR($A584="",$B584=""),"",'OddsRatio_working_2-way'!N583)</f>
        <v>1.6143968129056414</v>
      </c>
      <c r="J584" s="44">
        <f>IF('Log_working_2-way'!$D583="","",A584^('Log_working_2-way'!$D583))</f>
        <v>2.6406155837309813</v>
      </c>
      <c r="K584" s="46">
        <f>IF('Log_working_2-way'!$D583="","",B584^('Log_working_2-way'!$D583))</f>
        <v>1.6095273078692256</v>
      </c>
      <c r="L584" s="53">
        <f t="shared" si="108"/>
        <v>0.38480392156862747</v>
      </c>
      <c r="M584" s="53">
        <f t="shared" si="109"/>
        <v>0.61519607843137258</v>
      </c>
      <c r="N584" s="54">
        <v>681</v>
      </c>
      <c r="O584" s="54">
        <f t="shared" si="110"/>
        <v>409.68525896414343</v>
      </c>
      <c r="P584" s="54">
        <f t="shared" si="111"/>
        <v>247.24203821656053</v>
      </c>
      <c r="Q584" s="54">
        <f t="shared" si="112"/>
        <v>433.7579617834395</v>
      </c>
      <c r="R584" s="54">
        <f t="shared" si="113"/>
        <v>271.31474103585657</v>
      </c>
      <c r="S584" s="55">
        <f t="shared" si="114"/>
        <v>-24.072702819296069</v>
      </c>
      <c r="T584" s="55">
        <f t="shared" si="115"/>
        <v>-24.07270281929604</v>
      </c>
      <c r="U584" t="s">
        <v>359</v>
      </c>
      <c r="V584" t="s">
        <v>361</v>
      </c>
      <c r="W584" t="s">
        <v>305</v>
      </c>
      <c r="X584" s="81">
        <v>44222</v>
      </c>
    </row>
    <row r="585" spans="1:24" ht="15" x14ac:dyDescent="0.25">
      <c r="A585">
        <v>1.74</v>
      </c>
      <c r="B585">
        <v>2.19</v>
      </c>
      <c r="C585" s="20">
        <f t="shared" si="107"/>
        <v>3.1333648244370904E-2</v>
      </c>
      <c r="D585" s="44">
        <f>IF(OR($A585="",$B585=""),"",A585*'MPTO_working_2-way'!$G584)</f>
        <v>1.7945205479452053</v>
      </c>
      <c r="E585" s="46">
        <f>IF(OR($A585="",$B585=""),"",B585*'MPTO_working_2-way'!$G584)</f>
        <v>2.2586206896551722</v>
      </c>
      <c r="F585" s="44">
        <f>IF(OR($A585="",$B585=""),"",'MPTO_working_2-way'!D584)</f>
        <v>1.7887621461765948</v>
      </c>
      <c r="G585" s="46">
        <f>IF(OR($A585="",$B585=""),"",'MPTO_working_2-way'!E584)</f>
        <v>2.2678093197643276</v>
      </c>
      <c r="H585" s="44">
        <f>IF(OR($A585="",$B585=""),"",'OddsRatio_working_2-way'!M584)</f>
        <v>1.7885738643245783</v>
      </c>
      <c r="I585" s="44">
        <f>IF(OR($A585="",$B585=""),"",'OddsRatio_working_2-way'!N584)</f>
        <v>2.2681120250624973</v>
      </c>
      <c r="J585" s="44">
        <f>IF('Log_working_2-way'!$D584="","",A585^('Log_working_2-way'!$D584))</f>
        <v>1.7859641468844982</v>
      </c>
      <c r="K585" s="46">
        <f>IF('Log_working_2-way'!$D584="","",B585^('Log_working_2-way'!$D584))</f>
        <v>2.2723226675973618</v>
      </c>
      <c r="L585" s="53">
        <f t="shared" si="108"/>
        <v>0.5572519083969466</v>
      </c>
      <c r="M585" s="53">
        <f t="shared" si="109"/>
        <v>0.44274809160305351</v>
      </c>
      <c r="N585" s="54">
        <v>682</v>
      </c>
      <c r="O585" s="54">
        <f t="shared" si="110"/>
        <v>290.04597701149424</v>
      </c>
      <c r="P585" s="54">
        <f t="shared" si="111"/>
        <v>370.58447488584471</v>
      </c>
      <c r="Q585" s="54">
        <f t="shared" si="112"/>
        <v>311.41552511415529</v>
      </c>
      <c r="R585" s="54">
        <f t="shared" si="113"/>
        <v>391.9540229885057</v>
      </c>
      <c r="S585" s="55">
        <f t="shared" si="114"/>
        <v>-21.369548102661042</v>
      </c>
      <c r="T585" s="55">
        <f t="shared" si="115"/>
        <v>-21.369548102660985</v>
      </c>
      <c r="U585" t="s">
        <v>437</v>
      </c>
      <c r="V585" t="s">
        <v>468</v>
      </c>
      <c r="W585" t="s">
        <v>306</v>
      </c>
      <c r="X585" s="81">
        <v>44222</v>
      </c>
    </row>
    <row r="586" spans="1:24" ht="15" x14ac:dyDescent="0.25">
      <c r="A586">
        <v>2.2000000000000002</v>
      </c>
      <c r="B586">
        <v>1.72</v>
      </c>
      <c r="C586" s="20">
        <f t="shared" si="107"/>
        <v>3.5940803382663811E-2</v>
      </c>
      <c r="D586" s="44">
        <f>IF(OR($A586="",$B586=""),"",A586*'MPTO_working_2-way'!$G585)</f>
        <v>2.2790697674418605</v>
      </c>
      <c r="E586" s="46">
        <f>IF(OR($A586="",$B586=""),"",B586*'MPTO_working_2-way'!$G585)</f>
        <v>1.7818181818181817</v>
      </c>
      <c r="F586" s="44">
        <f>IF(OR($A586="",$B586=""),"",'MPTO_working_2-way'!D585)</f>
        <v>2.2905569007263922</v>
      </c>
      <c r="G586" s="46">
        <f>IF(OR($A586="",$B586=""),"",'MPTO_working_2-way'!E585)</f>
        <v>1.7748592870544089</v>
      </c>
      <c r="H586" s="44">
        <f>IF(OR($A586="",$B586=""),"",'OddsRatio_working_2-way'!M585)</f>
        <v>2.2909944487358058</v>
      </c>
      <c r="I586" s="44">
        <f>IF(OR($A586="",$B586=""),"",'OddsRatio_working_2-way'!N585)</f>
        <v>1.7745966692414832</v>
      </c>
      <c r="J586" s="44">
        <f>IF('Log_working_2-way'!$D585="","",A586^('Log_working_2-way'!$D585))</f>
        <v>2.2962889076273294</v>
      </c>
      <c r="K586" s="46">
        <f>IF('Log_working_2-way'!$D585="","",B586^('Log_working_2-way'!$D585))</f>
        <v>1.7714329684655428</v>
      </c>
      <c r="L586" s="53">
        <f t="shared" si="108"/>
        <v>0.43877551020408162</v>
      </c>
      <c r="M586" s="53">
        <f t="shared" si="109"/>
        <v>0.56122448979591844</v>
      </c>
      <c r="N586" s="54">
        <v>683</v>
      </c>
      <c r="O586" s="54">
        <f t="shared" si="110"/>
        <v>372.54545454545462</v>
      </c>
      <c r="P586" s="54">
        <f t="shared" si="111"/>
        <v>285.90697674418607</v>
      </c>
      <c r="Q586" s="54">
        <f t="shared" si="112"/>
        <v>397.09302325581399</v>
      </c>
      <c r="R586" s="54">
        <f t="shared" si="113"/>
        <v>310.45454545454544</v>
      </c>
      <c r="S586" s="55">
        <f t="shared" si="114"/>
        <v>-24.547568710359371</v>
      </c>
      <c r="T586" s="55">
        <f t="shared" si="115"/>
        <v>-24.547568710359371</v>
      </c>
      <c r="U586" t="s">
        <v>367</v>
      </c>
      <c r="V586" t="s">
        <v>243</v>
      </c>
      <c r="W586" t="s">
        <v>306</v>
      </c>
      <c r="X586" s="81">
        <v>44222</v>
      </c>
    </row>
    <row r="587" spans="1:24" ht="15" x14ac:dyDescent="0.25">
      <c r="A587">
        <v>1.98</v>
      </c>
      <c r="B587">
        <v>1.91</v>
      </c>
      <c r="C587" s="20">
        <f t="shared" si="107"/>
        <v>2.861071447458885E-2</v>
      </c>
      <c r="D587" s="44">
        <f>IF(OR($A587="",$B587=""),"",A587*'MPTO_working_2-way'!$G586)</f>
        <v>2.0366492146596857</v>
      </c>
      <c r="E587" s="46">
        <f>IF(OR($A587="",$B587=""),"",B587*'MPTO_working_2-way'!$G586)</f>
        <v>1.9646464646464645</v>
      </c>
      <c r="F587" s="44">
        <f>IF(OR($A587="",$B587=""),"",'MPTO_working_2-way'!D586)</f>
        <v>2.0377175494369308</v>
      </c>
      <c r="G587" s="46">
        <f>IF(OR($A587="",$B587=""),"",'MPTO_working_2-way'!E586)</f>
        <v>1.9636533568721115</v>
      </c>
      <c r="H587" s="44">
        <f>IF(OR($A587="",$B587=""),"",'OddsRatio_working_2-way'!M586)</f>
        <v>2.0377490433255412</v>
      </c>
      <c r="I587" s="44">
        <f>IF(OR($A587="",$B587=""),"",'OddsRatio_working_2-way'!N586)</f>
        <v>1.9636241116594322</v>
      </c>
      <c r="J587" s="44">
        <f>IF('Log_working_2-way'!$D586="","",A587^('Log_working_2-way'!$D586))</f>
        <v>2.0382337672504618</v>
      </c>
      <c r="K587" s="46">
        <f>IF('Log_working_2-way'!$D586="","",B587^('Log_working_2-way'!$D586))</f>
        <v>1.9631742210121639</v>
      </c>
      <c r="L587" s="53">
        <f t="shared" si="108"/>
        <v>0.49100257069408743</v>
      </c>
      <c r="M587" s="53">
        <f t="shared" si="109"/>
        <v>0.50899742930591263</v>
      </c>
      <c r="N587" s="54">
        <v>684</v>
      </c>
      <c r="O587" s="54">
        <f t="shared" si="110"/>
        <v>338.54545454545456</v>
      </c>
      <c r="P587" s="54">
        <f t="shared" si="111"/>
        <v>325.88481675392671</v>
      </c>
      <c r="Q587" s="54">
        <f t="shared" si="112"/>
        <v>358.11518324607329</v>
      </c>
      <c r="R587" s="54">
        <f t="shared" si="113"/>
        <v>345.4545454545455</v>
      </c>
      <c r="S587" s="55">
        <f t="shared" si="114"/>
        <v>-19.569728700618725</v>
      </c>
      <c r="T587" s="55">
        <f t="shared" si="115"/>
        <v>-19.569728700618782</v>
      </c>
      <c r="U587" t="s">
        <v>463</v>
      </c>
      <c r="V587" t="s">
        <v>441</v>
      </c>
      <c r="W587" t="s">
        <v>306</v>
      </c>
      <c r="X587" s="81">
        <v>44222</v>
      </c>
    </row>
    <row r="588" spans="1:24" ht="15" x14ac:dyDescent="0.25">
      <c r="A588">
        <v>1.98</v>
      </c>
      <c r="B588">
        <v>1.91</v>
      </c>
      <c r="C588" s="20">
        <f t="shared" si="107"/>
        <v>2.861071447458885E-2</v>
      </c>
      <c r="D588" s="44">
        <f>IF(OR($A588="",$B588=""),"",A588*'MPTO_working_2-way'!$G587)</f>
        <v>2.0366492146596857</v>
      </c>
      <c r="E588" s="46">
        <f>IF(OR($A588="",$B588=""),"",B588*'MPTO_working_2-way'!$G587)</f>
        <v>1.9646464646464645</v>
      </c>
      <c r="F588" s="44">
        <f>IF(OR($A588="",$B588=""),"",'MPTO_working_2-way'!D587)</f>
        <v>2.0377175494369308</v>
      </c>
      <c r="G588" s="46">
        <f>IF(OR($A588="",$B588=""),"",'MPTO_working_2-way'!E587)</f>
        <v>1.9636533568721115</v>
      </c>
      <c r="H588" s="44">
        <f>IF(OR($A588="",$B588=""),"",'OddsRatio_working_2-way'!M587)</f>
        <v>2.0377490433255412</v>
      </c>
      <c r="I588" s="44">
        <f>IF(OR($A588="",$B588=""),"",'OddsRatio_working_2-way'!N587)</f>
        <v>1.9636241116594322</v>
      </c>
      <c r="J588" s="44">
        <f>IF('Log_working_2-way'!$D587="","",A588^('Log_working_2-way'!$D587))</f>
        <v>2.0382337672504618</v>
      </c>
      <c r="K588" s="46">
        <f>IF('Log_working_2-way'!$D587="","",B588^('Log_working_2-way'!$D587))</f>
        <v>1.9631742210121639</v>
      </c>
      <c r="L588" s="53">
        <f t="shared" si="108"/>
        <v>0.49100257069408743</v>
      </c>
      <c r="M588" s="53">
        <f t="shared" si="109"/>
        <v>0.50899742930591263</v>
      </c>
      <c r="N588" s="54">
        <v>685</v>
      </c>
      <c r="O588" s="54">
        <f t="shared" si="110"/>
        <v>339.04040404040404</v>
      </c>
      <c r="P588" s="54">
        <f t="shared" si="111"/>
        <v>326.36125654450257</v>
      </c>
      <c r="Q588" s="54">
        <f t="shared" si="112"/>
        <v>358.63874345549738</v>
      </c>
      <c r="R588" s="54">
        <f t="shared" si="113"/>
        <v>345.95959595959596</v>
      </c>
      <c r="S588" s="55">
        <f t="shared" si="114"/>
        <v>-19.598339415093335</v>
      </c>
      <c r="T588" s="55">
        <f t="shared" si="115"/>
        <v>-19.598339415093392</v>
      </c>
      <c r="U588" t="s">
        <v>442</v>
      </c>
      <c r="V588" t="s">
        <v>438</v>
      </c>
      <c r="W588" t="s">
        <v>306</v>
      </c>
      <c r="X588" s="81">
        <v>44222</v>
      </c>
    </row>
    <row r="589" spans="1:24" ht="15" x14ac:dyDescent="0.25">
      <c r="A589">
        <v>2.1800000000000002</v>
      </c>
      <c r="B589">
        <v>1.74</v>
      </c>
      <c r="C589" s="20">
        <f t="shared" si="107"/>
        <v>3.3428240008436028E-2</v>
      </c>
      <c r="D589" s="44">
        <f>IF(OR($A589="",$B589=""),"",A589*'MPTO_working_2-way'!$G588)</f>
        <v>2.2528735632183907</v>
      </c>
      <c r="E589" s="46">
        <f>IF(OR($A589="",$B589=""),"",B589*'MPTO_working_2-way'!$G588)</f>
        <v>1.7981651376146788</v>
      </c>
      <c r="F589" s="44">
        <f>IF(OR($A589="",$B589=""),"",'MPTO_working_2-way'!D588)</f>
        <v>2.2624358821424311</v>
      </c>
      <c r="G589" s="46">
        <f>IF(OR($A589="",$B589=""),"",'MPTO_working_2-way'!E588)</f>
        <v>1.7921194368326561</v>
      </c>
      <c r="H589" s="44">
        <f>IF(OR($A589="",$B589=""),"",'OddsRatio_working_2-way'!M588)</f>
        <v>2.26277258229445</v>
      </c>
      <c r="I589" s="44">
        <f>IF(OR($A589="",$B589=""),"",'OddsRatio_working_2-way'!N588)</f>
        <v>1.7919082295744857</v>
      </c>
      <c r="J589" s="44">
        <f>IF('Log_working_2-way'!$D588="","",A589^('Log_working_2-way'!$D588))</f>
        <v>2.2671631499443738</v>
      </c>
      <c r="K589" s="46">
        <f>IF('Log_working_2-way'!$D588="","",B589^('Log_working_2-way'!$D588))</f>
        <v>1.7891643629660847</v>
      </c>
      <c r="L589" s="53">
        <f t="shared" si="108"/>
        <v>0.44387755102040816</v>
      </c>
      <c r="M589" s="53">
        <f t="shared" si="109"/>
        <v>0.55612244897959184</v>
      </c>
      <c r="N589" s="54">
        <v>686</v>
      </c>
      <c r="O589" s="54">
        <f t="shared" si="110"/>
        <v>371.32110091743118</v>
      </c>
      <c r="P589" s="54">
        <f t="shared" si="111"/>
        <v>291.74712643678163</v>
      </c>
      <c r="Q589" s="54">
        <f t="shared" si="112"/>
        <v>394.25287356321837</v>
      </c>
      <c r="R589" s="54">
        <f t="shared" si="113"/>
        <v>314.67889908256876</v>
      </c>
      <c r="S589" s="55">
        <f t="shared" si="114"/>
        <v>-22.931772645787191</v>
      </c>
      <c r="T589" s="55">
        <f t="shared" si="115"/>
        <v>-22.931772645787134</v>
      </c>
      <c r="U589" t="s">
        <v>469</v>
      </c>
      <c r="V589" t="s">
        <v>439</v>
      </c>
      <c r="W589" t="s">
        <v>306</v>
      </c>
      <c r="X589" s="81">
        <v>44222</v>
      </c>
    </row>
    <row r="590" spans="1:24" ht="15" x14ac:dyDescent="0.25">
      <c r="A590">
        <v>2.33</v>
      </c>
      <c r="B590">
        <v>1.65</v>
      </c>
      <c r="C590" s="20">
        <f t="shared" si="107"/>
        <v>3.5245155416829377E-2</v>
      </c>
      <c r="D590" s="44">
        <f>IF(OR($A590="",$B590=""),"",A590*'MPTO_working_2-way'!$G589)</f>
        <v>2.4121212121212126</v>
      </c>
      <c r="E590" s="46">
        <f>IF(OR($A590="",$B590=""),"",B590*'MPTO_working_2-way'!$G589)</f>
        <v>1.7081545064377683</v>
      </c>
      <c r="F590" s="44">
        <f>IF(OR($A590="",$B590=""),"",'MPTO_working_2-way'!D589)</f>
        <v>2.4297677358192451</v>
      </c>
      <c r="G590" s="46">
        <f>IF(OR($A590="",$B590=""),"",'MPTO_working_2-way'!E589)</f>
        <v>1.6994142999226434</v>
      </c>
      <c r="H590" s="44">
        <f>IF(OR($A590="",$B590=""),"",'OddsRatio_working_2-way'!M589)</f>
        <v>2.4304383405634256</v>
      </c>
      <c r="I590" s="44">
        <f>IF(OR($A590="",$B590=""),"",'OddsRatio_working_2-way'!N589)</f>
        <v>1.6990864070422753</v>
      </c>
      <c r="J590" s="44">
        <f>IF('Log_working_2-way'!$D589="","",A590^('Log_working_2-way'!$D589))</f>
        <v>2.4386155296037653</v>
      </c>
      <c r="K590" s="46">
        <f>IF('Log_working_2-way'!$D589="","",B590^('Log_working_2-way'!$D589))</f>
        <v>1.6951127521022427</v>
      </c>
      <c r="L590" s="53">
        <f t="shared" si="108"/>
        <v>0.41457286432160795</v>
      </c>
      <c r="M590" s="53">
        <f t="shared" si="109"/>
        <v>0.58542713567839189</v>
      </c>
      <c r="N590" s="54">
        <v>687</v>
      </c>
      <c r="O590" s="54">
        <f t="shared" si="110"/>
        <v>392.15021459227472</v>
      </c>
      <c r="P590" s="54">
        <f t="shared" si="111"/>
        <v>270.63636363636363</v>
      </c>
      <c r="Q590" s="54">
        <f t="shared" si="112"/>
        <v>416.36363636363637</v>
      </c>
      <c r="R590" s="54">
        <f t="shared" si="113"/>
        <v>294.84978540772534</v>
      </c>
      <c r="S590" s="55">
        <f t="shared" si="114"/>
        <v>-24.213421771361652</v>
      </c>
      <c r="T590" s="55">
        <f t="shared" si="115"/>
        <v>-24.213421771361709</v>
      </c>
      <c r="U590" t="s">
        <v>440</v>
      </c>
      <c r="V590" t="s">
        <v>362</v>
      </c>
      <c r="W590" t="s">
        <v>306</v>
      </c>
      <c r="X590" s="81">
        <v>44222</v>
      </c>
    </row>
    <row r="591" spans="1:24" ht="15" x14ac:dyDescent="0.25">
      <c r="A591">
        <v>2.4700000000000002</v>
      </c>
      <c r="B591">
        <v>1.59</v>
      </c>
      <c r="C591" s="20">
        <f t="shared" si="107"/>
        <v>3.37891172052045E-2</v>
      </c>
      <c r="D591" s="44">
        <f>IF(OR($A591="",$B591=""),"",A591*'MPTO_working_2-way'!$G590)</f>
        <v>2.5534591194968552</v>
      </c>
      <c r="E591" s="46">
        <f>IF(OR($A591="",$B591=""),"",B591*'MPTO_working_2-way'!$G590)</f>
        <v>1.6437246963562753</v>
      </c>
      <c r="F591" s="44">
        <f>IF(OR($A591="",$B591=""),"",'MPTO_working_2-way'!D590)</f>
        <v>2.5775604633610079</v>
      </c>
      <c r="G591" s="46">
        <f>IF(OR($A591="",$B591=""),"",'MPTO_working_2-way'!E590)</f>
        <v>1.6338901254342355</v>
      </c>
      <c r="H591" s="44">
        <f>IF(OR($A591="",$B591=""),"",'OddsRatio_working_2-way'!M590)</f>
        <v>2.5784566588059405</v>
      </c>
      <c r="I591" s="44">
        <f>IF(OR($A591="",$B591=""),"",'OddsRatio_working_2-way'!N590)</f>
        <v>1.6335302236023845</v>
      </c>
      <c r="J591" s="44">
        <f>IF('Log_working_2-way'!$D590="","",A591^('Log_working_2-way'!$D590))</f>
        <v>2.5896826442672194</v>
      </c>
      <c r="K591" s="46">
        <f>IF('Log_working_2-way'!$D590="","",B591^('Log_working_2-way'!$D590))</f>
        <v>1.6290563739914652</v>
      </c>
      <c r="L591" s="53">
        <f t="shared" si="108"/>
        <v>0.39162561576354682</v>
      </c>
      <c r="M591" s="53">
        <f t="shared" si="109"/>
        <v>0.60837438423645318</v>
      </c>
      <c r="N591" s="54">
        <v>688</v>
      </c>
      <c r="O591" s="54">
        <f t="shared" si="110"/>
        <v>409.45748987854256</v>
      </c>
      <c r="P591" s="54">
        <f t="shared" si="111"/>
        <v>255.29559748427675</v>
      </c>
      <c r="Q591" s="54">
        <f t="shared" si="112"/>
        <v>432.70440251572325</v>
      </c>
      <c r="R591" s="54">
        <f t="shared" si="113"/>
        <v>278.5425101214575</v>
      </c>
      <c r="S591" s="55">
        <f t="shared" si="114"/>
        <v>-23.246912637180685</v>
      </c>
      <c r="T591" s="55">
        <f t="shared" si="115"/>
        <v>-23.246912637180742</v>
      </c>
      <c r="U591" t="s">
        <v>365</v>
      </c>
      <c r="V591" t="s">
        <v>364</v>
      </c>
      <c r="W591" t="s">
        <v>306</v>
      </c>
      <c r="X591" s="81">
        <v>44222</v>
      </c>
    </row>
    <row r="592" spans="1:24" ht="15" x14ac:dyDescent="0.25">
      <c r="A592">
        <v>2.4</v>
      </c>
      <c r="B592">
        <v>1.62</v>
      </c>
      <c r="C592" s="20">
        <f t="shared" si="107"/>
        <v>3.3950617283950546E-2</v>
      </c>
      <c r="D592" s="44">
        <f>IF(OR($A592="",$B592=""),"",A592*'MPTO_working_2-way'!$G591)</f>
        <v>2.4814814814814814</v>
      </c>
      <c r="E592" s="46">
        <f>IF(OR($A592="",$B592=""),"",B592*'MPTO_working_2-way'!$G591)</f>
        <v>1.675</v>
      </c>
      <c r="F592" s="44">
        <f>IF(OR($A592="",$B592=""),"",'MPTO_working_2-way'!D591)</f>
        <v>2.5019305019305014</v>
      </c>
      <c r="G592" s="46">
        <f>IF(OR($A592="",$B592=""),"",'MPTO_working_2-way'!E591)</f>
        <v>1.6658097686375322</v>
      </c>
      <c r="H592" s="44">
        <f>IF(OR($A592="",$B592=""),"",'OddsRatio_working_2-way'!M591)</f>
        <v>2.502685767593821</v>
      </c>
      <c r="I592" s="44">
        <f>IF(OR($A592="",$B592=""),"",'OddsRatio_working_2-way'!N591)</f>
        <v>1.6654751256486924</v>
      </c>
      <c r="J592" s="44">
        <f>IF('Log_working_2-way'!$D591="","",A592^('Log_working_2-way'!$D591))</f>
        <v>2.5121786003771214</v>
      </c>
      <c r="K592" s="46">
        <f>IF('Log_working_2-way'!$D591="","",B592^('Log_working_2-way'!$D591))</f>
        <v>1.6612975476246807</v>
      </c>
      <c r="L592" s="53">
        <f t="shared" si="108"/>
        <v>0.40298507462686567</v>
      </c>
      <c r="M592" s="53">
        <f t="shared" si="109"/>
        <v>0.59701492537313428</v>
      </c>
      <c r="N592" s="54">
        <v>689</v>
      </c>
      <c r="O592" s="54">
        <f t="shared" si="110"/>
        <v>401.91666666666663</v>
      </c>
      <c r="P592" s="54">
        <f t="shared" si="111"/>
        <v>263.6913580246914</v>
      </c>
      <c r="Q592" s="54">
        <f t="shared" si="112"/>
        <v>425.3086419753086</v>
      </c>
      <c r="R592" s="54">
        <f t="shared" si="113"/>
        <v>287.08333333333337</v>
      </c>
      <c r="S592" s="55">
        <f t="shared" si="114"/>
        <v>-23.391975308641975</v>
      </c>
      <c r="T592" s="55">
        <f t="shared" si="115"/>
        <v>-23.391975308641975</v>
      </c>
      <c r="U592" t="s">
        <v>366</v>
      </c>
      <c r="V592" t="s">
        <v>242</v>
      </c>
      <c r="W592" t="s">
        <v>306</v>
      </c>
      <c r="X592" s="81">
        <v>44222</v>
      </c>
    </row>
    <row r="593" spans="1:24" ht="15" x14ac:dyDescent="0.25">
      <c r="A593">
        <v>2.4300000000000002</v>
      </c>
      <c r="B593">
        <v>1.61</v>
      </c>
      <c r="C593" s="20">
        <f t="shared" si="107"/>
        <v>3.2640646167216181E-2</v>
      </c>
      <c r="D593" s="44">
        <f>IF(OR($A593="",$B593=""),"",A593*'MPTO_working_2-way'!$G592)</f>
        <v>2.5093167701863357</v>
      </c>
      <c r="E593" s="46">
        <f>IF(OR($A593="",$B593=""),"",B593*'MPTO_working_2-way'!$G592)</f>
        <v>1.6625514403292181</v>
      </c>
      <c r="F593" s="44">
        <f>IF(OR($A593="",$B593=""),"",'MPTO_working_2-way'!D592)</f>
        <v>2.5303495779840248</v>
      </c>
      <c r="G593" s="46">
        <f>IF(OR($A593="",$B593=""),"",'MPTO_working_2-way'!E592)</f>
        <v>1.6534454704900365</v>
      </c>
      <c r="H593" s="44">
        <f>IF(OR($A593="",$B593=""),"",'OddsRatio_working_2-way'!M592)</f>
        <v>2.5310983949707371</v>
      </c>
      <c r="I593" s="44">
        <f>IF(OR($A593="",$B593=""),"",'OddsRatio_working_2-way'!N592)</f>
        <v>1.6531258887637414</v>
      </c>
      <c r="J593" s="44">
        <f>IF('Log_working_2-way'!$D592="","",A593^('Log_working_2-way'!$D592))</f>
        <v>2.5408594420942658</v>
      </c>
      <c r="K593" s="46">
        <f>IF('Log_working_2-way'!$D592="","",B593^('Log_working_2-way'!$D592))</f>
        <v>1.6489884623355247</v>
      </c>
      <c r="L593" s="53">
        <f t="shared" si="108"/>
        <v>0.39851485148514848</v>
      </c>
      <c r="M593" s="53">
        <f t="shared" si="109"/>
        <v>0.60148514851485146</v>
      </c>
      <c r="N593" s="54">
        <v>690</v>
      </c>
      <c r="O593" s="54">
        <f t="shared" si="110"/>
        <v>406.04938271604937</v>
      </c>
      <c r="P593" s="54">
        <f t="shared" si="111"/>
        <v>261.42857142857144</v>
      </c>
      <c r="Q593" s="54">
        <f t="shared" si="112"/>
        <v>428.57142857142856</v>
      </c>
      <c r="R593" s="54">
        <f t="shared" si="113"/>
        <v>283.95061728395058</v>
      </c>
      <c r="S593" s="55">
        <f t="shared" si="114"/>
        <v>-22.52204585537919</v>
      </c>
      <c r="T593" s="55">
        <f t="shared" si="115"/>
        <v>-22.522045855379133</v>
      </c>
      <c r="U593" t="s">
        <v>470</v>
      </c>
      <c r="V593" t="s">
        <v>465</v>
      </c>
      <c r="W593" t="s">
        <v>306</v>
      </c>
      <c r="X593" s="81">
        <v>44222</v>
      </c>
    </row>
    <row r="594" spans="1:24" ht="15" x14ac:dyDescent="0.25">
      <c r="A594">
        <v>2.29</v>
      </c>
      <c r="B594">
        <v>1.68</v>
      </c>
      <c r="C594" s="20">
        <f t="shared" si="107"/>
        <v>3.1919317945518833E-2</v>
      </c>
      <c r="D594" s="44">
        <f>IF(OR($A594="",$B594=""),"",A594*'MPTO_working_2-way'!$G593)</f>
        <v>2.3630952380952381</v>
      </c>
      <c r="E594" s="46">
        <f>IF(OR($A594="",$B594=""),"",B594*'MPTO_working_2-way'!$G593)</f>
        <v>1.7336244541484715</v>
      </c>
      <c r="F594" s="44">
        <f>IF(OR($A594="",$B594=""),"",'MPTO_working_2-way'!D593)</f>
        <v>2.3768688990485605</v>
      </c>
      <c r="G594" s="46">
        <f>IF(OR($A594="",$B594=""),"",'MPTO_working_2-way'!E593)</f>
        <v>1.7262855604415328</v>
      </c>
      <c r="H594" s="44">
        <f>IF(OR($A594="",$B594=""),"",'OddsRatio_working_2-way'!M593)</f>
        <v>2.3773375851727168</v>
      </c>
      <c r="I594" s="44">
        <f>IF(OR($A594="",$B594=""),"",'OddsRatio_working_2-way'!N593)</f>
        <v>1.7260384169902692</v>
      </c>
      <c r="J594" s="44">
        <f>IF('Log_working_2-way'!$D593="","",A594^('Log_working_2-way'!$D593))</f>
        <v>2.3836811049586637</v>
      </c>
      <c r="K594" s="46">
        <f>IF('Log_working_2-way'!$D593="","",B594^('Log_working_2-way'!$D593))</f>
        <v>1.7227098761530257</v>
      </c>
      <c r="L594" s="53">
        <f t="shared" si="108"/>
        <v>0.42317380352644834</v>
      </c>
      <c r="M594" s="53">
        <f t="shared" si="109"/>
        <v>0.57682619647355171</v>
      </c>
      <c r="N594" s="54">
        <v>691</v>
      </c>
      <c r="O594" s="54">
        <f t="shared" si="110"/>
        <v>389.25327510917037</v>
      </c>
      <c r="P594" s="54">
        <f t="shared" si="111"/>
        <v>279.69047619047609</v>
      </c>
      <c r="Q594" s="54">
        <f t="shared" si="112"/>
        <v>411.3095238095238</v>
      </c>
      <c r="R594" s="54">
        <f t="shared" si="113"/>
        <v>301.74672489082968</v>
      </c>
      <c r="S594" s="55">
        <f t="shared" si="114"/>
        <v>-22.056248700353422</v>
      </c>
      <c r="T594" s="55">
        <f t="shared" si="115"/>
        <v>-22.056248700353592</v>
      </c>
      <c r="U594" t="s">
        <v>471</v>
      </c>
      <c r="V594" t="s">
        <v>363</v>
      </c>
      <c r="W594" t="s">
        <v>306</v>
      </c>
      <c r="X594" s="81">
        <v>44222</v>
      </c>
    </row>
    <row r="595" spans="1:24" ht="15" x14ac:dyDescent="0.25">
      <c r="A595">
        <v>1.69</v>
      </c>
      <c r="B595">
        <v>2.17</v>
      </c>
      <c r="C595" s="20">
        <f t="shared" si="107"/>
        <v>5.2545469418918689E-2</v>
      </c>
      <c r="D595" s="44">
        <f>IF(OR($A595="",$B595=""),"",A595*'MPTO_working_2-way'!$G594)</f>
        <v>1.7788018433179724</v>
      </c>
      <c r="E595" s="46">
        <f>IF(OR($A595="",$B595=""),"",B595*'MPTO_working_2-way'!$G594)</f>
        <v>2.2840236686390534</v>
      </c>
      <c r="F595" s="44">
        <f>IF(OR($A595="",$B595=""),"",'MPTO_working_2-way'!D594)</f>
        <v>1.7685241000168785</v>
      </c>
      <c r="G595" s="46">
        <f>IF(OR($A595="",$B595=""),"",'MPTO_working_2-way'!E594)</f>
        <v>2.3011953691211997</v>
      </c>
      <c r="H595" s="44">
        <f>IF(OR($A595="",$B595=""),"",'OddsRatio_working_2-way'!M594)</f>
        <v>1.7679476477883047</v>
      </c>
      <c r="I595" s="44">
        <f>IF(OR($A595="",$B595=""),"",'OddsRatio_working_2-way'!N594)</f>
        <v>2.3021720984236471</v>
      </c>
      <c r="J595" s="44">
        <f>IF('Log_working_2-way'!$D594="","",A595^('Log_working_2-way'!$D594))</f>
        <v>1.763222047701722</v>
      </c>
      <c r="K595" s="46">
        <f>IF('Log_working_2-way'!$D594="","",B595^('Log_working_2-way'!$D594))</f>
        <v>2.3102346859730591</v>
      </c>
      <c r="L595" s="53">
        <f t="shared" si="108"/>
        <v>0.56217616580310881</v>
      </c>
      <c r="M595" s="53">
        <f t="shared" si="109"/>
        <v>0.43782383419689119</v>
      </c>
      <c r="N595" s="54">
        <v>692</v>
      </c>
      <c r="O595" s="54">
        <f t="shared" si="110"/>
        <v>282.53254437869822</v>
      </c>
      <c r="P595" s="54">
        <f t="shared" si="111"/>
        <v>373.10599078341011</v>
      </c>
      <c r="Q595" s="54">
        <f t="shared" si="112"/>
        <v>318.89400921658984</v>
      </c>
      <c r="R595" s="54">
        <f t="shared" si="113"/>
        <v>409.46745562130178</v>
      </c>
      <c r="S595" s="55">
        <f t="shared" si="114"/>
        <v>-36.361464837891617</v>
      </c>
      <c r="T595" s="55">
        <f t="shared" si="115"/>
        <v>-36.361464837891674</v>
      </c>
      <c r="U595" t="s">
        <v>508</v>
      </c>
      <c r="V595" t="s">
        <v>506</v>
      </c>
      <c r="W595" t="s">
        <v>307</v>
      </c>
      <c r="X595" s="81">
        <v>44222</v>
      </c>
    </row>
    <row r="596" spans="1:24" ht="15" x14ac:dyDescent="0.25">
      <c r="A596">
        <v>1.83</v>
      </c>
      <c r="B596">
        <v>2.0099999999999998</v>
      </c>
      <c r="C596" s="20">
        <f t="shared" si="107"/>
        <v>4.3960525242639381E-2</v>
      </c>
      <c r="D596" s="44">
        <f>IF(OR($A596="",$B596=""),"",A596*'MPTO_working_2-way'!$G595)</f>
        <v>1.91044776119403</v>
      </c>
      <c r="E596" s="46">
        <f>IF(OR($A596="",$B596=""),"",B596*'MPTO_working_2-way'!$G595)</f>
        <v>2.098360655737705</v>
      </c>
      <c r="F596" s="44">
        <f>IF(OR($A596="",$B596=""),"",'MPTO_working_2-way'!D595)</f>
        <v>1.9066946582691862</v>
      </c>
      <c r="G596" s="46">
        <f>IF(OR($A596="",$B596=""),"",'MPTO_working_2-way'!E595)</f>
        <v>2.1029071263184975</v>
      </c>
      <c r="H596" s="44">
        <f>IF(OR($A596="",$B596=""),"",'OddsRatio_working_2-way'!M595)</f>
        <v>1.9065220230186481</v>
      </c>
      <c r="I596" s="44">
        <f>IF(OR($A596="",$B596=""),"",'OddsRatio_working_2-way'!N595)</f>
        <v>2.1031171605407648</v>
      </c>
      <c r="J596" s="44">
        <f>IF('Log_working_2-way'!$D595="","",A596^('Log_working_2-way'!$D595))</f>
        <v>1.9048027025294283</v>
      </c>
      <c r="K596" s="46">
        <f>IF('Log_working_2-way'!$D595="","",B596^('Log_working_2-way'!$D595))</f>
        <v>2.105213321317545</v>
      </c>
      <c r="L596" s="53">
        <f t="shared" si="108"/>
        <v>0.5234375</v>
      </c>
      <c r="M596" s="53">
        <f t="shared" si="109"/>
        <v>0.4765625</v>
      </c>
      <c r="N596" s="54">
        <v>693</v>
      </c>
      <c r="O596" s="54">
        <f t="shared" si="110"/>
        <v>314.31147540983608</v>
      </c>
      <c r="P596" s="54">
        <f t="shared" si="111"/>
        <v>348.2238805970149</v>
      </c>
      <c r="Q596" s="54">
        <f t="shared" si="112"/>
        <v>344.7761194029851</v>
      </c>
      <c r="R596" s="54">
        <f t="shared" si="113"/>
        <v>378.68852459016387</v>
      </c>
      <c r="S596" s="55">
        <f t="shared" si="114"/>
        <v>-30.464643993149025</v>
      </c>
      <c r="T596" s="55">
        <f t="shared" si="115"/>
        <v>-30.464643993148968</v>
      </c>
      <c r="U596" t="s">
        <v>515</v>
      </c>
      <c r="V596" t="s">
        <v>372</v>
      </c>
      <c r="W596" t="s">
        <v>307</v>
      </c>
      <c r="X596" s="81">
        <v>44222</v>
      </c>
    </row>
    <row r="597" spans="1:24" ht="15" x14ac:dyDescent="0.25">
      <c r="A597">
        <v>2.19</v>
      </c>
      <c r="B597">
        <v>1.69</v>
      </c>
      <c r="C597" s="20">
        <f t="shared" si="107"/>
        <v>4.8336980897571102E-2</v>
      </c>
      <c r="D597" s="44">
        <f>IF(OR($A597="",$B597=""),"",A597*'MPTO_working_2-way'!$G596)</f>
        <v>2.2958579881656807</v>
      </c>
      <c r="E597" s="46">
        <f>IF(OR($A597="",$B597=""),"",B597*'MPTO_working_2-way'!$G596)</f>
        <v>1.7716894977168951</v>
      </c>
      <c r="F597" s="44">
        <f>IF(OR($A597="",$B597=""),"",'MPTO_working_2-way'!D596)</f>
        <v>2.3123926150385805</v>
      </c>
      <c r="G597" s="46">
        <f>IF(OR($A597="",$B597=""),"",'MPTO_working_2-way'!E596)</f>
        <v>1.7619671038537528</v>
      </c>
      <c r="H597" s="44">
        <f>IF(OR($A597="",$B597=""),"",'OddsRatio_working_2-way'!M596)</f>
        <v>2.3132546139874859</v>
      </c>
      <c r="I597" s="44">
        <f>IF(OR($A597="",$B597=""),"",'OddsRatio_working_2-way'!N596)</f>
        <v>1.761466961051567</v>
      </c>
      <c r="J597" s="44">
        <f>IF('Log_working_2-way'!$D596="","",A597^('Log_working_2-way'!$D596))</f>
        <v>2.3209867282319023</v>
      </c>
      <c r="K597" s="46">
        <f>IF('Log_working_2-way'!$D596="","",B597^('Log_working_2-way'!$D596))</f>
        <v>1.7570098765015589</v>
      </c>
      <c r="L597" s="53">
        <f t="shared" si="108"/>
        <v>0.4355670103092783</v>
      </c>
      <c r="M597" s="53">
        <f t="shared" si="109"/>
        <v>0.56443298969072164</v>
      </c>
      <c r="N597" s="54">
        <v>694</v>
      </c>
      <c r="O597" s="54">
        <f t="shared" si="110"/>
        <v>377.10502283105023</v>
      </c>
      <c r="P597" s="54">
        <f t="shared" si="111"/>
        <v>283.34911242603545</v>
      </c>
      <c r="Q597" s="54">
        <f t="shared" si="112"/>
        <v>410.6508875739645</v>
      </c>
      <c r="R597" s="54">
        <f t="shared" si="113"/>
        <v>316.89497716894977</v>
      </c>
      <c r="S597" s="55">
        <f t="shared" si="114"/>
        <v>-33.545864742914262</v>
      </c>
      <c r="T597" s="55">
        <f t="shared" si="115"/>
        <v>-33.545864742914318</v>
      </c>
      <c r="U597" t="s">
        <v>475</v>
      </c>
      <c r="V597" t="s">
        <v>302</v>
      </c>
      <c r="W597" t="s">
        <v>307</v>
      </c>
      <c r="X597" s="81">
        <v>44222</v>
      </c>
    </row>
    <row r="598" spans="1:24" ht="15" x14ac:dyDescent="0.25">
      <c r="A598">
        <v>1.6</v>
      </c>
      <c r="B598">
        <v>2.34</v>
      </c>
      <c r="C598" s="20">
        <f t="shared" si="107"/>
        <v>5.2350427350427386E-2</v>
      </c>
      <c r="D598" s="44">
        <f>IF(OR($A598="",$B598=""),"",A598*'MPTO_working_2-way'!$G597)</f>
        <v>1.683760683760684</v>
      </c>
      <c r="E598" s="46">
        <f>IF(OR($A598="",$B598=""),"",B598*'MPTO_working_2-way'!$G597)</f>
        <v>2.4624999999999999</v>
      </c>
      <c r="F598" s="44">
        <f>IF(OR($A598="",$B598=""),"",'MPTO_working_2-way'!D597)</f>
        <v>1.6699375557537914</v>
      </c>
      <c r="G598" s="46">
        <f>IF(OR($A598="",$B598=""),"",'MPTO_working_2-way'!E597)</f>
        <v>2.4926764314247669</v>
      </c>
      <c r="H598" s="44">
        <f>IF(OR($A598="",$B598=""),"",'OddsRatio_working_2-way'!M597)</f>
        <v>1.6691496051182058</v>
      </c>
      <c r="I598" s="44">
        <f>IF(OR($A598="",$B598=""),"",'OddsRatio_working_2-way'!N597)</f>
        <v>2.4944341180973262</v>
      </c>
      <c r="J598" s="44">
        <f>IF('Log_working_2-way'!$D597="","",A598^('Log_working_2-way'!$D597))</f>
        <v>1.6627978823728382</v>
      </c>
      <c r="K598" s="46">
        <f>IF('Log_working_2-way'!$D597="","",B598^('Log_working_2-way'!$D597))</f>
        <v>2.5087555748027559</v>
      </c>
      <c r="L598" s="53">
        <f t="shared" si="108"/>
        <v>0.59390862944162426</v>
      </c>
      <c r="M598" s="53">
        <f t="shared" si="109"/>
        <v>0.40609137055837563</v>
      </c>
      <c r="N598" s="54">
        <v>695</v>
      </c>
      <c r="O598" s="54">
        <f t="shared" si="110"/>
        <v>260.625</v>
      </c>
      <c r="P598" s="54">
        <f t="shared" si="111"/>
        <v>397.991452991453</v>
      </c>
      <c r="Q598" s="54">
        <f t="shared" si="112"/>
        <v>297.00854700854705</v>
      </c>
      <c r="R598" s="54">
        <f t="shared" si="113"/>
        <v>434.375</v>
      </c>
      <c r="S598" s="55">
        <f t="shared" si="114"/>
        <v>-36.383547008547055</v>
      </c>
      <c r="T598" s="55">
        <f t="shared" si="115"/>
        <v>-36.383547008546998</v>
      </c>
      <c r="U598" t="s">
        <v>517</v>
      </c>
      <c r="V598" t="s">
        <v>518</v>
      </c>
      <c r="W598" t="s">
        <v>307</v>
      </c>
      <c r="X598" s="81">
        <v>44222</v>
      </c>
    </row>
    <row r="599" spans="1:24" ht="15" x14ac:dyDescent="0.25">
      <c r="A599">
        <v>1.63</v>
      </c>
      <c r="B599">
        <v>2.27</v>
      </c>
      <c r="C599" s="20">
        <f t="shared" si="107"/>
        <v>5.4025566876570785E-2</v>
      </c>
      <c r="D599" s="44">
        <f>IF(OR($A599="",$B599=""),"",A599*'MPTO_working_2-way'!$G598)</f>
        <v>1.7180616740088102</v>
      </c>
      <c r="E599" s="46">
        <f>IF(OR($A599="",$B599=""),"",B599*'MPTO_working_2-way'!$G598)</f>
        <v>2.3926380368098159</v>
      </c>
      <c r="F599" s="44">
        <f>IF(OR($A599="",$B599=""),"",'MPTO_working_2-way'!D598)</f>
        <v>1.7050759199096792</v>
      </c>
      <c r="G599" s="46">
        <f>IF(OR($A599="",$B599=""),"",'MPTO_working_2-way'!E598)</f>
        <v>2.418286984085487</v>
      </c>
      <c r="H599" s="44">
        <f>IF(OR($A599="",$B599=""),"",'OddsRatio_working_2-way'!M598)</f>
        <v>1.7043173944508145</v>
      </c>
      <c r="I599" s="44">
        <f>IF(OR($A599="",$B599=""),"",'OddsRatio_working_2-way'!N598)</f>
        <v>2.4198144300833877</v>
      </c>
      <c r="J599" s="44">
        <f>IF('Log_working_2-way'!$D598="","",A599^('Log_working_2-way'!$D598))</f>
        <v>1.6983442960099051</v>
      </c>
      <c r="K599" s="46">
        <f>IF('Log_working_2-way'!$D598="","",B599^('Log_working_2-way'!$D598))</f>
        <v>2.4319584275419412</v>
      </c>
      <c r="L599" s="53">
        <f t="shared" si="108"/>
        <v>0.5820512820512822</v>
      </c>
      <c r="M599" s="53">
        <f t="shared" si="109"/>
        <v>0.41794871794871796</v>
      </c>
      <c r="N599" s="54">
        <v>696</v>
      </c>
      <c r="O599" s="54">
        <f t="shared" si="110"/>
        <v>269.00613496932516</v>
      </c>
      <c r="P599" s="54">
        <f t="shared" si="111"/>
        <v>389.3920704845815</v>
      </c>
      <c r="Q599" s="54">
        <f t="shared" si="112"/>
        <v>306.6079295154185</v>
      </c>
      <c r="R599" s="54">
        <f t="shared" si="113"/>
        <v>426.99386503067484</v>
      </c>
      <c r="S599" s="55">
        <f t="shared" si="114"/>
        <v>-37.601794546093345</v>
      </c>
      <c r="T599" s="55">
        <f t="shared" si="115"/>
        <v>-37.601794546093345</v>
      </c>
      <c r="U599" t="s">
        <v>373</v>
      </c>
      <c r="V599" t="s">
        <v>370</v>
      </c>
      <c r="W599" t="s">
        <v>307</v>
      </c>
      <c r="X599" s="81">
        <v>44222</v>
      </c>
    </row>
    <row r="600" spans="1:24" ht="15" x14ac:dyDescent="0.25">
      <c r="A600">
        <v>1.99</v>
      </c>
      <c r="B600">
        <v>1.83</v>
      </c>
      <c r="C600" s="20">
        <f t="shared" si="107"/>
        <v>4.8960650245764237E-2</v>
      </c>
      <c r="D600" s="44">
        <f>IF(OR($A600="",$B600=""),"",A600*'MPTO_working_2-way'!$G599)</f>
        <v>2.0874316939890707</v>
      </c>
      <c r="E600" s="46">
        <f>IF(OR($A600="",$B600=""),"",B600*'MPTO_working_2-way'!$G599)</f>
        <v>1.9195979899497486</v>
      </c>
      <c r="F600" s="44">
        <f>IF(OR($A600="",$B600=""),"",'MPTO_working_2-way'!D599)</f>
        <v>2.0919091248528017</v>
      </c>
      <c r="G600" s="46">
        <f>IF(OR($A600="",$B600=""),"",'MPTO_working_2-way'!E599)</f>
        <v>1.9158271299681719</v>
      </c>
      <c r="H600" s="44">
        <f>IF(OR($A600="",$B600=""),"",'OddsRatio_working_2-way'!M599)</f>
        <v>2.092140597330467</v>
      </c>
      <c r="I600" s="44">
        <f>IF(OR($A600="",$B600=""),"",'OddsRatio_working_2-way'!N599)</f>
        <v>1.9156330260447352</v>
      </c>
      <c r="J600" s="44">
        <f>IF('Log_working_2-way'!$D599="","",A600^('Log_working_2-way'!$D599))</f>
        <v>2.0942137432454255</v>
      </c>
      <c r="K600" s="46">
        <f>IF('Log_working_2-way'!$D599="","",B600^('Log_working_2-way'!$D599))</f>
        <v>1.913898227080558</v>
      </c>
      <c r="L600" s="53">
        <f t="shared" si="108"/>
        <v>0.47905759162303674</v>
      </c>
      <c r="M600" s="53">
        <f t="shared" si="109"/>
        <v>0.52094240837696337</v>
      </c>
      <c r="N600" s="54">
        <v>697</v>
      </c>
      <c r="O600" s="54">
        <f t="shared" si="110"/>
        <v>346.74874371859295</v>
      </c>
      <c r="P600" s="54">
        <f t="shared" si="111"/>
        <v>316.12568306010922</v>
      </c>
      <c r="Q600" s="54">
        <f t="shared" si="112"/>
        <v>380.87431693989066</v>
      </c>
      <c r="R600" s="54">
        <f t="shared" si="113"/>
        <v>350.251256281407</v>
      </c>
      <c r="S600" s="55">
        <f t="shared" si="114"/>
        <v>-34.125573221297714</v>
      </c>
      <c r="T600" s="55">
        <f t="shared" si="115"/>
        <v>-34.12557322129777</v>
      </c>
      <c r="U600" t="s">
        <v>516</v>
      </c>
      <c r="V600" t="s">
        <v>369</v>
      </c>
      <c r="W600" t="s">
        <v>307</v>
      </c>
      <c r="X600" s="81">
        <v>44222</v>
      </c>
    </row>
    <row r="601" spans="1:24" ht="15" x14ac:dyDescent="0.25">
      <c r="A601">
        <v>2.09</v>
      </c>
      <c r="B601">
        <v>1.74</v>
      </c>
      <c r="C601" s="20">
        <f t="shared" si="107"/>
        <v>5.3181543199692038E-2</v>
      </c>
      <c r="D601" s="44">
        <f>IF(OR($A601="",$B601=""),"",A601*'MPTO_working_2-way'!$G600)</f>
        <v>2.201149425287356</v>
      </c>
      <c r="E601" s="46">
        <f>IF(OR($A601="",$B601=""),"",B601*'MPTO_working_2-way'!$G600)</f>
        <v>1.8325358851674642</v>
      </c>
      <c r="F601" s="44">
        <f>IF(OR($A601="",$B601=""),"",'MPTO_working_2-way'!D600)</f>
        <v>2.2129860646260573</v>
      </c>
      <c r="G601" s="46">
        <f>IF(OR($A601="",$B601=""),"",'MPTO_working_2-way'!E600)</f>
        <v>1.8244117794611951</v>
      </c>
      <c r="H601" s="44">
        <f>IF(OR($A601="",$B601=""),"",'OddsRatio_working_2-way'!M600)</f>
        <v>2.213660979422579</v>
      </c>
      <c r="I601" s="44">
        <f>IF(OR($A601="",$B601=""),"",'OddsRatio_working_2-way'!N600)</f>
        <v>1.823953325479549</v>
      </c>
      <c r="J601" s="44">
        <f>IF('Log_working_2-way'!$D600="","",A601^('Log_working_2-way'!$D600))</f>
        <v>2.2191962887551955</v>
      </c>
      <c r="K601" s="46">
        <f>IF('Log_working_2-way'!$D600="","",B601^('Log_working_2-way'!$D600))</f>
        <v>1.8202124704786022</v>
      </c>
      <c r="L601" s="53">
        <f t="shared" si="108"/>
        <v>0.45430809399477812</v>
      </c>
      <c r="M601" s="53">
        <f t="shared" si="109"/>
        <v>0.54569190600522188</v>
      </c>
      <c r="N601" s="54">
        <v>698</v>
      </c>
      <c r="O601" s="54">
        <f t="shared" si="110"/>
        <v>364.02870813397129</v>
      </c>
      <c r="P601" s="54">
        <f t="shared" si="111"/>
        <v>296.85057471264366</v>
      </c>
      <c r="Q601" s="54">
        <f t="shared" si="112"/>
        <v>401.14942528735628</v>
      </c>
      <c r="R601" s="54">
        <f t="shared" si="113"/>
        <v>333.97129186602876</v>
      </c>
      <c r="S601" s="55">
        <f t="shared" si="114"/>
        <v>-37.120717153384987</v>
      </c>
      <c r="T601" s="55">
        <f t="shared" si="115"/>
        <v>-37.120717153385101</v>
      </c>
      <c r="U601" t="s">
        <v>368</v>
      </c>
      <c r="V601" t="s">
        <v>519</v>
      </c>
      <c r="W601" t="s">
        <v>307</v>
      </c>
      <c r="X601" s="81">
        <v>44222</v>
      </c>
    </row>
    <row r="602" spans="1:24" ht="15" x14ac:dyDescent="0.25">
      <c r="A602">
        <v>1.74</v>
      </c>
      <c r="B602">
        <v>2.1</v>
      </c>
      <c r="C602" s="20">
        <f t="shared" si="107"/>
        <v>5.0903119868637159E-2</v>
      </c>
      <c r="D602" s="44">
        <f>IF(OR($A602="",$B602=""),"",A602*'MPTO_working_2-way'!$G601)</f>
        <v>1.8285714285714287</v>
      </c>
      <c r="E602" s="46">
        <f>IF(OR($A602="",$B602=""),"",B602*'MPTO_working_2-way'!$G601)</f>
        <v>2.2068965517241383</v>
      </c>
      <c r="F602" s="44">
        <f>IF(OR($A602="",$B602=""),"",'MPTO_working_2-way'!D601)</f>
        <v>1.8206278026905831</v>
      </c>
      <c r="G602" s="46">
        <f>IF(OR($A602="",$B602=""),"",'MPTO_working_2-way'!E601)</f>
        <v>2.2185792349726778</v>
      </c>
      <c r="H602" s="44">
        <f>IF(OR($A602="",$B602=""),"",'OddsRatio_working_2-way'!M601)</f>
        <v>1.8201995322647246</v>
      </c>
      <c r="I602" s="44">
        <f>IF(OR($A602="",$B602=""),"",'OddsRatio_working_2-way'!N601)</f>
        <v>2.2192155209340503</v>
      </c>
      <c r="J602" s="44">
        <f>IF('Log_working_2-way'!$D601="","",A602^('Log_working_2-way'!$D601))</f>
        <v>1.8165481807797608</v>
      </c>
      <c r="K602" s="46">
        <f>IF('Log_working_2-way'!$D601="","",B602^('Log_working_2-way'!$D601))</f>
        <v>2.2246674765030892</v>
      </c>
      <c r="L602" s="53">
        <f t="shared" si="108"/>
        <v>0.546875</v>
      </c>
      <c r="M602" s="53">
        <f t="shared" si="109"/>
        <v>0.45312499999999989</v>
      </c>
      <c r="N602" s="54">
        <v>699</v>
      </c>
      <c r="O602" s="54">
        <f t="shared" si="110"/>
        <v>297.27586206896547</v>
      </c>
      <c r="P602" s="54">
        <f t="shared" si="111"/>
        <v>366.14285714285717</v>
      </c>
      <c r="Q602" s="54">
        <f t="shared" si="112"/>
        <v>332.85714285714283</v>
      </c>
      <c r="R602" s="54">
        <f t="shared" si="113"/>
        <v>401.72413793103448</v>
      </c>
      <c r="S602" s="55">
        <f t="shared" si="114"/>
        <v>-35.581280788177367</v>
      </c>
      <c r="T602" s="55">
        <f t="shared" si="115"/>
        <v>-35.58128078817731</v>
      </c>
      <c r="U602" t="s">
        <v>476</v>
      </c>
      <c r="V602" t="s">
        <v>512</v>
      </c>
      <c r="W602" t="s">
        <v>307</v>
      </c>
      <c r="X602" s="81">
        <v>44222</v>
      </c>
    </row>
    <row r="603" spans="1:24" ht="15" x14ac:dyDescent="0.25">
      <c r="A603">
        <v>1.97</v>
      </c>
      <c r="B603">
        <v>1.85</v>
      </c>
      <c r="C603" s="20">
        <f t="shared" si="107"/>
        <v>4.8154753738510081E-2</v>
      </c>
      <c r="D603" s="44">
        <f>IF(OR($A603="",$B603=""),"",A603*'MPTO_working_2-way'!$G602)</f>
        <v>2.0648648648648646</v>
      </c>
      <c r="E603" s="46">
        <f>IF(OR($A603="",$B603=""),"",B603*'MPTO_working_2-way'!$G602)</f>
        <v>1.9390862944162437</v>
      </c>
      <c r="F603" s="44">
        <f>IF(OR($A603="",$B603=""),"",'MPTO_working_2-way'!D602)</f>
        <v>2.0680947652149242</v>
      </c>
      <c r="G603" s="46">
        <f>IF(OR($A603="",$B603=""),"",'MPTO_working_2-way'!E602)</f>
        <v>1.9362465134812061</v>
      </c>
      <c r="H603" s="44">
        <f>IF(OR($A603="",$B603=""),"",'OddsRatio_working_2-way'!M602)</f>
        <v>2.0682586159672365</v>
      </c>
      <c r="I603" s="44">
        <f>IF(OR($A603="",$B603=""),"",'OddsRatio_working_2-way'!N602)</f>
        <v>1.936102910899125</v>
      </c>
      <c r="J603" s="44">
        <f>IF('Log_working_2-way'!$D602="","",A603^('Log_working_2-way'!$D602))</f>
        <v>2.0697515219465816</v>
      </c>
      <c r="K603" s="46">
        <f>IF('Log_working_2-way'!$D602="","",B603^('Log_working_2-way'!$D602))</f>
        <v>1.9347965200176827</v>
      </c>
      <c r="L603" s="53">
        <f t="shared" si="108"/>
        <v>0.48429319371727753</v>
      </c>
      <c r="M603" s="53">
        <f t="shared" si="109"/>
        <v>0.51570680628272247</v>
      </c>
      <c r="N603" s="54">
        <v>700</v>
      </c>
      <c r="O603" s="54">
        <f t="shared" si="110"/>
        <v>344.67005076142129</v>
      </c>
      <c r="P603" s="54">
        <f t="shared" si="111"/>
        <v>321.62162162162156</v>
      </c>
      <c r="Q603" s="54">
        <f t="shared" si="112"/>
        <v>378.37837837837833</v>
      </c>
      <c r="R603" s="54">
        <f t="shared" si="113"/>
        <v>355.32994923857865</v>
      </c>
      <c r="S603" s="55">
        <f t="shared" si="114"/>
        <v>-33.708327616957035</v>
      </c>
      <c r="T603" s="55">
        <f t="shared" si="115"/>
        <v>-33.708327616957092</v>
      </c>
      <c r="U603" t="s">
        <v>507</v>
      </c>
      <c r="V603" t="s">
        <v>505</v>
      </c>
      <c r="W603" t="s">
        <v>307</v>
      </c>
      <c r="X603" s="81">
        <v>44222</v>
      </c>
    </row>
    <row r="604" spans="1:24" ht="15" x14ac:dyDescent="0.25">
      <c r="A604">
        <v>2.09</v>
      </c>
      <c r="B604">
        <v>1.78</v>
      </c>
      <c r="C604" s="20">
        <f t="shared" si="107"/>
        <v>4.0266652330519959E-2</v>
      </c>
      <c r="D604" s="44">
        <f>IF(OR($A604="",$B604=""),"",A604*'MPTO_working_2-way'!$G603)</f>
        <v>2.1741573033707864</v>
      </c>
      <c r="E604" s="46">
        <f>IF(OR($A604="",$B604=""),"",B604*'MPTO_working_2-way'!$G603)</f>
        <v>1.8516746411483256</v>
      </c>
      <c r="F604" s="44">
        <f>IF(OR($A604="",$B604=""),"",'MPTO_working_2-way'!D603)</f>
        <v>2.1818075186206087</v>
      </c>
      <c r="G604" s="46">
        <f>IF(OR($A604="",$B604=""),"",'MPTO_working_2-way'!E603)</f>
        <v>1.8461614808198106</v>
      </c>
      <c r="H604" s="44">
        <f>IF(OR($A604="",$B604=""),"",'OddsRatio_working_2-way'!M603)</f>
        <v>2.1821319289469754</v>
      </c>
      <c r="I604" s="44">
        <f>IF(OR($A604="",$B604=""),"",'OddsRatio_working_2-way'!N603)</f>
        <v>1.8459292702556338</v>
      </c>
      <c r="J604" s="44">
        <f>IF('Log_working_2-way'!$D603="","",A604^('Log_working_2-way'!$D603))</f>
        <v>2.1856576768529026</v>
      </c>
      <c r="K604" s="46">
        <f>IF('Log_working_2-way'!$D603="","",B604^('Log_working_2-way'!$D603))</f>
        <v>1.8434137605840082</v>
      </c>
      <c r="L604" s="53">
        <f t="shared" si="108"/>
        <v>0.4599483204134367</v>
      </c>
      <c r="M604" s="53">
        <f t="shared" si="109"/>
        <v>0.54005167958656319</v>
      </c>
      <c r="N604" s="54">
        <v>701</v>
      </c>
      <c r="O604" s="54">
        <f t="shared" si="110"/>
        <v>365.59330143540672</v>
      </c>
      <c r="P604" s="54">
        <f t="shared" si="111"/>
        <v>307.17977528089887</v>
      </c>
      <c r="Q604" s="54">
        <f t="shared" si="112"/>
        <v>393.82022471910113</v>
      </c>
      <c r="R604" s="54">
        <f t="shared" si="113"/>
        <v>335.40669856459334</v>
      </c>
      <c r="S604" s="55">
        <f t="shared" si="114"/>
        <v>-28.226923283694418</v>
      </c>
      <c r="T604" s="55">
        <f t="shared" si="115"/>
        <v>-28.226923283694475</v>
      </c>
      <c r="U604" t="s">
        <v>238</v>
      </c>
      <c r="V604" t="s">
        <v>251</v>
      </c>
      <c r="W604" t="s">
        <v>309</v>
      </c>
      <c r="X604" s="81">
        <v>44222</v>
      </c>
    </row>
    <row r="605" spans="1:24" ht="15" x14ac:dyDescent="0.25">
      <c r="A605">
        <v>2.23</v>
      </c>
      <c r="B605">
        <v>1.67</v>
      </c>
      <c r="C605" s="20">
        <f t="shared" si="107"/>
        <v>4.7232888483123459E-2</v>
      </c>
      <c r="D605" s="44">
        <f>IF(OR($A605="",$B605=""),"",A605*'MPTO_working_2-way'!$G604)</f>
        <v>2.3353293413173652</v>
      </c>
      <c r="E605" s="46">
        <f>IF(OR($A605="",$B605=""),"",B605*'MPTO_working_2-way'!$G604)</f>
        <v>1.7488789237668161</v>
      </c>
      <c r="F605" s="44">
        <f>IF(OR($A605="",$B605=""),"",'MPTO_working_2-way'!D604)</f>
        <v>2.3539711134287793</v>
      </c>
      <c r="G605" s="46">
        <f>IF(OR($A605="",$B605=""),"",'MPTO_working_2-way'!E604)</f>
        <v>1.7385681940197473</v>
      </c>
      <c r="H605" s="44">
        <f>IF(OR($A605="",$B605=""),"",'OddsRatio_working_2-way'!M604)</f>
        <v>2.3549246826013568</v>
      </c>
      <c r="I605" s="44">
        <f>IF(OR($A605="",$B605=""),"",'OddsRatio_working_2-way'!N604)</f>
        <v>1.7380484043438287</v>
      </c>
      <c r="J605" s="44">
        <f>IF('Log_working_2-way'!$D604="","",A605^('Log_working_2-way'!$D604))</f>
        <v>2.3636503228006438</v>
      </c>
      <c r="K605" s="46">
        <f>IF('Log_working_2-way'!$D604="","",B605^('Log_working_2-way'!$D604))</f>
        <v>1.7333258264811959</v>
      </c>
      <c r="L605" s="53">
        <f t="shared" si="108"/>
        <v>0.42820512820512818</v>
      </c>
      <c r="M605" s="53">
        <f t="shared" si="109"/>
        <v>0.57179487179487176</v>
      </c>
      <c r="N605" s="54">
        <v>702</v>
      </c>
      <c r="O605" s="54">
        <f t="shared" si="110"/>
        <v>387.2017937219731</v>
      </c>
      <c r="P605" s="54">
        <f t="shared" si="111"/>
        <v>281.64071856287421</v>
      </c>
      <c r="Q605" s="54">
        <f t="shared" si="112"/>
        <v>420.35928143712579</v>
      </c>
      <c r="R605" s="54">
        <f t="shared" si="113"/>
        <v>314.7982062780269</v>
      </c>
      <c r="S605" s="55">
        <f t="shared" si="114"/>
        <v>-33.157487715152683</v>
      </c>
      <c r="T605" s="55">
        <f t="shared" si="115"/>
        <v>-33.157487715152683</v>
      </c>
      <c r="U605" t="s">
        <v>93</v>
      </c>
      <c r="V605" t="s">
        <v>396</v>
      </c>
      <c r="W605" t="s">
        <v>414</v>
      </c>
      <c r="X605" s="81">
        <v>44222</v>
      </c>
    </row>
    <row r="606" spans="1:24" ht="15" x14ac:dyDescent="0.25">
      <c r="A606">
        <v>2.12</v>
      </c>
      <c r="B606">
        <v>1.74</v>
      </c>
      <c r="C606" s="20">
        <f t="shared" si="107"/>
        <v>4.6410756885707949E-2</v>
      </c>
      <c r="D606" s="44">
        <f>IF(OR($A606="",$B606=""),"",A606*'MPTO_working_2-way'!$G605)</f>
        <v>2.2183908045977008</v>
      </c>
      <c r="E606" s="46">
        <f>IF(OR($A606="",$B606=""),"",B606*'MPTO_working_2-way'!$G605)</f>
        <v>1.8207547169811318</v>
      </c>
      <c r="F606" s="44">
        <f>IF(OR($A606="",$B606=""),"",'MPTO_working_2-way'!D605)</f>
        <v>2.2296905222437133</v>
      </c>
      <c r="G606" s="46">
        <f>IF(OR($A606="",$B606=""),"",'MPTO_working_2-way'!E605)</f>
        <v>1.8132127408572549</v>
      </c>
      <c r="H606" s="44">
        <f>IF(OR($A606="",$B606=""),"",'OddsRatio_working_2-way'!M605)</f>
        <v>2.2302493704584911</v>
      </c>
      <c r="I606" s="44">
        <f>IF(OR($A606="",$B606=""),"",'OddsRatio_working_2-way'!N605)</f>
        <v>1.8128433340529317</v>
      </c>
      <c r="J606" s="44">
        <f>IF('Log_working_2-way'!$D605="","",A606^('Log_working_2-way'!$D605))</f>
        <v>2.235500887736106</v>
      </c>
      <c r="K606" s="46">
        <f>IF('Log_working_2-way'!$D605="","",B606^('Log_working_2-way'!$D605))</f>
        <v>1.8093883298066613</v>
      </c>
      <c r="L606" s="53">
        <f t="shared" si="108"/>
        <v>0.45077720207253896</v>
      </c>
      <c r="M606" s="53">
        <f t="shared" si="109"/>
        <v>0.5492227979274612</v>
      </c>
      <c r="N606" s="54">
        <v>703</v>
      </c>
      <c r="O606" s="54">
        <f t="shared" si="110"/>
        <v>371.39622641509436</v>
      </c>
      <c r="P606" s="54">
        <f t="shared" si="111"/>
        <v>298.97701149425285</v>
      </c>
      <c r="Q606" s="54">
        <f t="shared" si="112"/>
        <v>404.02298850574709</v>
      </c>
      <c r="R606" s="54">
        <f t="shared" si="113"/>
        <v>331.60377358490564</v>
      </c>
      <c r="S606" s="55">
        <f t="shared" si="114"/>
        <v>-32.626762090652733</v>
      </c>
      <c r="T606" s="55">
        <f t="shared" si="115"/>
        <v>-32.62676209065279</v>
      </c>
      <c r="U606" t="s">
        <v>88</v>
      </c>
      <c r="V606" t="s">
        <v>398</v>
      </c>
      <c r="W606" t="s">
        <v>414</v>
      </c>
      <c r="X606" s="81">
        <v>44222</v>
      </c>
    </row>
    <row r="607" spans="1:24" ht="15" x14ac:dyDescent="0.25">
      <c r="A607">
        <v>2.17</v>
      </c>
      <c r="B607">
        <v>1.75</v>
      </c>
      <c r="C607" s="20">
        <f t="shared" si="107"/>
        <v>3.2258064516129004E-2</v>
      </c>
      <c r="D607" s="44">
        <f>IF(OR($A607="",$B607=""),"",A607*'MPTO_working_2-way'!$G606)</f>
        <v>2.2399999999999998</v>
      </c>
      <c r="E607" s="46">
        <f>IF(OR($A607="",$B607=""),"",B607*'MPTO_working_2-way'!$G606)</f>
        <v>1.8064516129032258</v>
      </c>
      <c r="F607" s="44">
        <f>IF(OR($A607="",$B607=""),"",'MPTO_working_2-way'!D606)</f>
        <v>2.2487046632124348</v>
      </c>
      <c r="G607" s="46">
        <f>IF(OR($A607="",$B607=""),"",'MPTO_working_2-way'!E606)</f>
        <v>1.8008298755186722</v>
      </c>
      <c r="H607" s="44">
        <f>IF(OR($A607="",$B607=""),"",'OddsRatio_working_2-way'!M606)</f>
        <v>2.2489995996796797</v>
      </c>
      <c r="I607" s="44">
        <f>IF(OR($A607="",$B607=""),"",'OddsRatio_working_2-way'!N606)</f>
        <v>1.8006407690254356</v>
      </c>
      <c r="J607" s="44">
        <f>IF('Log_working_2-way'!$D606="","",A607^('Log_working_2-way'!$D606))</f>
        <v>2.2529893897006406</v>
      </c>
      <c r="K607" s="46">
        <f>IF('Log_working_2-way'!$D606="","",B607^('Log_working_2-way'!$D606))</f>
        <v>1.798091355138193</v>
      </c>
      <c r="L607" s="53">
        <f t="shared" si="108"/>
        <v>0.44642857142857145</v>
      </c>
      <c r="M607" s="53">
        <f t="shared" si="109"/>
        <v>0.5535714285714286</v>
      </c>
      <c r="N607" s="54">
        <v>704</v>
      </c>
      <c r="O607" s="54">
        <f t="shared" si="110"/>
        <v>379.5760368663594</v>
      </c>
      <c r="P607" s="54">
        <f t="shared" si="111"/>
        <v>301.71428571428572</v>
      </c>
      <c r="Q607" s="54">
        <f t="shared" si="112"/>
        <v>402.28571428571428</v>
      </c>
      <c r="R607" s="54">
        <f t="shared" si="113"/>
        <v>324.42396313364054</v>
      </c>
      <c r="S607" s="55">
        <f t="shared" si="114"/>
        <v>-22.709677419354875</v>
      </c>
      <c r="T607" s="55">
        <f t="shared" si="115"/>
        <v>-22.709677419354819</v>
      </c>
      <c r="U607" t="s">
        <v>240</v>
      </c>
      <c r="V607" t="s">
        <v>295</v>
      </c>
      <c r="W607" t="s">
        <v>312</v>
      </c>
      <c r="X607" s="81">
        <v>44222</v>
      </c>
    </row>
    <row r="608" spans="1:24" ht="15" x14ac:dyDescent="0.25">
      <c r="A608">
        <v>1.54</v>
      </c>
      <c r="B608">
        <v>2.59</v>
      </c>
      <c r="C608" s="20">
        <f t="shared" si="107"/>
        <v>3.5451035451035562E-2</v>
      </c>
      <c r="D608" s="44">
        <f>IF(OR($A608="",$B608=""),"",A608*'MPTO_working_2-way'!$G607)</f>
        <v>1.5945945945945947</v>
      </c>
      <c r="E608" s="46">
        <f>IF(OR($A608="",$B608=""),"",B608*'MPTO_working_2-way'!$G607)</f>
        <v>2.6818181818181821</v>
      </c>
      <c r="F608" s="44">
        <f>IF(OR($A608="",$B608=""),"",'MPTO_working_2-way'!D607)</f>
        <v>1.583217560433454</v>
      </c>
      <c r="G608" s="46">
        <f>IF(OR($A608="",$B608=""),"",'MPTO_working_2-way'!E607)</f>
        <v>2.7146260123868511</v>
      </c>
      <c r="H608" s="44">
        <f>IF(OR($A608="",$B608=""),"",'OddsRatio_working_2-way'!M607)</f>
        <v>1.5827715174143586</v>
      </c>
      <c r="I608" s="44">
        <f>IF(OR($A608="",$B608=""),"",'OddsRatio_working_2-way'!N607)</f>
        <v>2.7159383568311668</v>
      </c>
      <c r="J608" s="44">
        <f>IF('Log_working_2-way'!$D607="","",A608^('Log_working_2-way'!$D607))</f>
        <v>1.5775817480869365</v>
      </c>
      <c r="K608" s="46">
        <f>IF('Log_working_2-way'!$D607="","",B608^('Log_working_2-way'!$D607))</f>
        <v>2.7313566491877532</v>
      </c>
      <c r="L608" s="53">
        <f t="shared" si="108"/>
        <v>0.6271186440677966</v>
      </c>
      <c r="M608" s="53">
        <f t="shared" si="109"/>
        <v>0.37288135593220334</v>
      </c>
      <c r="N608" s="54">
        <v>705</v>
      </c>
      <c r="O608" s="54">
        <f t="shared" si="110"/>
        <v>247.20779220779224</v>
      </c>
      <c r="P608" s="54">
        <f t="shared" si="111"/>
        <v>432.79922779922771</v>
      </c>
      <c r="Q608" s="54">
        <f t="shared" si="112"/>
        <v>272.20077220077218</v>
      </c>
      <c r="R608" s="54">
        <f t="shared" si="113"/>
        <v>457.79220779220776</v>
      </c>
      <c r="S608" s="55">
        <f t="shared" si="114"/>
        <v>-24.99297999297994</v>
      </c>
      <c r="T608" s="55">
        <f t="shared" si="115"/>
        <v>-24.992979992980054</v>
      </c>
      <c r="U608" t="s">
        <v>241</v>
      </c>
      <c r="V608" t="s">
        <v>262</v>
      </c>
      <c r="W608" t="s">
        <v>312</v>
      </c>
      <c r="X608" s="81">
        <v>44222</v>
      </c>
    </row>
    <row r="609" spans="1:24" ht="15" x14ac:dyDescent="0.25">
      <c r="A609">
        <v>1.83</v>
      </c>
      <c r="B609">
        <v>2.06</v>
      </c>
      <c r="C609" s="20">
        <f t="shared" si="107"/>
        <v>3.1884980635577431E-2</v>
      </c>
      <c r="D609" s="44">
        <f>IF(OR($A609="",$B609=""),"",A609*'MPTO_working_2-way'!$G608)</f>
        <v>1.8883495145631068</v>
      </c>
      <c r="E609" s="46">
        <f>IF(OR($A609="",$B609=""),"",B609*'MPTO_working_2-way'!$G608)</f>
        <v>2.1256830601092895</v>
      </c>
      <c r="F609" s="44">
        <f>IF(OR($A609="",$B609=""),"",'MPTO_working_2-way'!D608)</f>
        <v>1.8849942497124856</v>
      </c>
      <c r="G609" s="46">
        <f>IF(OR($A609="",$B609=""),"",'MPTO_working_2-way'!E608)</f>
        <v>2.1299508446804905</v>
      </c>
      <c r="H609" s="44">
        <f>IF(OR($A609="",$B609=""),"",'OddsRatio_working_2-way'!M608)</f>
        <v>1.8848835335367746</v>
      </c>
      <c r="I609" s="44">
        <f>IF(OR($A609="",$B609=""),"",'OddsRatio_working_2-way'!N608)</f>
        <v>2.1300922235529893</v>
      </c>
      <c r="J609" s="44">
        <f>IF('Log_working_2-way'!$D608="","",A609^('Log_working_2-way'!$D608))</f>
        <v>1.8833614398916756</v>
      </c>
      <c r="K609" s="46">
        <f>IF('Log_working_2-way'!$D608="","",B609^('Log_working_2-way'!$D608))</f>
        <v>2.1320394516231058</v>
      </c>
      <c r="L609" s="53">
        <f t="shared" si="108"/>
        <v>0.5295629820051414</v>
      </c>
      <c r="M609" s="53">
        <f t="shared" si="109"/>
        <v>0.47043701799485865</v>
      </c>
      <c r="N609" s="54">
        <v>706</v>
      </c>
      <c r="O609" s="54">
        <f t="shared" si="110"/>
        <v>320.20765027322403</v>
      </c>
      <c r="P609" s="54">
        <f t="shared" si="111"/>
        <v>363.28155339805829</v>
      </c>
      <c r="Q609" s="54">
        <f t="shared" si="112"/>
        <v>342.71844660194176</v>
      </c>
      <c r="R609" s="54">
        <f t="shared" si="113"/>
        <v>385.79234972677591</v>
      </c>
      <c r="S609" s="55">
        <f t="shared" si="114"/>
        <v>-22.510796328717731</v>
      </c>
      <c r="T609" s="55">
        <f t="shared" si="115"/>
        <v>-22.510796328717618</v>
      </c>
      <c r="U609" t="s">
        <v>258</v>
      </c>
      <c r="V609" t="s">
        <v>292</v>
      </c>
      <c r="W609" t="s">
        <v>312</v>
      </c>
      <c r="X609" s="81">
        <v>44222</v>
      </c>
    </row>
    <row r="610" spans="1:24" ht="15" x14ac:dyDescent="0.25">
      <c r="A610">
        <v>1.85</v>
      </c>
      <c r="B610">
        <v>2.04</v>
      </c>
      <c r="C610" s="20">
        <f t="shared" si="107"/>
        <v>3.0736618971912932E-2</v>
      </c>
      <c r="D610" s="44">
        <f>IF(OR($A610="",$B610=""),"",A610*'MPTO_working_2-way'!$G609)</f>
        <v>1.9068627450980391</v>
      </c>
      <c r="E610" s="46">
        <f>IF(OR($A610="",$B610=""),"",B610*'MPTO_working_2-way'!$G609)</f>
        <v>2.1027027027027025</v>
      </c>
      <c r="F610" s="44">
        <f>IF(OR($A610="",$B610=""),"",'MPTO_working_2-way'!D609)</f>
        <v>1.9041372351160444</v>
      </c>
      <c r="G610" s="46">
        <f>IF(OR($A610="",$B610=""),"",'MPTO_working_2-way'!E609)</f>
        <v>2.1060267857142851</v>
      </c>
      <c r="H610" s="44">
        <f>IF(OR($A610="",$B610=""),"",'OddsRatio_working_2-way'!M609)</f>
        <v>1.904050713349474</v>
      </c>
      <c r="I610" s="44">
        <f>IF(OR($A610="",$B610=""),"",'OddsRatio_working_2-way'!N609)</f>
        <v>2.1061326375099441</v>
      </c>
      <c r="J610" s="44">
        <f>IF('Log_working_2-way'!$D609="","",A610^('Log_working_2-way'!$D609))</f>
        <v>1.9028150891340896</v>
      </c>
      <c r="K610" s="46">
        <f>IF('Log_working_2-way'!$D609="","",B610^('Log_working_2-way'!$D609))</f>
        <v>2.1076465292124213</v>
      </c>
      <c r="L610" s="53">
        <f t="shared" si="108"/>
        <v>0.52442159383033427</v>
      </c>
      <c r="M610" s="53">
        <f t="shared" si="109"/>
        <v>0.47557840616966585</v>
      </c>
      <c r="N610" s="54">
        <v>707</v>
      </c>
      <c r="O610" s="54">
        <f t="shared" si="110"/>
        <v>324.83783783783781</v>
      </c>
      <c r="P610" s="54">
        <f t="shared" si="111"/>
        <v>360.43137254901956</v>
      </c>
      <c r="Q610" s="54">
        <f t="shared" si="112"/>
        <v>346.56862745098039</v>
      </c>
      <c r="R610" s="54">
        <f t="shared" si="113"/>
        <v>382.16216216216213</v>
      </c>
      <c r="S610" s="55">
        <f t="shared" si="114"/>
        <v>-21.730789613142576</v>
      </c>
      <c r="T610" s="55">
        <f t="shared" si="115"/>
        <v>-21.730789613142576</v>
      </c>
      <c r="U610" t="s">
        <v>175</v>
      </c>
      <c r="V610" t="s">
        <v>171</v>
      </c>
      <c r="W610" t="s">
        <v>313</v>
      </c>
      <c r="X610" s="81">
        <v>44222</v>
      </c>
    </row>
    <row r="611" spans="1:24" ht="15" x14ac:dyDescent="0.25">
      <c r="A611">
        <v>1.93</v>
      </c>
      <c r="B611">
        <v>1.96</v>
      </c>
      <c r="C611" s="20">
        <f t="shared" si="107"/>
        <v>2.8338796658559762E-2</v>
      </c>
      <c r="D611" s="44">
        <f>IF(OR($A611="",$B611=""),"",A611*'MPTO_working_2-way'!$G610)</f>
        <v>1.9846938775510203</v>
      </c>
      <c r="E611" s="46">
        <f>IF(OR($A611="",$B611=""),"",B611*'MPTO_working_2-way'!$G610)</f>
        <v>2.0155440414507773</v>
      </c>
      <c r="F611" s="44">
        <f>IF(OR($A611="",$B611=""),"",'MPTO_working_2-way'!D610)</f>
        <v>1.9842635333613092</v>
      </c>
      <c r="G611" s="46">
        <f>IF(OR($A611="",$B611=""),"",'MPTO_working_2-way'!E610)</f>
        <v>2.0159880622468553</v>
      </c>
      <c r="H611" s="44">
        <f>IF(OR($A611="",$B611=""),"",'OddsRatio_working_2-way'!M610)</f>
        <v>1.9842509842514759</v>
      </c>
      <c r="I611" s="44">
        <f>IF(OR($A611="",$B611=""),"",'OddsRatio_working_2-way'!N610)</f>
        <v>2.0160010160015238</v>
      </c>
      <c r="J611" s="44">
        <f>IF('Log_working_2-way'!$D610="","",A611^('Log_working_2-way'!$D610))</f>
        <v>1.9840560014719333</v>
      </c>
      <c r="K611" s="46">
        <f>IF('Log_working_2-way'!$D610="","",B611^('Log_working_2-way'!$D610))</f>
        <v>2.0162023284286739</v>
      </c>
      <c r="L611" s="53">
        <f t="shared" si="108"/>
        <v>0.50385604113110538</v>
      </c>
      <c r="M611" s="53">
        <f t="shared" si="109"/>
        <v>0.49614395886889456</v>
      </c>
      <c r="N611" s="54">
        <v>708</v>
      </c>
      <c r="O611" s="54">
        <f t="shared" si="110"/>
        <v>341.16062176165809</v>
      </c>
      <c r="P611" s="54">
        <f t="shared" si="111"/>
        <v>346.77551020408168</v>
      </c>
      <c r="Q611" s="54">
        <f t="shared" si="112"/>
        <v>361.22448979591837</v>
      </c>
      <c r="R611" s="54">
        <f t="shared" si="113"/>
        <v>366.83937823834202</v>
      </c>
      <c r="S611" s="55">
        <f t="shared" si="114"/>
        <v>-20.063868034260281</v>
      </c>
      <c r="T611" s="55">
        <f t="shared" si="115"/>
        <v>-20.063868034260338</v>
      </c>
      <c r="U611" t="s">
        <v>106</v>
      </c>
      <c r="V611" t="s">
        <v>172</v>
      </c>
      <c r="W611" t="s">
        <v>313</v>
      </c>
      <c r="X611" s="81">
        <v>44222</v>
      </c>
    </row>
    <row r="612" spans="1:24" ht="15" x14ac:dyDescent="0.25">
      <c r="A612">
        <v>1.69</v>
      </c>
      <c r="B612">
        <v>2.2400000000000002</v>
      </c>
      <c r="C612" s="20">
        <f t="shared" si="107"/>
        <v>3.8144547759932479E-2</v>
      </c>
      <c r="D612" s="44">
        <f>IF(OR($A612="",$B612=""),"",A612*'MPTO_working_2-way'!$G611)</f>
        <v>1.7544642857142858</v>
      </c>
      <c r="E612" s="46">
        <f>IF(OR($A612="",$B612=""),"",B612*'MPTO_working_2-way'!$G611)</f>
        <v>2.3254437869822491</v>
      </c>
      <c r="F612" s="44">
        <f>IF(OR($A612="",$B612=""),"",'MPTO_working_2-way'!D611)</f>
        <v>1.7462865578005351</v>
      </c>
      <c r="G612" s="46">
        <f>IF(OR($A612="",$B612=""),"",'MPTO_working_2-way'!E611)</f>
        <v>2.3399678575843743</v>
      </c>
      <c r="H612" s="44">
        <f>IF(OR($A612="",$B612=""),"",'OddsRatio_working_2-way'!M611)</f>
        <v>1.7459568438611086</v>
      </c>
      <c r="I612" s="44">
        <f>IF(OR($A612="",$B612=""),"",'OddsRatio_working_2-way'!N611)</f>
        <v>2.3405601251996737</v>
      </c>
      <c r="J612" s="44">
        <f>IF('Log_working_2-way'!$D611="","",A612^('Log_working_2-way'!$D611))</f>
        <v>1.7422334757420166</v>
      </c>
      <c r="K612" s="46">
        <f>IF('Log_working_2-way'!$D611="","",B612^('Log_working_2-way'!$D611))</f>
        <v>2.347284961783934</v>
      </c>
      <c r="L612" s="53">
        <f t="shared" si="108"/>
        <v>0.56997455470737912</v>
      </c>
      <c r="M612" s="53">
        <f t="shared" si="109"/>
        <v>0.43002544529262077</v>
      </c>
      <c r="N612" s="54">
        <v>709</v>
      </c>
      <c r="O612" s="54">
        <f t="shared" si="110"/>
        <v>289.47337278106511</v>
      </c>
      <c r="P612" s="54">
        <f t="shared" si="111"/>
        <v>392.48214285714289</v>
      </c>
      <c r="Q612" s="54">
        <f t="shared" si="112"/>
        <v>316.51785714285711</v>
      </c>
      <c r="R612" s="54">
        <f t="shared" si="113"/>
        <v>419.52662721893495</v>
      </c>
      <c r="S612" s="55">
        <f t="shared" si="114"/>
        <v>-27.044484361792001</v>
      </c>
      <c r="T612" s="55">
        <f t="shared" si="115"/>
        <v>-27.044484361792058</v>
      </c>
      <c r="U612" t="s">
        <v>486</v>
      </c>
      <c r="V612" t="s">
        <v>487</v>
      </c>
      <c r="W612" t="s">
        <v>500</v>
      </c>
      <c r="X612" s="81">
        <v>44222</v>
      </c>
    </row>
    <row r="613" spans="1:24" ht="15" x14ac:dyDescent="0.25">
      <c r="A613">
        <v>1.65</v>
      </c>
      <c r="B613">
        <v>2.31</v>
      </c>
      <c r="C613" s="20">
        <f t="shared" si="107"/>
        <v>3.8961038961038863E-2</v>
      </c>
      <c r="D613" s="44">
        <f>IF(OR($A613="",$B613=""),"",A613*'MPTO_working_2-way'!$G612)</f>
        <v>1.714285714285714</v>
      </c>
      <c r="E613" s="46">
        <f>IF(OR($A613="",$B613=""),"",B613*'MPTO_working_2-way'!$G612)</f>
        <v>2.4</v>
      </c>
      <c r="F613" s="44">
        <f>IF(OR($A613="",$B613=""),"",'MPTO_working_2-way'!D612)</f>
        <v>1.7047970479704795</v>
      </c>
      <c r="G613" s="46">
        <f>IF(OR($A613="",$B613=""),"",'MPTO_working_2-way'!E612)</f>
        <v>2.418848167539267</v>
      </c>
      <c r="H613" s="44">
        <f>IF(OR($A613="",$B613=""),"",'OddsRatio_working_2-way'!M612)</f>
        <v>1.7044027300535323</v>
      </c>
      <c r="I613" s="44">
        <f>IF(OR($A613="",$B613=""),"",'OddsRatio_working_2-way'!N612)</f>
        <v>2.4196424251848119</v>
      </c>
      <c r="J613" s="44">
        <f>IF('Log_working_2-way'!$D612="","",A613^('Log_working_2-way'!$D612))</f>
        <v>1.7000791913146875</v>
      </c>
      <c r="K613" s="46">
        <f>IF('Log_working_2-way'!$D612="","",B613^('Log_working_2-way'!$D612))</f>
        <v>2.4284098319246836</v>
      </c>
      <c r="L613" s="53">
        <f t="shared" si="108"/>
        <v>0.58333333333333348</v>
      </c>
      <c r="M613" s="53">
        <f t="shared" si="109"/>
        <v>0.41666666666666669</v>
      </c>
      <c r="N613" s="54">
        <v>710</v>
      </c>
      <c r="O613" s="54">
        <f t="shared" si="110"/>
        <v>279.69696969696969</v>
      </c>
      <c r="P613" s="54">
        <f t="shared" si="111"/>
        <v>402.64069264069269</v>
      </c>
      <c r="Q613" s="54">
        <f t="shared" si="112"/>
        <v>307.35930735930737</v>
      </c>
      <c r="R613" s="54">
        <f t="shared" si="113"/>
        <v>430.30303030303031</v>
      </c>
      <c r="S613" s="55">
        <f t="shared" si="114"/>
        <v>-27.662337662337677</v>
      </c>
      <c r="T613" s="55">
        <f t="shared" si="115"/>
        <v>-27.66233766233762</v>
      </c>
      <c r="U613" t="s">
        <v>490</v>
      </c>
      <c r="V613" t="s">
        <v>485</v>
      </c>
      <c r="W613" t="s">
        <v>500</v>
      </c>
      <c r="X613" s="81">
        <v>44222</v>
      </c>
    </row>
    <row r="614" spans="1:24" ht="15" x14ac:dyDescent="0.25">
      <c r="A614">
        <v>3</v>
      </c>
      <c r="B614">
        <v>1.42</v>
      </c>
      <c r="C614" s="20">
        <f t="shared" si="107"/>
        <v>3.7558685446009488E-2</v>
      </c>
      <c r="D614" s="44">
        <f>IF(OR($A614="",$B614=""),"",A614*'MPTO_working_2-way'!$G613)</f>
        <v>3.1126760563380285</v>
      </c>
      <c r="E614" s="46">
        <f>IF(OR($A614="",$B614=""),"",B614*'MPTO_working_2-way'!$G613)</f>
        <v>1.4733333333333334</v>
      </c>
      <c r="F614" s="44">
        <f>IF(OR($A614="",$B614=""),"",'MPTO_working_2-way'!D613)</f>
        <v>3.1791044776119408</v>
      </c>
      <c r="G614" s="46">
        <f>IF(OR($A614="",$B614=""),"",'MPTO_working_2-way'!E613)</f>
        <v>1.4589041095890412</v>
      </c>
      <c r="H614" s="44">
        <f>IF(OR($A614="",$B614=""),"",'OddsRatio_working_2-way'!M613)</f>
        <v>3.1821789023599241</v>
      </c>
      <c r="I614" s="44">
        <f>IF(OR($A614="",$B614=""),"",'OddsRatio_working_2-way'!N613)</f>
        <v>1.4582575694955839</v>
      </c>
      <c r="J614" s="44">
        <f>IF('Log_working_2-way'!$D613="","",A614^('Log_working_2-way'!$D613))</f>
        <v>3.2142738538608224</v>
      </c>
      <c r="K614" s="46">
        <f>IF('Log_working_2-way'!$D613="","",B614^('Log_working_2-way'!$D613))</f>
        <v>1.4516153222219794</v>
      </c>
      <c r="L614" s="53">
        <f t="shared" si="108"/>
        <v>0.32126696832579182</v>
      </c>
      <c r="M614" s="53">
        <f t="shared" si="109"/>
        <v>0.67873303167420818</v>
      </c>
      <c r="N614" s="54">
        <v>711</v>
      </c>
      <c r="O614" s="54">
        <f t="shared" si="110"/>
        <v>474</v>
      </c>
      <c r="P614" s="54">
        <f t="shared" si="111"/>
        <v>210.29577464788736</v>
      </c>
      <c r="Q614" s="54">
        <f t="shared" si="112"/>
        <v>500.7042253521127</v>
      </c>
      <c r="R614" s="54">
        <f t="shared" si="113"/>
        <v>237</v>
      </c>
      <c r="S614" s="55">
        <f t="shared" si="114"/>
        <v>-26.704225352112701</v>
      </c>
      <c r="T614" s="55">
        <f t="shared" si="115"/>
        <v>-26.704225352112644</v>
      </c>
      <c r="U614" t="s">
        <v>121</v>
      </c>
      <c r="V614" t="s">
        <v>156</v>
      </c>
      <c r="W614" t="s">
        <v>412</v>
      </c>
      <c r="X614" s="81">
        <v>44222</v>
      </c>
    </row>
    <row r="615" spans="1:24" ht="15" x14ac:dyDescent="0.25">
      <c r="A615">
        <v>1.63</v>
      </c>
      <c r="B615">
        <v>2.3199999999999998</v>
      </c>
      <c r="C615" s="20">
        <f t="shared" si="107"/>
        <v>4.4531415273958208E-2</v>
      </c>
      <c r="D615" s="44">
        <f>IF(OR($A615="",$B615=""),"",A615*'MPTO_working_2-way'!$G614)</f>
        <v>1.7025862068965518</v>
      </c>
      <c r="E615" s="46">
        <f>IF(OR($A615="",$B615=""),"",B615*'MPTO_working_2-way'!$G614)</f>
        <v>2.423312883435583</v>
      </c>
      <c r="F615" s="44">
        <f>IF(OR($A615="",$B615=""),"",'MPTO_working_2-way'!D614)</f>
        <v>1.6913856337776187</v>
      </c>
      <c r="G615" s="46">
        <f>IF(OR($A615="",$B615=""),"",'MPTO_working_2-way'!E614)</f>
        <v>2.4463708112304308</v>
      </c>
      <c r="H615" s="44">
        <f>IF(OR($A615="",$B615=""),"",'OddsRatio_working_2-way'!M614)</f>
        <v>1.6908492797077574</v>
      </c>
      <c r="I615" s="44">
        <f>IF(OR($A615="",$B615=""),"",'OddsRatio_working_2-way'!N614)</f>
        <v>2.4474937289114918</v>
      </c>
      <c r="J615" s="44">
        <f>IF('Log_working_2-way'!$D614="","",A615^('Log_working_2-way'!$D614))</f>
        <v>1.6857275932718412</v>
      </c>
      <c r="K615" s="46">
        <f>IF('Log_working_2-way'!$D614="","",B615^('Log_working_2-way'!$D614))</f>
        <v>2.4583050322184126</v>
      </c>
      <c r="L615" s="53">
        <f t="shared" si="108"/>
        <v>0.58734177215189864</v>
      </c>
      <c r="M615" s="53">
        <f t="shared" si="109"/>
        <v>0.41265822784810124</v>
      </c>
      <c r="N615" s="54">
        <v>712</v>
      </c>
      <c r="O615" s="54">
        <f t="shared" si="110"/>
        <v>275.19018404907973</v>
      </c>
      <c r="P615" s="54">
        <f t="shared" si="111"/>
        <v>405.10344827586204</v>
      </c>
      <c r="Q615" s="54">
        <f t="shared" si="112"/>
        <v>306.89655172413796</v>
      </c>
      <c r="R615" s="54">
        <f t="shared" si="113"/>
        <v>436.80981595092027</v>
      </c>
      <c r="S615" s="55">
        <f t="shared" si="114"/>
        <v>-31.706367675058232</v>
      </c>
      <c r="T615" s="55">
        <f t="shared" si="115"/>
        <v>-31.706367675058232</v>
      </c>
      <c r="U615" t="s">
        <v>378</v>
      </c>
      <c r="V615" t="s">
        <v>331</v>
      </c>
      <c r="W615" t="s">
        <v>413</v>
      </c>
      <c r="X615" s="81">
        <v>44223</v>
      </c>
    </row>
    <row r="616" spans="1:24" ht="15" x14ac:dyDescent="0.25">
      <c r="A616">
        <v>1.49</v>
      </c>
      <c r="B616">
        <v>2.67</v>
      </c>
      <c r="C616" s="20">
        <f t="shared" si="107"/>
        <v>4.5672774803307892E-2</v>
      </c>
      <c r="D616" s="44">
        <f>IF(OR($A616="",$B616=""),"",A616*'MPTO_working_2-way'!$G615)</f>
        <v>1.5580524344569286</v>
      </c>
      <c r="E616" s="46">
        <f>IF(OR($A616="",$B616=""),"",B616*'MPTO_working_2-way'!$G615)</f>
        <v>2.7919463087248322</v>
      </c>
      <c r="F616" s="44">
        <f>IF(OR($A616="",$B616=""),"",'MPTO_working_2-way'!D615)</f>
        <v>1.542484927204699</v>
      </c>
      <c r="G616" s="46">
        <f>IF(OR($A616="",$B616=""),"",'MPTO_working_2-way'!E615)</f>
        <v>2.8433691884358359</v>
      </c>
      <c r="H616" s="44">
        <f>IF(OR($A616="",$B616=""),"",'OddsRatio_working_2-way'!M615)</f>
        <v>1.5416762627738954</v>
      </c>
      <c r="I616" s="44">
        <f>IF(OR($A616="",$B616=""),"",'OddsRatio_working_2-way'!N615)</f>
        <v>2.8461211404742981</v>
      </c>
      <c r="J616" s="44">
        <f>IF('Log_working_2-way'!$D615="","",A616^('Log_working_2-way'!$D615))</f>
        <v>1.5345266427885513</v>
      </c>
      <c r="K616" s="46">
        <f>IF('Log_working_2-way'!$D615="","",B616^('Log_working_2-way'!$D615))</f>
        <v>2.8708141371236611</v>
      </c>
      <c r="L616" s="53">
        <f t="shared" si="108"/>
        <v>0.64182692307692313</v>
      </c>
      <c r="M616" s="53">
        <f t="shared" si="109"/>
        <v>0.35817307692307693</v>
      </c>
      <c r="N616" s="54">
        <v>713</v>
      </c>
      <c r="O616" s="54">
        <f t="shared" si="110"/>
        <v>234.47651006711402</v>
      </c>
      <c r="P616" s="54">
        <f t="shared" si="111"/>
        <v>445.9588014981274</v>
      </c>
      <c r="Q616" s="54">
        <f t="shared" si="112"/>
        <v>267.04119850187266</v>
      </c>
      <c r="R616" s="54">
        <f t="shared" si="113"/>
        <v>478.52348993288592</v>
      </c>
      <c r="S616" s="55">
        <f t="shared" si="114"/>
        <v>-32.564688434758637</v>
      </c>
      <c r="T616" s="55">
        <f t="shared" si="115"/>
        <v>-32.564688434758523</v>
      </c>
      <c r="U616" t="s">
        <v>332</v>
      </c>
      <c r="V616" t="s">
        <v>327</v>
      </c>
      <c r="W616" t="s">
        <v>413</v>
      </c>
      <c r="X616" s="81">
        <v>44223</v>
      </c>
    </row>
    <row r="617" spans="1:24" ht="15" x14ac:dyDescent="0.25">
      <c r="A617">
        <v>1.72</v>
      </c>
      <c r="B617">
        <v>2.16</v>
      </c>
      <c r="C617" s="20">
        <f t="shared" si="107"/>
        <v>4.4358311800172245E-2</v>
      </c>
      <c r="D617" s="44">
        <f>IF(OR($A617="",$B617=""),"",A617*'MPTO_working_2-way'!$G616)</f>
        <v>1.7962962962962963</v>
      </c>
      <c r="E617" s="46">
        <f>IF(OR($A617="",$B617=""),"",B617*'MPTO_working_2-way'!$G616)</f>
        <v>2.2558139534883721</v>
      </c>
      <c r="F617" s="44">
        <f>IF(OR($A617="",$B617=""),"",'MPTO_working_2-way'!D616)</f>
        <v>1.7882171736619177</v>
      </c>
      <c r="G617" s="46">
        <f>IF(OR($A617="",$B617=""),"",'MPTO_working_2-way'!E616)</f>
        <v>2.2686858817782118</v>
      </c>
      <c r="H617" s="44">
        <f>IF(OR($A617="",$B617=""),"",'OddsRatio_working_2-way'!M616)</f>
        <v>1.7878385971583355</v>
      </c>
      <c r="I617" s="44">
        <f>IF(OR($A617="",$B617=""),"",'OddsRatio_working_2-way'!N616)</f>
        <v>2.2692955176439846</v>
      </c>
      <c r="J617" s="44">
        <f>IF('Log_working_2-way'!$D616="","",A617^('Log_working_2-way'!$D616))</f>
        <v>1.7841440510917015</v>
      </c>
      <c r="K617" s="46">
        <f>IF('Log_working_2-way'!$D616="","",B617^('Log_working_2-way'!$D616))</f>
        <v>2.2752758866273552</v>
      </c>
      <c r="L617" s="53">
        <f t="shared" si="108"/>
        <v>0.55670103092783507</v>
      </c>
      <c r="M617" s="53">
        <f t="shared" si="109"/>
        <v>0.44329896907216493</v>
      </c>
      <c r="N617" s="54">
        <v>714</v>
      </c>
      <c r="O617" s="54">
        <f t="shared" si="110"/>
        <v>298.88372093023253</v>
      </c>
      <c r="P617" s="54">
        <f t="shared" si="111"/>
        <v>383.4444444444444</v>
      </c>
      <c r="Q617" s="54">
        <f t="shared" si="112"/>
        <v>330.55555555555554</v>
      </c>
      <c r="R617" s="54">
        <f t="shared" si="113"/>
        <v>415.11627906976747</v>
      </c>
      <c r="S617" s="55">
        <f t="shared" si="114"/>
        <v>-31.671834625323015</v>
      </c>
      <c r="T617" s="55">
        <f t="shared" si="115"/>
        <v>-31.671834625323072</v>
      </c>
      <c r="U617" t="s">
        <v>334</v>
      </c>
      <c r="V617" t="s">
        <v>380</v>
      </c>
      <c r="W617" t="s">
        <v>413</v>
      </c>
      <c r="X617" s="81">
        <v>44223</v>
      </c>
    </row>
    <row r="618" spans="1:24" ht="15" x14ac:dyDescent="0.25">
      <c r="A618">
        <v>1.73</v>
      </c>
      <c r="B618">
        <v>2.15</v>
      </c>
      <c r="C618" s="20">
        <f t="shared" si="107"/>
        <v>4.3150961150692391E-2</v>
      </c>
      <c r="D618" s="44">
        <f>IF(OR($A618="",$B618=""),"",A618*'MPTO_working_2-way'!$G617)</f>
        <v>1.8046511627906978</v>
      </c>
      <c r="E618" s="46">
        <f>IF(OR($A618="",$B618=""),"",B618*'MPTO_working_2-way'!$G617)</f>
        <v>2.2427745664739884</v>
      </c>
      <c r="F618" s="44">
        <f>IF(OR($A618="",$B618=""),"",'MPTO_working_2-way'!D617)</f>
        <v>1.7970769416596208</v>
      </c>
      <c r="G618" s="46">
        <f>IF(OR($A618="",$B618=""),"",'MPTO_working_2-way'!E617)</f>
        <v>2.2545840278830127</v>
      </c>
      <c r="H618" s="44">
        <f>IF(OR($A618="",$B618=""),"",'OddsRatio_working_2-way'!M617)</f>
        <v>1.7967324574131842</v>
      </c>
      <c r="I618" s="44">
        <f>IF(OR($A618="",$B618=""),"",'OddsRatio_working_2-way'!N617)</f>
        <v>2.2551264740070716</v>
      </c>
      <c r="J618" s="44">
        <f>IF('Log_working_2-way'!$D617="","",A618^('Log_working_2-way'!$D617))</f>
        <v>1.7932714228219797</v>
      </c>
      <c r="K618" s="46">
        <f>IF('Log_working_2-way'!$D617="","",B618^('Log_working_2-way'!$D617))</f>
        <v>2.2606025771636125</v>
      </c>
      <c r="L618" s="53">
        <f t="shared" si="108"/>
        <v>0.5541237113402061</v>
      </c>
      <c r="M618" s="53">
        <f t="shared" si="109"/>
        <v>0.44587628865979384</v>
      </c>
      <c r="N618" s="54">
        <v>715</v>
      </c>
      <c r="O618" s="54">
        <f t="shared" si="110"/>
        <v>301.70520231213879</v>
      </c>
      <c r="P618" s="54">
        <f t="shared" si="111"/>
        <v>382.44186046511629</v>
      </c>
      <c r="Q618" s="54">
        <f t="shared" si="112"/>
        <v>332.55813953488371</v>
      </c>
      <c r="R618" s="54">
        <f t="shared" si="113"/>
        <v>413.29479768786132</v>
      </c>
      <c r="S618" s="55">
        <f t="shared" si="114"/>
        <v>-30.852937222744913</v>
      </c>
      <c r="T618" s="55">
        <f t="shared" si="115"/>
        <v>-30.852937222745027</v>
      </c>
      <c r="U618" t="s">
        <v>379</v>
      </c>
      <c r="V618" t="s">
        <v>382</v>
      </c>
      <c r="W618" t="s">
        <v>413</v>
      </c>
      <c r="X618" s="81">
        <v>44223</v>
      </c>
    </row>
    <row r="619" spans="1:24" ht="15" x14ac:dyDescent="0.25">
      <c r="A619">
        <v>1.79</v>
      </c>
      <c r="B619">
        <v>2.1</v>
      </c>
      <c r="C619" s="20">
        <f t="shared" si="107"/>
        <v>3.4849694067571102E-2</v>
      </c>
      <c r="D619" s="44">
        <f>IF(OR($A619="",$B619=""),"",A619*'MPTO_working_2-way'!$G618)</f>
        <v>1.8523809523809522</v>
      </c>
      <c r="E619" s="46">
        <f>IF(OR($A619="",$B619=""),"",B619*'MPTO_working_2-way'!$G618)</f>
        <v>2.1731843575418992</v>
      </c>
      <c r="F619" s="44">
        <f>IF(OR($A619="",$B619=""),"",'MPTO_working_2-way'!D618)</f>
        <v>1.8476284099287292</v>
      </c>
      <c r="G619" s="46">
        <f>IF(OR($A619="",$B619=""),"",'MPTO_working_2-way'!E618)</f>
        <v>2.1797622499275153</v>
      </c>
      <c r="H619" s="44">
        <f>IF(OR($A619="",$B619=""),"",'OddsRatio_working_2-way'!M618)</f>
        <v>1.8474560862851939</v>
      </c>
      <c r="I619" s="44">
        <f>IF(OR($A619="",$B619=""),"",'OddsRatio_working_2-way'!N618)</f>
        <v>2.1800021454603971</v>
      </c>
      <c r="J619" s="44">
        <f>IF('Log_working_2-way'!$D618="","",A619^('Log_working_2-way'!$D618))</f>
        <v>1.8452962428833544</v>
      </c>
      <c r="K619" s="46">
        <f>IF('Log_working_2-way'!$D618="","",B619^('Log_working_2-way'!$D618))</f>
        <v>2.1830172065936067</v>
      </c>
      <c r="L619" s="53">
        <f t="shared" si="108"/>
        <v>0.53984575835475579</v>
      </c>
      <c r="M619" s="53">
        <f t="shared" si="109"/>
        <v>0.46015424164524427</v>
      </c>
      <c r="N619" s="54">
        <v>716</v>
      </c>
      <c r="O619" s="54">
        <f t="shared" si="110"/>
        <v>316.00000000000006</v>
      </c>
      <c r="P619" s="54">
        <f t="shared" si="111"/>
        <v>375.04761904761909</v>
      </c>
      <c r="Q619" s="54">
        <f t="shared" si="112"/>
        <v>340.95238095238091</v>
      </c>
      <c r="R619" s="54">
        <f t="shared" si="113"/>
        <v>400</v>
      </c>
      <c r="S619" s="55">
        <f t="shared" si="114"/>
        <v>-24.95238095238085</v>
      </c>
      <c r="T619" s="55">
        <f t="shared" si="115"/>
        <v>-24.952380952380906</v>
      </c>
      <c r="U619" t="s">
        <v>388</v>
      </c>
      <c r="V619" t="s">
        <v>322</v>
      </c>
      <c r="W619" t="s">
        <v>411</v>
      </c>
      <c r="X619" s="81">
        <v>44223</v>
      </c>
    </row>
    <row r="620" spans="1:24" ht="15" x14ac:dyDescent="0.25">
      <c r="A620">
        <v>1.81</v>
      </c>
      <c r="B620">
        <v>2.08</v>
      </c>
      <c r="C620" s="20">
        <f t="shared" si="107"/>
        <v>3.3255418614534626E-2</v>
      </c>
      <c r="D620" s="44">
        <f>IF(OR($A620="",$B620=""),"",A620*'MPTO_working_2-way'!$G619)</f>
        <v>1.8701923076923077</v>
      </c>
      <c r="E620" s="46">
        <f>IF(OR($A620="",$B620=""),"",B620*'MPTO_working_2-way'!$G619)</f>
        <v>2.1491712707182322</v>
      </c>
      <c r="F620" s="44">
        <f>IF(OR($A620="",$B620=""),"",'MPTO_working_2-way'!D619)</f>
        <v>1.8661643699811639</v>
      </c>
      <c r="G620" s="46">
        <f>IF(OR($A620="",$B620=""),"",'MPTO_working_2-way'!E619)</f>
        <v>2.1545152798443401</v>
      </c>
      <c r="H620" s="44">
        <f>IF(OR($A620="",$B620=""),"",'OddsRatio_working_2-way'!M619)</f>
        <v>1.8660254037844384</v>
      </c>
      <c r="I620" s="44">
        <f>IF(OR($A620="",$B620=""),"",'OddsRatio_working_2-way'!N619)</f>
        <v>2.1547005383792519</v>
      </c>
      <c r="J620" s="44">
        <f>IF('Log_working_2-way'!$D619="","",A620^('Log_working_2-way'!$D619))</f>
        <v>1.8641966683390954</v>
      </c>
      <c r="K620" s="46">
        <f>IF('Log_working_2-way'!$D619="","",B620^('Log_working_2-way'!$D619))</f>
        <v>2.1571440120474694</v>
      </c>
      <c r="L620" s="53">
        <f t="shared" si="108"/>
        <v>0.53470437017994854</v>
      </c>
      <c r="M620" s="53">
        <f t="shared" si="109"/>
        <v>0.46529562982005135</v>
      </c>
      <c r="N620" s="54">
        <v>717</v>
      </c>
      <c r="O620" s="54">
        <f t="shared" si="110"/>
        <v>320.86740331491711</v>
      </c>
      <c r="P620" s="54">
        <f t="shared" si="111"/>
        <v>372.28846153846155</v>
      </c>
      <c r="Q620" s="54">
        <f t="shared" si="112"/>
        <v>344.71153846153845</v>
      </c>
      <c r="R620" s="54">
        <f t="shared" si="113"/>
        <v>396.13259668508289</v>
      </c>
      <c r="S620" s="55">
        <f t="shared" si="114"/>
        <v>-23.84413514662134</v>
      </c>
      <c r="T620" s="55">
        <f t="shared" si="115"/>
        <v>-23.84413514662134</v>
      </c>
      <c r="U620" t="s">
        <v>320</v>
      </c>
      <c r="V620" t="s">
        <v>389</v>
      </c>
      <c r="W620" t="s">
        <v>411</v>
      </c>
      <c r="X620" s="81">
        <v>44223</v>
      </c>
    </row>
    <row r="621" spans="1:24" ht="15" x14ac:dyDescent="0.25">
      <c r="A621">
        <v>1.85</v>
      </c>
      <c r="B621">
        <v>2.04</v>
      </c>
      <c r="C621" s="20">
        <f t="shared" si="107"/>
        <v>3.0736618971912932E-2</v>
      </c>
      <c r="D621" s="44">
        <f>IF(OR($A621="",$B621=""),"",A621*'MPTO_working_2-way'!$G620)</f>
        <v>1.9068627450980391</v>
      </c>
      <c r="E621" s="46">
        <f>IF(OR($A621="",$B621=""),"",B621*'MPTO_working_2-way'!$G620)</f>
        <v>2.1027027027027025</v>
      </c>
      <c r="F621" s="44">
        <f>IF(OR($A621="",$B621=""),"",'MPTO_working_2-way'!D620)</f>
        <v>1.9041372351160444</v>
      </c>
      <c r="G621" s="46">
        <f>IF(OR($A621="",$B621=""),"",'MPTO_working_2-way'!E620)</f>
        <v>2.1060267857142851</v>
      </c>
      <c r="H621" s="44">
        <f>IF(OR($A621="",$B621=""),"",'OddsRatio_working_2-way'!M620)</f>
        <v>1.904050713349474</v>
      </c>
      <c r="I621" s="44">
        <f>IF(OR($A621="",$B621=""),"",'OddsRatio_working_2-way'!N620)</f>
        <v>2.1061326375099441</v>
      </c>
      <c r="J621" s="44">
        <f>IF('Log_working_2-way'!$D620="","",A621^('Log_working_2-way'!$D620))</f>
        <v>1.9028150891340896</v>
      </c>
      <c r="K621" s="46">
        <f>IF('Log_working_2-way'!$D620="","",B621^('Log_working_2-way'!$D620))</f>
        <v>2.1076465292124213</v>
      </c>
      <c r="L621" s="53">
        <f t="shared" si="108"/>
        <v>0.52442159383033427</v>
      </c>
      <c r="M621" s="53">
        <f t="shared" si="109"/>
        <v>0.47557840616966585</v>
      </c>
      <c r="N621" s="54">
        <v>718</v>
      </c>
      <c r="O621" s="54">
        <f t="shared" si="110"/>
        <v>329.89189189189182</v>
      </c>
      <c r="P621" s="54">
        <f t="shared" si="111"/>
        <v>366.03921568627453</v>
      </c>
      <c r="Q621" s="54">
        <f t="shared" si="112"/>
        <v>351.96078431372547</v>
      </c>
      <c r="R621" s="54">
        <f t="shared" si="113"/>
        <v>388.10810810810807</v>
      </c>
      <c r="S621" s="55">
        <f t="shared" si="114"/>
        <v>-22.068892421833652</v>
      </c>
      <c r="T621" s="55">
        <f t="shared" si="115"/>
        <v>-22.068892421833539</v>
      </c>
      <c r="U621" t="s">
        <v>347</v>
      </c>
      <c r="V621" t="s">
        <v>392</v>
      </c>
      <c r="W621" t="s">
        <v>411</v>
      </c>
      <c r="X621" s="81">
        <v>44223</v>
      </c>
    </row>
    <row r="622" spans="1:24" ht="15" x14ac:dyDescent="0.25">
      <c r="A622">
        <v>1.7</v>
      </c>
      <c r="B622">
        <v>2.2400000000000002</v>
      </c>
      <c r="C622" s="20">
        <f t="shared" si="107"/>
        <v>3.4663865546218364E-2</v>
      </c>
      <c r="D622" s="44">
        <f>IF(OR($A622="",$B622=""),"",A622*'MPTO_working_2-way'!$G621)</f>
        <v>1.7589285714285712</v>
      </c>
      <c r="E622" s="46">
        <f>IF(OR($A622="",$B622=""),"",B622*'MPTO_working_2-way'!$G621)</f>
        <v>2.3176470588235292</v>
      </c>
      <c r="F622" s="44">
        <f>IF(OR($A622="",$B622=""),"",'MPTO_working_2-way'!D621)</f>
        <v>1.7516099356025756</v>
      </c>
      <c r="G622" s="46">
        <f>IF(OR($A622="",$B622=""),"",'MPTO_working_2-way'!E621)</f>
        <v>2.3304773561811505</v>
      </c>
      <c r="H622" s="44">
        <f>IF(OR($A622="",$B622=""),"",'OddsRatio_working_2-way'!M621)</f>
        <v>1.7513428837969105</v>
      </c>
      <c r="I622" s="44">
        <f>IF(OR($A622="",$B622=""),"",'OddsRatio_working_2-way'!N621)</f>
        <v>2.3309502512973848</v>
      </c>
      <c r="J622" s="44">
        <f>IF('Log_working_2-way'!$D621="","",A622^('Log_working_2-way'!$D621))</f>
        <v>1.7480183212340654</v>
      </c>
      <c r="K622" s="46">
        <f>IF('Log_working_2-way'!$D621="","",B622^('Log_working_2-way'!$D621))</f>
        <v>2.3368656510313084</v>
      </c>
      <c r="L622" s="53">
        <f t="shared" si="108"/>
        <v>0.56852791878172593</v>
      </c>
      <c r="M622" s="53">
        <f t="shared" si="109"/>
        <v>0.43147208121827418</v>
      </c>
      <c r="N622" s="54">
        <v>719</v>
      </c>
      <c r="O622" s="54">
        <f t="shared" si="110"/>
        <v>296.05882352941177</v>
      </c>
      <c r="P622" s="54">
        <f t="shared" si="111"/>
        <v>398.01785714285717</v>
      </c>
      <c r="Q622" s="54">
        <f t="shared" si="112"/>
        <v>320.98214285714283</v>
      </c>
      <c r="R622" s="54">
        <f t="shared" si="113"/>
        <v>422.94117647058823</v>
      </c>
      <c r="S622" s="55">
        <f t="shared" si="114"/>
        <v>-24.923319327731065</v>
      </c>
      <c r="T622" s="55">
        <f t="shared" si="115"/>
        <v>-24.923319327731065</v>
      </c>
      <c r="U622" t="s">
        <v>390</v>
      </c>
      <c r="V622" t="s">
        <v>352</v>
      </c>
      <c r="W622" t="s">
        <v>411</v>
      </c>
      <c r="X622" s="81">
        <v>44223</v>
      </c>
    </row>
    <row r="623" spans="1:24" ht="15" x14ac:dyDescent="0.25">
      <c r="A623">
        <v>1.92</v>
      </c>
      <c r="B623">
        <v>1.99</v>
      </c>
      <c r="C623" s="20">
        <f t="shared" si="107"/>
        <v>2.3345896147403788E-2</v>
      </c>
      <c r="D623" s="44">
        <f>IF(OR($A623="",$B623=""),"",A623*'MPTO_working_2-way'!$G622)</f>
        <v>1.9648241206030153</v>
      </c>
      <c r="E623" s="46">
        <f>IF(OR($A623="",$B623=""),"",B623*'MPTO_working_2-way'!$G622)</f>
        <v>2.0364583333333335</v>
      </c>
      <c r="F623" s="44">
        <f>IF(OR($A623="",$B623=""),"",'MPTO_working_2-way'!D622)</f>
        <v>1.9640176827387685</v>
      </c>
      <c r="G623" s="46">
        <f>IF(OR($A623="",$B623=""),"",'MPTO_working_2-way'!E622)</f>
        <v>2.0373253705876082</v>
      </c>
      <c r="H623" s="44">
        <f>IF(OR($A623="",$B623=""),"",'OddsRatio_working_2-way'!M622)</f>
        <v>1.9639984073082948</v>
      </c>
      <c r="I623" s="44">
        <f>IF(OR($A623="",$B623=""),"",'OddsRatio_working_2-way'!N622)</f>
        <v>2.0373461122121879</v>
      </c>
      <c r="J623" s="44">
        <f>IF('Log_working_2-way'!$D622="","",A623^('Log_working_2-way'!$D622))</f>
        <v>1.9636346459170313</v>
      </c>
      <c r="K623" s="46">
        <f>IF('Log_working_2-way'!$D622="","",B623^('Log_working_2-way'!$D622))</f>
        <v>2.0377376988644484</v>
      </c>
      <c r="L623" s="53">
        <f t="shared" si="108"/>
        <v>0.50895140664961636</v>
      </c>
      <c r="M623" s="53">
        <f t="shared" si="109"/>
        <v>0.49104859335038359</v>
      </c>
      <c r="N623" s="54">
        <v>720</v>
      </c>
      <c r="O623" s="54">
        <f t="shared" si="110"/>
        <v>344.99999999999994</v>
      </c>
      <c r="P623" s="54">
        <f t="shared" si="111"/>
        <v>358.19095477386929</v>
      </c>
      <c r="Q623" s="54">
        <f t="shared" si="112"/>
        <v>361.80904522613059</v>
      </c>
      <c r="R623" s="54">
        <f t="shared" si="113"/>
        <v>375</v>
      </c>
      <c r="S623" s="55">
        <f t="shared" si="114"/>
        <v>-16.80904522613065</v>
      </c>
      <c r="T623" s="55">
        <f t="shared" si="115"/>
        <v>-16.809045226130706</v>
      </c>
      <c r="U623" t="s">
        <v>73</v>
      </c>
      <c r="V623" t="s">
        <v>136</v>
      </c>
      <c r="W623" t="s">
        <v>443</v>
      </c>
      <c r="X623" s="81">
        <v>44223</v>
      </c>
    </row>
    <row r="624" spans="1:24" ht="15" x14ac:dyDescent="0.25">
      <c r="A624">
        <v>2.0099999999999998</v>
      </c>
      <c r="B624">
        <v>1.9</v>
      </c>
      <c r="C624" s="20">
        <f t="shared" si="107"/>
        <v>2.3828227284629522E-2</v>
      </c>
      <c r="D624" s="44">
        <f>IF(OR($A624="",$B624=""),"",A624*'MPTO_working_2-way'!$G623)</f>
        <v>2.0578947368421052</v>
      </c>
      <c r="E624" s="46">
        <f>IF(OR($A624="",$B624=""),"",B624*'MPTO_working_2-way'!$G623)</f>
        <v>1.9452736318407959</v>
      </c>
      <c r="F624" s="44">
        <f>IF(OR($A624="",$B624=""),"",'MPTO_working_2-way'!D623)</f>
        <v>2.05931517929361</v>
      </c>
      <c r="G624" s="46">
        <f>IF(OR($A624="",$B624=""),"",'MPTO_working_2-way'!E623)</f>
        <v>1.9440061084245355</v>
      </c>
      <c r="H624" s="44">
        <f>IF(OR($A624="",$B624=""),"",'OddsRatio_working_2-way'!M623)</f>
        <v>2.0593499054713802</v>
      </c>
      <c r="I624" s="44">
        <f>IF(OR($A624="",$B624=""),"",'OddsRatio_working_2-way'!N623)</f>
        <v>1.9439751632913294</v>
      </c>
      <c r="J624" s="44">
        <f>IF('Log_working_2-way'!$D623="","",A624^('Log_working_2-way'!$D623))</f>
        <v>2.0599919987911819</v>
      </c>
      <c r="K624" s="46">
        <f>IF('Log_working_2-way'!$D623="","",B624^('Log_working_2-way'!$D623))</f>
        <v>1.9434033475162076</v>
      </c>
      <c r="L624" s="53">
        <f t="shared" si="108"/>
        <v>0.48593350383631717</v>
      </c>
      <c r="M624" s="53">
        <f t="shared" si="109"/>
        <v>0.51406649616368294</v>
      </c>
      <c r="N624" s="54">
        <v>721</v>
      </c>
      <c r="O624" s="54">
        <f t="shared" si="110"/>
        <v>362.29353233830841</v>
      </c>
      <c r="P624" s="54">
        <f t="shared" si="111"/>
        <v>341.52631578947359</v>
      </c>
      <c r="Q624" s="54">
        <f t="shared" si="112"/>
        <v>379.4736842105263</v>
      </c>
      <c r="R624" s="54">
        <f t="shared" si="113"/>
        <v>358.70646766169159</v>
      </c>
      <c r="S624" s="55">
        <f t="shared" si="114"/>
        <v>-17.180151872217891</v>
      </c>
      <c r="T624" s="55">
        <f t="shared" si="115"/>
        <v>-17.180151872218005</v>
      </c>
      <c r="U624" t="s">
        <v>35</v>
      </c>
      <c r="V624" t="s">
        <v>71</v>
      </c>
      <c r="W624" t="s">
        <v>443</v>
      </c>
      <c r="X624" s="81">
        <v>44223</v>
      </c>
    </row>
    <row r="625" spans="1:24" ht="15" x14ac:dyDescent="0.25">
      <c r="A625">
        <v>2.25</v>
      </c>
      <c r="B625">
        <v>1.71</v>
      </c>
      <c r="C625" s="20">
        <f t="shared" ref="C625:C655" si="116">IF(OR($A625="",$B625=""),"",(1/A625)+(1/B625)-1)</f>
        <v>2.9239766081871288E-2</v>
      </c>
      <c r="D625" s="44">
        <f>IF(OR($A625="",$B625=""),"",A625*'MPTO_working_2-way'!$G624)</f>
        <v>2.3157894736842106</v>
      </c>
      <c r="E625" s="46">
        <f>IF(OR($A625="",$B625=""),"",B625*'MPTO_working_2-way'!$G624)</f>
        <v>1.7599999999999998</v>
      </c>
      <c r="F625" s="44">
        <f>IF(OR($A625="",$B625=""),"",'MPTO_working_2-way'!D624)</f>
        <v>2.3265306122448979</v>
      </c>
      <c r="G625" s="46">
        <f>IF(OR($A625="",$B625=""),"",'MPTO_working_2-way'!E624)</f>
        <v>1.7538461538461536</v>
      </c>
      <c r="H625" s="44">
        <f>IF(OR($A625="",$B625=""),"",'OddsRatio_working_2-way'!M624)</f>
        <v>2.3268622310856886</v>
      </c>
      <c r="I625" s="44">
        <f>IF(OR($A625="",$B625=""),"",'OddsRatio_working_2-way'!N624)</f>
        <v>1.753657747256671</v>
      </c>
      <c r="J625" s="44">
        <f>IF('Log_working_2-way'!$D624="","",A625^('Log_working_2-way'!$D624))</f>
        <v>2.331784466562643</v>
      </c>
      <c r="K625" s="46">
        <f>IF('Log_working_2-way'!$D624="","",B625^('Log_working_2-way'!$D624))</f>
        <v>1.7508722508087184</v>
      </c>
      <c r="L625" s="53">
        <f t="shared" ref="L625:L655" si="117">(1/D625)</f>
        <v>0.43181818181818182</v>
      </c>
      <c r="M625" s="53">
        <f t="shared" ref="M625:M655" si="118">(1/E625)</f>
        <v>0.56818181818181823</v>
      </c>
      <c r="N625" s="54">
        <v>722</v>
      </c>
      <c r="O625" s="54">
        <f t="shared" ref="O625:O655" si="119">(1/A625)*((N625*A625)-N625)</f>
        <v>401.11111111111109</v>
      </c>
      <c r="P625" s="54">
        <f t="shared" ref="P625:P655" si="120">(1/B625)*((N625*B625)-N625)</f>
        <v>299.77777777777771</v>
      </c>
      <c r="Q625" s="54">
        <f t="shared" ref="Q625:Q655" si="121">(1/B625)*N625</f>
        <v>422.22222222222217</v>
      </c>
      <c r="R625" s="54">
        <f t="shared" ref="R625:R655" si="122">(1/A625)*N625</f>
        <v>320.88888888888886</v>
      </c>
      <c r="S625" s="55">
        <f t="shared" ref="S625:S655" si="123">O625-Q625</f>
        <v>-21.111111111111086</v>
      </c>
      <c r="T625" s="55">
        <f t="shared" ref="T625:T655" si="124">P625-R625</f>
        <v>-21.111111111111143</v>
      </c>
      <c r="U625" t="s">
        <v>74</v>
      </c>
      <c r="V625" t="s">
        <v>41</v>
      </c>
      <c r="W625" t="s">
        <v>443</v>
      </c>
      <c r="X625" s="81">
        <v>44223</v>
      </c>
    </row>
    <row r="626" spans="1:24" ht="15" x14ac:dyDescent="0.25">
      <c r="A626">
        <v>2.11</v>
      </c>
      <c r="B626">
        <v>1.8</v>
      </c>
      <c r="C626" s="20">
        <f t="shared" si="116"/>
        <v>2.9489204844655115E-2</v>
      </c>
      <c r="D626" s="44">
        <f>IF(OR($A626="",$B626=""),"",A626*'MPTO_working_2-way'!$G625)</f>
        <v>2.1722222222222221</v>
      </c>
      <c r="E626" s="46">
        <f>IF(OR($A626="",$B626=""),"",B626*'MPTO_working_2-way'!$G625)</f>
        <v>1.8530805687203793</v>
      </c>
      <c r="F626" s="44">
        <f>IF(OR($A626="",$B626=""),"",'MPTO_working_2-way'!D625)</f>
        <v>2.1777522935779814</v>
      </c>
      <c r="G626" s="46">
        <f>IF(OR($A626="",$B626=""),"",'MPTO_working_2-way'!E625)</f>
        <v>1.8490749756572542</v>
      </c>
      <c r="H626" s="44">
        <f>IF(OR($A626="",$B626=""),"",'OddsRatio_working_2-way'!M625)</f>
        <v>2.1779218989389744</v>
      </c>
      <c r="I626" s="44">
        <f>IF(OR($A626="",$B626=""),"",'OddsRatio_working_2-way'!N625)</f>
        <v>1.8489527199560174</v>
      </c>
      <c r="J626" s="44">
        <f>IF('Log_working_2-way'!$D625="","",A626^('Log_working_2-way'!$D625))</f>
        <v>2.1804431814833727</v>
      </c>
      <c r="K626" s="46">
        <f>IF('Log_working_2-way'!$D625="","",B626^('Log_working_2-way'!$D625))</f>
        <v>1.847139460573918</v>
      </c>
      <c r="L626" s="53">
        <f t="shared" si="117"/>
        <v>0.46035805626598469</v>
      </c>
      <c r="M626" s="53">
        <f t="shared" si="118"/>
        <v>0.53964194373401531</v>
      </c>
      <c r="N626" s="54">
        <v>723</v>
      </c>
      <c r="O626" s="54">
        <f t="shared" si="119"/>
        <v>380.34597156398104</v>
      </c>
      <c r="P626" s="54">
        <f t="shared" si="120"/>
        <v>321.33333333333337</v>
      </c>
      <c r="Q626" s="54">
        <f t="shared" si="121"/>
        <v>401.66666666666669</v>
      </c>
      <c r="R626" s="54">
        <f t="shared" si="122"/>
        <v>342.65402843601896</v>
      </c>
      <c r="S626" s="55">
        <f t="shared" si="123"/>
        <v>-21.320695102685647</v>
      </c>
      <c r="T626" s="55">
        <f t="shared" si="124"/>
        <v>-21.32069510268559</v>
      </c>
      <c r="U626" t="s">
        <v>134</v>
      </c>
      <c r="V626" t="s">
        <v>39</v>
      </c>
      <c r="W626" t="s">
        <v>443</v>
      </c>
      <c r="X626" s="81">
        <v>44223</v>
      </c>
    </row>
    <row r="627" spans="1:24" ht="15" x14ac:dyDescent="0.25">
      <c r="A627">
        <v>1.7</v>
      </c>
      <c r="B627">
        <v>2.27</v>
      </c>
      <c r="C627" s="20">
        <f t="shared" si="116"/>
        <v>2.876392847888054E-2</v>
      </c>
      <c r="D627" s="44">
        <f>IF(OR($A627="",$B627=""),"",A627*'MPTO_working_2-way'!$G626)</f>
        <v>1.748898678414097</v>
      </c>
      <c r="E627" s="46">
        <f>IF(OR($A627="",$B627=""),"",B627*'MPTO_working_2-way'!$G626)</f>
        <v>2.335294117647059</v>
      </c>
      <c r="F627" s="44">
        <f>IF(OR($A627="",$B627=""),"",'MPTO_working_2-way'!D626)</f>
        <v>1.7426055543011967</v>
      </c>
      <c r="G627" s="46">
        <f>IF(OR($A627="",$B627=""),"",'MPTO_working_2-way'!E626)</f>
        <v>2.3466099118273029</v>
      </c>
      <c r="H627" s="44">
        <f>IF(OR($A627="",$B627=""),"",'OddsRatio_working_2-way'!M626)</f>
        <v>1.7424157207132702</v>
      </c>
      <c r="I627" s="44">
        <f>IF(OR($A627="",$B627=""),"",'OddsRatio_working_2-way'!N626)</f>
        <v>2.3469542361512192</v>
      </c>
      <c r="J627" s="44">
        <f>IF('Log_working_2-way'!$D626="","",A627^('Log_working_2-way'!$D626))</f>
        <v>1.7395677440294552</v>
      </c>
      <c r="K627" s="46">
        <f>IF('Log_working_2-way'!$D626="","",B627^('Log_working_2-way'!$D626))</f>
        <v>2.352141177157876</v>
      </c>
      <c r="L627" s="53">
        <f t="shared" si="117"/>
        <v>0.5717884130982368</v>
      </c>
      <c r="M627" s="53">
        <f t="shared" si="118"/>
        <v>0.4282115869017632</v>
      </c>
      <c r="N627" s="54">
        <v>724</v>
      </c>
      <c r="O627" s="54">
        <f t="shared" si="119"/>
        <v>298.11764705882354</v>
      </c>
      <c r="P627" s="54">
        <f t="shared" si="120"/>
        <v>405.05726872246697</v>
      </c>
      <c r="Q627" s="54">
        <f t="shared" si="121"/>
        <v>318.94273127753303</v>
      </c>
      <c r="R627" s="54">
        <f t="shared" si="122"/>
        <v>425.88235294117646</v>
      </c>
      <c r="S627" s="55">
        <f t="shared" si="123"/>
        <v>-20.825084218709492</v>
      </c>
      <c r="T627" s="55">
        <f t="shared" si="124"/>
        <v>-20.825084218709492</v>
      </c>
      <c r="U627" t="s">
        <v>137</v>
      </c>
      <c r="V627" t="s">
        <v>70</v>
      </c>
      <c r="W627" t="s">
        <v>443</v>
      </c>
      <c r="X627" s="81">
        <v>44223</v>
      </c>
    </row>
    <row r="628" spans="1:24" ht="15" x14ac:dyDescent="0.25">
      <c r="A628">
        <v>2.29</v>
      </c>
      <c r="B628">
        <v>1.67</v>
      </c>
      <c r="C628" s="20">
        <f t="shared" si="116"/>
        <v>3.5483617917004384E-2</v>
      </c>
      <c r="D628" s="44">
        <f>IF(OR($A628="",$B628=""),"",A628*'MPTO_working_2-way'!$G627)</f>
        <v>2.3712574850299402</v>
      </c>
      <c r="E628" s="46">
        <f>IF(OR($A628="",$B628=""),"",B628*'MPTO_working_2-way'!$G627)</f>
        <v>1.7292576419213972</v>
      </c>
      <c r="F628" s="44">
        <f>IF(OR($A628="",$B628=""),"",'MPTO_working_2-way'!D627)</f>
        <v>2.3869799956308713</v>
      </c>
      <c r="G628" s="46">
        <f>IF(OR($A628="",$B628=""),"",'MPTO_working_2-way'!E627)</f>
        <v>1.7209909322052965</v>
      </c>
      <c r="H628" s="44">
        <f>IF(OR($A628="",$B628=""),"",'OddsRatio_working_2-way'!M627)</f>
        <v>2.3875781543136072</v>
      </c>
      <c r="I628" s="44">
        <f>IF(OR($A628="",$B628=""),"",'OddsRatio_working_2-way'!N627)</f>
        <v>1.7206801266590057</v>
      </c>
      <c r="J628" s="44">
        <f>IF('Log_working_2-way'!$D627="","",A628^('Log_working_2-way'!$D627))</f>
        <v>2.394851636566246</v>
      </c>
      <c r="K628" s="46">
        <f>IF('Log_working_2-way'!$D627="","",B628^('Log_working_2-way'!$D627))</f>
        <v>1.7169221254682223</v>
      </c>
      <c r="L628" s="53">
        <f t="shared" si="117"/>
        <v>0.42171717171717171</v>
      </c>
      <c r="M628" s="53">
        <f t="shared" si="118"/>
        <v>0.5782828282828284</v>
      </c>
      <c r="N628" s="54">
        <v>725</v>
      </c>
      <c r="O628" s="54">
        <f t="shared" si="119"/>
        <v>408.4061135371179</v>
      </c>
      <c r="P628" s="54">
        <f t="shared" si="120"/>
        <v>290.8682634730539</v>
      </c>
      <c r="Q628" s="54">
        <f t="shared" si="121"/>
        <v>434.13173652694616</v>
      </c>
      <c r="R628" s="54">
        <f t="shared" si="122"/>
        <v>316.5938864628821</v>
      </c>
      <c r="S628" s="55">
        <f t="shared" si="123"/>
        <v>-25.725622989828253</v>
      </c>
      <c r="T628" s="55">
        <f t="shared" si="124"/>
        <v>-25.725622989828196</v>
      </c>
      <c r="U628" t="s">
        <v>45</v>
      </c>
      <c r="V628" t="s">
        <v>48</v>
      </c>
      <c r="W628" t="s">
        <v>444</v>
      </c>
      <c r="X628" s="81">
        <v>44223</v>
      </c>
    </row>
    <row r="629" spans="1:24" ht="15" x14ac:dyDescent="0.25">
      <c r="A629">
        <v>2.2799999999999998</v>
      </c>
      <c r="B629">
        <v>1.68</v>
      </c>
      <c r="C629" s="20">
        <f t="shared" si="116"/>
        <v>3.383458646616555E-2</v>
      </c>
      <c r="D629" s="44">
        <f>IF(OR($A629="",$B629=""),"",A629*'MPTO_working_2-way'!$G628)</f>
        <v>2.3571428571428572</v>
      </c>
      <c r="E629" s="46">
        <f>IF(OR($A629="",$B629=""),"",B629*'MPTO_working_2-way'!$G628)</f>
        <v>1.736842105263158</v>
      </c>
      <c r="F629" s="44">
        <f>IF(OR($A629="",$B629=""),"",'MPTO_working_2-way'!D628)</f>
        <v>2.3714710252600297</v>
      </c>
      <c r="G629" s="46">
        <f>IF(OR($A629="",$B629=""),"",'MPTO_working_2-way'!E628)</f>
        <v>1.7291440953412784</v>
      </c>
      <c r="H629" s="44">
        <f>IF(OR($A629="",$B629=""),"",'OddsRatio_working_2-way'!M628)</f>
        <v>2.3719886811400706</v>
      </c>
      <c r="I629" s="44">
        <f>IF(OR($A629="",$B629=""),"",'OddsRatio_working_2-way'!N628)</f>
        <v>1.728868986855663</v>
      </c>
      <c r="J629" s="44">
        <f>IF('Log_working_2-way'!$D628="","",A629^('Log_working_2-way'!$D628))</f>
        <v>2.3786002597874161</v>
      </c>
      <c r="K629" s="46">
        <f>IF('Log_working_2-way'!$D628="","",B629^('Log_working_2-way'!$D628))</f>
        <v>1.7253734306956654</v>
      </c>
      <c r="L629" s="53">
        <f t="shared" si="117"/>
        <v>0.42424242424242425</v>
      </c>
      <c r="M629" s="53">
        <f t="shared" si="118"/>
        <v>0.57575757575757569</v>
      </c>
      <c r="N629" s="54">
        <v>726</v>
      </c>
      <c r="O629" s="54">
        <f t="shared" si="119"/>
        <v>407.57894736842098</v>
      </c>
      <c r="P629" s="54">
        <f t="shared" si="120"/>
        <v>293.85714285714289</v>
      </c>
      <c r="Q629" s="54">
        <f t="shared" si="121"/>
        <v>432.14285714285717</v>
      </c>
      <c r="R629" s="54">
        <f t="shared" si="122"/>
        <v>318.42105263157896</v>
      </c>
      <c r="S629" s="55">
        <f t="shared" si="123"/>
        <v>-24.563909774436183</v>
      </c>
      <c r="T629" s="55">
        <f t="shared" si="124"/>
        <v>-24.56390977443607</v>
      </c>
      <c r="U629" t="s">
        <v>77</v>
      </c>
      <c r="V629" t="s">
        <v>452</v>
      </c>
      <c r="W629" t="s">
        <v>444</v>
      </c>
      <c r="X629" s="81">
        <v>44223</v>
      </c>
    </row>
    <row r="630" spans="1:24" ht="15" x14ac:dyDescent="0.25">
      <c r="A630">
        <v>2.38</v>
      </c>
      <c r="B630">
        <v>1.63</v>
      </c>
      <c r="C630" s="20">
        <f t="shared" si="116"/>
        <v>3.3664999742228252E-2</v>
      </c>
      <c r="D630" s="44">
        <f>IF(OR($A630="",$B630=""),"",A630*'MPTO_working_2-way'!$G629)</f>
        <v>2.4601226993865031</v>
      </c>
      <c r="E630" s="46">
        <f>IF(OR($A630="",$B630=""),"",B630*'MPTO_working_2-way'!$G629)</f>
        <v>1.6848739495798319</v>
      </c>
      <c r="F630" s="44">
        <f>IF(OR($A630="",$B630=""),"",'MPTO_working_2-way'!D629)</f>
        <v>2.4793251102447753</v>
      </c>
      <c r="G630" s="46">
        <f>IF(OR($A630="",$B630=""),"",'MPTO_working_2-way'!E629)</f>
        <v>1.6759839288028686</v>
      </c>
      <c r="H630" s="44">
        <f>IF(OR($A630="",$B630=""),"",'OddsRatio_working_2-way'!M629)</f>
        <v>2.4800257398019103</v>
      </c>
      <c r="I630" s="44">
        <f>IF(OR($A630="",$B630=""),"",'OddsRatio_working_2-way'!N629)</f>
        <v>1.6756639246921761</v>
      </c>
      <c r="J630" s="44">
        <f>IF('Log_working_2-way'!$D629="","",A630^('Log_working_2-way'!$D629))</f>
        <v>2.4889275111820632</v>
      </c>
      <c r="K630" s="46">
        <f>IF('Log_working_2-way'!$D629="","",B630^('Log_working_2-way'!$D629))</f>
        <v>1.6716243688761041</v>
      </c>
      <c r="L630" s="53">
        <f t="shared" si="117"/>
        <v>0.40648379052369077</v>
      </c>
      <c r="M630" s="53">
        <f t="shared" si="118"/>
        <v>0.59351620947630923</v>
      </c>
      <c r="N630" s="54">
        <v>727</v>
      </c>
      <c r="O630" s="54">
        <f t="shared" si="119"/>
        <v>421.53781512605042</v>
      </c>
      <c r="P630" s="54">
        <f t="shared" si="120"/>
        <v>280.98773006134968</v>
      </c>
      <c r="Q630" s="54">
        <f t="shared" si="121"/>
        <v>446.01226993865032</v>
      </c>
      <c r="R630" s="54">
        <f t="shared" si="122"/>
        <v>305.46218487394958</v>
      </c>
      <c r="S630" s="55">
        <f t="shared" si="123"/>
        <v>-24.474454812599902</v>
      </c>
      <c r="T630" s="55">
        <f t="shared" si="124"/>
        <v>-24.474454812599902</v>
      </c>
      <c r="U630" t="s">
        <v>81</v>
      </c>
      <c r="V630" t="s">
        <v>42</v>
      </c>
      <c r="W630" t="s">
        <v>444</v>
      </c>
      <c r="X630" s="81">
        <v>44223</v>
      </c>
    </row>
    <row r="631" spans="1:24" ht="15" x14ac:dyDescent="0.25">
      <c r="A631">
        <v>2.08</v>
      </c>
      <c r="B631">
        <v>1.81</v>
      </c>
      <c r="C631" s="20">
        <f t="shared" si="116"/>
        <v>3.3255418614534626E-2</v>
      </c>
      <c r="D631" s="44">
        <f>IF(OR($A631="",$B631=""),"",A631*'MPTO_working_2-way'!$G630)</f>
        <v>2.1491712707182322</v>
      </c>
      <c r="E631" s="46">
        <f>IF(OR($A631="",$B631=""),"",B631*'MPTO_working_2-way'!$G630)</f>
        <v>1.8701923076923077</v>
      </c>
      <c r="F631" s="44">
        <f>IF(OR($A631="",$B631=""),"",'MPTO_working_2-way'!D630)</f>
        <v>2.1545152798443401</v>
      </c>
      <c r="G631" s="46">
        <f>IF(OR($A631="",$B631=""),"",'MPTO_working_2-way'!E630)</f>
        <v>1.8661643699811639</v>
      </c>
      <c r="H631" s="44">
        <f>IF(OR($A631="",$B631=""),"",'OddsRatio_working_2-way'!M630)</f>
        <v>2.1547005383792519</v>
      </c>
      <c r="I631" s="44">
        <f>IF(OR($A631="",$B631=""),"",'OddsRatio_working_2-way'!N630)</f>
        <v>1.8660254037844384</v>
      </c>
      <c r="J631" s="44">
        <f>IF('Log_working_2-way'!$D630="","",A631^('Log_working_2-way'!$D630))</f>
        <v>2.1571440120474694</v>
      </c>
      <c r="K631" s="46">
        <f>IF('Log_working_2-way'!$D630="","",B631^('Log_working_2-way'!$D630))</f>
        <v>1.8641966683390954</v>
      </c>
      <c r="L631" s="53">
        <f t="shared" si="117"/>
        <v>0.46529562982005135</v>
      </c>
      <c r="M631" s="53">
        <f t="shared" si="118"/>
        <v>0.53470437017994854</v>
      </c>
      <c r="N631" s="54">
        <v>728</v>
      </c>
      <c r="O631" s="54">
        <f t="shared" si="119"/>
        <v>377.99999999999994</v>
      </c>
      <c r="P631" s="54">
        <f t="shared" si="120"/>
        <v>325.79005524861884</v>
      </c>
      <c r="Q631" s="54">
        <f t="shared" si="121"/>
        <v>402.20994475138122</v>
      </c>
      <c r="R631" s="54">
        <f t="shared" si="122"/>
        <v>349.99999999999994</v>
      </c>
      <c r="S631" s="55">
        <f t="shared" si="123"/>
        <v>-24.209944751381272</v>
      </c>
      <c r="T631" s="55">
        <f t="shared" si="124"/>
        <v>-24.209944751381101</v>
      </c>
      <c r="U631" t="s">
        <v>284</v>
      </c>
      <c r="V631" t="s">
        <v>276</v>
      </c>
      <c r="W631" t="s">
        <v>308</v>
      </c>
      <c r="X631" s="81">
        <v>44223</v>
      </c>
    </row>
    <row r="632" spans="1:24" ht="15" x14ac:dyDescent="0.25">
      <c r="A632">
        <v>2.17</v>
      </c>
      <c r="B632">
        <v>1.71</v>
      </c>
      <c r="C632" s="20">
        <f t="shared" si="116"/>
        <v>4.5624814724984475E-2</v>
      </c>
      <c r="D632" s="44">
        <f>IF(OR($A632="",$B632=""),"",A632*'MPTO_working_2-way'!$G631)</f>
        <v>2.269005847953216</v>
      </c>
      <c r="E632" s="46">
        <f>IF(OR($A632="",$B632=""),"",B632*'MPTO_working_2-way'!$G631)</f>
        <v>1.7880184331797233</v>
      </c>
      <c r="F632" s="44">
        <f>IF(OR($A632="",$B632=""),"",'MPTO_working_2-way'!D631)</f>
        <v>2.2830159657919831</v>
      </c>
      <c r="G632" s="46">
        <f>IF(OR($A632="",$B632=""),"",'MPTO_working_2-way'!E631)</f>
        <v>1.7794135277051812</v>
      </c>
      <c r="H632" s="44">
        <f>IF(OR($A632="",$B632=""),"",'OddsRatio_working_2-way'!M631)</f>
        <v>2.283700636419435</v>
      </c>
      <c r="I632" s="44">
        <f>IF(OR($A632="",$B632=""),"",'OddsRatio_working_2-way'!N631)</f>
        <v>1.7789978221006826</v>
      </c>
      <c r="J632" s="44">
        <f>IF('Log_working_2-way'!$D631="","",A632^('Log_working_2-way'!$D631))</f>
        <v>2.2902231709951497</v>
      </c>
      <c r="K632" s="46">
        <f>IF('Log_working_2-way'!$D631="","",B632^('Log_working_2-way'!$D631))</f>
        <v>1.7750597125209804</v>
      </c>
      <c r="L632" s="53">
        <f t="shared" si="117"/>
        <v>0.44072164948453613</v>
      </c>
      <c r="M632" s="53">
        <f t="shared" si="118"/>
        <v>0.55927835051546393</v>
      </c>
      <c r="N632" s="54">
        <v>729</v>
      </c>
      <c r="O632" s="54">
        <f t="shared" si="119"/>
        <v>393.05529953917045</v>
      </c>
      <c r="P632" s="54">
        <f t="shared" si="120"/>
        <v>302.68421052631572</v>
      </c>
      <c r="Q632" s="54">
        <f t="shared" si="121"/>
        <v>426.31578947368416</v>
      </c>
      <c r="R632" s="54">
        <f t="shared" si="122"/>
        <v>335.94470046082949</v>
      </c>
      <c r="S632" s="55">
        <f t="shared" si="123"/>
        <v>-33.260489934513714</v>
      </c>
      <c r="T632" s="55">
        <f t="shared" si="124"/>
        <v>-33.260489934513771</v>
      </c>
      <c r="U632" t="s">
        <v>228</v>
      </c>
      <c r="V632" t="s">
        <v>237</v>
      </c>
      <c r="W632" t="s">
        <v>309</v>
      </c>
      <c r="X632" s="81">
        <v>44223</v>
      </c>
    </row>
    <row r="633" spans="1:24" ht="15" x14ac:dyDescent="0.25">
      <c r="A633">
        <v>2.5</v>
      </c>
      <c r="B633">
        <v>1.53</v>
      </c>
      <c r="C633" s="20">
        <f t="shared" si="116"/>
        <v>5.3594771241830097E-2</v>
      </c>
      <c r="D633" s="44">
        <f>IF(OR($A633="",$B633=""),"",A633*'MPTO_working_2-way'!$G632)</f>
        <v>2.6339869281045751</v>
      </c>
      <c r="E633" s="46">
        <f>IF(OR($A633="",$B633=""),"",B633*'MPTO_working_2-way'!$G632)</f>
        <v>1.6120000000000001</v>
      </c>
      <c r="F633" s="44">
        <f>IF(OR($A633="",$B633=""),"",'MPTO_working_2-way'!D632)</f>
        <v>2.679509632224168</v>
      </c>
      <c r="G633" s="46">
        <f>IF(OR($A633="",$B633=""),"",'MPTO_working_2-way'!E632)</f>
        <v>1.5954118873826904</v>
      </c>
      <c r="H633" s="44">
        <f>IF(OR($A633="",$B633=""),"",'OddsRatio_working_2-way'!M632)</f>
        <v>2.6823164622761335</v>
      </c>
      <c r="I633" s="44">
        <f>IF(OR($A633="",$B633=""),"",'OddsRatio_working_2-way'!N632)</f>
        <v>1.5944184833375672</v>
      </c>
      <c r="J633" s="44">
        <f>IF('Log_working_2-way'!$D632="","",A633^('Log_working_2-way'!$D632))</f>
        <v>2.7042054709323193</v>
      </c>
      <c r="K633" s="46">
        <f>IF('Log_working_2-way'!$D632="","",B633^('Log_working_2-way'!$D632))</f>
        <v>1.586783704812528</v>
      </c>
      <c r="L633" s="53">
        <f t="shared" si="117"/>
        <v>0.3796526054590571</v>
      </c>
      <c r="M633" s="53">
        <f t="shared" si="118"/>
        <v>0.6203473945409429</v>
      </c>
      <c r="N633" s="54">
        <v>730</v>
      </c>
      <c r="O633" s="54">
        <f t="shared" si="119"/>
        <v>438</v>
      </c>
      <c r="P633" s="54">
        <f t="shared" si="120"/>
        <v>252.87581699346413</v>
      </c>
      <c r="Q633" s="54">
        <f t="shared" si="121"/>
        <v>477.12418300653593</v>
      </c>
      <c r="R633" s="54">
        <f t="shared" si="122"/>
        <v>292</v>
      </c>
      <c r="S633" s="55">
        <f t="shared" si="123"/>
        <v>-39.12418300653593</v>
      </c>
      <c r="T633" s="55">
        <f t="shared" si="124"/>
        <v>-39.124183006535873</v>
      </c>
      <c r="U633" t="s">
        <v>394</v>
      </c>
      <c r="V633" t="s">
        <v>91</v>
      </c>
      <c r="W633" t="s">
        <v>414</v>
      </c>
      <c r="X633" s="81">
        <v>44223</v>
      </c>
    </row>
    <row r="634" spans="1:24" ht="15" x14ac:dyDescent="0.25">
      <c r="A634">
        <v>1.85</v>
      </c>
      <c r="B634">
        <v>1.97</v>
      </c>
      <c r="C634" s="20">
        <f t="shared" si="116"/>
        <v>4.8154753738510081E-2</v>
      </c>
      <c r="D634" s="44">
        <f>IF(OR($A634="",$B634=""),"",A634*'MPTO_working_2-way'!$G633)</f>
        <v>1.9390862944162437</v>
      </c>
      <c r="E634" s="46">
        <f>IF(OR($A634="",$B634=""),"",B634*'MPTO_working_2-way'!$G633)</f>
        <v>2.0648648648648646</v>
      </c>
      <c r="F634" s="44">
        <f>IF(OR($A634="",$B634=""),"",'MPTO_working_2-way'!D633)</f>
        <v>1.9362465134812061</v>
      </c>
      <c r="G634" s="46">
        <f>IF(OR($A634="",$B634=""),"",'MPTO_working_2-way'!E633)</f>
        <v>2.0680947652149242</v>
      </c>
      <c r="H634" s="44">
        <f>IF(OR($A634="",$B634=""),"",'OddsRatio_working_2-way'!M633)</f>
        <v>1.936102910899125</v>
      </c>
      <c r="I634" s="44">
        <f>IF(OR($A634="",$B634=""),"",'OddsRatio_working_2-way'!N633)</f>
        <v>2.0682586159672365</v>
      </c>
      <c r="J634" s="44">
        <f>IF('Log_working_2-way'!$D633="","",A634^('Log_working_2-way'!$D633))</f>
        <v>1.9347965200176827</v>
      </c>
      <c r="K634" s="46">
        <f>IF('Log_working_2-way'!$D633="","",B634^('Log_working_2-way'!$D633))</f>
        <v>2.0697515219465816</v>
      </c>
      <c r="L634" s="53">
        <f t="shared" si="117"/>
        <v>0.51570680628272247</v>
      </c>
      <c r="M634" s="53">
        <f t="shared" si="118"/>
        <v>0.48429319371727753</v>
      </c>
      <c r="N634" s="54">
        <v>731</v>
      </c>
      <c r="O634" s="54">
        <f t="shared" si="119"/>
        <v>335.8648648648649</v>
      </c>
      <c r="P634" s="54">
        <f t="shared" si="120"/>
        <v>359.9340101522842</v>
      </c>
      <c r="Q634" s="54">
        <f t="shared" si="121"/>
        <v>371.06598984771568</v>
      </c>
      <c r="R634" s="54">
        <f t="shared" si="122"/>
        <v>395.1351351351351</v>
      </c>
      <c r="S634" s="55">
        <f t="shared" si="123"/>
        <v>-35.201124982850786</v>
      </c>
      <c r="T634" s="55">
        <f t="shared" si="124"/>
        <v>-35.201124982850899</v>
      </c>
      <c r="U634" t="s">
        <v>92</v>
      </c>
      <c r="V634" t="s">
        <v>407</v>
      </c>
      <c r="W634" t="s">
        <v>414</v>
      </c>
      <c r="X634" s="81">
        <v>44223</v>
      </c>
    </row>
    <row r="635" spans="1:24" ht="15" x14ac:dyDescent="0.25">
      <c r="A635">
        <v>2.57</v>
      </c>
      <c r="B635">
        <v>1.51</v>
      </c>
      <c r="C635" s="20">
        <f t="shared" si="116"/>
        <v>5.1356713994897829E-2</v>
      </c>
      <c r="D635" s="44">
        <f>IF(OR($A635="",$B635=""),"",A635*'MPTO_working_2-way'!$G634)</f>
        <v>2.7019867549668874</v>
      </c>
      <c r="E635" s="46">
        <f>IF(OR($A635="",$B635=""),"",B635*'MPTO_working_2-way'!$G634)</f>
        <v>1.5875486381322956</v>
      </c>
      <c r="F635" s="44">
        <f>IF(OR($A635="",$B635=""),"",'MPTO_working_2-way'!D634)</f>
        <v>2.7515864856241357</v>
      </c>
      <c r="G635" s="46">
        <f>IF(OR($A635="",$B635=""),"",'MPTO_working_2-way'!E634)</f>
        <v>1.5709110045135304</v>
      </c>
      <c r="H635" s="44">
        <f>IF(OR($A635="",$B635=""),"",'OddsRatio_working_2-way'!M634)</f>
        <v>2.7545459163410393</v>
      </c>
      <c r="I635" s="44">
        <f>IF(OR($A635="",$B635=""),"",'OddsRatio_working_2-way'!N634)</f>
        <v>1.5699480365184266</v>
      </c>
      <c r="J635" s="44">
        <f>IF('Log_working_2-way'!$D634="","",A635^('Log_working_2-way'!$D634))</f>
        <v>2.7784279638246185</v>
      </c>
      <c r="K635" s="46">
        <f>IF('Log_working_2-way'!$D634="","",B635^('Log_working_2-way'!$D634))</f>
        <v>1.56229435228041</v>
      </c>
      <c r="L635" s="53">
        <f t="shared" si="117"/>
        <v>0.37009803921568629</v>
      </c>
      <c r="M635" s="53">
        <f t="shared" si="118"/>
        <v>0.62990196078431371</v>
      </c>
      <c r="N635" s="54">
        <v>732</v>
      </c>
      <c r="O635" s="54">
        <f t="shared" si="119"/>
        <v>447.17509727626452</v>
      </c>
      <c r="P635" s="54">
        <f t="shared" si="120"/>
        <v>247.23178807947016</v>
      </c>
      <c r="Q635" s="54">
        <f t="shared" si="121"/>
        <v>484.76821192052984</v>
      </c>
      <c r="R635" s="54">
        <f t="shared" si="122"/>
        <v>284.82490272373542</v>
      </c>
      <c r="S635" s="55">
        <f t="shared" si="123"/>
        <v>-37.593114644265313</v>
      </c>
      <c r="T635" s="55">
        <f t="shared" si="124"/>
        <v>-37.593114644265256</v>
      </c>
      <c r="U635" t="s">
        <v>408</v>
      </c>
      <c r="V635" t="s">
        <v>395</v>
      </c>
      <c r="W635" t="s">
        <v>414</v>
      </c>
      <c r="X635" s="81">
        <v>44223</v>
      </c>
    </row>
    <row r="636" spans="1:24" ht="15" x14ac:dyDescent="0.25">
      <c r="A636">
        <v>1.89</v>
      </c>
      <c r="B636">
        <v>1.93</v>
      </c>
      <c r="C636" s="20">
        <f t="shared" si="116"/>
        <v>4.7235244126436093E-2</v>
      </c>
      <c r="D636" s="44">
        <f>IF(OR($A636="",$B636=""),"",A636*'MPTO_working_2-way'!$G635)</f>
        <v>1.9792746113989641</v>
      </c>
      <c r="E636" s="46">
        <f>IF(OR($A636="",$B636=""),"",B636*'MPTO_working_2-way'!$G635)</f>
        <v>2.0211640211640214</v>
      </c>
      <c r="F636" s="44">
        <f>IF(OR($A636="",$B636=""),"",'MPTO_working_2-way'!D635)</f>
        <v>1.9783062613553166</v>
      </c>
      <c r="G636" s="46">
        <f>IF(OR($A636="",$B636=""),"",'MPTO_working_2-way'!E635)</f>
        <v>2.0221747928042801</v>
      </c>
      <c r="H636" s="44">
        <f>IF(OR($A636="",$B636=""),"",'OddsRatio_working_2-way'!M635)</f>
        <v>1.9782582722940953</v>
      </c>
      <c r="I636" s="44">
        <f>IF(OR($A636="",$B636=""),"",'OddsRatio_working_2-way'!N635)</f>
        <v>2.0222249362174249</v>
      </c>
      <c r="J636" s="44">
        <f>IF('Log_working_2-way'!$D635="","",A636^('Log_working_2-way'!$D635))</f>
        <v>1.9778125435355127</v>
      </c>
      <c r="K636" s="46">
        <f>IF('Log_working_2-way'!$D635="","",B636^('Log_working_2-way'!$D635))</f>
        <v>2.0226909100425914</v>
      </c>
      <c r="L636" s="53">
        <f t="shared" si="117"/>
        <v>0.50523560209424079</v>
      </c>
      <c r="M636" s="53">
        <f t="shared" si="118"/>
        <v>0.4947643979057591</v>
      </c>
      <c r="N636" s="54">
        <v>733</v>
      </c>
      <c r="O636" s="54">
        <f t="shared" si="119"/>
        <v>345.16931216931215</v>
      </c>
      <c r="P636" s="54">
        <f t="shared" si="120"/>
        <v>353.20725388601045</v>
      </c>
      <c r="Q636" s="54">
        <f t="shared" si="121"/>
        <v>379.79274611398966</v>
      </c>
      <c r="R636" s="54">
        <f t="shared" si="122"/>
        <v>387.83068783068791</v>
      </c>
      <c r="S636" s="55">
        <f t="shared" si="123"/>
        <v>-34.623433944677515</v>
      </c>
      <c r="T636" s="55">
        <f t="shared" si="124"/>
        <v>-34.623433944677458</v>
      </c>
      <c r="U636" t="s">
        <v>89</v>
      </c>
      <c r="V636" t="s">
        <v>90</v>
      </c>
      <c r="W636" t="s">
        <v>414</v>
      </c>
      <c r="X636" s="81">
        <v>44223</v>
      </c>
    </row>
    <row r="637" spans="1:24" ht="15" x14ac:dyDescent="0.25">
      <c r="A637">
        <v>2.2400000000000002</v>
      </c>
      <c r="B637">
        <v>1.7</v>
      </c>
      <c r="C637" s="20">
        <f t="shared" si="116"/>
        <v>3.4663865546218364E-2</v>
      </c>
      <c r="D637" s="44">
        <f>IF(OR($A637="",$B637=""),"",A637*'MPTO_working_2-way'!$G636)</f>
        <v>2.3176470588235292</v>
      </c>
      <c r="E637" s="46">
        <f>IF(OR($A637="",$B637=""),"",B637*'MPTO_working_2-way'!$G636)</f>
        <v>1.7589285714285712</v>
      </c>
      <c r="F637" s="44">
        <f>IF(OR($A637="",$B637=""),"",'MPTO_working_2-way'!D636)</f>
        <v>2.3304773561811505</v>
      </c>
      <c r="G637" s="46">
        <f>IF(OR($A637="",$B637=""),"",'MPTO_working_2-way'!E636)</f>
        <v>1.7516099356025756</v>
      </c>
      <c r="H637" s="44">
        <f>IF(OR($A637="",$B637=""),"",'OddsRatio_working_2-way'!M636)</f>
        <v>2.3309502512973848</v>
      </c>
      <c r="I637" s="44">
        <f>IF(OR($A637="",$B637=""),"",'OddsRatio_working_2-way'!N636)</f>
        <v>1.7513428837969105</v>
      </c>
      <c r="J637" s="44">
        <f>IF('Log_working_2-way'!$D636="","",A637^('Log_working_2-way'!$D636))</f>
        <v>2.3368656510313084</v>
      </c>
      <c r="K637" s="46">
        <f>IF('Log_working_2-way'!$D636="","",B637^('Log_working_2-way'!$D636))</f>
        <v>1.7480183212340654</v>
      </c>
      <c r="L637" s="53">
        <f t="shared" si="117"/>
        <v>0.43147208121827418</v>
      </c>
      <c r="M637" s="53">
        <f t="shared" si="118"/>
        <v>0.56852791878172593</v>
      </c>
      <c r="N637" s="54">
        <v>734</v>
      </c>
      <c r="O637" s="54">
        <f t="shared" si="119"/>
        <v>406.32142857142856</v>
      </c>
      <c r="P637" s="54">
        <f t="shared" si="120"/>
        <v>302.23529411764702</v>
      </c>
      <c r="Q637" s="54">
        <f t="shared" si="121"/>
        <v>431.76470588235293</v>
      </c>
      <c r="R637" s="54">
        <f t="shared" si="122"/>
        <v>327.67857142857139</v>
      </c>
      <c r="S637" s="55">
        <f t="shared" si="123"/>
        <v>-25.443277310924373</v>
      </c>
      <c r="T637" s="55">
        <f t="shared" si="124"/>
        <v>-25.443277310924373</v>
      </c>
      <c r="U637" t="s">
        <v>446</v>
      </c>
      <c r="V637" t="s">
        <v>256</v>
      </c>
      <c r="W637" t="s">
        <v>311</v>
      </c>
      <c r="X637" s="81">
        <v>44223</v>
      </c>
    </row>
    <row r="638" spans="1:24" ht="15" x14ac:dyDescent="0.25">
      <c r="A638">
        <v>1.68</v>
      </c>
      <c r="B638">
        <v>2.27</v>
      </c>
      <c r="C638" s="20">
        <f t="shared" si="116"/>
        <v>3.5766729599328695E-2</v>
      </c>
      <c r="D638" s="44">
        <f>IF(OR($A638="",$B638=""),"",A638*'MPTO_working_2-way'!$G637)</f>
        <v>1.7400881057268722</v>
      </c>
      <c r="E638" s="46">
        <f>IF(OR($A638="",$B638=""),"",B638*'MPTO_working_2-way'!$G637)</f>
        <v>2.3511904761904763</v>
      </c>
      <c r="F638" s="44">
        <f>IF(OR($A638="",$B638=""),"",'MPTO_working_2-way'!D637)</f>
        <v>1.7320374239258789</v>
      </c>
      <c r="G638" s="46">
        <f>IF(OR($A638="",$B638=""),"",'MPTO_working_2-way'!E637)</f>
        <v>2.3660503784588656</v>
      </c>
      <c r="H638" s="44">
        <f>IF(OR($A638="",$B638=""),"",'OddsRatio_working_2-way'!M637)</f>
        <v>1.7317329231804059</v>
      </c>
      <c r="I638" s="44">
        <f>IF(OR($A638="",$B638=""),"",'OddsRatio_working_2-way'!N637)</f>
        <v>2.3666188418222287</v>
      </c>
      <c r="J638" s="44">
        <f>IF('Log_working_2-way'!$D637="","",A638^('Log_working_2-way'!$D637))</f>
        <v>1.72807279838637</v>
      </c>
      <c r="K638" s="46">
        <f>IF('Log_working_2-way'!$D637="","",B638^('Log_working_2-way'!$D637))</f>
        <v>2.37348902776783</v>
      </c>
      <c r="L638" s="53">
        <f t="shared" si="117"/>
        <v>0.57468354430379742</v>
      </c>
      <c r="M638" s="53">
        <f t="shared" si="118"/>
        <v>0.42531645569620252</v>
      </c>
      <c r="N638" s="54">
        <v>735</v>
      </c>
      <c r="O638" s="54">
        <f t="shared" si="119"/>
        <v>297.49999999999994</v>
      </c>
      <c r="P638" s="54">
        <f t="shared" si="120"/>
        <v>411.21145374449338</v>
      </c>
      <c r="Q638" s="54">
        <f t="shared" si="121"/>
        <v>323.78854625550662</v>
      </c>
      <c r="R638" s="54">
        <f t="shared" si="122"/>
        <v>437.5</v>
      </c>
      <c r="S638" s="55">
        <f t="shared" si="123"/>
        <v>-26.288546255506674</v>
      </c>
      <c r="T638" s="55">
        <f t="shared" si="124"/>
        <v>-26.288546255506617</v>
      </c>
      <c r="U638" t="s">
        <v>296</v>
      </c>
      <c r="V638" t="s">
        <v>263</v>
      </c>
      <c r="W638" t="s">
        <v>312</v>
      </c>
      <c r="X638" s="81">
        <v>44223</v>
      </c>
    </row>
    <row r="639" spans="1:24" ht="15" x14ac:dyDescent="0.25">
      <c r="A639">
        <v>1.57</v>
      </c>
      <c r="B639">
        <v>2.52</v>
      </c>
      <c r="C639" s="20">
        <f t="shared" si="116"/>
        <v>3.3768071984632497E-2</v>
      </c>
      <c r="D639" s="44">
        <f>IF(OR($A639="",$B639=""),"",A639*'MPTO_working_2-way'!$G638)</f>
        <v>1.623015873015873</v>
      </c>
      <c r="E639" s="46">
        <f>IF(OR($A639="",$B639=""),"",B639*'MPTO_working_2-way'!$G638)</f>
        <v>2.605095541401274</v>
      </c>
      <c r="F639" s="44">
        <f>IF(OR($A639="",$B639=""),"",'MPTO_working_2-way'!D638)</f>
        <v>1.6127506929724442</v>
      </c>
      <c r="G639" s="46">
        <f>IF(OR($A639="",$B639=""),"",'MPTO_working_2-way'!E638)</f>
        <v>2.6319850984566258</v>
      </c>
      <c r="H639" s="44">
        <f>IF(OR($A639="",$B639=""),"",'OddsRatio_working_2-way'!M638)</f>
        <v>1.6123724356957947</v>
      </c>
      <c r="I639" s="44">
        <f>IF(OR($A639="",$B639=""),"",'OddsRatio_working_2-way'!N638)</f>
        <v>2.6329931618554516</v>
      </c>
      <c r="J639" s="44">
        <f>IF('Log_working_2-way'!$D638="","",A639^('Log_working_2-way'!$D638))</f>
        <v>1.6076994389518999</v>
      </c>
      <c r="K639" s="46">
        <f>IF('Log_working_2-way'!$D638="","",B639^('Log_working_2-way'!$D638))</f>
        <v>2.6455503097461972</v>
      </c>
      <c r="L639" s="53">
        <f t="shared" si="117"/>
        <v>0.61613691931540338</v>
      </c>
      <c r="M639" s="53">
        <f t="shared" si="118"/>
        <v>0.38386308068459657</v>
      </c>
      <c r="N639" s="54">
        <v>736</v>
      </c>
      <c r="O639" s="54">
        <f t="shared" si="119"/>
        <v>267.21019108280251</v>
      </c>
      <c r="P639" s="54">
        <f t="shared" si="120"/>
        <v>443.93650793650795</v>
      </c>
      <c r="Q639" s="54">
        <f t="shared" si="121"/>
        <v>292.06349206349205</v>
      </c>
      <c r="R639" s="54">
        <f t="shared" si="122"/>
        <v>468.78980891719743</v>
      </c>
      <c r="S639" s="55">
        <f t="shared" si="123"/>
        <v>-24.853300980689539</v>
      </c>
      <c r="T639" s="55">
        <f t="shared" si="124"/>
        <v>-24.853300980689482</v>
      </c>
      <c r="U639" t="s">
        <v>259</v>
      </c>
      <c r="V639" t="s">
        <v>290</v>
      </c>
      <c r="W639" t="s">
        <v>312</v>
      </c>
      <c r="X639" s="81">
        <v>44223</v>
      </c>
    </row>
    <row r="640" spans="1:24" ht="15" x14ac:dyDescent="0.25">
      <c r="A640">
        <v>1.78</v>
      </c>
      <c r="B640">
        <v>2.12</v>
      </c>
      <c r="C640" s="20">
        <f t="shared" si="116"/>
        <v>3.3495866016535869E-2</v>
      </c>
      <c r="D640" s="44">
        <f>IF(OR($A640="",$B640=""),"",A640*'MPTO_working_2-way'!$G639)</f>
        <v>1.8396226415094339</v>
      </c>
      <c r="E640" s="46">
        <f>IF(OR($A640="",$B640=""),"",B640*'MPTO_working_2-way'!$G639)</f>
        <v>2.191011235955056</v>
      </c>
      <c r="F640" s="44">
        <f>IF(OR($A640="",$B640=""),"",'MPTO_working_2-way'!D639)</f>
        <v>1.8346946713341112</v>
      </c>
      <c r="G640" s="46">
        <f>IF(OR($A640="",$B640=""),"",'MPTO_working_2-way'!E639)</f>
        <v>2.1980428704566637</v>
      </c>
      <c r="H640" s="44">
        <f>IF(OR($A640="",$B640=""),"",'OddsRatio_working_2-way'!M639)</f>
        <v>1.83452296039628</v>
      </c>
      <c r="I640" s="44">
        <f>IF(OR($A640="",$B640=""),"",'OddsRatio_working_2-way'!N639)</f>
        <v>2.1982893790305562</v>
      </c>
      <c r="J640" s="44">
        <f>IF('Log_working_2-way'!$D639="","",A640^('Log_working_2-way'!$D639))</f>
        <v>1.8322858584832242</v>
      </c>
      <c r="K640" s="46">
        <f>IF('Log_working_2-way'!$D639="","",B640^('Log_working_2-way'!$D639))</f>
        <v>2.2015102621380289</v>
      </c>
      <c r="L640" s="53">
        <f t="shared" si="117"/>
        <v>0.54358974358974366</v>
      </c>
      <c r="M640" s="53">
        <f t="shared" si="118"/>
        <v>0.45641025641025645</v>
      </c>
      <c r="N640" s="54">
        <v>737</v>
      </c>
      <c r="O640" s="54">
        <f t="shared" si="119"/>
        <v>322.9550561797754</v>
      </c>
      <c r="P640" s="54">
        <f t="shared" si="120"/>
        <v>389.35849056603774</v>
      </c>
      <c r="Q640" s="54">
        <f t="shared" si="121"/>
        <v>347.64150943396226</v>
      </c>
      <c r="R640" s="54">
        <f t="shared" si="122"/>
        <v>414.04494382022477</v>
      </c>
      <c r="S640" s="55">
        <f t="shared" si="123"/>
        <v>-24.686453254186858</v>
      </c>
      <c r="T640" s="55">
        <f t="shared" si="124"/>
        <v>-24.686453254187029</v>
      </c>
      <c r="U640" t="s">
        <v>261</v>
      </c>
      <c r="V640" t="s">
        <v>264</v>
      </c>
      <c r="W640" t="s">
        <v>312</v>
      </c>
      <c r="X640" s="81">
        <v>44223</v>
      </c>
    </row>
    <row r="641" spans="1:24" ht="15" x14ac:dyDescent="0.25">
      <c r="A641">
        <v>1.57</v>
      </c>
      <c r="B641">
        <v>2.5</v>
      </c>
      <c r="C641" s="20">
        <f t="shared" si="116"/>
        <v>3.6942675159235661E-2</v>
      </c>
      <c r="D641" s="44">
        <f>IF(OR($A641="",$B641=""),"",A641*'MPTO_working_2-way'!$G640)</f>
        <v>1.6280000000000001</v>
      </c>
      <c r="E641" s="46">
        <f>IF(OR($A641="",$B641=""),"",B641*'MPTO_working_2-way'!$G640)</f>
        <v>2.5923566878980893</v>
      </c>
      <c r="F641" s="44">
        <f>IF(OR($A641="",$B641=""),"",'MPTO_working_2-way'!D640)</f>
        <v>1.6168898043254378</v>
      </c>
      <c r="G641" s="46">
        <f>IF(OR($A641="",$B641=""),"",'MPTO_working_2-way'!E640)</f>
        <v>2.621035058430718</v>
      </c>
      <c r="H641" s="44">
        <f>IF(OR($A641="",$B641=""),"",'OddsRatio_working_2-way'!M640)</f>
        <v>1.6164414002968981</v>
      </c>
      <c r="I641" s="44">
        <f>IF(OR($A641="",$B641=""),"",'OddsRatio_working_2-way'!N640)</f>
        <v>2.6222142113076257</v>
      </c>
      <c r="J641" s="44">
        <f>IF('Log_working_2-way'!$D640="","",A641^('Log_working_2-way'!$D640))</f>
        <v>1.6113758926152844</v>
      </c>
      <c r="K641" s="46">
        <f>IF('Log_working_2-way'!$D640="","",B641^('Log_working_2-way'!$D640))</f>
        <v>2.6356549417120103</v>
      </c>
      <c r="L641" s="53">
        <f t="shared" si="117"/>
        <v>0.61425061425061422</v>
      </c>
      <c r="M641" s="53">
        <f t="shared" si="118"/>
        <v>0.38574938574938572</v>
      </c>
      <c r="N641" s="54">
        <v>738</v>
      </c>
      <c r="O641" s="54">
        <f t="shared" si="119"/>
        <v>267.93630573248413</v>
      </c>
      <c r="P641" s="54">
        <f t="shared" si="120"/>
        <v>442.8</v>
      </c>
      <c r="Q641" s="54">
        <f t="shared" si="121"/>
        <v>295.2</v>
      </c>
      <c r="R641" s="54">
        <f t="shared" si="122"/>
        <v>470.06369426751593</v>
      </c>
      <c r="S641" s="55">
        <f t="shared" si="123"/>
        <v>-27.263694267515859</v>
      </c>
      <c r="T641" s="55">
        <f t="shared" si="124"/>
        <v>-27.263694267515916</v>
      </c>
      <c r="U641" t="s">
        <v>294</v>
      </c>
      <c r="V641" t="s">
        <v>291</v>
      </c>
      <c r="W641" t="s">
        <v>312</v>
      </c>
      <c r="X641" s="81">
        <v>44223</v>
      </c>
    </row>
    <row r="642" spans="1:24" ht="15" x14ac:dyDescent="0.25">
      <c r="A642">
        <v>2.2400000000000002</v>
      </c>
      <c r="B642">
        <v>1.7</v>
      </c>
      <c r="C642" s="20">
        <f t="shared" si="116"/>
        <v>3.4663865546218364E-2</v>
      </c>
      <c r="D642" s="44">
        <f>IF(OR($A642="",$B642=""),"",A642*'MPTO_working_2-way'!$G641)</f>
        <v>2.3176470588235292</v>
      </c>
      <c r="E642" s="46">
        <f>IF(OR($A642="",$B642=""),"",B642*'MPTO_working_2-way'!$G641)</f>
        <v>1.7589285714285712</v>
      </c>
      <c r="F642" s="44">
        <f>IF(OR($A642="",$B642=""),"",'MPTO_working_2-way'!D641)</f>
        <v>2.3304773561811505</v>
      </c>
      <c r="G642" s="46">
        <f>IF(OR($A642="",$B642=""),"",'MPTO_working_2-way'!E641)</f>
        <v>1.7516099356025756</v>
      </c>
      <c r="H642" s="44">
        <f>IF(OR($A642="",$B642=""),"",'OddsRatio_working_2-way'!M641)</f>
        <v>2.3309502512973848</v>
      </c>
      <c r="I642" s="44">
        <f>IF(OR($A642="",$B642=""),"",'OddsRatio_working_2-way'!N641)</f>
        <v>1.7513428837969105</v>
      </c>
      <c r="J642" s="44">
        <f>IF('Log_working_2-way'!$D641="","",A642^('Log_working_2-way'!$D641))</f>
        <v>2.3368656510313084</v>
      </c>
      <c r="K642" s="46">
        <f>IF('Log_working_2-way'!$D641="","",B642^('Log_working_2-way'!$D641))</f>
        <v>1.7480183212340654</v>
      </c>
      <c r="L642" s="53">
        <f t="shared" si="117"/>
        <v>0.43147208121827418</v>
      </c>
      <c r="M642" s="53">
        <f t="shared" si="118"/>
        <v>0.56852791878172593</v>
      </c>
      <c r="N642" s="54">
        <v>739</v>
      </c>
      <c r="O642" s="54">
        <f t="shared" si="119"/>
        <v>409.08928571428572</v>
      </c>
      <c r="P642" s="54">
        <f t="shared" si="120"/>
        <v>304.29411764705878</v>
      </c>
      <c r="Q642" s="54">
        <f t="shared" si="121"/>
        <v>434.70588235294122</v>
      </c>
      <c r="R642" s="54">
        <f t="shared" si="122"/>
        <v>329.91071428571428</v>
      </c>
      <c r="S642" s="55">
        <f t="shared" si="123"/>
        <v>-25.616596638655494</v>
      </c>
      <c r="T642" s="55">
        <f t="shared" si="124"/>
        <v>-25.616596638655494</v>
      </c>
      <c r="U642" t="s">
        <v>272</v>
      </c>
      <c r="V642" t="s">
        <v>269</v>
      </c>
      <c r="W642" t="s">
        <v>314</v>
      </c>
      <c r="X642" s="81">
        <v>44223</v>
      </c>
    </row>
    <row r="643" spans="1:24" ht="15" x14ac:dyDescent="0.25">
      <c r="A643">
        <v>2.15</v>
      </c>
      <c r="B643">
        <v>1.75</v>
      </c>
      <c r="C643" s="20">
        <f t="shared" si="116"/>
        <v>3.6544850498338777E-2</v>
      </c>
      <c r="D643" s="44">
        <f>IF(OR($A643="",$B643=""),"",A643*'MPTO_working_2-way'!$G642)</f>
        <v>2.2285714285714282</v>
      </c>
      <c r="E643" s="46">
        <f>IF(OR($A643="",$B643=""),"",B643*'MPTO_working_2-way'!$G642)</f>
        <v>1.8139534883720929</v>
      </c>
      <c r="F643" s="44">
        <f>IF(OR($A643="",$B643=""),"",'MPTO_working_2-way'!D642)</f>
        <v>2.2379182156133823</v>
      </c>
      <c r="G643" s="46">
        <f>IF(OR($A643="",$B643=""),"",'MPTO_working_2-way'!E642)</f>
        <v>1.8078078078078077</v>
      </c>
      <c r="H643" s="44">
        <f>IF(OR($A643="",$B643=""),"",'OddsRatio_working_2-way'!M642)</f>
        <v>2.2382783747337802</v>
      </c>
      <c r="I643" s="44">
        <f>IF(OR($A643="",$B643=""),"",'OddsRatio_working_2-way'!N642)</f>
        <v>1.8075728530872484</v>
      </c>
      <c r="J643" s="44">
        <f>IF('Log_working_2-way'!$D642="","",A643^('Log_working_2-way'!$D642))</f>
        <v>2.2425796542182517</v>
      </c>
      <c r="K643" s="46">
        <f>IF('Log_working_2-way'!$D642="","",B643^('Log_working_2-way'!$D642))</f>
        <v>1.8047773811563292</v>
      </c>
      <c r="L643" s="53">
        <f t="shared" si="117"/>
        <v>0.44871794871794879</v>
      </c>
      <c r="M643" s="53">
        <f t="shared" si="118"/>
        <v>0.55128205128205132</v>
      </c>
      <c r="N643" s="54">
        <v>740</v>
      </c>
      <c r="O643" s="54">
        <f t="shared" si="119"/>
        <v>395.81395348837208</v>
      </c>
      <c r="P643" s="54">
        <f t="shared" si="120"/>
        <v>317.14285714285711</v>
      </c>
      <c r="Q643" s="54">
        <f t="shared" si="121"/>
        <v>422.85714285714283</v>
      </c>
      <c r="R643" s="54">
        <f t="shared" si="122"/>
        <v>344.18604651162792</v>
      </c>
      <c r="S643" s="55">
        <f t="shared" si="123"/>
        <v>-27.043189368770754</v>
      </c>
      <c r="T643" s="55">
        <f t="shared" si="124"/>
        <v>-27.043189368770811</v>
      </c>
      <c r="U643" t="s">
        <v>267</v>
      </c>
      <c r="V643" t="s">
        <v>266</v>
      </c>
      <c r="W643" t="s">
        <v>314</v>
      </c>
      <c r="X643" s="81">
        <v>44223</v>
      </c>
    </row>
    <row r="644" spans="1:24" ht="15" x14ac:dyDescent="0.25">
      <c r="A644">
        <v>2.39</v>
      </c>
      <c r="B644">
        <v>1.63</v>
      </c>
      <c r="C644" s="20">
        <f t="shared" si="116"/>
        <v>3.19069743563416E-2</v>
      </c>
      <c r="D644" s="44">
        <f>IF(OR($A644="",$B644=""),"",A644*'MPTO_working_2-way'!$G643)</f>
        <v>2.4662576687116564</v>
      </c>
      <c r="E644" s="46">
        <f>IF(OR($A644="",$B644=""),"",B644*'MPTO_working_2-way'!$G643)</f>
        <v>1.6820083682008367</v>
      </c>
      <c r="F644" s="44">
        <f>IF(OR($A644="",$B644=""),"",'MPTO_working_2-way'!D643)</f>
        <v>2.4847402493861024</v>
      </c>
      <c r="G644" s="46">
        <f>IF(OR($A644="",$B644=""),"",'MPTO_working_2-way'!E643)</f>
        <v>1.6735184827201064</v>
      </c>
      <c r="H644" s="44">
        <f>IF(OR($A644="",$B644=""),"",'OddsRatio_working_2-way'!M643)</f>
        <v>2.4853784724268779</v>
      </c>
      <c r="I644" s="44">
        <f>IF(OR($A644="",$B644=""),"",'OddsRatio_working_2-way'!N643)</f>
        <v>1.6732290918193764</v>
      </c>
      <c r="J644" s="44">
        <f>IF('Log_working_2-way'!$D643="","",A644^('Log_working_2-way'!$D643))</f>
        <v>2.4939306210789667</v>
      </c>
      <c r="K644" s="46">
        <f>IF('Log_working_2-way'!$D643="","",B644^('Log_working_2-way'!$D643))</f>
        <v>1.6693751275261461</v>
      </c>
      <c r="L644" s="53">
        <f t="shared" si="117"/>
        <v>0.40547263681592038</v>
      </c>
      <c r="M644" s="53">
        <f t="shared" si="118"/>
        <v>0.59452736318407962</v>
      </c>
      <c r="N644" s="54">
        <v>741</v>
      </c>
      <c r="O644" s="54">
        <f t="shared" si="119"/>
        <v>430.95815899581589</v>
      </c>
      <c r="P644" s="54">
        <f t="shared" si="120"/>
        <v>286.39877300613495</v>
      </c>
      <c r="Q644" s="54">
        <f t="shared" si="121"/>
        <v>454.60122699386505</v>
      </c>
      <c r="R644" s="54">
        <f t="shared" si="122"/>
        <v>310.04184100418411</v>
      </c>
      <c r="S644" s="55">
        <f t="shared" si="123"/>
        <v>-23.643067998049162</v>
      </c>
      <c r="T644" s="55">
        <f t="shared" si="124"/>
        <v>-23.643067998049162</v>
      </c>
      <c r="U644" t="s">
        <v>270</v>
      </c>
      <c r="V644" t="s">
        <v>299</v>
      </c>
      <c r="W644" t="s">
        <v>314</v>
      </c>
      <c r="X644" s="81">
        <v>44223</v>
      </c>
    </row>
    <row r="645" spans="1:24" ht="15" x14ac:dyDescent="0.25">
      <c r="A645">
        <v>1.35</v>
      </c>
      <c r="B645">
        <v>3.31</v>
      </c>
      <c r="C645" s="20">
        <f t="shared" si="116"/>
        <v>4.285554436611827E-2</v>
      </c>
      <c r="D645" s="44">
        <f>IF(OR($A645="",$B645=""),"",A645*'MPTO_working_2-way'!$G644)</f>
        <v>1.4078549848942599</v>
      </c>
      <c r="E645" s="46">
        <f>IF(OR($A645="",$B645=""),"",B645*'MPTO_working_2-way'!$G644)</f>
        <v>3.4518518518518517</v>
      </c>
      <c r="F645" s="44">
        <f>IF(OR($A645="",$B645=""),"",'MPTO_working_2-way'!D644)</f>
        <v>1.3902154468382983</v>
      </c>
      <c r="G645" s="46">
        <f>IF(OR($A645="",$B645=""),"",'MPTO_working_2-way'!E644)</f>
        <v>3.5626868646601548</v>
      </c>
      <c r="H645" s="44">
        <f>IF(OR($A645="",$B645=""),"",'OddsRatio_working_2-way'!M644)</f>
        <v>1.3892494720807615</v>
      </c>
      <c r="I645" s="44">
        <f>IF(OR($A645="",$B645=""),"",'OddsRatio_working_2-way'!N644)</f>
        <v>3.5690465157330253</v>
      </c>
      <c r="J645" s="44">
        <f>IF('Log_working_2-way'!$D644="","",A645^('Log_working_2-way'!$D644))</f>
        <v>1.3810553387759579</v>
      </c>
      <c r="K645" s="46">
        <f>IF('Log_working_2-way'!$D644="","",B645^('Log_working_2-way'!$D644))</f>
        <v>3.6242907479149395</v>
      </c>
      <c r="L645" s="53">
        <f t="shared" si="117"/>
        <v>0.71030042918454939</v>
      </c>
      <c r="M645" s="53">
        <f t="shared" si="118"/>
        <v>0.28969957081545067</v>
      </c>
      <c r="N645" s="54">
        <v>742</v>
      </c>
      <c r="O645" s="54">
        <f t="shared" si="119"/>
        <v>192.37037037037038</v>
      </c>
      <c r="P645" s="54">
        <f t="shared" si="120"/>
        <v>517.83081570996978</v>
      </c>
      <c r="Q645" s="54">
        <f t="shared" si="121"/>
        <v>224.16918429003019</v>
      </c>
      <c r="R645" s="54">
        <f t="shared" si="122"/>
        <v>549.62962962962956</v>
      </c>
      <c r="S645" s="55">
        <f t="shared" si="123"/>
        <v>-31.798813919659807</v>
      </c>
      <c r="T645" s="55">
        <f t="shared" si="124"/>
        <v>-31.798813919659779</v>
      </c>
      <c r="U645" t="s">
        <v>303</v>
      </c>
      <c r="V645" t="s">
        <v>268</v>
      </c>
      <c r="W645" t="s">
        <v>314</v>
      </c>
      <c r="X645" s="81">
        <v>44223</v>
      </c>
    </row>
    <row r="646" spans="1:24" ht="15" x14ac:dyDescent="0.25">
      <c r="A646">
        <v>1.66</v>
      </c>
      <c r="B646">
        <v>2.3199999999999998</v>
      </c>
      <c r="C646" s="20">
        <f t="shared" si="116"/>
        <v>3.3444121312837582E-2</v>
      </c>
      <c r="D646" s="44">
        <f>IF(OR($A646="",$B646=""),"",A646*'MPTO_working_2-way'!$G645)</f>
        <v>1.7155172413793103</v>
      </c>
      <c r="E646" s="46">
        <f>IF(OR($A646="",$B646=""),"",B646*'MPTO_working_2-way'!$G645)</f>
        <v>2.3975903614457832</v>
      </c>
      <c r="F646" s="44">
        <f>IF(OR($A646="",$B646=""),"",'MPTO_working_2-way'!D645)</f>
        <v>1.707394928178755</v>
      </c>
      <c r="G646" s="46">
        <f>IF(OR($A646="",$B646=""),"",'MPTO_working_2-way'!E645)</f>
        <v>2.4136375031336175</v>
      </c>
      <c r="H646" s="44">
        <f>IF(OR($A646="",$B646=""),"",'OddsRatio_working_2-way'!M645)</f>
        <v>1.7071067811865479</v>
      </c>
      <c r="I646" s="44">
        <f>IF(OR($A646="",$B646=""),"",'OddsRatio_working_2-way'!N645)</f>
        <v>2.4142135623730954</v>
      </c>
      <c r="J646" s="44">
        <f>IF('Log_working_2-way'!$D645="","",A646^('Log_working_2-way'!$D645))</f>
        <v>1.7034185347793582</v>
      </c>
      <c r="K646" s="46">
        <f>IF('Log_working_2-way'!$D645="","",B646^('Log_working_2-way'!$D645))</f>
        <v>2.4216287324780335</v>
      </c>
      <c r="L646" s="53">
        <f t="shared" si="117"/>
        <v>0.58291457286432158</v>
      </c>
      <c r="M646" s="53">
        <f t="shared" si="118"/>
        <v>0.41708542713567837</v>
      </c>
      <c r="N646" s="54">
        <v>743</v>
      </c>
      <c r="O646" s="54">
        <f t="shared" si="119"/>
        <v>295.40963855421683</v>
      </c>
      <c r="P646" s="54">
        <f t="shared" si="120"/>
        <v>422.74137931034483</v>
      </c>
      <c r="Q646" s="54">
        <f t="shared" si="121"/>
        <v>320.25862068965517</v>
      </c>
      <c r="R646" s="54">
        <f t="shared" si="122"/>
        <v>447.59036144578317</v>
      </c>
      <c r="S646" s="55">
        <f t="shared" si="123"/>
        <v>-24.848982135438348</v>
      </c>
      <c r="T646" s="55">
        <f t="shared" si="124"/>
        <v>-24.848982135438348</v>
      </c>
      <c r="U646" t="s">
        <v>271</v>
      </c>
      <c r="V646" t="s">
        <v>265</v>
      </c>
      <c r="W646" t="s">
        <v>314</v>
      </c>
      <c r="X646" s="81">
        <v>44223</v>
      </c>
    </row>
    <row r="647" spans="1:24" ht="15" x14ac:dyDescent="0.25">
      <c r="A647">
        <v>2.2599999999999998</v>
      </c>
      <c r="B647">
        <v>1.69</v>
      </c>
      <c r="C647" s="20">
        <f t="shared" si="116"/>
        <v>3.4193852437555794E-2</v>
      </c>
      <c r="D647" s="44">
        <f>IF(OR($A647="",$B647=""),"",A647*'MPTO_working_2-way'!$G646)</f>
        <v>2.3372781065088759</v>
      </c>
      <c r="E647" s="46">
        <f>IF(OR($A647="",$B647=""),"",B647*'MPTO_working_2-way'!$G646)</f>
        <v>1.7477876106194692</v>
      </c>
      <c r="F647" s="44">
        <f>IF(OR($A647="",$B647=""),"",'MPTO_working_2-way'!D646)</f>
        <v>2.3508340001231001</v>
      </c>
      <c r="G647" s="46">
        <f>IF(OR($A647="",$B647=""),"",'MPTO_working_2-way'!E646)</f>
        <v>1.740283410033262</v>
      </c>
      <c r="H647" s="44">
        <f>IF(OR($A647="",$B647=""),"",'OddsRatio_working_2-way'!M646)</f>
        <v>2.351327849384353</v>
      </c>
      <c r="I647" s="44">
        <f>IF(OR($A647="",$B647=""),"",'OddsRatio_working_2-way'!N646)</f>
        <v>1.7400128699009547</v>
      </c>
      <c r="J647" s="44">
        <f>IF('Log_working_2-way'!$D646="","",A647^('Log_working_2-way'!$D646))</f>
        <v>2.3575800032398484</v>
      </c>
      <c r="K647" s="46">
        <f>IF('Log_working_2-way'!$D646="","",B647^('Log_working_2-way'!$D646))</f>
        <v>1.7366048392090647</v>
      </c>
      <c r="L647" s="53">
        <f t="shared" si="117"/>
        <v>0.42784810126582273</v>
      </c>
      <c r="M647" s="53">
        <f t="shared" si="118"/>
        <v>0.57215189873417716</v>
      </c>
      <c r="N647" s="54">
        <v>744</v>
      </c>
      <c r="O647" s="54">
        <f t="shared" si="119"/>
        <v>414.7964601769911</v>
      </c>
      <c r="P647" s="54">
        <f t="shared" si="120"/>
        <v>303.76331360946739</v>
      </c>
      <c r="Q647" s="54">
        <f t="shared" si="121"/>
        <v>440.23668639053255</v>
      </c>
      <c r="R647" s="54">
        <f t="shared" si="122"/>
        <v>329.20353982300884</v>
      </c>
      <c r="S647" s="55">
        <f t="shared" si="123"/>
        <v>-25.44022621354145</v>
      </c>
      <c r="T647" s="55">
        <f t="shared" si="124"/>
        <v>-25.44022621354145</v>
      </c>
      <c r="U647" t="s">
        <v>304</v>
      </c>
      <c r="V647" t="s">
        <v>298</v>
      </c>
      <c r="W647" t="s">
        <v>314</v>
      </c>
      <c r="X647" s="81">
        <v>44223</v>
      </c>
    </row>
    <row r="648" spans="1:24" ht="15" x14ac:dyDescent="0.25">
      <c r="A648">
        <v>1.83</v>
      </c>
      <c r="B648">
        <v>2.0299999999999998</v>
      </c>
      <c r="C648" s="20">
        <f t="shared" si="116"/>
        <v>3.9058924870117639E-2</v>
      </c>
      <c r="D648" s="44">
        <f>IF(OR($A648="",$B648=""),"",A648*'MPTO_working_2-way'!$G647)</f>
        <v>1.9014778325123154</v>
      </c>
      <c r="E648" s="46">
        <f>IF(OR($A648="",$B648=""),"",B648*'MPTO_working_2-way'!$G647)</f>
        <v>2.1092896174863385</v>
      </c>
      <c r="F648" s="44">
        <f>IF(OR($A648="",$B648=""),"",'MPTO_working_2-way'!D647)</f>
        <v>1.8978262535441519</v>
      </c>
      <c r="G648" s="46">
        <f>IF(OR($A648="",$B648=""),"",'MPTO_working_2-way'!E647)</f>
        <v>2.1138012461236451</v>
      </c>
      <c r="H648" s="44">
        <f>IF(OR($A648="",$B648=""),"",'OddsRatio_working_2-way'!M647)</f>
        <v>1.8976776942301987</v>
      </c>
      <c r="I648" s="44">
        <f>IF(OR($A648="",$B648=""),"",'OddsRatio_working_2-way'!N647)</f>
        <v>2.113985572357957</v>
      </c>
      <c r="J648" s="44">
        <f>IF('Log_working_2-way'!$D647="","",A648^('Log_working_2-way'!$D647))</f>
        <v>1.8960116450582052</v>
      </c>
      <c r="K648" s="46">
        <f>IF('Log_working_2-way'!$D647="","",B648^('Log_working_2-way'!$D647))</f>
        <v>2.1160569234955591</v>
      </c>
      <c r="L648" s="53">
        <f t="shared" si="117"/>
        <v>0.52590673575129532</v>
      </c>
      <c r="M648" s="53">
        <f t="shared" si="118"/>
        <v>0.47409326424870474</v>
      </c>
      <c r="N648" s="54">
        <v>745</v>
      </c>
      <c r="O648" s="54">
        <f t="shared" si="119"/>
        <v>337.89617486338801</v>
      </c>
      <c r="P648" s="54">
        <f t="shared" si="120"/>
        <v>378.00492610837438</v>
      </c>
      <c r="Q648" s="54">
        <f t="shared" si="121"/>
        <v>366.99507389162568</v>
      </c>
      <c r="R648" s="54">
        <f t="shared" si="122"/>
        <v>407.10382513661199</v>
      </c>
      <c r="S648" s="55">
        <f t="shared" si="123"/>
        <v>-29.098899028237668</v>
      </c>
      <c r="T648" s="55">
        <f t="shared" si="124"/>
        <v>-29.098899028237611</v>
      </c>
      <c r="U648" t="s">
        <v>450</v>
      </c>
      <c r="V648" t="s">
        <v>491</v>
      </c>
      <c r="W648" t="s">
        <v>500</v>
      </c>
      <c r="X648" s="81">
        <v>44223</v>
      </c>
    </row>
    <row r="649" spans="1:24" ht="15" x14ac:dyDescent="0.25">
      <c r="A649">
        <v>1.65</v>
      </c>
      <c r="B649">
        <v>2.2999999999999998</v>
      </c>
      <c r="C649" s="20">
        <f t="shared" si="116"/>
        <v>4.0843214756258295E-2</v>
      </c>
      <c r="D649" s="44">
        <f>IF(OR($A649="",$B649=""),"",A649*'MPTO_working_2-way'!$G648)</f>
        <v>1.7173913043478262</v>
      </c>
      <c r="E649" s="46">
        <f>IF(OR($A649="",$B649=""),"",B649*'MPTO_working_2-way'!$G648)</f>
        <v>2.393939393939394</v>
      </c>
      <c r="F649" s="44">
        <f>IF(OR($A649="",$B649=""),"",'MPTO_working_2-way'!D648)</f>
        <v>1.7075365579302588</v>
      </c>
      <c r="G649" s="46">
        <f>IF(OR($A649="",$B649=""),"",'MPTO_working_2-way'!E648)</f>
        <v>2.4133545310015898</v>
      </c>
      <c r="H649" s="44">
        <f>IF(OR($A649="",$B649=""),"",'OddsRatio_working_2-way'!M648)</f>
        <v>1.7071067811865481</v>
      </c>
      <c r="I649" s="44">
        <f>IF(OR($A649="",$B649=""),"",'OddsRatio_working_2-way'!N648)</f>
        <v>2.4142135623730949</v>
      </c>
      <c r="J649" s="44">
        <f>IF('Log_working_2-way'!$D648="","",A649^('Log_working_2-way'!$D648))</f>
        <v>1.7026112839208782</v>
      </c>
      <c r="K649" s="46">
        <f>IF('Log_working_2-way'!$D648="","",B649^('Log_working_2-way'!$D648))</f>
        <v>2.4232620837218128</v>
      </c>
      <c r="L649" s="53">
        <f t="shared" si="117"/>
        <v>0.58227848101265822</v>
      </c>
      <c r="M649" s="53">
        <f t="shared" si="118"/>
        <v>0.41772151898734178</v>
      </c>
      <c r="N649" s="54">
        <v>746</v>
      </c>
      <c r="O649" s="54">
        <f t="shared" si="119"/>
        <v>293.87878787878782</v>
      </c>
      <c r="P649" s="54">
        <f t="shared" si="120"/>
        <v>421.6521739130435</v>
      </c>
      <c r="Q649" s="54">
        <f t="shared" si="121"/>
        <v>324.34782608695656</v>
      </c>
      <c r="R649" s="54">
        <f t="shared" si="122"/>
        <v>452.12121212121212</v>
      </c>
      <c r="S649" s="55">
        <f t="shared" si="123"/>
        <v>-30.46903820816874</v>
      </c>
      <c r="T649" s="55">
        <f t="shared" si="124"/>
        <v>-30.469038208168627</v>
      </c>
      <c r="U649" t="s">
        <v>329</v>
      </c>
      <c r="V649" t="s">
        <v>383</v>
      </c>
      <c r="W649" t="s">
        <v>413</v>
      </c>
      <c r="X649" s="81">
        <v>44224</v>
      </c>
    </row>
    <row r="650" spans="1:24" ht="15" x14ac:dyDescent="0.25">
      <c r="A650">
        <v>1.77</v>
      </c>
      <c r="B650">
        <v>2.09</v>
      </c>
      <c r="C650" s="20">
        <f t="shared" si="116"/>
        <v>4.3440650933960434E-2</v>
      </c>
      <c r="D650" s="44">
        <f>IF(OR($A650="",$B650=""),"",A650*'MPTO_working_2-way'!$G649)</f>
        <v>1.8468899521531099</v>
      </c>
      <c r="E650" s="46">
        <f>IF(OR($A650="",$B650=""),"",B650*'MPTO_working_2-way'!$G649)</f>
        <v>2.1807909604519771</v>
      </c>
      <c r="F650" s="44">
        <f>IF(OR($A650="",$B650=""),"",'MPTO_working_2-way'!D649)</f>
        <v>1.8407682929863407</v>
      </c>
      <c r="G650" s="46">
        <f>IF(OR($A650="",$B650=""),"",'MPTO_working_2-way'!E649)</f>
        <v>2.1893883348622492</v>
      </c>
      <c r="H650" s="44">
        <f>IF(OR($A650="",$B650=""),"",'OddsRatio_working_2-way'!M649)</f>
        <v>1.8404891542123691</v>
      </c>
      <c r="I650" s="44">
        <f>IF(OR($A650="",$B650=""),"",'OddsRatio_working_2-way'!N649)</f>
        <v>2.189783348170756</v>
      </c>
      <c r="J650" s="44">
        <f>IF('Log_working_2-way'!$D649="","",A650^('Log_working_2-way'!$D649))</f>
        <v>1.8376896646706193</v>
      </c>
      <c r="K650" s="46">
        <f>IF('Log_working_2-way'!$D649="","",B650^('Log_working_2-way'!$D649))</f>
        <v>2.1937595056671091</v>
      </c>
      <c r="L650" s="53">
        <f t="shared" si="117"/>
        <v>0.54145077720207258</v>
      </c>
      <c r="M650" s="53">
        <f t="shared" si="118"/>
        <v>0.45854922279792754</v>
      </c>
      <c r="N650" s="54">
        <v>747</v>
      </c>
      <c r="O650" s="54">
        <f t="shared" si="119"/>
        <v>324.96610169491527</v>
      </c>
      <c r="P650" s="54">
        <f t="shared" si="120"/>
        <v>389.58373205741623</v>
      </c>
      <c r="Q650" s="54">
        <f t="shared" si="121"/>
        <v>357.41626794258377</v>
      </c>
      <c r="R650" s="54">
        <f t="shared" si="122"/>
        <v>422.03389830508473</v>
      </c>
      <c r="S650" s="55">
        <f t="shared" si="123"/>
        <v>-32.450166247668506</v>
      </c>
      <c r="T650" s="55">
        <f t="shared" si="124"/>
        <v>-32.450166247668506</v>
      </c>
      <c r="U650" t="s">
        <v>333</v>
      </c>
      <c r="V650" t="s">
        <v>403</v>
      </c>
      <c r="W650" t="s">
        <v>413</v>
      </c>
      <c r="X650" s="81">
        <v>44224</v>
      </c>
    </row>
    <row r="651" spans="1:24" ht="15" x14ac:dyDescent="0.25">
      <c r="A651">
        <v>1.76</v>
      </c>
      <c r="B651">
        <v>2.15</v>
      </c>
      <c r="C651" s="20">
        <f t="shared" si="116"/>
        <v>3.3298097251585723E-2</v>
      </c>
      <c r="D651" s="44">
        <f>IF(OR($A651="",$B651=""),"",A651*'MPTO_working_2-way'!$G650)</f>
        <v>1.8186046511627909</v>
      </c>
      <c r="E651" s="46">
        <f>IF(OR($A651="",$B651=""),"",B651*'MPTO_working_2-way'!$G650)</f>
        <v>2.2215909090909092</v>
      </c>
      <c r="F651" s="44">
        <f>IF(OR($A651="",$B651=""),"",'MPTO_working_2-way'!D650)</f>
        <v>1.8131288931480596</v>
      </c>
      <c r="G651" s="46">
        <f>IF(OR($A651="",$B651=""),"",'MPTO_working_2-way'!E650)</f>
        <v>2.2298173246906305</v>
      </c>
      <c r="H651" s="44">
        <f>IF(OR($A651="",$B651=""),"",'OddsRatio_working_2-way'!M650)</f>
        <v>1.8129388446970602</v>
      </c>
      <c r="I651" s="44">
        <f>IF(OR($A651="",$B651=""),"",'OddsRatio_working_2-way'!N650)</f>
        <v>2.2301048307916052</v>
      </c>
      <c r="J651" s="44">
        <f>IF('Log_working_2-way'!$D650="","",A651^('Log_working_2-way'!$D650))</f>
        <v>1.8104537322239227</v>
      </c>
      <c r="K651" s="46">
        <f>IF('Log_working_2-way'!$D650="","",B651^('Log_working_2-way'!$D650))</f>
        <v>2.2338767288490446</v>
      </c>
      <c r="L651" s="53">
        <f t="shared" si="117"/>
        <v>0.54987212276214825</v>
      </c>
      <c r="M651" s="53">
        <f t="shared" si="118"/>
        <v>0.45012787723785164</v>
      </c>
      <c r="N651" s="54">
        <v>748</v>
      </c>
      <c r="O651" s="54">
        <f t="shared" si="119"/>
        <v>323.00000000000006</v>
      </c>
      <c r="P651" s="54">
        <f t="shared" si="120"/>
        <v>400.09302325581399</v>
      </c>
      <c r="Q651" s="54">
        <f t="shared" si="121"/>
        <v>347.90697674418607</v>
      </c>
      <c r="R651" s="54">
        <f t="shared" si="122"/>
        <v>425.00000000000006</v>
      </c>
      <c r="S651" s="55">
        <f t="shared" si="123"/>
        <v>-24.906976744186011</v>
      </c>
      <c r="T651" s="55">
        <f t="shared" si="124"/>
        <v>-24.906976744186068</v>
      </c>
      <c r="U651" t="s">
        <v>351</v>
      </c>
      <c r="V651" t="s">
        <v>393</v>
      </c>
      <c r="W651" t="s">
        <v>411</v>
      </c>
      <c r="X651" s="81">
        <v>44224</v>
      </c>
    </row>
    <row r="652" spans="1:24" ht="15" x14ac:dyDescent="0.25">
      <c r="A652">
        <v>1.84</v>
      </c>
      <c r="B652">
        <v>2.06</v>
      </c>
      <c r="C652" s="20">
        <f t="shared" si="116"/>
        <v>2.891515407344869E-2</v>
      </c>
      <c r="D652" s="44">
        <f>IF(OR($A652="",$B652=""),"",A652*'MPTO_working_2-way'!$G651)</f>
        <v>1.8932038834951457</v>
      </c>
      <c r="E652" s="46">
        <f>IF(OR($A652="",$B652=""),"",B652*'MPTO_working_2-way'!$G651)</f>
        <v>2.1195652173913042</v>
      </c>
      <c r="F652" s="44">
        <f>IF(OR($A652="",$B652=""),"",'MPTO_working_2-way'!D651)</f>
        <v>1.8902852583283463</v>
      </c>
      <c r="G652" s="46">
        <f>IF(OR($A652="",$B652=""),"",'MPTO_working_2-way'!E651)</f>
        <v>2.1232354918216445</v>
      </c>
      <c r="H652" s="44">
        <f>IF(OR($A652="",$B652=""),"",'OddsRatio_working_2-way'!M651)</f>
        <v>1.8901981971385247</v>
      </c>
      <c r="I652" s="44">
        <f>IF(OR($A652="",$B652=""),"",'OddsRatio_working_2-way'!N651)</f>
        <v>2.123345344008138</v>
      </c>
      <c r="J652" s="44">
        <f>IF('Log_working_2-way'!$D651="","",A652^('Log_working_2-way'!$D651))</f>
        <v>1.8888770989238437</v>
      </c>
      <c r="K652" s="46">
        <f>IF('Log_working_2-way'!$D651="","",B652^('Log_working_2-way'!$D651))</f>
        <v>2.1250149218724146</v>
      </c>
      <c r="L652" s="53">
        <f t="shared" si="117"/>
        <v>0.52820512820512822</v>
      </c>
      <c r="M652" s="53">
        <f t="shared" si="118"/>
        <v>0.47179487179487184</v>
      </c>
      <c r="N652" s="54">
        <v>749</v>
      </c>
      <c r="O652" s="54">
        <f t="shared" si="119"/>
        <v>341.93478260869568</v>
      </c>
      <c r="P652" s="54">
        <f t="shared" si="120"/>
        <v>385.40776699029129</v>
      </c>
      <c r="Q652" s="54">
        <f t="shared" si="121"/>
        <v>363.59223300970876</v>
      </c>
      <c r="R652" s="54">
        <f t="shared" si="122"/>
        <v>407.06521739130432</v>
      </c>
      <c r="S652" s="55">
        <f t="shared" si="123"/>
        <v>-21.657450401013079</v>
      </c>
      <c r="T652" s="55">
        <f t="shared" si="124"/>
        <v>-21.657450401013023</v>
      </c>
      <c r="U652" t="s">
        <v>133</v>
      </c>
      <c r="V652" t="s">
        <v>75</v>
      </c>
      <c r="W652" t="s">
        <v>443</v>
      </c>
      <c r="X652" s="81">
        <v>44224</v>
      </c>
    </row>
    <row r="653" spans="1:24" ht="15" x14ac:dyDescent="0.25">
      <c r="A653">
        <v>2.27</v>
      </c>
      <c r="B653">
        <v>1.64</v>
      </c>
      <c r="C653" s="20">
        <f t="shared" si="116"/>
        <v>5.0284731922209058E-2</v>
      </c>
      <c r="D653" s="44">
        <f>IF(OR($A653="",$B653=""),"",A653*'MPTO_working_2-way'!$G652)</f>
        <v>2.3841463414634148</v>
      </c>
      <c r="E653" s="46">
        <f>IF(OR($A653="",$B653=""),"",B653*'MPTO_working_2-way'!$G652)</f>
        <v>1.7224669603524227</v>
      </c>
      <c r="F653" s="44">
        <f>IF(OR($A653="",$B653=""),"",'MPTO_working_2-way'!D652)</f>
        <v>2.4073978272115881</v>
      </c>
      <c r="G653" s="46">
        <f>IF(OR($A653="",$B653=""),"",'MPTO_working_2-way'!E652)</f>
        <v>1.7105311523616982</v>
      </c>
      <c r="H653" s="44">
        <f>IF(OR($A653="",$B653=""),"",'OddsRatio_working_2-way'!M652)</f>
        <v>2.4086784586980814</v>
      </c>
      <c r="I653" s="44">
        <f>IF(OR($A653="",$B653=""),"",'OddsRatio_working_2-way'!N652)</f>
        <v>1.7098852075328907</v>
      </c>
      <c r="J653" s="44">
        <f>IF('Log_working_2-way'!$D652="","",A653^('Log_working_2-way'!$D652))</f>
        <v>2.4196318483824113</v>
      </c>
      <c r="K653" s="46">
        <f>IF('Log_working_2-way'!$D652="","",B653^('Log_working_2-way'!$D652))</f>
        <v>1.7044079781232619</v>
      </c>
      <c r="L653" s="53">
        <f t="shared" si="117"/>
        <v>0.41943734015345269</v>
      </c>
      <c r="M653" s="53">
        <f t="shared" si="118"/>
        <v>0.58056265984654731</v>
      </c>
      <c r="N653" s="54">
        <v>750</v>
      </c>
      <c r="O653" s="54">
        <f t="shared" si="119"/>
        <v>419.60352422907488</v>
      </c>
      <c r="P653" s="54">
        <f t="shared" si="120"/>
        <v>292.6829268292683</v>
      </c>
      <c r="Q653" s="54">
        <f t="shared" si="121"/>
        <v>457.3170731707317</v>
      </c>
      <c r="R653" s="54">
        <f t="shared" si="122"/>
        <v>330.39647577092512</v>
      </c>
      <c r="S653" s="55">
        <f t="shared" si="123"/>
        <v>-37.713548941656825</v>
      </c>
      <c r="T653" s="55">
        <f t="shared" si="124"/>
        <v>-37.713548941656825</v>
      </c>
      <c r="U653" t="s">
        <v>374</v>
      </c>
      <c r="V653" t="s">
        <v>397</v>
      </c>
      <c r="W653" t="s">
        <v>414</v>
      </c>
      <c r="X653" s="81">
        <v>44224</v>
      </c>
    </row>
    <row r="654" spans="1:24" ht="15" x14ac:dyDescent="0.25">
      <c r="A654">
        <v>1.7</v>
      </c>
      <c r="B654">
        <v>2.2200000000000002</v>
      </c>
      <c r="C654" s="20">
        <f t="shared" si="116"/>
        <v>3.868574456809748E-2</v>
      </c>
      <c r="D654" s="44">
        <f>IF(OR($A654="",$B654=""),"",A654*'MPTO_working_2-way'!$G653)</f>
        <v>1.7657657657657657</v>
      </c>
      <c r="E654" s="46">
        <f>IF(OR($A654="",$B654=""),"",B654*'MPTO_working_2-way'!$G653)</f>
        <v>2.3058823529411767</v>
      </c>
      <c r="F654" s="44">
        <f>IF(OR($A654="",$B654=""),"",'MPTO_working_2-way'!D653)</f>
        <v>1.7578015836050302</v>
      </c>
      <c r="G654" s="46">
        <f>IF(OR($A654="",$B654=""),"",'MPTO_working_2-way'!E653)</f>
        <v>2.3196066379840201</v>
      </c>
      <c r="H654" s="44">
        <f>IF(OR($A654="",$B654=""),"",'OddsRatio_working_2-way'!M653)</f>
        <v>1.7574763968621581</v>
      </c>
      <c r="I654" s="44">
        <f>IF(OR($A654="",$B654=""),"",'OddsRatio_working_2-way'!N653)</f>
        <v>2.3201731488169055</v>
      </c>
      <c r="J654" s="44">
        <f>IF('Log_working_2-way'!$D653="","",A654^('Log_working_2-way'!$D653))</f>
        <v>1.7538490082446418</v>
      </c>
      <c r="K654" s="46">
        <f>IF('Log_working_2-way'!$D653="","",B654^('Log_working_2-way'!$D653))</f>
        <v>2.3265255894258647</v>
      </c>
      <c r="L654" s="53">
        <f t="shared" si="117"/>
        <v>0.56632653061224492</v>
      </c>
      <c r="M654" s="53">
        <f t="shared" si="118"/>
        <v>0.43367346938775503</v>
      </c>
      <c r="N654" s="54">
        <v>751</v>
      </c>
      <c r="O654" s="54">
        <f t="shared" si="119"/>
        <v>309.23529411764707</v>
      </c>
      <c r="P654" s="54">
        <f t="shared" si="120"/>
        <v>412.71171171171176</v>
      </c>
      <c r="Q654" s="54">
        <f t="shared" si="121"/>
        <v>338.28828828828824</v>
      </c>
      <c r="R654" s="54">
        <f t="shared" si="122"/>
        <v>441.76470588235293</v>
      </c>
      <c r="S654" s="55">
        <f t="shared" si="123"/>
        <v>-29.052994170641171</v>
      </c>
      <c r="T654" s="55">
        <f t="shared" si="124"/>
        <v>-29.052994170641171</v>
      </c>
      <c r="U654" t="s">
        <v>257</v>
      </c>
      <c r="V654" t="s">
        <v>260</v>
      </c>
      <c r="W654" t="s">
        <v>312</v>
      </c>
      <c r="X654" s="81">
        <v>44224</v>
      </c>
    </row>
    <row r="655" spans="1:24" ht="15" x14ac:dyDescent="0.25">
      <c r="A655">
        <v>1.22</v>
      </c>
      <c r="B655">
        <v>4.46</v>
      </c>
      <c r="C655" s="20">
        <f t="shared" si="116"/>
        <v>4.3887377784312287E-2</v>
      </c>
      <c r="D655" s="44">
        <f>IF(OR($A655="",$B655=""),"",A655*'MPTO_working_2-way'!$G654)</f>
        <v>1.2735426008968609</v>
      </c>
      <c r="E655" s="46">
        <f>IF(OR($A655="",$B655=""),"",B655*'MPTO_working_2-way'!$G654)</f>
        <v>4.6557377049180326</v>
      </c>
      <c r="F655" s="44">
        <f>IF(OR($A655="",$B655=""),"",'MPTO_working_2-way'!D654)</f>
        <v>1.2535594157489747</v>
      </c>
      <c r="G655" s="46">
        <f>IF(OR($A655="",$B655=""),"",'MPTO_working_2-way'!E654)</f>
        <v>4.9438488097401416</v>
      </c>
      <c r="H655" s="44">
        <f>IF(OR($A655="",$B655=""),"",'OddsRatio_working_2-way'!M654)</f>
        <v>1.2521583134241299</v>
      </c>
      <c r="I655" s="44">
        <f>IF(OR($A655="",$B655=""),"",'OddsRatio_working_2-way'!N654)</f>
        <v>4.9657625656704063</v>
      </c>
      <c r="J655" s="44">
        <f>IF('Log_working_2-way'!$D654="","",A655^('Log_working_2-way'!$D654))</f>
        <v>1.2426413629692898</v>
      </c>
      <c r="K655" s="46">
        <f>IF('Log_working_2-way'!$D654="","",B655^('Log_working_2-way'!$D654))</f>
        <v>5.1213088634794479</v>
      </c>
      <c r="L655" s="53">
        <f t="shared" si="117"/>
        <v>0.78521126760563387</v>
      </c>
      <c r="M655" s="53">
        <f t="shared" si="118"/>
        <v>0.21478873239436622</v>
      </c>
      <c r="N655" s="54">
        <v>752</v>
      </c>
      <c r="O655" s="54">
        <f t="shared" si="119"/>
        <v>135.60655737704914</v>
      </c>
      <c r="P655" s="54">
        <f t="shared" si="120"/>
        <v>583.39013452914799</v>
      </c>
      <c r="Q655" s="54">
        <f t="shared" si="121"/>
        <v>168.60986547085201</v>
      </c>
      <c r="R655" s="54">
        <f t="shared" si="122"/>
        <v>616.39344262295083</v>
      </c>
      <c r="S655" s="55">
        <f t="shared" si="123"/>
        <v>-33.003308093802872</v>
      </c>
      <c r="T655" s="55">
        <f t="shared" si="124"/>
        <v>-33.003308093802843</v>
      </c>
      <c r="U655" t="s">
        <v>293</v>
      </c>
      <c r="V655" t="s">
        <v>297</v>
      </c>
      <c r="W655" t="s">
        <v>312</v>
      </c>
      <c r="X655" s="81">
        <v>44224</v>
      </c>
    </row>
    <row r="656" spans="1:24" x14ac:dyDescent="0.2">
      <c r="C656" s="20" t="str">
        <f t="shared" ref="C643:C706" si="125">IF(OR($A656="",$B656=""),"",(1/A656)+(1/B656)-1)</f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125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125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125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125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125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125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125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125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125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125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125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125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125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125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125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125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125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125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125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125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125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125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125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125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125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125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125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125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125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125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125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125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125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125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125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125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125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125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125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125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125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125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125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125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125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125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125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125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125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125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126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126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126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126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126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126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126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126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126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126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126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126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126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126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126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126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126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126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126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126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126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126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126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126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126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126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126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126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126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126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126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126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126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126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126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126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126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126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126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126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126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126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126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126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126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126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126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126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126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126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126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126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126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126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126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126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126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126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126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126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126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126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126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126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127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127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127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127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127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127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127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127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127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127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127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127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127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127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127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127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127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127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127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127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127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127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127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127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127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127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127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127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127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127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127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127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127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127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127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127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127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127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127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127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127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127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127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127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127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127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127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127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127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127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127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127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127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127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127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127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127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127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127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127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127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127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127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127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128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128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128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128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128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128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128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128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128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128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128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128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128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128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128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128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128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128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128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128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128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128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128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128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128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128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128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128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128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128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128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128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128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128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128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128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128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128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128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128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128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128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128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128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128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128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128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128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128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128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128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128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128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128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128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128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128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128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128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128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128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128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128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128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129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129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129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129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129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129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129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129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129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129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129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129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129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129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129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129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129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129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129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129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129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129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129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129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129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129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129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129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129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129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129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129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129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129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129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129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129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129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129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129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129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129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129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129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129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129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129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129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129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129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129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129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129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129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129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129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129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129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129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129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129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129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129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129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130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130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130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130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130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130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130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130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130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130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130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130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130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130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130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130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130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130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130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130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130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130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130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130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130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130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130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130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130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130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130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130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130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130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130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130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130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130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130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130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9"/>
  <sheetViews>
    <sheetView topLeftCell="B1" zoomScale="80" zoomScaleNormal="80" workbookViewId="0">
      <pane ySplit="2" topLeftCell="A797" activePane="bottomLeft" state="frozen"/>
      <selection pane="bottomLeft" activeCell="S745" sqref="S745:S839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4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40"/>
    <col min="32" max="33" width="10" style="4"/>
    <col min="34" max="35" width="10" style="40"/>
    <col min="36" max="16384" width="10" style="4"/>
  </cols>
  <sheetData>
    <row r="1" spans="1:36" s="13" customFormat="1" x14ac:dyDescent="0.2">
      <c r="A1" s="77" t="s">
        <v>9</v>
      </c>
      <c r="B1" s="77"/>
      <c r="C1" s="78"/>
      <c r="D1" s="18"/>
      <c r="E1" s="79" t="s">
        <v>25</v>
      </c>
      <c r="F1" s="77"/>
      <c r="G1" s="78"/>
      <c r="H1" s="79" t="s">
        <v>23</v>
      </c>
      <c r="I1" s="77"/>
      <c r="J1" s="78"/>
      <c r="K1" s="79" t="s">
        <v>11</v>
      </c>
      <c r="L1" s="77"/>
      <c r="M1" s="78"/>
      <c r="N1" s="79" t="s">
        <v>181</v>
      </c>
      <c r="O1" s="77"/>
      <c r="P1" s="77"/>
      <c r="Q1" s="13" t="s">
        <v>32</v>
      </c>
      <c r="R1" s="13" t="s">
        <v>33</v>
      </c>
      <c r="S1" s="33" t="s">
        <v>180</v>
      </c>
      <c r="T1" s="13" t="s">
        <v>200</v>
      </c>
      <c r="U1" s="13" t="s">
        <v>191</v>
      </c>
      <c r="V1" s="13" t="s">
        <v>192</v>
      </c>
      <c r="W1" s="13" t="s">
        <v>193</v>
      </c>
      <c r="X1" s="13" t="s">
        <v>194</v>
      </c>
      <c r="Y1" s="13" t="s">
        <v>195</v>
      </c>
      <c r="Z1" s="13" t="s">
        <v>196</v>
      </c>
      <c r="AA1" s="13" t="s">
        <v>197</v>
      </c>
      <c r="AB1" s="13" t="s">
        <v>198</v>
      </c>
      <c r="AC1" s="13" t="s">
        <v>199</v>
      </c>
      <c r="AD1" s="39" t="s">
        <v>212</v>
      </c>
      <c r="AE1" s="39" t="s">
        <v>213</v>
      </c>
      <c r="AF1" s="13" t="s">
        <v>210</v>
      </c>
      <c r="AG1" s="13" t="s">
        <v>211</v>
      </c>
      <c r="AH1" s="39" t="s">
        <v>209</v>
      </c>
      <c r="AI1" s="39" t="s">
        <v>214</v>
      </c>
      <c r="AJ1" s="13" t="s">
        <v>317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4"/>
      <c r="AD3" s="40"/>
      <c r="AE3" s="40"/>
      <c r="AH3" s="40"/>
      <c r="AI3" s="40"/>
    </row>
    <row r="4" spans="1:36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4"/>
      <c r="AD4" s="40"/>
      <c r="AE4" s="40"/>
      <c r="AH4" s="40"/>
      <c r="AI4" s="40"/>
    </row>
    <row r="5" spans="1:36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4"/>
      <c r="AD5" s="40"/>
      <c r="AE5" s="40"/>
      <c r="AH5" s="40"/>
      <c r="AI5" s="40"/>
    </row>
    <row r="6" spans="1:36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4"/>
      <c r="AD6" s="40"/>
      <c r="AE6" s="40"/>
      <c r="AH6" s="40"/>
      <c r="AI6" s="40"/>
    </row>
    <row r="7" spans="1:36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4"/>
      <c r="AD7" s="40"/>
      <c r="AE7" s="40"/>
      <c r="AH7" s="40"/>
      <c r="AI7" s="40"/>
    </row>
    <row r="8" spans="1:36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6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6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6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6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6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6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6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6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5">
        <v>44019</v>
      </c>
      <c r="AD35" s="41"/>
      <c r="AE35" s="41"/>
      <c r="AH35" s="41"/>
      <c r="AI35" s="41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5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5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5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5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5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5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5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5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5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5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5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5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5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5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5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5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5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5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5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5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5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5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5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5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5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5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5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5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5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5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5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5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5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5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5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5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5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5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5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5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5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5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5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5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5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5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5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5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5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5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5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5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5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5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5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5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5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5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5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5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5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5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5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5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5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5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5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5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5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5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5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5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6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6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7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7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7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7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7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7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7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7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7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7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7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7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7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7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7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7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7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7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7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7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7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7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7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7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7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7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7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7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7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6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7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6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7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6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7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6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7" t="s">
        <v>189</v>
      </c>
      <c r="T180" s="4">
        <v>22</v>
      </c>
      <c r="U180" s="4">
        <f t="shared" ref="U180:U186" si="30">(1/A180)*((T180*A180)-T180)</f>
        <v>15.785310734463275</v>
      </c>
      <c r="V180" s="4">
        <f t="shared" ref="V180:V186" si="31">(1/B180)*((T180*B180)-T180)</f>
        <v>14.691029900332227</v>
      </c>
      <c r="W180" s="4">
        <f t="shared" ref="W180:W186" si="32">(1/C180)*((T180*C180)-T180)</f>
        <v>12.79497907949791</v>
      </c>
      <c r="X180" s="4">
        <f t="shared" ref="X180:X186" si="33">((1/B180)+(1/C180))*T180</f>
        <v>16.513991020169865</v>
      </c>
      <c r="Y180" s="4">
        <f t="shared" ref="Y180:Y186" si="34">((1/A180)+(1/C180))*T180</f>
        <v>15.419710186038817</v>
      </c>
      <c r="Z180" s="4">
        <f t="shared" ref="Z180:Z186" si="35">((1/A180)+(1/B180))*T180</f>
        <v>13.523659365204498</v>
      </c>
      <c r="AA180" s="4">
        <f t="shared" ref="AA180:AA186" si="36">U180-X180</f>
        <v>-0.72868028570658971</v>
      </c>
      <c r="AB180" s="4">
        <f t="shared" ref="AB180:AB186" si="37">V180-Y180</f>
        <v>-0.72868028570658971</v>
      </c>
      <c r="AC180" s="4">
        <f t="shared" ref="AC180:AC186" si="38">W180-Z180</f>
        <v>-0.72868028570658794</v>
      </c>
    </row>
    <row r="181" spans="1:36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7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6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7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6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7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6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7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6" s="50" customFormat="1" ht="15" x14ac:dyDescent="0.25">
      <c r="A185" s="42">
        <v>2.4300000000000002</v>
      </c>
      <c r="B185" s="42">
        <v>3.04</v>
      </c>
      <c r="C185" s="42">
        <v>3.46</v>
      </c>
      <c r="D185" s="43">
        <f t="shared" si="17"/>
        <v>2.948734320637092E-2</v>
      </c>
      <c r="E185" s="44">
        <f>IF(OR($A185="",$B185="",$C185=""),"",A185*'MPTO_working_3-way'!$I184)</f>
        <v>2.5016542439914815</v>
      </c>
      <c r="F185" s="45">
        <f>IF(OR($A185="",$B185="",$C185=""),"",B185*'MPTO_working_3-way'!$I184)</f>
        <v>3.1296415233473676</v>
      </c>
      <c r="G185" s="46">
        <f>IF(OR($A185="",$B185="",$C185=""),"",C185*'MPTO_working_3-way'!$I184)</f>
        <v>3.5620262074940432</v>
      </c>
      <c r="H185" s="44">
        <f>IF(OR($A185="",$B185="",$C185=""),"",'MPTO_working_3-way'!E184)</f>
        <v>2.4894601278015185</v>
      </c>
      <c r="I185" s="45">
        <f>IF(OR($A185="",$B185="",$C185=""),"",'MPTO_working_3-way'!F184)</f>
        <v>3.1336345928386895</v>
      </c>
      <c r="J185" s="46">
        <f>IF(OR($A185="",$B185="",$C185=""),"",'MPTO_working_3-way'!G184)</f>
        <v>3.5818129297242991</v>
      </c>
      <c r="K185" s="44">
        <f>IF(OR($A185="",$B185="",$C185=""),"",'OddsRatio_working_3-way'!H184)</f>
        <v>2.4949585804921517</v>
      </c>
      <c r="L185" s="45">
        <f>IF(OR($A185="",$B185="",$C185=""),"",'OddsRatio_working_3-way'!I184)</f>
        <v>3.132668184758034</v>
      </c>
      <c r="M185" s="46">
        <f>IF(OR($A185="",$B185="",$C185=""),"",'OddsRatio_working_3-way'!J184)</f>
        <v>3.5717469286788055</v>
      </c>
      <c r="N185" s="47">
        <f t="shared" si="18"/>
        <v>39.973549598303528</v>
      </c>
      <c r="O185" s="48">
        <f t="shared" si="19"/>
        <v>31.952541290749203</v>
      </c>
      <c r="P185" s="48">
        <f t="shared" si="20"/>
        <v>28.073909110947277</v>
      </c>
      <c r="Q185" s="42" t="s">
        <v>72</v>
      </c>
      <c r="R185" s="42" t="s">
        <v>36</v>
      </c>
      <c r="S185" s="49" t="s">
        <v>190</v>
      </c>
      <c r="T185" s="50">
        <v>22</v>
      </c>
      <c r="U185" s="50">
        <f t="shared" si="30"/>
        <v>12.946502057613168</v>
      </c>
      <c r="V185" s="50">
        <f t="shared" si="31"/>
        <v>14.763157894736842</v>
      </c>
      <c r="W185" s="50">
        <f t="shared" si="32"/>
        <v>15.64161849710983</v>
      </c>
      <c r="X185" s="50">
        <f t="shared" si="33"/>
        <v>13.595223608153331</v>
      </c>
      <c r="Y185" s="50">
        <f t="shared" si="34"/>
        <v>15.411879445277004</v>
      </c>
      <c r="Z185" s="50">
        <f t="shared" si="35"/>
        <v>16.290340047649988</v>
      </c>
      <c r="AA185" s="50">
        <f t="shared" si="36"/>
        <v>-0.64872155054016289</v>
      </c>
      <c r="AB185" s="50">
        <f t="shared" si="37"/>
        <v>-0.64872155054016112</v>
      </c>
      <c r="AC185" s="50">
        <f t="shared" si="38"/>
        <v>-0.64872155054015757</v>
      </c>
      <c r="AD185" s="51"/>
      <c r="AE185" s="51"/>
      <c r="AH185" s="51"/>
      <c r="AI185" s="51"/>
    </row>
    <row r="186" spans="1:36" s="65" customFormat="1" ht="15" x14ac:dyDescent="0.25">
      <c r="A186" s="58">
        <v>3.01</v>
      </c>
      <c r="B186" s="58">
        <v>3.23</v>
      </c>
      <c r="C186" s="58">
        <v>2.59</v>
      </c>
      <c r="D186" s="59">
        <f t="shared" si="17"/>
        <v>2.7923822941462895E-2</v>
      </c>
      <c r="E186" s="60">
        <f>IF(OR($A186="",$B186="",$C186=""),"",A186*'MPTO_working_3-way'!$I185)</f>
        <v>3.0940507070538033</v>
      </c>
      <c r="F186" s="61">
        <f>IF(OR($A186="",$B186="",$C186=""),"",B186*'MPTO_working_3-way'!$I185)</f>
        <v>3.3201939481009251</v>
      </c>
      <c r="G186" s="62">
        <f>IF(OR($A186="",$B186="",$C186=""),"",C186*'MPTO_working_3-way'!$I185)</f>
        <v>2.6623227014183888</v>
      </c>
      <c r="H186" s="60">
        <f>IF(OR($A186="",$B186="",$C186=""),"",'MPTO_working_3-way'!E185)</f>
        <v>3.0967616692937519</v>
      </c>
      <c r="I186" s="61">
        <f>IF(OR($A186="",$B186="",$C186=""),"",'MPTO_working_3-way'!F185)</f>
        <v>3.3301188557484283</v>
      </c>
      <c r="J186" s="62">
        <f>IF(OR($A186="",$B186="",$C186=""),"",'MPTO_working_3-way'!G185)</f>
        <v>2.6539810257655025</v>
      </c>
      <c r="K186" s="60">
        <f>IF(OR($A186="",$B186="",$C186=""),"",'OddsRatio_working_3-way'!H185)</f>
        <v>3.0957803455834147</v>
      </c>
      <c r="L186" s="61">
        <f>IF(OR($A186="",$B186="",$C186=""),"",'OddsRatio_working_3-way'!I185)</f>
        <v>3.3251692391298584</v>
      </c>
      <c r="M186" s="62">
        <f>IF(OR($A186="",$B186="",$C186=""),"",'OddsRatio_working_3-way'!J185)</f>
        <v>2.657856094267478</v>
      </c>
      <c r="N186" s="63">
        <f t="shared" ref="N186" si="39">(1/E186)* 100</f>
        <v>32.320090867295889</v>
      </c>
      <c r="O186" s="64">
        <f t="shared" ref="O186" si="40">(1/F186)* 100</f>
        <v>30.118722449089972</v>
      </c>
      <c r="P186" s="64">
        <f t="shared" ref="P186" si="41">(1/G186)* 100</f>
        <v>37.561186683614132</v>
      </c>
      <c r="Q186" s="58" t="s">
        <v>208</v>
      </c>
      <c r="R186" s="58" t="s">
        <v>80</v>
      </c>
      <c r="S186" s="58" t="s">
        <v>215</v>
      </c>
      <c r="T186" s="65">
        <v>100</v>
      </c>
      <c r="U186" s="65">
        <f t="shared" si="30"/>
        <v>66.777408637873762</v>
      </c>
      <c r="V186" s="65">
        <f t="shared" si="31"/>
        <v>69.040247678018574</v>
      </c>
      <c r="W186" s="65">
        <f t="shared" si="32"/>
        <v>61.389961389961393</v>
      </c>
      <c r="X186" s="65">
        <f t="shared" si="33"/>
        <v>69.569790932020041</v>
      </c>
      <c r="Y186" s="65">
        <f t="shared" si="34"/>
        <v>71.832629972164867</v>
      </c>
      <c r="Z186" s="65">
        <f t="shared" si="35"/>
        <v>64.182343684107664</v>
      </c>
      <c r="AA186" s="65">
        <f t="shared" si="36"/>
        <v>-2.7923822941462788</v>
      </c>
      <c r="AB186" s="65">
        <f t="shared" si="37"/>
        <v>-2.792382294146293</v>
      </c>
      <c r="AC186" s="65">
        <f t="shared" si="38"/>
        <v>-2.7923822941462717</v>
      </c>
      <c r="AD186" s="66"/>
      <c r="AE186" s="66"/>
      <c r="AF186" s="58">
        <v>2.21</v>
      </c>
      <c r="AG186" s="58">
        <v>1.72</v>
      </c>
      <c r="AH186" s="66"/>
      <c r="AI186" s="66"/>
    </row>
    <row r="187" spans="1:36" ht="15" x14ac:dyDescent="0.25">
      <c r="A187">
        <v>5.1100000000000003</v>
      </c>
      <c r="B187">
        <v>4.91</v>
      </c>
      <c r="C187">
        <v>1.6</v>
      </c>
      <c r="D187" s="43">
        <f t="shared" si="17"/>
        <v>2.4360704022702073E-2</v>
      </c>
      <c r="E187" s="44">
        <f>IF(OR($A187="",$B187="",$C187=""),"",A187*'MPTO_working_3-way'!$I186)</f>
        <v>5.234483197556008</v>
      </c>
      <c r="F187" s="45">
        <f>IF(OR($A187="",$B187="",$C187=""),"",B187*'MPTO_working_3-way'!$I186)</f>
        <v>5.0296110567514676</v>
      </c>
      <c r="G187" s="46">
        <f>IF(OR($A187="",$B187="",$C187=""),"",C187*'MPTO_working_3-way'!$I186)</f>
        <v>1.6389771264363233</v>
      </c>
      <c r="H187" s="44">
        <f>IF(OR($A187="",$B187="",$C187=""),"",'MPTO_working_3-way'!E186)</f>
        <v>5.331215587740803</v>
      </c>
      <c r="I187" s="45">
        <f>IF(OR($A187="",$B187="",$C187=""),"",'MPTO_working_3-way'!F186)</f>
        <v>5.1138927034580792</v>
      </c>
      <c r="J187" s="46">
        <f>IF(OR($A187="",$B187="",$C187=""),"",'MPTO_working_3-way'!G186)</f>
        <v>1.6210614388881981</v>
      </c>
      <c r="K187" s="44">
        <f>IF(OR($A187="",$B187="",$C187=""),"",'OddsRatio_working_3-way'!H186)</f>
        <v>5.2957921957880449</v>
      </c>
      <c r="L187" s="45">
        <f>IF(OR($A187="",$B187="",$C187=""),"",'OddsRatio_working_3-way'!I186)</f>
        <v>5.0867512130246366</v>
      </c>
      <c r="M187" s="46">
        <f>IF(OR($A187="",$B187="",$C187=""),"",'OddsRatio_working_3-way'!J186)</f>
        <v>1.6271229482902256</v>
      </c>
      <c r="N187" s="47">
        <f t="shared" ref="N187:N250" si="42">(1/E187)* 100</f>
        <v>19.10408271951092</v>
      </c>
      <c r="O187" s="48">
        <f t="shared" ref="O187:O250" si="43">(1/F187)* 100</f>
        <v>19.88225309505108</v>
      </c>
      <c r="P187" s="48">
        <f t="shared" ref="P187:P250" si="44">(1/G187)* 100</f>
        <v>61.01366418543801</v>
      </c>
      <c r="Q187" t="s">
        <v>318</v>
      </c>
      <c r="R187" t="s">
        <v>319</v>
      </c>
      <c r="S187" s="38">
        <v>44409</v>
      </c>
      <c r="T187" s="50">
        <v>100</v>
      </c>
      <c r="U187" s="50">
        <f t="shared" ref="U187:U250" si="45">(1/A187)*((T187*A187)-T187)</f>
        <v>80.430528375733857</v>
      </c>
      <c r="V187" s="50">
        <f t="shared" ref="V187:V250" si="46">(1/B187)*((T187*B187)-T187)</f>
        <v>79.633401221995925</v>
      </c>
      <c r="W187" s="50">
        <f t="shared" ref="W187:W250" si="47">(1/C187)*((T187*C187)-T187)</f>
        <v>37.5</v>
      </c>
      <c r="X187" s="50">
        <f t="shared" ref="X187:X250" si="48">((1/B187)+(1/C187))*T187</f>
        <v>82.866598778004075</v>
      </c>
      <c r="Y187" s="50">
        <f t="shared" ref="Y187:Y250" si="49">((1/A187)+(1/C187))*T187</f>
        <v>82.069471624266143</v>
      </c>
      <c r="Z187" s="50">
        <f t="shared" ref="Z187:Z250" si="50">((1/A187)+(1/B187))*T187</f>
        <v>39.936070402270218</v>
      </c>
      <c r="AA187" s="50">
        <f t="shared" ref="AA187:AA250" si="51">U187-X187</f>
        <v>-2.436070402270218</v>
      </c>
      <c r="AB187" s="50">
        <f t="shared" ref="AB187:AB250" si="52">V187-Y187</f>
        <v>-2.436070402270218</v>
      </c>
      <c r="AC187" s="50">
        <f t="shared" ref="AC187:AC250" si="53">W187-Z187</f>
        <v>-2.436070402270218</v>
      </c>
      <c r="AF187">
        <v>1.32</v>
      </c>
      <c r="AG187">
        <v>3.64</v>
      </c>
      <c r="AH187" s="57" t="s">
        <v>415</v>
      </c>
      <c r="AJ187" t="s">
        <v>410</v>
      </c>
    </row>
    <row r="188" spans="1:36" ht="15" x14ac:dyDescent="0.25">
      <c r="A188">
        <v>3.17</v>
      </c>
      <c r="B188">
        <v>3.44</v>
      </c>
      <c r="C188">
        <v>2.37</v>
      </c>
      <c r="D188" s="43">
        <f t="shared" si="17"/>
        <v>2.8096015937858265E-2</v>
      </c>
      <c r="E188" s="44">
        <f>IF(OR($A188="",$B188="",$C188=""),"",A188*'MPTO_working_3-way'!$I187)</f>
        <v>3.2590643705230105</v>
      </c>
      <c r="F188" s="45">
        <f>IF(OR($A188="",$B188="",$C188=""),"",B188*'MPTO_working_3-way'!$I187)</f>
        <v>3.5366502948262322</v>
      </c>
      <c r="G188" s="46">
        <f>IF(OR($A188="",$B188="",$C188=""),"",C188*'MPTO_working_3-way'!$I187)</f>
        <v>2.4365875577727243</v>
      </c>
      <c r="H188" s="44">
        <f>IF(OR($A188="",$B188="",$C188=""),"",'MPTO_working_3-way'!E187)</f>
        <v>3.266990827175615</v>
      </c>
      <c r="I188" s="45">
        <f>IF(OR($A188="",$B188="",$C188=""),"",'MPTO_working_3-way'!F187)</f>
        <v>3.5545149733804942</v>
      </c>
      <c r="J188" s="46">
        <f>IF(OR($A188="",$B188="",$C188=""),"",'MPTO_working_3-way'!G187)</f>
        <v>2.4237982690908386</v>
      </c>
      <c r="K188" s="44">
        <f>IF(OR($A188="",$B188="",$C188=""),"",'OddsRatio_working_3-way'!H187)</f>
        <v>3.264131323078642</v>
      </c>
      <c r="L188" s="45">
        <f>IF(OR($A188="",$B188="",$C188=""),"",'OddsRatio_working_3-way'!I187)</f>
        <v>3.5458435153510988</v>
      </c>
      <c r="M188" s="46">
        <f>IF(OR($A188="",$B188="",$C188=""),"",'OddsRatio_working_3-way'!J187)</f>
        <v>2.4294285311602484</v>
      </c>
      <c r="N188" s="47">
        <f t="shared" si="42"/>
        <v>30.683652923354849</v>
      </c>
      <c r="O188" s="48">
        <f t="shared" si="43"/>
        <v>28.275342955533393</v>
      </c>
      <c r="P188" s="48">
        <f t="shared" si="44"/>
        <v>41.041004121111754</v>
      </c>
      <c r="Q188" t="s">
        <v>320</v>
      </c>
      <c r="R188" t="s">
        <v>321</v>
      </c>
      <c r="S188" s="38">
        <v>44409</v>
      </c>
      <c r="T188" s="50">
        <v>100</v>
      </c>
      <c r="U188" s="50">
        <f t="shared" si="45"/>
        <v>68.454258675078862</v>
      </c>
      <c r="V188" s="50">
        <f t="shared" si="46"/>
        <v>70.930232558139537</v>
      </c>
      <c r="W188" s="50">
        <f t="shared" si="47"/>
        <v>57.805907172995774</v>
      </c>
      <c r="X188" s="50">
        <f t="shared" si="48"/>
        <v>71.26386026886469</v>
      </c>
      <c r="Y188" s="50">
        <f t="shared" si="49"/>
        <v>73.739834151925351</v>
      </c>
      <c r="Z188" s="50">
        <f t="shared" si="50"/>
        <v>60.615508766781602</v>
      </c>
      <c r="AA188" s="50">
        <f t="shared" si="51"/>
        <v>-2.8096015937858283</v>
      </c>
      <c r="AB188" s="50">
        <f t="shared" si="52"/>
        <v>-2.8096015937858141</v>
      </c>
      <c r="AC188" s="50">
        <f t="shared" si="53"/>
        <v>-2.8096015937858283</v>
      </c>
      <c r="AF188">
        <v>1.63</v>
      </c>
      <c r="AG188">
        <v>2.39</v>
      </c>
      <c r="AH188" s="57" t="s">
        <v>415</v>
      </c>
      <c r="AJ188" t="s">
        <v>411</v>
      </c>
    </row>
    <row r="189" spans="1:36" ht="15" x14ac:dyDescent="0.25">
      <c r="A189">
        <v>3.82</v>
      </c>
      <c r="B189">
        <v>3.52</v>
      </c>
      <c r="C189">
        <v>2.0699999999999998</v>
      </c>
      <c r="D189" s="43">
        <f t="shared" si="17"/>
        <v>2.8962801242564673E-2</v>
      </c>
      <c r="E189" s="44">
        <f>IF(OR($A189="",$B189="",$C189=""),"",A189*'MPTO_working_3-way'!$I188)</f>
        <v>3.9306379007465968</v>
      </c>
      <c r="F189" s="45">
        <f>IF(OR($A189="",$B189="",$C189=""),"",B189*'MPTO_working_3-way'!$I188)</f>
        <v>3.6219490603738276</v>
      </c>
      <c r="G189" s="46">
        <f>IF(OR($A189="",$B189="",$C189=""),"",C189*'MPTO_working_3-way'!$I188)</f>
        <v>2.1299529985721088</v>
      </c>
      <c r="H189" s="44">
        <f>IF(OR($A189="",$B189="",$C189=""),"",'MPTO_working_3-way'!E188)</f>
        <v>3.9662733871124032</v>
      </c>
      <c r="I189" s="45">
        <f>IF(OR($A189="",$B189="",$C189=""),"",'MPTO_working_3-way'!F188)</f>
        <v>3.6438282901135493</v>
      </c>
      <c r="J189" s="46">
        <f>IF(OR($A189="",$B189="",$C189=""),"",'MPTO_working_3-way'!G188)</f>
        <v>2.1122111302928124</v>
      </c>
      <c r="K189" s="44">
        <f>IF(OR($A189="",$B189="",$C189=""),"",'OddsRatio_working_3-way'!H188)</f>
        <v>3.9501261021136216</v>
      </c>
      <c r="L189" s="45">
        <f>IF(OR($A189="",$B189="",$C189=""),"",'OddsRatio_working_3-way'!I188)</f>
        <v>3.6362828997611087</v>
      </c>
      <c r="M189" s="46">
        <f>IF(OR($A189="",$B189="",$C189=""),"",'OddsRatio_working_3-way'!J188)</f>
        <v>2.1193740883906291</v>
      </c>
      <c r="N189" s="47">
        <f t="shared" si="42"/>
        <v>25.441163120369271</v>
      </c>
      <c r="O189" s="48">
        <f t="shared" si="43"/>
        <v>27.609444068128013</v>
      </c>
      <c r="P189" s="48">
        <f t="shared" si="44"/>
        <v>46.949392811502705</v>
      </c>
      <c r="Q189" t="s">
        <v>322</v>
      </c>
      <c r="R189" t="s">
        <v>323</v>
      </c>
      <c r="S189" s="38">
        <v>44409</v>
      </c>
      <c r="T189" s="50">
        <v>100</v>
      </c>
      <c r="U189" s="50">
        <f t="shared" si="45"/>
        <v>73.821989528795811</v>
      </c>
      <c r="V189" s="50">
        <f t="shared" si="46"/>
        <v>71.590909090909093</v>
      </c>
      <c r="W189" s="50">
        <f t="shared" si="47"/>
        <v>51.690821256038639</v>
      </c>
      <c r="X189" s="50">
        <f t="shared" si="48"/>
        <v>76.718269653052261</v>
      </c>
      <c r="Y189" s="50">
        <f t="shared" si="49"/>
        <v>74.487189215165557</v>
      </c>
      <c r="Z189" s="50">
        <f t="shared" si="50"/>
        <v>54.587101380295103</v>
      </c>
      <c r="AA189" s="50">
        <f t="shared" si="51"/>
        <v>-2.8962801242564495</v>
      </c>
      <c r="AB189" s="50">
        <f t="shared" si="52"/>
        <v>-2.8962801242564638</v>
      </c>
      <c r="AC189" s="50">
        <f t="shared" si="53"/>
        <v>-2.8962801242564638</v>
      </c>
      <c r="AF189">
        <v>2.0499999999999998</v>
      </c>
      <c r="AG189">
        <v>1.85</v>
      </c>
      <c r="AH189" s="57" t="s">
        <v>416</v>
      </c>
      <c r="AJ189" t="s">
        <v>411</v>
      </c>
    </row>
    <row r="190" spans="1:36" ht="15" x14ac:dyDescent="0.25">
      <c r="A190">
        <v>2.44</v>
      </c>
      <c r="B190">
        <v>3.44</v>
      </c>
      <c r="C190">
        <v>3.05</v>
      </c>
      <c r="D190" s="43">
        <f t="shared" si="17"/>
        <v>2.8402592451391762E-2</v>
      </c>
      <c r="E190" s="44">
        <f>IF(OR($A190="",$B190="",$C190=""),"",A190*'MPTO_working_3-way'!$I189)</f>
        <v>2.509302325581396</v>
      </c>
      <c r="F190" s="45">
        <f>IF(OR($A190="",$B190="",$C190=""),"",B190*'MPTO_working_3-way'!$I189)</f>
        <v>3.5377049180327877</v>
      </c>
      <c r="G190" s="46">
        <f>IF(OR($A190="",$B190="",$C190=""),"",C190*'MPTO_working_3-way'!$I189)</f>
        <v>3.1366279069767447</v>
      </c>
      <c r="H190" s="44">
        <f>IF(OR($A190="",$B190="",$C190=""),"",'MPTO_working_3-way'!E189)</f>
        <v>2.4976987779717512</v>
      </c>
      <c r="I190" s="45">
        <f>IF(OR($A190="",$B190="",$C190=""),"",'MPTO_working_3-way'!F189)</f>
        <v>3.5558065973791244</v>
      </c>
      <c r="J190" s="46">
        <f>IF(OR($A190="",$B190="",$C190=""),"",'MPTO_working_3-way'!G189)</f>
        <v>3.1406904809419278</v>
      </c>
      <c r="K190" s="44">
        <f>IF(OR($A190="",$B190="",$C190=""),"",'OddsRatio_working_3-way'!H189)</f>
        <v>2.5029358934741048</v>
      </c>
      <c r="L190" s="45">
        <f>IF(OR($A190="",$B190="",$C190=""),"",'OddsRatio_working_3-way'!I189)</f>
        <v>3.546641375053345</v>
      </c>
      <c r="M190" s="46">
        <f>IF(OR($A190="",$B190="",$C190=""),"",'OddsRatio_working_3-way'!J189)</f>
        <v>3.1395962372374404</v>
      </c>
      <c r="N190" s="47">
        <f t="shared" si="42"/>
        <v>39.851714550509719</v>
      </c>
      <c r="O190" s="48">
        <f t="shared" si="43"/>
        <v>28.266913809082478</v>
      </c>
      <c r="P190" s="48">
        <f t="shared" si="44"/>
        <v>31.881371640407778</v>
      </c>
      <c r="Q190" t="s">
        <v>43</v>
      </c>
      <c r="R190" t="s">
        <v>324</v>
      </c>
      <c r="S190" s="38">
        <v>44409</v>
      </c>
      <c r="T190" s="50">
        <v>100</v>
      </c>
      <c r="U190" s="50">
        <f t="shared" si="45"/>
        <v>59.016393442622956</v>
      </c>
      <c r="V190" s="50">
        <f t="shared" si="46"/>
        <v>70.930232558139537</v>
      </c>
      <c r="W190" s="50">
        <f t="shared" si="47"/>
        <v>67.21311475409837</v>
      </c>
      <c r="X190" s="50">
        <f t="shared" si="48"/>
        <v>61.856652687762107</v>
      </c>
      <c r="Y190" s="50">
        <f t="shared" si="49"/>
        <v>73.770491803278688</v>
      </c>
      <c r="Z190" s="50">
        <f t="shared" si="50"/>
        <v>70.053373999237522</v>
      </c>
      <c r="AA190" s="50">
        <f t="shared" si="51"/>
        <v>-2.8402592451391513</v>
      </c>
      <c r="AB190" s="50">
        <f t="shared" si="52"/>
        <v>-2.8402592451391513</v>
      </c>
      <c r="AC190" s="50">
        <f t="shared" si="53"/>
        <v>-2.8402592451391513</v>
      </c>
      <c r="AF190">
        <v>1.98</v>
      </c>
      <c r="AG190">
        <v>1.91</v>
      </c>
      <c r="AH190" s="57" t="s">
        <v>417</v>
      </c>
      <c r="AJ190" t="s">
        <v>305</v>
      </c>
    </row>
    <row r="191" spans="1:36" ht="15" x14ac:dyDescent="0.25">
      <c r="A191">
        <v>3.29</v>
      </c>
      <c r="B191">
        <v>3.15</v>
      </c>
      <c r="C191">
        <v>2.4300000000000002</v>
      </c>
      <c r="D191" s="43">
        <f t="shared" si="17"/>
        <v>3.2934318986328259E-2</v>
      </c>
      <c r="E191" s="44">
        <f>IF(OR($A191="",$B191="",$C191=""),"",A191*'MPTO_working_3-way'!$I190)</f>
        <v>3.3983539094650199</v>
      </c>
      <c r="F191" s="45">
        <f>IF(OR($A191="",$B191="",$C191=""),"",B191*'MPTO_working_3-way'!$I190)</f>
        <v>3.2537431048069339</v>
      </c>
      <c r="G191" s="46">
        <f>IF(OR($A191="",$B191="",$C191=""),"",C191*'MPTO_working_3-way'!$I190)</f>
        <v>2.5100303951367779</v>
      </c>
      <c r="H191" s="44">
        <f>IF(OR($A191="",$B191="",$C191=""),"",'MPTO_working_3-way'!E190)</f>
        <v>3.4132807719128464</v>
      </c>
      <c r="I191" s="45">
        <f>IF(OR($A191="",$B191="",$C191=""),"",'MPTO_working_3-way'!F190)</f>
        <v>3.2628321112275009</v>
      </c>
      <c r="J191" s="46">
        <f>IF(OR($A191="",$B191="",$C191=""),"",'MPTO_working_3-way'!G190)</f>
        <v>2.4966013303215466</v>
      </c>
      <c r="K191" s="44">
        <f>IF(OR($A191="",$B191="",$C191=""),"",'OddsRatio_working_3-way'!H190)</f>
        <v>3.4062233474009882</v>
      </c>
      <c r="L191" s="45">
        <f>IF(OR($A191="",$B191="",$C191=""),"",'OddsRatio_working_3-way'!I190)</f>
        <v>3.2591179899179581</v>
      </c>
      <c r="M191" s="46">
        <f>IF(OR($A191="",$B191="",$C191=""),"",'OddsRatio_working_3-way'!J190)</f>
        <v>2.5025761514338054</v>
      </c>
      <c r="N191" s="47">
        <f t="shared" si="42"/>
        <v>29.426011140712045</v>
      </c>
      <c r="O191" s="48">
        <f t="shared" si="43"/>
        <v>30.733833858077027</v>
      </c>
      <c r="P191" s="48">
        <f t="shared" si="44"/>
        <v>39.840155001210945</v>
      </c>
      <c r="Q191" t="s">
        <v>233</v>
      </c>
      <c r="R191" t="s">
        <v>229</v>
      </c>
      <c r="S191" s="38">
        <v>44409</v>
      </c>
      <c r="T191" s="50">
        <v>100</v>
      </c>
      <c r="U191" s="50">
        <f t="shared" si="45"/>
        <v>69.6048632218845</v>
      </c>
      <c r="V191" s="50">
        <f t="shared" si="46"/>
        <v>68.253968253968253</v>
      </c>
      <c r="W191" s="50">
        <f t="shared" si="47"/>
        <v>58.847736625514408</v>
      </c>
      <c r="X191" s="50">
        <f t="shared" si="48"/>
        <v>72.898295120517332</v>
      </c>
      <c r="Y191" s="50">
        <f t="shared" si="49"/>
        <v>71.547400152601099</v>
      </c>
      <c r="Z191" s="50">
        <f t="shared" si="50"/>
        <v>62.14116852414724</v>
      </c>
      <c r="AA191" s="50">
        <f t="shared" si="51"/>
        <v>-3.2934318986328321</v>
      </c>
      <c r="AB191" s="50">
        <f t="shared" si="52"/>
        <v>-3.2934318986328464</v>
      </c>
      <c r="AC191" s="50">
        <f t="shared" si="53"/>
        <v>-3.2934318986328321</v>
      </c>
      <c r="AF191">
        <v>2.2200000000000002</v>
      </c>
      <c r="AG191">
        <v>1.7</v>
      </c>
      <c r="AH191" s="57" t="s">
        <v>418</v>
      </c>
      <c r="AJ191" t="s">
        <v>309</v>
      </c>
    </row>
    <row r="192" spans="1:36" ht="15" x14ac:dyDescent="0.25">
      <c r="A192">
        <v>6.02</v>
      </c>
      <c r="B192">
        <v>3.86</v>
      </c>
      <c r="C192">
        <v>1.63</v>
      </c>
      <c r="D192" s="43">
        <f t="shared" si="17"/>
        <v>3.8677246838922041E-2</v>
      </c>
      <c r="E192" s="44">
        <f>IF(OR($A192="",$B192="",$C192=""),"",A192*'MPTO_working_3-way'!$I191)</f>
        <v>6.2528370259703099</v>
      </c>
      <c r="F192" s="45">
        <f>IF(OR($A192="",$B192="",$C192=""),"",B192*'MPTO_working_3-way'!$I191)</f>
        <v>4.0092941727982385</v>
      </c>
      <c r="G192" s="46">
        <f>IF(OR($A192="",$B192="",$C192=""),"",C192*'MPTO_working_3-way'!$I191)</f>
        <v>1.6930439123474428</v>
      </c>
      <c r="H192" s="44">
        <f>IF(OR($A192="",$B192="",$C192=""),"",'MPTO_working_3-way'!E191)</f>
        <v>6.5265400590772114</v>
      </c>
      <c r="I192" s="45">
        <f>IF(OR($A192="",$B192="",$C192=""),"",'MPTO_working_3-way'!F191)</f>
        <v>4.0621518676189998</v>
      </c>
      <c r="J192" s="46">
        <f>IF(OR($A192="",$B192="",$C192=""),"",'MPTO_working_3-way'!G191)</f>
        <v>1.6649891432011388</v>
      </c>
      <c r="K192" s="44">
        <f>IF(OR($A192="",$B192="",$C192=""),"",'OddsRatio_working_3-way'!H191)</f>
        <v>6.3769872731793908</v>
      </c>
      <c r="L192" s="45">
        <f>IF(OR($A192="",$B192="",$C192=""),"",'OddsRatio_working_3-way'!I191)</f>
        <v>4.0633831875085766</v>
      </c>
      <c r="M192" s="46">
        <f>IF(OR($A192="",$B192="",$C192=""),"",'OddsRatio_working_3-way'!J191)</f>
        <v>1.6748011916539876</v>
      </c>
      <c r="N192" s="47">
        <f t="shared" si="42"/>
        <v>15.992740508774428</v>
      </c>
      <c r="O192" s="48">
        <f t="shared" si="43"/>
        <v>24.942046078451309</v>
      </c>
      <c r="P192" s="48">
        <f t="shared" si="44"/>
        <v>59.065213412774263</v>
      </c>
      <c r="Q192" t="s">
        <v>230</v>
      </c>
      <c r="R192" t="s">
        <v>236</v>
      </c>
      <c r="S192" s="38">
        <v>44409</v>
      </c>
      <c r="T192" s="50">
        <v>100</v>
      </c>
      <c r="U192" s="50">
        <f t="shared" si="45"/>
        <v>83.388704318936874</v>
      </c>
      <c r="V192" s="50">
        <f t="shared" si="46"/>
        <v>74.093264248704671</v>
      </c>
      <c r="W192" s="50">
        <f t="shared" si="47"/>
        <v>38.650306748466257</v>
      </c>
      <c r="X192" s="50">
        <f t="shared" si="48"/>
        <v>87.25642900282908</v>
      </c>
      <c r="Y192" s="50">
        <f t="shared" si="49"/>
        <v>77.960988932596862</v>
      </c>
      <c r="Z192" s="50">
        <f t="shared" si="50"/>
        <v>42.518031432358462</v>
      </c>
      <c r="AA192" s="50">
        <f t="shared" si="51"/>
        <v>-3.8677246838922059</v>
      </c>
      <c r="AB192" s="50">
        <f t="shared" si="52"/>
        <v>-3.8677246838921917</v>
      </c>
      <c r="AC192" s="50">
        <f t="shared" si="53"/>
        <v>-3.8677246838922059</v>
      </c>
      <c r="AF192">
        <v>2.14</v>
      </c>
      <c r="AG192">
        <v>1.75</v>
      </c>
      <c r="AH192" s="57" t="s">
        <v>419</v>
      </c>
      <c r="AJ192" t="s">
        <v>309</v>
      </c>
    </row>
    <row r="193" spans="1:36" ht="15" x14ac:dyDescent="0.25">
      <c r="A193">
        <v>2.27</v>
      </c>
      <c r="B193">
        <v>3.14</v>
      </c>
      <c r="C193">
        <v>3.62</v>
      </c>
      <c r="D193" s="43">
        <f t="shared" si="17"/>
        <v>3.5243065863503231E-2</v>
      </c>
      <c r="E193" s="44">
        <f>IF(OR($A193="",$B193="",$C193=""),"",A193*'MPTO_working_3-way'!$I192)</f>
        <v>2.3500017595101523</v>
      </c>
      <c r="F193" s="45">
        <f>IF(OR($A193="",$B193="",$C193=""),"",B193*'MPTO_working_3-way'!$I192)</f>
        <v>3.2506632268114002</v>
      </c>
      <c r="G193" s="46">
        <f>IF(OR($A193="",$B193="",$C193=""),"",C193*'MPTO_working_3-way'!$I192)</f>
        <v>3.7475798984258817</v>
      </c>
      <c r="H193" s="44">
        <f>IF(OR($A193="",$B193="",$C193=""),"",'MPTO_working_3-way'!E192)</f>
        <v>2.3321931861361604</v>
      </c>
      <c r="I193" s="45">
        <f>IF(OR($A193="",$B193="",$C193=""),"",'MPTO_working_3-way'!F192)</f>
        <v>3.2602637696693013</v>
      </c>
      <c r="J193" s="46">
        <f>IF(OR($A193="",$B193="",$C193=""),"",'MPTO_working_3-way'!G192)</f>
        <v>3.780784013469547</v>
      </c>
      <c r="K193" s="44">
        <f>IF(OR($A193="",$B193="",$C193=""),"",'OddsRatio_working_3-way'!H192)</f>
        <v>2.3398717974002725</v>
      </c>
      <c r="L193" s="45">
        <f>IF(OR($A193="",$B193="",$C193=""),"",'OddsRatio_working_3-way'!I192)</f>
        <v>3.2577367294776249</v>
      </c>
      <c r="M193" s="46">
        <f>IF(OR($A193="",$B193="",$C193=""),"",'OddsRatio_working_3-way'!J192)</f>
        <v>3.7641449678651289</v>
      </c>
      <c r="N193" s="47">
        <f t="shared" si="42"/>
        <v>42.553159628631327</v>
      </c>
      <c r="O193" s="48">
        <f t="shared" si="43"/>
        <v>30.762952979934109</v>
      </c>
      <c r="P193" s="48">
        <f t="shared" si="44"/>
        <v>26.683887391434563</v>
      </c>
      <c r="Q193" t="s">
        <v>253</v>
      </c>
      <c r="R193" t="s">
        <v>238</v>
      </c>
      <c r="S193" s="38">
        <v>44409</v>
      </c>
      <c r="T193" s="50">
        <v>100</v>
      </c>
      <c r="U193" s="50">
        <f t="shared" si="45"/>
        <v>55.947136563876647</v>
      </c>
      <c r="V193" s="50">
        <f t="shared" si="46"/>
        <v>68.152866242038215</v>
      </c>
      <c r="W193" s="50">
        <f t="shared" si="47"/>
        <v>72.375690607734811</v>
      </c>
      <c r="X193" s="50">
        <f t="shared" si="48"/>
        <v>59.471443150226975</v>
      </c>
      <c r="Y193" s="50">
        <f t="shared" si="49"/>
        <v>71.677172828388549</v>
      </c>
      <c r="Z193" s="50">
        <f t="shared" si="50"/>
        <v>75.899997194085131</v>
      </c>
      <c r="AA193" s="50">
        <f t="shared" si="51"/>
        <v>-3.5243065863503276</v>
      </c>
      <c r="AB193" s="50">
        <f t="shared" si="52"/>
        <v>-3.5243065863503347</v>
      </c>
      <c r="AC193" s="50">
        <f t="shared" si="53"/>
        <v>-3.5243065863503205</v>
      </c>
      <c r="AF193">
        <v>2.2999999999999998</v>
      </c>
      <c r="AG193">
        <v>1.66</v>
      </c>
      <c r="AH193" s="57" t="s">
        <v>417</v>
      </c>
      <c r="AJ193" t="s">
        <v>309</v>
      </c>
    </row>
    <row r="194" spans="1:36" ht="15" x14ac:dyDescent="0.25">
      <c r="A194">
        <v>2.3199999999999998</v>
      </c>
      <c r="B194">
        <v>2.98</v>
      </c>
      <c r="C194">
        <v>3.73</v>
      </c>
      <c r="D194" s="43">
        <f t="shared" si="17"/>
        <v>3.4701467302586719E-2</v>
      </c>
      <c r="E194" s="44">
        <f>IF(OR($A194="",$B194="",$C194=""),"",A194*'MPTO_working_3-way'!$I193)</f>
        <v>2.4005074041420009</v>
      </c>
      <c r="F194" s="45">
        <f>IF(OR($A194="",$B194="",$C194=""),"",B194*'MPTO_working_3-way'!$I193)</f>
        <v>3.0834103725617084</v>
      </c>
      <c r="G194" s="46">
        <f>IF(OR($A194="",$B194="",$C194=""),"",C194*'MPTO_working_3-way'!$I193)</f>
        <v>3.8594364730386483</v>
      </c>
      <c r="H194" s="44">
        <f>IF(OR($A194="",$B194="",$C194=""),"",'MPTO_working_3-way'!E193)</f>
        <v>2.38397590385207</v>
      </c>
      <c r="I194" s="45">
        <f>IF(OR($A194="",$B194="",$C194=""),"",'MPTO_working_3-way'!F193)</f>
        <v>3.0863881839922302</v>
      </c>
      <c r="J194" s="46">
        <f>IF(OR($A194="",$B194="",$C194=""),"",'MPTO_working_3-way'!G193)</f>
        <v>3.898189291022319</v>
      </c>
      <c r="K194" s="44">
        <f>IF(OR($A194="",$B194="",$C194=""),"",'OddsRatio_working_3-way'!H193)</f>
        <v>2.3913587971524537</v>
      </c>
      <c r="L194" s="45">
        <f>IF(OR($A194="",$B194="",$C194=""),"",'OddsRatio_working_3-way'!I193)</f>
        <v>3.0870381957286801</v>
      </c>
      <c r="M194" s="46">
        <f>IF(OR($A194="",$B194="",$C194=""),"",'OddsRatio_working_3-way'!J193)</f>
        <v>3.8775829668380291</v>
      </c>
      <c r="N194" s="47">
        <f t="shared" si="42"/>
        <v>41.657859428991188</v>
      </c>
      <c r="O194" s="48">
        <f t="shared" si="43"/>
        <v>32.431622105791789</v>
      </c>
      <c r="P194" s="48">
        <f t="shared" si="44"/>
        <v>25.910518465217038</v>
      </c>
      <c r="Q194" t="s">
        <v>225</v>
      </c>
      <c r="R194" t="s">
        <v>232</v>
      </c>
      <c r="S194" s="38">
        <v>44409</v>
      </c>
      <c r="T194" s="50">
        <v>100</v>
      </c>
      <c r="U194" s="50">
        <f t="shared" si="45"/>
        <v>56.896551724137922</v>
      </c>
      <c r="V194" s="50">
        <f t="shared" si="46"/>
        <v>66.442953020134226</v>
      </c>
      <c r="W194" s="50">
        <f t="shared" si="47"/>
        <v>73.190348525469176</v>
      </c>
      <c r="X194" s="50">
        <f t="shared" si="48"/>
        <v>60.366698454396605</v>
      </c>
      <c r="Y194" s="50">
        <f t="shared" si="49"/>
        <v>69.913099750392902</v>
      </c>
      <c r="Z194" s="50">
        <f t="shared" si="50"/>
        <v>76.660495255727852</v>
      </c>
      <c r="AA194" s="50">
        <f t="shared" si="51"/>
        <v>-3.4701467302586835</v>
      </c>
      <c r="AB194" s="50">
        <f t="shared" si="52"/>
        <v>-3.4701467302586764</v>
      </c>
      <c r="AC194" s="50">
        <f t="shared" si="53"/>
        <v>-3.4701467302586764</v>
      </c>
      <c r="AF194">
        <v>2.69</v>
      </c>
      <c r="AG194">
        <v>1.5</v>
      </c>
      <c r="AH194" s="57" t="s">
        <v>420</v>
      </c>
      <c r="AJ194" t="s">
        <v>309</v>
      </c>
    </row>
    <row r="195" spans="1:36" ht="15" x14ac:dyDescent="0.25">
      <c r="A195">
        <v>3.19</v>
      </c>
      <c r="B195">
        <v>3.14</v>
      </c>
      <c r="C195">
        <v>2.4900000000000002</v>
      </c>
      <c r="D195" s="43">
        <f t="shared" si="17"/>
        <v>3.3557387106880388E-2</v>
      </c>
      <c r="E195" s="44">
        <f>IF(OR($A195="",$B195="",$C195=""),"",A195*'MPTO_working_3-way'!$I194)</f>
        <v>3.2970480648709484</v>
      </c>
      <c r="F195" s="45">
        <f>IF(OR($A195="",$B195="",$C195=""),"",B195*'MPTO_working_3-way'!$I194)</f>
        <v>3.2453701955156045</v>
      </c>
      <c r="G195" s="46">
        <f>IF(OR($A195="",$B195="",$C195=""),"",C195*'MPTO_working_3-way'!$I194)</f>
        <v>2.5735578938961323</v>
      </c>
      <c r="H195" s="44">
        <f>IF(OR($A195="",$B195="",$C195=""),"",'MPTO_working_3-way'!E194)</f>
        <v>3.3080397512975246</v>
      </c>
      <c r="I195" s="45">
        <f>IF(OR($A195="",$B195="",$C195=""),"",'MPTO_working_3-way'!F194)</f>
        <v>3.2543021513170429</v>
      </c>
      <c r="J195" s="46">
        <f>IF(OR($A195="",$B195="",$C195=""),"",'MPTO_working_3-way'!G194)</f>
        <v>2.5613400603310175</v>
      </c>
      <c r="K195" s="44">
        <f>IF(OR($A195="",$B195="",$C195=""),"",'OddsRatio_working_3-way'!H194)</f>
        <v>3.3029492963300764</v>
      </c>
      <c r="L195" s="45">
        <f>IF(OR($A195="",$B195="",$C195=""),"",'OddsRatio_working_3-way'!I194)</f>
        <v>3.2503705452723124</v>
      </c>
      <c r="M195" s="46">
        <f>IF(OR($A195="",$B195="",$C195=""),"",'OddsRatio_working_3-way'!J194)</f>
        <v>2.5668467815213769</v>
      </c>
      <c r="N195" s="47">
        <f t="shared" si="42"/>
        <v>30.330161414833412</v>
      </c>
      <c r="O195" s="48">
        <f t="shared" si="43"/>
        <v>30.813125768572796</v>
      </c>
      <c r="P195" s="48">
        <f t="shared" si="44"/>
        <v>38.856712816593806</v>
      </c>
      <c r="Q195" t="s">
        <v>237</v>
      </c>
      <c r="R195" t="s">
        <v>239</v>
      </c>
      <c r="S195" s="38">
        <v>44409</v>
      </c>
      <c r="T195" s="50">
        <v>100</v>
      </c>
      <c r="U195" s="50">
        <f t="shared" si="45"/>
        <v>68.652037617554868</v>
      </c>
      <c r="V195" s="50">
        <f t="shared" si="46"/>
        <v>68.152866242038215</v>
      </c>
      <c r="W195" s="50">
        <f t="shared" si="47"/>
        <v>59.839357429718881</v>
      </c>
      <c r="X195" s="50">
        <f t="shared" si="48"/>
        <v>72.007776328242898</v>
      </c>
      <c r="Y195" s="50">
        <f t="shared" si="49"/>
        <v>71.508604952726259</v>
      </c>
      <c r="Z195" s="50">
        <f t="shared" si="50"/>
        <v>63.195096140406925</v>
      </c>
      <c r="AA195" s="50">
        <f t="shared" si="51"/>
        <v>-3.3557387106880299</v>
      </c>
      <c r="AB195" s="50">
        <f t="shared" si="52"/>
        <v>-3.3557387106880441</v>
      </c>
      <c r="AC195" s="50">
        <f t="shared" si="53"/>
        <v>-3.3557387106880441</v>
      </c>
      <c r="AF195">
        <v>2.5299999999999998</v>
      </c>
      <c r="AG195">
        <v>1.56</v>
      </c>
      <c r="AH195" s="57" t="s">
        <v>417</v>
      </c>
      <c r="AJ195" t="s">
        <v>309</v>
      </c>
    </row>
    <row r="196" spans="1:36" ht="15" x14ac:dyDescent="0.25">
      <c r="A196">
        <v>2.23</v>
      </c>
      <c r="B196">
        <v>3.12</v>
      </c>
      <c r="C196">
        <v>3.79</v>
      </c>
      <c r="D196" s="43">
        <f t="shared" si="17"/>
        <v>3.2795556530426317E-2</v>
      </c>
      <c r="E196" s="44">
        <f>IF(OR($A196="",$B196="",$C196=""),"",A196*'MPTO_working_3-way'!$I195)</f>
        <v>2.3031340910628506</v>
      </c>
      <c r="F196" s="45">
        <f>IF(OR($A196="",$B196="",$C196=""),"",B196*'MPTO_working_3-way'!$I195)</f>
        <v>3.2223221363749301</v>
      </c>
      <c r="G196" s="46">
        <f>IF(OR($A196="",$B196="",$C196=""),"",C196*'MPTO_working_3-way'!$I195)</f>
        <v>3.9142951592503157</v>
      </c>
      <c r="H196" s="44">
        <f>IF(OR($A196="",$B196="",$C196=""),"",'MPTO_working_3-way'!E195)</f>
        <v>2.2857213853125851</v>
      </c>
      <c r="I196" s="45">
        <f>IF(OR($A196="",$B196="",$C196=""),"",'MPTO_working_3-way'!F195)</f>
        <v>3.2301727246832046</v>
      </c>
      <c r="J196" s="46">
        <f>IF(OR($A196="",$B196="",$C196=""),"",'MPTO_working_3-way'!G195)</f>
        <v>3.9538132839237732</v>
      </c>
      <c r="K196" s="44">
        <f>IF(OR($A196="",$B196="",$C196=""),"",'OddsRatio_working_3-way'!H195)</f>
        <v>2.2932155172763626</v>
      </c>
      <c r="L196" s="45">
        <f>IF(OR($A196="",$B196="",$C196=""),"",'OddsRatio_working_3-way'!I195)</f>
        <v>3.228956826525113</v>
      </c>
      <c r="M196" s="46">
        <f>IF(OR($A196="",$B196="",$C196=""),"",'OddsRatio_working_3-way'!J195)</f>
        <v>3.9333912952854075</v>
      </c>
      <c r="N196" s="47">
        <f t="shared" si="42"/>
        <v>43.419095912844561</v>
      </c>
      <c r="O196" s="48">
        <f t="shared" si="43"/>
        <v>31.033520476167748</v>
      </c>
      <c r="P196" s="48">
        <f t="shared" si="44"/>
        <v>25.547383610987701</v>
      </c>
      <c r="Q196" t="s">
        <v>251</v>
      </c>
      <c r="R196" t="s">
        <v>224</v>
      </c>
      <c r="S196" s="38">
        <v>44409</v>
      </c>
      <c r="T196" s="50">
        <v>100</v>
      </c>
      <c r="U196" s="50">
        <f t="shared" si="45"/>
        <v>55.156950672645742</v>
      </c>
      <c r="V196" s="50">
        <f t="shared" si="46"/>
        <v>67.948717948717942</v>
      </c>
      <c r="W196" s="50">
        <f t="shared" si="47"/>
        <v>73.614775725593674</v>
      </c>
      <c r="X196" s="50">
        <f t="shared" si="48"/>
        <v>58.436506325688377</v>
      </c>
      <c r="Y196" s="50">
        <f t="shared" si="49"/>
        <v>71.228273601760591</v>
      </c>
      <c r="Z196" s="50">
        <f t="shared" si="50"/>
        <v>76.894331378636309</v>
      </c>
      <c r="AA196" s="50">
        <f t="shared" si="51"/>
        <v>-3.2795556530426353</v>
      </c>
      <c r="AB196" s="50">
        <f t="shared" si="52"/>
        <v>-3.2795556530426495</v>
      </c>
      <c r="AC196" s="50">
        <f t="shared" si="53"/>
        <v>-3.2795556530426353</v>
      </c>
      <c r="AF196">
        <v>2.6</v>
      </c>
      <c r="AG196">
        <v>1.53</v>
      </c>
      <c r="AH196" s="57" t="s">
        <v>421</v>
      </c>
      <c r="AJ196" t="s">
        <v>309</v>
      </c>
    </row>
    <row r="197" spans="1:36" ht="15" x14ac:dyDescent="0.25">
      <c r="A197">
        <v>2.75</v>
      </c>
      <c r="B197">
        <v>2.94</v>
      </c>
      <c r="C197">
        <v>3.04</v>
      </c>
      <c r="D197" s="43">
        <f t="shared" ref="D197:D260" si="54">IF(OR($A197="",$B197="",$C197=""),"",(1/A197)+(1/B197)+(1/C197)-1)</f>
        <v>3.2719786479185053E-2</v>
      </c>
      <c r="E197" s="44">
        <f>IF(OR($A197="",$B197="",$C197=""),"",A197*'MPTO_working_3-way'!$I196)</f>
        <v>2.8399794128177591</v>
      </c>
      <c r="F197" s="45">
        <f>IF(OR($A197="",$B197="",$C197=""),"",B197*'MPTO_working_3-way'!$I196)</f>
        <v>3.036196172248804</v>
      </c>
      <c r="G197" s="46">
        <f>IF(OR($A197="",$B197="",$C197=""),"",C197*'MPTO_working_3-way'!$I196)</f>
        <v>3.1394681508967226</v>
      </c>
      <c r="H197" s="44">
        <f>IF(OR($A197="",$B197="",$C197=""),"",'MPTO_working_3-way'!E196)</f>
        <v>2.8350314895842148</v>
      </c>
      <c r="I197" s="45">
        <f>IF(OR($A197="",$B197="",$C197=""),"",'MPTO_working_3-way'!F196)</f>
        <v>3.0373952660674419</v>
      </c>
      <c r="J197" s="46">
        <f>IF(OR($A197="",$B197="",$C197=""),"",'MPTO_working_3-way'!G196)</f>
        <v>3.1442509423985543</v>
      </c>
      <c r="K197" s="44">
        <f>IF(OR($A197="",$B197="",$C197=""),"",'OddsRatio_working_3-way'!H196)</f>
        <v>2.8374002294050196</v>
      </c>
      <c r="L197" s="45">
        <f>IF(OR($A197="",$B197="",$C197=""),"",'OddsRatio_working_3-way'!I196)</f>
        <v>3.0368893971689923</v>
      </c>
      <c r="M197" s="46">
        <f>IF(OR($A197="",$B197="",$C197=""),"",'OddsRatio_working_3-way'!J196)</f>
        <v>3.1418836959921363</v>
      </c>
      <c r="N197" s="47">
        <f t="shared" si="42"/>
        <v>35.211522854238723</v>
      </c>
      <c r="O197" s="48">
        <f t="shared" si="43"/>
        <v>32.935948248012416</v>
      </c>
      <c r="P197" s="48">
        <f t="shared" si="44"/>
        <v>31.852528897748851</v>
      </c>
      <c r="Q197" t="s">
        <v>227</v>
      </c>
      <c r="R197" t="s">
        <v>228</v>
      </c>
      <c r="S197" s="38">
        <v>44409</v>
      </c>
      <c r="T197" s="50">
        <v>100</v>
      </c>
      <c r="U197" s="50">
        <f t="shared" si="45"/>
        <v>63.63636363636364</v>
      </c>
      <c r="V197" s="50">
        <f t="shared" si="46"/>
        <v>65.986394557823132</v>
      </c>
      <c r="W197" s="50">
        <f t="shared" si="47"/>
        <v>67.10526315789474</v>
      </c>
      <c r="X197" s="50">
        <f t="shared" si="48"/>
        <v>66.908342284282128</v>
      </c>
      <c r="Y197" s="50">
        <f t="shared" si="49"/>
        <v>69.258373205741634</v>
      </c>
      <c r="Z197" s="50">
        <f t="shared" si="50"/>
        <v>70.377241805813242</v>
      </c>
      <c r="AA197" s="50">
        <f t="shared" si="51"/>
        <v>-3.2719786479184876</v>
      </c>
      <c r="AB197" s="50">
        <f t="shared" si="52"/>
        <v>-3.2719786479185018</v>
      </c>
      <c r="AC197" s="50">
        <f t="shared" si="53"/>
        <v>-3.2719786479185018</v>
      </c>
      <c r="AF197">
        <v>2.5499999999999998</v>
      </c>
      <c r="AG197">
        <v>1.55</v>
      </c>
      <c r="AH197" s="57" t="s">
        <v>422</v>
      </c>
      <c r="AJ197" t="s">
        <v>309</v>
      </c>
    </row>
    <row r="198" spans="1:36" s="50" customFormat="1" ht="15" x14ac:dyDescent="0.25">
      <c r="A198">
        <v>3.52</v>
      </c>
      <c r="B198">
        <v>2.95</v>
      </c>
      <c r="C198">
        <v>2.44</v>
      </c>
      <c r="D198" s="43">
        <f t="shared" si="54"/>
        <v>3.2910025512137286E-2</v>
      </c>
      <c r="E198" s="44">
        <f>IF(OR($A198="",$B198="",$C198=""),"",A198*'MPTO_working_3-way'!$I197)</f>
        <v>3.6358432898027231</v>
      </c>
      <c r="F198" s="45">
        <f>IF(OR($A198="",$B198="",$C198=""),"",B198*'MPTO_working_3-way'!$I197)</f>
        <v>3.0470845752608051</v>
      </c>
      <c r="G198" s="46">
        <f>IF(OR($A198="",$B198="",$C198=""),"",C198*'MPTO_working_3-way'!$I197)</f>
        <v>2.5203004622496148</v>
      </c>
      <c r="H198" s="44">
        <f>IF(OR($A198="",$B198="",$C198=""),"",'MPTO_working_3-way'!E197)</f>
        <v>3.6613821858791074</v>
      </c>
      <c r="I198" s="45">
        <f>IF(OR($A198="",$B198="",$C198=""),"",'MPTO_working_3-way'!F197)</f>
        <v>3.0486592632284859</v>
      </c>
      <c r="J198" s="46">
        <f>IF(OR($A198="",$B198="",$C198=""),"",'MPTO_working_3-way'!G197)</f>
        <v>2.5071072914715145</v>
      </c>
      <c r="K198" s="44">
        <f>IF(OR($A198="",$B198="",$C198=""),"",'OddsRatio_working_3-way'!H197)</f>
        <v>3.6480088829790485</v>
      </c>
      <c r="L198" s="45">
        <f>IF(OR($A198="",$B198="",$C198=""),"",'OddsRatio_working_3-way'!I197)</f>
        <v>3.0490544927814067</v>
      </c>
      <c r="M198" s="46">
        <f>IF(OR($A198="",$B198="",$C198=""),"",'OddsRatio_working_3-way'!J197)</f>
        <v>2.513147933130885</v>
      </c>
      <c r="N198" s="47">
        <f t="shared" si="42"/>
        <v>27.503935684044812</v>
      </c>
      <c r="O198" s="48">
        <f t="shared" si="43"/>
        <v>32.818255460283979</v>
      </c>
      <c r="P198" s="48">
        <f t="shared" si="44"/>
        <v>39.677808855671202</v>
      </c>
      <c r="Q198" t="s">
        <v>234</v>
      </c>
      <c r="R198" t="s">
        <v>250</v>
      </c>
      <c r="S198" s="38">
        <v>44409</v>
      </c>
      <c r="T198" s="50">
        <v>100</v>
      </c>
      <c r="U198" s="50">
        <f t="shared" si="45"/>
        <v>71.590909090909093</v>
      </c>
      <c r="V198" s="50">
        <f t="shared" si="46"/>
        <v>66.101694915254228</v>
      </c>
      <c r="W198" s="50">
        <f t="shared" si="47"/>
        <v>59.016393442622956</v>
      </c>
      <c r="X198" s="50">
        <f t="shared" si="48"/>
        <v>74.881911642122816</v>
      </c>
      <c r="Y198" s="50">
        <f t="shared" si="49"/>
        <v>69.392697466467965</v>
      </c>
      <c r="Z198" s="50">
        <f t="shared" si="50"/>
        <v>62.307395993836678</v>
      </c>
      <c r="AA198" s="50">
        <f t="shared" si="51"/>
        <v>-3.2910025512137224</v>
      </c>
      <c r="AB198" s="50">
        <f t="shared" si="52"/>
        <v>-3.2910025512137366</v>
      </c>
      <c r="AC198" s="50">
        <f t="shared" si="53"/>
        <v>-3.2910025512137224</v>
      </c>
      <c r="AD198" s="51"/>
      <c r="AE198" s="51"/>
      <c r="AF198">
        <v>2.65</v>
      </c>
      <c r="AG198">
        <v>1.51</v>
      </c>
      <c r="AH198" s="57" t="s">
        <v>419</v>
      </c>
      <c r="AI198" s="51"/>
      <c r="AJ198" t="s">
        <v>309</v>
      </c>
    </row>
    <row r="199" spans="1:36" ht="15" x14ac:dyDescent="0.25">
      <c r="A199">
        <v>8.02</v>
      </c>
      <c r="B199">
        <v>4.5999999999999996</v>
      </c>
      <c r="C199">
        <v>1.45</v>
      </c>
      <c r="D199" s="43">
        <f t="shared" si="54"/>
        <v>3.1734756063364955E-2</v>
      </c>
      <c r="E199" s="44">
        <f>IF(OR($A199="",$B199="",$C199=""),"",A199*'MPTO_working_3-way'!$I198)</f>
        <v>8.2745127436281862</v>
      </c>
      <c r="F199" s="45">
        <f>IF(OR($A199="",$B199="",$C199=""),"",B199*'MPTO_working_3-way'!$I198)</f>
        <v>4.7459798778914788</v>
      </c>
      <c r="G199" s="46">
        <f>IF(OR($A199="",$B199="",$C199=""),"",C199*'MPTO_working_3-way'!$I198)</f>
        <v>1.4960153962918792</v>
      </c>
      <c r="H199" s="44">
        <f>IF(OR($A199="",$B199="",$C199=""),"",'MPTO_working_3-way'!E198)</f>
        <v>8.7634717459207998</v>
      </c>
      <c r="I199" s="45">
        <f>IF(OR($A199="",$B199="",$C199=""),"",'MPTO_working_3-way'!F198)</f>
        <v>4.8352847595919179</v>
      </c>
      <c r="J199" s="46">
        <f>IF(OR($A199="",$B199="",$C199=""),"",'MPTO_working_3-way'!G198)</f>
        <v>1.4725872282947812</v>
      </c>
      <c r="K199" s="44">
        <f>IF(OR($A199="",$B199="",$C199=""),"",'OddsRatio_working_3-way'!H198)</f>
        <v>8.4895474655886378</v>
      </c>
      <c r="L199" s="45">
        <f>IF(OR($A199="",$B199="",$C199=""),"",'OddsRatio_working_3-way'!I198)</f>
        <v>4.8407935720967377</v>
      </c>
      <c r="M199" s="46">
        <f>IF(OR($A199="",$B199="",$C199=""),"",'OddsRatio_working_3-way'!J198)</f>
        <v>1.480099196512092</v>
      </c>
      <c r="N199" s="47">
        <f t="shared" si="42"/>
        <v>12.085303763294739</v>
      </c>
      <c r="O199" s="48">
        <f t="shared" si="43"/>
        <v>21.070464387309524</v>
      </c>
      <c r="P199" s="48">
        <f t="shared" si="44"/>
        <v>66.844231849395726</v>
      </c>
      <c r="Q199" t="s">
        <v>325</v>
      </c>
      <c r="R199" t="s">
        <v>172</v>
      </c>
      <c r="S199" s="38">
        <v>44409</v>
      </c>
      <c r="T199" s="50">
        <v>100</v>
      </c>
      <c r="U199" s="50">
        <f t="shared" si="45"/>
        <v>87.531172069825445</v>
      </c>
      <c r="V199" s="50">
        <f t="shared" si="46"/>
        <v>78.260869565217391</v>
      </c>
      <c r="W199" s="50">
        <f t="shared" si="47"/>
        <v>31.03448275862069</v>
      </c>
      <c r="X199" s="50">
        <f t="shared" si="48"/>
        <v>90.704647676161926</v>
      </c>
      <c r="Y199" s="50">
        <f t="shared" si="49"/>
        <v>81.434345171553872</v>
      </c>
      <c r="Z199" s="50">
        <f t="shared" si="50"/>
        <v>34.207958364957172</v>
      </c>
      <c r="AA199" s="50">
        <f t="shared" si="51"/>
        <v>-3.1734756063364813</v>
      </c>
      <c r="AB199" s="50">
        <f t="shared" si="52"/>
        <v>-3.1734756063364813</v>
      </c>
      <c r="AC199" s="50">
        <f t="shared" si="53"/>
        <v>-3.1734756063364813</v>
      </c>
      <c r="AF199">
        <v>1.79</v>
      </c>
      <c r="AG199">
        <v>2.1</v>
      </c>
      <c r="AH199" s="57" t="s">
        <v>417</v>
      </c>
      <c r="AJ199" t="s">
        <v>313</v>
      </c>
    </row>
    <row r="200" spans="1:36" ht="15" x14ac:dyDescent="0.25">
      <c r="A200">
        <v>1.1200000000000001</v>
      </c>
      <c r="B200">
        <v>9.94</v>
      </c>
      <c r="C200">
        <v>23.83</v>
      </c>
      <c r="D200" s="43">
        <f t="shared" si="54"/>
        <v>3.542467562403373E-2</v>
      </c>
      <c r="E200" s="44">
        <f>IF(OR($A200="",$B200="",$C200=""),"",A200*'MPTO_working_3-way'!$I199)</f>
        <v>1.1596756366989178</v>
      </c>
      <c r="F200" s="45">
        <f>IF(OR($A200="",$B200="",$C200=""),"",B200*'MPTO_working_3-way'!$I199)</f>
        <v>10.292121275702895</v>
      </c>
      <c r="G200" s="46">
        <f>IF(OR($A200="",$B200="",$C200=""),"",C200*'MPTO_working_3-way'!$I199)</f>
        <v>24.674170020120723</v>
      </c>
      <c r="H200" s="44">
        <f>IF(OR($A200="",$B200="",$C200=""),"",'MPTO_working_3-way'!E199)</f>
        <v>1.1350107581634186</v>
      </c>
      <c r="I200" s="45">
        <f>IF(OR($A200="",$B200="",$C200=""),"",'MPTO_working_3-way'!F199)</f>
        <v>11.261845086170212</v>
      </c>
      <c r="J200" s="46">
        <f>IF(OR($A200="",$B200="",$C200=""),"",'MPTO_working_3-way'!G199)</f>
        <v>33.161242151388649</v>
      </c>
      <c r="K200" s="44">
        <f>IF(OR($A200="",$B200="",$C200=""),"",'OddsRatio_working_3-way'!H199)</f>
        <v>1.1405474875712343</v>
      </c>
      <c r="L200" s="45">
        <f>IF(OR($A200="",$B200="",$C200=""),"",'OddsRatio_working_3-way'!I199)</f>
        <v>11.470787824056938</v>
      </c>
      <c r="M200" s="46">
        <f>IF(OR($A200="",$B200="",$C200=""),"",'OddsRatio_working_3-way'!J199)</f>
        <v>27.739159510427282</v>
      </c>
      <c r="N200" s="47">
        <f t="shared" si="42"/>
        <v>86.231008771259226</v>
      </c>
      <c r="O200" s="48">
        <f t="shared" si="43"/>
        <v>9.7161700023954047</v>
      </c>
      <c r="P200" s="48">
        <f t="shared" si="44"/>
        <v>4.0528212263453769</v>
      </c>
      <c r="Q200" t="s">
        <v>149</v>
      </c>
      <c r="R200" t="s">
        <v>146</v>
      </c>
      <c r="S200" s="38">
        <v>44409</v>
      </c>
      <c r="T200" s="50">
        <v>100</v>
      </c>
      <c r="U200" s="50">
        <f t="shared" si="45"/>
        <v>10.714285714285726</v>
      </c>
      <c r="V200" s="50">
        <f t="shared" si="46"/>
        <v>89.939637826961771</v>
      </c>
      <c r="W200" s="50">
        <f t="shared" si="47"/>
        <v>95.803608896349147</v>
      </c>
      <c r="X200" s="50">
        <f t="shared" si="48"/>
        <v>14.256753276689091</v>
      </c>
      <c r="Y200" s="50">
        <f t="shared" si="49"/>
        <v>93.482105389365145</v>
      </c>
      <c r="Z200" s="50">
        <f t="shared" si="50"/>
        <v>99.346076458752506</v>
      </c>
      <c r="AA200" s="50">
        <f t="shared" si="51"/>
        <v>-3.542467562403365</v>
      </c>
      <c r="AB200" s="50">
        <f t="shared" si="52"/>
        <v>-3.5424675624033739</v>
      </c>
      <c r="AC200" s="50">
        <f t="shared" si="53"/>
        <v>-3.5424675624033597</v>
      </c>
      <c r="AF200">
        <v>1.29</v>
      </c>
      <c r="AG200">
        <v>3.76</v>
      </c>
      <c r="AH200" s="57" t="s">
        <v>423</v>
      </c>
      <c r="AJ200" t="s">
        <v>313</v>
      </c>
    </row>
    <row r="201" spans="1:36" ht="15" x14ac:dyDescent="0.25">
      <c r="A201">
        <v>2.14</v>
      </c>
      <c r="B201">
        <v>3.09</v>
      </c>
      <c r="C201">
        <v>4.21</v>
      </c>
      <c r="D201" s="43">
        <f t="shared" si="54"/>
        <v>2.8444006306825198E-2</v>
      </c>
      <c r="E201" s="44">
        <f>IF(OR($A201="",$B201="",$C201=""),"",A201*'MPTO_working_3-way'!$I200)</f>
        <v>2.2008701734966061</v>
      </c>
      <c r="F201" s="45">
        <f>IF(OR($A201="",$B201="",$C201=""),"",B201*'MPTO_working_3-way'!$I200)</f>
        <v>3.1778919794880895</v>
      </c>
      <c r="G201" s="46">
        <f>IF(OR($A201="",$B201="",$C201=""),"",C201*'MPTO_working_3-way'!$I200)</f>
        <v>4.3297492665517341</v>
      </c>
      <c r="H201" s="44">
        <f>IF(OR($A201="",$B201="",$C201=""),"",'MPTO_working_3-way'!E200)</f>
        <v>2.1843199786916885</v>
      </c>
      <c r="I201" s="45">
        <f>IF(OR($A201="",$B201="",$C201=""),"",'MPTO_working_3-way'!F200)</f>
        <v>3.1832610379509396</v>
      </c>
      <c r="J201" s="46">
        <f>IF(OR($A201="",$B201="",$C201=""),"",'MPTO_working_3-way'!G200)</f>
        <v>4.3850349045408397</v>
      </c>
      <c r="K201" s="44">
        <f>IF(OR($A201="",$B201="",$C201=""),"",'OddsRatio_working_3-way'!H200)</f>
        <v>2.1914221446807085</v>
      </c>
      <c r="L201" s="45">
        <f>IF(OR($A201="",$B201="",$C201=""),"",'OddsRatio_working_3-way'!I200)</f>
        <v>3.1842739319146314</v>
      </c>
      <c r="M201" s="46">
        <f>IF(OR($A201="",$B201="",$C201=""),"",'OddsRatio_working_3-way'!J200)</f>
        <v>4.3547939337062047</v>
      </c>
      <c r="N201" s="47">
        <f t="shared" si="42"/>
        <v>45.436573771694221</v>
      </c>
      <c r="O201" s="48">
        <f t="shared" si="43"/>
        <v>31.467400605639366</v>
      </c>
      <c r="P201" s="48">
        <f t="shared" si="44"/>
        <v>23.096025622666421</v>
      </c>
      <c r="Q201" t="s">
        <v>144</v>
      </c>
      <c r="R201" t="s">
        <v>145</v>
      </c>
      <c r="S201" s="38">
        <v>44409</v>
      </c>
      <c r="T201" s="50">
        <v>100</v>
      </c>
      <c r="U201" s="50">
        <f t="shared" si="45"/>
        <v>53.271028037383175</v>
      </c>
      <c r="V201" s="50">
        <f t="shared" si="46"/>
        <v>67.637540453074436</v>
      </c>
      <c r="W201" s="50">
        <f t="shared" si="47"/>
        <v>76.24703087885986</v>
      </c>
      <c r="X201" s="50">
        <f t="shared" si="48"/>
        <v>56.115428668065718</v>
      </c>
      <c r="Y201" s="50">
        <f t="shared" si="49"/>
        <v>70.481941083756965</v>
      </c>
      <c r="Z201" s="50">
        <f t="shared" si="50"/>
        <v>79.091431509542389</v>
      </c>
      <c r="AA201" s="50">
        <f t="shared" si="51"/>
        <v>-2.8444006306825429</v>
      </c>
      <c r="AB201" s="50">
        <f t="shared" si="52"/>
        <v>-2.8444006306825287</v>
      </c>
      <c r="AC201" s="50">
        <f t="shared" si="53"/>
        <v>-2.8444006306825287</v>
      </c>
      <c r="AF201">
        <v>2.66</v>
      </c>
      <c r="AG201">
        <v>1.52</v>
      </c>
      <c r="AH201" s="57" t="s">
        <v>424</v>
      </c>
      <c r="AJ201" t="s">
        <v>313</v>
      </c>
    </row>
    <row r="202" spans="1:36" ht="15" x14ac:dyDescent="0.25">
      <c r="A202">
        <v>8.8699999999999992</v>
      </c>
      <c r="B202">
        <v>5.22</v>
      </c>
      <c r="C202">
        <v>1.37</v>
      </c>
      <c r="D202" s="43">
        <f t="shared" si="54"/>
        <v>3.4237460114951546E-2</v>
      </c>
      <c r="E202" s="44">
        <f>IF(OR($A202="",$B202="",$C202=""),"",A202*'MPTO_working_3-way'!$I201)</f>
        <v>9.1736862712196192</v>
      </c>
      <c r="F202" s="45">
        <f>IF(OR($A202="",$B202="",$C202=""),"",B202*'MPTO_working_3-way'!$I201)</f>
        <v>5.3987195418000464</v>
      </c>
      <c r="G202" s="46">
        <f>IF(OR($A202="",$B202="",$C202=""),"",C202*'MPTO_working_3-way'!$I201)</f>
        <v>1.4169053203574837</v>
      </c>
      <c r="H202" s="44">
        <f>IF(OR($A202="",$B202="",$C202=""),"",'MPTO_working_3-way'!E201)</f>
        <v>9.869029599918429</v>
      </c>
      <c r="I202" s="45">
        <f>IF(OR($A202="",$B202="",$C202=""),"",'MPTO_working_3-way'!F201)</f>
        <v>5.5506711339118233</v>
      </c>
      <c r="J202" s="46">
        <f>IF(OR($A202="",$B202="",$C202=""),"",'MPTO_working_3-way'!G201)</f>
        <v>1.391760321242911</v>
      </c>
      <c r="K202" s="44">
        <f>IF(OR($A202="",$B202="",$C202=""),"",'OddsRatio_working_3-way'!H201)</f>
        <v>9.49371457683832</v>
      </c>
      <c r="L202" s="45">
        <f>IF(OR($A202="",$B202="",$C202=""),"",'OddsRatio_working_3-way'!I201)</f>
        <v>5.554444156830713</v>
      </c>
      <c r="M202" s="46">
        <f>IF(OR($A202="",$B202="",$C202=""),"",'OddsRatio_working_3-way'!J201)</f>
        <v>1.3993233028500862</v>
      </c>
      <c r="N202" s="47">
        <f t="shared" si="42"/>
        <v>10.900743391860647</v>
      </c>
      <c r="O202" s="48">
        <f t="shared" si="43"/>
        <v>18.522910706092706</v>
      </c>
      <c r="P202" s="48">
        <f t="shared" si="44"/>
        <v>70.576345902046654</v>
      </c>
      <c r="Q202" t="s">
        <v>148</v>
      </c>
      <c r="R202" t="s">
        <v>147</v>
      </c>
      <c r="S202" s="38">
        <v>44409</v>
      </c>
      <c r="T202" s="50">
        <v>100</v>
      </c>
      <c r="U202" s="50">
        <f t="shared" si="45"/>
        <v>88.726042841037199</v>
      </c>
      <c r="V202" s="50">
        <f t="shared" si="46"/>
        <v>80.842911877394641</v>
      </c>
      <c r="W202" s="50">
        <f t="shared" si="47"/>
        <v>27.007299270072991</v>
      </c>
      <c r="X202" s="50">
        <f t="shared" si="48"/>
        <v>92.149788852532382</v>
      </c>
      <c r="Y202" s="50">
        <f t="shared" si="49"/>
        <v>84.26665788888981</v>
      </c>
      <c r="Z202" s="50">
        <f t="shared" si="50"/>
        <v>30.43104528156816</v>
      </c>
      <c r="AA202" s="50">
        <f t="shared" si="51"/>
        <v>-3.423746011495183</v>
      </c>
      <c r="AB202" s="50">
        <f t="shared" si="52"/>
        <v>-3.4237460114951688</v>
      </c>
      <c r="AC202" s="50">
        <f t="shared" si="53"/>
        <v>-3.4237460114951688</v>
      </c>
      <c r="AF202">
        <v>1.76</v>
      </c>
      <c r="AG202">
        <v>2.15</v>
      </c>
      <c r="AH202" s="57" t="s">
        <v>425</v>
      </c>
      <c r="AJ202" t="s">
        <v>313</v>
      </c>
    </row>
    <row r="203" spans="1:36" ht="15" x14ac:dyDescent="0.25">
      <c r="A203">
        <v>3.55</v>
      </c>
      <c r="B203">
        <v>3.33</v>
      </c>
      <c r="C203">
        <v>2.27</v>
      </c>
      <c r="D203" s="43">
        <f t="shared" si="54"/>
        <v>2.2519075506604036E-2</v>
      </c>
      <c r="E203" s="44">
        <f>IF(OR($A203="",$B203="",$C203=""),"",A203*'MPTO_working_3-way'!$I202)</f>
        <v>3.629942718048444</v>
      </c>
      <c r="F203" s="45">
        <f>IF(OR($A203="",$B203="",$C203=""),"",B203*'MPTO_working_3-way'!$I202)</f>
        <v>3.4049885214369917</v>
      </c>
      <c r="G203" s="46">
        <f>IF(OR($A203="",$B203="",$C203=""),"",C203*'MPTO_working_3-way'!$I202)</f>
        <v>2.321118301399991</v>
      </c>
      <c r="H203" s="44">
        <f>IF(OR($A203="",$B203="",$C203=""),"",'MPTO_working_3-way'!E202)</f>
        <v>3.6471887266822063</v>
      </c>
      <c r="I203" s="45">
        <f>IF(OR($A203="",$B203="",$C203=""),"",'MPTO_working_3-way'!F202)</f>
        <v>3.4153712124602875</v>
      </c>
      <c r="J203" s="46">
        <f>IF(OR($A203="",$B203="",$C203=""),"",'MPTO_working_3-way'!G202)</f>
        <v>2.3093500167311118</v>
      </c>
      <c r="K203" s="44">
        <f>IF(OR($A203="",$B203="",$C203=""),"",'OddsRatio_working_3-way'!H202)</f>
        <v>3.6391361538382219</v>
      </c>
      <c r="L203" s="45">
        <f>IF(OR($A203="",$B203="",$C203=""),"",'OddsRatio_working_3-way'!I202)</f>
        <v>3.4114459758600222</v>
      </c>
      <c r="M203" s="46">
        <f>IF(OR($A203="",$B203="",$C203=""),"",'OddsRatio_working_3-way'!J202)</f>
        <v>2.3143933001468793</v>
      </c>
      <c r="N203" s="47">
        <f t="shared" si="42"/>
        <v>27.54864408818074</v>
      </c>
      <c r="O203" s="48">
        <f t="shared" si="43"/>
        <v>29.368674628541026</v>
      </c>
      <c r="P203" s="48">
        <f t="shared" si="44"/>
        <v>43.082681283278248</v>
      </c>
      <c r="Q203" t="s">
        <v>56</v>
      </c>
      <c r="R203" t="s">
        <v>113</v>
      </c>
      <c r="S203" s="38">
        <v>44409</v>
      </c>
      <c r="T203" s="50">
        <v>100</v>
      </c>
      <c r="U203" s="50">
        <f t="shared" si="45"/>
        <v>71.83098591549296</v>
      </c>
      <c r="V203" s="50">
        <f t="shared" si="46"/>
        <v>69.969969969969966</v>
      </c>
      <c r="W203" s="50">
        <f t="shared" si="47"/>
        <v>55.947136563876647</v>
      </c>
      <c r="X203" s="50">
        <f t="shared" si="48"/>
        <v>74.082893466153379</v>
      </c>
      <c r="Y203" s="50">
        <f t="shared" si="49"/>
        <v>72.221877520630386</v>
      </c>
      <c r="Z203" s="50">
        <f t="shared" si="50"/>
        <v>58.199044114537067</v>
      </c>
      <c r="AA203" s="50">
        <f t="shared" si="51"/>
        <v>-2.2519075506604196</v>
      </c>
      <c r="AB203" s="50">
        <f t="shared" si="52"/>
        <v>-2.2519075506604196</v>
      </c>
      <c r="AC203" s="50">
        <f t="shared" si="53"/>
        <v>-2.2519075506604196</v>
      </c>
      <c r="AF203">
        <v>2.2799999999999998</v>
      </c>
      <c r="AG203">
        <v>1.69</v>
      </c>
      <c r="AH203" s="57" t="s">
        <v>426</v>
      </c>
      <c r="AJ203" t="s">
        <v>315</v>
      </c>
    </row>
    <row r="204" spans="1:36" ht="15" x14ac:dyDescent="0.25">
      <c r="A204">
        <v>2.0499999999999998</v>
      </c>
      <c r="B204">
        <v>3.19</v>
      </c>
      <c r="C204">
        <v>4.37</v>
      </c>
      <c r="D204" s="43">
        <f t="shared" si="54"/>
        <v>3.011745381831199E-2</v>
      </c>
      <c r="E204" s="44">
        <f>IF(OR($A204="",$B204="",$C204=""),"",A204*'MPTO_working_3-way'!$I203)</f>
        <v>2.1117407803275392</v>
      </c>
      <c r="F204" s="45">
        <f>IF(OR($A204="",$B204="",$C204=""),"",B204*'MPTO_working_3-way'!$I203)</f>
        <v>3.2860746776804151</v>
      </c>
      <c r="G204" s="46">
        <f>IF(OR($A204="",$B204="",$C204=""),"",C204*'MPTO_working_3-way'!$I203)</f>
        <v>4.5016132731860239</v>
      </c>
      <c r="H204" s="44">
        <f>IF(OR($A204="",$B204="",$C204=""),"",'MPTO_working_3-way'!E203)</f>
        <v>2.0930760495275718</v>
      </c>
      <c r="I204" s="45">
        <f>IF(OR($A204="",$B204="",$C204=""),"",'MPTO_working_3-way'!F203)</f>
        <v>3.2955392917458761</v>
      </c>
      <c r="J204" s="46">
        <f>IF(OR($A204="",$B204="",$C204=""),"",'MPTO_working_3-way'!G203)</f>
        <v>4.5705134100107072</v>
      </c>
      <c r="K204" s="44">
        <f>IF(OR($A204="",$B204="",$C204=""),"",'OddsRatio_working_3-way'!H203)</f>
        <v>2.100823887807779</v>
      </c>
      <c r="L204" s="45">
        <f>IF(OR($A204="",$B204="",$C204=""),"",'OddsRatio_working_3-way'!I203)</f>
        <v>3.2960041088562257</v>
      </c>
      <c r="M204" s="46">
        <f>IF(OR($A204="",$B204="",$C204=""),"",'OddsRatio_working_3-way'!J203)</f>
        <v>4.533120478011635</v>
      </c>
      <c r="N204" s="47">
        <f t="shared" si="42"/>
        <v>47.354296953288753</v>
      </c>
      <c r="O204" s="48">
        <f t="shared" si="43"/>
        <v>30.43144475054606</v>
      </c>
      <c r="P204" s="48">
        <f t="shared" si="44"/>
        <v>22.214258296165198</v>
      </c>
      <c r="Q204" t="s">
        <v>163</v>
      </c>
      <c r="R204" t="s">
        <v>326</v>
      </c>
      <c r="S204" s="38">
        <v>44409</v>
      </c>
      <c r="T204" s="50">
        <v>100</v>
      </c>
      <c r="U204" s="50">
        <f t="shared" si="45"/>
        <v>51.219512195121943</v>
      </c>
      <c r="V204" s="50">
        <f t="shared" si="46"/>
        <v>68.652037617554868</v>
      </c>
      <c r="W204" s="50">
        <f t="shared" si="47"/>
        <v>77.116704805491992</v>
      </c>
      <c r="X204" s="50">
        <f t="shared" si="48"/>
        <v>54.231257576953155</v>
      </c>
      <c r="Y204" s="50">
        <f t="shared" si="49"/>
        <v>71.663782999386058</v>
      </c>
      <c r="Z204" s="50">
        <f t="shared" si="50"/>
        <v>80.128450187323196</v>
      </c>
      <c r="AA204" s="50">
        <f t="shared" si="51"/>
        <v>-3.0117453818312114</v>
      </c>
      <c r="AB204" s="50">
        <f t="shared" si="52"/>
        <v>-3.0117453818311901</v>
      </c>
      <c r="AC204" s="50">
        <f t="shared" si="53"/>
        <v>-3.0117453818312043</v>
      </c>
      <c r="AF204">
        <v>2.62</v>
      </c>
      <c r="AG204">
        <v>1.53</v>
      </c>
      <c r="AH204" s="57" t="s">
        <v>423</v>
      </c>
      <c r="AJ204" t="s">
        <v>412</v>
      </c>
    </row>
    <row r="205" spans="1:36" ht="15" x14ac:dyDescent="0.25">
      <c r="A205">
        <v>1.95</v>
      </c>
      <c r="B205">
        <v>3.5</v>
      </c>
      <c r="C205">
        <v>4.1100000000000003</v>
      </c>
      <c r="D205" s="43">
        <f t="shared" si="54"/>
        <v>4.1843800967888534E-2</v>
      </c>
      <c r="E205" s="44">
        <f>IF(OR($A205="",$B205="",$C205=""),"",A205*'MPTO_working_3-way'!$I204)</f>
        <v>2.0315954118873827</v>
      </c>
      <c r="F205" s="45">
        <f>IF(OR($A205="",$B205="",$C205=""),"",B205*'MPTO_working_3-way'!$I204)</f>
        <v>3.6464533033876099</v>
      </c>
      <c r="G205" s="46">
        <f>IF(OR($A205="",$B205="",$C205=""),"",C205*'MPTO_working_3-way'!$I204)</f>
        <v>4.2819780219780226</v>
      </c>
      <c r="H205" s="44">
        <f>IF(OR($A205="",$B205="",$C205=""),"",'MPTO_working_3-way'!E204)</f>
        <v>2.0045198749441711</v>
      </c>
      <c r="I205" s="45">
        <f>IF(OR($A205="",$B205="",$C205=""),"",'MPTO_working_3-way'!F204)</f>
        <v>3.6796313908110059</v>
      </c>
      <c r="J205" s="46">
        <f>IF(OR($A205="",$B205="",$C205=""),"",'MPTO_working_3-way'!G204)</f>
        <v>4.3599378278608905</v>
      </c>
      <c r="K205" s="44">
        <f>IF(OR($A205="",$B205="",$C205=""),"",'OddsRatio_working_3-way'!H204)</f>
        <v>2.0150185765951125</v>
      </c>
      <c r="L205" s="45">
        <f>IF(OR($A205="",$B205="",$C205=""),"",'OddsRatio_working_3-way'!I204)</f>
        <v>3.6711015173555599</v>
      </c>
      <c r="M205" s="46">
        <f>IF(OR($A205="",$B205="",$C205=""),"",'OddsRatio_working_3-way'!J204)</f>
        <v>4.3228502875903159</v>
      </c>
      <c r="N205" s="47">
        <f t="shared" si="42"/>
        <v>49.222399014525486</v>
      </c>
      <c r="O205" s="48">
        <f t="shared" si="43"/>
        <v>27.423908022378484</v>
      </c>
      <c r="P205" s="48">
        <f t="shared" si="44"/>
        <v>23.35369296309603</v>
      </c>
      <c r="Q205" t="s">
        <v>327</v>
      </c>
      <c r="R205" t="s">
        <v>328</v>
      </c>
      <c r="S205" s="38">
        <v>44440</v>
      </c>
      <c r="T205" s="50">
        <v>100</v>
      </c>
      <c r="U205" s="50">
        <f t="shared" si="45"/>
        <v>48.717948717948723</v>
      </c>
      <c r="V205" s="50">
        <f t="shared" si="46"/>
        <v>71.428571428571431</v>
      </c>
      <c r="W205" s="50">
        <f t="shared" si="47"/>
        <v>75.669099756691011</v>
      </c>
      <c r="X205" s="50">
        <f t="shared" si="48"/>
        <v>52.902328814737572</v>
      </c>
      <c r="Y205" s="50">
        <f t="shared" si="49"/>
        <v>75.612951525360302</v>
      </c>
      <c r="Z205" s="50">
        <f t="shared" si="50"/>
        <v>79.853479853479854</v>
      </c>
      <c r="AA205" s="50">
        <f t="shared" si="51"/>
        <v>-4.1843800967888498</v>
      </c>
      <c r="AB205" s="50">
        <f t="shared" si="52"/>
        <v>-4.1843800967888711</v>
      </c>
      <c r="AC205" s="50">
        <f t="shared" si="53"/>
        <v>-4.1843800967888427</v>
      </c>
      <c r="AF205">
        <v>1.71</v>
      </c>
      <c r="AG205">
        <v>2.1800000000000002</v>
      </c>
      <c r="AH205" s="57" t="s">
        <v>427</v>
      </c>
      <c r="AJ205" t="s">
        <v>413</v>
      </c>
    </row>
    <row r="206" spans="1:36" ht="15" x14ac:dyDescent="0.25">
      <c r="A206">
        <v>2.59</v>
      </c>
      <c r="B206">
        <v>3.35</v>
      </c>
      <c r="C206">
        <v>2.82</v>
      </c>
      <c r="D206" s="43">
        <f t="shared" si="54"/>
        <v>3.9217777864967385E-2</v>
      </c>
      <c r="E206" s="44">
        <f>IF(OR($A206="",$B206="",$C206=""),"",A206*'MPTO_working_3-way'!$I205)</f>
        <v>2.6915740446702654</v>
      </c>
      <c r="F206" s="45">
        <f>IF(OR($A206="",$B206="",$C206=""),"",B206*'MPTO_working_3-way'!$I205)</f>
        <v>3.4813795558476408</v>
      </c>
      <c r="G206" s="46">
        <f>IF(OR($A206="",$B206="",$C206=""),"",C206*'MPTO_working_3-way'!$I205)</f>
        <v>2.9305941335792078</v>
      </c>
      <c r="H206" s="44">
        <f>IF(OR($A206="",$B206="",$C206=""),"",'MPTO_working_3-way'!E205)</f>
        <v>2.680765394648855</v>
      </c>
      <c r="I206" s="45">
        <f>IF(OR($A206="",$B206="",$C206=""),"",'MPTO_working_3-way'!F205)</f>
        <v>3.503426192366013</v>
      </c>
      <c r="J206" s="46">
        <f>IF(OR($A206="",$B206="",$C206=""),"",'MPTO_working_3-way'!G205)</f>
        <v>2.927937573020746</v>
      </c>
      <c r="K206" s="44">
        <f>IF(OR($A206="",$B206="",$C206=""),"",'OddsRatio_working_3-way'!H205)</f>
        <v>2.6859721797083504</v>
      </c>
      <c r="L206" s="45">
        <f>IF(OR($A206="",$B206="",$C206=""),"",'OddsRatio_working_3-way'!I205)</f>
        <v>3.4918456744117141</v>
      </c>
      <c r="M206" s="46">
        <f>IF(OR($A206="",$B206="",$C206=""),"",'OddsRatio_working_3-way'!J205)</f>
        <v>2.929854947842264</v>
      </c>
      <c r="N206" s="47">
        <f t="shared" si="42"/>
        <v>37.152981244567854</v>
      </c>
      <c r="O206" s="48">
        <f t="shared" si="43"/>
        <v>28.724245201024097</v>
      </c>
      <c r="P206" s="48">
        <f t="shared" si="44"/>
        <v>34.122773554408056</v>
      </c>
      <c r="Q206" t="s">
        <v>329</v>
      </c>
      <c r="R206" t="s">
        <v>330</v>
      </c>
      <c r="S206" s="38">
        <v>44440</v>
      </c>
      <c r="T206" s="50">
        <v>100</v>
      </c>
      <c r="U206" s="50">
        <f t="shared" si="45"/>
        <v>61.389961389961393</v>
      </c>
      <c r="V206" s="50">
        <f t="shared" si="46"/>
        <v>70.149253731343279</v>
      </c>
      <c r="W206" s="50">
        <f t="shared" si="47"/>
        <v>64.539007092198588</v>
      </c>
      <c r="X206" s="50">
        <f t="shared" si="48"/>
        <v>65.311739176458133</v>
      </c>
      <c r="Y206" s="50">
        <f t="shared" si="49"/>
        <v>74.071031517840026</v>
      </c>
      <c r="Z206" s="50">
        <f t="shared" si="50"/>
        <v>68.460784878695321</v>
      </c>
      <c r="AA206" s="50">
        <f t="shared" si="51"/>
        <v>-3.9217777864967402</v>
      </c>
      <c r="AB206" s="50">
        <f t="shared" si="52"/>
        <v>-3.9217777864967474</v>
      </c>
      <c r="AC206" s="50">
        <f t="shared" si="53"/>
        <v>-3.9217777864967331</v>
      </c>
      <c r="AF206">
        <v>1.88</v>
      </c>
      <c r="AG206">
        <v>1.98</v>
      </c>
      <c r="AH206" s="57" t="s">
        <v>428</v>
      </c>
      <c r="AJ206" t="s">
        <v>413</v>
      </c>
    </row>
    <row r="207" spans="1:36" ht="15" x14ac:dyDescent="0.25">
      <c r="A207">
        <v>3.39</v>
      </c>
      <c r="B207">
        <v>3.38</v>
      </c>
      <c r="C207">
        <v>2.23</v>
      </c>
      <c r="D207" s="43">
        <f t="shared" si="54"/>
        <v>3.9273732176686282E-2</v>
      </c>
      <c r="E207" s="44">
        <f>IF(OR($A207="",$B207="",$C207=""),"",A207*'MPTO_working_3-way'!$I206)</f>
        <v>3.5231379520789665</v>
      </c>
      <c r="F207" s="45">
        <f>IF(OR($A207="",$B207="",$C207=""),"",B207*'MPTO_working_3-way'!$I206)</f>
        <v>3.5127452147571994</v>
      </c>
      <c r="G207" s="46">
        <f>IF(OR($A207="",$B207="",$C207=""),"",C207*'MPTO_working_3-way'!$I206)</f>
        <v>2.3175804227540104</v>
      </c>
      <c r="H207" s="44">
        <f>IF(OR($A207="",$B207="",$C207=""),"",'MPTO_working_3-way'!E206)</f>
        <v>3.5474326388934525</v>
      </c>
      <c r="I207" s="45">
        <f>IF(OR($A207="",$B207="",$C207=""),"",'MPTO_working_3-way'!F206)</f>
        <v>3.5364837656522878</v>
      </c>
      <c r="J207" s="46">
        <f>IF(OR($A207="",$B207="",$C207=""),"",'MPTO_working_3-way'!G206)</f>
        <v>2.297059136762885</v>
      </c>
      <c r="K207" s="44">
        <f>IF(OR($A207="",$B207="",$C207=""),"",'OddsRatio_working_3-way'!H206)</f>
        <v>3.5370726736129541</v>
      </c>
      <c r="L207" s="45">
        <f>IF(OR($A207="",$B207="",$C207=""),"",'OddsRatio_working_3-way'!I206)</f>
        <v>3.5264573067777532</v>
      </c>
      <c r="M207" s="46">
        <f>IF(OR($A207="",$B207="",$C207=""),"",'OddsRatio_working_3-way'!J206)</f>
        <v>2.3056901207296785</v>
      </c>
      <c r="N207" s="47">
        <f t="shared" si="42"/>
        <v>28.383787793773745</v>
      </c>
      <c r="O207" s="48">
        <f t="shared" si="43"/>
        <v>28.467763497305619</v>
      </c>
      <c r="P207" s="48">
        <f t="shared" si="44"/>
        <v>43.148448708920625</v>
      </c>
      <c r="Q207" t="s">
        <v>331</v>
      </c>
      <c r="R207" t="s">
        <v>332</v>
      </c>
      <c r="S207" s="38">
        <v>44440</v>
      </c>
      <c r="T207" s="50">
        <v>100</v>
      </c>
      <c r="U207" s="50">
        <f t="shared" si="45"/>
        <v>70.501474926253692</v>
      </c>
      <c r="V207" s="50">
        <f t="shared" si="46"/>
        <v>70.414201183431956</v>
      </c>
      <c r="W207" s="50">
        <f t="shared" si="47"/>
        <v>55.156950672645742</v>
      </c>
      <c r="X207" s="50">
        <f t="shared" si="48"/>
        <v>74.428848143922309</v>
      </c>
      <c r="Y207" s="50">
        <f t="shared" si="49"/>
        <v>74.341574401100573</v>
      </c>
      <c r="Z207" s="50">
        <f t="shared" si="50"/>
        <v>59.084323890314359</v>
      </c>
      <c r="AA207" s="50">
        <f t="shared" si="51"/>
        <v>-3.9273732176686167</v>
      </c>
      <c r="AB207" s="50">
        <f t="shared" si="52"/>
        <v>-3.9273732176686167</v>
      </c>
      <c r="AC207" s="50">
        <f t="shared" si="53"/>
        <v>-3.9273732176686167</v>
      </c>
      <c r="AF207">
        <v>1.56</v>
      </c>
      <c r="AG207">
        <v>2.48</v>
      </c>
      <c r="AH207" s="57" t="s">
        <v>429</v>
      </c>
      <c r="AJ207" t="s">
        <v>413</v>
      </c>
    </row>
    <row r="208" spans="1:36" ht="15" x14ac:dyDescent="0.25">
      <c r="A208">
        <v>2.77</v>
      </c>
      <c r="B208">
        <v>3.41</v>
      </c>
      <c r="C208">
        <v>2.6</v>
      </c>
      <c r="D208" s="43">
        <f t="shared" si="54"/>
        <v>3.8881346905103698E-2</v>
      </c>
      <c r="E208" s="44">
        <f>IF(OR($A208="",$B208="",$C208=""),"",A208*'MPTO_working_3-way'!$I207)</f>
        <v>2.8777013309271373</v>
      </c>
      <c r="F208" s="45">
        <f>IF(OR($A208="",$B208="",$C208=""),"",B208*'MPTO_working_3-way'!$I207)</f>
        <v>3.5425853929464037</v>
      </c>
      <c r="G208" s="46">
        <f>IF(OR($A208="",$B208="",$C208=""),"",C208*'MPTO_working_3-way'!$I207)</f>
        <v>2.7010915019532695</v>
      </c>
      <c r="H208" s="44">
        <f>IF(OR($A208="",$B208="",$C208=""),"",'MPTO_working_3-way'!E207)</f>
        <v>2.8731472613316944</v>
      </c>
      <c r="I208" s="45">
        <f>IF(OR($A208="",$B208="",$C208=""),"",'MPTO_working_3-way'!F207)</f>
        <v>3.5676738113961859</v>
      </c>
      <c r="J208" s="46">
        <f>IF(OR($A208="",$B208="",$C208=""),"",'MPTO_working_3-way'!G207)</f>
        <v>2.6906678859493494</v>
      </c>
      <c r="K208" s="44">
        <f>IF(OR($A208="",$B208="",$C208=""),"",'OddsRatio_working_3-way'!H207)</f>
        <v>2.8759916803630969</v>
      </c>
      <c r="L208" s="45">
        <f>IF(OR($A208="",$B208="",$C208=""),"",'OddsRatio_working_3-way'!I207)</f>
        <v>3.5543163557486244</v>
      </c>
      <c r="M208" s="46">
        <f>IF(OR($A208="",$B208="",$C208=""),"",'OddsRatio_working_3-way'!J207)</f>
        <v>2.695811688463817</v>
      </c>
      <c r="N208" s="47">
        <f t="shared" si="42"/>
        <v>34.749957865774071</v>
      </c>
      <c r="O208" s="48">
        <f t="shared" si="43"/>
        <v>28.227971638766626</v>
      </c>
      <c r="P208" s="48">
        <f t="shared" si="44"/>
        <v>37.022070495459303</v>
      </c>
      <c r="Q208" t="s">
        <v>333</v>
      </c>
      <c r="R208" t="s">
        <v>334</v>
      </c>
      <c r="S208" s="38">
        <v>44440</v>
      </c>
      <c r="T208" s="50">
        <v>100</v>
      </c>
      <c r="U208" s="50">
        <f t="shared" si="45"/>
        <v>63.898916967509031</v>
      </c>
      <c r="V208" s="50">
        <f t="shared" si="46"/>
        <v>70.674486803519059</v>
      </c>
      <c r="W208" s="50">
        <f t="shared" si="47"/>
        <v>61.538461538461533</v>
      </c>
      <c r="X208" s="50">
        <f t="shared" si="48"/>
        <v>67.787051658019394</v>
      </c>
      <c r="Y208" s="50">
        <f t="shared" si="49"/>
        <v>74.562621494029429</v>
      </c>
      <c r="Z208" s="50">
        <f t="shared" si="50"/>
        <v>65.426596228971917</v>
      </c>
      <c r="AA208" s="50">
        <f t="shared" si="51"/>
        <v>-3.8881346905103626</v>
      </c>
      <c r="AB208" s="50">
        <f t="shared" si="52"/>
        <v>-3.8881346905103698</v>
      </c>
      <c r="AC208" s="50">
        <f t="shared" si="53"/>
        <v>-3.888134690510384</v>
      </c>
      <c r="AF208">
        <v>1.79</v>
      </c>
      <c r="AG208">
        <v>2.06</v>
      </c>
      <c r="AH208" s="57" t="s">
        <v>415</v>
      </c>
      <c r="AJ208" t="s">
        <v>413</v>
      </c>
    </row>
    <row r="209" spans="1:36" ht="15" x14ac:dyDescent="0.25">
      <c r="A209">
        <v>1.98</v>
      </c>
      <c r="B209">
        <v>3.72</v>
      </c>
      <c r="C209">
        <v>4.03</v>
      </c>
      <c r="D209" s="43">
        <f t="shared" si="54"/>
        <v>2.2006667167957517E-2</v>
      </c>
      <c r="E209" s="44">
        <f>IF(OR($A209="",$B209="",$C209=""),"",A209*'MPTO_working_3-way'!$I208)</f>
        <v>2.0235732009925558</v>
      </c>
      <c r="F209" s="45">
        <f>IF(OR($A209="",$B209="",$C209=""),"",B209*'MPTO_working_3-way'!$I208)</f>
        <v>3.8018648018648022</v>
      </c>
      <c r="G209" s="46">
        <f>IF(OR($A209="",$B209="",$C209=""),"",C209*'MPTO_working_3-way'!$I208)</f>
        <v>4.1186868686868694</v>
      </c>
      <c r="H209" s="44">
        <f>IF(OR($A209="",$B209="",$C209=""),"",'MPTO_working_3-way'!E208)</f>
        <v>2.0091821661183102</v>
      </c>
      <c r="I209" s="45">
        <f>IF(OR($A209="",$B209="",$C209=""),"",'MPTO_working_3-way'!F208)</f>
        <v>3.8243601623158772</v>
      </c>
      <c r="J209" s="46">
        <f>IF(OR($A209="",$B209="",$C209=""),"",'MPTO_working_3-way'!G208)</f>
        <v>4.1527652487683016</v>
      </c>
      <c r="K209" s="44">
        <f>IF(OR($A209="",$B209="",$C209=""),"",'OddsRatio_working_3-way'!H208)</f>
        <v>2.0148446497576069</v>
      </c>
      <c r="L209" s="45">
        <f>IF(OR($A209="",$B209="",$C209=""),"",'OddsRatio_working_3-way'!I208)</f>
        <v>3.8167116809598896</v>
      </c>
      <c r="M209" s="46">
        <f>IF(OR($A209="",$B209="",$C209=""),"",'OddsRatio_working_3-way'!J208)</f>
        <v>4.1377339681281109</v>
      </c>
      <c r="N209" s="47">
        <f t="shared" si="42"/>
        <v>49.417535254445127</v>
      </c>
      <c r="O209" s="48">
        <f t="shared" si="43"/>
        <v>26.302881667688531</v>
      </c>
      <c r="P209" s="48">
        <f t="shared" si="44"/>
        <v>24.279583077866334</v>
      </c>
      <c r="Q209" t="s">
        <v>335</v>
      </c>
      <c r="R209" t="s">
        <v>336</v>
      </c>
      <c r="S209" s="38">
        <v>44440</v>
      </c>
      <c r="T209" s="50">
        <v>100</v>
      </c>
      <c r="U209" s="50">
        <f t="shared" si="45"/>
        <v>49.494949494949495</v>
      </c>
      <c r="V209" s="50">
        <f t="shared" si="46"/>
        <v>73.118279569892465</v>
      </c>
      <c r="W209" s="50">
        <f t="shared" si="47"/>
        <v>75.186104218362274</v>
      </c>
      <c r="X209" s="50">
        <f t="shared" si="48"/>
        <v>51.695616211745246</v>
      </c>
      <c r="Y209" s="50">
        <f t="shared" si="49"/>
        <v>75.318946286688231</v>
      </c>
      <c r="Z209" s="50">
        <f t="shared" si="50"/>
        <v>77.38677093515804</v>
      </c>
      <c r="AA209" s="50">
        <f t="shared" si="51"/>
        <v>-2.2006667167957517</v>
      </c>
      <c r="AB209" s="50">
        <f t="shared" si="52"/>
        <v>-2.2006667167957659</v>
      </c>
      <c r="AC209" s="50">
        <f t="shared" si="53"/>
        <v>-2.2006667167957659</v>
      </c>
      <c r="AF209">
        <v>1.91</v>
      </c>
      <c r="AG209">
        <v>2</v>
      </c>
      <c r="AH209" s="57" t="s">
        <v>430</v>
      </c>
      <c r="AJ209" t="s">
        <v>410</v>
      </c>
    </row>
    <row r="210" spans="1:36" ht="15" x14ac:dyDescent="0.25">
      <c r="A210">
        <v>1.48</v>
      </c>
      <c r="B210">
        <v>4.7</v>
      </c>
      <c r="C210">
        <v>7.33</v>
      </c>
      <c r="D210" s="43">
        <f t="shared" si="54"/>
        <v>2.4867281144312248E-2</v>
      </c>
      <c r="E210" s="44">
        <f>IF(OR($A210="",$B210="",$C210=""),"",A210*'MPTO_working_3-way'!$I209)</f>
        <v>1.5168035760935821</v>
      </c>
      <c r="F210" s="45">
        <f>IF(OR($A210="",$B210="",$C210=""),"",B210*'MPTO_working_3-way'!$I209)</f>
        <v>4.8168762213782674</v>
      </c>
      <c r="G210" s="46">
        <f>IF(OR($A210="",$B210="",$C210=""),"",C210*'MPTO_working_3-way'!$I209)</f>
        <v>7.5122771707878089</v>
      </c>
      <c r="H210" s="44">
        <f>IF(OR($A210="",$B210="",$C210=""),"",'MPTO_working_3-way'!E209)</f>
        <v>1.4983819378894543</v>
      </c>
      <c r="I210" s="45">
        <f>IF(OR($A210="",$B210="",$C210=""),"",'MPTO_working_3-way'!F209)</f>
        <v>4.8905288439403938</v>
      </c>
      <c r="J210" s="46">
        <f>IF(OR($A210="",$B210="",$C210=""),"",'MPTO_working_3-way'!G209)</f>
        <v>7.8041742686764541</v>
      </c>
      <c r="K210" s="44">
        <f>IF(OR($A210="",$B210="",$C210=""),"",'OddsRatio_working_3-way'!H209)</f>
        <v>1.5043844655736387</v>
      </c>
      <c r="L210" s="45">
        <f>IF(OR($A210="",$B210="",$C210=""),"",'OddsRatio_working_3-way'!I209)</f>
        <v>4.8879635887967972</v>
      </c>
      <c r="M210" s="46">
        <f>IF(OR($A210="",$B210="",$C210=""),"",'OddsRatio_working_3-way'!J209)</f>
        <v>7.6515701397523577</v>
      </c>
      <c r="N210" s="47">
        <f t="shared" si="42"/>
        <v>65.928114606337346</v>
      </c>
      <c r="O210" s="48">
        <f t="shared" si="43"/>
        <v>20.76034247178282</v>
      </c>
      <c r="P210" s="48">
        <f t="shared" si="44"/>
        <v>13.311542921879843</v>
      </c>
      <c r="Q210" t="s">
        <v>337</v>
      </c>
      <c r="R210" t="s">
        <v>338</v>
      </c>
      <c r="S210" s="38">
        <v>44440</v>
      </c>
      <c r="T210" s="50">
        <v>100</v>
      </c>
      <c r="U210" s="50">
        <f t="shared" si="45"/>
        <v>32.432432432432435</v>
      </c>
      <c r="V210" s="50">
        <f t="shared" si="46"/>
        <v>78.723404255319153</v>
      </c>
      <c r="W210" s="50">
        <f t="shared" si="47"/>
        <v>86.357435197817196</v>
      </c>
      <c r="X210" s="50">
        <f t="shared" si="48"/>
        <v>34.919160546863658</v>
      </c>
      <c r="Y210" s="50">
        <f t="shared" si="49"/>
        <v>81.210132369750383</v>
      </c>
      <c r="Z210" s="50">
        <f t="shared" si="50"/>
        <v>88.844163312248412</v>
      </c>
      <c r="AA210" s="50">
        <f t="shared" si="51"/>
        <v>-2.486728114431223</v>
      </c>
      <c r="AB210" s="50">
        <f t="shared" si="52"/>
        <v>-2.4867281144312301</v>
      </c>
      <c r="AC210" s="50">
        <f t="shared" si="53"/>
        <v>-2.4867281144312159</v>
      </c>
      <c r="AF210">
        <v>1.68</v>
      </c>
      <c r="AG210">
        <v>2.31</v>
      </c>
      <c r="AH210" s="57" t="s">
        <v>421</v>
      </c>
      <c r="AJ210" t="s">
        <v>410</v>
      </c>
    </row>
    <row r="211" spans="1:36" ht="15" x14ac:dyDescent="0.25">
      <c r="A211">
        <v>3.61</v>
      </c>
      <c r="B211">
        <v>4.08</v>
      </c>
      <c r="C211">
        <v>2</v>
      </c>
      <c r="D211" s="43">
        <f t="shared" si="54"/>
        <v>2.2106349464993791E-2</v>
      </c>
      <c r="E211" s="44">
        <f>IF(OR($A211="",$B211="",$C211=""),"",A211*'MPTO_working_3-way'!$I210)</f>
        <v>3.6898039215686276</v>
      </c>
      <c r="F211" s="45">
        <f>IF(OR($A211="",$B211="",$C211=""),"",B211*'MPTO_working_3-way'!$I210)</f>
        <v>4.1701939058171744</v>
      </c>
      <c r="G211" s="46">
        <f>IF(OR($A211="",$B211="",$C211=""),"",C211*'MPTO_working_3-way'!$I210)</f>
        <v>2.0442126989299876</v>
      </c>
      <c r="H211" s="44">
        <f>IF(OR($A211="",$B211="",$C211=""),"",'MPTO_working_3-way'!E210)</f>
        <v>3.7086550728530185</v>
      </c>
      <c r="I211" s="45">
        <f>IF(OR($A211="",$B211="",$C211=""),"",'MPTO_working_3-way'!F210)</f>
        <v>4.206465861924527</v>
      </c>
      <c r="J211" s="46">
        <f>IF(OR($A211="",$B211="",$C211=""),"",'MPTO_working_3-way'!G210)</f>
        <v>2.029916021977618</v>
      </c>
      <c r="K211" s="44">
        <f>IF(OR($A211="",$B211="",$C211=""),"",'OddsRatio_working_3-way'!H210)</f>
        <v>3.7029014763592221</v>
      </c>
      <c r="L211" s="45">
        <f>IF(OR($A211="",$B211="",$C211=""),"",'OddsRatio_working_3-way'!I210)</f>
        <v>4.1896308609909605</v>
      </c>
      <c r="M211" s="46">
        <f>IF(OR($A211="",$B211="",$C211=""),"",'OddsRatio_working_3-way'!J210)</f>
        <v>2.0355944353866753</v>
      </c>
      <c r="N211" s="47">
        <f t="shared" si="42"/>
        <v>27.101711127643746</v>
      </c>
      <c r="O211" s="48">
        <f t="shared" si="43"/>
        <v>23.979700286959297</v>
      </c>
      <c r="P211" s="48">
        <f t="shared" si="44"/>
        <v>48.918588585396961</v>
      </c>
      <c r="Q211" t="s">
        <v>339</v>
      </c>
      <c r="R211" t="s">
        <v>340</v>
      </c>
      <c r="S211" s="38">
        <v>44440</v>
      </c>
      <c r="T211" s="50">
        <v>100</v>
      </c>
      <c r="U211" s="50">
        <f t="shared" si="45"/>
        <v>72.29916897506925</v>
      </c>
      <c r="V211" s="50">
        <f t="shared" si="46"/>
        <v>75.490196078431367</v>
      </c>
      <c r="W211" s="50">
        <f t="shared" si="47"/>
        <v>50</v>
      </c>
      <c r="X211" s="50">
        <f t="shared" si="48"/>
        <v>74.509803921568633</v>
      </c>
      <c r="Y211" s="50">
        <f t="shared" si="49"/>
        <v>77.70083102493075</v>
      </c>
      <c r="Z211" s="50">
        <f t="shared" si="50"/>
        <v>52.210634946499383</v>
      </c>
      <c r="AA211" s="50">
        <f t="shared" si="51"/>
        <v>-2.2106349464993826</v>
      </c>
      <c r="AB211" s="50">
        <f t="shared" si="52"/>
        <v>-2.2106349464993826</v>
      </c>
      <c r="AC211" s="50">
        <f t="shared" si="53"/>
        <v>-2.2106349464993826</v>
      </c>
      <c r="AF211">
        <v>1.55</v>
      </c>
      <c r="AG211">
        <v>2.6</v>
      </c>
      <c r="AH211" s="57" t="s">
        <v>417</v>
      </c>
      <c r="AJ211" t="s">
        <v>410</v>
      </c>
    </row>
    <row r="212" spans="1:36" ht="15" x14ac:dyDescent="0.25">
      <c r="A212">
        <v>4.6500000000000004</v>
      </c>
      <c r="B212">
        <v>4.26</v>
      </c>
      <c r="C212">
        <v>1.74</v>
      </c>
      <c r="D212" s="43">
        <f t="shared" si="54"/>
        <v>2.4508191156579873E-2</v>
      </c>
      <c r="E212" s="44">
        <f>IF(OR($A212="",$B212="",$C212=""),"",A212*'MPTO_working_3-way'!$I211)</f>
        <v>4.7639630888780964</v>
      </c>
      <c r="F212" s="45">
        <f>IF(OR($A212="",$B212="",$C212=""),"",B212*'MPTO_working_3-way'!$I211)</f>
        <v>4.3644048943270297</v>
      </c>
      <c r="G212" s="46">
        <f>IF(OR($A212="",$B212="",$C212=""),"",C212*'MPTO_working_3-way'!$I211)</f>
        <v>1.7826442526124491</v>
      </c>
      <c r="H212" s="44">
        <f>IF(OR($A212="",$B212="",$C212=""),"",'MPTO_working_3-way'!E211)</f>
        <v>4.8336180130756361</v>
      </c>
      <c r="I212" s="45">
        <f>IF(OR($A212="",$B212="",$C212=""),"",'MPTO_working_3-way'!F211)</f>
        <v>4.4136004978602763</v>
      </c>
      <c r="J212" s="46">
        <f>IF(OR($A212="",$B212="",$C212=""),"",'MPTO_working_3-way'!G211)</f>
        <v>1.7650903191512242</v>
      </c>
      <c r="K212" s="44">
        <f>IF(OR($A212="",$B212="",$C212=""),"",'OddsRatio_working_3-way'!H211)</f>
        <v>4.8049178462528328</v>
      </c>
      <c r="L212" s="45">
        <f>IF(OR($A212="",$B212="",$C212=""),"",'OddsRatio_working_3-way'!I211)</f>
        <v>4.3983649804888314</v>
      </c>
      <c r="M212" s="46">
        <f>IF(OR($A212="",$B212="",$C212=""),"",'OddsRatio_working_3-way'!J211)</f>
        <v>1.7714080017060538</v>
      </c>
      <c r="N212" s="47">
        <f t="shared" si="42"/>
        <v>20.990926699969414</v>
      </c>
      <c r="O212" s="48">
        <f t="shared" si="43"/>
        <v>22.912631257008869</v>
      </c>
      <c r="P212" s="48">
        <f t="shared" si="44"/>
        <v>56.09644204302171</v>
      </c>
      <c r="Q212" t="s">
        <v>341</v>
      </c>
      <c r="R212" t="s">
        <v>342</v>
      </c>
      <c r="S212" s="38">
        <v>44440</v>
      </c>
      <c r="T212" s="50">
        <v>100</v>
      </c>
      <c r="U212" s="50">
        <f t="shared" si="45"/>
        <v>78.494623655913983</v>
      </c>
      <c r="V212" s="50">
        <f t="shared" si="46"/>
        <v>76.525821596244128</v>
      </c>
      <c r="W212" s="50">
        <f t="shared" si="47"/>
        <v>42.528735632183903</v>
      </c>
      <c r="X212" s="50">
        <f t="shared" si="48"/>
        <v>80.945442771571962</v>
      </c>
      <c r="Y212" s="50">
        <f t="shared" si="49"/>
        <v>78.976640711902107</v>
      </c>
      <c r="Z212" s="50">
        <f t="shared" si="50"/>
        <v>44.979554747841888</v>
      </c>
      <c r="AA212" s="50">
        <f t="shared" si="51"/>
        <v>-2.4508191156579784</v>
      </c>
      <c r="AB212" s="50">
        <f t="shared" si="52"/>
        <v>-2.4508191156579784</v>
      </c>
      <c r="AC212" s="50">
        <f t="shared" si="53"/>
        <v>-2.4508191156579855</v>
      </c>
      <c r="AF212">
        <v>1.56</v>
      </c>
      <c r="AG212">
        <v>2.57</v>
      </c>
      <c r="AH212" s="57" t="s">
        <v>416</v>
      </c>
      <c r="AJ212" t="s">
        <v>410</v>
      </c>
    </row>
    <row r="213" spans="1:36" ht="15" x14ac:dyDescent="0.25">
      <c r="A213">
        <v>3</v>
      </c>
      <c r="B213">
        <v>3.32</v>
      </c>
      <c r="C213">
        <v>2.58</v>
      </c>
      <c r="D213" s="43">
        <f t="shared" si="54"/>
        <v>2.2135051835247888E-2</v>
      </c>
      <c r="E213" s="44">
        <f>IF(OR($A213="",$B213="",$C213=""),"",A213*'MPTO_working_3-way'!$I212)</f>
        <v>3.0664051555057439</v>
      </c>
      <c r="F213" s="45">
        <f>IF(OR($A213="",$B213="",$C213=""),"",B213*'MPTO_working_3-way'!$I212)</f>
        <v>3.3934883720930227</v>
      </c>
      <c r="G213" s="46">
        <f>IF(OR($A213="",$B213="",$C213=""),"",C213*'MPTO_working_3-way'!$I212)</f>
        <v>2.6371084337349395</v>
      </c>
      <c r="H213" s="44">
        <f>IF(OR($A213="",$B213="",$C213=""),"",'MPTO_working_3-way'!E212)</f>
        <v>3.0679083094555875</v>
      </c>
      <c r="I213" s="45">
        <f>IF(OR($A213="",$B213="",$C213=""),"",'MPTO_working_3-way'!F212)</f>
        <v>3.4033693579148117</v>
      </c>
      <c r="J213" s="46">
        <f>IF(OR($A213="",$B213="",$C213=""),"",'MPTO_working_3-way'!G212)</f>
        <v>2.6300663227708179</v>
      </c>
      <c r="K213" s="44">
        <f>IF(OR($A213="",$B213="",$C213=""),"",'OddsRatio_working_3-way'!H212)</f>
        <v>3.0675348881765707</v>
      </c>
      <c r="L213" s="45">
        <f>IF(OR($A213="",$B213="",$C213=""),"",'OddsRatio_working_3-way'!I212)</f>
        <v>3.3983404702848214</v>
      </c>
      <c r="M213" s="46">
        <f>IF(OR($A213="",$B213="",$C213=""),"",'OddsRatio_working_3-way'!J212)</f>
        <v>2.6333525616594908</v>
      </c>
      <c r="N213" s="47">
        <f t="shared" si="42"/>
        <v>32.611476608187132</v>
      </c>
      <c r="O213" s="48">
        <f t="shared" si="43"/>
        <v>29.468201754385969</v>
      </c>
      <c r="P213" s="48">
        <f t="shared" si="44"/>
        <v>37.920321637426902</v>
      </c>
      <c r="Q213" t="s">
        <v>343</v>
      </c>
      <c r="R213" t="s">
        <v>344</v>
      </c>
      <c r="S213" s="38">
        <v>44440</v>
      </c>
      <c r="T213" s="50">
        <v>100</v>
      </c>
      <c r="U213" s="50">
        <f t="shared" si="45"/>
        <v>66.666666666666657</v>
      </c>
      <c r="V213" s="50">
        <f t="shared" si="46"/>
        <v>69.879518072289159</v>
      </c>
      <c r="W213" s="50">
        <f t="shared" si="47"/>
        <v>61.240310077519375</v>
      </c>
      <c r="X213" s="50">
        <f t="shared" si="48"/>
        <v>68.880171850191459</v>
      </c>
      <c r="Y213" s="50">
        <f t="shared" si="49"/>
        <v>72.093023255813947</v>
      </c>
      <c r="Z213" s="50">
        <f t="shared" si="50"/>
        <v>63.453815261044177</v>
      </c>
      <c r="AA213" s="50">
        <f t="shared" si="51"/>
        <v>-2.2135051835248021</v>
      </c>
      <c r="AB213" s="50">
        <f t="shared" si="52"/>
        <v>-2.2135051835247879</v>
      </c>
      <c r="AC213" s="50">
        <f t="shared" si="53"/>
        <v>-2.2135051835248021</v>
      </c>
      <c r="AF213">
        <v>1.97</v>
      </c>
      <c r="AG213">
        <v>1.93</v>
      </c>
      <c r="AH213" s="57" t="s">
        <v>420</v>
      </c>
      <c r="AJ213" t="s">
        <v>410</v>
      </c>
    </row>
    <row r="214" spans="1:36" ht="15" x14ac:dyDescent="0.25">
      <c r="A214">
        <v>2.3199999999999998</v>
      </c>
      <c r="B214">
        <v>3.63</v>
      </c>
      <c r="C214">
        <v>3.17</v>
      </c>
      <c r="D214" s="43">
        <f t="shared" si="54"/>
        <v>2.197398967174391E-2</v>
      </c>
      <c r="E214" s="44">
        <f>IF(OR($A214="",$B214="",$C214=""),"",A214*'MPTO_working_3-way'!$I213)</f>
        <v>2.3709796560384455</v>
      </c>
      <c r="F214" s="45">
        <f>IF(OR($A214="",$B214="",$C214=""),"",B214*'MPTO_working_3-way'!$I213)</f>
        <v>3.7097655825084304</v>
      </c>
      <c r="G214" s="46">
        <f>IF(OR($A214="",$B214="",$C214=""),"",C214*'MPTO_working_3-way'!$I213)</f>
        <v>3.2396575472594282</v>
      </c>
      <c r="H214" s="44">
        <f>IF(OR($A214="",$B214="",$C214=""),"",'MPTO_working_3-way'!E213)</f>
        <v>2.3601057938618055</v>
      </c>
      <c r="I214" s="45">
        <f>IF(OR($A214="",$B214="",$C214=""),"",'MPTO_working_3-way'!F213)</f>
        <v>3.7291526785559634</v>
      </c>
      <c r="J214" s="46">
        <f>IF(OR($A214="",$B214="",$C214=""),"",'MPTO_working_3-way'!G213)</f>
        <v>3.2453544776331085</v>
      </c>
      <c r="K214" s="44">
        <f>IF(OR($A214="",$B214="",$C214=""),"",'OddsRatio_working_3-way'!H213)</f>
        <v>2.3648713840849394</v>
      </c>
      <c r="L214" s="45">
        <f>IF(OR($A214="",$B214="",$C214=""),"",'OddsRatio_working_3-way'!I213)</f>
        <v>3.7194028334419627</v>
      </c>
      <c r="M214" s="46">
        <f>IF(OR($A214="",$B214="",$C214=""),"",'OddsRatio_working_3-way'!J213)</f>
        <v>3.2437658359578179</v>
      </c>
      <c r="N214" s="47">
        <f t="shared" si="42"/>
        <v>42.176658810765645</v>
      </c>
      <c r="O214" s="48">
        <f t="shared" si="43"/>
        <v>26.955881113216606</v>
      </c>
      <c r="P214" s="48">
        <f t="shared" si="44"/>
        <v>30.867460076017757</v>
      </c>
      <c r="Q214" t="s">
        <v>345</v>
      </c>
      <c r="R214" t="s">
        <v>346</v>
      </c>
      <c r="S214" s="38">
        <v>44440</v>
      </c>
      <c r="T214" s="50">
        <v>100</v>
      </c>
      <c r="U214" s="50">
        <f t="shared" si="45"/>
        <v>56.896551724137922</v>
      </c>
      <c r="V214" s="50">
        <f t="shared" si="46"/>
        <v>72.451790633608823</v>
      </c>
      <c r="W214" s="50">
        <f t="shared" si="47"/>
        <v>68.454258675078862</v>
      </c>
      <c r="X214" s="50">
        <f t="shared" si="48"/>
        <v>59.093950691312315</v>
      </c>
      <c r="Y214" s="50">
        <f t="shared" si="49"/>
        <v>74.649189600783203</v>
      </c>
      <c r="Z214" s="50">
        <f t="shared" si="50"/>
        <v>70.651657642253255</v>
      </c>
      <c r="AA214" s="50">
        <f t="shared" si="51"/>
        <v>-2.1973989671743936</v>
      </c>
      <c r="AB214" s="50">
        <f t="shared" si="52"/>
        <v>-2.1973989671743794</v>
      </c>
      <c r="AC214" s="50">
        <f t="shared" si="53"/>
        <v>-2.1973989671743936</v>
      </c>
      <c r="AF214">
        <v>1.75</v>
      </c>
      <c r="AG214">
        <v>2.19</v>
      </c>
      <c r="AH214" s="57" t="s">
        <v>422</v>
      </c>
      <c r="AJ214" t="s">
        <v>410</v>
      </c>
    </row>
    <row r="215" spans="1:36" ht="15" x14ac:dyDescent="0.25">
      <c r="A215">
        <v>3.69</v>
      </c>
      <c r="B215">
        <v>3.6</v>
      </c>
      <c r="C215">
        <v>2.09</v>
      </c>
      <c r="D215" s="43">
        <f t="shared" si="54"/>
        <v>2.7249387326409247E-2</v>
      </c>
      <c r="E215" s="44">
        <f>IF(OR($A215="",$B215="",$C215=""),"",A215*'MPTO_working_3-way'!$I214)</f>
        <v>3.7905502392344501</v>
      </c>
      <c r="F215" s="45">
        <f>IF(OR($A215="",$B215="",$C215=""),"",B215*'MPTO_working_3-way'!$I214)</f>
        <v>3.6980977943750735</v>
      </c>
      <c r="G215" s="46">
        <f>IF(OR($A215="",$B215="",$C215=""),"",C215*'MPTO_working_3-way'!$I214)</f>
        <v>2.1469512195121951</v>
      </c>
      <c r="H215" s="44">
        <f>IF(OR($A215="",$B215="",$C215=""),"",'MPTO_working_3-way'!E214)</f>
        <v>3.8179657912324569</v>
      </c>
      <c r="I215" s="45">
        <f>IF(OR($A215="",$B215="",$C215=""),"",'MPTO_working_3-way'!F214)</f>
        <v>3.7216967474182039</v>
      </c>
      <c r="J215" s="46">
        <f>IF(OR($A215="",$B215="",$C215=""),"",'MPTO_working_3-way'!G214)</f>
        <v>2.1304437906600922</v>
      </c>
      <c r="K215" s="44">
        <f>IF(OR($A215="",$B215="",$C215=""),"",'OddsRatio_working_3-way'!H214)</f>
        <v>3.8063328855872043</v>
      </c>
      <c r="L215" s="45">
        <f>IF(OR($A215="",$B215="",$C215=""),"",'OddsRatio_working_3-way'!I214)</f>
        <v>3.7124407072590078</v>
      </c>
      <c r="M215" s="46">
        <f>IF(OR($A215="",$B215="",$C215=""),"",'OddsRatio_working_3-way'!J214)</f>
        <v>2.1371386041970455</v>
      </c>
      <c r="N215" s="47">
        <f t="shared" si="42"/>
        <v>26.381394174634732</v>
      </c>
      <c r="O215" s="48">
        <f t="shared" si="43"/>
        <v>27.040929029000594</v>
      </c>
      <c r="P215" s="48">
        <f t="shared" si="44"/>
        <v>46.577676796364671</v>
      </c>
      <c r="Q215" t="s">
        <v>347</v>
      </c>
      <c r="R215" t="s">
        <v>348</v>
      </c>
      <c r="S215" s="38">
        <v>44440</v>
      </c>
      <c r="T215" s="50">
        <v>100</v>
      </c>
      <c r="U215" s="50">
        <f t="shared" si="45"/>
        <v>72.899728997289984</v>
      </c>
      <c r="V215" s="50">
        <f t="shared" si="46"/>
        <v>72.222222222222229</v>
      </c>
      <c r="W215" s="50">
        <f t="shared" si="47"/>
        <v>52.153110047846894</v>
      </c>
      <c r="X215" s="50">
        <f t="shared" si="48"/>
        <v>75.624667729930891</v>
      </c>
      <c r="Y215" s="50">
        <f t="shared" si="49"/>
        <v>74.947160954863151</v>
      </c>
      <c r="Z215" s="50">
        <f t="shared" si="50"/>
        <v>54.878048780487809</v>
      </c>
      <c r="AA215" s="50">
        <f t="shared" si="51"/>
        <v>-2.7249387326409078</v>
      </c>
      <c r="AB215" s="50">
        <f t="shared" si="52"/>
        <v>-2.724938732640922</v>
      </c>
      <c r="AC215" s="50">
        <f t="shared" si="53"/>
        <v>-2.7249387326409149</v>
      </c>
      <c r="AF215">
        <v>1.78</v>
      </c>
      <c r="AG215">
        <v>2.11</v>
      </c>
      <c r="AH215" s="57" t="s">
        <v>421</v>
      </c>
      <c r="AJ215" t="s">
        <v>411</v>
      </c>
    </row>
    <row r="216" spans="1:36" ht="15" x14ac:dyDescent="0.25">
      <c r="A216">
        <v>1.84</v>
      </c>
      <c r="B216">
        <v>3.9</v>
      </c>
      <c r="C216">
        <v>4.34</v>
      </c>
      <c r="D216" s="43">
        <f t="shared" si="54"/>
        <v>3.0303263823600268E-2</v>
      </c>
      <c r="E216" s="44">
        <f>IF(OR($A216="",$B216="",$C216=""),"",A216*'MPTO_working_3-way'!$I215)</f>
        <v>1.8957580054354246</v>
      </c>
      <c r="F216" s="45">
        <f>IF(OR($A216="",$B216="",$C216=""),"",B216*'MPTO_working_3-way'!$I215)</f>
        <v>4.0181827289120413</v>
      </c>
      <c r="G216" s="46">
        <f>IF(OR($A216="",$B216="",$C216=""),"",C216*'MPTO_working_3-way'!$I215)</f>
        <v>4.4715161649944246</v>
      </c>
      <c r="H216" s="44">
        <f>IF(OR($A216="",$B216="",$C216=""),"",'MPTO_working_3-way'!E215)</f>
        <v>1.8748458890915163</v>
      </c>
      <c r="I216" s="45">
        <f>IF(OR($A216="",$B216="",$C216=""),"",'MPTO_working_3-way'!F215)</f>
        <v>4.0599381915644335</v>
      </c>
      <c r="J216" s="46">
        <f>IF(OR($A216="",$B216="",$C216=""),"",'MPTO_working_3-way'!G215)</f>
        <v>4.5389832221155588</v>
      </c>
      <c r="K216" s="44">
        <f>IF(OR($A216="",$B216="",$C216=""),"",'OddsRatio_working_3-way'!H215)</f>
        <v>1.8826468168309021</v>
      </c>
      <c r="L216" s="45">
        <f>IF(OR($A216="",$B216="",$C216=""),"",'OddsRatio_working_3-way'!I215)</f>
        <v>4.0472330581066842</v>
      </c>
      <c r="M216" s="46">
        <f>IF(OR($A216="",$B216="",$C216=""),"",'OddsRatio_working_3-way'!J215)</f>
        <v>4.5095718669228715</v>
      </c>
      <c r="N216" s="47">
        <f t="shared" si="42"/>
        <v>52.749348658048604</v>
      </c>
      <c r="O216" s="48">
        <f t="shared" si="43"/>
        <v>24.886872187387031</v>
      </c>
      <c r="P216" s="48">
        <f t="shared" si="44"/>
        <v>22.363779154564387</v>
      </c>
      <c r="Q216" t="s">
        <v>349</v>
      </c>
      <c r="R216" t="s">
        <v>350</v>
      </c>
      <c r="S216" s="38">
        <v>44440</v>
      </c>
      <c r="T216" s="50">
        <v>100</v>
      </c>
      <c r="U216" s="50">
        <f t="shared" si="45"/>
        <v>45.652173913043477</v>
      </c>
      <c r="V216" s="50">
        <f t="shared" si="46"/>
        <v>74.358974358974365</v>
      </c>
      <c r="W216" s="50">
        <f t="shared" si="47"/>
        <v>76.958525345622121</v>
      </c>
      <c r="X216" s="50">
        <f t="shared" si="48"/>
        <v>48.682500295403521</v>
      </c>
      <c r="Y216" s="50">
        <f t="shared" si="49"/>
        <v>77.389300741334395</v>
      </c>
      <c r="Z216" s="50">
        <f t="shared" si="50"/>
        <v>79.988851727982151</v>
      </c>
      <c r="AA216" s="50">
        <f t="shared" si="51"/>
        <v>-3.0303263823600446</v>
      </c>
      <c r="AB216" s="50">
        <f t="shared" si="52"/>
        <v>-3.0303263823600304</v>
      </c>
      <c r="AC216" s="50">
        <f t="shared" si="53"/>
        <v>-3.0303263823600304</v>
      </c>
      <c r="AF216">
        <v>1.74</v>
      </c>
      <c r="AG216">
        <v>2.1800000000000002</v>
      </c>
      <c r="AH216" s="57" t="s">
        <v>418</v>
      </c>
      <c r="AJ216" t="s">
        <v>411</v>
      </c>
    </row>
    <row r="217" spans="1:36" ht="15" x14ac:dyDescent="0.25">
      <c r="A217">
        <v>3.84</v>
      </c>
      <c r="B217">
        <v>3.86</v>
      </c>
      <c r="C217">
        <v>1.96</v>
      </c>
      <c r="D217" s="43">
        <f t="shared" si="54"/>
        <v>2.9688105812273324E-2</v>
      </c>
      <c r="E217" s="44">
        <f>IF(OR($A217="",$B217="",$C217=""),"",A217*'MPTO_working_3-way'!$I216)</f>
        <v>3.9540023263191295</v>
      </c>
      <c r="F217" s="45">
        <f>IF(OR($A217="",$B217="",$C217=""),"",B217*'MPTO_working_3-way'!$I216)</f>
        <v>3.974596088435375</v>
      </c>
      <c r="G217" s="46">
        <f>IF(OR($A217="",$B217="",$C217=""),"",C217*'MPTO_working_3-way'!$I216)</f>
        <v>2.0181886873920556</v>
      </c>
      <c r="H217" s="44">
        <f>IF(OR($A217="",$B217="",$C217=""),"",'MPTO_working_3-way'!E216)</f>
        <v>3.991687209264835</v>
      </c>
      <c r="I217" s="45">
        <f>IF(OR($A217="",$B217="",$C217=""),"",'MPTO_working_3-way'!F216)</f>
        <v>4.0133029395252624</v>
      </c>
      <c r="J217" s="46">
        <f>IF(OR($A217="",$B217="",$C217=""),"",'MPTO_working_3-way'!G216)</f>
        <v>1.9987685732254945</v>
      </c>
      <c r="K217" s="44">
        <f>IF(OR($A217="",$B217="",$C217=""),"",'OddsRatio_working_3-way'!H216)</f>
        <v>3.9770027365324547</v>
      </c>
      <c r="L217" s="45">
        <f>IF(OR($A217="",$B217="",$C217=""),"",'OddsRatio_working_3-way'!I216)</f>
        <v>3.9979675445362028</v>
      </c>
      <c r="M217" s="46">
        <f>IF(OR($A217="",$B217="",$C217=""),"",'OddsRatio_working_3-way'!J216)</f>
        <v>2.0063107841799841</v>
      </c>
      <c r="N217" s="47">
        <f t="shared" si="42"/>
        <v>25.290829834460993</v>
      </c>
      <c r="O217" s="48">
        <f t="shared" si="43"/>
        <v>25.15978926537052</v>
      </c>
      <c r="P217" s="48">
        <f t="shared" si="44"/>
        <v>49.549380900168472</v>
      </c>
      <c r="Q217" t="s">
        <v>351</v>
      </c>
      <c r="R217" t="s">
        <v>352</v>
      </c>
      <c r="S217" s="38">
        <v>44440</v>
      </c>
      <c r="T217" s="50">
        <v>100</v>
      </c>
      <c r="U217" s="50">
        <f t="shared" si="45"/>
        <v>73.958333333333343</v>
      </c>
      <c r="V217" s="50">
        <f t="shared" si="46"/>
        <v>74.093264248704671</v>
      </c>
      <c r="W217" s="50">
        <f t="shared" si="47"/>
        <v>48.979591836734699</v>
      </c>
      <c r="X217" s="50">
        <f t="shared" si="48"/>
        <v>76.927143914560645</v>
      </c>
      <c r="Y217" s="50">
        <f t="shared" si="49"/>
        <v>77.062074829931973</v>
      </c>
      <c r="Z217" s="50">
        <f t="shared" si="50"/>
        <v>51.948402417962015</v>
      </c>
      <c r="AA217" s="50">
        <f t="shared" si="51"/>
        <v>-2.9688105812273022</v>
      </c>
      <c r="AB217" s="50">
        <f t="shared" si="52"/>
        <v>-2.9688105812273022</v>
      </c>
      <c r="AC217" s="50">
        <f t="shared" si="53"/>
        <v>-2.9688105812273164</v>
      </c>
      <c r="AF217">
        <v>1.75</v>
      </c>
      <c r="AG217">
        <v>2.16</v>
      </c>
      <c r="AH217" s="57" t="s">
        <v>421</v>
      </c>
      <c r="AJ217" t="s">
        <v>411</v>
      </c>
    </row>
    <row r="218" spans="1:36" ht="15" x14ac:dyDescent="0.25">
      <c r="A218">
        <v>2.4500000000000002</v>
      </c>
      <c r="B218">
        <v>3.58</v>
      </c>
      <c r="C218">
        <v>2.89</v>
      </c>
      <c r="D218" s="43">
        <f t="shared" si="54"/>
        <v>3.3513635490344473E-2</v>
      </c>
      <c r="E218" s="44">
        <f>IF(OR($A218="",$B218="",$C218=""),"",A218*'MPTO_working_3-way'!$I217)</f>
        <v>2.5321084069513442</v>
      </c>
      <c r="F218" s="45">
        <f>IF(OR($A218="",$B218="",$C218=""),"",B218*'MPTO_working_3-way'!$I217)</f>
        <v>3.6999788150554331</v>
      </c>
      <c r="G218" s="46">
        <f>IF(OR($A218="",$B218="",$C218=""),"",C218*'MPTO_working_3-way'!$I217)</f>
        <v>2.9868544065670957</v>
      </c>
      <c r="H218" s="44">
        <f>IF(OR($A218="",$B218="",$C218=""),"",'MPTO_working_3-way'!E217)</f>
        <v>2.5189421078939445</v>
      </c>
      <c r="I218" s="45">
        <f>IF(OR($A218="",$B218="",$C218=""),"",'MPTO_working_3-way'!F217)</f>
        <v>3.7291392355527822</v>
      </c>
      <c r="J218" s="46">
        <f>IF(OR($A218="",$B218="",$C218=""),"",'MPTO_working_3-way'!G217)</f>
        <v>2.9864158448036773</v>
      </c>
      <c r="K218" s="44">
        <f>IF(OR($A218="",$B218="",$C218=""),"",'OddsRatio_working_3-way'!H217)</f>
        <v>2.5250698063232218</v>
      </c>
      <c r="L218" s="45">
        <f>IF(OR($A218="",$B218="",$C218=""),"",'OddsRatio_working_3-way'!I217)</f>
        <v>3.7135724829751111</v>
      </c>
      <c r="M218" s="46">
        <f>IF(OR($A218="",$B218="",$C218=""),"",'OddsRatio_working_3-way'!J217)</f>
        <v>2.9878496096213021</v>
      </c>
      <c r="N218" s="47">
        <f t="shared" si="42"/>
        <v>39.492779900525619</v>
      </c>
      <c r="O218" s="48">
        <f t="shared" si="43"/>
        <v>27.027181775499383</v>
      </c>
      <c r="P218" s="48">
        <f t="shared" si="44"/>
        <v>33.480038323975009</v>
      </c>
      <c r="Q218" t="s">
        <v>353</v>
      </c>
      <c r="R218" t="s">
        <v>354</v>
      </c>
      <c r="S218" s="38">
        <v>44440</v>
      </c>
      <c r="T218" s="50">
        <v>100</v>
      </c>
      <c r="U218" s="50">
        <f t="shared" si="45"/>
        <v>59.183673469387763</v>
      </c>
      <c r="V218" s="50">
        <f t="shared" si="46"/>
        <v>72.067039106145245</v>
      </c>
      <c r="W218" s="50">
        <f t="shared" si="47"/>
        <v>65.397923875432525</v>
      </c>
      <c r="X218" s="50">
        <f t="shared" si="48"/>
        <v>62.535037018422223</v>
      </c>
      <c r="Y218" s="50">
        <f t="shared" si="49"/>
        <v>75.418402655179719</v>
      </c>
      <c r="Z218" s="50">
        <f t="shared" si="50"/>
        <v>68.749287424466985</v>
      </c>
      <c r="AA218" s="50">
        <f t="shared" si="51"/>
        <v>-3.3513635490344598</v>
      </c>
      <c r="AB218" s="50">
        <f t="shared" si="52"/>
        <v>-3.351363549034474</v>
      </c>
      <c r="AC218" s="50">
        <f t="shared" si="53"/>
        <v>-3.3513635490344598</v>
      </c>
      <c r="AF218">
        <v>2.0699999999999998</v>
      </c>
      <c r="AG218">
        <v>1.82</v>
      </c>
      <c r="AH218" s="57" t="s">
        <v>421</v>
      </c>
      <c r="AJ218" t="s">
        <v>305</v>
      </c>
    </row>
    <row r="219" spans="1:36" ht="15" x14ac:dyDescent="0.25">
      <c r="A219">
        <v>2.2400000000000002</v>
      </c>
      <c r="B219">
        <v>3.6</v>
      </c>
      <c r="C219">
        <v>3.23</v>
      </c>
      <c r="D219" s="43">
        <f t="shared" si="54"/>
        <v>3.3803872426163561E-2</v>
      </c>
      <c r="E219" s="44">
        <f>IF(OR($A219="",$B219="",$C219=""),"",A219*'MPTO_working_3-way'!$I218)</f>
        <v>2.3157206742346066</v>
      </c>
      <c r="F219" s="45">
        <f>IF(OR($A219="",$B219="",$C219=""),"",B219*'MPTO_working_3-way'!$I218)</f>
        <v>3.7216939407341889</v>
      </c>
      <c r="G219" s="46">
        <f>IF(OR($A219="",$B219="",$C219=""),"",C219*'MPTO_working_3-way'!$I218)</f>
        <v>3.3391865079365082</v>
      </c>
      <c r="H219" s="44">
        <f>IF(OR($A219="",$B219="",$C219=""),"",'MPTO_working_3-way'!E218)</f>
        <v>2.2980020891954718</v>
      </c>
      <c r="I219" s="45">
        <f>IF(OR($A219="",$B219="",$C219=""),"",'MPTO_working_3-way'!F218)</f>
        <v>3.7522069500679955</v>
      </c>
      <c r="J219" s="46">
        <f>IF(OR($A219="",$B219="",$C219=""),"",'MPTO_working_3-way'!G218)</f>
        <v>3.3519976389355994</v>
      </c>
      <c r="K219" s="44">
        <f>IF(OR($A219="",$B219="",$C219=""),"",'OddsRatio_working_3-way'!H218)</f>
        <v>2.3055392955355032</v>
      </c>
      <c r="L219" s="45">
        <f>IF(OR($A219="",$B219="",$C219=""),"",'OddsRatio_working_3-way'!I218)</f>
        <v>3.7374211035421823</v>
      </c>
      <c r="M219" s="46">
        <f>IF(OR($A219="",$B219="",$C219=""),"",'OddsRatio_working_3-way'!J218)</f>
        <v>3.3478650234227185</v>
      </c>
      <c r="N219" s="47">
        <f t="shared" si="42"/>
        <v>43.183101102231191</v>
      </c>
      <c r="O219" s="48">
        <f t="shared" si="43"/>
        <v>26.869485130277187</v>
      </c>
      <c r="P219" s="48">
        <f t="shared" si="44"/>
        <v>29.947413767491604</v>
      </c>
      <c r="Q219" t="s">
        <v>355</v>
      </c>
      <c r="R219" t="s">
        <v>356</v>
      </c>
      <c r="S219" s="38">
        <v>44440</v>
      </c>
      <c r="T219" s="50">
        <v>100</v>
      </c>
      <c r="U219" s="50">
        <f t="shared" si="45"/>
        <v>55.357142857142868</v>
      </c>
      <c r="V219" s="50">
        <f t="shared" si="46"/>
        <v>72.222222222222229</v>
      </c>
      <c r="W219" s="50">
        <f t="shared" si="47"/>
        <v>69.040247678018574</v>
      </c>
      <c r="X219" s="50">
        <f t="shared" si="48"/>
        <v>58.737530099759205</v>
      </c>
      <c r="Y219" s="50">
        <f t="shared" si="49"/>
        <v>75.602609464838565</v>
      </c>
      <c r="Z219" s="50">
        <f t="shared" si="50"/>
        <v>72.420634920634924</v>
      </c>
      <c r="AA219" s="50">
        <f t="shared" si="51"/>
        <v>-3.3803872426163366</v>
      </c>
      <c r="AB219" s="50">
        <f t="shared" si="52"/>
        <v>-3.3803872426163366</v>
      </c>
      <c r="AC219" s="50">
        <f t="shared" si="53"/>
        <v>-3.3803872426163508</v>
      </c>
      <c r="AF219">
        <v>1.85</v>
      </c>
      <c r="AG219">
        <v>2.02</v>
      </c>
      <c r="AH219" s="57" t="s">
        <v>431</v>
      </c>
      <c r="AJ219" t="s">
        <v>305</v>
      </c>
    </row>
    <row r="220" spans="1:36" ht="15" x14ac:dyDescent="0.25">
      <c r="A220">
        <v>3.84</v>
      </c>
      <c r="B220">
        <v>3.59</v>
      </c>
      <c r="C220">
        <v>2.02</v>
      </c>
      <c r="D220" s="43">
        <f t="shared" si="54"/>
        <v>3.4017703650587983E-2</v>
      </c>
      <c r="E220" s="44">
        <f>IF(OR($A220="",$B220="",$C220=""),"",A220*'MPTO_working_3-way'!$I219)</f>
        <v>3.9706279820182577</v>
      </c>
      <c r="F220" s="45">
        <f>IF(OR($A220="",$B220="",$C220=""),"",B220*'MPTO_working_3-way'!$I219)</f>
        <v>3.7121235561056105</v>
      </c>
      <c r="G220" s="46">
        <f>IF(OR($A220="",$B220="",$C220=""),"",C220*'MPTO_working_3-way'!$I219)</f>
        <v>2.0887157613741878</v>
      </c>
      <c r="H220" s="44">
        <f>IF(OR($A220="",$B220="",$C220=""),"",'MPTO_working_3-way'!E219)</f>
        <v>4.0148157603150159</v>
      </c>
      <c r="I220" s="45">
        <f>IF(OR($A220="",$B220="",$C220=""),"",'MPTO_working_3-way'!F219)</f>
        <v>3.7423427342926021</v>
      </c>
      <c r="J220" s="46">
        <f>IF(OR($A220="",$B220="",$C220=""),"",'MPTO_working_3-way'!G219)</f>
        <v>2.0673532508880585</v>
      </c>
      <c r="K220" s="44">
        <f>IF(OR($A220="",$B220="",$C220=""),"",'OddsRatio_working_3-way'!H219)</f>
        <v>3.9953989754650827</v>
      </c>
      <c r="L220" s="45">
        <f>IF(OR($A220="",$B220="",$C220=""),"",'OddsRatio_working_3-way'!I219)</f>
        <v>3.7317194881882267</v>
      </c>
      <c r="M220" s="46">
        <f>IF(OR($A220="",$B220="",$C220=""),"",'OddsRatio_working_3-way'!J219)</f>
        <v>2.0758123080895721</v>
      </c>
      <c r="N220" s="47">
        <f t="shared" si="42"/>
        <v>25.184933076800185</v>
      </c>
      <c r="O220" s="48">
        <f t="shared" si="43"/>
        <v>26.938758499975691</v>
      </c>
      <c r="P220" s="48">
        <f t="shared" si="44"/>
        <v>47.876308423224117</v>
      </c>
      <c r="Q220" t="s">
        <v>357</v>
      </c>
      <c r="R220" t="s">
        <v>358</v>
      </c>
      <c r="S220" s="38">
        <v>44440</v>
      </c>
      <c r="T220" s="50">
        <v>100</v>
      </c>
      <c r="U220" s="50">
        <f t="shared" si="45"/>
        <v>73.958333333333343</v>
      </c>
      <c r="V220" s="50">
        <f t="shared" si="46"/>
        <v>72.14484679665739</v>
      </c>
      <c r="W220" s="50">
        <f t="shared" si="47"/>
        <v>50.495049504950494</v>
      </c>
      <c r="X220" s="50">
        <f t="shared" si="48"/>
        <v>77.360103698392123</v>
      </c>
      <c r="Y220" s="50">
        <f t="shared" si="49"/>
        <v>75.546617161716185</v>
      </c>
      <c r="Z220" s="50">
        <f t="shared" si="50"/>
        <v>53.896819870009296</v>
      </c>
      <c r="AA220" s="50">
        <f t="shared" si="51"/>
        <v>-3.4017703650587805</v>
      </c>
      <c r="AB220" s="50">
        <f t="shared" si="52"/>
        <v>-3.4017703650587947</v>
      </c>
      <c r="AC220" s="50">
        <f t="shared" si="53"/>
        <v>-3.4017703650588018</v>
      </c>
      <c r="AF220">
        <v>2</v>
      </c>
      <c r="AG220">
        <v>1.87</v>
      </c>
      <c r="AH220" s="57" t="s">
        <v>432</v>
      </c>
      <c r="AJ220" t="s">
        <v>305</v>
      </c>
    </row>
    <row r="221" spans="1:36" ht="15" x14ac:dyDescent="0.25">
      <c r="A221">
        <v>1.92</v>
      </c>
      <c r="B221">
        <v>3.72</v>
      </c>
      <c r="C221">
        <v>4.08</v>
      </c>
      <c r="D221" s="43">
        <f t="shared" si="54"/>
        <v>3.4748576850094803E-2</v>
      </c>
      <c r="E221" s="44">
        <f>IF(OR($A221="",$B221="",$C221=""),"",A221*'MPTO_working_3-way'!$I220)</f>
        <v>1.986717267552182</v>
      </c>
      <c r="F221" s="45">
        <f>IF(OR($A221="",$B221="",$C221=""),"",B221*'MPTO_working_3-way'!$I220)</f>
        <v>3.8492647058823528</v>
      </c>
      <c r="G221" s="46">
        <f>IF(OR($A221="",$B221="",$C221=""),"",C221*'MPTO_working_3-way'!$I220)</f>
        <v>4.221774193548387</v>
      </c>
      <c r="H221" s="44">
        <f>IF(OR($A221="",$B221="",$C221=""),"",'MPTO_working_3-way'!E220)</f>
        <v>1.9636702375407542</v>
      </c>
      <c r="I221" s="45">
        <f>IF(OR($A221="",$B221="",$C221=""),"",'MPTO_working_3-way'!F220)</f>
        <v>3.8875057630244347</v>
      </c>
      <c r="J221" s="46">
        <f>IF(OR($A221="",$B221="",$C221=""),"",'MPTO_working_3-way'!G220)</f>
        <v>4.2823768410360588</v>
      </c>
      <c r="K221" s="44">
        <f>IF(OR($A221="",$B221="",$C221=""),"",'OddsRatio_working_3-way'!H220)</f>
        <v>1.9724945157063731</v>
      </c>
      <c r="L221" s="45">
        <f>IF(OR($A221="",$B221="",$C221=""),"",'OddsRatio_working_3-way'!I220)</f>
        <v>3.8752011768710157</v>
      </c>
      <c r="M221" s="46">
        <f>IF(OR($A221="",$B221="",$C221=""),"",'OddsRatio_working_3-way'!J220)</f>
        <v>4.2557425091039445</v>
      </c>
      <c r="N221" s="47">
        <f t="shared" si="42"/>
        <v>50.334288443170969</v>
      </c>
      <c r="O221" s="48">
        <f t="shared" si="43"/>
        <v>25.97898758357211</v>
      </c>
      <c r="P221" s="48">
        <f t="shared" si="44"/>
        <v>23.686723973256925</v>
      </c>
      <c r="Q221" t="s">
        <v>359</v>
      </c>
      <c r="R221" t="s">
        <v>360</v>
      </c>
      <c r="S221" s="38">
        <v>44440</v>
      </c>
      <c r="T221" s="50">
        <v>100</v>
      </c>
      <c r="U221" s="50">
        <f t="shared" si="45"/>
        <v>47.916666666666671</v>
      </c>
      <c r="V221" s="50">
        <f t="shared" si="46"/>
        <v>73.118279569892465</v>
      </c>
      <c r="W221" s="50">
        <f t="shared" si="47"/>
        <v>75.490196078431367</v>
      </c>
      <c r="X221" s="50">
        <f t="shared" si="48"/>
        <v>51.391524351676154</v>
      </c>
      <c r="Y221" s="50">
        <f t="shared" si="49"/>
        <v>76.593137254901961</v>
      </c>
      <c r="Z221" s="50">
        <f t="shared" si="50"/>
        <v>78.965053763440864</v>
      </c>
      <c r="AA221" s="50">
        <f t="shared" si="51"/>
        <v>-3.4748576850094821</v>
      </c>
      <c r="AB221" s="50">
        <f t="shared" si="52"/>
        <v>-3.4748576850094963</v>
      </c>
      <c r="AC221" s="50">
        <f t="shared" si="53"/>
        <v>-3.4748576850094963</v>
      </c>
      <c r="AF221">
        <v>1.79</v>
      </c>
      <c r="AG221">
        <v>2.08</v>
      </c>
      <c r="AH221" s="57" t="s">
        <v>418</v>
      </c>
      <c r="AJ221" t="s">
        <v>305</v>
      </c>
    </row>
    <row r="222" spans="1:36" ht="15" x14ac:dyDescent="0.25">
      <c r="A222">
        <v>2.36</v>
      </c>
      <c r="B222">
        <v>3.4</v>
      </c>
      <c r="C222">
        <v>3.17</v>
      </c>
      <c r="D222" s="43">
        <f t="shared" si="54"/>
        <v>3.3303873867357003E-2</v>
      </c>
      <c r="E222" s="44">
        <f>IF(OR($A222="",$B222="",$C222=""),"",A222*'MPTO_working_3-way'!$I221)</f>
        <v>2.4385971423269623</v>
      </c>
      <c r="F222" s="45">
        <f>IF(OR($A222="",$B222="",$C222=""),"",B222*'MPTO_working_3-way'!$I221)</f>
        <v>3.5132331711490137</v>
      </c>
      <c r="G222" s="46">
        <f>IF(OR($A222="",$B222="",$C222=""),"",C222*'MPTO_working_3-way'!$I221)</f>
        <v>3.2755732801595214</v>
      </c>
      <c r="H222" s="44">
        <f>IF(OR($A222="",$B222="",$C222=""),"",'MPTO_working_3-way'!E221)</f>
        <v>2.4234932136813812</v>
      </c>
      <c r="I222" s="45">
        <f>IF(OR($A222="",$B222="",$C222=""),"",'MPTO_working_3-way'!F221)</f>
        <v>3.5333646964690542</v>
      </c>
      <c r="J222" s="46">
        <f>IF(OR($A222="",$B222="",$C222=""),"",'MPTO_working_3-way'!G221)</f>
        <v>3.2856247265863159</v>
      </c>
      <c r="K222" s="44">
        <f>IF(OR($A222="",$B222="",$C222=""),"",'OddsRatio_working_3-way'!H221)</f>
        <v>2.4301085916347405</v>
      </c>
      <c r="L222" s="45">
        <f>IF(OR($A222="",$B222="",$C222=""),"",'OddsRatio_working_3-way'!I221)</f>
        <v>3.5237210440613072</v>
      </c>
      <c r="M222" s="46">
        <f>IF(OR($A222="",$B222="",$C222=""),"",'OddsRatio_working_3-way'!J221)</f>
        <v>3.2818644440054321</v>
      </c>
      <c r="N222" s="47">
        <f t="shared" si="42"/>
        <v>41.00718329579351</v>
      </c>
      <c r="O222" s="48">
        <f t="shared" si="43"/>
        <v>28.46380958178608</v>
      </c>
      <c r="P222" s="48">
        <f t="shared" si="44"/>
        <v>30.529007122420403</v>
      </c>
      <c r="Q222" t="s">
        <v>361</v>
      </c>
      <c r="R222" t="s">
        <v>83</v>
      </c>
      <c r="S222" s="38">
        <v>44440</v>
      </c>
      <c r="T222" s="50">
        <v>100</v>
      </c>
      <c r="U222" s="50">
        <f t="shared" si="45"/>
        <v>57.627118644067799</v>
      </c>
      <c r="V222" s="50">
        <f t="shared" si="46"/>
        <v>70.588235294117652</v>
      </c>
      <c r="W222" s="50">
        <f t="shared" si="47"/>
        <v>68.454258675078862</v>
      </c>
      <c r="X222" s="50">
        <f t="shared" si="48"/>
        <v>60.957506030803486</v>
      </c>
      <c r="Y222" s="50">
        <f t="shared" si="49"/>
        <v>73.918622680853346</v>
      </c>
      <c r="Z222" s="50">
        <f t="shared" si="50"/>
        <v>71.784646061814556</v>
      </c>
      <c r="AA222" s="50">
        <f t="shared" si="51"/>
        <v>-3.330387386735687</v>
      </c>
      <c r="AB222" s="50">
        <f t="shared" si="52"/>
        <v>-3.3303873867356941</v>
      </c>
      <c r="AC222" s="50">
        <f t="shared" si="53"/>
        <v>-3.3303873867356941</v>
      </c>
      <c r="AF222">
        <v>2.17</v>
      </c>
      <c r="AG222">
        <v>1.73</v>
      </c>
      <c r="AH222" s="57" t="s">
        <v>421</v>
      </c>
      <c r="AJ222" t="s">
        <v>305</v>
      </c>
    </row>
    <row r="223" spans="1:36" ht="15" x14ac:dyDescent="0.25">
      <c r="A223">
        <v>2.39</v>
      </c>
      <c r="B223">
        <v>3.32</v>
      </c>
      <c r="C223">
        <v>3.18</v>
      </c>
      <c r="D223" s="43">
        <f t="shared" si="54"/>
        <v>3.4080269923143947E-2</v>
      </c>
      <c r="E223" s="44">
        <f>IF(OR($A223="",$B223="",$C223=""),"",A223*'MPTO_working_3-way'!$I222)</f>
        <v>2.4714518451163143</v>
      </c>
      <c r="F223" s="45">
        <f>IF(OR($A223="",$B223="",$C223=""),"",B223*'MPTO_working_3-way'!$I222)</f>
        <v>3.4331464961448379</v>
      </c>
      <c r="G223" s="46">
        <f>IF(OR($A223="",$B223="",$C223=""),"",C223*'MPTO_working_3-way'!$I222)</f>
        <v>3.2883752583555981</v>
      </c>
      <c r="H223" s="44">
        <f>IF(OR($A223="",$B223="",$C223=""),"",'MPTO_working_3-way'!E222)</f>
        <v>2.4567009415288368</v>
      </c>
      <c r="I223" s="45">
        <f>IF(OR($A223="",$B223="",$C223=""),"",'MPTO_working_3-way'!F222)</f>
        <v>3.4501231138674742</v>
      </c>
      <c r="J223" s="46">
        <f>IF(OR($A223="",$B223="",$C223=""),"",'MPTO_working_3-way'!G222)</f>
        <v>3.2991832801149767</v>
      </c>
      <c r="K223" s="44">
        <f>IF(OR($A223="",$B223="",$C223=""),"",'OddsRatio_working_3-way'!H222)</f>
        <v>2.4631960156412021</v>
      </c>
      <c r="L223" s="45">
        <f>IF(OR($A223="",$B223="",$C223=""),"",'OddsRatio_working_3-way'!I222)</f>
        <v>3.4421688894155311</v>
      </c>
      <c r="M223" s="46">
        <f>IF(OR($A223="",$B223="",$C223=""),"",'OddsRatio_working_3-way'!J222)</f>
        <v>3.2947966288473527</v>
      </c>
      <c r="N223" s="47">
        <f t="shared" si="42"/>
        <v>40.462046710561616</v>
      </c>
      <c r="O223" s="48">
        <f t="shared" si="43"/>
        <v>29.127798686217552</v>
      </c>
      <c r="P223" s="48">
        <f t="shared" si="44"/>
        <v>30.410154603220835</v>
      </c>
      <c r="Q223" t="s">
        <v>362</v>
      </c>
      <c r="R223" t="s">
        <v>363</v>
      </c>
      <c r="S223" s="38">
        <v>44440</v>
      </c>
      <c r="T223" s="50">
        <v>100</v>
      </c>
      <c r="U223" s="50">
        <f t="shared" si="45"/>
        <v>58.15899581589958</v>
      </c>
      <c r="V223" s="50">
        <f t="shared" si="46"/>
        <v>69.879518072289159</v>
      </c>
      <c r="W223" s="50">
        <f t="shared" si="47"/>
        <v>68.55345911949685</v>
      </c>
      <c r="X223" s="50">
        <f t="shared" si="48"/>
        <v>61.567022808213991</v>
      </c>
      <c r="Y223" s="50">
        <f t="shared" si="49"/>
        <v>73.287545064603549</v>
      </c>
      <c r="Z223" s="50">
        <f t="shared" si="50"/>
        <v>71.961486111811254</v>
      </c>
      <c r="AA223" s="50">
        <f t="shared" si="51"/>
        <v>-3.4080269923144115</v>
      </c>
      <c r="AB223" s="50">
        <f t="shared" si="52"/>
        <v>-3.4080269923143902</v>
      </c>
      <c r="AC223" s="50">
        <f t="shared" si="53"/>
        <v>-3.4080269923144044</v>
      </c>
      <c r="AF223">
        <v>2.17</v>
      </c>
      <c r="AG223">
        <v>1.74</v>
      </c>
      <c r="AH223" s="57" t="s">
        <v>429</v>
      </c>
      <c r="AJ223" t="s">
        <v>306</v>
      </c>
    </row>
    <row r="224" spans="1:36" ht="15" x14ac:dyDescent="0.25">
      <c r="A224">
        <v>2.06</v>
      </c>
      <c r="B224">
        <v>3.75</v>
      </c>
      <c r="C224">
        <v>3.54</v>
      </c>
      <c r="D224" s="43">
        <f t="shared" si="54"/>
        <v>3.458943557676486E-2</v>
      </c>
      <c r="E224" s="44">
        <f>IF(OR($A224="",$B224="",$C224=""),"",A224*'MPTO_working_3-way'!$I223)</f>
        <v>2.1312542372881356</v>
      </c>
      <c r="F224" s="45">
        <f>IF(OR($A224="",$B224="",$C224=""),"",B224*'MPTO_working_3-way'!$I223)</f>
        <v>3.8797103834128683</v>
      </c>
      <c r="G224" s="46">
        <f>IF(OR($A224="",$B224="",$C224=""),"",C224*'MPTO_working_3-way'!$I223)</f>
        <v>3.6624466019417476</v>
      </c>
      <c r="H224" s="44">
        <f>IF(OR($A224="",$B224="",$C224=""),"",'MPTO_working_3-way'!E223)</f>
        <v>2.110118289775226</v>
      </c>
      <c r="I224" s="45">
        <f>IF(OR($A224="",$B224="",$C224=""),"",'MPTO_working_3-way'!F223)</f>
        <v>3.919465107279529</v>
      </c>
      <c r="J224" s="46">
        <f>IF(OR($A224="",$B224="",$C224=""),"",'MPTO_working_3-way'!G223)</f>
        <v>3.6906352483906235</v>
      </c>
      <c r="K224" s="44">
        <f>IF(OR($A224="",$B224="",$C224=""),"",'OddsRatio_working_3-way'!H223)</f>
        <v>2.1185912192614449</v>
      </c>
      <c r="L224" s="45">
        <f>IF(OR($A224="",$B224="",$C224=""),"",'OddsRatio_working_3-way'!I223)</f>
        <v>3.9020055216688418</v>
      </c>
      <c r="M224" s="46">
        <f>IF(OR($A224="",$B224="",$C224=""),"",'OddsRatio_working_3-way'!J223)</f>
        <v>3.6803978272868578</v>
      </c>
      <c r="N224" s="47">
        <f t="shared" si="42"/>
        <v>46.920727827967937</v>
      </c>
      <c r="O224" s="48">
        <f t="shared" si="43"/>
        <v>25.775119820163717</v>
      </c>
      <c r="P224" s="48">
        <f t="shared" si="44"/>
        <v>27.304152351868343</v>
      </c>
      <c r="Q224" t="s">
        <v>364</v>
      </c>
      <c r="R224" t="s">
        <v>243</v>
      </c>
      <c r="S224" s="38">
        <v>44440</v>
      </c>
      <c r="T224" s="50">
        <v>100</v>
      </c>
      <c r="U224" s="50">
        <f t="shared" si="45"/>
        <v>51.456310679611654</v>
      </c>
      <c r="V224" s="50">
        <f t="shared" si="46"/>
        <v>73.333333333333329</v>
      </c>
      <c r="W224" s="50">
        <f t="shared" si="47"/>
        <v>71.751412429378533</v>
      </c>
      <c r="X224" s="50">
        <f t="shared" si="48"/>
        <v>54.915254237288138</v>
      </c>
      <c r="Y224" s="50">
        <f t="shared" si="49"/>
        <v>76.79227689100982</v>
      </c>
      <c r="Z224" s="50">
        <f t="shared" si="50"/>
        <v>75.21035598705501</v>
      </c>
      <c r="AA224" s="50">
        <f t="shared" si="51"/>
        <v>-3.4589435576764842</v>
      </c>
      <c r="AB224" s="50">
        <f t="shared" si="52"/>
        <v>-3.4589435576764913</v>
      </c>
      <c r="AC224" s="50">
        <f t="shared" si="53"/>
        <v>-3.4589435576764771</v>
      </c>
      <c r="AF224">
        <v>1.97</v>
      </c>
      <c r="AG224">
        <v>1.89</v>
      </c>
      <c r="AH224" s="57" t="s">
        <v>424</v>
      </c>
      <c r="AJ224" t="s">
        <v>306</v>
      </c>
    </row>
    <row r="225" spans="1:36" ht="15" x14ac:dyDescent="0.25">
      <c r="A225">
        <v>2.9</v>
      </c>
      <c r="B225">
        <v>3.34</v>
      </c>
      <c r="C225">
        <v>2.57</v>
      </c>
      <c r="D225" s="43">
        <f t="shared" si="54"/>
        <v>3.3333842177445838E-2</v>
      </c>
      <c r="E225" s="44">
        <f>IF(OR($A225="",$B225="",$C225=""),"",A225*'MPTO_working_3-way'!$I224)</f>
        <v>2.9966681423145927</v>
      </c>
      <c r="F225" s="45">
        <f>IF(OR($A225="",$B225="",$C225=""),"",B225*'MPTO_working_3-way'!$I224)</f>
        <v>3.4513350328726689</v>
      </c>
      <c r="G225" s="46">
        <f>IF(OR($A225="",$B225="",$C225=""),"",C225*'MPTO_working_3-way'!$I224)</f>
        <v>2.6556679743960356</v>
      </c>
      <c r="H225" s="44">
        <f>IF(OR($A225="",$B225="",$C225=""),"",'MPTO_working_3-way'!E224)</f>
        <v>2.9965572061527301</v>
      </c>
      <c r="I225" s="45">
        <f>IF(OR($A225="",$B225="",$C225=""),"",'MPTO_working_3-way'!F224)</f>
        <v>3.4687304045385763</v>
      </c>
      <c r="J225" s="46">
        <f>IF(OR($A225="",$B225="",$C225=""),"",'MPTO_working_3-way'!G224)</f>
        <v>2.6455461945528267</v>
      </c>
      <c r="K225" s="44">
        <f>IF(OR($A225="",$B225="",$C225=""),"",'OddsRatio_working_3-way'!H224)</f>
        <v>2.9971987165621496</v>
      </c>
      <c r="L225" s="45">
        <f>IF(OR($A225="",$B225="",$C225=""),"",'OddsRatio_working_3-way'!I224)</f>
        <v>3.4597078930291727</v>
      </c>
      <c r="M225" s="46">
        <f>IF(OR($A225="",$B225="",$C225=""),"",'OddsRatio_working_3-way'!J224)</f>
        <v>2.6503168342118819</v>
      </c>
      <c r="N225" s="47">
        <f t="shared" si="42"/>
        <v>33.370395135832801</v>
      </c>
      <c r="O225" s="48">
        <f t="shared" si="43"/>
        <v>28.974295177818899</v>
      </c>
      <c r="P225" s="48">
        <f t="shared" si="44"/>
        <v>37.655309686348296</v>
      </c>
      <c r="Q225" t="s">
        <v>365</v>
      </c>
      <c r="R225" t="s">
        <v>242</v>
      </c>
      <c r="S225" s="38">
        <v>44440</v>
      </c>
      <c r="T225" s="50">
        <v>100</v>
      </c>
      <c r="U225" s="50">
        <f t="shared" si="45"/>
        <v>65.517241379310349</v>
      </c>
      <c r="V225" s="50">
        <f t="shared" si="46"/>
        <v>70.059880239520965</v>
      </c>
      <c r="W225" s="50">
        <f t="shared" si="47"/>
        <v>61.089494163424128</v>
      </c>
      <c r="X225" s="50">
        <f t="shared" si="48"/>
        <v>68.850625597054929</v>
      </c>
      <c r="Y225" s="50">
        <f t="shared" si="49"/>
        <v>73.393264457265531</v>
      </c>
      <c r="Z225" s="50">
        <f t="shared" si="50"/>
        <v>64.422878381168701</v>
      </c>
      <c r="AA225" s="50">
        <f t="shared" si="51"/>
        <v>-3.3333842177445803</v>
      </c>
      <c r="AB225" s="50">
        <f t="shared" si="52"/>
        <v>-3.3333842177445661</v>
      </c>
      <c r="AC225" s="50">
        <f t="shared" si="53"/>
        <v>-3.3333842177445732</v>
      </c>
      <c r="AF225">
        <v>2.21</v>
      </c>
      <c r="AG225">
        <v>1.71</v>
      </c>
      <c r="AH225" s="57" t="s">
        <v>433</v>
      </c>
      <c r="AJ225" t="s">
        <v>306</v>
      </c>
    </row>
    <row r="226" spans="1:36" ht="15" x14ac:dyDescent="0.25">
      <c r="A226">
        <v>3.4</v>
      </c>
      <c r="B226">
        <v>3.48</v>
      </c>
      <c r="C226">
        <v>2.21</v>
      </c>
      <c r="D226" s="43">
        <f t="shared" si="54"/>
        <v>3.3962656680709413E-2</v>
      </c>
      <c r="E226" s="44">
        <f>IF(OR($A226="",$B226="",$C226=""),"",A226*'MPTO_working_3-way'!$I225)</f>
        <v>3.5154730327144117</v>
      </c>
      <c r="F226" s="45">
        <f>IF(OR($A226="",$B226="",$C226=""),"",B226*'MPTO_working_3-way'!$I225)</f>
        <v>3.5981900452488689</v>
      </c>
      <c r="G226" s="46">
        <f>IF(OR($A226="",$B226="",$C226=""),"",C226*'MPTO_working_3-way'!$I225)</f>
        <v>2.2850574712643676</v>
      </c>
      <c r="H226" s="44">
        <f>IF(OR($A226="",$B226="",$C226=""),"",'MPTO_working_3-way'!E225)</f>
        <v>3.5361083864639529</v>
      </c>
      <c r="I226" s="45">
        <f>IF(OR($A226="",$B226="",$C226=""),"",'MPTO_working_3-way'!F225)</f>
        <v>3.6227232759703556</v>
      </c>
      <c r="J226" s="46">
        <f>IF(OR($A226="",$B226="",$C226=""),"",'MPTO_working_3-way'!G225)</f>
        <v>2.2667112036782329</v>
      </c>
      <c r="K226" s="44">
        <f>IF(OR($A226="",$B226="",$C226=""),"",'OddsRatio_working_3-way'!H225)</f>
        <v>3.5277347358934801</v>
      </c>
      <c r="L226" s="45">
        <f>IF(OR($A226="",$B226="",$C226=""),"",'OddsRatio_working_3-way'!I225)</f>
        <v>3.6119925604232632</v>
      </c>
      <c r="M226" s="46">
        <f>IF(OR($A226="",$B226="",$C226=""),"",'OddsRatio_working_3-way'!J225)</f>
        <v>2.2743995960129628</v>
      </c>
      <c r="N226" s="47">
        <f t="shared" si="42"/>
        <v>28.445674044265594</v>
      </c>
      <c r="O226" s="48">
        <f t="shared" si="43"/>
        <v>27.791750503018108</v>
      </c>
      <c r="P226" s="48">
        <f t="shared" si="44"/>
        <v>43.762575452716298</v>
      </c>
      <c r="Q226" t="s">
        <v>366</v>
      </c>
      <c r="R226" t="s">
        <v>367</v>
      </c>
      <c r="S226" s="38">
        <v>44440</v>
      </c>
      <c r="T226" s="50">
        <v>100</v>
      </c>
      <c r="U226" s="50">
        <f t="shared" si="45"/>
        <v>70.588235294117652</v>
      </c>
      <c r="V226" s="50">
        <f t="shared" si="46"/>
        <v>71.264367816091948</v>
      </c>
      <c r="W226" s="50">
        <f t="shared" si="47"/>
        <v>54.751131221719454</v>
      </c>
      <c r="X226" s="50">
        <f t="shared" si="48"/>
        <v>73.984500962188577</v>
      </c>
      <c r="Y226" s="50">
        <f t="shared" si="49"/>
        <v>74.660633484162901</v>
      </c>
      <c r="Z226" s="50">
        <f t="shared" si="50"/>
        <v>58.1473968897904</v>
      </c>
      <c r="AA226" s="50">
        <f t="shared" si="51"/>
        <v>-3.3962656680709244</v>
      </c>
      <c r="AB226" s="50">
        <f t="shared" si="52"/>
        <v>-3.3962656680709529</v>
      </c>
      <c r="AC226" s="50">
        <f t="shared" si="53"/>
        <v>-3.3962656680709458</v>
      </c>
      <c r="AF226">
        <v>2.0299999999999998</v>
      </c>
      <c r="AG226">
        <v>1.85</v>
      </c>
      <c r="AH226" s="57" t="s">
        <v>427</v>
      </c>
      <c r="AJ226" t="s">
        <v>306</v>
      </c>
    </row>
    <row r="227" spans="1:36" ht="15" x14ac:dyDescent="0.25">
      <c r="A227">
        <v>2.36</v>
      </c>
      <c r="B227">
        <v>3.87</v>
      </c>
      <c r="C227">
        <v>2.8</v>
      </c>
      <c r="D227" s="43">
        <f t="shared" si="54"/>
        <v>3.9269603518716778E-2</v>
      </c>
      <c r="E227" s="44">
        <f>IF(OR($A227="",$B227="",$C227=""),"",A227*'MPTO_working_3-way'!$I226)</f>
        <v>2.4526762643041713</v>
      </c>
      <c r="F227" s="45">
        <f>IF(OR($A227="",$B227="",$C227=""),"",B227*'MPTO_working_3-way'!$I226)</f>
        <v>4.0219733656174341</v>
      </c>
      <c r="G227" s="46">
        <f>IF(OR($A227="",$B227="",$C227=""),"",C227*'MPTO_working_3-way'!$I226)</f>
        <v>2.9099548898524068</v>
      </c>
      <c r="H227" s="44">
        <f>IF(OR($A227="",$B227="",$C227=""),"",'MPTO_working_3-way'!E226)</f>
        <v>2.4352293186591063</v>
      </c>
      <c r="I227" s="45">
        <f>IF(OR($A227="",$B227="",$C227=""),"",'MPTO_working_3-way'!F226)</f>
        <v>4.0765068204908044</v>
      </c>
      <c r="J227" s="46">
        <f>IF(OR($A227="",$B227="",$C227=""),"",'MPTO_working_3-way'!G226)</f>
        <v>2.9065290263137156</v>
      </c>
      <c r="K227" s="44">
        <f>IF(OR($A227="",$B227="",$C227=""),"",'OddsRatio_working_3-way'!H226)</f>
        <v>2.4434464351179215</v>
      </c>
      <c r="L227" s="45">
        <f>IF(OR($A227="",$B227="",$C227=""),"",'OddsRatio_working_3-way'!I226)</f>
        <v>4.0460965211679687</v>
      </c>
      <c r="M227" s="46">
        <f>IF(OR($A227="",$B227="",$C227=""),"",'OddsRatio_working_3-way'!J226)</f>
        <v>2.9104438111854858</v>
      </c>
      <c r="N227" s="47">
        <f t="shared" si="42"/>
        <v>40.771789353280255</v>
      </c>
      <c r="O227" s="48">
        <f t="shared" si="43"/>
        <v>24.863416763240668</v>
      </c>
      <c r="P227" s="48">
        <f t="shared" si="44"/>
        <v>34.364793883479074</v>
      </c>
      <c r="Q227" t="s">
        <v>368</v>
      </c>
      <c r="R227" t="s">
        <v>369</v>
      </c>
      <c r="S227" s="38">
        <v>44440</v>
      </c>
      <c r="T227" s="50">
        <v>100</v>
      </c>
      <c r="U227" s="50">
        <f t="shared" si="45"/>
        <v>57.627118644067799</v>
      </c>
      <c r="V227" s="50">
        <f t="shared" si="46"/>
        <v>74.160206718346245</v>
      </c>
      <c r="W227" s="50">
        <f t="shared" si="47"/>
        <v>64.285714285714292</v>
      </c>
      <c r="X227" s="50">
        <f t="shared" si="48"/>
        <v>61.554078995939456</v>
      </c>
      <c r="Y227" s="50">
        <f t="shared" si="49"/>
        <v>78.087167070217916</v>
      </c>
      <c r="Z227" s="50">
        <f t="shared" si="50"/>
        <v>68.212674637585963</v>
      </c>
      <c r="AA227" s="50">
        <f t="shared" si="51"/>
        <v>-3.9269603518716565</v>
      </c>
      <c r="AB227" s="50">
        <f t="shared" si="52"/>
        <v>-3.9269603518716707</v>
      </c>
      <c r="AC227" s="50">
        <f t="shared" si="53"/>
        <v>-3.9269603518716707</v>
      </c>
      <c r="AF227">
        <v>1.75</v>
      </c>
      <c r="AG227">
        <v>2.12</v>
      </c>
      <c r="AH227" s="57" t="s">
        <v>433</v>
      </c>
      <c r="AJ227" t="s">
        <v>307</v>
      </c>
    </row>
    <row r="228" spans="1:36" ht="15" x14ac:dyDescent="0.25">
      <c r="A228">
        <v>1.67</v>
      </c>
      <c r="B228">
        <v>4.05</v>
      </c>
      <c r="C228">
        <v>5.0599999999999996</v>
      </c>
      <c r="D228" s="43">
        <f t="shared" si="54"/>
        <v>4.3344433954518147E-2</v>
      </c>
      <c r="E228" s="44">
        <f>IF(OR($A228="",$B228="",$C228=""),"",A228*'MPTO_working_3-way'!$I227)</f>
        <v>1.7423852047040451</v>
      </c>
      <c r="F228" s="45">
        <f>IF(OR($A228="",$B228="",$C228=""),"",B228*'MPTO_working_3-way'!$I227)</f>
        <v>4.2255449575157984</v>
      </c>
      <c r="G228" s="46">
        <f>IF(OR($A228="",$B228="",$C228=""),"",C228*'MPTO_working_3-way'!$I227)</f>
        <v>5.2793228358098618</v>
      </c>
      <c r="H228" s="44">
        <f>IF(OR($A228="",$B228="",$C228=""),"",'MPTO_working_3-way'!E227)</f>
        <v>1.7112907094369072</v>
      </c>
      <c r="I228" s="45">
        <f>IF(OR($A228="",$B228="",$C228=""),"",'MPTO_working_3-way'!F227)</f>
        <v>4.3017147793981785</v>
      </c>
      <c r="J228" s="46">
        <f>IF(OR($A228="",$B228="",$C228=""),"",'MPTO_working_3-way'!G227)</f>
        <v>5.4591019034822468</v>
      </c>
      <c r="K228" s="44">
        <f>IF(OR($A228="",$B228="",$C228=""),"",'OddsRatio_working_3-way'!H227)</f>
        <v>1.7220525678379495</v>
      </c>
      <c r="L228" s="45">
        <f>IF(OR($A228="",$B228="",$C228=""),"",'OddsRatio_working_3-way'!I227)</f>
        <v>4.2869557192623073</v>
      </c>
      <c r="M228" s="46">
        <f>IF(OR($A228="",$B228="",$C228=""),"",'OddsRatio_working_3-way'!J227)</f>
        <v>5.3754230230180209</v>
      </c>
      <c r="N228" s="47">
        <f t="shared" si="42"/>
        <v>57.392590186155545</v>
      </c>
      <c r="O228" s="48">
        <f t="shared" si="43"/>
        <v>23.665586570587593</v>
      </c>
      <c r="P228" s="48">
        <f t="shared" si="44"/>
        <v>18.941823243256867</v>
      </c>
      <c r="Q228" t="s">
        <v>301</v>
      </c>
      <c r="R228" t="s">
        <v>370</v>
      </c>
      <c r="S228" s="38">
        <v>44440</v>
      </c>
      <c r="T228" s="50">
        <v>100</v>
      </c>
      <c r="U228" s="50">
        <f t="shared" si="45"/>
        <v>40.119760479041922</v>
      </c>
      <c r="V228" s="50">
        <f t="shared" si="46"/>
        <v>75.308641975308646</v>
      </c>
      <c r="W228" s="50">
        <f t="shared" si="47"/>
        <v>80.237154150197625</v>
      </c>
      <c r="X228" s="50">
        <f t="shared" si="48"/>
        <v>44.454203874493736</v>
      </c>
      <c r="Y228" s="50">
        <f t="shared" si="49"/>
        <v>79.64308537076046</v>
      </c>
      <c r="Z228" s="50">
        <f t="shared" si="50"/>
        <v>84.571597545649439</v>
      </c>
      <c r="AA228" s="50">
        <f t="shared" si="51"/>
        <v>-4.3344433954518138</v>
      </c>
      <c r="AB228" s="50">
        <f t="shared" si="52"/>
        <v>-4.3344433954518138</v>
      </c>
      <c r="AC228" s="50">
        <f t="shared" si="53"/>
        <v>-4.3344433954518138</v>
      </c>
      <c r="AF228">
        <v>1.68</v>
      </c>
      <c r="AG228">
        <v>2.2400000000000002</v>
      </c>
      <c r="AH228" s="57" t="s">
        <v>434</v>
      </c>
      <c r="AJ228" t="s">
        <v>307</v>
      </c>
    </row>
    <row r="229" spans="1:36" ht="15" x14ac:dyDescent="0.25">
      <c r="A229">
        <v>2.96</v>
      </c>
      <c r="B229">
        <v>3.8</v>
      </c>
      <c r="C229">
        <v>2.2799999999999998</v>
      </c>
      <c r="D229" s="43">
        <f t="shared" si="54"/>
        <v>3.9592223802750182E-2</v>
      </c>
      <c r="E229" s="44">
        <f>IF(OR($A229="",$B229="",$C229=""),"",A229*'MPTO_working_3-way'!$I228)</f>
        <v>3.0771929824561406</v>
      </c>
      <c r="F229" s="45">
        <f>IF(OR($A229="",$B229="",$C229=""),"",B229*'MPTO_working_3-way'!$I228)</f>
        <v>3.9504504504504503</v>
      </c>
      <c r="G229" s="46">
        <f>IF(OR($A229="",$B229="",$C229=""),"",C229*'MPTO_working_3-way'!$I228)</f>
        <v>2.3702702702702703</v>
      </c>
      <c r="H229" s="44">
        <f>IF(OR($A229="",$B229="",$C229=""),"",'MPTO_working_3-way'!E228)</f>
        <v>3.0803310613437196</v>
      </c>
      <c r="I229" s="45">
        <f>IF(OR($A229="",$B229="",$C229=""),"",'MPTO_working_3-way'!F228)</f>
        <v>4.0006323110970596</v>
      </c>
      <c r="J229" s="46">
        <f>IF(OR($A229="",$B229="",$C229=""),"",'MPTO_working_3-way'!G228)</f>
        <v>2.3507337915660416</v>
      </c>
      <c r="K229" s="44">
        <f>IF(OR($A229="",$B229="",$C229=""),"",'OddsRatio_working_3-way'!H228)</f>
        <v>3.081583529356914</v>
      </c>
      <c r="L229" s="45">
        <f>IF(OR($A229="",$B229="",$C229=""),"",'OddsRatio_working_3-way'!I228)</f>
        <v>3.9736907562241623</v>
      </c>
      <c r="M229" s="46">
        <f>IF(OR($A229="",$B229="",$C229=""),"",'OddsRatio_working_3-way'!J228)</f>
        <v>2.3594014885596173</v>
      </c>
      <c r="N229" s="47">
        <f t="shared" si="42"/>
        <v>32.497149372862026</v>
      </c>
      <c r="O229" s="48">
        <f t="shared" si="43"/>
        <v>25.313568985176737</v>
      </c>
      <c r="P229" s="48">
        <f t="shared" si="44"/>
        <v>42.18928164196123</v>
      </c>
      <c r="Q229" t="s">
        <v>371</v>
      </c>
      <c r="R229" t="s">
        <v>302</v>
      </c>
      <c r="S229" s="38">
        <v>44440</v>
      </c>
      <c r="T229" s="50">
        <v>100</v>
      </c>
      <c r="U229" s="50">
        <f t="shared" si="45"/>
        <v>66.21621621621621</v>
      </c>
      <c r="V229" s="50">
        <f t="shared" si="46"/>
        <v>73.68421052631578</v>
      </c>
      <c r="W229" s="50">
        <f t="shared" si="47"/>
        <v>56.140350877192972</v>
      </c>
      <c r="X229" s="50">
        <f t="shared" si="48"/>
        <v>70.175438596491219</v>
      </c>
      <c r="Y229" s="50">
        <f t="shared" si="49"/>
        <v>77.643432906590803</v>
      </c>
      <c r="Z229" s="50">
        <f t="shared" si="50"/>
        <v>60.099573257467995</v>
      </c>
      <c r="AA229" s="50">
        <f t="shared" si="51"/>
        <v>-3.9592223802750084</v>
      </c>
      <c r="AB229" s="50">
        <f t="shared" si="52"/>
        <v>-3.9592223802750226</v>
      </c>
      <c r="AC229" s="50">
        <f t="shared" si="53"/>
        <v>-3.9592223802750226</v>
      </c>
      <c r="AF229">
        <v>1.71</v>
      </c>
      <c r="AG229">
        <v>2.1800000000000002</v>
      </c>
      <c r="AH229" s="57" t="s">
        <v>421</v>
      </c>
      <c r="AJ229" t="s">
        <v>307</v>
      </c>
    </row>
    <row r="230" spans="1:36" ht="15" x14ac:dyDescent="0.25">
      <c r="A230">
        <v>1.76</v>
      </c>
      <c r="B230">
        <v>3.61</v>
      </c>
      <c r="C230">
        <v>4.8099999999999996</v>
      </c>
      <c r="D230" s="43">
        <f t="shared" si="54"/>
        <v>5.3090336331333532E-2</v>
      </c>
      <c r="E230" s="44">
        <f>IF(OR($A230="",$B230="",$C230=""),"",A230*'MPTO_working_3-way'!$I229)</f>
        <v>1.8534389919431471</v>
      </c>
      <c r="F230" s="45">
        <f>IF(OR($A230="",$B230="",$C230=""),"",B230*'MPTO_working_3-way'!$I229)</f>
        <v>3.8016561141561138</v>
      </c>
      <c r="G230" s="46">
        <f>IF(OR($A230="",$B230="",$C230=""),"",C230*'MPTO_working_3-way'!$I229)</f>
        <v>5.0653645177537134</v>
      </c>
      <c r="H230" s="44">
        <f>IF(OR($A230="",$B230="",$C230=""),"",'MPTO_working_3-way'!E229)</f>
        <v>1.8165797949411981</v>
      </c>
      <c r="I230" s="45">
        <f>IF(OR($A230="",$B230="",$C230=""),"",'MPTO_working_3-way'!F229)</f>
        <v>3.8563653313937611</v>
      </c>
      <c r="J230" s="46">
        <f>IF(OR($A230="",$B230="",$C230=""),"",'MPTO_working_3-way'!G229)</f>
        <v>5.257528765965704</v>
      </c>
      <c r="K230" s="44">
        <f>IF(OR($A230="",$B230="",$C230=""),"",'OddsRatio_working_3-way'!H229)</f>
        <v>1.8298964288622792</v>
      </c>
      <c r="L230" s="45">
        <f>IF(OR($A230="",$B230="",$C230=""),"",'OddsRatio_working_3-way'!I229)</f>
        <v>3.8500390517507217</v>
      </c>
      <c r="M230" s="46">
        <f>IF(OR($A230="",$B230="",$C230=""),"",'OddsRatio_working_3-way'!J229)</f>
        <v>5.1604018341648468</v>
      </c>
      <c r="N230" s="47">
        <f t="shared" si="42"/>
        <v>53.953758626368334</v>
      </c>
      <c r="O230" s="48">
        <f t="shared" si="43"/>
        <v>26.304325535293149</v>
      </c>
      <c r="P230" s="48">
        <f t="shared" si="44"/>
        <v>19.741915838338521</v>
      </c>
      <c r="Q230" t="s">
        <v>372</v>
      </c>
      <c r="R230" t="s">
        <v>373</v>
      </c>
      <c r="S230" s="38">
        <v>44440</v>
      </c>
      <c r="T230" s="50">
        <v>100</v>
      </c>
      <c r="U230" s="50">
        <f t="shared" si="45"/>
        <v>43.181818181818187</v>
      </c>
      <c r="V230" s="50">
        <f t="shared" si="46"/>
        <v>72.29916897506925</v>
      </c>
      <c r="W230" s="50">
        <f t="shared" si="47"/>
        <v>79.209979209979196</v>
      </c>
      <c r="X230" s="50">
        <f t="shared" si="48"/>
        <v>48.49085181495154</v>
      </c>
      <c r="Y230" s="50">
        <f t="shared" si="49"/>
        <v>77.608202608202618</v>
      </c>
      <c r="Z230" s="50">
        <f t="shared" si="50"/>
        <v>84.519012843112577</v>
      </c>
      <c r="AA230" s="50">
        <f t="shared" si="51"/>
        <v>-5.3090336331333532</v>
      </c>
      <c r="AB230" s="50">
        <f t="shared" si="52"/>
        <v>-5.3090336331333674</v>
      </c>
      <c r="AC230" s="50">
        <f t="shared" si="53"/>
        <v>-5.3090336331333816</v>
      </c>
      <c r="AF230">
        <v>1.92</v>
      </c>
      <c r="AG230">
        <v>1.9</v>
      </c>
      <c r="AH230" s="57" t="s">
        <v>420</v>
      </c>
      <c r="AJ230" t="s">
        <v>307</v>
      </c>
    </row>
    <row r="231" spans="1:36" ht="15" x14ac:dyDescent="0.25">
      <c r="A231">
        <v>2</v>
      </c>
      <c r="B231">
        <v>3.5</v>
      </c>
      <c r="C231">
        <v>3.84</v>
      </c>
      <c r="D231" s="43">
        <f t="shared" si="54"/>
        <v>4.6130952380952328E-2</v>
      </c>
      <c r="E231" s="44">
        <f>IF(OR($A231="",$B231="",$C231=""),"",A231*'MPTO_working_3-way'!$I230)</f>
        <v>2.0922619047619047</v>
      </c>
      <c r="F231" s="45">
        <f>IF(OR($A231="",$B231="",$C231=""),"",B231*'MPTO_working_3-way'!$I230)</f>
        <v>3.661458333333333</v>
      </c>
      <c r="G231" s="46">
        <f>IF(OR($A231="",$B231="",$C231=""),"",C231*'MPTO_working_3-way'!$I230)</f>
        <v>4.0171428571428569</v>
      </c>
      <c r="H231" s="44">
        <f>IF(OR($A231="",$B231="",$C231=""),"",'MPTO_working_3-way'!E230)</f>
        <v>2.0634595701125895</v>
      </c>
      <c r="I231" s="45">
        <f>IF(OR($A231="",$B231="",$C231=""),"",'MPTO_working_3-way'!F230)</f>
        <v>3.6990825688073392</v>
      </c>
      <c r="J231" s="46">
        <f>IF(OR($A231="",$B231="",$C231=""),"",'MPTO_working_3-way'!G230)</f>
        <v>4.0809716599190278</v>
      </c>
      <c r="K231" s="44">
        <f>IF(OR($A231="",$B231="",$C231=""),"",'OddsRatio_working_3-way'!H230)</f>
        <v>2.0747368291342876</v>
      </c>
      <c r="L231" s="45">
        <f>IF(OR($A231="",$B231="",$C231=""),"",'OddsRatio_working_3-way'!I230)</f>
        <v>3.6868420728357187</v>
      </c>
      <c r="M231" s="46">
        <f>IF(OR($A231="",$B231="",$C231=""),"",'OddsRatio_working_3-way'!J230)</f>
        <v>4.0522525947413772</v>
      </c>
      <c r="N231" s="47">
        <f t="shared" si="42"/>
        <v>47.795163584637272</v>
      </c>
      <c r="O231" s="48">
        <f t="shared" si="43"/>
        <v>27.311522048364157</v>
      </c>
      <c r="P231" s="48">
        <f t="shared" si="44"/>
        <v>24.893314366998577</v>
      </c>
      <c r="Q231" t="s">
        <v>283</v>
      </c>
      <c r="R231" t="s">
        <v>284</v>
      </c>
      <c r="S231" s="38">
        <v>44440</v>
      </c>
      <c r="T231" s="50">
        <v>100</v>
      </c>
      <c r="U231" s="50">
        <f t="shared" si="45"/>
        <v>50</v>
      </c>
      <c r="V231" s="50">
        <f t="shared" si="46"/>
        <v>71.428571428571431</v>
      </c>
      <c r="W231" s="50">
        <f t="shared" si="47"/>
        <v>73.958333333333343</v>
      </c>
      <c r="X231" s="50">
        <f t="shared" si="48"/>
        <v>54.613095238095234</v>
      </c>
      <c r="Y231" s="50">
        <f t="shared" si="49"/>
        <v>76.041666666666671</v>
      </c>
      <c r="Z231" s="50">
        <f t="shared" si="50"/>
        <v>78.571428571428569</v>
      </c>
      <c r="AA231" s="50">
        <f t="shared" si="51"/>
        <v>-4.6130952380952337</v>
      </c>
      <c r="AB231" s="50">
        <f t="shared" si="52"/>
        <v>-4.6130952380952408</v>
      </c>
      <c r="AC231" s="50">
        <f t="shared" si="53"/>
        <v>-4.6130952380952266</v>
      </c>
      <c r="AF231">
        <v>2.2400000000000002</v>
      </c>
      <c r="AG231">
        <v>1.66</v>
      </c>
      <c r="AH231" s="57" t="s">
        <v>429</v>
      </c>
      <c r="AJ231" t="s">
        <v>308</v>
      </c>
    </row>
    <row r="232" spans="1:36" ht="15" x14ac:dyDescent="0.25">
      <c r="A232">
        <v>4.46</v>
      </c>
      <c r="B232">
        <v>3.44</v>
      </c>
      <c r="C232">
        <v>1.97</v>
      </c>
      <c r="D232" s="43">
        <f t="shared" si="54"/>
        <v>2.2527134253345515E-2</v>
      </c>
      <c r="E232" s="44">
        <f>IF(OR($A232="",$B232="",$C232=""),"",A232*'MPTO_working_3-way'!$I231)</f>
        <v>4.5604710187699213</v>
      </c>
      <c r="F232" s="45">
        <f>IF(OR($A232="",$B232="",$C232=""),"",B232*'MPTO_working_3-way'!$I231)</f>
        <v>3.5174933418315084</v>
      </c>
      <c r="G232" s="46">
        <f>IF(OR($A232="",$B232="",$C232=""),"",C232*'MPTO_working_3-way'!$I231)</f>
        <v>2.0143784544790906</v>
      </c>
      <c r="H232" s="44">
        <f>IF(OR($A232="",$B232="",$C232=""),"",'MPTO_working_3-way'!E231)</f>
        <v>4.6145425986822683</v>
      </c>
      <c r="I232" s="45">
        <f>IF(OR($A232="",$B232="",$C232=""),"",'MPTO_working_3-way'!F231)</f>
        <v>3.5312152227798346</v>
      </c>
      <c r="J232" s="46">
        <f>IF(OR($A232="",$B232="",$C232=""),"",'MPTO_working_3-way'!G231)</f>
        <v>1.999579414677193</v>
      </c>
      <c r="K232" s="44">
        <f>IF(OR($A232="",$B232="",$C232=""),"",'OddsRatio_working_3-way'!H231)</f>
        <v>4.5866070783876962</v>
      </c>
      <c r="L232" s="45">
        <f>IF(OR($A232="",$B232="",$C232=""),"",'OddsRatio_working_3-way'!I231)</f>
        <v>3.5292836044121323</v>
      </c>
      <c r="M232" s="46">
        <f>IF(OR($A232="",$B232="",$C232=""),"",'OddsRatio_working_3-way'!J231)</f>
        <v>2.0054938919179381</v>
      </c>
      <c r="N232" s="47">
        <f t="shared" si="42"/>
        <v>21.927559585056329</v>
      </c>
      <c r="O232" s="48">
        <f t="shared" si="43"/>
        <v>28.429335973648616</v>
      </c>
      <c r="P232" s="48">
        <f t="shared" si="44"/>
        <v>49.643104441295051</v>
      </c>
      <c r="Q232" t="s">
        <v>276</v>
      </c>
      <c r="R232" t="s">
        <v>246</v>
      </c>
      <c r="S232" s="38">
        <v>44440</v>
      </c>
      <c r="T232" s="50">
        <v>100</v>
      </c>
      <c r="U232" s="50">
        <f t="shared" si="45"/>
        <v>77.578475336322867</v>
      </c>
      <c r="V232" s="50">
        <f t="shared" si="46"/>
        <v>70.930232558139537</v>
      </c>
      <c r="W232" s="50">
        <f t="shared" si="47"/>
        <v>49.238578680203041</v>
      </c>
      <c r="X232" s="50">
        <f t="shared" si="48"/>
        <v>79.83118876165743</v>
      </c>
      <c r="Y232" s="50">
        <f t="shared" si="49"/>
        <v>73.182945983474085</v>
      </c>
      <c r="Z232" s="50">
        <f t="shared" si="50"/>
        <v>51.491292105537603</v>
      </c>
      <c r="AA232" s="50">
        <f t="shared" si="51"/>
        <v>-2.2527134253345622</v>
      </c>
      <c r="AB232" s="50">
        <f t="shared" si="52"/>
        <v>-2.252713425334548</v>
      </c>
      <c r="AC232" s="50">
        <f t="shared" si="53"/>
        <v>-2.2527134253345622</v>
      </c>
      <c r="AF232">
        <v>2.09</v>
      </c>
      <c r="AG232">
        <v>1.83</v>
      </c>
      <c r="AH232" s="57" t="s">
        <v>419</v>
      </c>
      <c r="AJ232" t="s">
        <v>308</v>
      </c>
    </row>
    <row r="233" spans="1:36" ht="15" x14ac:dyDescent="0.25">
      <c r="A233">
        <v>2.39</v>
      </c>
      <c r="B233">
        <v>3.54</v>
      </c>
      <c r="C233">
        <v>3.12</v>
      </c>
      <c r="D233" s="43">
        <f t="shared" si="54"/>
        <v>2.1408738060039401E-2</v>
      </c>
      <c r="E233" s="44">
        <f>IF(OR($A233="",$B233="",$C233=""),"",A233*'MPTO_working_3-way'!$I232)</f>
        <v>2.4411668839634943</v>
      </c>
      <c r="F233" s="45">
        <f>IF(OR($A233="",$B233="",$C233=""),"",B233*'MPTO_working_3-way'!$I232)</f>
        <v>3.6157869327325396</v>
      </c>
      <c r="G233" s="46">
        <f>IF(OR($A233="",$B233="",$C233=""),"",C233*'MPTO_working_3-way'!$I232)</f>
        <v>3.1867952627473231</v>
      </c>
      <c r="H233" s="44">
        <f>IF(OR($A233="",$B233="",$C233=""),"",'MPTO_working_3-way'!E232)</f>
        <v>2.4314702520830065</v>
      </c>
      <c r="I233" s="45">
        <f>IF(OR($A233="",$B233="",$C233=""),"",'MPTO_working_3-way'!F232)</f>
        <v>3.6317463042882481</v>
      </c>
      <c r="J233" s="46">
        <f>IF(OR($A233="",$B233="",$C233=""),"",'MPTO_working_3-way'!G232)</f>
        <v>3.1910489851338646</v>
      </c>
      <c r="K233" s="44">
        <f>IF(OR($A233="",$B233="",$C233=""),"",'OddsRatio_working_3-way'!H232)</f>
        <v>2.435796549893336</v>
      </c>
      <c r="L233" s="45">
        <f>IF(OR($A233="",$B233="",$C233=""),"",'OddsRatio_working_3-way'!I232)</f>
        <v>3.6236857818194781</v>
      </c>
      <c r="M233" s="46">
        <f>IF(OR($A233="",$B233="",$C233=""),"",'OddsRatio_working_3-way'!J232)</f>
        <v>3.1898479753768871</v>
      </c>
      <c r="N233" s="47">
        <f t="shared" si="42"/>
        <v>40.964016289471921</v>
      </c>
      <c r="O233" s="48">
        <f t="shared" si="43"/>
        <v>27.656496873400538</v>
      </c>
      <c r="P233" s="48">
        <f t="shared" si="44"/>
        <v>31.379486837127534</v>
      </c>
      <c r="Q233" t="s">
        <v>245</v>
      </c>
      <c r="R233" t="s">
        <v>282</v>
      </c>
      <c r="S233" s="38">
        <v>44440</v>
      </c>
      <c r="T233" s="50">
        <v>100</v>
      </c>
      <c r="U233" s="50">
        <f t="shared" si="45"/>
        <v>58.15899581589958</v>
      </c>
      <c r="V233" s="50">
        <f t="shared" si="46"/>
        <v>71.751412429378533</v>
      </c>
      <c r="W233" s="50">
        <f t="shared" si="47"/>
        <v>67.948717948717942</v>
      </c>
      <c r="X233" s="50">
        <f t="shared" si="48"/>
        <v>60.299869621903525</v>
      </c>
      <c r="Y233" s="50">
        <f t="shared" si="49"/>
        <v>73.892286235382471</v>
      </c>
      <c r="Z233" s="50">
        <f t="shared" si="50"/>
        <v>70.089591754721894</v>
      </c>
      <c r="AA233" s="50">
        <f t="shared" si="51"/>
        <v>-2.1408738060039454</v>
      </c>
      <c r="AB233" s="50">
        <f t="shared" si="52"/>
        <v>-2.1408738060039383</v>
      </c>
      <c r="AC233" s="50">
        <f t="shared" si="53"/>
        <v>-2.1408738060039525</v>
      </c>
      <c r="AF233">
        <v>2.04</v>
      </c>
      <c r="AG233">
        <v>1.87</v>
      </c>
      <c r="AH233" s="57" t="s">
        <v>431</v>
      </c>
      <c r="AJ233" t="s">
        <v>308</v>
      </c>
    </row>
    <row r="234" spans="1:36" ht="15" x14ac:dyDescent="0.25">
      <c r="A234">
        <v>2.68</v>
      </c>
      <c r="B234">
        <v>3.26</v>
      </c>
      <c r="C234">
        <v>2.92</v>
      </c>
      <c r="D234" s="43">
        <f t="shared" si="54"/>
        <v>2.234854804053521E-2</v>
      </c>
      <c r="E234" s="44">
        <f>IF(OR($A234="",$B234="",$C234=""),"",A234*'MPTO_working_3-way'!$I233)</f>
        <v>2.7398941087486346</v>
      </c>
      <c r="F234" s="45">
        <f>IF(OR($A234="",$B234="",$C234=""),"",B234*'MPTO_working_3-way'!$I233)</f>
        <v>3.3328562666121444</v>
      </c>
      <c r="G234" s="46">
        <f>IF(OR($A234="",$B234="",$C234=""),"",C234*'MPTO_working_3-way'!$I233)</f>
        <v>2.9852577602783628</v>
      </c>
      <c r="H234" s="44">
        <f>IF(OR($A234="",$B234="",$C234=""),"",'MPTO_working_3-way'!E233)</f>
        <v>2.7345953844465183</v>
      </c>
      <c r="I234" s="45">
        <f>IF(OR($A234="",$B234="",$C234=""),"",'MPTO_working_3-way'!F233)</f>
        <v>3.3411410203217784</v>
      </c>
      <c r="J234" s="46">
        <f>IF(OR($A234="",$B234="",$C234=""),"",'MPTO_working_3-way'!G233)</f>
        <v>2.9849299476573088</v>
      </c>
      <c r="K234" s="44">
        <f>IF(OR($A234="",$B234="",$C234=""),"",'OddsRatio_working_3-way'!H233)</f>
        <v>2.737144060236905</v>
      </c>
      <c r="L234" s="45">
        <f>IF(OR($A234="",$B234="",$C234=""),"",'OddsRatio_working_3-way'!I233)</f>
        <v>3.3368723667472651</v>
      </c>
      <c r="M234" s="46">
        <f>IF(OR($A234="",$B234="",$C234=""),"",'OddsRatio_working_3-way'!J233)</f>
        <v>2.9853074974136056</v>
      </c>
      <c r="N234" s="47">
        <f t="shared" si="42"/>
        <v>36.497760873566037</v>
      </c>
      <c r="O234" s="48">
        <f t="shared" si="43"/>
        <v>30.004294215078829</v>
      </c>
      <c r="P234" s="48">
        <f t="shared" si="44"/>
        <v>33.497944911355134</v>
      </c>
      <c r="Q234" t="s">
        <v>244</v>
      </c>
      <c r="R234" t="s">
        <v>248</v>
      </c>
      <c r="S234" s="38">
        <v>44440</v>
      </c>
      <c r="T234" s="50">
        <v>100</v>
      </c>
      <c r="U234" s="50">
        <f t="shared" si="45"/>
        <v>62.686567164179095</v>
      </c>
      <c r="V234" s="50">
        <f t="shared" si="46"/>
        <v>69.325153374233125</v>
      </c>
      <c r="W234" s="50">
        <f t="shared" si="47"/>
        <v>65.753424657534239</v>
      </c>
      <c r="X234" s="50">
        <f t="shared" si="48"/>
        <v>64.921421968232636</v>
      </c>
      <c r="Y234" s="50">
        <f t="shared" si="49"/>
        <v>71.560008178286651</v>
      </c>
      <c r="Z234" s="50">
        <f t="shared" si="50"/>
        <v>67.988279461587766</v>
      </c>
      <c r="AA234" s="50">
        <f t="shared" si="51"/>
        <v>-2.2348548040535405</v>
      </c>
      <c r="AB234" s="50">
        <f t="shared" si="52"/>
        <v>-2.2348548040535263</v>
      </c>
      <c r="AC234" s="50">
        <f t="shared" si="53"/>
        <v>-2.2348548040535263</v>
      </c>
      <c r="AF234">
        <v>2.34</v>
      </c>
      <c r="AG234">
        <v>1.66</v>
      </c>
      <c r="AH234" s="57" t="s">
        <v>421</v>
      </c>
      <c r="AJ234" t="s">
        <v>308</v>
      </c>
    </row>
    <row r="235" spans="1:36" ht="15" x14ac:dyDescent="0.25">
      <c r="A235">
        <v>1.74</v>
      </c>
      <c r="B235">
        <v>3.69</v>
      </c>
      <c r="C235">
        <v>5.59</v>
      </c>
      <c r="D235" s="43">
        <f t="shared" si="54"/>
        <v>2.4606230270556306E-2</v>
      </c>
      <c r="E235" s="44">
        <f>IF(OR($A235="",$B235="",$C235=""),"",A235*'MPTO_working_3-way'!$I234)</f>
        <v>1.782814840670768</v>
      </c>
      <c r="F235" s="45">
        <f>IF(OR($A235="",$B235="",$C235=""),"",B235*'MPTO_working_3-way'!$I234)</f>
        <v>3.7807969896983527</v>
      </c>
      <c r="G235" s="46">
        <f>IF(OR($A235="",$B235="",$C235=""),"",C235*'MPTO_working_3-way'!$I234)</f>
        <v>5.7275488272124093</v>
      </c>
      <c r="H235" s="44">
        <f>IF(OR($A235="",$B235="",$C235=""),"",'MPTO_working_3-way'!E234)</f>
        <v>1.7651921400768946</v>
      </c>
      <c r="I235" s="45">
        <f>IF(OR($A235="",$B235="",$C235=""),"",'MPTO_working_3-way'!F234)</f>
        <v>3.8051658687278005</v>
      </c>
      <c r="J235" s="46">
        <f>IF(OR($A235="",$B235="",$C235=""),"",'MPTO_working_3-way'!G234)</f>
        <v>5.8586152174147239</v>
      </c>
      <c r="K235" s="44">
        <f>IF(OR($A235="",$B235="",$C235=""),"",'OddsRatio_working_3-way'!H234)</f>
        <v>1.7717501708114292</v>
      </c>
      <c r="L235" s="45">
        <f>IF(OR($A235="",$B235="",$C235=""),"",'OddsRatio_working_3-way'!I234)</f>
        <v>3.8054161614631665</v>
      </c>
      <c r="M235" s="46">
        <f>IF(OR($A235="",$B235="",$C235=""),"",'OddsRatio_working_3-way'!J234)</f>
        <v>5.7869368703033208</v>
      </c>
      <c r="N235" s="47">
        <f t="shared" si="42"/>
        <v>56.091074473205474</v>
      </c>
      <c r="O235" s="48">
        <f t="shared" si="43"/>
        <v>26.449449751592823</v>
      </c>
      <c r="P235" s="48">
        <f t="shared" si="44"/>
        <v>17.459475775201703</v>
      </c>
      <c r="Q235" t="s">
        <v>277</v>
      </c>
      <c r="R235" t="s">
        <v>279</v>
      </c>
      <c r="S235" s="38">
        <v>44440</v>
      </c>
      <c r="T235" s="50">
        <v>100</v>
      </c>
      <c r="U235" s="50">
        <f t="shared" si="45"/>
        <v>42.528735632183903</v>
      </c>
      <c r="V235" s="50">
        <f t="shared" si="46"/>
        <v>72.899728997289984</v>
      </c>
      <c r="W235" s="50">
        <f t="shared" si="47"/>
        <v>82.110912343470488</v>
      </c>
      <c r="X235" s="50">
        <f t="shared" si="48"/>
        <v>44.989358659239549</v>
      </c>
      <c r="Y235" s="50">
        <f t="shared" si="49"/>
        <v>75.360352024345616</v>
      </c>
      <c r="Z235" s="50">
        <f t="shared" si="50"/>
        <v>84.571535370526121</v>
      </c>
      <c r="AA235" s="50">
        <f t="shared" si="51"/>
        <v>-2.4606230270556466</v>
      </c>
      <c r="AB235" s="50">
        <f t="shared" si="52"/>
        <v>-2.4606230270556324</v>
      </c>
      <c r="AC235" s="50">
        <f t="shared" si="53"/>
        <v>-2.4606230270556324</v>
      </c>
      <c r="AF235">
        <v>1.83</v>
      </c>
      <c r="AG235">
        <v>2.08</v>
      </c>
      <c r="AH235" s="57" t="s">
        <v>424</v>
      </c>
      <c r="AJ235" t="s">
        <v>308</v>
      </c>
    </row>
    <row r="236" spans="1:36" ht="15" x14ac:dyDescent="0.25">
      <c r="A236">
        <v>2</v>
      </c>
      <c r="B236">
        <v>3.67</v>
      </c>
      <c r="C236">
        <v>3.99</v>
      </c>
      <c r="D236" s="43">
        <f t="shared" si="54"/>
        <v>2.3106130448737661E-2</v>
      </c>
      <c r="E236" s="44">
        <f>IF(OR($A236="",$B236="",$C236=""),"",A236*'MPTO_working_3-way'!$I235)</f>
        <v>2.0462122608974753</v>
      </c>
      <c r="F236" s="45">
        <f>IF(OR($A236="",$B236="",$C236=""),"",B236*'MPTO_working_3-way'!$I235)</f>
        <v>3.7547994987468671</v>
      </c>
      <c r="G236" s="46">
        <f>IF(OR($A236="",$B236="",$C236=""),"",C236*'MPTO_working_3-way'!$I235)</f>
        <v>4.0821934604904637</v>
      </c>
      <c r="H236" s="44">
        <f>IF(OR($A236="",$B236="",$C236=""),"",'MPTO_working_3-way'!E235)</f>
        <v>2.0312901704382567</v>
      </c>
      <c r="I236" s="45">
        <f>IF(OR($A236="",$B236="",$C236=""),"",'MPTO_working_3-way'!F235)</f>
        <v>3.7767556623522887</v>
      </c>
      <c r="J236" s="46">
        <f>IF(OR($A236="",$B236="",$C236=""),"",'MPTO_working_3-way'!G235)</f>
        <v>4.116504945345846</v>
      </c>
      <c r="K236" s="44">
        <f>IF(OR($A236="",$B236="",$C236=""),"",'OddsRatio_working_3-way'!H235)</f>
        <v>2.037198006753699</v>
      </c>
      <c r="L236" s="45">
        <f>IF(OR($A236="",$B236="",$C236=""),"",'OddsRatio_working_3-way'!I235)</f>
        <v>3.7693186780323762</v>
      </c>
      <c r="M236" s="46">
        <f>IF(OR($A236="",$B236="",$C236=""),"",'OddsRatio_working_3-way'!J235)</f>
        <v>4.1012220401935604</v>
      </c>
      <c r="N236" s="47">
        <f t="shared" si="42"/>
        <v>48.870785260635508</v>
      </c>
      <c r="O236" s="48">
        <f t="shared" si="43"/>
        <v>26.632580523507087</v>
      </c>
      <c r="P236" s="48">
        <f t="shared" si="44"/>
        <v>24.496634215857398</v>
      </c>
      <c r="Q236" t="s">
        <v>275</v>
      </c>
      <c r="R236" t="s">
        <v>278</v>
      </c>
      <c r="S236" s="38">
        <v>44440</v>
      </c>
      <c r="T236" s="50">
        <v>100</v>
      </c>
      <c r="U236" s="50">
        <f t="shared" si="45"/>
        <v>50</v>
      </c>
      <c r="V236" s="50">
        <f t="shared" si="46"/>
        <v>72.752043596730246</v>
      </c>
      <c r="W236" s="50">
        <f t="shared" si="47"/>
        <v>74.937343358395992</v>
      </c>
      <c r="X236" s="50">
        <f t="shared" si="48"/>
        <v>52.310613044873769</v>
      </c>
      <c r="Y236" s="50">
        <f t="shared" si="49"/>
        <v>75.062656641604008</v>
      </c>
      <c r="Z236" s="50">
        <f t="shared" si="50"/>
        <v>77.247956403269754</v>
      </c>
      <c r="AA236" s="50">
        <f t="shared" si="51"/>
        <v>-2.3106130448737687</v>
      </c>
      <c r="AB236" s="50">
        <f t="shared" si="52"/>
        <v>-2.3106130448737616</v>
      </c>
      <c r="AC236" s="50">
        <f t="shared" si="53"/>
        <v>-2.3106130448737616</v>
      </c>
      <c r="AF236">
        <v>1.97</v>
      </c>
      <c r="AG236">
        <v>1.93</v>
      </c>
      <c r="AH236" s="57" t="s">
        <v>421</v>
      </c>
      <c r="AJ236" t="s">
        <v>308</v>
      </c>
    </row>
    <row r="237" spans="1:36" ht="15" x14ac:dyDescent="0.25">
      <c r="A237">
        <v>7.79</v>
      </c>
      <c r="B237">
        <v>4.66</v>
      </c>
      <c r="C237">
        <v>1.47</v>
      </c>
      <c r="D237" s="43">
        <f t="shared" si="54"/>
        <v>2.3234088271328002E-2</v>
      </c>
      <c r="E237" s="44">
        <f>IF(OR($A237="",$B237="",$C237=""),"",A237*'MPTO_working_3-way'!$I236)</f>
        <v>7.9709935476336451</v>
      </c>
      <c r="F237" s="45">
        <f>IF(OR($A237="",$B237="",$C237=""),"",B237*'MPTO_working_3-way'!$I236)</f>
        <v>4.768270851344389</v>
      </c>
      <c r="G237" s="46">
        <f>IF(OR($A237="",$B237="",$C237=""),"",C237*'MPTO_working_3-way'!$I236)</f>
        <v>1.5041541097588522</v>
      </c>
      <c r="H237" s="44">
        <f>IF(OR($A237="",$B237="",$C237=""),"",'MPTO_working_3-way'!E236)</f>
        <v>8.2901548452940048</v>
      </c>
      <c r="I237" s="45">
        <f>IF(OR($A237="",$B237="",$C237=""),"",'MPTO_working_3-way'!F236)</f>
        <v>4.8344776710845885</v>
      </c>
      <c r="J237" s="46">
        <f>IF(OR($A237="",$B237="",$C237=""),"",'MPTO_working_3-way'!G236)</f>
        <v>1.4869282367336458</v>
      </c>
      <c r="K237" s="44">
        <f>IF(OR($A237="",$B237="",$C237=""),"",'OddsRatio_working_3-way'!H236)</f>
        <v>8.1159284400693732</v>
      </c>
      <c r="L237" s="45">
        <f>IF(OR($A237="",$B237="",$C237=""),"",'OddsRatio_working_3-way'!I236)</f>
        <v>4.8356845494335641</v>
      </c>
      <c r="M237" s="46">
        <f>IF(OR($A237="",$B237="",$C237=""),"",'OddsRatio_working_3-way'!J236)</f>
        <v>1.4925605842168785</v>
      </c>
      <c r="N237" s="47">
        <f t="shared" si="42"/>
        <v>12.545487510736612</v>
      </c>
      <c r="O237" s="48">
        <f t="shared" si="43"/>
        <v>20.971963027604758</v>
      </c>
      <c r="P237" s="48">
        <f t="shared" si="44"/>
        <v>66.482549461658635</v>
      </c>
      <c r="Q237" t="s">
        <v>281</v>
      </c>
      <c r="R237" t="s">
        <v>286</v>
      </c>
      <c r="S237" s="38">
        <v>44440</v>
      </c>
      <c r="T237" s="50">
        <v>100</v>
      </c>
      <c r="U237" s="50">
        <f t="shared" si="45"/>
        <v>87.163029525032087</v>
      </c>
      <c r="V237" s="50">
        <f t="shared" si="46"/>
        <v>78.540772532188839</v>
      </c>
      <c r="W237" s="50">
        <f t="shared" si="47"/>
        <v>31.972789115646258</v>
      </c>
      <c r="X237" s="50">
        <f t="shared" si="48"/>
        <v>89.486438352164896</v>
      </c>
      <c r="Y237" s="50">
        <f t="shared" si="49"/>
        <v>80.864181359321648</v>
      </c>
      <c r="Z237" s="50">
        <f t="shared" si="50"/>
        <v>34.296197942779067</v>
      </c>
      <c r="AA237" s="50">
        <f t="shared" si="51"/>
        <v>-2.3234088271328091</v>
      </c>
      <c r="AB237" s="50">
        <f t="shared" si="52"/>
        <v>-2.3234088271328091</v>
      </c>
      <c r="AC237" s="50">
        <f t="shared" si="53"/>
        <v>-2.3234088271328091</v>
      </c>
      <c r="AF237">
        <v>1.85</v>
      </c>
      <c r="AG237">
        <v>2.0699999999999998</v>
      </c>
      <c r="AH237" s="57" t="s">
        <v>431</v>
      </c>
      <c r="AJ237" t="s">
        <v>308</v>
      </c>
    </row>
    <row r="238" spans="1:36" ht="15" x14ac:dyDescent="0.25">
      <c r="A238">
        <v>1.17</v>
      </c>
      <c r="B238">
        <v>8.82</v>
      </c>
      <c r="C238">
        <v>15.37</v>
      </c>
      <c r="D238" s="43">
        <f t="shared" si="54"/>
        <v>3.3141348226393363E-2</v>
      </c>
      <c r="E238" s="44">
        <f>IF(OR($A238="",$B238="",$C238=""),"",A238*'MPTO_working_3-way'!$I237)</f>
        <v>1.2087753774248802</v>
      </c>
      <c r="F238" s="45">
        <f>IF(OR($A238="",$B238="",$C238=""),"",B238*'MPTO_working_3-way'!$I237)</f>
        <v>9.1123066913567889</v>
      </c>
      <c r="G238" s="46">
        <f>IF(OR($A238="",$B238="",$C238=""),"",C238*'MPTO_working_3-way'!$I237)</f>
        <v>15.879382522239665</v>
      </c>
      <c r="H238" s="44">
        <f>IF(OR($A238="",$B238="",$C238=""),"",'MPTO_working_3-way'!E237)</f>
        <v>1.1853204154933905</v>
      </c>
      <c r="I238" s="45">
        <f>IF(OR($A238="",$B238="",$C238=""),"",'MPTO_working_3-way'!F237)</f>
        <v>9.7721554784425564</v>
      </c>
      <c r="J238" s="46">
        <f>IF(OR($A238="",$B238="",$C238=""),"",'MPTO_working_3-way'!G237)</f>
        <v>18.513481259861717</v>
      </c>
      <c r="K238" s="44">
        <f>IF(OR($A238="",$B238="",$C238=""),"",'OddsRatio_working_3-way'!H237)</f>
        <v>1.1910971178249998</v>
      </c>
      <c r="L238" s="45">
        <f>IF(OR($A238="",$B238="",$C238=""),"",'OddsRatio_working_3-way'!I237)</f>
        <v>9.790467419950005</v>
      </c>
      <c r="M238" s="46">
        <f>IF(OR($A238="",$B238="",$C238=""),"",'OddsRatio_working_3-way'!J237)</f>
        <v>17.153326959677948</v>
      </c>
      <c r="N238" s="47">
        <f t="shared" si="42"/>
        <v>82.728356208773405</v>
      </c>
      <c r="O238" s="48">
        <f t="shared" si="43"/>
        <v>10.974169701163818</v>
      </c>
      <c r="P238" s="48">
        <f t="shared" si="44"/>
        <v>6.297474090062777</v>
      </c>
      <c r="Q238" t="s">
        <v>287</v>
      </c>
      <c r="R238" t="s">
        <v>274</v>
      </c>
      <c r="S238" s="38">
        <v>44440</v>
      </c>
      <c r="T238" s="50">
        <v>100</v>
      </c>
      <c r="U238" s="50">
        <f t="shared" si="45"/>
        <v>14.529914529914532</v>
      </c>
      <c r="V238" s="50">
        <f t="shared" si="46"/>
        <v>88.662131519274368</v>
      </c>
      <c r="W238" s="50">
        <f t="shared" si="47"/>
        <v>93.493819128171779</v>
      </c>
      <c r="X238" s="50">
        <f t="shared" si="48"/>
        <v>17.84404935255386</v>
      </c>
      <c r="Y238" s="50">
        <f t="shared" si="49"/>
        <v>91.976266341913714</v>
      </c>
      <c r="Z238" s="50">
        <f t="shared" si="50"/>
        <v>96.807953950811097</v>
      </c>
      <c r="AA238" s="50">
        <f t="shared" si="51"/>
        <v>-3.3141348226393283</v>
      </c>
      <c r="AB238" s="50">
        <f t="shared" si="52"/>
        <v>-3.3141348226393461</v>
      </c>
      <c r="AC238" s="50">
        <f t="shared" si="53"/>
        <v>-3.3141348226393177</v>
      </c>
      <c r="AF238">
        <v>1.26</v>
      </c>
      <c r="AG238">
        <v>4.05</v>
      </c>
      <c r="AH238" s="57" t="s">
        <v>424</v>
      </c>
      <c r="AJ238" t="s">
        <v>308</v>
      </c>
    </row>
    <row r="239" spans="1:36" ht="15" x14ac:dyDescent="0.25">
      <c r="A239">
        <v>3.01</v>
      </c>
      <c r="B239">
        <v>3.06</v>
      </c>
      <c r="C239">
        <v>2.76</v>
      </c>
      <c r="D239" s="43">
        <f t="shared" si="54"/>
        <v>2.1342139821887596E-2</v>
      </c>
      <c r="E239" s="44">
        <f>IF(OR($A239="",$B239="",$C239=""),"",A239*'MPTO_working_3-way'!$I238)</f>
        <v>3.0742398408638816</v>
      </c>
      <c r="F239" s="45">
        <f>IF(OR($A239="",$B239="",$C239=""),"",B239*'MPTO_working_3-way'!$I238)</f>
        <v>3.125306947854976</v>
      </c>
      <c r="G239" s="46">
        <f>IF(OR($A239="",$B239="",$C239=""),"",C239*'MPTO_working_3-way'!$I238)</f>
        <v>2.8189043059084096</v>
      </c>
      <c r="H239" s="44">
        <f>IF(OR($A239="",$B239="",$C239=""),"",'MPTO_working_3-way'!E238)</f>
        <v>3.0758643453548271</v>
      </c>
      <c r="I239" s="45">
        <f>IF(OR($A239="",$B239="",$C239=""),"",'MPTO_working_3-way'!F238)</f>
        <v>3.1280954556014504</v>
      </c>
      <c r="J239" s="46">
        <f>IF(OR($A239="",$B239="",$C239=""),"",'MPTO_working_3-way'!G238)</f>
        <v>2.815277318801225</v>
      </c>
      <c r="K239" s="44">
        <f>IF(OR($A239="",$B239="",$C239=""),"",'OddsRatio_working_3-way'!H238)</f>
        <v>3.0751121707725337</v>
      </c>
      <c r="L239" s="45">
        <f>IF(OR($A239="",$B239="",$C239=""),"",'OddsRatio_working_3-way'!I238)</f>
        <v>3.1267318765131438</v>
      </c>
      <c r="M239" s="46">
        <f>IF(OR($A239="",$B239="",$C239=""),"",'OddsRatio_working_3-way'!J238)</f>
        <v>2.8170136420694818</v>
      </c>
      <c r="N239" s="47">
        <f t="shared" si="42"/>
        <v>32.528366417858713</v>
      </c>
      <c r="O239" s="48">
        <f t="shared" si="43"/>
        <v>31.996857162664945</v>
      </c>
      <c r="P239" s="48">
        <f t="shared" si="44"/>
        <v>35.474776419476349</v>
      </c>
      <c r="Q239" t="s">
        <v>247</v>
      </c>
      <c r="R239" t="s">
        <v>280</v>
      </c>
      <c r="S239" s="38">
        <v>44440</v>
      </c>
      <c r="T239" s="50">
        <v>100</v>
      </c>
      <c r="U239" s="50">
        <f t="shared" si="45"/>
        <v>66.777408637873762</v>
      </c>
      <c r="V239" s="50">
        <f t="shared" si="46"/>
        <v>67.320261437908499</v>
      </c>
      <c r="W239" s="50">
        <f t="shared" si="47"/>
        <v>63.768115942028999</v>
      </c>
      <c r="X239" s="50">
        <f t="shared" si="48"/>
        <v>68.911622620062516</v>
      </c>
      <c r="Y239" s="50">
        <f t="shared" si="49"/>
        <v>69.454475420097268</v>
      </c>
      <c r="Z239" s="50">
        <f t="shared" si="50"/>
        <v>65.902329924217753</v>
      </c>
      <c r="AA239" s="50">
        <f t="shared" si="51"/>
        <v>-2.1342139821887542</v>
      </c>
      <c r="AB239" s="50">
        <f t="shared" si="52"/>
        <v>-2.1342139821887685</v>
      </c>
      <c r="AC239" s="50">
        <f t="shared" si="53"/>
        <v>-2.1342139821887542</v>
      </c>
      <c r="AF239">
        <v>2.64</v>
      </c>
      <c r="AG239">
        <v>1.54</v>
      </c>
      <c r="AH239" s="57" t="s">
        <v>434</v>
      </c>
      <c r="AJ239" t="s">
        <v>308</v>
      </c>
    </row>
    <row r="240" spans="1:36" ht="15" x14ac:dyDescent="0.25">
      <c r="A240">
        <v>3.37</v>
      </c>
      <c r="B240">
        <v>3.63</v>
      </c>
      <c r="C240">
        <v>2.2200000000000002</v>
      </c>
      <c r="D240" s="43">
        <f t="shared" si="54"/>
        <v>2.2668449158872672E-2</v>
      </c>
      <c r="E240" s="44">
        <f>IF(OR($A240="",$B240="",$C240=""),"",A240*'MPTO_working_3-way'!$I239)</f>
        <v>3.4463926736654011</v>
      </c>
      <c r="F240" s="45">
        <f>IF(OR($A240="",$B240="",$C240=""),"",B240*'MPTO_working_3-way'!$I239)</f>
        <v>3.7122864704467076</v>
      </c>
      <c r="G240" s="46">
        <f>IF(OR($A240="",$B240="",$C240=""),"",C240*'MPTO_working_3-way'!$I239)</f>
        <v>2.2703239571326974</v>
      </c>
      <c r="H240" s="44">
        <f>IF(OR($A240="",$B240="",$C240=""),"",'MPTO_working_3-way'!E239)</f>
        <v>3.4580567331780374</v>
      </c>
      <c r="I240" s="45">
        <f>IF(OR($A240="",$B240="",$C240=""),"",'MPTO_working_3-way'!F239)</f>
        <v>3.7323746453159439</v>
      </c>
      <c r="J240" s="46">
        <f>IF(OR($A240="",$B240="",$C240=""),"",'MPTO_working_3-way'!G239)</f>
        <v>2.2578750694011771</v>
      </c>
      <c r="K240" s="44">
        <f>IF(OR($A240="",$B240="",$C240=""),"",'OddsRatio_working_3-way'!H239)</f>
        <v>3.4538063457059858</v>
      </c>
      <c r="L240" s="45">
        <f>IF(OR($A240="",$B240="",$C240=""),"",'OddsRatio_working_3-way'!I239)</f>
        <v>3.7230002908045314</v>
      </c>
      <c r="M240" s="46">
        <f>IF(OR($A240="",$B240="",$C240=""),"",'OddsRatio_working_3-way'!J239)</f>
        <v>2.2631408193085667</v>
      </c>
      <c r="N240" s="47">
        <f t="shared" si="42"/>
        <v>29.015846268511613</v>
      </c>
      <c r="O240" s="48">
        <f t="shared" si="43"/>
        <v>26.937576287846877</v>
      </c>
      <c r="P240" s="48">
        <f t="shared" si="44"/>
        <v>44.04657744364151</v>
      </c>
      <c r="Q240" t="s">
        <v>285</v>
      </c>
      <c r="R240" t="s">
        <v>249</v>
      </c>
      <c r="S240" s="38">
        <v>44440</v>
      </c>
      <c r="T240" s="50">
        <v>100</v>
      </c>
      <c r="U240" s="50">
        <f t="shared" si="45"/>
        <v>70.326409495548958</v>
      </c>
      <c r="V240" s="50">
        <f t="shared" si="46"/>
        <v>72.451790633608823</v>
      </c>
      <c r="W240" s="50">
        <f t="shared" si="47"/>
        <v>54.954954954954964</v>
      </c>
      <c r="X240" s="50">
        <f t="shared" si="48"/>
        <v>72.59325441143622</v>
      </c>
      <c r="Y240" s="50">
        <f t="shared" si="49"/>
        <v>74.718635549496071</v>
      </c>
      <c r="Z240" s="50">
        <f t="shared" si="50"/>
        <v>57.221799870842219</v>
      </c>
      <c r="AA240" s="50">
        <f t="shared" si="51"/>
        <v>-2.2668449158872619</v>
      </c>
      <c r="AB240" s="50">
        <f t="shared" si="52"/>
        <v>-2.2668449158872477</v>
      </c>
      <c r="AC240" s="50">
        <f t="shared" si="53"/>
        <v>-2.2668449158872548</v>
      </c>
      <c r="AF240">
        <v>1.92</v>
      </c>
      <c r="AG240">
        <v>1.99</v>
      </c>
      <c r="AH240" s="57" t="s">
        <v>420</v>
      </c>
      <c r="AJ240" t="s">
        <v>308</v>
      </c>
    </row>
    <row r="241" spans="1:36" ht="15" x14ac:dyDescent="0.25">
      <c r="A241">
        <v>2.57</v>
      </c>
      <c r="B241">
        <v>2.97</v>
      </c>
      <c r="C241">
        <v>3.19</v>
      </c>
      <c r="D241" s="43">
        <f t="shared" si="54"/>
        <v>3.9285018890546919E-2</v>
      </c>
      <c r="E241" s="44">
        <f>IF(OR($A241="",$B241="",$C241=""),"",A241*'MPTO_working_3-way'!$I240)</f>
        <v>2.6709624985487053</v>
      </c>
      <c r="F241" s="45">
        <f>IF(OR($A241="",$B241="",$C241=""),"",B241*'MPTO_working_3-way'!$I240)</f>
        <v>3.0866765061049244</v>
      </c>
      <c r="G241" s="46">
        <f>IF(OR($A241="",$B241="",$C241=""),"",C241*'MPTO_working_3-way'!$I240)</f>
        <v>3.3153192102608444</v>
      </c>
      <c r="H241" s="44">
        <f>IF(OR($A241="",$B241="",$C241=""),"",'MPTO_working_3-way'!E240)</f>
        <v>2.6595033683214777</v>
      </c>
      <c r="I241" s="45">
        <f>IF(OR($A241="",$B241="",$C241=""),"",'MPTO_working_3-way'!F240)</f>
        <v>3.0901839557251689</v>
      </c>
      <c r="J241" s="46">
        <f>IF(OR($A241="",$B241="",$C241=""),"",'MPTO_working_3-way'!G240)</f>
        <v>3.3290652771462561</v>
      </c>
      <c r="K241" s="44">
        <f>IF(OR($A241="",$B241="",$C241=""),"",'OddsRatio_working_3-way'!H240)</f>
        <v>2.6647974834510793</v>
      </c>
      <c r="L241" s="45">
        <f>IF(OR($A241="",$B241="",$C241=""),"",'OddsRatio_working_3-way'!I240)</f>
        <v>3.0889497085341575</v>
      </c>
      <c r="M241" s="46">
        <f>IF(OR($A241="",$B241="",$C241=""),"",'OddsRatio_working_3-way'!J240)</f>
        <v>3.3222334323298495</v>
      </c>
      <c r="N241" s="47">
        <f t="shared" si="42"/>
        <v>37.439687024559881</v>
      </c>
      <c r="O241" s="48">
        <f t="shared" si="43"/>
        <v>32.39730493371006</v>
      </c>
      <c r="P241" s="48">
        <f t="shared" si="44"/>
        <v>30.163008041730059</v>
      </c>
      <c r="Q241" t="s">
        <v>235</v>
      </c>
      <c r="R241" t="s">
        <v>226</v>
      </c>
      <c r="S241" s="38">
        <v>44440</v>
      </c>
      <c r="T241" s="50">
        <v>100</v>
      </c>
      <c r="U241" s="50">
        <f t="shared" si="45"/>
        <v>61.089494163424128</v>
      </c>
      <c r="V241" s="50">
        <f t="shared" si="46"/>
        <v>66.329966329966325</v>
      </c>
      <c r="W241" s="50">
        <f t="shared" si="47"/>
        <v>68.652037617554868</v>
      </c>
      <c r="X241" s="50">
        <f t="shared" si="48"/>
        <v>65.017996052478807</v>
      </c>
      <c r="Y241" s="50">
        <f t="shared" si="49"/>
        <v>70.258468219021026</v>
      </c>
      <c r="Z241" s="50">
        <f t="shared" si="50"/>
        <v>72.58053950660954</v>
      </c>
      <c r="AA241" s="50">
        <f t="shared" si="51"/>
        <v>-3.9285018890546795</v>
      </c>
      <c r="AB241" s="50">
        <f t="shared" si="52"/>
        <v>-3.9285018890547008</v>
      </c>
      <c r="AC241" s="50">
        <f t="shared" si="53"/>
        <v>-3.9285018890546723</v>
      </c>
      <c r="AF241">
        <v>2.42</v>
      </c>
      <c r="AG241">
        <v>1.59</v>
      </c>
      <c r="AH241" s="57" t="s">
        <v>420</v>
      </c>
      <c r="AJ241" t="s">
        <v>309</v>
      </c>
    </row>
    <row r="242" spans="1:36" ht="15" x14ac:dyDescent="0.25">
      <c r="A242">
        <v>10.26</v>
      </c>
      <c r="B242">
        <v>5.3</v>
      </c>
      <c r="C242">
        <v>1.3</v>
      </c>
      <c r="D242" s="43">
        <f t="shared" si="54"/>
        <v>5.5375901453359244E-2</v>
      </c>
      <c r="E242" s="44">
        <f>IF(OR($A242="",$B242="",$C242=""),"",A242*'MPTO_working_3-way'!$I241)</f>
        <v>10.828156748911466</v>
      </c>
      <c r="F242" s="45">
        <f>IF(OR($A242="",$B242="",$C242=""),"",B242*'MPTO_working_3-way'!$I241)</f>
        <v>5.5934922777028042</v>
      </c>
      <c r="G242" s="46">
        <f>IF(OR($A242="",$B242="",$C242=""),"",C242*'MPTO_working_3-way'!$I241)</f>
        <v>1.371988671889367</v>
      </c>
      <c r="H242" s="44">
        <f>IF(OR($A242="",$B242="",$C242=""),"",'MPTO_working_3-way'!E241)</f>
        <v>12.657065781777815</v>
      </c>
      <c r="I242" s="45">
        <f>IF(OR($A242="",$B242="",$C242=""),"",'MPTO_working_3-way'!F241)</f>
        <v>5.8747292198762295</v>
      </c>
      <c r="J242" s="46">
        <f>IF(OR($A242="",$B242="",$C242=""),"",'MPTO_working_3-way'!G241)</f>
        <v>1.3319620598997359</v>
      </c>
      <c r="K242" s="44">
        <f>IF(OR($A242="",$B242="",$C242=""),"",'OddsRatio_working_3-way'!H241)</f>
        <v>11.585376179905689</v>
      </c>
      <c r="L242" s="45">
        <f>IF(OR($A242="",$B242="",$C242=""),"",'OddsRatio_working_3-way'!I241)</f>
        <v>5.9154554615112804</v>
      </c>
      <c r="M242" s="46">
        <f>IF(OR($A242="",$B242="",$C242=""),"",'OddsRatio_working_3-way'!J241)</f>
        <v>1.342938753128694</v>
      </c>
      <c r="N242" s="47">
        <f t="shared" si="42"/>
        <v>9.2351821569310779</v>
      </c>
      <c r="O242" s="48">
        <f t="shared" si="43"/>
        <v>17.877918666059028</v>
      </c>
      <c r="P242" s="48">
        <f t="shared" si="44"/>
        <v>72.886899177009894</v>
      </c>
      <c r="Q242" t="s">
        <v>374</v>
      </c>
      <c r="R242" t="s">
        <v>89</v>
      </c>
      <c r="S242" s="38">
        <v>44440</v>
      </c>
      <c r="T242" s="50">
        <v>100</v>
      </c>
      <c r="U242" s="50">
        <f t="shared" si="45"/>
        <v>90.253411306042892</v>
      </c>
      <c r="V242" s="50">
        <f t="shared" si="46"/>
        <v>81.132075471698116</v>
      </c>
      <c r="W242" s="50">
        <f t="shared" si="47"/>
        <v>23.076923076923073</v>
      </c>
      <c r="X242" s="50">
        <f t="shared" si="48"/>
        <v>95.791001451378804</v>
      </c>
      <c r="Y242" s="50">
        <f t="shared" si="49"/>
        <v>86.669665617034028</v>
      </c>
      <c r="Z242" s="50">
        <f t="shared" si="50"/>
        <v>28.614513222259003</v>
      </c>
      <c r="AA242" s="50">
        <f t="shared" si="51"/>
        <v>-5.537590145335912</v>
      </c>
      <c r="AB242" s="50">
        <f t="shared" si="52"/>
        <v>-5.537590145335912</v>
      </c>
      <c r="AC242" s="50">
        <f t="shared" si="53"/>
        <v>-5.5375901453359297</v>
      </c>
      <c r="AF242">
        <v>1.72</v>
      </c>
      <c r="AG242">
        <v>2.08</v>
      </c>
      <c r="AH242" s="57" t="s">
        <v>428</v>
      </c>
      <c r="AJ242" t="s">
        <v>414</v>
      </c>
    </row>
    <row r="243" spans="1:36" ht="15" x14ac:dyDescent="0.25">
      <c r="A243">
        <v>7.11</v>
      </c>
      <c r="B243">
        <v>4.7699999999999996</v>
      </c>
      <c r="C243">
        <v>1.48</v>
      </c>
      <c r="D243" s="43">
        <f t="shared" si="54"/>
        <v>2.5966257635710699E-2</v>
      </c>
      <c r="E243" s="44">
        <f>IF(OR($A243="",$B243="",$C243=""),"",A243*'MPTO_working_3-way'!$I242)</f>
        <v>7.2946200917899038</v>
      </c>
      <c r="F243" s="45">
        <f>IF(OR($A243="",$B243="",$C243=""),"",B243*'MPTO_working_3-way'!$I242)</f>
        <v>4.8938590489223399</v>
      </c>
      <c r="G243" s="46">
        <f>IF(OR($A243="",$B243="",$C243=""),"",C243*'MPTO_working_3-way'!$I242)</f>
        <v>1.5184300613008519</v>
      </c>
      <c r="H243" s="44">
        <f>IF(OR($A243="",$B243="",$C243=""),"",'MPTO_working_3-way'!E242)</f>
        <v>7.5762421752738662</v>
      </c>
      <c r="I243" s="45">
        <f>IF(OR($A243="",$B243="",$C243=""),"",'MPTO_working_3-way'!F242)</f>
        <v>4.9754167975106336</v>
      </c>
      <c r="J243" s="46">
        <f>IF(OR($A243="",$B243="",$C243=""),"",'MPTO_working_3-way'!G242)</f>
        <v>1.4992048446947173</v>
      </c>
      <c r="K243" s="44">
        <f>IF(OR($A243="",$B243="",$C243=""),"",'OddsRatio_working_3-way'!H242)</f>
        <v>7.4337363733907083</v>
      </c>
      <c r="L243" s="45">
        <f>IF(OR($A243="",$B243="",$C243=""),"",'OddsRatio_working_3-way'!I242)</f>
        <v>4.9697522303900126</v>
      </c>
      <c r="M243" s="46">
        <f>IF(OR($A243="",$B243="",$C243=""),"",'OddsRatio_working_3-way'!J242)</f>
        <v>1.5054326447180919</v>
      </c>
      <c r="N243" s="47">
        <f t="shared" si="42"/>
        <v>13.708733113126758</v>
      </c>
      <c r="O243" s="48">
        <f t="shared" si="43"/>
        <v>20.433771998811583</v>
      </c>
      <c r="P243" s="48">
        <f t="shared" si="44"/>
        <v>65.857494888061652</v>
      </c>
      <c r="Q243" t="s">
        <v>288</v>
      </c>
      <c r="R243" t="s">
        <v>98</v>
      </c>
      <c r="S243" s="38">
        <v>44440</v>
      </c>
      <c r="T243" s="50">
        <v>100</v>
      </c>
      <c r="U243" s="50">
        <f t="shared" si="45"/>
        <v>85.935302390998586</v>
      </c>
      <c r="V243" s="50">
        <f t="shared" si="46"/>
        <v>79.035639412997895</v>
      </c>
      <c r="W243" s="50">
        <f t="shared" si="47"/>
        <v>32.432432432432435</v>
      </c>
      <c r="X243" s="50">
        <f t="shared" si="48"/>
        <v>88.531928154569655</v>
      </c>
      <c r="Y243" s="50">
        <f t="shared" si="49"/>
        <v>81.632265176568978</v>
      </c>
      <c r="Z243" s="50">
        <f t="shared" si="50"/>
        <v>35.029058196003504</v>
      </c>
      <c r="AA243" s="50">
        <f t="shared" si="51"/>
        <v>-2.596625763571069</v>
      </c>
      <c r="AB243" s="50">
        <f t="shared" si="52"/>
        <v>-2.5966257635710832</v>
      </c>
      <c r="AC243" s="50">
        <f t="shared" si="53"/>
        <v>-2.596625763571069</v>
      </c>
      <c r="AF243">
        <v>1.49</v>
      </c>
      <c r="AG243">
        <v>2.75</v>
      </c>
      <c r="AH243" s="57" t="s">
        <v>425</v>
      </c>
      <c r="AJ243" t="s">
        <v>310</v>
      </c>
    </row>
    <row r="244" spans="1:36" ht="15" x14ac:dyDescent="0.25">
      <c r="A244">
        <v>3.2</v>
      </c>
      <c r="B244">
        <v>3.35</v>
      </c>
      <c r="C244">
        <v>2.44</v>
      </c>
      <c r="D244" s="43">
        <f t="shared" si="54"/>
        <v>2.084352826033764E-2</v>
      </c>
      <c r="E244" s="44">
        <f>IF(OR($A244="",$B244="",$C244=""),"",A244*'MPTO_working_3-way'!$I243)</f>
        <v>3.2666992904330807</v>
      </c>
      <c r="F244" s="45">
        <f>IF(OR($A244="",$B244="",$C244=""),"",B244*'MPTO_working_3-way'!$I243)</f>
        <v>3.4198258196721314</v>
      </c>
      <c r="G244" s="46">
        <f>IF(OR($A244="",$B244="",$C244=""),"",C244*'MPTO_working_3-way'!$I243)</f>
        <v>2.4908582089552236</v>
      </c>
      <c r="H244" s="44">
        <f>IF(OR($A244="",$B244="",$C244=""),"",'MPTO_working_3-way'!E243)</f>
        <v>3.2727636715491646</v>
      </c>
      <c r="I244" s="45">
        <f>IF(OR($A244="",$B244="",$C244=""),"",'MPTO_working_3-way'!F243)</f>
        <v>3.4298302358515311</v>
      </c>
      <c r="J244" s="46">
        <f>IF(OR($A244="",$B244="",$C244=""),"",'MPTO_working_3-way'!G243)</f>
        <v>2.4820780140946646</v>
      </c>
      <c r="K244" s="44">
        <f>IF(OR($A244="",$B244="",$C244=""),"",'OddsRatio_working_3-way'!H243)</f>
        <v>3.2702843868670137</v>
      </c>
      <c r="L244" s="45">
        <f>IF(OR($A244="",$B244="",$C244=""),"",'OddsRatio_working_3-way'!I243)</f>
        <v>3.4250765041534015</v>
      </c>
      <c r="M244" s="46">
        <f>IF(OR($A244="",$B244="",$C244=""),"",'OddsRatio_working_3-way'!J243)</f>
        <v>2.4860043259493181</v>
      </c>
      <c r="N244" s="47">
        <f t="shared" si="42"/>
        <v>30.611939180585722</v>
      </c>
      <c r="O244" s="48">
        <f t="shared" si="43"/>
        <v>29.241255336678901</v>
      </c>
      <c r="P244" s="48">
        <f t="shared" si="44"/>
        <v>40.146805482735381</v>
      </c>
      <c r="Q244" t="s">
        <v>96</v>
      </c>
      <c r="R244" t="s">
        <v>100</v>
      </c>
      <c r="S244" s="38">
        <v>44440</v>
      </c>
      <c r="T244" s="50">
        <v>100</v>
      </c>
      <c r="U244" s="50">
        <f t="shared" si="45"/>
        <v>68.75</v>
      </c>
      <c r="V244" s="50">
        <f t="shared" si="46"/>
        <v>70.149253731343279</v>
      </c>
      <c r="W244" s="50">
        <f t="shared" si="47"/>
        <v>59.016393442622956</v>
      </c>
      <c r="X244" s="50">
        <f t="shared" si="48"/>
        <v>70.834352826033765</v>
      </c>
      <c r="Y244" s="50">
        <f t="shared" si="49"/>
        <v>72.233606557377044</v>
      </c>
      <c r="Z244" s="50">
        <f t="shared" si="50"/>
        <v>61.100746268656714</v>
      </c>
      <c r="AA244" s="50">
        <f t="shared" si="51"/>
        <v>-2.0843528260337649</v>
      </c>
      <c r="AB244" s="50">
        <f t="shared" si="52"/>
        <v>-2.0843528260337649</v>
      </c>
      <c r="AC244" s="50">
        <f t="shared" si="53"/>
        <v>-2.0843528260337578</v>
      </c>
      <c r="AF244">
        <v>1.97</v>
      </c>
      <c r="AG244">
        <v>1.93</v>
      </c>
      <c r="AH244" s="57" t="s">
        <v>423</v>
      </c>
      <c r="AJ244" t="s">
        <v>310</v>
      </c>
    </row>
    <row r="245" spans="1:36" ht="15" x14ac:dyDescent="0.25">
      <c r="A245">
        <v>1.63</v>
      </c>
      <c r="B245">
        <v>3.81</v>
      </c>
      <c r="C245">
        <v>5.82</v>
      </c>
      <c r="D245" s="43">
        <f t="shared" si="54"/>
        <v>4.7785429958311809E-2</v>
      </c>
      <c r="E245" s="44">
        <f>IF(OR($A245="",$B245="",$C245=""),"",A245*'MPTO_working_3-way'!$I244)</f>
        <v>1.7078902508320482</v>
      </c>
      <c r="F245" s="45">
        <f>IF(OR($A245="",$B245="",$C245=""),"",B245*'MPTO_working_3-way'!$I244)</f>
        <v>3.9920624881411682</v>
      </c>
      <c r="G245" s="46">
        <f>IF(OR($A245="",$B245="",$C245=""),"",C245*'MPTO_working_3-way'!$I244)</f>
        <v>6.0981112023573747</v>
      </c>
      <c r="H245" s="44">
        <f>IF(OR($A245="",$B245="",$C245=""),"",'MPTO_working_3-way'!E244)</f>
        <v>1.673448439570892</v>
      </c>
      <c r="I245" s="45">
        <f>IF(OR($A245="",$B245="",$C245=""),"",'MPTO_working_3-way'!F244)</f>
        <v>4.0561580772812391</v>
      </c>
      <c r="J245" s="46">
        <f>IF(OR($A245="",$B245="",$C245=""),"",'MPTO_working_3-way'!G244)</f>
        <v>6.4146632350012851</v>
      </c>
      <c r="K245" s="44">
        <f>IF(OR($A245="",$B245="",$C245=""),"",'OddsRatio_working_3-way'!H244)</f>
        <v>1.6853631801896176</v>
      </c>
      <c r="L245" s="45">
        <f>IF(OR($A245="",$B245="",$C245=""),"",'OddsRatio_working_3-way'!I244)</f>
        <v>4.0569373592584528</v>
      </c>
      <c r="M245" s="46">
        <f>IF(OR($A245="",$B245="",$C245=""),"",'OddsRatio_working_3-way'!J244)</f>
        <v>6.2435722674824712</v>
      </c>
      <c r="N245" s="47">
        <f t="shared" si="42"/>
        <v>58.551771667577647</v>
      </c>
      <c r="O245" s="48">
        <f t="shared" si="43"/>
        <v>25.049708088753693</v>
      </c>
      <c r="P245" s="48">
        <f t="shared" si="44"/>
        <v>16.398520243668653</v>
      </c>
      <c r="Q245" t="s">
        <v>52</v>
      </c>
      <c r="R245" t="s">
        <v>104</v>
      </c>
      <c r="S245" s="38">
        <v>44440</v>
      </c>
      <c r="T245" s="50">
        <v>100</v>
      </c>
      <c r="U245" s="50">
        <f t="shared" si="45"/>
        <v>38.650306748466257</v>
      </c>
      <c r="V245" s="50">
        <f t="shared" si="46"/>
        <v>73.753280839895012</v>
      </c>
      <c r="W245" s="50">
        <f t="shared" si="47"/>
        <v>82.817869415807564</v>
      </c>
      <c r="X245" s="50">
        <f t="shared" si="48"/>
        <v>43.428849744297423</v>
      </c>
      <c r="Y245" s="50">
        <f t="shared" si="49"/>
        <v>78.531823835726186</v>
      </c>
      <c r="Z245" s="50">
        <f t="shared" si="50"/>
        <v>87.596412411638738</v>
      </c>
      <c r="AA245" s="50">
        <f t="shared" si="51"/>
        <v>-4.7785429958311667</v>
      </c>
      <c r="AB245" s="50">
        <f t="shared" si="52"/>
        <v>-4.7785429958311738</v>
      </c>
      <c r="AC245" s="50">
        <f t="shared" si="53"/>
        <v>-4.7785429958311738</v>
      </c>
      <c r="AF245">
        <v>1.69</v>
      </c>
      <c r="AG245">
        <v>2.1800000000000002</v>
      </c>
      <c r="AH245" s="57" t="s">
        <v>423</v>
      </c>
      <c r="AJ245" t="s">
        <v>310</v>
      </c>
    </row>
    <row r="246" spans="1:36" ht="15" x14ac:dyDescent="0.25">
      <c r="A246">
        <v>4.28</v>
      </c>
      <c r="B246">
        <v>3.38</v>
      </c>
      <c r="C246">
        <v>2</v>
      </c>
      <c r="D246" s="43">
        <f t="shared" si="54"/>
        <v>2.9502847978764457E-2</v>
      </c>
      <c r="E246" s="44">
        <f>IF(OR($A246="",$B246="",$C246=""),"",A246*'MPTO_working_3-way'!$I245)</f>
        <v>4.4062721893491119</v>
      </c>
      <c r="F246" s="45">
        <f>IF(OR($A246="",$B246="",$C246=""),"",B246*'MPTO_working_3-way'!$I245)</f>
        <v>3.4797196261682237</v>
      </c>
      <c r="G246" s="46">
        <f>IF(OR($A246="",$B246="",$C246=""),"",C246*'MPTO_working_3-way'!$I245)</f>
        <v>2.0590056959575289</v>
      </c>
      <c r="H246" s="44">
        <f>IF(OR($A246="",$B246="",$C246=""),"",'MPTO_working_3-way'!E245)</f>
        <v>4.4680640777498652</v>
      </c>
      <c r="I246" s="45">
        <f>IF(OR($A246="",$B246="",$C246=""),"",'MPTO_working_3-way'!F245)</f>
        <v>3.4962137079882702</v>
      </c>
      <c r="J246" s="46">
        <f>IF(OR($A246="",$B246="",$C246=""),"",'MPTO_working_3-way'!G245)</f>
        <v>2.0401263585423637</v>
      </c>
      <c r="K246" s="44">
        <f>IF(OR($A246="",$B246="",$C246=""),"",'OddsRatio_working_3-way'!H245)</f>
        <v>4.4364652044144277</v>
      </c>
      <c r="L246" s="45">
        <f>IF(OR($A246="",$B246="",$C246=""),"",'OddsRatio_working_3-way'!I245)</f>
        <v>3.4935326788129077</v>
      </c>
      <c r="M246" s="46">
        <f>IF(OR($A246="",$B246="",$C246=""),"",'OddsRatio_working_3-way'!J245)</f>
        <v>2.0477028062239109</v>
      </c>
      <c r="N246" s="47">
        <f t="shared" si="42"/>
        <v>22.694921172078537</v>
      </c>
      <c r="O246" s="48">
        <f t="shared" si="43"/>
        <v>28.737947519673412</v>
      </c>
      <c r="P246" s="48">
        <f t="shared" si="44"/>
        <v>48.567131308248065</v>
      </c>
      <c r="Q246" t="s">
        <v>255</v>
      </c>
      <c r="R246" t="s">
        <v>256</v>
      </c>
      <c r="S246" s="38">
        <v>44440</v>
      </c>
      <c r="T246" s="50">
        <v>100</v>
      </c>
      <c r="U246" s="50">
        <f t="shared" si="45"/>
        <v>76.635514018691595</v>
      </c>
      <c r="V246" s="50">
        <f t="shared" si="46"/>
        <v>70.414201183431956</v>
      </c>
      <c r="W246" s="50">
        <f t="shared" si="47"/>
        <v>50</v>
      </c>
      <c r="X246" s="50">
        <f t="shared" si="48"/>
        <v>79.585798816568044</v>
      </c>
      <c r="Y246" s="50">
        <f t="shared" si="49"/>
        <v>73.36448598130842</v>
      </c>
      <c r="Z246" s="50">
        <f t="shared" si="50"/>
        <v>52.950284797876456</v>
      </c>
      <c r="AA246" s="50">
        <f t="shared" si="51"/>
        <v>-2.9502847978764493</v>
      </c>
      <c r="AB246" s="50">
        <f t="shared" si="52"/>
        <v>-2.9502847978764635</v>
      </c>
      <c r="AC246" s="50">
        <f t="shared" si="53"/>
        <v>-2.9502847978764564</v>
      </c>
      <c r="AF246">
        <v>1.98</v>
      </c>
      <c r="AG246">
        <v>1.9</v>
      </c>
      <c r="AH246" s="57" t="s">
        <v>417</v>
      </c>
      <c r="AJ246" t="s">
        <v>311</v>
      </c>
    </row>
    <row r="247" spans="1:36" ht="15" x14ac:dyDescent="0.25">
      <c r="A247">
        <v>1.71</v>
      </c>
      <c r="B247">
        <v>4.3099999999999996</v>
      </c>
      <c r="C247">
        <v>4.6500000000000004</v>
      </c>
      <c r="D247" s="43">
        <f t="shared" si="54"/>
        <v>3.1867646563205954E-2</v>
      </c>
      <c r="E247" s="44">
        <f>IF(OR($A247="",$B247="",$C247=""),"",A247*'MPTO_working_3-way'!$I246)</f>
        <v>1.7644936756230822</v>
      </c>
      <c r="F247" s="45">
        <f>IF(OR($A247="",$B247="",$C247=""),"",B247*'MPTO_working_3-way'!$I246)</f>
        <v>4.447349556687417</v>
      </c>
      <c r="G247" s="46">
        <f>IF(OR($A247="",$B247="",$C247=""),"",C247*'MPTO_working_3-way'!$I246)</f>
        <v>4.7981845565189083</v>
      </c>
      <c r="H247" s="44">
        <f>IF(OR($A247="",$B247="",$C247=""),"",'MPTO_working_3-way'!E246)</f>
        <v>1.7416360499871555</v>
      </c>
      <c r="I247" s="45">
        <f>IF(OR($A247="",$B247="",$C247=""),"",'MPTO_working_3-way'!F246)</f>
        <v>4.5167931803219918</v>
      </c>
      <c r="J247" s="46">
        <f>IF(OR($A247="",$B247="",$C247=""),"",'MPTO_working_3-way'!G246)</f>
        <v>4.891620890786613</v>
      </c>
      <c r="K247" s="44">
        <f>IF(OR($A247="",$B247="",$C247=""),"",'OddsRatio_working_3-way'!H246)</f>
        <v>1.7497048433849072</v>
      </c>
      <c r="L247" s="45">
        <f>IF(OR($A247="",$B247="",$C247=""),"",'OddsRatio_working_3-way'!I246)</f>
        <v>4.4951028614141437</v>
      </c>
      <c r="M247" s="46">
        <f>IF(OR($A247="",$B247="",$C247=""),"",'OddsRatio_working_3-way'!J246)</f>
        <v>4.8541164483871988</v>
      </c>
      <c r="N247" s="47">
        <f t="shared" si="42"/>
        <v>56.673481680056327</v>
      </c>
      <c r="O247" s="48">
        <f t="shared" si="43"/>
        <v>22.485302476310054</v>
      </c>
      <c r="P247" s="48">
        <f t="shared" si="44"/>
        <v>20.841215843633616</v>
      </c>
      <c r="Q247" t="s">
        <v>261</v>
      </c>
      <c r="R247" t="s">
        <v>292</v>
      </c>
      <c r="S247" s="38">
        <v>44440</v>
      </c>
      <c r="T247" s="50">
        <v>100</v>
      </c>
      <c r="U247" s="50">
        <f t="shared" si="45"/>
        <v>41.520467836257311</v>
      </c>
      <c r="V247" s="50">
        <f t="shared" si="46"/>
        <v>76.798143851508115</v>
      </c>
      <c r="W247" s="50">
        <f t="shared" si="47"/>
        <v>78.494623655913983</v>
      </c>
      <c r="X247" s="50">
        <f t="shared" si="48"/>
        <v>44.707232492577894</v>
      </c>
      <c r="Y247" s="50">
        <f t="shared" si="49"/>
        <v>79.984908507828706</v>
      </c>
      <c r="Z247" s="50">
        <f t="shared" si="50"/>
        <v>81.681388312234574</v>
      </c>
      <c r="AA247" s="50">
        <f t="shared" si="51"/>
        <v>-3.1867646563205838</v>
      </c>
      <c r="AB247" s="50">
        <f t="shared" si="52"/>
        <v>-3.1867646563205909</v>
      </c>
      <c r="AC247" s="50">
        <f t="shared" si="53"/>
        <v>-3.1867646563205909</v>
      </c>
      <c r="AF247">
        <v>1.61</v>
      </c>
      <c r="AG247">
        <v>2.42</v>
      </c>
      <c r="AH247" s="57" t="s">
        <v>431</v>
      </c>
      <c r="AJ247" t="s">
        <v>312</v>
      </c>
    </row>
    <row r="248" spans="1:36" ht="15" x14ac:dyDescent="0.25">
      <c r="A248">
        <v>3.57</v>
      </c>
      <c r="B248">
        <v>3.86</v>
      </c>
      <c r="C248">
        <v>2.04</v>
      </c>
      <c r="D248" s="43">
        <f t="shared" si="54"/>
        <v>2.9375480762253048E-2</v>
      </c>
      <c r="E248" s="44">
        <f>IF(OR($A248="",$B248="",$C248=""),"",A248*'MPTO_working_3-way'!$I247)</f>
        <v>3.6748704663212433</v>
      </c>
      <c r="F248" s="45">
        <f>IF(OR($A248="",$B248="",$C248=""),"",B248*'MPTO_working_3-way'!$I247)</f>
        <v>3.9733893557422966</v>
      </c>
      <c r="G248" s="46">
        <f>IF(OR($A248="",$B248="",$C248=""),"",C248*'MPTO_working_3-way'!$I247)</f>
        <v>2.0999259807549961</v>
      </c>
      <c r="H248" s="44">
        <f>IF(OR($A248="",$B248="",$C248=""),"",'MPTO_working_3-way'!E247)</f>
        <v>3.6993163433316627</v>
      </c>
      <c r="I248" s="45">
        <f>IF(OR($A248="",$B248="",$C248=""),"",'MPTO_working_3-way'!F247)</f>
        <v>4.0116251989286962</v>
      </c>
      <c r="J248" s="46">
        <f>IF(OR($A248="",$B248="",$C248=""),"",'MPTO_working_3-way'!G247)</f>
        <v>2.0815802459189734</v>
      </c>
      <c r="K248" s="44">
        <f>IF(OR($A248="",$B248="",$C248=""),"",'OddsRatio_working_3-way'!H247)</f>
        <v>3.6908721615430533</v>
      </c>
      <c r="L248" s="45">
        <f>IF(OR($A248="",$B248="",$C248=""),"",'OddsRatio_working_3-way'!I247)</f>
        <v>3.9945114326899347</v>
      </c>
      <c r="M248" s="46">
        <f>IF(OR($A248="",$B248="",$C248=""),"",'OddsRatio_working_3-way'!J247)</f>
        <v>2.0889132482508854</v>
      </c>
      <c r="N248" s="47">
        <f t="shared" si="42"/>
        <v>27.211843496651394</v>
      </c>
      <c r="O248" s="48">
        <f t="shared" si="43"/>
        <v>25.167430384208672</v>
      </c>
      <c r="P248" s="48">
        <f t="shared" si="44"/>
        <v>47.620726119139938</v>
      </c>
      <c r="Q248" t="s">
        <v>241</v>
      </c>
      <c r="R248" t="s">
        <v>260</v>
      </c>
      <c r="S248" s="38">
        <v>44440</v>
      </c>
      <c r="T248" s="50">
        <v>100</v>
      </c>
      <c r="U248" s="50">
        <f t="shared" si="45"/>
        <v>71.988795518207283</v>
      </c>
      <c r="V248" s="50">
        <f t="shared" si="46"/>
        <v>74.093264248704671</v>
      </c>
      <c r="W248" s="50">
        <f t="shared" si="47"/>
        <v>50.980392156862742</v>
      </c>
      <c r="X248" s="50">
        <f t="shared" si="48"/>
        <v>74.926343594432595</v>
      </c>
      <c r="Y248" s="50">
        <f t="shared" si="49"/>
        <v>77.030812324929968</v>
      </c>
      <c r="Z248" s="50">
        <f t="shared" si="50"/>
        <v>53.917940233088061</v>
      </c>
      <c r="AA248" s="50">
        <f t="shared" si="51"/>
        <v>-2.9375480762253119</v>
      </c>
      <c r="AB248" s="50">
        <f t="shared" si="52"/>
        <v>-2.9375480762252977</v>
      </c>
      <c r="AC248" s="50">
        <f t="shared" si="53"/>
        <v>-2.937548076225319</v>
      </c>
      <c r="AF248">
        <v>1.7</v>
      </c>
      <c r="AG248">
        <v>2.25</v>
      </c>
      <c r="AH248" s="57" t="s">
        <v>425</v>
      </c>
      <c r="AJ248" t="s">
        <v>312</v>
      </c>
    </row>
    <row r="249" spans="1:36" ht="15" x14ac:dyDescent="0.25">
      <c r="A249">
        <v>3.5</v>
      </c>
      <c r="B249">
        <v>3.81</v>
      </c>
      <c r="C249">
        <v>2.08</v>
      </c>
      <c r="D249" s="43">
        <f t="shared" si="54"/>
        <v>2.8950708084566124E-2</v>
      </c>
      <c r="E249" s="44">
        <f>IF(OR($A249="",$B249="",$C249=""),"",A249*'MPTO_working_3-way'!$I248)</f>
        <v>3.6013274782959814</v>
      </c>
      <c r="F249" s="45">
        <f>IF(OR($A249="",$B249="",$C249=""),"",B249*'MPTO_working_3-way'!$I248)</f>
        <v>3.9203021978021968</v>
      </c>
      <c r="G249" s="46">
        <f>IF(OR($A249="",$B249="",$C249=""),"",C249*'MPTO_working_3-way'!$I248)</f>
        <v>2.1402174728158978</v>
      </c>
      <c r="H249" s="44">
        <f>IF(OR($A249="",$B249="",$C249=""),"",'MPTO_working_3-way'!E248)</f>
        <v>3.6223477889897864</v>
      </c>
      <c r="I249" s="45">
        <f>IF(OR($A249="",$B249="",$C249=""),"",'MPTO_working_3-way'!F248)</f>
        <v>3.955430907448779</v>
      </c>
      <c r="J249" s="46">
        <f>IF(OR($A249="",$B249="",$C249=""),"",'MPTO_working_3-way'!G248)</f>
        <v>2.122605989490332</v>
      </c>
      <c r="K249" s="44">
        <f>IF(OR($A249="",$B249="",$C249=""),"",'OddsRatio_working_3-way'!H248)</f>
        <v>3.6151395170816669</v>
      </c>
      <c r="L249" s="45">
        <f>IF(OR($A249="",$B249="",$C249=""),"",'OddsRatio_working_3-way'!I248)</f>
        <v>3.9394168171997941</v>
      </c>
      <c r="M249" s="46">
        <f>IF(OR($A249="",$B249="",$C249=""),"",'OddsRatio_working_3-way'!J248)</f>
        <v>2.1297402713792808</v>
      </c>
      <c r="N249" s="47">
        <f t="shared" si="42"/>
        <v>27.767538665302492</v>
      </c>
      <c r="O249" s="48">
        <f t="shared" si="43"/>
        <v>25.508237619044287</v>
      </c>
      <c r="P249" s="48">
        <f t="shared" si="44"/>
        <v>46.724223715653238</v>
      </c>
      <c r="Q249" t="s">
        <v>295</v>
      </c>
      <c r="R249" t="s">
        <v>290</v>
      </c>
      <c r="S249" s="38">
        <v>44440</v>
      </c>
      <c r="T249" s="50">
        <v>100</v>
      </c>
      <c r="U249" s="50">
        <f t="shared" si="45"/>
        <v>71.428571428571431</v>
      </c>
      <c r="V249" s="50">
        <f t="shared" si="46"/>
        <v>73.753280839895012</v>
      </c>
      <c r="W249" s="50">
        <f t="shared" si="47"/>
        <v>51.92307692307692</v>
      </c>
      <c r="X249" s="50">
        <f t="shared" si="48"/>
        <v>74.323642237028054</v>
      </c>
      <c r="Y249" s="50">
        <f t="shared" si="49"/>
        <v>76.64835164835165</v>
      </c>
      <c r="Z249" s="50">
        <f t="shared" si="50"/>
        <v>54.81814773153355</v>
      </c>
      <c r="AA249" s="50">
        <f t="shared" si="51"/>
        <v>-2.895070808456623</v>
      </c>
      <c r="AB249" s="50">
        <f t="shared" si="52"/>
        <v>-2.8950708084566372</v>
      </c>
      <c r="AC249" s="50">
        <f t="shared" si="53"/>
        <v>-2.8950708084566301</v>
      </c>
      <c r="AF249">
        <v>1.92</v>
      </c>
      <c r="AG249">
        <v>1.97</v>
      </c>
      <c r="AH249" s="57" t="s">
        <v>417</v>
      </c>
      <c r="AJ249" t="s">
        <v>312</v>
      </c>
    </row>
    <row r="250" spans="1:36" ht="15" x14ac:dyDescent="0.25">
      <c r="A250">
        <v>4.42</v>
      </c>
      <c r="B250">
        <v>4.28</v>
      </c>
      <c r="C250">
        <v>1.75</v>
      </c>
      <c r="D250" s="43">
        <f t="shared" si="54"/>
        <v>3.1317775133058223E-2</v>
      </c>
      <c r="E250" s="44">
        <f>IF(OR($A250="",$B250="",$C250=""),"",A250*'MPTO_working_3-way'!$I249)</f>
        <v>4.5584245660881173</v>
      </c>
      <c r="F250" s="45">
        <f>IF(OR($A250="",$B250="",$C250=""),"",B250*'MPTO_working_3-way'!$I249)</f>
        <v>4.4140400775694895</v>
      </c>
      <c r="G250" s="46">
        <f>IF(OR($A250="",$B250="",$C250=""),"",C250*'MPTO_working_3-way'!$I249)</f>
        <v>1.804806106482852</v>
      </c>
      <c r="H250" s="44">
        <f>IF(OR($A250="",$B250="",$C250=""),"",'MPTO_working_3-way'!E249)</f>
        <v>4.6338110968030906</v>
      </c>
      <c r="I250" s="45">
        <f>IF(OR($A250="",$B250="",$C250=""),"",'MPTO_working_3-way'!F249)</f>
        <v>4.4801743037323734</v>
      </c>
      <c r="J250" s="46">
        <f>IF(OR($A250="",$B250="",$C250=""),"",'MPTO_working_3-way'!G249)</f>
        <v>1.7825651518414818</v>
      </c>
      <c r="K250" s="44">
        <f>IF(OR($A250="",$B250="",$C250=""),"",'OddsRatio_working_3-way'!H249)</f>
        <v>4.604885650077466</v>
      </c>
      <c r="L250" s="45">
        <f>IF(OR($A250="",$B250="",$C250=""),"",'OddsRatio_working_3-way'!I249)</f>
        <v>4.457317231653243</v>
      </c>
      <c r="M250" s="46">
        <f>IF(OR($A250="",$B250="",$C250=""),"",'OddsRatio_working_3-way'!J249)</f>
        <v>1.7905450987011988</v>
      </c>
      <c r="N250" s="47">
        <f t="shared" si="42"/>
        <v>21.937403712663944</v>
      </c>
      <c r="O250" s="48">
        <f t="shared" si="43"/>
        <v>22.654982338779121</v>
      </c>
      <c r="P250" s="48">
        <f t="shared" si="44"/>
        <v>55.407613948556936</v>
      </c>
      <c r="Q250" t="s">
        <v>240</v>
      </c>
      <c r="R250" t="s">
        <v>296</v>
      </c>
      <c r="S250" s="38">
        <v>44440</v>
      </c>
      <c r="T250" s="50">
        <v>100</v>
      </c>
      <c r="U250" s="50">
        <f t="shared" si="45"/>
        <v>77.375565610859724</v>
      </c>
      <c r="V250" s="50">
        <f t="shared" si="46"/>
        <v>76.635514018691595</v>
      </c>
      <c r="W250" s="50">
        <f t="shared" si="47"/>
        <v>42.857142857142854</v>
      </c>
      <c r="X250" s="50">
        <f t="shared" si="48"/>
        <v>80.507343124165558</v>
      </c>
      <c r="Y250" s="50">
        <f t="shared" si="49"/>
        <v>79.767291531997415</v>
      </c>
      <c r="Z250" s="50">
        <f t="shared" si="50"/>
        <v>45.988920370448682</v>
      </c>
      <c r="AA250" s="50">
        <f t="shared" si="51"/>
        <v>-3.1317775133058348</v>
      </c>
      <c r="AB250" s="50">
        <f t="shared" si="52"/>
        <v>-3.1317775133058205</v>
      </c>
      <c r="AC250" s="50">
        <f t="shared" si="53"/>
        <v>-3.1317775133058277</v>
      </c>
      <c r="AF250">
        <v>1.6</v>
      </c>
      <c r="AG250">
        <v>2.44</v>
      </c>
      <c r="AH250" s="57" t="s">
        <v>421</v>
      </c>
      <c r="AJ250" t="s">
        <v>312</v>
      </c>
    </row>
    <row r="251" spans="1:36" ht="15" x14ac:dyDescent="0.25">
      <c r="A251">
        <v>1.83</v>
      </c>
      <c r="B251">
        <v>3.81</v>
      </c>
      <c r="C251">
        <v>4.5</v>
      </c>
      <c r="D251" s="43">
        <f t="shared" si="54"/>
        <v>3.1137501254966171E-2</v>
      </c>
      <c r="E251" s="44">
        <f>IF(OR($A251="",$B251="",$C251=""),"",A251*'MPTO_working_3-way'!$I250)</f>
        <v>1.8869816272965882</v>
      </c>
      <c r="F251" s="45">
        <f>IF(OR($A251="",$B251="",$C251=""),"",B251*'MPTO_working_3-way'!$I250)</f>
        <v>3.9286338797814211</v>
      </c>
      <c r="G251" s="46">
        <f>IF(OR($A251="",$B251="",$C251=""),"",C251*'MPTO_working_3-way'!$I250)</f>
        <v>4.6401187556473475</v>
      </c>
      <c r="H251" s="44">
        <f>IF(OR($A251="",$B251="",$C251=""),"",'MPTO_working_3-way'!E250)</f>
        <v>1.8654317794682911</v>
      </c>
      <c r="I251" s="45">
        <f>IF(OR($A251="",$B251="",$C251=""),"",'MPTO_working_3-way'!F250)</f>
        <v>3.9668683267272282</v>
      </c>
      <c r="J251" s="46">
        <f>IF(OR($A251="",$B251="",$C251=""),"",'MPTO_working_3-way'!G250)</f>
        <v>4.7204757283744447</v>
      </c>
      <c r="K251" s="44">
        <f>IF(OR($A251="",$B251="",$C251=""),"",'OddsRatio_working_3-way'!H250)</f>
        <v>1.8734686864491727</v>
      </c>
      <c r="L251" s="45">
        <f>IF(OR($A251="",$B251="",$C251=""),"",'OddsRatio_working_3-way'!I250)</f>
        <v>3.9571650709905732</v>
      </c>
      <c r="M251" s="46">
        <f>IF(OR($A251="",$B251="",$C251=""),"",'OddsRatio_working_3-way'!J250)</f>
        <v>4.6833016898459103</v>
      </c>
      <c r="N251" s="47">
        <f t="shared" ref="N251:N314" si="55">(1/E251)* 100</f>
        <v>52.994686621971219</v>
      </c>
      <c r="O251" s="48">
        <f t="shared" ref="O251:O314" si="56">(1/F251)* 100</f>
        <v>25.454140818427128</v>
      </c>
      <c r="P251" s="48">
        <f t="shared" ref="P251:P314" si="57">(1/G251)* 100</f>
        <v>21.551172559601635</v>
      </c>
      <c r="Q251" t="s">
        <v>263</v>
      </c>
      <c r="R251" t="s">
        <v>258</v>
      </c>
      <c r="S251" s="38">
        <v>44440</v>
      </c>
      <c r="T251" s="50">
        <v>100</v>
      </c>
      <c r="U251" s="50">
        <f t="shared" ref="U251:U314" si="58">(1/A251)*((T251*A251)-T251)</f>
        <v>45.355191256830594</v>
      </c>
      <c r="V251" s="50">
        <f t="shared" ref="V251:V314" si="59">(1/B251)*((T251*B251)-T251)</f>
        <v>73.753280839895012</v>
      </c>
      <c r="W251" s="50">
        <f t="shared" ref="W251:W314" si="60">(1/C251)*((T251*C251)-T251)</f>
        <v>77.777777777777771</v>
      </c>
      <c r="X251" s="50">
        <f t="shared" ref="X251:X314" si="61">((1/B251)+(1/C251))*T251</f>
        <v>48.468941382327209</v>
      </c>
      <c r="Y251" s="50">
        <f t="shared" ref="Y251:Y314" si="62">((1/A251)+(1/C251))*T251</f>
        <v>76.867030965391621</v>
      </c>
      <c r="Z251" s="50">
        <f t="shared" ref="Z251:Z314" si="63">((1/A251)+(1/B251))*T251</f>
        <v>80.89152790327438</v>
      </c>
      <c r="AA251" s="50">
        <f t="shared" ref="AA251:AA314" si="64">U251-X251</f>
        <v>-3.1137501254966153</v>
      </c>
      <c r="AB251" s="50">
        <f t="shared" ref="AB251:AB314" si="65">V251-Y251</f>
        <v>-3.1137501254966082</v>
      </c>
      <c r="AC251" s="50">
        <f t="shared" ref="AC251:AC314" si="66">W251-Z251</f>
        <v>-3.1137501254966082</v>
      </c>
      <c r="AF251">
        <v>1.91</v>
      </c>
      <c r="AG251">
        <v>1.98</v>
      </c>
      <c r="AH251" s="57" t="s">
        <v>420</v>
      </c>
      <c r="AJ251" t="s">
        <v>312</v>
      </c>
    </row>
    <row r="252" spans="1:36" ht="15" x14ac:dyDescent="0.25">
      <c r="A252">
        <v>3.66</v>
      </c>
      <c r="B252">
        <v>3.25</v>
      </c>
      <c r="C252">
        <v>2.2400000000000002</v>
      </c>
      <c r="D252" s="43">
        <f t="shared" si="54"/>
        <v>2.734492283672596E-2</v>
      </c>
      <c r="E252" s="44">
        <f>IF(OR($A252="",$B252="",$C252=""),"",A252*'MPTO_working_3-way'!$I251)</f>
        <v>3.7600824175824172</v>
      </c>
      <c r="F252" s="45">
        <f>IF(OR($A252="",$B252="",$C252=""),"",B252*'MPTO_working_3-way'!$I251)</f>
        <v>3.3388709992193593</v>
      </c>
      <c r="G252" s="46">
        <f>IF(OR($A252="",$B252="",$C252=""),"",C252*'MPTO_working_3-way'!$I251)</f>
        <v>2.3012526271542662</v>
      </c>
      <c r="H252" s="44">
        <f>IF(OR($A252="",$B252="",$C252=""),"",'MPTO_working_3-way'!E251)</f>
        <v>3.7863145030646943</v>
      </c>
      <c r="I252" s="45">
        <f>IF(OR($A252="",$B252="",$C252=""),"",'MPTO_working_3-way'!F251)</f>
        <v>3.3492160592627345</v>
      </c>
      <c r="J252" s="46">
        <f>IF(OR($A252="",$B252="",$C252=""),"",'MPTO_working_3-way'!G251)</f>
        <v>2.2866885606069274</v>
      </c>
      <c r="K252" s="44">
        <f>IF(OR($A252="",$B252="",$C252=""),"",'OddsRatio_working_3-way'!H251)</f>
        <v>3.7734865006416611</v>
      </c>
      <c r="L252" s="45">
        <f>IF(OR($A252="",$B252="",$C252=""),"",'OddsRatio_working_3-way'!I251)</f>
        <v>3.3459942204675701</v>
      </c>
      <c r="M252" s="46">
        <f>IF(OR($A252="",$B252="",$C252=""),"",'OddsRatio_working_3-way'!J251)</f>
        <v>2.292903481502127</v>
      </c>
      <c r="N252" s="47">
        <f t="shared" si="55"/>
        <v>26.595161726347477</v>
      </c>
      <c r="O252" s="48">
        <f t="shared" si="56"/>
        <v>29.950243667209779</v>
      </c>
      <c r="P252" s="48">
        <f t="shared" si="57"/>
        <v>43.454594606442761</v>
      </c>
      <c r="Q252" t="s">
        <v>182</v>
      </c>
      <c r="R252" t="s">
        <v>375</v>
      </c>
      <c r="S252" s="38">
        <v>44440</v>
      </c>
      <c r="T252" s="50">
        <v>100</v>
      </c>
      <c r="U252" s="50">
        <f t="shared" si="58"/>
        <v>72.67759562841529</v>
      </c>
      <c r="V252" s="50">
        <f t="shared" si="59"/>
        <v>69.230769230769241</v>
      </c>
      <c r="W252" s="50">
        <f t="shared" si="60"/>
        <v>55.357142857142868</v>
      </c>
      <c r="X252" s="50">
        <f t="shared" si="61"/>
        <v>75.412087912087912</v>
      </c>
      <c r="Y252" s="50">
        <f t="shared" si="62"/>
        <v>71.965261514441835</v>
      </c>
      <c r="Z252" s="50">
        <f t="shared" si="63"/>
        <v>58.09163514081547</v>
      </c>
      <c r="AA252" s="50">
        <f t="shared" si="64"/>
        <v>-2.7344922836726226</v>
      </c>
      <c r="AB252" s="50">
        <f t="shared" si="65"/>
        <v>-2.7344922836725942</v>
      </c>
      <c r="AC252" s="50">
        <f t="shared" si="66"/>
        <v>-2.7344922836726013</v>
      </c>
      <c r="AF252">
        <v>2.4900000000000002</v>
      </c>
      <c r="AG252">
        <v>1.58</v>
      </c>
      <c r="AH252" s="57" t="s">
        <v>420</v>
      </c>
      <c r="AJ252" t="s">
        <v>313</v>
      </c>
    </row>
    <row r="253" spans="1:36" ht="15" x14ac:dyDescent="0.25">
      <c r="A253">
        <v>2.42</v>
      </c>
      <c r="B253">
        <v>3.11</v>
      </c>
      <c r="C253">
        <v>3.41</v>
      </c>
      <c r="D253" s="43">
        <f t="shared" si="54"/>
        <v>2.8021680820805805E-2</v>
      </c>
      <c r="E253" s="44">
        <f>IF(OR($A253="",$B253="",$C253=""),"",A253*'MPTO_working_3-way'!$I252)</f>
        <v>2.48781246758635</v>
      </c>
      <c r="F253" s="45">
        <f>IF(OR($A253="",$B253="",$C253=""),"",B253*'MPTO_working_3-way'!$I252)</f>
        <v>3.1971474273527059</v>
      </c>
      <c r="G253" s="46">
        <f>IF(OR($A253="",$B253="",$C253=""),"",C253*'MPTO_working_3-way'!$I252)</f>
        <v>3.5055539315989481</v>
      </c>
      <c r="H253" s="44">
        <f>IF(OR($A253="",$B253="",$C253=""),"",'MPTO_working_3-way'!E252)</f>
        <v>2.4759671473072125</v>
      </c>
      <c r="I253" s="45">
        <f>IF(OR($A253="",$B253="",$C253=""),"",'MPTO_working_3-way'!F252)</f>
        <v>3.203045731738011</v>
      </c>
      <c r="J253" s="46">
        <f>IF(OR($A253="",$B253="",$C253=""),"",'MPTO_working_3-way'!G252)</f>
        <v>3.5221862479380768</v>
      </c>
      <c r="K253" s="44">
        <f>IF(OR($A253="",$B253="",$C253=""),"",'OddsRatio_working_3-way'!H252)</f>
        <v>2.4812582558236822</v>
      </c>
      <c r="L253" s="45">
        <f>IF(OR($A253="",$B253="",$C253=""),"",'OddsRatio_working_3-way'!I252)</f>
        <v>3.2010245913999777</v>
      </c>
      <c r="M253" s="46">
        <f>IF(OR($A253="",$B253="",$C253=""),"",'OddsRatio_working_3-way'!J252)</f>
        <v>3.5139664764331511</v>
      </c>
      <c r="N253" s="47">
        <f t="shared" si="55"/>
        <v>40.195955805711904</v>
      </c>
      <c r="O253" s="48">
        <f t="shared" si="56"/>
        <v>31.277882009589327</v>
      </c>
      <c r="P253" s="48">
        <f t="shared" si="57"/>
        <v>28.526162184698766</v>
      </c>
      <c r="Q253" t="s">
        <v>106</v>
      </c>
      <c r="R253" t="s">
        <v>173</v>
      </c>
      <c r="S253" s="38">
        <v>44440</v>
      </c>
      <c r="T253" s="50">
        <v>100</v>
      </c>
      <c r="U253" s="50">
        <f t="shared" si="58"/>
        <v>58.677685950413228</v>
      </c>
      <c r="V253" s="50">
        <f t="shared" si="59"/>
        <v>67.845659163987136</v>
      </c>
      <c r="W253" s="50">
        <f t="shared" si="60"/>
        <v>70.674486803519059</v>
      </c>
      <c r="X253" s="50">
        <f t="shared" si="61"/>
        <v>61.479854032493797</v>
      </c>
      <c r="Y253" s="50">
        <f t="shared" si="62"/>
        <v>70.647827246067706</v>
      </c>
      <c r="Z253" s="50">
        <f t="shared" si="63"/>
        <v>73.476654885599643</v>
      </c>
      <c r="AA253" s="50">
        <f t="shared" si="64"/>
        <v>-2.8021680820805699</v>
      </c>
      <c r="AB253" s="50">
        <f t="shared" si="65"/>
        <v>-2.8021680820805699</v>
      </c>
      <c r="AC253" s="50">
        <f t="shared" si="66"/>
        <v>-2.8021680820805841</v>
      </c>
      <c r="AF253">
        <v>2.52</v>
      </c>
      <c r="AG253">
        <v>1.57</v>
      </c>
      <c r="AH253" s="57" t="s">
        <v>421</v>
      </c>
      <c r="AJ253" t="s">
        <v>313</v>
      </c>
    </row>
    <row r="254" spans="1:36" ht="15" x14ac:dyDescent="0.25">
      <c r="A254">
        <v>3.29</v>
      </c>
      <c r="B254">
        <v>3.44</v>
      </c>
      <c r="C254">
        <v>2.31</v>
      </c>
      <c r="D254" s="43">
        <f t="shared" si="54"/>
        <v>2.7549475100192566E-2</v>
      </c>
      <c r="E254" s="44">
        <f>IF(OR($A254="",$B254="",$C254=""),"",A254*'MPTO_working_3-way'!$I253)</f>
        <v>3.3806377730796338</v>
      </c>
      <c r="F254" s="45">
        <f>IF(OR($A254="",$B254="",$C254=""),"",B254*'MPTO_working_3-way'!$I253)</f>
        <v>3.5347701943446626</v>
      </c>
      <c r="G254" s="46">
        <f>IF(OR($A254="",$B254="",$C254=""),"",C254*'MPTO_working_3-way'!$I253)</f>
        <v>2.3736392874814447</v>
      </c>
      <c r="H254" s="44">
        <f>IF(OR($A254="",$B254="",$C254=""),"",'MPTO_working_3-way'!E253)</f>
        <v>3.3924960971421032</v>
      </c>
      <c r="I254" s="45">
        <f>IF(OR($A254="",$B254="",$C254=""),"",'MPTO_working_3-way'!F253)</f>
        <v>3.5522146922460411</v>
      </c>
      <c r="J254" s="46">
        <f>IF(OR($A254="",$B254="",$C254=""),"",'MPTO_working_3-way'!G253)</f>
        <v>2.3600642695072866</v>
      </c>
      <c r="K254" s="44">
        <f>IF(OR($A254="",$B254="",$C254=""),"",'OddsRatio_working_3-way'!H253)</f>
        <v>3.3877680111135806</v>
      </c>
      <c r="L254" s="45">
        <f>IF(OR($A254="",$B254="",$C254=""),"",'OddsRatio_working_3-way'!I253)</f>
        <v>3.5441720293087928</v>
      </c>
      <c r="M254" s="46">
        <f>IF(OR($A254="",$B254="",$C254=""),"",'OddsRatio_working_3-way'!J253)</f>
        <v>2.3659284255715241</v>
      </c>
      <c r="N254" s="47">
        <f t="shared" si="55"/>
        <v>29.580217317664225</v>
      </c>
      <c r="O254" s="48">
        <f t="shared" si="56"/>
        <v>28.290382260207934</v>
      </c>
      <c r="P254" s="48">
        <f t="shared" si="57"/>
        <v>42.129400422127837</v>
      </c>
      <c r="Q254" t="s">
        <v>272</v>
      </c>
      <c r="R254" t="s">
        <v>270</v>
      </c>
      <c r="S254" s="38">
        <v>44440</v>
      </c>
      <c r="T254" s="50">
        <v>100</v>
      </c>
      <c r="U254" s="50">
        <f t="shared" si="58"/>
        <v>69.6048632218845</v>
      </c>
      <c r="V254" s="50">
        <f t="shared" si="59"/>
        <v>70.930232558139537</v>
      </c>
      <c r="W254" s="50">
        <f t="shared" si="60"/>
        <v>56.709956709956707</v>
      </c>
      <c r="X254" s="50">
        <f t="shared" si="61"/>
        <v>72.359810731903764</v>
      </c>
      <c r="Y254" s="50">
        <f t="shared" si="62"/>
        <v>73.685180068158786</v>
      </c>
      <c r="Z254" s="50">
        <f t="shared" si="63"/>
        <v>59.464904219975963</v>
      </c>
      <c r="AA254" s="50">
        <f t="shared" si="64"/>
        <v>-2.7549475100192637</v>
      </c>
      <c r="AB254" s="50">
        <f t="shared" si="65"/>
        <v>-2.7549475100192495</v>
      </c>
      <c r="AC254" s="50">
        <f t="shared" si="66"/>
        <v>-2.7549475100192566</v>
      </c>
      <c r="AF254">
        <v>2.44</v>
      </c>
      <c r="AG254">
        <v>1.6</v>
      </c>
      <c r="AH254" s="57" t="s">
        <v>433</v>
      </c>
      <c r="AJ254" t="s">
        <v>314</v>
      </c>
    </row>
    <row r="255" spans="1:36" ht="15" x14ac:dyDescent="0.25">
      <c r="A255">
        <v>1.63</v>
      </c>
      <c r="B255">
        <v>4.29</v>
      </c>
      <c r="C255">
        <v>5.46</v>
      </c>
      <c r="D255" s="43">
        <f t="shared" si="54"/>
        <v>2.9747348765753578E-2</v>
      </c>
      <c r="E255" s="44">
        <f>IF(OR($A255="",$B255="",$C255=""),"",A255*'MPTO_working_3-way'!$I254)</f>
        <v>1.6784881784881782</v>
      </c>
      <c r="F255" s="45">
        <f>IF(OR($A255="",$B255="",$C255=""),"",B255*'MPTO_working_3-way'!$I254)</f>
        <v>4.4176161262050826</v>
      </c>
      <c r="G255" s="46">
        <f>IF(OR($A255="",$B255="",$C255=""),"",C255*'MPTO_working_3-way'!$I254)</f>
        <v>5.6224205242610141</v>
      </c>
      <c r="H255" s="44">
        <f>IF(OR($A255="",$B255="",$C255=""),"",'MPTO_working_3-way'!E254)</f>
        <v>1.6567780499334903</v>
      </c>
      <c r="I255" s="45">
        <f>IF(OR($A255="",$B255="",$C255=""),"",'MPTO_working_3-way'!F254)</f>
        <v>4.4805988911908559</v>
      </c>
      <c r="J255" s="46">
        <f>IF(OR($A255="",$B255="",$C255=""),"",'MPTO_working_3-way'!G254)</f>
        <v>5.7725255415918131</v>
      </c>
      <c r="K255" s="44">
        <f>IF(OR($A255="",$B255="",$C255=""),"",'OddsRatio_working_3-way'!H254)</f>
        <v>1.6642554543775385</v>
      </c>
      <c r="L255" s="45">
        <f>IF(OR($A255="",$B255="",$C255=""),"",'OddsRatio_working_3-way'!I254)</f>
        <v>4.4688895950827021</v>
      </c>
      <c r="M255" s="46">
        <f>IF(OR($A255="",$B255="",$C255=""),"",'OddsRatio_working_3-way'!J254)</f>
        <v>5.7025068674981325</v>
      </c>
      <c r="N255" s="47">
        <f t="shared" si="55"/>
        <v>59.577422874714827</v>
      </c>
      <c r="O255" s="48">
        <f t="shared" si="56"/>
        <v>22.63664319015971</v>
      </c>
      <c r="P255" s="48">
        <f t="shared" si="57"/>
        <v>17.785933935125485</v>
      </c>
      <c r="Q255" t="s">
        <v>298</v>
      </c>
      <c r="R255" t="s">
        <v>268</v>
      </c>
      <c r="S255" s="38">
        <v>44440</v>
      </c>
      <c r="T255" s="50">
        <v>100</v>
      </c>
      <c r="U255" s="50">
        <f t="shared" si="58"/>
        <v>38.650306748466257</v>
      </c>
      <c r="V255" s="50">
        <f t="shared" si="59"/>
        <v>76.689976689976689</v>
      </c>
      <c r="W255" s="50">
        <f t="shared" si="60"/>
        <v>81.684981684981679</v>
      </c>
      <c r="X255" s="50">
        <f t="shared" si="61"/>
        <v>41.625041625041625</v>
      </c>
      <c r="Y255" s="50">
        <f t="shared" si="62"/>
        <v>79.664711566552057</v>
      </c>
      <c r="Z255" s="50">
        <f t="shared" si="63"/>
        <v>84.659716561557047</v>
      </c>
      <c r="AA255" s="50">
        <f t="shared" si="64"/>
        <v>-2.9747348765753685</v>
      </c>
      <c r="AB255" s="50">
        <f t="shared" si="65"/>
        <v>-2.9747348765753685</v>
      </c>
      <c r="AC255" s="50">
        <f t="shared" si="66"/>
        <v>-2.9747348765753685</v>
      </c>
      <c r="AF255">
        <v>1.79</v>
      </c>
      <c r="AG255">
        <v>2.11</v>
      </c>
      <c r="AH255" s="57" t="s">
        <v>423</v>
      </c>
      <c r="AJ255" t="s">
        <v>314</v>
      </c>
    </row>
    <row r="256" spans="1:36" ht="15" x14ac:dyDescent="0.25">
      <c r="A256">
        <v>2.2799999999999998</v>
      </c>
      <c r="B256">
        <v>3.45</v>
      </c>
      <c r="C256">
        <v>3.33</v>
      </c>
      <c r="D256" s="43">
        <f t="shared" si="54"/>
        <v>2.8751863992138471E-2</v>
      </c>
      <c r="E256" s="44">
        <f>IF(OR($A256="",$B256="",$C256=""),"",A256*'MPTO_working_3-way'!$I255)</f>
        <v>2.3455542499020754</v>
      </c>
      <c r="F256" s="45">
        <f>IF(OR($A256="",$B256="",$C256=""),"",B256*'MPTO_working_3-way'!$I255)</f>
        <v>3.5491939307728777</v>
      </c>
      <c r="G256" s="46">
        <f>IF(OR($A256="",$B256="",$C256=""),"",C256*'MPTO_working_3-way'!$I255)</f>
        <v>3.425743707093821</v>
      </c>
      <c r="H256" s="44">
        <f>IF(OR($A256="",$B256="",$C256=""),"",'MPTO_working_3-way'!E255)</f>
        <v>2.3309342146712866</v>
      </c>
      <c r="I256" s="45">
        <f>IF(OR($A256="",$B256="",$C256=""),"",'MPTO_working_3-way'!F255)</f>
        <v>3.567973781424695</v>
      </c>
      <c r="J256" s="46">
        <f>IF(OR($A256="",$B256="",$C256=""),"",'MPTO_working_3-way'!G255)</f>
        <v>3.4397790664691601</v>
      </c>
      <c r="K256" s="44">
        <f>IF(OR($A256="",$B256="",$C256=""),"",'OddsRatio_working_3-way'!H255)</f>
        <v>2.337194315454914</v>
      </c>
      <c r="L256" s="45">
        <f>IF(OR($A256="",$B256="",$C256=""),"",'OddsRatio_working_3-way'!I255)</f>
        <v>3.5594734944254216</v>
      </c>
      <c r="M256" s="46">
        <f>IF(OR($A256="",$B256="",$C256=""),"",'OddsRatio_working_3-way'!J255)</f>
        <v>3.4341115273515235</v>
      </c>
      <c r="N256" s="47">
        <f t="shared" si="55"/>
        <v>42.633846564911003</v>
      </c>
      <c r="O256" s="48">
        <f t="shared" si="56"/>
        <v>28.175411642897704</v>
      </c>
      <c r="P256" s="48">
        <f t="shared" si="57"/>
        <v>29.190741792191314</v>
      </c>
      <c r="Q256" t="s">
        <v>269</v>
      </c>
      <c r="R256" t="s">
        <v>266</v>
      </c>
      <c r="S256" s="38">
        <v>44440</v>
      </c>
      <c r="T256" s="50">
        <v>100</v>
      </c>
      <c r="U256" s="50">
        <f t="shared" si="58"/>
        <v>56.140350877192972</v>
      </c>
      <c r="V256" s="50">
        <f t="shared" si="59"/>
        <v>71.014492753623188</v>
      </c>
      <c r="W256" s="50">
        <f t="shared" si="60"/>
        <v>69.969969969969966</v>
      </c>
      <c r="X256" s="50">
        <f t="shared" si="61"/>
        <v>59.015537276406846</v>
      </c>
      <c r="Y256" s="50">
        <f t="shared" si="62"/>
        <v>73.889679152837047</v>
      </c>
      <c r="Z256" s="50">
        <f t="shared" si="63"/>
        <v>72.845156369183826</v>
      </c>
      <c r="AA256" s="50">
        <f t="shared" si="64"/>
        <v>-2.8751863992138738</v>
      </c>
      <c r="AB256" s="50">
        <f t="shared" si="65"/>
        <v>-2.8751863992138595</v>
      </c>
      <c r="AC256" s="50">
        <f t="shared" si="66"/>
        <v>-2.8751863992138595</v>
      </c>
      <c r="AF256">
        <v>2.2999999999999998</v>
      </c>
      <c r="AG256">
        <v>1.67</v>
      </c>
      <c r="AH256" s="57" t="s">
        <v>421</v>
      </c>
      <c r="AJ256" t="s">
        <v>314</v>
      </c>
    </row>
    <row r="257" spans="1:36" ht="15" x14ac:dyDescent="0.25">
      <c r="A257">
        <v>2.31</v>
      </c>
      <c r="B257">
        <v>3.1</v>
      </c>
      <c r="C257">
        <v>3.76</v>
      </c>
      <c r="D257" s="43">
        <f t="shared" si="54"/>
        <v>2.1438524870233788E-2</v>
      </c>
      <c r="E257" s="44">
        <f>IF(OR($A257="",$B257="",$C257=""),"",A257*'MPTO_working_3-way'!$I256)</f>
        <v>2.3595229924502399</v>
      </c>
      <c r="F257" s="45">
        <f>IF(OR($A257="",$B257="",$C257=""),"",B257*'MPTO_working_3-way'!$I256)</f>
        <v>3.1664594270977249</v>
      </c>
      <c r="G257" s="46">
        <f>IF(OR($A257="",$B257="",$C257=""),"",C257*'MPTO_working_3-way'!$I256)</f>
        <v>3.8406088535120788</v>
      </c>
      <c r="H257" s="44">
        <f>IF(OR($A257="",$B257="",$C257=""),"",'MPTO_working_3-way'!E256)</f>
        <v>2.3487727517507606</v>
      </c>
      <c r="I257" s="45">
        <f>IF(OR($A257="",$B257="",$C257=""),"",'MPTO_working_3-way'!F256)</f>
        <v>3.1702305691307071</v>
      </c>
      <c r="J257" s="46">
        <f>IF(OR($A257="",$B257="",$C257=""),"",'MPTO_working_3-way'!G256)</f>
        <v>3.8638193493085153</v>
      </c>
      <c r="K257" s="44">
        <f>IF(OR($A257="",$B257="",$C257=""),"",'OddsRatio_working_3-way'!H256)</f>
        <v>2.3535252162673923</v>
      </c>
      <c r="L257" s="45">
        <f>IF(OR($A257="",$B257="",$C257=""),"",'OddsRatio_working_3-way'!I256)</f>
        <v>3.1697732474515443</v>
      </c>
      <c r="M257" s="46">
        <f>IF(OR($A257="",$B257="",$C257=""),"",'OddsRatio_working_3-way'!J256)</f>
        <v>3.8517019823648879</v>
      </c>
      <c r="N257" s="47">
        <f t="shared" si="55"/>
        <v>42.38144757222954</v>
      </c>
      <c r="O257" s="48">
        <f t="shared" si="56"/>
        <v>31.581014158661365</v>
      </c>
      <c r="P257" s="48">
        <f t="shared" si="57"/>
        <v>26.037538269109106</v>
      </c>
      <c r="Q257" t="s">
        <v>155</v>
      </c>
      <c r="R257" t="s">
        <v>176</v>
      </c>
      <c r="S257" s="38">
        <v>44440</v>
      </c>
      <c r="T257" s="50">
        <v>100</v>
      </c>
      <c r="U257" s="50">
        <f t="shared" si="58"/>
        <v>56.709956709956707</v>
      </c>
      <c r="V257" s="50">
        <f t="shared" si="59"/>
        <v>67.741935483870961</v>
      </c>
      <c r="W257" s="50">
        <f t="shared" si="60"/>
        <v>73.40425531914893</v>
      </c>
      <c r="X257" s="50">
        <f t="shared" si="61"/>
        <v>58.853809196980087</v>
      </c>
      <c r="Y257" s="50">
        <f t="shared" si="62"/>
        <v>69.885787970894356</v>
      </c>
      <c r="Z257" s="50">
        <f t="shared" si="63"/>
        <v>75.548107806172311</v>
      </c>
      <c r="AA257" s="50">
        <f t="shared" si="64"/>
        <v>-2.1438524870233806</v>
      </c>
      <c r="AB257" s="50">
        <f t="shared" si="65"/>
        <v>-2.1438524870233948</v>
      </c>
      <c r="AC257" s="50">
        <f t="shared" si="66"/>
        <v>-2.1438524870233806</v>
      </c>
      <c r="AF257">
        <v>2.4500000000000002</v>
      </c>
      <c r="AG257">
        <v>1.61</v>
      </c>
      <c r="AH257" s="57" t="s">
        <v>415</v>
      </c>
      <c r="AJ257" t="s">
        <v>315</v>
      </c>
    </row>
    <row r="258" spans="1:36" ht="15" x14ac:dyDescent="0.25">
      <c r="A258">
        <v>1.6</v>
      </c>
      <c r="B258">
        <v>3.79</v>
      </c>
      <c r="C258">
        <v>7.36</v>
      </c>
      <c r="D258" s="43">
        <f t="shared" si="54"/>
        <v>2.4721807961454623E-2</v>
      </c>
      <c r="E258" s="44">
        <f>IF(OR($A258="",$B258="",$C258=""),"",A258*'MPTO_working_3-way'!$I257)</f>
        <v>1.6395548927383274</v>
      </c>
      <c r="F258" s="45">
        <f>IF(OR($A258="",$B258="",$C258=""),"",B258*'MPTO_working_3-way'!$I257)</f>
        <v>3.883695652173913</v>
      </c>
      <c r="G258" s="46">
        <f>IF(OR($A258="",$B258="",$C258=""),"",C258*'MPTO_working_3-way'!$I257)</f>
        <v>7.5419525065963064</v>
      </c>
      <c r="H258" s="44">
        <f>IF(OR($A258="",$B258="",$C258=""),"",'MPTO_working_3-way'!E257)</f>
        <v>1.6213778084336326</v>
      </c>
      <c r="I258" s="45">
        <f>IF(OR($A258="",$B258="",$C258=""),"",'MPTO_working_3-way'!F257)</f>
        <v>3.9121849053781137</v>
      </c>
      <c r="J258" s="46">
        <f>IF(OR($A258="",$B258="",$C258=""),"",'MPTO_working_3-way'!G257)</f>
        <v>7.8352121643384152</v>
      </c>
      <c r="K258" s="44">
        <f>IF(OR($A258="",$B258="",$C258=""),"",'OddsRatio_working_3-way'!H257)</f>
        <v>1.6279332008728415</v>
      </c>
      <c r="L258" s="45">
        <f>IF(OR($A258="",$B258="",$C258=""),"",'OddsRatio_working_3-way'!I257)</f>
        <v>3.9198893840587137</v>
      </c>
      <c r="M258" s="46">
        <f>IF(OR($A258="",$B258="",$C258=""),"",'OddsRatio_working_3-way'!J257)</f>
        <v>7.6560919292521223</v>
      </c>
      <c r="N258" s="47">
        <f t="shared" si="55"/>
        <v>60.992163448082835</v>
      </c>
      <c r="O258" s="48">
        <f t="shared" si="56"/>
        <v>25.748670584942623</v>
      </c>
      <c r="P258" s="48">
        <f t="shared" si="57"/>
        <v>13.259165966974532</v>
      </c>
      <c r="Q258" t="s">
        <v>57</v>
      </c>
      <c r="R258" t="s">
        <v>154</v>
      </c>
      <c r="S258" s="38">
        <v>44440</v>
      </c>
      <c r="T258" s="50">
        <v>100</v>
      </c>
      <c r="U258" s="50">
        <f t="shared" si="58"/>
        <v>37.5</v>
      </c>
      <c r="V258" s="50">
        <f t="shared" si="59"/>
        <v>73.614775725593674</v>
      </c>
      <c r="W258" s="50">
        <f t="shared" si="60"/>
        <v>86.41304347826086</v>
      </c>
      <c r="X258" s="50">
        <f t="shared" si="61"/>
        <v>39.972180796145466</v>
      </c>
      <c r="Y258" s="50">
        <f t="shared" si="62"/>
        <v>76.08695652173914</v>
      </c>
      <c r="Z258" s="50">
        <f t="shared" si="63"/>
        <v>88.885224274406326</v>
      </c>
      <c r="AA258" s="50">
        <f t="shared" si="64"/>
        <v>-2.4721807961454658</v>
      </c>
      <c r="AB258" s="50">
        <f t="shared" si="65"/>
        <v>-2.4721807961454658</v>
      </c>
      <c r="AC258" s="50">
        <f t="shared" si="66"/>
        <v>-2.4721807961454658</v>
      </c>
      <c r="AF258">
        <v>2.64</v>
      </c>
      <c r="AG258">
        <v>1.54</v>
      </c>
      <c r="AH258" s="57" t="s">
        <v>433</v>
      </c>
      <c r="AJ258" t="s">
        <v>315</v>
      </c>
    </row>
    <row r="259" spans="1:36" ht="15" x14ac:dyDescent="0.25">
      <c r="A259">
        <v>7.1</v>
      </c>
      <c r="B259">
        <v>5.43</v>
      </c>
      <c r="C259">
        <v>1.43</v>
      </c>
      <c r="D259" s="43">
        <f t="shared" si="54"/>
        <v>2.4307832338335889E-2</v>
      </c>
      <c r="E259" s="44">
        <f>IF(OR($A259="",$B259="",$C259=""),"",A259*'MPTO_working_3-way'!$I258)</f>
        <v>7.2725856096021841</v>
      </c>
      <c r="F259" s="45">
        <f>IF(OR($A259="",$B259="",$C259=""),"",B259*'MPTO_working_3-way'!$I258)</f>
        <v>5.5619915295971634</v>
      </c>
      <c r="G259" s="46">
        <f>IF(OR($A259="",$B259="",$C259=""),"",C259*'MPTO_working_3-way'!$I258)</f>
        <v>1.4647602002438203</v>
      </c>
      <c r="H259" s="44">
        <f>IF(OR($A259="",$B259="",$C259=""),"",'MPTO_working_3-way'!E258)</f>
        <v>7.533384590648244</v>
      </c>
      <c r="I259" s="45">
        <f>IF(OR($A259="",$B259="",$C259=""),"",'MPTO_working_3-way'!F258)</f>
        <v>5.6798995428740593</v>
      </c>
      <c r="J259" s="46">
        <f>IF(OR($A259="",$B259="",$C259=""),"",'MPTO_working_3-way'!G258)</f>
        <v>1.4467632602101017</v>
      </c>
      <c r="K259" s="44">
        <f>IF(OR($A259="",$B259="",$C259=""),"",'OddsRatio_working_3-way'!H258)</f>
        <v>7.4175164178622044</v>
      </c>
      <c r="L259" s="45">
        <f>IF(OR($A259="",$B259="",$C259=""),"",'OddsRatio_working_3-way'!I258)</f>
        <v>5.6605897919884542</v>
      </c>
      <c r="M259" s="46">
        <f>IF(OR($A259="",$B259="",$C259=""),"",'OddsRatio_working_3-way'!J258)</f>
        <v>1.4523823048656961</v>
      </c>
      <c r="N259" s="47">
        <f t="shared" si="55"/>
        <v>13.750267837062982</v>
      </c>
      <c r="O259" s="48">
        <f t="shared" si="56"/>
        <v>17.979171573323605</v>
      </c>
      <c r="P259" s="48">
        <f t="shared" si="57"/>
        <v>68.27056058961341</v>
      </c>
      <c r="Q259" t="s">
        <v>177</v>
      </c>
      <c r="R259" t="s">
        <v>114</v>
      </c>
      <c r="S259" s="38">
        <v>44440</v>
      </c>
      <c r="T259" s="50">
        <v>100</v>
      </c>
      <c r="U259" s="50">
        <f t="shared" si="58"/>
        <v>85.91549295774648</v>
      </c>
      <c r="V259" s="50">
        <f t="shared" si="59"/>
        <v>81.583793738489874</v>
      </c>
      <c r="W259" s="50">
        <f t="shared" si="60"/>
        <v>30.069930069930074</v>
      </c>
      <c r="X259" s="50">
        <f t="shared" si="61"/>
        <v>88.34627619158006</v>
      </c>
      <c r="Y259" s="50">
        <f t="shared" si="62"/>
        <v>84.014576972323468</v>
      </c>
      <c r="Z259" s="50">
        <f t="shared" si="63"/>
        <v>32.500713303763654</v>
      </c>
      <c r="AA259" s="50">
        <f t="shared" si="64"/>
        <v>-2.43078323383358</v>
      </c>
      <c r="AB259" s="50">
        <f t="shared" si="65"/>
        <v>-2.4307832338335942</v>
      </c>
      <c r="AC259" s="50">
        <f t="shared" si="66"/>
        <v>-2.43078323383358</v>
      </c>
      <c r="AF259">
        <v>1.48</v>
      </c>
      <c r="AG259">
        <v>2.78</v>
      </c>
      <c r="AH259" s="57" t="s">
        <v>426</v>
      </c>
      <c r="AJ259" t="s">
        <v>315</v>
      </c>
    </row>
    <row r="260" spans="1:36" ht="15" x14ac:dyDescent="0.25">
      <c r="A260">
        <v>7.18</v>
      </c>
      <c r="B260">
        <v>4.49</v>
      </c>
      <c r="C260">
        <v>1.51</v>
      </c>
      <c r="D260" s="43">
        <f t="shared" si="54"/>
        <v>2.424457086634213E-2</v>
      </c>
      <c r="E260" s="44">
        <f>IF(OR($A260="",$B260="",$C260=""),"",A260*'MPTO_working_3-way'!$I259)</f>
        <v>7.3540760188203365</v>
      </c>
      <c r="F260" s="45">
        <f>IF(OR($A260="",$B260="",$C260=""),"",B260*'MPTO_working_3-way'!$I259)</f>
        <v>4.598858123189876</v>
      </c>
      <c r="G260" s="46">
        <f>IF(OR($A260="",$B260="",$C260=""),"",C260*'MPTO_working_3-way'!$I259)</f>
        <v>1.5466093020081766</v>
      </c>
      <c r="H260" s="44">
        <f>IF(OR($A260="",$B260="",$C260=""),"",'MPTO_working_3-way'!E259)</f>
        <v>7.6222857173278475</v>
      </c>
      <c r="I260" s="45">
        <f>IF(OR($A260="",$B260="",$C260=""),"",'MPTO_working_3-way'!F259)</f>
        <v>4.6590587988929206</v>
      </c>
      <c r="J260" s="46">
        <f>IF(OR($A260="",$B260="",$C260=""),"",'MPTO_working_3-way'!G259)</f>
        <v>1.5286543225872335</v>
      </c>
      <c r="K260" s="44">
        <f>IF(OR($A260="",$B260="",$C260=""),"",'OddsRatio_working_3-way'!H259)</f>
        <v>7.478451424916309</v>
      </c>
      <c r="L260" s="45">
        <f>IF(OR($A260="",$B260="",$C260=""),"",'OddsRatio_working_3-way'!I259)</f>
        <v>4.6585429567893071</v>
      </c>
      <c r="M260" s="46">
        <f>IF(OR($A260="",$B260="",$C260=""),"",'OddsRatio_working_3-way'!J259)</f>
        <v>1.5346294865222194</v>
      </c>
      <c r="N260" s="47">
        <f t="shared" si="55"/>
        <v>13.597901319497232</v>
      </c>
      <c r="O260" s="48">
        <f t="shared" si="56"/>
        <v>21.744528167926529</v>
      </c>
      <c r="P260" s="48">
        <f t="shared" si="57"/>
        <v>64.657570512576243</v>
      </c>
      <c r="Q260" t="s">
        <v>111</v>
      </c>
      <c r="R260" t="s">
        <v>178</v>
      </c>
      <c r="S260" s="38">
        <v>44440</v>
      </c>
      <c r="T260" s="50">
        <v>100</v>
      </c>
      <c r="U260" s="50">
        <f t="shared" si="58"/>
        <v>86.072423398328695</v>
      </c>
      <c r="V260" s="50">
        <f t="shared" si="59"/>
        <v>77.728285077951</v>
      </c>
      <c r="W260" s="50">
        <f t="shared" si="60"/>
        <v>33.774834437086092</v>
      </c>
      <c r="X260" s="50">
        <f t="shared" si="61"/>
        <v>88.496880484962915</v>
      </c>
      <c r="Y260" s="50">
        <f t="shared" si="62"/>
        <v>80.15274216458522</v>
      </c>
      <c r="Z260" s="50">
        <f t="shared" si="63"/>
        <v>36.199291523720305</v>
      </c>
      <c r="AA260" s="50">
        <f t="shared" si="64"/>
        <v>-2.4244570866342201</v>
      </c>
      <c r="AB260" s="50">
        <f t="shared" si="65"/>
        <v>-2.4244570866342201</v>
      </c>
      <c r="AC260" s="50">
        <f t="shared" si="66"/>
        <v>-2.424457086634213</v>
      </c>
      <c r="AF260">
        <v>1.81</v>
      </c>
      <c r="AG260">
        <v>2.09</v>
      </c>
      <c r="AH260" s="57" t="s">
        <v>419</v>
      </c>
      <c r="AJ260" t="s">
        <v>315</v>
      </c>
    </row>
    <row r="261" spans="1:36" ht="15" x14ac:dyDescent="0.25">
      <c r="A261">
        <v>2.95</v>
      </c>
      <c r="B261">
        <v>3</v>
      </c>
      <c r="C261">
        <v>2.77</v>
      </c>
      <c r="D261" s="43">
        <f t="shared" ref="D261:D324" si="67">IF(OR($A261="",$B261="",$C261=""),"",(1/A261)+(1/B261)+(1/C261)-1)</f>
        <v>3.3327214505700642E-2</v>
      </c>
      <c r="E261" s="44">
        <f>IF(OR($A261="",$B261="",$C261=""),"",A261*'MPTO_working_3-way'!$I260)</f>
        <v>3.0483152827918172</v>
      </c>
      <c r="F261" s="45">
        <f>IF(OR($A261="",$B261="",$C261=""),"",B261*'MPTO_working_3-way'!$I260)</f>
        <v>3.0999816435171019</v>
      </c>
      <c r="G261" s="46">
        <f>IF(OR($A261="",$B261="",$C261=""),"",C261*'MPTO_working_3-way'!$I260)</f>
        <v>2.8623163841807906</v>
      </c>
      <c r="H261" s="44">
        <f>IF(OR($A261="",$B261="",$C261=""),"",'MPTO_working_3-way'!E260)</f>
        <v>3.0499523078837147</v>
      </c>
      <c r="I261" s="45">
        <f>IF(OR($A261="",$B261="",$C261=""),"",'MPTO_working_3-way'!F260)</f>
        <v>3.1034286317122057</v>
      </c>
      <c r="J261" s="46">
        <f>IF(OR($A261="",$B261="",$C261=""),"",'MPTO_working_3-way'!G260)</f>
        <v>2.8579450511016979</v>
      </c>
      <c r="K261" s="44">
        <f>IF(OR($A261="",$B261="",$C261=""),"",'OddsRatio_working_3-way'!H260)</f>
        <v>3.0491977515591202</v>
      </c>
      <c r="L261" s="45">
        <f>IF(OR($A261="",$B261="",$C261=""),"",'OddsRatio_working_3-way'!I260)</f>
        <v>3.1017412836503793</v>
      </c>
      <c r="M261" s="46">
        <f>IF(OR($A261="",$B261="",$C261=""),"",'OddsRatio_working_3-way'!J260)</f>
        <v>2.860041036030585</v>
      </c>
      <c r="N261" s="47">
        <f t="shared" si="55"/>
        <v>32.805005625407105</v>
      </c>
      <c r="O261" s="48">
        <f t="shared" si="56"/>
        <v>32.25825553165032</v>
      </c>
      <c r="P261" s="48">
        <f t="shared" si="57"/>
        <v>34.936738842942589</v>
      </c>
      <c r="Q261" t="s">
        <v>58</v>
      </c>
      <c r="R261" t="s">
        <v>158</v>
      </c>
      <c r="S261" s="38">
        <v>44440</v>
      </c>
      <c r="T261" s="50">
        <v>100</v>
      </c>
      <c r="U261" s="50">
        <f t="shared" si="58"/>
        <v>66.101694915254228</v>
      </c>
      <c r="V261" s="50">
        <f t="shared" si="59"/>
        <v>66.666666666666657</v>
      </c>
      <c r="W261" s="50">
        <f t="shared" si="60"/>
        <v>63.898916967509031</v>
      </c>
      <c r="X261" s="50">
        <f t="shared" si="61"/>
        <v>69.434416365824305</v>
      </c>
      <c r="Y261" s="50">
        <f t="shared" si="62"/>
        <v>69.999388117236734</v>
      </c>
      <c r="Z261" s="50">
        <f t="shared" si="63"/>
        <v>67.231638418079086</v>
      </c>
      <c r="AA261" s="50">
        <f t="shared" si="64"/>
        <v>-3.3327214505700766</v>
      </c>
      <c r="AB261" s="50">
        <f t="shared" si="65"/>
        <v>-3.3327214505700766</v>
      </c>
      <c r="AC261" s="50">
        <f t="shared" si="66"/>
        <v>-3.3327214505700553</v>
      </c>
      <c r="AF261">
        <v>2.86</v>
      </c>
      <c r="AG261">
        <v>1.45</v>
      </c>
      <c r="AH261" s="57" t="s">
        <v>433</v>
      </c>
      <c r="AJ261" t="s">
        <v>412</v>
      </c>
    </row>
    <row r="262" spans="1:36" ht="15" x14ac:dyDescent="0.25">
      <c r="A262">
        <v>3.11</v>
      </c>
      <c r="B262">
        <v>2.87</v>
      </c>
      <c r="C262">
        <v>2.75</v>
      </c>
      <c r="D262" s="43">
        <f t="shared" si="67"/>
        <v>3.3611827745620992E-2</v>
      </c>
      <c r="E262" s="44">
        <f>IF(OR($A262="",$B262="",$C262=""),"",A262*'MPTO_working_3-way'!$I261)</f>
        <v>3.2145327842888811</v>
      </c>
      <c r="F262" s="45">
        <f>IF(OR($A262="",$B262="",$C262=""),"",B262*'MPTO_working_3-way'!$I261)</f>
        <v>2.9664659456299325</v>
      </c>
      <c r="G262" s="46">
        <f>IF(OR($A262="",$B262="",$C262=""),"",C262*'MPTO_working_3-way'!$I261)</f>
        <v>2.842432526300458</v>
      </c>
      <c r="H262" s="44">
        <f>IF(OR($A262="",$B262="",$C262=""),"",'MPTO_working_3-way'!E261)</f>
        <v>3.2222778933135245</v>
      </c>
      <c r="I262" s="45">
        <f>IF(OR($A262="",$B262="",$C262=""),"",'MPTO_working_3-way'!F261)</f>
        <v>2.9653518225629942</v>
      </c>
      <c r="J262" s="46">
        <f>IF(OR($A262="",$B262="",$C262=""),"",'MPTO_working_3-way'!G261)</f>
        <v>2.8374234044869242</v>
      </c>
      <c r="K262" s="44">
        <f>IF(OR($A262="",$B262="",$C262=""),"",'OddsRatio_working_3-way'!H261)</f>
        <v>3.2183475881933292</v>
      </c>
      <c r="L262" s="45">
        <f>IF(OR($A262="",$B262="",$C262=""),"",'OddsRatio_working_3-way'!I261)</f>
        <v>2.9660236919059368</v>
      </c>
      <c r="M262" s="46">
        <f>IF(OR($A262="",$B262="",$C262=""),"",'OddsRatio_working_3-way'!J261)</f>
        <v>2.8398617437622402</v>
      </c>
      <c r="N262" s="47">
        <f t="shared" si="55"/>
        <v>31.108719901303477</v>
      </c>
      <c r="O262" s="48">
        <f t="shared" si="56"/>
        <v>33.710145955767878</v>
      </c>
      <c r="P262" s="48">
        <f t="shared" si="57"/>
        <v>35.181134142928656</v>
      </c>
      <c r="Q262" t="s">
        <v>116</v>
      </c>
      <c r="R262" t="s">
        <v>118</v>
      </c>
      <c r="S262" s="38">
        <v>44440</v>
      </c>
      <c r="T262" s="50">
        <v>100</v>
      </c>
      <c r="U262" s="50">
        <f t="shared" si="58"/>
        <v>67.845659163987136</v>
      </c>
      <c r="V262" s="50">
        <f t="shared" si="59"/>
        <v>65.156794425087099</v>
      </c>
      <c r="W262" s="50">
        <f t="shared" si="60"/>
        <v>63.63636363636364</v>
      </c>
      <c r="X262" s="50">
        <f t="shared" si="61"/>
        <v>71.206841938549246</v>
      </c>
      <c r="Y262" s="50">
        <f t="shared" si="62"/>
        <v>68.517977199649224</v>
      </c>
      <c r="Z262" s="50">
        <f t="shared" si="63"/>
        <v>66.99754641092575</v>
      </c>
      <c r="AA262" s="50">
        <f t="shared" si="64"/>
        <v>-3.3611827745621099</v>
      </c>
      <c r="AB262" s="50">
        <f t="shared" si="65"/>
        <v>-3.3611827745621241</v>
      </c>
      <c r="AC262" s="50">
        <f t="shared" si="66"/>
        <v>-3.3611827745621099</v>
      </c>
      <c r="AF262">
        <v>3.07</v>
      </c>
      <c r="AG262">
        <v>1.39</v>
      </c>
      <c r="AH262" s="57" t="s">
        <v>421</v>
      </c>
      <c r="AJ262" t="s">
        <v>412</v>
      </c>
    </row>
    <row r="263" spans="1:36" ht="15" x14ac:dyDescent="0.25">
      <c r="A263">
        <v>2.04</v>
      </c>
      <c r="B263">
        <v>2.95</v>
      </c>
      <c r="C263">
        <v>4.8499999999999996</v>
      </c>
      <c r="D263" s="43">
        <f t="shared" si="67"/>
        <v>3.5364696289139408E-2</v>
      </c>
      <c r="E263" s="44">
        <f>IF(OR($A263="",$B263="",$C263=""),"",A263*'MPTO_working_3-way'!$I262)</f>
        <v>2.1121439804298445</v>
      </c>
      <c r="F263" s="45">
        <f>IF(OR($A263="",$B263="",$C263=""),"",B263*'MPTO_working_3-way'!$I262)</f>
        <v>3.0543258540529616</v>
      </c>
      <c r="G263" s="46">
        <f>IF(OR($A263="",$B263="",$C263=""),"",C263*'MPTO_working_3-way'!$I262)</f>
        <v>5.021518777002326</v>
      </c>
      <c r="H263" s="44">
        <f>IF(OR($A263="",$B263="",$C263=""),"",'MPTO_working_3-way'!E262)</f>
        <v>2.0902667204579579</v>
      </c>
      <c r="I263" s="45">
        <f>IF(OR($A263="",$B263="",$C263=""),"",'MPTO_working_3-way'!F262)</f>
        <v>3.056283115414419</v>
      </c>
      <c r="J263" s="46">
        <f>IF(OR($A263="",$B263="",$C263=""),"",'MPTO_working_3-way'!G262)</f>
        <v>5.1441034438191018</v>
      </c>
      <c r="K263" s="44">
        <f>IF(OR($A263="",$B263="",$C263=""),"",'OddsRatio_working_3-way'!H262)</f>
        <v>2.099785306003715</v>
      </c>
      <c r="L263" s="45">
        <f>IF(OR($A263="",$B263="",$C263=""),"",'OddsRatio_working_3-way'!I262)</f>
        <v>3.062097448756965</v>
      </c>
      <c r="M263" s="46">
        <f>IF(OR($A263="",$B263="",$C263=""),"",'OddsRatio_working_3-way'!J262)</f>
        <v>5.0713206039560585</v>
      </c>
      <c r="N263" s="47">
        <f t="shared" si="55"/>
        <v>47.345257201475867</v>
      </c>
      <c r="O263" s="48">
        <f t="shared" si="56"/>
        <v>32.740449047800254</v>
      </c>
      <c r="P263" s="48">
        <f t="shared" si="57"/>
        <v>19.914293750723871</v>
      </c>
      <c r="Q263" t="s">
        <v>121</v>
      </c>
      <c r="R263" t="s">
        <v>156</v>
      </c>
      <c r="S263" s="38">
        <v>44440</v>
      </c>
      <c r="T263" s="50">
        <v>100</v>
      </c>
      <c r="U263" s="50">
        <f t="shared" si="58"/>
        <v>50.980392156862742</v>
      </c>
      <c r="V263" s="50">
        <f t="shared" si="59"/>
        <v>66.101694915254228</v>
      </c>
      <c r="W263" s="50">
        <f t="shared" si="60"/>
        <v>79.38144329896906</v>
      </c>
      <c r="X263" s="50">
        <f t="shared" si="61"/>
        <v>54.51686178577669</v>
      </c>
      <c r="Y263" s="50">
        <f t="shared" si="62"/>
        <v>69.638164544168177</v>
      </c>
      <c r="Z263" s="50">
        <f t="shared" si="63"/>
        <v>82.917912927883023</v>
      </c>
      <c r="AA263" s="50">
        <f t="shared" si="64"/>
        <v>-3.5364696289139488</v>
      </c>
      <c r="AB263" s="50">
        <f t="shared" si="65"/>
        <v>-3.5364696289139488</v>
      </c>
      <c r="AC263" s="50">
        <f t="shared" si="66"/>
        <v>-3.536469628913963</v>
      </c>
      <c r="AF263">
        <v>3.06</v>
      </c>
      <c r="AG263">
        <v>1.4</v>
      </c>
      <c r="AH263" s="57" t="s">
        <v>433</v>
      </c>
      <c r="AJ263" t="s">
        <v>412</v>
      </c>
    </row>
    <row r="264" spans="1:36" ht="15" x14ac:dyDescent="0.25">
      <c r="A264">
        <v>2.17</v>
      </c>
      <c r="B264">
        <v>3.45</v>
      </c>
      <c r="C264">
        <v>3.47</v>
      </c>
      <c r="D264" s="43">
        <f t="shared" si="67"/>
        <v>3.8869003591671447E-2</v>
      </c>
      <c r="E264" s="44">
        <f>IF(OR($A264="",$B264="",$C264=""),"",A264*'MPTO_working_3-way'!$I263)</f>
        <v>2.2543457377939271</v>
      </c>
      <c r="F264" s="45">
        <f>IF(OR($A264="",$B264="",$C264=""),"",B264*'MPTO_working_3-way'!$I263)</f>
        <v>3.5840980623912668</v>
      </c>
      <c r="G264" s="46">
        <f>IF(OR($A264="",$B264="",$C264=""),"",C264*'MPTO_working_3-way'!$I263)</f>
        <v>3.6048754424631002</v>
      </c>
      <c r="H264" s="44">
        <f>IF(OR($A264="",$B264="",$C264=""),"",'MPTO_working_3-way'!E263)</f>
        <v>2.2327750187617701</v>
      </c>
      <c r="I264" s="45">
        <f>IF(OR($A264="",$B264="",$C264=""),"",'MPTO_working_3-way'!F263)</f>
        <v>3.6114285224413121</v>
      </c>
      <c r="J264" s="46">
        <f>IF(OR($A264="",$B264="",$C264=""),"",'MPTO_working_3-way'!G263)</f>
        <v>3.6333498914090159</v>
      </c>
      <c r="K264" s="44">
        <f>IF(OR($A264="",$B264="",$C264=""),"",'OddsRatio_working_3-way'!H263)</f>
        <v>2.2416918705471165</v>
      </c>
      <c r="L264" s="45">
        <f>IF(OR($A264="",$B264="",$C264=""),"",'OddsRatio_working_3-way'!I263)</f>
        <v>3.6001240024277226</v>
      </c>
      <c r="M264" s="46">
        <f>IF(OR($A264="",$B264="",$C264=""),"",'OddsRatio_working_3-way'!J263)</f>
        <v>3.6213495044883568</v>
      </c>
      <c r="N264" s="47">
        <f t="shared" si="55"/>
        <v>44.35876818870679</v>
      </c>
      <c r="O264" s="48">
        <f t="shared" si="56"/>
        <v>27.901022309998186</v>
      </c>
      <c r="P264" s="48">
        <f t="shared" si="57"/>
        <v>27.740209501295027</v>
      </c>
      <c r="Q264" t="s">
        <v>124</v>
      </c>
      <c r="R264" t="s">
        <v>168</v>
      </c>
      <c r="S264" s="38">
        <v>44440</v>
      </c>
      <c r="T264" s="50">
        <v>100</v>
      </c>
      <c r="U264" s="50">
        <f t="shared" si="58"/>
        <v>53.917050691244242</v>
      </c>
      <c r="V264" s="50">
        <f t="shared" si="59"/>
        <v>71.014492753623188</v>
      </c>
      <c r="W264" s="50">
        <f t="shared" si="60"/>
        <v>71.181556195965413</v>
      </c>
      <c r="X264" s="50">
        <f t="shared" si="61"/>
        <v>57.803951050411392</v>
      </c>
      <c r="Y264" s="50">
        <f t="shared" si="62"/>
        <v>74.901393112790345</v>
      </c>
      <c r="Z264" s="50">
        <f t="shared" si="63"/>
        <v>75.06845655513257</v>
      </c>
      <c r="AA264" s="50">
        <f t="shared" si="64"/>
        <v>-3.88690035916715</v>
      </c>
      <c r="AB264" s="50">
        <f t="shared" si="65"/>
        <v>-3.8869003591671571</v>
      </c>
      <c r="AC264" s="50">
        <f t="shared" si="66"/>
        <v>-3.8869003591671571</v>
      </c>
      <c r="AF264">
        <v>2.0099999999999998</v>
      </c>
      <c r="AG264">
        <v>1.85</v>
      </c>
      <c r="AH264" s="57" t="s">
        <v>429</v>
      </c>
      <c r="AJ264" t="s">
        <v>316</v>
      </c>
    </row>
    <row r="265" spans="1:36" ht="15" x14ac:dyDescent="0.25">
      <c r="A265">
        <v>2.31</v>
      </c>
      <c r="B265">
        <v>3.67</v>
      </c>
      <c r="C265">
        <v>3</v>
      </c>
      <c r="D265" s="43">
        <f t="shared" si="67"/>
        <v>3.871333026646373E-2</v>
      </c>
      <c r="E265" s="44">
        <f>IF(OR($A265="",$B265="",$C265=""),"",A265*'MPTO_working_3-way'!$I264)</f>
        <v>2.3994277929155312</v>
      </c>
      <c r="F265" s="45">
        <f>IF(OR($A265="",$B265="",$C265=""),"",B265*'MPTO_working_3-way'!$I264)</f>
        <v>3.812077922077922</v>
      </c>
      <c r="G265" s="46">
        <f>IF(OR($A265="",$B265="",$C265=""),"",C265*'MPTO_working_3-way'!$I264)</f>
        <v>3.1161399907993914</v>
      </c>
      <c r="H265" s="44">
        <f>IF(OR($A265="",$B265="",$C265=""),"",'MPTO_working_3-way'!E264)</f>
        <v>2.3809751165533894</v>
      </c>
      <c r="I265" s="45">
        <f>IF(OR($A265="",$B265="",$C265=""),"",'MPTO_working_3-way'!F264)</f>
        <v>3.8524493320003632</v>
      </c>
      <c r="J265" s="46">
        <f>IF(OR($A265="",$B265="",$C265=""),"",'MPTO_working_3-way'!G264)</f>
        <v>3.1208172280508006</v>
      </c>
      <c r="K265" s="44">
        <f>IF(OR($A265="",$B265="",$C265=""),"",'OddsRatio_working_3-way'!H264)</f>
        <v>2.3891331513976302</v>
      </c>
      <c r="L265" s="45">
        <f>IF(OR($A265="",$B265="",$C265=""),"",'OddsRatio_working_3-way'!I264)</f>
        <v>3.8312866520852453</v>
      </c>
      <c r="M265" s="46">
        <f>IF(OR($A265="",$B265="",$C265=""),"",'OddsRatio_working_3-way'!J264)</f>
        <v>3.1208139715994347</v>
      </c>
      <c r="N265" s="47">
        <f t="shared" si="55"/>
        <v>41.67660318649996</v>
      </c>
      <c r="O265" s="48">
        <f t="shared" si="56"/>
        <v>26.232412359895068</v>
      </c>
      <c r="P265" s="48">
        <f t="shared" si="57"/>
        <v>32.090984453604968</v>
      </c>
      <c r="Q265" t="s">
        <v>130</v>
      </c>
      <c r="R265" t="s">
        <v>127</v>
      </c>
      <c r="S265" s="38">
        <v>44440</v>
      </c>
      <c r="T265" s="50">
        <v>100</v>
      </c>
      <c r="U265" s="50">
        <f t="shared" si="58"/>
        <v>56.709956709956707</v>
      </c>
      <c r="V265" s="50">
        <f t="shared" si="59"/>
        <v>72.752043596730246</v>
      </c>
      <c r="W265" s="50">
        <f t="shared" si="60"/>
        <v>66.666666666666657</v>
      </c>
      <c r="X265" s="50">
        <f t="shared" si="61"/>
        <v>60.581289736603082</v>
      </c>
      <c r="Y265" s="50">
        <f t="shared" si="62"/>
        <v>76.623376623376615</v>
      </c>
      <c r="Z265" s="50">
        <f t="shared" si="63"/>
        <v>70.537999693313054</v>
      </c>
      <c r="AA265" s="50">
        <f t="shared" si="64"/>
        <v>-3.8713330266463757</v>
      </c>
      <c r="AB265" s="50">
        <f t="shared" si="65"/>
        <v>-3.8713330266463686</v>
      </c>
      <c r="AC265" s="50">
        <f t="shared" si="66"/>
        <v>-3.871333026646397</v>
      </c>
      <c r="AF265">
        <v>1.78</v>
      </c>
      <c r="AG265">
        <v>2.08</v>
      </c>
      <c r="AH265" s="57" t="s">
        <v>431</v>
      </c>
      <c r="AJ265" t="s">
        <v>316</v>
      </c>
    </row>
    <row r="266" spans="1:36" ht="15" x14ac:dyDescent="0.25">
      <c r="A266">
        <v>2.99</v>
      </c>
      <c r="B266">
        <v>3.48</v>
      </c>
      <c r="C266">
        <v>2.4</v>
      </c>
      <c r="D266" s="43">
        <f t="shared" si="67"/>
        <v>3.8471149040864239E-2</v>
      </c>
      <c r="E266" s="44">
        <f>IF(OR($A266="",$B266="",$C266=""),"",A266*'MPTO_working_3-way'!$I265)</f>
        <v>3.1050287356321844</v>
      </c>
      <c r="F266" s="45">
        <f>IF(OR($A266="",$B266="",$C266=""),"",B266*'MPTO_working_3-way'!$I265)</f>
        <v>3.6138795986622076</v>
      </c>
      <c r="G266" s="46">
        <f>IF(OR($A266="",$B266="",$C266=""),"",C266*'MPTO_working_3-way'!$I265)</f>
        <v>2.492330757698074</v>
      </c>
      <c r="H266" s="44">
        <f>IF(OR($A266="",$B266="",$C266=""),"",'MPTO_working_3-way'!E265)</f>
        <v>3.1092164108489304</v>
      </c>
      <c r="I266" s="45">
        <f>IF(OR($A266="",$B266="",$C266=""),"",'MPTO_working_3-way'!F265)</f>
        <v>3.6425545818406713</v>
      </c>
      <c r="J266" s="46">
        <f>IF(OR($A266="",$B266="",$C266=""),"",'MPTO_working_3-way'!G265)</f>
        <v>2.4762101188304166</v>
      </c>
      <c r="K266" s="44">
        <f>IF(OR($A266="",$B266="",$C266=""),"",'OddsRatio_working_3-way'!H265)</f>
        <v>3.1086155926890382</v>
      </c>
      <c r="L266" s="45">
        <f>IF(OR($A266="",$B266="",$C266=""),"",'OddsRatio_working_3-way'!I265)</f>
        <v>3.6278224471702591</v>
      </c>
      <c r="M266" s="46">
        <f>IF(OR($A266="",$B266="",$C266=""),"",'OddsRatio_working_3-way'!J265)</f>
        <v>2.4834481556606298</v>
      </c>
      <c r="N266" s="47">
        <f t="shared" si="55"/>
        <v>32.205821109620096</v>
      </c>
      <c r="O266" s="48">
        <f t="shared" si="56"/>
        <v>27.671093424644855</v>
      </c>
      <c r="P266" s="48">
        <f t="shared" si="57"/>
        <v>40.123085465735045</v>
      </c>
      <c r="Q266" t="s">
        <v>165</v>
      </c>
      <c r="R266" t="s">
        <v>125</v>
      </c>
      <c r="S266" s="38">
        <v>44440</v>
      </c>
      <c r="T266" s="50">
        <v>100</v>
      </c>
      <c r="U266" s="50">
        <f t="shared" si="58"/>
        <v>66.555183946488299</v>
      </c>
      <c r="V266" s="50">
        <f t="shared" si="59"/>
        <v>71.264367816091948</v>
      </c>
      <c r="W266" s="50">
        <f t="shared" si="60"/>
        <v>58.333333333333336</v>
      </c>
      <c r="X266" s="50">
        <f t="shared" si="61"/>
        <v>70.402298850574724</v>
      </c>
      <c r="Y266" s="50">
        <f t="shared" si="62"/>
        <v>75.111482720178373</v>
      </c>
      <c r="Z266" s="50">
        <f t="shared" si="63"/>
        <v>62.180448237419753</v>
      </c>
      <c r="AA266" s="50">
        <f t="shared" si="64"/>
        <v>-3.8471149040864248</v>
      </c>
      <c r="AB266" s="50">
        <f t="shared" si="65"/>
        <v>-3.8471149040864248</v>
      </c>
      <c r="AC266" s="50">
        <f t="shared" si="66"/>
        <v>-3.8471149040864177</v>
      </c>
      <c r="AF266">
        <v>2.0699999999999998</v>
      </c>
      <c r="AG266">
        <v>1.81</v>
      </c>
      <c r="AH266" s="57" t="s">
        <v>427</v>
      </c>
      <c r="AJ266" t="s">
        <v>316</v>
      </c>
    </row>
    <row r="267" spans="1:36" ht="15" x14ac:dyDescent="0.25">
      <c r="A267">
        <v>1.31</v>
      </c>
      <c r="B267">
        <v>5.39</v>
      </c>
      <c r="C267">
        <v>10.220000000000001</v>
      </c>
      <c r="D267" s="43">
        <f t="shared" si="67"/>
        <v>4.6734893704613256E-2</v>
      </c>
      <c r="E267" s="44">
        <f>IF(OR($A267="",$B267="",$C267=""),"",A267*'MPTO_working_3-way'!$I266)</f>
        <v>1.3712227107530435</v>
      </c>
      <c r="F267" s="45">
        <f>IF(OR($A267="",$B267="",$C267=""),"",B267*'MPTO_working_3-way'!$I266)</f>
        <v>5.6419010770678648</v>
      </c>
      <c r="G267" s="46">
        <f>IF(OR($A267="",$B267="",$C267=""),"",C267*'MPTO_working_3-way'!$I266)</f>
        <v>10.697630613661149</v>
      </c>
      <c r="H267" s="44">
        <f>IF(OR($A267="",$B267="",$C267=""),"",'MPTO_working_3-way'!E266)</f>
        <v>1.3372908571125641</v>
      </c>
      <c r="I267" s="45">
        <f>IF(OR($A267="",$B267="",$C267=""),"",'MPTO_working_3-way'!F266)</f>
        <v>5.8840676603981636</v>
      </c>
      <c r="J267" s="46">
        <f>IF(OR($A267="",$B267="",$C267=""),"",'MPTO_working_3-way'!G266)</f>
        <v>12.155237914817118</v>
      </c>
      <c r="K267" s="44">
        <f>IF(OR($A267="",$B267="",$C267=""),"",'OddsRatio_working_3-way'!H266)</f>
        <v>1.3468463621642786</v>
      </c>
      <c r="L267" s="45">
        <f>IF(OR($A267="",$B267="",$C267=""),"",'OddsRatio_working_3-way'!I266)</f>
        <v>5.9117920319392985</v>
      </c>
      <c r="M267" s="46">
        <f>IF(OR($A267="",$B267="",$C267=""),"",'OddsRatio_working_3-way'!J266)</f>
        <v>11.31588212630532</v>
      </c>
      <c r="N267" s="47">
        <f t="shared" si="55"/>
        <v>72.92761359318672</v>
      </c>
      <c r="O267" s="48">
        <f t="shared" si="56"/>
        <v>17.724522042128875</v>
      </c>
      <c r="P267" s="48">
        <f t="shared" si="57"/>
        <v>9.3478643646844031</v>
      </c>
      <c r="Q267" t="s">
        <v>129</v>
      </c>
      <c r="R267" t="s">
        <v>64</v>
      </c>
      <c r="S267" s="38">
        <v>44440</v>
      </c>
      <c r="T267" s="50">
        <v>100</v>
      </c>
      <c r="U267" s="50">
        <f t="shared" si="58"/>
        <v>23.664122137404579</v>
      </c>
      <c r="V267" s="50">
        <f t="shared" si="59"/>
        <v>81.447124304267163</v>
      </c>
      <c r="W267" s="50">
        <f t="shared" si="60"/>
        <v>90.215264187866936</v>
      </c>
      <c r="X267" s="50">
        <f t="shared" si="61"/>
        <v>28.337611507865912</v>
      </c>
      <c r="Y267" s="50">
        <f t="shared" si="62"/>
        <v>86.120613674728489</v>
      </c>
      <c r="Z267" s="50">
        <f t="shared" si="63"/>
        <v>94.888753558328247</v>
      </c>
      <c r="AA267" s="50">
        <f t="shared" si="64"/>
        <v>-4.6734893704613327</v>
      </c>
      <c r="AB267" s="50">
        <f t="shared" si="65"/>
        <v>-4.6734893704613256</v>
      </c>
      <c r="AC267" s="50">
        <f t="shared" si="66"/>
        <v>-4.6734893704613114</v>
      </c>
      <c r="AF267">
        <v>1.68</v>
      </c>
      <c r="AG267">
        <v>2.23</v>
      </c>
      <c r="AH267" s="67" t="s">
        <v>435</v>
      </c>
      <c r="AJ267" t="s">
        <v>316</v>
      </c>
    </row>
    <row r="268" spans="1:36" ht="15" x14ac:dyDescent="0.25">
      <c r="A268">
        <v>2.81</v>
      </c>
      <c r="B268">
        <v>3.51</v>
      </c>
      <c r="C268">
        <v>2.5099999999999998</v>
      </c>
      <c r="D268" s="43">
        <f t="shared" si="67"/>
        <v>3.9178545523273378E-2</v>
      </c>
      <c r="E268" s="44">
        <f>IF(OR($A268="",$B268="",$C268=""),"",A268*'MPTO_working_3-way'!$I267)</f>
        <v>2.920091712920398</v>
      </c>
      <c r="F268" s="45">
        <f>IF(OR($A268="",$B268="",$C268=""),"",B268*'MPTO_working_3-way'!$I267)</f>
        <v>3.6475166947866895</v>
      </c>
      <c r="G268" s="46">
        <f>IF(OR($A268="",$B268="",$C268=""),"",C268*'MPTO_working_3-way'!$I267)</f>
        <v>2.6083381492634161</v>
      </c>
      <c r="H268" s="44">
        <f>IF(OR($A268="",$B268="",$C268=""),"",'MPTO_working_3-way'!E267)</f>
        <v>2.917047588565151</v>
      </c>
      <c r="I268" s="45">
        <f>IF(OR($A268="",$B268="",$C268=""),"",'MPTO_working_3-way'!F267)</f>
        <v>3.6786240747054109</v>
      </c>
      <c r="J268" s="46">
        <f>IF(OR($A268="",$B268="",$C268=""),"",'MPTO_working_3-way'!G267)</f>
        <v>2.5950646172256486</v>
      </c>
      <c r="K268" s="44">
        <f>IF(OR($A268="",$B268="",$C268=""),"",'OddsRatio_working_3-way'!H267)</f>
        <v>2.9195762154288385</v>
      </c>
      <c r="L268" s="45">
        <f>IF(OR($A268="",$B268="",$C268=""),"",'OddsRatio_working_3-way'!I267)</f>
        <v>3.6619537573073955</v>
      </c>
      <c r="M268" s="46">
        <f>IF(OR($A268="",$B268="",$C268=""),"",'OddsRatio_working_3-way'!J267)</f>
        <v>2.6014144117666</v>
      </c>
      <c r="N268" s="47">
        <f t="shared" si="55"/>
        <v>34.245499741509661</v>
      </c>
      <c r="O268" s="48">
        <f t="shared" si="56"/>
        <v>27.41591289847355</v>
      </c>
      <c r="P268" s="48">
        <f t="shared" si="57"/>
        <v>38.338587360016788</v>
      </c>
      <c r="Q268" t="s">
        <v>376</v>
      </c>
      <c r="R268" t="s">
        <v>377</v>
      </c>
      <c r="S268" s="38">
        <v>44470</v>
      </c>
      <c r="T268" s="50">
        <v>100</v>
      </c>
      <c r="U268" s="50">
        <f t="shared" si="58"/>
        <v>64.412811387900362</v>
      </c>
      <c r="V268" s="50">
        <f t="shared" si="59"/>
        <v>71.509971509971507</v>
      </c>
      <c r="W268" s="50">
        <f t="shared" si="60"/>
        <v>60.15936254980079</v>
      </c>
      <c r="X268" s="50">
        <f t="shared" si="61"/>
        <v>68.330665940227703</v>
      </c>
      <c r="Y268" s="50">
        <f t="shared" si="62"/>
        <v>75.427826062298848</v>
      </c>
      <c r="Z268" s="50">
        <f t="shared" si="63"/>
        <v>64.077217102128131</v>
      </c>
      <c r="AA268" s="50">
        <f t="shared" si="64"/>
        <v>-3.9178545523273414</v>
      </c>
      <c r="AB268" s="50">
        <f t="shared" si="65"/>
        <v>-3.9178545523273414</v>
      </c>
      <c r="AC268" s="50">
        <f t="shared" si="66"/>
        <v>-3.9178545523273414</v>
      </c>
      <c r="AF268">
        <v>1.61</v>
      </c>
      <c r="AG268">
        <v>2.36</v>
      </c>
      <c r="AH268" s="57" t="s">
        <v>424</v>
      </c>
      <c r="AJ268" t="s">
        <v>413</v>
      </c>
    </row>
    <row r="269" spans="1:36" ht="15" x14ac:dyDescent="0.25">
      <c r="A269">
        <v>3.05</v>
      </c>
      <c r="B269">
        <v>3.92</v>
      </c>
      <c r="C269">
        <v>2.19</v>
      </c>
      <c r="D269" s="43">
        <f t="shared" si="67"/>
        <v>3.9591897841553036E-2</v>
      </c>
      <c r="E269" s="44">
        <f>IF(OR($A269="",$B269="",$C269=""),"",A269*'MPTO_working_3-way'!$I268)</f>
        <v>3.1707552884167365</v>
      </c>
      <c r="F269" s="45">
        <f>IF(OR($A269="",$B269="",$C269=""),"",B269*'MPTO_working_3-way'!$I268)</f>
        <v>4.075200239538888</v>
      </c>
      <c r="G269" s="46">
        <f>IF(OR($A269="",$B269="",$C269=""),"",C269*'MPTO_working_3-way'!$I268)</f>
        <v>2.2767062562730009</v>
      </c>
      <c r="H269" s="44">
        <f>IF(OR($A269="",$B269="",$C269=""),"",'MPTO_working_3-way'!E268)</f>
        <v>3.1779167512887501</v>
      </c>
      <c r="I269" s="45">
        <f>IF(OR($A269="",$B269="",$C269=""),"",'MPTO_working_3-way'!F268)</f>
        <v>4.1338586157972079</v>
      </c>
      <c r="J269" s="46">
        <f>IF(OR($A269="",$B269="",$C269=""),"",'MPTO_working_3-way'!G268)</f>
        <v>2.2551793872989094</v>
      </c>
      <c r="K269" s="44">
        <f>IF(OR($A269="",$B269="",$C269=""),"",'OddsRatio_working_3-way'!H268)</f>
        <v>3.1782183399911954</v>
      </c>
      <c r="L269" s="45">
        <f>IF(OR($A269="",$B269="",$C269=""),"",'OddsRatio_working_3-way'!I268)</f>
        <v>4.1026329525728249</v>
      </c>
      <c r="M269" s="46">
        <f>IF(OR($A269="",$B269="",$C269=""),"",'OddsRatio_working_3-way'!J268)</f>
        <v>2.2644291827265968</v>
      </c>
      <c r="N269" s="47">
        <f t="shared" si="55"/>
        <v>31.538226985007512</v>
      </c>
      <c r="O269" s="48">
        <f t="shared" si="56"/>
        <v>24.538671506192067</v>
      </c>
      <c r="P269" s="48">
        <f t="shared" si="57"/>
        <v>43.923101508800414</v>
      </c>
      <c r="Q269" t="s">
        <v>378</v>
      </c>
      <c r="R269" t="s">
        <v>379</v>
      </c>
      <c r="S269" s="38">
        <v>44470</v>
      </c>
      <c r="T269" s="50">
        <v>100</v>
      </c>
      <c r="U269" s="50">
        <f t="shared" si="58"/>
        <v>67.21311475409837</v>
      </c>
      <c r="V269" s="50">
        <f t="shared" si="59"/>
        <v>74.489795918367349</v>
      </c>
      <c r="W269" s="50">
        <f t="shared" si="60"/>
        <v>54.337899543379002</v>
      </c>
      <c r="X269" s="50">
        <f t="shared" si="61"/>
        <v>71.172304538253655</v>
      </c>
      <c r="Y269" s="50">
        <f t="shared" si="62"/>
        <v>78.448985702522663</v>
      </c>
      <c r="Z269" s="50">
        <f t="shared" si="63"/>
        <v>58.297089327534302</v>
      </c>
      <c r="AA269" s="50">
        <f t="shared" si="64"/>
        <v>-3.959189784155285</v>
      </c>
      <c r="AB269" s="50">
        <f t="shared" si="65"/>
        <v>-3.9591897841553134</v>
      </c>
      <c r="AC269" s="50">
        <f t="shared" si="66"/>
        <v>-3.9591897841552992</v>
      </c>
      <c r="AF269">
        <v>1.58</v>
      </c>
      <c r="AG269">
        <v>2.44</v>
      </c>
      <c r="AH269" s="57" t="s">
        <v>421</v>
      </c>
      <c r="AJ269" t="s">
        <v>413</v>
      </c>
    </row>
    <row r="270" spans="1:36" ht="15" x14ac:dyDescent="0.25">
      <c r="A270">
        <v>3.68</v>
      </c>
      <c r="B270">
        <v>3.92</v>
      </c>
      <c r="C270">
        <v>1.94</v>
      </c>
      <c r="D270" s="43">
        <f t="shared" si="67"/>
        <v>4.2305088776882549E-2</v>
      </c>
      <c r="E270" s="44">
        <f>IF(OR($A270="",$B270="",$C270=""),"",A270*'MPTO_working_3-way'!$I269)</f>
        <v>3.835682726698928</v>
      </c>
      <c r="F270" s="45">
        <f>IF(OR($A270="",$B270="",$C270=""),"",B270*'MPTO_working_3-way'!$I269)</f>
        <v>4.0858359480053794</v>
      </c>
      <c r="G270" s="46">
        <f>IF(OR($A270="",$B270="",$C270=""),"",C270*'MPTO_working_3-way'!$I269)</f>
        <v>2.0220718722271522</v>
      </c>
      <c r="H270" s="44">
        <f>IF(OR($A270="",$B270="",$C270=""),"",'MPTO_working_3-way'!E269)</f>
        <v>3.8814235330319327</v>
      </c>
      <c r="I270" s="45">
        <f>IF(OR($A270="",$B270="",$C270=""),"",'MPTO_working_3-way'!F269)</f>
        <v>4.1493716610100879</v>
      </c>
      <c r="J270" s="46">
        <f>IF(OR($A270="",$B270="",$C270=""),"",'MPTO_working_3-way'!G269)</f>
        <v>1.9945659197720549</v>
      </c>
      <c r="K270" s="44">
        <f>IF(OR($A270="",$B270="",$C270=""),"",'OddsRatio_working_3-way'!H269)</f>
        <v>3.8656382369589894</v>
      </c>
      <c r="L270" s="45">
        <f>IF(OR($A270="",$B270="",$C270=""),"",'OddsRatio_working_3-way'!I269)</f>
        <v>4.1222625566866595</v>
      </c>
      <c r="M270" s="46">
        <f>IF(OR($A270="",$B270="",$C270=""),"",'OddsRatio_working_3-way'!J269)</f>
        <v>2.0051119189333764</v>
      </c>
      <c r="N270" s="47">
        <f t="shared" si="55"/>
        <v>26.070978004497825</v>
      </c>
      <c r="O270" s="48">
        <f t="shared" si="56"/>
        <v>24.474795677691841</v>
      </c>
      <c r="P270" s="48">
        <f t="shared" si="57"/>
        <v>49.45422631781031</v>
      </c>
      <c r="Q270" t="s">
        <v>380</v>
      </c>
      <c r="R270" t="s">
        <v>381</v>
      </c>
      <c r="S270" s="38">
        <v>44470</v>
      </c>
      <c r="T270" s="50">
        <v>100</v>
      </c>
      <c r="U270" s="50">
        <f t="shared" si="58"/>
        <v>72.826086956521735</v>
      </c>
      <c r="V270" s="50">
        <f t="shared" si="59"/>
        <v>74.489795918367349</v>
      </c>
      <c r="W270" s="50">
        <f t="shared" si="60"/>
        <v>48.453608247422686</v>
      </c>
      <c r="X270" s="50">
        <f t="shared" si="61"/>
        <v>77.056595834209986</v>
      </c>
      <c r="Y270" s="50">
        <f t="shared" si="62"/>
        <v>78.720304796055586</v>
      </c>
      <c r="Z270" s="50">
        <f t="shared" si="63"/>
        <v>52.684117125110916</v>
      </c>
      <c r="AA270" s="50">
        <f t="shared" si="64"/>
        <v>-4.2305088776882513</v>
      </c>
      <c r="AB270" s="50">
        <f t="shared" si="65"/>
        <v>-4.2305088776882371</v>
      </c>
      <c r="AC270" s="50">
        <f t="shared" si="66"/>
        <v>-4.23050887768823</v>
      </c>
      <c r="AF270">
        <v>1.66</v>
      </c>
      <c r="AG270">
        <v>2.27</v>
      </c>
      <c r="AH270" s="57" t="s">
        <v>427</v>
      </c>
      <c r="AJ270" t="s">
        <v>413</v>
      </c>
    </row>
    <row r="271" spans="1:36" ht="15" x14ac:dyDescent="0.25">
      <c r="A271">
        <v>5.94</v>
      </c>
      <c r="B271">
        <v>4.24</v>
      </c>
      <c r="C271">
        <v>1.56</v>
      </c>
      <c r="D271" s="43">
        <f t="shared" si="67"/>
        <v>4.5224865979582862E-2</v>
      </c>
      <c r="E271" s="44">
        <f>IF(OR($A271="",$B271="",$C271=""),"",A271*'MPTO_working_3-way'!$I270)</f>
        <v>6.2086357039187225</v>
      </c>
      <c r="F271" s="45">
        <f>IF(OR($A271="",$B271="",$C271=""),"",B271*'MPTO_working_3-way'!$I270)</f>
        <v>4.4317534317534317</v>
      </c>
      <c r="G271" s="46">
        <f>IF(OR($A271="",$B271="",$C271=""),"",C271*'MPTO_working_3-way'!$I270)</f>
        <v>1.6305507909281494</v>
      </c>
      <c r="H271" s="44">
        <f>IF(OR($A271="",$B271="",$C271=""),"",'MPTO_working_3-way'!E270)</f>
        <v>6.5242121036606413</v>
      </c>
      <c r="I271" s="45">
        <f>IF(OR($A271="",$B271="",$C271=""),"",'MPTO_working_3-way'!F270)</f>
        <v>4.5295167966473109</v>
      </c>
      <c r="J271" s="46">
        <f>IF(OR($A271="",$B271="",$C271=""),"",'MPTO_working_3-way'!G270)</f>
        <v>1.597569940966064</v>
      </c>
      <c r="K271" s="44">
        <f>IF(OR($A271="",$B271="",$C271=""),"",'OddsRatio_working_3-way'!H270)</f>
        <v>6.3672983733740205</v>
      </c>
      <c r="L271" s="45">
        <f>IF(OR($A271="",$B271="",$C271=""),"",'OddsRatio_working_3-way'!I270)</f>
        <v>4.5202523744396421</v>
      </c>
      <c r="M271" s="46">
        <f>IF(OR($A271="",$B271="",$C271=""),"",'OddsRatio_working_3-way'!J270)</f>
        <v>1.6084386820019134</v>
      </c>
      <c r="N271" s="47">
        <f t="shared" si="55"/>
        <v>16.106598094792822</v>
      </c>
      <c r="O271" s="48">
        <f t="shared" si="56"/>
        <v>22.564432236572966</v>
      </c>
      <c r="P271" s="48">
        <f t="shared" si="57"/>
        <v>61.328969668634215</v>
      </c>
      <c r="Q271" t="s">
        <v>382</v>
      </c>
      <c r="R271" t="s">
        <v>383</v>
      </c>
      <c r="S271" s="38">
        <v>44470</v>
      </c>
      <c r="T271" s="50">
        <v>100</v>
      </c>
      <c r="U271" s="50">
        <f t="shared" si="58"/>
        <v>83.164983164983155</v>
      </c>
      <c r="V271" s="50">
        <f t="shared" si="59"/>
        <v>76.415094339622627</v>
      </c>
      <c r="W271" s="50">
        <f t="shared" si="60"/>
        <v>35.897435897435898</v>
      </c>
      <c r="X271" s="50">
        <f t="shared" si="61"/>
        <v>87.687469762941447</v>
      </c>
      <c r="Y271" s="50">
        <f t="shared" si="62"/>
        <v>80.937580937580933</v>
      </c>
      <c r="Z271" s="50">
        <f t="shared" si="63"/>
        <v>40.419922495394189</v>
      </c>
      <c r="AA271" s="50">
        <f t="shared" si="64"/>
        <v>-4.5224865979582916</v>
      </c>
      <c r="AB271" s="50">
        <f t="shared" si="65"/>
        <v>-4.5224865979583058</v>
      </c>
      <c r="AC271" s="50">
        <f t="shared" si="66"/>
        <v>-4.5224865979582916</v>
      </c>
      <c r="AF271">
        <v>1.72</v>
      </c>
      <c r="AG271">
        <v>2.16</v>
      </c>
      <c r="AH271" s="57" t="s">
        <v>428</v>
      </c>
      <c r="AJ271" t="s">
        <v>413</v>
      </c>
    </row>
    <row r="272" spans="1:36" ht="15" x14ac:dyDescent="0.25">
      <c r="A272">
        <v>3.37</v>
      </c>
      <c r="B272">
        <v>3.56</v>
      </c>
      <c r="C272">
        <v>2.25</v>
      </c>
      <c r="D272" s="43">
        <f t="shared" si="67"/>
        <v>2.2079225893449239E-2</v>
      </c>
      <c r="E272" s="44">
        <f>IF(OR($A272="",$B272="",$C272=""),"",A272*'MPTO_working_3-way'!$I271)</f>
        <v>3.4444069912609239</v>
      </c>
      <c r="F272" s="45">
        <f>IF(OR($A272="",$B272="",$C272=""),"",B272*'MPTO_working_3-way'!$I271)</f>
        <v>3.6386020441806792</v>
      </c>
      <c r="G272" s="46">
        <f>IF(OR($A272="",$B272="",$C272=""),"",C272*'MPTO_working_3-way'!$I271)</f>
        <v>2.2996782582602608</v>
      </c>
      <c r="H272" s="44">
        <f>IF(OR($A272="",$B272="",$C272=""),"",'MPTO_working_3-way'!E271)</f>
        <v>3.455709652641461</v>
      </c>
      <c r="I272" s="45">
        <f>IF(OR($A272="",$B272="",$C272=""),"",'MPTO_working_3-way'!F271)</f>
        <v>3.655784032684017</v>
      </c>
      <c r="J272" s="46">
        <f>IF(OR($A272="",$B272="",$C272=""),"",'MPTO_working_3-way'!G271)</f>
        <v>2.2878860649346247</v>
      </c>
      <c r="K272" s="44">
        <f>IF(OR($A272="",$B272="",$C272=""),"",'OddsRatio_working_3-way'!H271)</f>
        <v>3.4513571475171512</v>
      </c>
      <c r="L272" s="45">
        <f>IF(OR($A272="",$B272="",$C272=""),"",'OddsRatio_working_3-way'!I271)</f>
        <v>3.6478794504826602</v>
      </c>
      <c r="M272" s="46">
        <f>IF(OR($A272="",$B272="",$C272=""),"",'OddsRatio_working_3-way'!J271)</f>
        <v>2.2929098879309868</v>
      </c>
      <c r="N272" s="47">
        <f t="shared" si="55"/>
        <v>29.03257375034886</v>
      </c>
      <c r="O272" s="48">
        <f t="shared" si="56"/>
        <v>27.483082454684176</v>
      </c>
      <c r="P272" s="48">
        <f t="shared" si="57"/>
        <v>43.484343794966961</v>
      </c>
      <c r="Q272" t="s">
        <v>384</v>
      </c>
      <c r="R272" t="s">
        <v>385</v>
      </c>
      <c r="S272" s="38">
        <v>44470</v>
      </c>
      <c r="T272" s="50">
        <v>100</v>
      </c>
      <c r="U272" s="50">
        <f t="shared" si="58"/>
        <v>70.326409495548958</v>
      </c>
      <c r="V272" s="50">
        <f t="shared" si="59"/>
        <v>71.910112359550567</v>
      </c>
      <c r="W272" s="50">
        <f t="shared" si="60"/>
        <v>55.55555555555555</v>
      </c>
      <c r="X272" s="50">
        <f t="shared" si="61"/>
        <v>72.534332084893876</v>
      </c>
      <c r="Y272" s="50">
        <f t="shared" si="62"/>
        <v>74.118034948895485</v>
      </c>
      <c r="Z272" s="50">
        <f t="shared" si="63"/>
        <v>57.763478144900482</v>
      </c>
      <c r="AA272" s="50">
        <f t="shared" si="64"/>
        <v>-2.2079225893449177</v>
      </c>
      <c r="AB272" s="50">
        <f t="shared" si="65"/>
        <v>-2.2079225893449177</v>
      </c>
      <c r="AC272" s="50">
        <f t="shared" si="66"/>
        <v>-2.2079225893449319</v>
      </c>
      <c r="AF272">
        <v>1.83</v>
      </c>
      <c r="AG272">
        <v>2.0699999999999998</v>
      </c>
      <c r="AH272" s="57" t="s">
        <v>425</v>
      </c>
      <c r="AJ272" t="s">
        <v>410</v>
      </c>
    </row>
    <row r="273" spans="1:36" ht="15" x14ac:dyDescent="0.25">
      <c r="A273">
        <v>4.26</v>
      </c>
      <c r="B273">
        <v>3.73</v>
      </c>
      <c r="C273">
        <v>1.92</v>
      </c>
      <c r="D273" s="43">
        <f t="shared" si="67"/>
        <v>2.3671632116200492E-2</v>
      </c>
      <c r="E273" s="44">
        <f>IF(OR($A273="",$B273="",$C273=""),"",A273*'MPTO_working_3-way'!$I272)</f>
        <v>4.3608411528150137</v>
      </c>
      <c r="F273" s="45">
        <f>IF(OR($A273="",$B273="",$C273=""),"",B273*'MPTO_working_3-way'!$I272)</f>
        <v>3.8182951877934279</v>
      </c>
      <c r="G273" s="46">
        <f>IF(OR($A273="",$B273="",$C273=""),"",C273*'MPTO_working_3-way'!$I272)</f>
        <v>1.9654495336631048</v>
      </c>
      <c r="H273" s="44">
        <f>IF(OR($A273="",$B273="",$C273=""),"",'MPTO_working_3-way'!E272)</f>
        <v>4.4081751548070827</v>
      </c>
      <c r="I273" s="45">
        <f>IF(OR($A273="",$B273="",$C273=""),"",'MPTO_working_3-way'!F272)</f>
        <v>3.8431093540419372</v>
      </c>
      <c r="J273" s="46">
        <f>IF(OR($A273="",$B273="",$C273=""),"",'MPTO_working_3-way'!G272)</f>
        <v>1.9495351545446273</v>
      </c>
      <c r="K273" s="44">
        <f>IF(OR($A273="",$B273="",$C273=""),"",'OddsRatio_working_3-way'!H272)</f>
        <v>4.3864502635011284</v>
      </c>
      <c r="L273" s="45">
        <f>IF(OR($A273="",$B273="",$C273=""),"",'OddsRatio_working_3-way'!I272)</f>
        <v>3.8358923985760978</v>
      </c>
      <c r="M273" s="46">
        <f>IF(OR($A273="",$B273="",$C273=""),"",'OddsRatio_working_3-way'!J272)</f>
        <v>1.9556853504359011</v>
      </c>
      <c r="N273" s="47">
        <f t="shared" si="55"/>
        <v>22.931355785671741</v>
      </c>
      <c r="O273" s="48">
        <f t="shared" si="56"/>
        <v>26.189698564869069</v>
      </c>
      <c r="P273" s="48">
        <f t="shared" si="57"/>
        <v>50.878945649459183</v>
      </c>
      <c r="Q273" t="s">
        <v>386</v>
      </c>
      <c r="R273" t="s">
        <v>387</v>
      </c>
      <c r="S273" s="38">
        <v>44470</v>
      </c>
      <c r="T273" s="50">
        <v>100</v>
      </c>
      <c r="U273" s="50">
        <f t="shared" si="58"/>
        <v>76.525821596244128</v>
      </c>
      <c r="V273" s="50">
        <f t="shared" si="59"/>
        <v>73.190348525469176</v>
      </c>
      <c r="W273" s="50">
        <f t="shared" si="60"/>
        <v>47.916666666666671</v>
      </c>
      <c r="X273" s="50">
        <f t="shared" si="61"/>
        <v>78.892984807864181</v>
      </c>
      <c r="Y273" s="50">
        <f t="shared" si="62"/>
        <v>75.5575117370892</v>
      </c>
      <c r="Z273" s="50">
        <f t="shared" si="63"/>
        <v>50.283829878286703</v>
      </c>
      <c r="AA273" s="50">
        <f t="shared" si="64"/>
        <v>-2.3671632116200527</v>
      </c>
      <c r="AB273" s="50">
        <f t="shared" si="65"/>
        <v>-2.3671632116200243</v>
      </c>
      <c r="AC273" s="50">
        <f t="shared" si="66"/>
        <v>-2.3671632116200314</v>
      </c>
      <c r="AF273">
        <v>2.1</v>
      </c>
      <c r="AG273">
        <v>1.81</v>
      </c>
      <c r="AH273" s="57" t="s">
        <v>427</v>
      </c>
      <c r="AJ273" t="s">
        <v>410</v>
      </c>
    </row>
    <row r="274" spans="1:36" ht="15" x14ac:dyDescent="0.25">
      <c r="A274">
        <v>2.5099999999999998</v>
      </c>
      <c r="B274">
        <v>3.59</v>
      </c>
      <c r="C274">
        <v>2.85</v>
      </c>
      <c r="D274" s="43">
        <f t="shared" si="67"/>
        <v>2.783509951787444E-2</v>
      </c>
      <c r="E274" s="44">
        <f>IF(OR($A274="",$B274="",$C274=""),"",A274*'MPTO_working_3-way'!$I273)</f>
        <v>2.5798660997898648</v>
      </c>
      <c r="F274" s="45">
        <f>IF(OR($A274="",$B274="",$C274=""),"",B274*'MPTO_working_3-way'!$I273)</f>
        <v>3.6899280072691689</v>
      </c>
      <c r="G274" s="46">
        <f>IF(OR($A274="",$B274="",$C274=""),"",C274*'MPTO_working_3-way'!$I273)</f>
        <v>2.9293300336259422</v>
      </c>
      <c r="H274" s="44">
        <f>IF(OR($A274="",$B274="",$C274=""),"",'MPTO_working_3-way'!E273)</f>
        <v>2.5698484289267411</v>
      </c>
      <c r="I274" s="45">
        <f>IF(OR($A274="",$B274="",$C274=""),"",'MPTO_working_3-way'!F273)</f>
        <v>3.7137009105275727</v>
      </c>
      <c r="J274" s="46">
        <f>IF(OR($A274="",$B274="",$C274=""),"",'MPTO_working_3-way'!G273)</f>
        <v>2.9274105251318834</v>
      </c>
      <c r="K274" s="44">
        <f>IF(OR($A274="",$B274="",$C274=""),"",'OddsRatio_working_3-way'!H273)</f>
        <v>2.5746426747621687</v>
      </c>
      <c r="L274" s="45">
        <f>IF(OR($A274="",$B274="",$C274=""),"",'OddsRatio_working_3-way'!I273)</f>
        <v>3.7008771706185541</v>
      </c>
      <c r="M274" s="46">
        <f>IF(OR($A274="",$B274="",$C274=""),"",'OddsRatio_working_3-way'!J273)</f>
        <v>2.9291979790132534</v>
      </c>
      <c r="N274" s="47">
        <f t="shared" si="55"/>
        <v>38.76170162790433</v>
      </c>
      <c r="O274" s="48">
        <f t="shared" si="56"/>
        <v>27.100799745415006</v>
      </c>
      <c r="P274" s="48">
        <f t="shared" si="57"/>
        <v>34.13749862668066</v>
      </c>
      <c r="Q274" t="s">
        <v>388</v>
      </c>
      <c r="R274" t="s">
        <v>389</v>
      </c>
      <c r="S274" s="38">
        <v>44470</v>
      </c>
      <c r="T274" s="50">
        <v>100</v>
      </c>
      <c r="U274" s="50">
        <f t="shared" si="58"/>
        <v>60.15936254980079</v>
      </c>
      <c r="V274" s="50">
        <f t="shared" si="59"/>
        <v>72.14484679665739</v>
      </c>
      <c r="W274" s="50">
        <f t="shared" si="60"/>
        <v>64.912280701754383</v>
      </c>
      <c r="X274" s="50">
        <f t="shared" si="61"/>
        <v>62.942872501588234</v>
      </c>
      <c r="Y274" s="50">
        <f t="shared" si="62"/>
        <v>74.928356748444827</v>
      </c>
      <c r="Z274" s="50">
        <f t="shared" si="63"/>
        <v>67.695790653541835</v>
      </c>
      <c r="AA274" s="50">
        <f t="shared" si="64"/>
        <v>-2.783509951787444</v>
      </c>
      <c r="AB274" s="50">
        <f t="shared" si="65"/>
        <v>-2.7835099517874369</v>
      </c>
      <c r="AC274" s="50">
        <f t="shared" si="66"/>
        <v>-2.7835099517874511</v>
      </c>
      <c r="AF274">
        <v>1.78</v>
      </c>
      <c r="AG274">
        <v>2.09</v>
      </c>
      <c r="AH274" s="57" t="s">
        <v>428</v>
      </c>
      <c r="AJ274" t="s">
        <v>411</v>
      </c>
    </row>
    <row r="275" spans="1:36" ht="15" x14ac:dyDescent="0.25">
      <c r="A275">
        <v>1.78</v>
      </c>
      <c r="B275">
        <v>4.22</v>
      </c>
      <c r="C275">
        <v>4.33</v>
      </c>
      <c r="D275" s="43">
        <f t="shared" si="67"/>
        <v>2.9711459670628715E-2</v>
      </c>
      <c r="E275" s="44">
        <f>IF(OR($A275="",$B275="",$C275=""),"",A275*'MPTO_working_3-way'!$I274)</f>
        <v>1.8328863982137191</v>
      </c>
      <c r="F275" s="45">
        <f>IF(OR($A275="",$B275="",$C275=""),"",B275*'MPTO_working_3-way'!$I274)</f>
        <v>4.3453823598100527</v>
      </c>
      <c r="G275" s="46">
        <f>IF(OR($A275="",$B275="",$C275=""),"",C275*'MPTO_working_3-way'!$I274)</f>
        <v>4.4586506203738221</v>
      </c>
      <c r="H275" s="44">
        <f>IF(OR($A275="",$B275="",$C275=""),"",'MPTO_working_3-way'!E274)</f>
        <v>1.8119423685477758</v>
      </c>
      <c r="I275" s="45">
        <f>IF(OR($A275="",$B275="",$C275=""),"",'MPTO_working_3-way'!F274)</f>
        <v>4.4040639781099591</v>
      </c>
      <c r="J275" s="46">
        <f>IF(OR($A275="",$B275="",$C275=""),"",'MPTO_working_3-way'!G274)</f>
        <v>4.5240053656205275</v>
      </c>
      <c r="K275" s="44">
        <f>IF(OR($A275="",$B275="",$C275=""),"",'OddsRatio_working_3-way'!H274)</f>
        <v>1.8195578449225258</v>
      </c>
      <c r="L275" s="45">
        <f>IF(OR($A275="",$B275="",$C275=""),"",'OddsRatio_working_3-way'!I274)</f>
        <v>4.3833028982699132</v>
      </c>
      <c r="M275" s="46">
        <f>IF(OR($A275="",$B275="",$C275=""),"",'OddsRatio_working_3-way'!J274)</f>
        <v>4.4988815687077057</v>
      </c>
      <c r="N275" s="47">
        <f t="shared" si="55"/>
        <v>54.55875503111227</v>
      </c>
      <c r="O275" s="48">
        <f t="shared" si="56"/>
        <v>23.012934586582904</v>
      </c>
      <c r="P275" s="48">
        <f t="shared" si="57"/>
        <v>22.428310382304815</v>
      </c>
      <c r="Q275" t="s">
        <v>390</v>
      </c>
      <c r="R275" t="s">
        <v>391</v>
      </c>
      <c r="S275" s="38">
        <v>44470</v>
      </c>
      <c r="T275" s="50">
        <v>100</v>
      </c>
      <c r="U275" s="50">
        <f t="shared" si="58"/>
        <v>43.820224719101127</v>
      </c>
      <c r="V275" s="50">
        <f t="shared" si="59"/>
        <v>76.30331753554502</v>
      </c>
      <c r="W275" s="50">
        <f t="shared" si="60"/>
        <v>76.905311778290994</v>
      </c>
      <c r="X275" s="50">
        <f t="shared" si="61"/>
        <v>46.79137068616398</v>
      </c>
      <c r="Y275" s="50">
        <f t="shared" si="62"/>
        <v>79.274463502607887</v>
      </c>
      <c r="Z275" s="50">
        <f t="shared" si="63"/>
        <v>79.876457745353861</v>
      </c>
      <c r="AA275" s="50">
        <f t="shared" si="64"/>
        <v>-2.9711459670628528</v>
      </c>
      <c r="AB275" s="50">
        <f t="shared" si="65"/>
        <v>-2.971145967062867</v>
      </c>
      <c r="AC275" s="50">
        <f t="shared" si="66"/>
        <v>-2.971145967062867</v>
      </c>
      <c r="AF275">
        <v>1.62</v>
      </c>
      <c r="AG275">
        <v>2.4</v>
      </c>
      <c r="AH275" s="57" t="s">
        <v>429</v>
      </c>
      <c r="AJ275" t="s">
        <v>411</v>
      </c>
    </row>
    <row r="276" spans="1:36" ht="15" x14ac:dyDescent="0.25">
      <c r="A276">
        <v>3.1</v>
      </c>
      <c r="B276">
        <v>3.35</v>
      </c>
      <c r="C276">
        <v>2.46</v>
      </c>
      <c r="D276" s="43">
        <f t="shared" si="67"/>
        <v>2.7592172888507793E-2</v>
      </c>
      <c r="E276" s="44">
        <f>IF(OR($A276="",$B276="",$C276=""),"",A276*'MPTO_working_3-way'!$I275)</f>
        <v>3.1855357359543741</v>
      </c>
      <c r="F276" s="45">
        <f>IF(OR($A276="",$B276="",$C276=""),"",B276*'MPTO_working_3-way'!$I275)</f>
        <v>3.4424337791765014</v>
      </c>
      <c r="G276" s="46">
        <f>IF(OR($A276="",$B276="",$C276=""),"",C276*'MPTO_working_3-way'!$I275)</f>
        <v>2.5278767453057291</v>
      </c>
      <c r="H276" s="44">
        <f>IF(OR($A276="",$B276="",$C276=""),"",'MPTO_working_3-way'!E275)</f>
        <v>3.1909809685195745</v>
      </c>
      <c r="I276" s="45">
        <f>IF(OR($A276="",$B276="",$C276=""),"",'MPTO_working_3-way'!F275)</f>
        <v>3.4564990912411888</v>
      </c>
      <c r="J276" s="46">
        <f>IF(OR($A276="",$B276="",$C276=""),"",'MPTO_working_3-way'!G275)</f>
        <v>2.5169473991875231</v>
      </c>
      <c r="K276" s="44">
        <f>IF(OR($A276="",$B276="",$C276=""),"",'OddsRatio_working_3-way'!H275)</f>
        <v>3.1889906499543206</v>
      </c>
      <c r="L276" s="45">
        <f>IF(OR($A276="",$B276="",$C276=""),"",'OddsRatio_working_3-way'!I275)</f>
        <v>3.4495847749488835</v>
      </c>
      <c r="M276" s="46">
        <f>IF(OR($A276="",$B276="",$C276=""),"",'OddsRatio_working_3-way'!J275)</f>
        <v>2.5218696899682422</v>
      </c>
      <c r="N276" s="47">
        <f t="shared" si="55"/>
        <v>31.391893950937078</v>
      </c>
      <c r="O276" s="48">
        <f t="shared" si="56"/>
        <v>29.049215297882064</v>
      </c>
      <c r="P276" s="48">
        <f t="shared" si="57"/>
        <v>39.558890751180861</v>
      </c>
      <c r="Q276" t="s">
        <v>392</v>
      </c>
      <c r="R276" t="s">
        <v>393</v>
      </c>
      <c r="S276" s="38">
        <v>44470</v>
      </c>
      <c r="T276" s="50">
        <v>100</v>
      </c>
      <c r="U276" s="50">
        <f t="shared" si="58"/>
        <v>67.741935483870961</v>
      </c>
      <c r="V276" s="50">
        <f t="shared" si="59"/>
        <v>70.149253731343279</v>
      </c>
      <c r="W276" s="50">
        <f t="shared" si="60"/>
        <v>59.349593495934961</v>
      </c>
      <c r="X276" s="50">
        <f t="shared" si="61"/>
        <v>70.501152772721753</v>
      </c>
      <c r="Y276" s="50">
        <f t="shared" si="62"/>
        <v>72.908471020194071</v>
      </c>
      <c r="Z276" s="50">
        <f t="shared" si="63"/>
        <v>62.108810784785739</v>
      </c>
      <c r="AA276" s="50">
        <f t="shared" si="64"/>
        <v>-2.7592172888507918</v>
      </c>
      <c r="AB276" s="50">
        <f t="shared" si="65"/>
        <v>-2.7592172888507918</v>
      </c>
      <c r="AC276" s="50">
        <f t="shared" si="66"/>
        <v>-2.7592172888507775</v>
      </c>
      <c r="AF276">
        <v>1.83</v>
      </c>
      <c r="AG276">
        <v>2.0499999999999998</v>
      </c>
      <c r="AH276" s="57" t="s">
        <v>417</v>
      </c>
      <c r="AJ276" t="s">
        <v>411</v>
      </c>
    </row>
    <row r="277" spans="1:36" ht="15" x14ac:dyDescent="0.25">
      <c r="A277">
        <v>1.1299999999999999</v>
      </c>
      <c r="B277">
        <v>8.14</v>
      </c>
      <c r="C277">
        <v>19.260000000000002</v>
      </c>
      <c r="D277" s="43">
        <f t="shared" si="67"/>
        <v>5.9726955020975359E-2</v>
      </c>
      <c r="E277" s="44">
        <f>IF(OR($A277="",$B277="",$C277=""),"",A277*'MPTO_working_3-way'!$I276)</f>
        <v>1.197491459173702</v>
      </c>
      <c r="F277" s="45">
        <f>IF(OR($A277="",$B277="",$C277=""),"",B277*'MPTO_working_3-way'!$I276)</f>
        <v>8.6261774138707406</v>
      </c>
      <c r="G277" s="46">
        <f>IF(OR($A277="",$B277="",$C277=""),"",C277*'MPTO_working_3-way'!$I276)</f>
        <v>20.410341153703985</v>
      </c>
      <c r="H277" s="44">
        <f>IF(OR($A277="",$B277="",$C277=""),"",'MPTO_working_3-way'!E276)</f>
        <v>1.156006863340556</v>
      </c>
      <c r="I277" s="45">
        <f>IF(OR($A277="",$B277="",$C277=""),"",'MPTO_working_3-way'!F276)</f>
        <v>9.7142893594577355</v>
      </c>
      <c r="J277" s="46">
        <f>IF(OR($A277="",$B277="",$C277=""),"",'MPTO_working_3-way'!G276)</f>
        <v>31.238192986617946</v>
      </c>
      <c r="K277" s="44">
        <f>IF(OR($A277="",$B277="",$C277=""),"",'OddsRatio_working_3-way'!H276)</f>
        <v>1.1644173662844211</v>
      </c>
      <c r="L277" s="45">
        <f>IF(OR($A277="",$B277="",$C277=""),"",'OddsRatio_working_3-way'!I276)</f>
        <v>10.030307655928977</v>
      </c>
      <c r="M277" s="46">
        <f>IF(OR($A277="",$B277="",$C277=""),"",'OddsRatio_working_3-way'!J276)</f>
        <v>24.09431621810408</v>
      </c>
      <c r="N277" s="47">
        <f t="shared" si="55"/>
        <v>83.507902485586342</v>
      </c>
      <c r="O277" s="48">
        <f t="shared" si="56"/>
        <v>11.592620369620704</v>
      </c>
      <c r="P277" s="48">
        <f t="shared" si="57"/>
        <v>4.899477144792967</v>
      </c>
      <c r="Q277" t="s">
        <v>90</v>
      </c>
      <c r="R277" t="s">
        <v>394</v>
      </c>
      <c r="S277" s="38">
        <v>44470</v>
      </c>
      <c r="T277" s="50">
        <v>100</v>
      </c>
      <c r="U277" s="50">
        <f t="shared" si="58"/>
        <v>11.504424778761051</v>
      </c>
      <c r="V277" s="50">
        <f t="shared" si="59"/>
        <v>87.714987714987714</v>
      </c>
      <c r="W277" s="50">
        <f t="shared" si="60"/>
        <v>94.807892004153686</v>
      </c>
      <c r="X277" s="50">
        <f t="shared" si="61"/>
        <v>17.477120280858596</v>
      </c>
      <c r="Y277" s="50">
        <f t="shared" si="62"/>
        <v>93.687683217085265</v>
      </c>
      <c r="Z277" s="50">
        <f t="shared" si="63"/>
        <v>100.78058750625122</v>
      </c>
      <c r="AA277" s="50">
        <f t="shared" si="64"/>
        <v>-5.9726955020975456</v>
      </c>
      <c r="AB277" s="50">
        <f t="shared" si="65"/>
        <v>-5.972695502097551</v>
      </c>
      <c r="AC277" s="50">
        <f t="shared" si="66"/>
        <v>-5.9726955020975367</v>
      </c>
      <c r="AF277">
        <v>1.53</v>
      </c>
      <c r="AG277">
        <v>2.4900000000000002</v>
      </c>
      <c r="AH277" s="57" t="s">
        <v>434</v>
      </c>
      <c r="AJ277" t="s">
        <v>414</v>
      </c>
    </row>
    <row r="278" spans="1:36" ht="15" x14ac:dyDescent="0.25">
      <c r="A278">
        <v>2.9</v>
      </c>
      <c r="B278">
        <v>2.83</v>
      </c>
      <c r="C278">
        <v>2.85</v>
      </c>
      <c r="D278" s="43">
        <f t="shared" si="67"/>
        <v>4.9061669648716721E-2</v>
      </c>
      <c r="E278" s="44">
        <f>IF(OR($A278="",$B278="",$C278=""),"",A278*'MPTO_working_3-way'!$I277)</f>
        <v>3.0422788419812785</v>
      </c>
      <c r="F278" s="45">
        <f>IF(OR($A278="",$B278="",$C278=""),"",B278*'MPTO_working_3-way'!$I277)</f>
        <v>2.9688445251058684</v>
      </c>
      <c r="G278" s="46">
        <f>IF(OR($A278="",$B278="",$C278=""),"",C278*'MPTO_working_3-way'!$I277)</f>
        <v>2.9898257584988426</v>
      </c>
      <c r="H278" s="44">
        <f>IF(OR($A278="",$B278="",$C278=""),"",'MPTO_working_3-way'!E277)</f>
        <v>3.0443838005635833</v>
      </c>
      <c r="I278" s="45">
        <f>IF(OR($A278="",$B278="",$C278=""),"",'MPTO_working_3-way'!F277)</f>
        <v>2.9673326299453011</v>
      </c>
      <c r="J278" s="46">
        <f>IF(OR($A278="",$B278="",$C278=""),"",'MPTO_working_3-way'!G277)</f>
        <v>2.9893283688592862</v>
      </c>
      <c r="K278" s="44">
        <f>IF(OR($A278="",$B278="",$C278=""),"",'OddsRatio_working_3-way'!H277)</f>
        <v>3.0433503507704871</v>
      </c>
      <c r="L278" s="45">
        <f>IF(OR($A278="",$B278="",$C278=""),"",'OddsRatio_working_3-way'!I277)</f>
        <v>2.9680690220578905</v>
      </c>
      <c r="M278" s="46">
        <f>IF(OR($A278="",$B278="",$C278=""),"",'OddsRatio_working_3-way'!J277)</f>
        <v>2.9895779731186329</v>
      </c>
      <c r="N278" s="47">
        <f t="shared" si="55"/>
        <v>32.87009679062659</v>
      </c>
      <c r="O278" s="48">
        <f t="shared" si="56"/>
        <v>33.683138053998981</v>
      </c>
      <c r="P278" s="48">
        <f t="shared" si="57"/>
        <v>33.446765155374422</v>
      </c>
      <c r="Q278" t="s">
        <v>395</v>
      </c>
      <c r="R278" t="s">
        <v>396</v>
      </c>
      <c r="S278" s="38">
        <v>44470</v>
      </c>
      <c r="T278" s="50">
        <v>100</v>
      </c>
      <c r="U278" s="50">
        <f t="shared" si="58"/>
        <v>65.517241379310349</v>
      </c>
      <c r="V278" s="50">
        <f t="shared" si="59"/>
        <v>64.664310954063609</v>
      </c>
      <c r="W278" s="50">
        <f t="shared" si="60"/>
        <v>64.912280701754383</v>
      </c>
      <c r="X278" s="50">
        <f t="shared" si="61"/>
        <v>70.423408344182008</v>
      </c>
      <c r="Y278" s="50">
        <f t="shared" si="62"/>
        <v>69.570477918935268</v>
      </c>
      <c r="Z278" s="50">
        <f t="shared" si="63"/>
        <v>69.818447666626057</v>
      </c>
      <c r="AA278" s="50">
        <f t="shared" si="64"/>
        <v>-4.9061669648716588</v>
      </c>
      <c r="AB278" s="50">
        <f t="shared" si="65"/>
        <v>-4.9061669648716588</v>
      </c>
      <c r="AC278" s="50">
        <f t="shared" si="66"/>
        <v>-4.906166964871673</v>
      </c>
      <c r="AF278">
        <v>2.44</v>
      </c>
      <c r="AG278">
        <v>1.56</v>
      </c>
      <c r="AH278" s="57" t="s">
        <v>431</v>
      </c>
      <c r="AJ278" t="s">
        <v>414</v>
      </c>
    </row>
    <row r="279" spans="1:36" ht="15" x14ac:dyDescent="0.25">
      <c r="A279">
        <v>2.09</v>
      </c>
      <c r="B279">
        <v>3.01</v>
      </c>
      <c r="C279">
        <v>4.16</v>
      </c>
      <c r="D279" s="43">
        <f t="shared" si="67"/>
        <v>5.1079428527408988E-2</v>
      </c>
      <c r="E279" s="44">
        <f>IF(OR($A279="",$B279="",$C279=""),"",A279*'MPTO_working_3-way'!$I278)</f>
        <v>2.1967560056222846</v>
      </c>
      <c r="F279" s="45">
        <f>IF(OR($A279="",$B279="",$C279=""),"",B279*'MPTO_working_3-way'!$I278)</f>
        <v>3.1637490798675008</v>
      </c>
      <c r="G279" s="46">
        <f>IF(OR($A279="",$B279="",$C279=""),"",C279*'MPTO_working_3-way'!$I278)</f>
        <v>4.3724904226740211</v>
      </c>
      <c r="H279" s="44">
        <f>IF(OR($A279="",$B279="",$C279=""),"",'MPTO_working_3-way'!E278)</f>
        <v>2.167117606459791</v>
      </c>
      <c r="I279" s="45">
        <f>IF(OR($A279="",$B279="",$C279=""),"",'MPTO_working_3-way'!F278)</f>
        <v>3.1725944947888269</v>
      </c>
      <c r="J279" s="46">
        <f>IF(OR($A279="",$B279="",$C279=""),"",'MPTO_working_3-way'!G278)</f>
        <v>4.477114662318721</v>
      </c>
      <c r="K279" s="44">
        <f>IF(OR($A279="",$B279="",$C279=""),"",'OddsRatio_working_3-way'!H278)</f>
        <v>2.1795903380387474</v>
      </c>
      <c r="L279" s="45">
        <f>IF(OR($A279="",$B279="",$C279=""),"",'OddsRatio_working_3-way'!I278)</f>
        <v>3.1752078710622773</v>
      </c>
      <c r="M279" s="46">
        <f>IF(OR($A279="",$B279="",$C279=""),"",'OddsRatio_working_3-way'!J278)</f>
        <v>4.4197297873416916</v>
      </c>
      <c r="N279" s="47">
        <f t="shared" si="55"/>
        <v>45.521669108478243</v>
      </c>
      <c r="O279" s="48">
        <f t="shared" si="56"/>
        <v>31.608069248079573</v>
      </c>
      <c r="P279" s="48">
        <f t="shared" si="57"/>
        <v>22.870261643442191</v>
      </c>
      <c r="Q279" t="s">
        <v>397</v>
      </c>
      <c r="R279" t="s">
        <v>93</v>
      </c>
      <c r="S279" s="38">
        <v>44470</v>
      </c>
      <c r="T279" s="50">
        <v>100</v>
      </c>
      <c r="U279" s="50">
        <f t="shared" si="58"/>
        <v>52.153110047846894</v>
      </c>
      <c r="V279" s="50">
        <f t="shared" si="59"/>
        <v>66.777408637873762</v>
      </c>
      <c r="W279" s="50">
        <f t="shared" si="60"/>
        <v>75.961538461538453</v>
      </c>
      <c r="X279" s="50">
        <f t="shared" si="61"/>
        <v>57.261052900587785</v>
      </c>
      <c r="Y279" s="50">
        <f t="shared" si="62"/>
        <v>71.885351490614653</v>
      </c>
      <c r="Z279" s="50">
        <f t="shared" si="63"/>
        <v>81.069481314279358</v>
      </c>
      <c r="AA279" s="50">
        <f t="shared" si="64"/>
        <v>-5.1079428527408908</v>
      </c>
      <c r="AB279" s="50">
        <f t="shared" si="65"/>
        <v>-5.1079428527408908</v>
      </c>
      <c r="AC279" s="50">
        <f t="shared" si="66"/>
        <v>-5.107942852740905</v>
      </c>
      <c r="AF279">
        <v>2.5</v>
      </c>
      <c r="AG279">
        <v>1.53</v>
      </c>
      <c r="AH279" s="57" t="s">
        <v>419</v>
      </c>
      <c r="AJ279" t="s">
        <v>414</v>
      </c>
    </row>
    <row r="280" spans="1:36" ht="15" x14ac:dyDescent="0.25">
      <c r="A280">
        <v>1.52</v>
      </c>
      <c r="B280">
        <v>4.01</v>
      </c>
      <c r="C280">
        <v>6.18</v>
      </c>
      <c r="D280" s="43">
        <f t="shared" si="67"/>
        <v>6.9083593180224501E-2</v>
      </c>
      <c r="E280" s="44">
        <f>IF(OR($A280="",$B280="",$C280=""),"",A280*'MPTO_working_3-way'!$I279)</f>
        <v>1.6250070616339412</v>
      </c>
      <c r="F280" s="45">
        <f>IF(OR($A280="",$B280="",$C280=""),"",B280*'MPTO_working_3-way'!$I279)</f>
        <v>4.2870252086527003</v>
      </c>
      <c r="G280" s="46">
        <f>IF(OR($A280="",$B280="",$C280=""),"",C280*'MPTO_working_3-way'!$I279)</f>
        <v>6.6069366058537868</v>
      </c>
      <c r="H280" s="44">
        <f>IF(OR($A280="",$B280="",$C280=""),"",'MPTO_working_3-way'!E279)</f>
        <v>1.575133375825668</v>
      </c>
      <c r="I280" s="45">
        <f>IF(OR($A280="",$B280="",$C280=""),"",'MPTO_working_3-way'!F279)</f>
        <v>4.4179623102745209</v>
      </c>
      <c r="J280" s="46">
        <f>IF(OR($A280="",$B280="",$C280=""),"",'MPTO_working_3-way'!G279)</f>
        <v>7.2054190511508542</v>
      </c>
      <c r="K280" s="44">
        <f>IF(OR($A280="",$B280="",$C280=""),"",'OddsRatio_working_3-way'!H279)</f>
        <v>1.5909168896899857</v>
      </c>
      <c r="L280" s="45">
        <f>IF(OR($A280="",$B280="",$C280=""),"",'OddsRatio_working_3-way'!I279)</f>
        <v>4.4204996883978032</v>
      </c>
      <c r="M280" s="46">
        <f>IF(OR($A280="",$B280="",$C280=""),"",'OddsRatio_working_3-way'!J279)</f>
        <v>6.8864413242194749</v>
      </c>
      <c r="N280" s="47">
        <f t="shared" si="55"/>
        <v>61.538194116799851</v>
      </c>
      <c r="O280" s="48">
        <f t="shared" si="56"/>
        <v>23.326198268712158</v>
      </c>
      <c r="P280" s="48">
        <f t="shared" si="57"/>
        <v>15.13560761448799</v>
      </c>
      <c r="Q280" t="s">
        <v>91</v>
      </c>
      <c r="R280" t="s">
        <v>398</v>
      </c>
      <c r="S280" s="38">
        <v>44470</v>
      </c>
      <c r="T280" s="50">
        <v>100</v>
      </c>
      <c r="U280" s="50">
        <f t="shared" si="58"/>
        <v>34.21052631578948</v>
      </c>
      <c r="V280" s="50">
        <f t="shared" si="59"/>
        <v>75.062344139650875</v>
      </c>
      <c r="W280" s="50">
        <f t="shared" si="60"/>
        <v>83.818770226537225</v>
      </c>
      <c r="X280" s="50">
        <f t="shared" si="61"/>
        <v>41.118885633811914</v>
      </c>
      <c r="Y280" s="50">
        <f t="shared" si="62"/>
        <v>81.970703457673324</v>
      </c>
      <c r="Z280" s="50">
        <f t="shared" si="63"/>
        <v>90.727129544559659</v>
      </c>
      <c r="AA280" s="50">
        <f t="shared" si="64"/>
        <v>-6.9083593180224341</v>
      </c>
      <c r="AB280" s="50">
        <f t="shared" si="65"/>
        <v>-6.9083593180224483</v>
      </c>
      <c r="AC280" s="50">
        <f t="shared" si="66"/>
        <v>-6.9083593180224341</v>
      </c>
      <c r="AF280">
        <v>2.35</v>
      </c>
      <c r="AG280">
        <v>1.57</v>
      </c>
      <c r="AH280" s="57" t="s">
        <v>423</v>
      </c>
      <c r="AJ280" t="s">
        <v>414</v>
      </c>
    </row>
    <row r="281" spans="1:36" ht="15" x14ac:dyDescent="0.25">
      <c r="A281">
        <v>3.06</v>
      </c>
      <c r="B281">
        <v>3.56</v>
      </c>
      <c r="C281">
        <v>2.41</v>
      </c>
      <c r="D281" s="43">
        <f t="shared" si="67"/>
        <v>2.2634021361509049E-2</v>
      </c>
      <c r="E281" s="44">
        <f>IF(OR($A281="",$B281="",$C281=""),"",A281*'MPTO_working_3-way'!$I280)</f>
        <v>3.1292601053662179</v>
      </c>
      <c r="F281" s="45">
        <f>IF(OR($A281="",$B281="",$C281=""),"",B281*'MPTO_working_3-way'!$I280)</f>
        <v>3.6405771160469724</v>
      </c>
      <c r="G281" s="46">
        <f>IF(OR($A281="",$B281="",$C281=""),"",C281*'MPTO_working_3-way'!$I280)</f>
        <v>2.4645479914812372</v>
      </c>
      <c r="H281" s="44">
        <f>IF(OR($A281="",$B281="",$C281=""),"",'MPTO_working_3-way'!E280)</f>
        <v>3.1323148181142528</v>
      </c>
      <c r="I281" s="45">
        <f>IF(OR($A281="",$B281="",$C281=""),"",'MPTO_working_3-way'!F280)</f>
        <v>3.6582572736221097</v>
      </c>
      <c r="J281" s="46">
        <f>IF(OR($A281="",$B281="",$C281=""),"",'MPTO_working_3-way'!G280)</f>
        <v>2.454631743817103</v>
      </c>
      <c r="K281" s="44">
        <f>IF(OR($A281="",$B281="",$C281=""),"",'OddsRatio_working_3-way'!H280)</f>
        <v>3.1317392815857499</v>
      </c>
      <c r="L281" s="45">
        <f>IF(OR($A281="",$B281="",$C281=""),"",'OddsRatio_working_3-way'!I280)</f>
        <v>3.6491517285725816</v>
      </c>
      <c r="M281" s="46">
        <f>IF(OR($A281="",$B281="",$C281=""),"",'OddsRatio_working_3-way'!J280)</f>
        <v>2.4591031005028672</v>
      </c>
      <c r="N281" s="47">
        <f t="shared" si="55"/>
        <v>31.956435909087521</v>
      </c>
      <c r="O281" s="48">
        <f t="shared" si="56"/>
        <v>27.468172438710059</v>
      </c>
      <c r="P281" s="48">
        <f t="shared" si="57"/>
        <v>40.575391652202406</v>
      </c>
      <c r="Q281" t="s">
        <v>102</v>
      </c>
      <c r="R281" t="s">
        <v>143</v>
      </c>
      <c r="S281" s="38">
        <v>44470</v>
      </c>
      <c r="T281" s="50">
        <v>100</v>
      </c>
      <c r="U281" s="50">
        <f t="shared" si="58"/>
        <v>67.320261437908499</v>
      </c>
      <c r="V281" s="50">
        <f t="shared" si="59"/>
        <v>71.910112359550567</v>
      </c>
      <c r="W281" s="50">
        <f t="shared" si="60"/>
        <v>58.50622406639004</v>
      </c>
      <c r="X281" s="50">
        <f t="shared" si="61"/>
        <v>69.583663574059401</v>
      </c>
      <c r="Y281" s="50">
        <f t="shared" si="62"/>
        <v>74.173514495701468</v>
      </c>
      <c r="Z281" s="50">
        <f t="shared" si="63"/>
        <v>60.769626202540941</v>
      </c>
      <c r="AA281" s="50">
        <f t="shared" si="64"/>
        <v>-2.2634021361509014</v>
      </c>
      <c r="AB281" s="50">
        <f t="shared" si="65"/>
        <v>-2.2634021361509014</v>
      </c>
      <c r="AC281" s="50">
        <f t="shared" si="66"/>
        <v>-2.2634021361509014</v>
      </c>
      <c r="AF281">
        <v>1.6</v>
      </c>
      <c r="AG281">
        <v>2.4900000000000002</v>
      </c>
      <c r="AH281" s="57" t="s">
        <v>420</v>
      </c>
      <c r="AJ281" t="s">
        <v>310</v>
      </c>
    </row>
    <row r="282" spans="1:36" ht="15" x14ac:dyDescent="0.25">
      <c r="A282">
        <v>5.84</v>
      </c>
      <c r="B282">
        <v>4.5</v>
      </c>
      <c r="C282">
        <v>1.58</v>
      </c>
      <c r="D282" s="43">
        <f t="shared" si="67"/>
        <v>2.6366491339614218E-2</v>
      </c>
      <c r="E282" s="44">
        <f>IF(OR($A282="",$B282="",$C282=""),"",A282*'MPTO_working_3-way'!$I281)</f>
        <v>5.993980309423347</v>
      </c>
      <c r="F282" s="45">
        <f>IF(OR($A282="",$B282="",$C282=""),"",B282*'MPTO_working_3-way'!$I281)</f>
        <v>4.6186492110282638</v>
      </c>
      <c r="G282" s="46">
        <f>IF(OR($A282="",$B282="",$C282=""),"",C282*'MPTO_working_3-way'!$I281)</f>
        <v>1.6216590563165905</v>
      </c>
      <c r="H282" s="44">
        <f>IF(OR($A282="",$B282="",$C282=""),"",'MPTO_working_3-way'!E281)</f>
        <v>6.1559658417015886</v>
      </c>
      <c r="I282" s="45">
        <f>IF(OR($A282="",$B282="",$C282=""),"",'MPTO_working_3-way'!F281)</f>
        <v>4.6853024809303854</v>
      </c>
      <c r="J282" s="46">
        <f>IF(OR($A282="",$B282="",$C282=""),"",'MPTO_working_3-way'!G281)</f>
        <v>1.6022493993198295</v>
      </c>
      <c r="K282" s="44">
        <f>IF(OR($A282="",$B282="",$C282=""),"",'OddsRatio_working_3-way'!H281)</f>
        <v>6.080378111295123</v>
      </c>
      <c r="L282" s="45">
        <f>IF(OR($A282="",$B282="",$C282=""),"",'OddsRatio_working_3-way'!I281)</f>
        <v>4.6738271465977137</v>
      </c>
      <c r="M282" s="46">
        <f>IF(OR($A282="",$B282="",$C282=""),"",'OddsRatio_working_3-way'!J281)</f>
        <v>1.6088056414361926</v>
      </c>
      <c r="N282" s="47">
        <f t="shared" si="55"/>
        <v>16.683404822466049</v>
      </c>
      <c r="O282" s="48">
        <f t="shared" si="56"/>
        <v>21.651352036267049</v>
      </c>
      <c r="P282" s="48">
        <f t="shared" si="57"/>
        <v>61.665243141266913</v>
      </c>
      <c r="Q282" t="s">
        <v>103</v>
      </c>
      <c r="R282" t="s">
        <v>51</v>
      </c>
      <c r="S282" s="38">
        <v>44470</v>
      </c>
      <c r="T282" s="50">
        <v>100</v>
      </c>
      <c r="U282" s="50">
        <f t="shared" si="58"/>
        <v>82.876712328767113</v>
      </c>
      <c r="V282" s="50">
        <f t="shared" si="59"/>
        <v>77.777777777777771</v>
      </c>
      <c r="W282" s="50">
        <f t="shared" si="60"/>
        <v>36.708860759493668</v>
      </c>
      <c r="X282" s="50">
        <f t="shared" si="61"/>
        <v>85.51336146272854</v>
      </c>
      <c r="Y282" s="50">
        <f t="shared" si="62"/>
        <v>80.414426911739199</v>
      </c>
      <c r="Z282" s="50">
        <f t="shared" si="63"/>
        <v>39.345509893455102</v>
      </c>
      <c r="AA282" s="50">
        <f t="shared" si="64"/>
        <v>-2.6366491339614271</v>
      </c>
      <c r="AB282" s="50">
        <f t="shared" si="65"/>
        <v>-2.6366491339614271</v>
      </c>
      <c r="AC282" s="50">
        <f t="shared" si="66"/>
        <v>-2.6366491339614342</v>
      </c>
      <c r="AF282">
        <v>1.79</v>
      </c>
      <c r="AG282">
        <v>2.12</v>
      </c>
      <c r="AH282" s="57" t="s">
        <v>417</v>
      </c>
      <c r="AJ282" t="s">
        <v>310</v>
      </c>
    </row>
    <row r="283" spans="1:36" ht="15" x14ac:dyDescent="0.25">
      <c r="A283">
        <v>4.66</v>
      </c>
      <c r="B283">
        <v>3.67</v>
      </c>
      <c r="C283">
        <v>1.86</v>
      </c>
      <c r="D283" s="43">
        <f t="shared" si="67"/>
        <v>2.4706247312959562E-2</v>
      </c>
      <c r="E283" s="44">
        <f>IF(OR($A283="",$B283="",$C283=""),"",A283*'MPTO_working_3-way'!$I282)</f>
        <v>4.7751311124783919</v>
      </c>
      <c r="F283" s="45">
        <f>IF(OR($A283="",$B283="",$C283=""),"",B283*'MPTO_working_3-way'!$I282)</f>
        <v>3.7606719276385614</v>
      </c>
      <c r="G283" s="46">
        <f>IF(OR($A283="",$B283="",$C283=""),"",C283*'MPTO_working_3-way'!$I282)</f>
        <v>1.9059536200021048</v>
      </c>
      <c r="H283" s="44">
        <f>IF(OR($A283="",$B283="",$C283=""),"",'MPTO_working_3-way'!E282)</f>
        <v>4.8459741309111006</v>
      </c>
      <c r="I283" s="45">
        <f>IF(OR($A283="",$B283="",$C283=""),"",'MPTO_working_3-way'!F282)</f>
        <v>3.7843789789796451</v>
      </c>
      <c r="J283" s="46">
        <f>IF(OR($A283="",$B283="",$C283=""),"",'MPTO_working_3-way'!G282)</f>
        <v>1.8889344587758219</v>
      </c>
      <c r="K283" s="44">
        <f>IF(OR($A283="",$B283="",$C283=""),"",'OddsRatio_working_3-way'!H282)</f>
        <v>4.8107931205400485</v>
      </c>
      <c r="L283" s="45">
        <f>IF(OR($A283="",$B283="",$C283=""),"",'OddsRatio_working_3-way'!I282)</f>
        <v>3.78000481744315</v>
      </c>
      <c r="M283" s="46">
        <f>IF(OR($A283="",$B283="",$C283=""),"",'OddsRatio_working_3-way'!J282)</f>
        <v>1.8954322632962961</v>
      </c>
      <c r="N283" s="47">
        <f t="shared" si="55"/>
        <v>20.941833353785739</v>
      </c>
      <c r="O283" s="48">
        <f t="shared" si="56"/>
        <v>26.590992759847836</v>
      </c>
      <c r="P283" s="48">
        <f t="shared" si="57"/>
        <v>52.467173886366439</v>
      </c>
      <c r="Q283" t="s">
        <v>141</v>
      </c>
      <c r="R283" t="s">
        <v>97</v>
      </c>
      <c r="S283" s="38">
        <v>44470</v>
      </c>
      <c r="T283" s="50">
        <v>100</v>
      </c>
      <c r="U283" s="50">
        <f t="shared" si="58"/>
        <v>78.540772532188839</v>
      </c>
      <c r="V283" s="50">
        <f t="shared" si="59"/>
        <v>72.752043596730246</v>
      </c>
      <c r="W283" s="50">
        <f t="shared" si="60"/>
        <v>46.236559139784944</v>
      </c>
      <c r="X283" s="50">
        <f t="shared" si="61"/>
        <v>81.01139726348481</v>
      </c>
      <c r="Y283" s="50">
        <f t="shared" si="62"/>
        <v>75.222668328026216</v>
      </c>
      <c r="Z283" s="50">
        <f t="shared" si="63"/>
        <v>48.707183871080915</v>
      </c>
      <c r="AA283" s="50">
        <f t="shared" si="64"/>
        <v>-2.4706247312959704</v>
      </c>
      <c r="AB283" s="50">
        <f t="shared" si="65"/>
        <v>-2.4706247312959704</v>
      </c>
      <c r="AC283" s="50">
        <f t="shared" si="66"/>
        <v>-2.4706247312959704</v>
      </c>
      <c r="AF283">
        <v>1.93</v>
      </c>
      <c r="AG283">
        <v>1.97</v>
      </c>
      <c r="AH283" s="57" t="s">
        <v>428</v>
      </c>
      <c r="AJ283" t="s">
        <v>310</v>
      </c>
    </row>
    <row r="284" spans="1:36" ht="15" x14ac:dyDescent="0.25">
      <c r="A284">
        <v>1.83</v>
      </c>
      <c r="B284">
        <v>3.75</v>
      </c>
      <c r="C284">
        <v>4.78</v>
      </c>
      <c r="D284" s="43">
        <f t="shared" si="67"/>
        <v>2.231977501886262E-2</v>
      </c>
      <c r="E284" s="44">
        <f>IF(OR($A284="",$B284="",$C284=""),"",A284*'MPTO_working_3-way'!$I283)</f>
        <v>1.8708451882845187</v>
      </c>
      <c r="F284" s="45">
        <f>IF(OR($A284="",$B284="",$C284=""),"",B284*'MPTO_working_3-way'!$I283)</f>
        <v>3.8336991563207348</v>
      </c>
      <c r="G284" s="46">
        <f>IF(OR($A284="",$B284="",$C284=""),"",C284*'MPTO_working_3-way'!$I283)</f>
        <v>4.8866885245901637</v>
      </c>
      <c r="H284" s="44">
        <f>IF(OR($A284="",$B284="",$C284=""),"",'MPTO_working_3-way'!E283)</f>
        <v>1.8552594741798376</v>
      </c>
      <c r="I284" s="45">
        <f>IF(OR($A284="",$B284="",$C284=""),"",'MPTO_working_3-way'!F283)</f>
        <v>3.8576267000652678</v>
      </c>
      <c r="J284" s="46">
        <f>IF(OR($A284="",$B284="",$C284=""),"",'MPTO_working_3-way'!G283)</f>
        <v>4.9562586406182705</v>
      </c>
      <c r="K284" s="44">
        <f>IF(OR($A284="",$B284="",$C284=""),"",'OddsRatio_working_3-way'!H283)</f>
        <v>1.8611518466998096</v>
      </c>
      <c r="L284" s="45">
        <f>IF(OR($A284="",$B284="",$C284=""),"",'OddsRatio_working_3-way'!I283)</f>
        <v>3.8532139499090072</v>
      </c>
      <c r="M284" s="46">
        <f>IF(OR($A284="",$B284="",$C284=""),"",'OddsRatio_working_3-way'!J283)</f>
        <v>4.921872265693108</v>
      </c>
      <c r="N284" s="47">
        <f t="shared" si="55"/>
        <v>53.451777103853004</v>
      </c>
      <c r="O284" s="48">
        <f t="shared" si="56"/>
        <v>26.084467226680268</v>
      </c>
      <c r="P284" s="48">
        <f t="shared" si="57"/>
        <v>20.463755669466735</v>
      </c>
      <c r="Q284" t="s">
        <v>142</v>
      </c>
      <c r="R284" t="s">
        <v>254</v>
      </c>
      <c r="S284" s="38">
        <v>44470</v>
      </c>
      <c r="T284" s="50">
        <v>100</v>
      </c>
      <c r="U284" s="50">
        <f t="shared" si="58"/>
        <v>45.355191256830594</v>
      </c>
      <c r="V284" s="50">
        <f t="shared" si="59"/>
        <v>73.333333333333329</v>
      </c>
      <c r="W284" s="50">
        <f t="shared" si="60"/>
        <v>79.079497907949786</v>
      </c>
      <c r="X284" s="50">
        <f t="shared" si="61"/>
        <v>47.587168758716878</v>
      </c>
      <c r="Y284" s="50">
        <f t="shared" si="62"/>
        <v>75.565310835219606</v>
      </c>
      <c r="Z284" s="50">
        <f t="shared" si="63"/>
        <v>81.311475409836049</v>
      </c>
      <c r="AA284" s="50">
        <f t="shared" si="64"/>
        <v>-2.2319775018862842</v>
      </c>
      <c r="AB284" s="50">
        <f t="shared" si="65"/>
        <v>-2.2319775018862771</v>
      </c>
      <c r="AC284" s="50">
        <f t="shared" si="66"/>
        <v>-2.2319775018862629</v>
      </c>
      <c r="AF284">
        <v>1.91</v>
      </c>
      <c r="AG284">
        <v>2</v>
      </c>
      <c r="AH284" s="57" t="s">
        <v>429</v>
      </c>
      <c r="AJ284" t="s">
        <v>310</v>
      </c>
    </row>
    <row r="285" spans="1:36" ht="15" x14ac:dyDescent="0.25">
      <c r="A285">
        <v>1.78</v>
      </c>
      <c r="B285">
        <v>3.97</v>
      </c>
      <c r="C285">
        <v>4.8</v>
      </c>
      <c r="D285" s="43">
        <f t="shared" si="67"/>
        <v>2.2020254908065251E-2</v>
      </c>
      <c r="E285" s="44">
        <f>IF(OR($A285="",$B285="",$C285=""),"",A285*'MPTO_working_3-way'!$I284)</f>
        <v>1.8191960537363561</v>
      </c>
      <c r="F285" s="45">
        <f>IF(OR($A285="",$B285="",$C285=""),"",B285*'MPTO_working_3-way'!$I284)</f>
        <v>4.057420411985019</v>
      </c>
      <c r="G285" s="46">
        <f>IF(OR($A285="",$B285="",$C285=""),"",C285*'MPTO_working_3-way'!$I284)</f>
        <v>4.9056972235587128</v>
      </c>
      <c r="H285" s="44">
        <f>IF(OR($A285="",$B285="",$C285=""),"",'MPTO_working_3-way'!E284)</f>
        <v>1.8035641997636345</v>
      </c>
      <c r="I285" s="45">
        <f>IF(OR($A285="",$B285="",$C285=""),"",'MPTO_working_3-way'!F284)</f>
        <v>4.0891586444568402</v>
      </c>
      <c r="J285" s="46">
        <f>IF(OR($A285="",$B285="",$C285=""),"",'MPTO_working_3-way'!G284)</f>
        <v>4.9752914992900754</v>
      </c>
      <c r="K285" s="44">
        <f>IF(OR($A285="",$B285="",$C285=""),"",'OddsRatio_working_3-way'!H284)</f>
        <v>1.8093283100278008</v>
      </c>
      <c r="L285" s="45">
        <f>IF(OR($A285="",$B285="",$C285=""),"",'OddsRatio_working_3-way'!I284)</f>
        <v>4.0816731804904709</v>
      </c>
      <c r="M285" s="46">
        <f>IF(OR($A285="",$B285="",$C285=""),"",'OddsRatio_working_3-way'!J284)</f>
        <v>4.9428815103918478</v>
      </c>
      <c r="N285" s="47">
        <f t="shared" si="55"/>
        <v>54.969336479493222</v>
      </c>
      <c r="O285" s="48">
        <f t="shared" si="56"/>
        <v>24.646201242694694</v>
      </c>
      <c r="P285" s="48">
        <f t="shared" si="57"/>
        <v>20.384462277812073</v>
      </c>
      <c r="Q285" t="s">
        <v>94</v>
      </c>
      <c r="R285" t="s">
        <v>95</v>
      </c>
      <c r="S285" s="38">
        <v>44470</v>
      </c>
      <c r="T285" s="50">
        <v>100</v>
      </c>
      <c r="U285" s="50">
        <f t="shared" si="58"/>
        <v>43.820224719101127</v>
      </c>
      <c r="V285" s="50">
        <f t="shared" si="59"/>
        <v>74.811083123425689</v>
      </c>
      <c r="W285" s="50">
        <f t="shared" si="60"/>
        <v>79.166666666666671</v>
      </c>
      <c r="X285" s="50">
        <f t="shared" si="61"/>
        <v>46.022250209907646</v>
      </c>
      <c r="Y285" s="50">
        <f t="shared" si="62"/>
        <v>77.013108614232223</v>
      </c>
      <c r="Z285" s="50">
        <f t="shared" si="63"/>
        <v>81.368692157473191</v>
      </c>
      <c r="AA285" s="50">
        <f t="shared" si="64"/>
        <v>-2.2020254908065198</v>
      </c>
      <c r="AB285" s="50">
        <f t="shared" si="65"/>
        <v>-2.202025490806534</v>
      </c>
      <c r="AC285" s="50">
        <f t="shared" si="66"/>
        <v>-2.2020254908065198</v>
      </c>
      <c r="AF285">
        <v>1.75</v>
      </c>
      <c r="AG285">
        <v>2.1800000000000002</v>
      </c>
      <c r="AH285" s="57" t="s">
        <v>427</v>
      </c>
      <c r="AJ285" t="s">
        <v>310</v>
      </c>
    </row>
    <row r="286" spans="1:36" ht="15" x14ac:dyDescent="0.25">
      <c r="A286">
        <v>1.3</v>
      </c>
      <c r="B286">
        <v>5.45</v>
      </c>
      <c r="C286">
        <v>9.51</v>
      </c>
      <c r="D286" s="43">
        <f t="shared" si="67"/>
        <v>5.7869478845949729E-2</v>
      </c>
      <c r="E286" s="44">
        <f>IF(OR($A286="",$B286="",$C286=""),"",A286*'MPTO_working_3-way'!$I285)</f>
        <v>1.3752303224997346</v>
      </c>
      <c r="F286" s="45">
        <f>IF(OR($A286="",$B286="",$C286=""),"",B286*'MPTO_working_3-way'!$I285)</f>
        <v>5.7653886597104265</v>
      </c>
      <c r="G286" s="46">
        <f>IF(OR($A286="",$B286="",$C286=""),"",C286*'MPTO_working_3-way'!$I285)</f>
        <v>10.060338743824982</v>
      </c>
      <c r="H286" s="44">
        <f>IF(OR($A286="",$B286="",$C286=""),"",'MPTO_working_3-way'!E285)</f>
        <v>1.3334383319144782</v>
      </c>
      <c r="I286" s="45">
        <f>IF(OR($A286="",$B286="",$C286=""),"",'MPTO_working_3-way'!F285)</f>
        <v>6.0902670545362509</v>
      </c>
      <c r="J286" s="46">
        <f>IF(OR($A286="",$B286="",$C286=""),"",'MPTO_working_3-way'!G285)</f>
        <v>11.646508237856398</v>
      </c>
      <c r="K286" s="44">
        <f>IF(OR($A286="",$B286="",$C286=""),"",'OddsRatio_working_3-way'!H285)</f>
        <v>1.3447221393242026</v>
      </c>
      <c r="L286" s="45">
        <f>IF(OR($A286="",$B286="",$C286=""),"",'OddsRatio_working_3-way'!I285)</f>
        <v>6.1133783999756712</v>
      </c>
      <c r="M286" s="46">
        <f>IF(OR($A286="",$B286="",$C286=""),"",'OddsRatio_working_3-way'!J285)</f>
        <v>10.778618018829876</v>
      </c>
      <c r="N286" s="47">
        <f t="shared" si="55"/>
        <v>72.71509242046929</v>
      </c>
      <c r="O286" s="48">
        <f t="shared" si="56"/>
        <v>17.344884430570655</v>
      </c>
      <c r="P286" s="48">
        <f t="shared" si="57"/>
        <v>9.9400231489600497</v>
      </c>
      <c r="Q286" t="s">
        <v>53</v>
      </c>
      <c r="R286" t="s">
        <v>101</v>
      </c>
      <c r="S286" s="38">
        <v>44470</v>
      </c>
      <c r="T286" s="50">
        <v>100</v>
      </c>
      <c r="U286" s="50">
        <f t="shared" si="58"/>
        <v>23.076923076923073</v>
      </c>
      <c r="V286" s="50">
        <f t="shared" si="59"/>
        <v>81.651376146788976</v>
      </c>
      <c r="W286" s="50">
        <f t="shared" si="60"/>
        <v>89.484752891692949</v>
      </c>
      <c r="X286" s="50">
        <f t="shared" si="61"/>
        <v>28.86387096151805</v>
      </c>
      <c r="Y286" s="50">
        <f t="shared" si="62"/>
        <v>87.438324031383956</v>
      </c>
      <c r="Z286" s="50">
        <f t="shared" si="63"/>
        <v>95.271700776287929</v>
      </c>
      <c r="AA286" s="50">
        <f t="shared" si="64"/>
        <v>-5.7869478845949764</v>
      </c>
      <c r="AB286" s="50">
        <f t="shared" si="65"/>
        <v>-5.78694788459498</v>
      </c>
      <c r="AC286" s="50">
        <f t="shared" si="66"/>
        <v>-5.78694788459498</v>
      </c>
      <c r="AF286">
        <v>1.43</v>
      </c>
      <c r="AG286">
        <v>2.79</v>
      </c>
      <c r="AH286" s="57" t="s">
        <v>434</v>
      </c>
      <c r="AJ286" t="s">
        <v>310</v>
      </c>
    </row>
    <row r="287" spans="1:36" ht="15" x14ac:dyDescent="0.25">
      <c r="A287">
        <v>3.85</v>
      </c>
      <c r="B287">
        <v>3.94</v>
      </c>
      <c r="C287">
        <v>1.93</v>
      </c>
      <c r="D287" s="43">
        <f t="shared" si="67"/>
        <v>3.1682081365151271E-2</v>
      </c>
      <c r="E287" s="44">
        <f>IF(OR($A287="",$B287="",$C287=""),"",A287*'MPTO_working_3-way'!$I286)</f>
        <v>3.9719760132558326</v>
      </c>
      <c r="F287" s="45">
        <f>IF(OR($A287="",$B287="",$C287=""),"",B287*'MPTO_working_3-way'!$I286)</f>
        <v>4.0648274005786957</v>
      </c>
      <c r="G287" s="46">
        <f>IF(OR($A287="",$B287="",$C287=""),"",C287*'MPTO_working_3-way'!$I286)</f>
        <v>1.9911464170347419</v>
      </c>
      <c r="H287" s="44">
        <f>IF(OR($A287="",$B287="",$C287=""),"",'MPTO_working_3-way'!E286)</f>
        <v>4.0131701657796848</v>
      </c>
      <c r="I287" s="45">
        <f>IF(OR($A287="",$B287="",$C287=""),"",'MPTO_working_3-way'!F286)</f>
        <v>4.111057542207746</v>
      </c>
      <c r="J287" s="46">
        <f>IF(OR($A287="",$B287="",$C287=""),"",'MPTO_working_3-way'!G286)</f>
        <v>1.9701559933305621</v>
      </c>
      <c r="K287" s="44">
        <f>IF(OR($A287="",$B287="",$C287=""),"",'OddsRatio_working_3-way'!H286)</f>
        <v>3.9977589093825356</v>
      </c>
      <c r="L287" s="45">
        <f>IF(OR($A287="",$B287="",$C287=""),"",'OddsRatio_working_3-way'!I286)</f>
        <v>4.0924249802051431</v>
      </c>
      <c r="M287" s="46">
        <f>IF(OR($A287="",$B287="",$C287=""),"",'OddsRatio_working_3-way'!J286)</f>
        <v>1.978216065166932</v>
      </c>
      <c r="N287" s="47">
        <f t="shared" si="55"/>
        <v>25.176385674602781</v>
      </c>
      <c r="O287" s="48">
        <f t="shared" si="56"/>
        <v>24.601290570360586</v>
      </c>
      <c r="P287" s="48">
        <f t="shared" si="57"/>
        <v>50.222323755036633</v>
      </c>
      <c r="Q287" t="s">
        <v>257</v>
      </c>
      <c r="R287" t="s">
        <v>291</v>
      </c>
      <c r="S287" s="38">
        <v>44470</v>
      </c>
      <c r="T287" s="50">
        <v>100</v>
      </c>
      <c r="U287" s="50">
        <f t="shared" si="58"/>
        <v>74.025974025974023</v>
      </c>
      <c r="V287" s="50">
        <f t="shared" si="59"/>
        <v>74.619289340101517</v>
      </c>
      <c r="W287" s="50">
        <f t="shared" si="60"/>
        <v>48.186528497409334</v>
      </c>
      <c r="X287" s="50">
        <f t="shared" si="61"/>
        <v>77.194182162489156</v>
      </c>
      <c r="Y287" s="50">
        <f t="shared" si="62"/>
        <v>77.78749747661665</v>
      </c>
      <c r="Z287" s="50">
        <f t="shared" si="63"/>
        <v>51.354736633924446</v>
      </c>
      <c r="AA287" s="50">
        <f t="shared" si="64"/>
        <v>-3.1682081365151333</v>
      </c>
      <c r="AB287" s="50">
        <f t="shared" si="65"/>
        <v>-3.1682081365151333</v>
      </c>
      <c r="AC287" s="50">
        <f t="shared" si="66"/>
        <v>-3.168208136515112</v>
      </c>
      <c r="AF287">
        <v>1.61</v>
      </c>
      <c r="AG287">
        <v>2.4</v>
      </c>
      <c r="AH287" s="57" t="s">
        <v>417</v>
      </c>
      <c r="AJ287" t="s">
        <v>312</v>
      </c>
    </row>
    <row r="288" spans="1:36" ht="15" x14ac:dyDescent="0.25">
      <c r="A288">
        <v>1.72</v>
      </c>
      <c r="B288">
        <v>3.91</v>
      </c>
      <c r="C288">
        <v>5.13</v>
      </c>
      <c r="D288" s="43">
        <f t="shared" si="67"/>
        <v>3.2081598419676505E-2</v>
      </c>
      <c r="E288" s="44">
        <f>IF(OR($A288="",$B288="",$C288=""),"",A288*'MPTO_working_3-way'!$I287)</f>
        <v>1.7751803492818437</v>
      </c>
      <c r="F288" s="45">
        <f>IF(OR($A288="",$B288="",$C288=""),"",B288*'MPTO_working_3-way'!$I287)</f>
        <v>4.0354390498209352</v>
      </c>
      <c r="G288" s="46">
        <f>IF(OR($A288="",$B288="",$C288=""),"",C288*'MPTO_working_3-way'!$I287)</f>
        <v>5.2945785998929402</v>
      </c>
      <c r="H288" s="44">
        <f>IF(OR($A288="",$B288="",$C288=""),"",'MPTO_working_3-way'!E287)</f>
        <v>1.752229546125728</v>
      </c>
      <c r="I288" s="45">
        <f>IF(OR($A288="",$B288="",$C288=""),"",'MPTO_working_3-way'!F287)</f>
        <v>4.0806231641285269</v>
      </c>
      <c r="J288" s="46">
        <f>IF(OR($A288="",$B288="",$C288=""),"",'MPTO_working_3-way'!G287)</f>
        <v>5.4277646347096438</v>
      </c>
      <c r="K288" s="44">
        <f>IF(OR($A288="",$B288="",$C288=""),"",'OddsRatio_working_3-way'!H287)</f>
        <v>1.7604804016918005</v>
      </c>
      <c r="L288" s="45">
        <f>IF(OR($A288="",$B288="",$C288=""),"",'OddsRatio_working_3-way'!I287)</f>
        <v>4.0736082901710278</v>
      </c>
      <c r="M288" s="46">
        <f>IF(OR($A288="",$B288="",$C288=""),"",'OddsRatio_working_3-way'!J287)</f>
        <v>5.3622000819265798</v>
      </c>
      <c r="N288" s="47">
        <f t="shared" si="55"/>
        <v>56.332304512302315</v>
      </c>
      <c r="O288" s="48">
        <f t="shared" si="56"/>
        <v>24.780451089810736</v>
      </c>
      <c r="P288" s="48">
        <f t="shared" si="57"/>
        <v>18.887244397886938</v>
      </c>
      <c r="Q288" t="s">
        <v>294</v>
      </c>
      <c r="R288" t="s">
        <v>264</v>
      </c>
      <c r="S288" s="38">
        <v>44470</v>
      </c>
      <c r="T288" s="50">
        <v>100</v>
      </c>
      <c r="U288" s="50">
        <f t="shared" si="58"/>
        <v>41.860465116279073</v>
      </c>
      <c r="V288" s="50">
        <f t="shared" si="59"/>
        <v>74.424552429667528</v>
      </c>
      <c r="W288" s="50">
        <f t="shared" si="60"/>
        <v>80.50682261208577</v>
      </c>
      <c r="X288" s="50">
        <f t="shared" si="61"/>
        <v>45.068624958246716</v>
      </c>
      <c r="Y288" s="50">
        <f t="shared" si="62"/>
        <v>77.632712271635157</v>
      </c>
      <c r="Z288" s="50">
        <f t="shared" si="63"/>
        <v>83.714982454053427</v>
      </c>
      <c r="AA288" s="50">
        <f t="shared" si="64"/>
        <v>-3.2081598419676425</v>
      </c>
      <c r="AB288" s="50">
        <f t="shared" si="65"/>
        <v>-3.2081598419676283</v>
      </c>
      <c r="AC288" s="50">
        <f t="shared" si="66"/>
        <v>-3.2081598419676567</v>
      </c>
      <c r="AF288">
        <v>1.57</v>
      </c>
      <c r="AG288">
        <v>2.5099999999999998</v>
      </c>
      <c r="AH288" s="57" t="s">
        <v>422</v>
      </c>
      <c r="AJ288" t="s">
        <v>312</v>
      </c>
    </row>
    <row r="289" spans="1:36" ht="15" x14ac:dyDescent="0.25">
      <c r="A289">
        <v>3.23</v>
      </c>
      <c r="B289">
        <v>3.71</v>
      </c>
      <c r="C289">
        <v>2.23</v>
      </c>
      <c r="D289" s="43">
        <f t="shared" si="67"/>
        <v>2.7569795469098102E-2</v>
      </c>
      <c r="E289" s="44">
        <f>IF(OR($A289="",$B289="",$C289=""),"",A289*'MPTO_working_3-way'!$I288)</f>
        <v>3.3190504393651867</v>
      </c>
      <c r="F289" s="45">
        <f>IF(OR($A289="",$B289="",$C289=""),"",B289*'MPTO_working_3-way'!$I288)</f>
        <v>3.812283941190354</v>
      </c>
      <c r="G289" s="46">
        <f>IF(OR($A289="",$B289="",$C289=""),"",C289*'MPTO_working_3-way'!$I288)</f>
        <v>2.2914806438960889</v>
      </c>
      <c r="H289" s="44">
        <f>IF(OR($A289="",$B289="",$C289=""),"",'MPTO_working_3-way'!E288)</f>
        <v>3.3288106846780354</v>
      </c>
      <c r="I289" s="45">
        <f>IF(OR($A289="",$B289="",$C289=""),"",'MPTO_working_3-way'!F288)</f>
        <v>3.8409560405901524</v>
      </c>
      <c r="J289" s="46">
        <f>IF(OR($A289="",$B289="",$C289=""),"",'MPTO_working_3-way'!G288)</f>
        <v>2.2766567748153466</v>
      </c>
      <c r="K289" s="44">
        <f>IF(OR($A289="",$B289="",$C289=""),"",'OddsRatio_working_3-way'!H288)</f>
        <v>3.3260548483479138</v>
      </c>
      <c r="L289" s="45">
        <f>IF(OR($A289="",$B289="",$C289=""),"",'OddsRatio_working_3-way'!I288)</f>
        <v>3.8267303314003804</v>
      </c>
      <c r="M289" s="46">
        <f>IF(OR($A289="",$B289="",$C289=""),"",'OddsRatio_working_3-way'!J288)</f>
        <v>2.2829809253219433</v>
      </c>
      <c r="N289" s="47">
        <f t="shared" si="55"/>
        <v>30.129099218849582</v>
      </c>
      <c r="O289" s="48">
        <f t="shared" si="56"/>
        <v>26.23099473770462</v>
      </c>
      <c r="P289" s="48">
        <f t="shared" si="57"/>
        <v>43.639906043445798</v>
      </c>
      <c r="Q289" t="s">
        <v>259</v>
      </c>
      <c r="R289" t="s">
        <v>297</v>
      </c>
      <c r="S289" s="38">
        <v>44470</v>
      </c>
      <c r="T289" s="50">
        <v>100</v>
      </c>
      <c r="U289" s="50">
        <f t="shared" si="58"/>
        <v>69.040247678018574</v>
      </c>
      <c r="V289" s="50">
        <f t="shared" si="59"/>
        <v>73.045822102425873</v>
      </c>
      <c r="W289" s="50">
        <f t="shared" si="60"/>
        <v>55.156950672645742</v>
      </c>
      <c r="X289" s="50">
        <f t="shared" si="61"/>
        <v>71.797227224928378</v>
      </c>
      <c r="Y289" s="50">
        <f t="shared" si="62"/>
        <v>75.802801649335677</v>
      </c>
      <c r="Z289" s="50">
        <f t="shared" si="63"/>
        <v>57.913930219555553</v>
      </c>
      <c r="AA289" s="50">
        <f t="shared" si="64"/>
        <v>-2.756979546909804</v>
      </c>
      <c r="AB289" s="50">
        <f t="shared" si="65"/>
        <v>-2.756979546909804</v>
      </c>
      <c r="AC289" s="50">
        <f t="shared" si="66"/>
        <v>-2.7569795469098111</v>
      </c>
      <c r="AF289">
        <v>1.69</v>
      </c>
      <c r="AG289">
        <v>2.25</v>
      </c>
      <c r="AH289" s="57" t="s">
        <v>429</v>
      </c>
      <c r="AJ289" t="s">
        <v>312</v>
      </c>
    </row>
    <row r="290" spans="1:36" ht="15" x14ac:dyDescent="0.25">
      <c r="A290">
        <v>1.69</v>
      </c>
      <c r="B290">
        <v>4.26</v>
      </c>
      <c r="C290">
        <v>4.91</v>
      </c>
      <c r="D290" s="43">
        <f t="shared" si="67"/>
        <v>3.0123748148960239E-2</v>
      </c>
      <c r="E290" s="44">
        <f>IF(OR($A290="",$B290="",$C290=""),"",A290*'MPTO_working_3-way'!$I289)</f>
        <v>1.7409091343717427</v>
      </c>
      <c r="F290" s="45">
        <f>IF(OR($A290="",$B290="",$C290=""),"",B290*'MPTO_working_3-way'!$I289)</f>
        <v>4.3883271671145705</v>
      </c>
      <c r="G290" s="46">
        <f>IF(OR($A290="",$B290="",$C290=""),"",C290*'MPTO_working_3-way'!$I289)</f>
        <v>5.0579076034113948</v>
      </c>
      <c r="H290" s="44">
        <f>IF(OR($A290="",$B290="",$C290=""),"",'MPTO_working_3-way'!E289)</f>
        <v>1.7191738847693718</v>
      </c>
      <c r="I290" s="45">
        <f>IF(OR($A290="",$B290="",$C290=""),"",'MPTO_working_3-way'!F289)</f>
        <v>4.4503676928819145</v>
      </c>
      <c r="J290" s="46">
        <f>IF(OR($A290="",$B290="",$C290=""),"",'MPTO_working_3-way'!G289)</f>
        <v>5.1646293148211431</v>
      </c>
      <c r="K290" s="44">
        <f>IF(OR($A290="",$B290="",$C290=""),"",'OddsRatio_working_3-way'!H289)</f>
        <v>1.7268140194543622</v>
      </c>
      <c r="L290" s="45">
        <f>IF(OR($A290="",$B290="",$C290=""),"",'OddsRatio_working_3-way'!I289)</f>
        <v>4.4339329035090174</v>
      </c>
      <c r="M290" s="46">
        <f>IF(OR($A290="",$B290="",$C290=""),"",'OddsRatio_working_3-way'!J289)</f>
        <v>5.1186127769080549</v>
      </c>
      <c r="N290" s="47">
        <f t="shared" si="55"/>
        <v>57.441251829658469</v>
      </c>
      <c r="O290" s="48">
        <f t="shared" si="56"/>
        <v>22.787726664817558</v>
      </c>
      <c r="P290" s="48">
        <f t="shared" si="57"/>
        <v>19.771021505523994</v>
      </c>
      <c r="Q290" t="s">
        <v>293</v>
      </c>
      <c r="R290" t="s">
        <v>262</v>
      </c>
      <c r="S290" s="38">
        <v>44470</v>
      </c>
      <c r="T290" s="50">
        <v>100</v>
      </c>
      <c r="U290" s="50">
        <f t="shared" si="58"/>
        <v>40.828402366863905</v>
      </c>
      <c r="V290" s="50">
        <f t="shared" si="59"/>
        <v>76.525821596244128</v>
      </c>
      <c r="W290" s="50">
        <f t="shared" si="60"/>
        <v>79.633401221995925</v>
      </c>
      <c r="X290" s="50">
        <f t="shared" si="61"/>
        <v>43.84077718175994</v>
      </c>
      <c r="Y290" s="50">
        <f t="shared" si="62"/>
        <v>79.538196411140177</v>
      </c>
      <c r="Z290" s="50">
        <f t="shared" si="63"/>
        <v>82.645776036891959</v>
      </c>
      <c r="AA290" s="50">
        <f t="shared" si="64"/>
        <v>-3.0123748148960345</v>
      </c>
      <c r="AB290" s="50">
        <f t="shared" si="65"/>
        <v>-3.0123748148960487</v>
      </c>
      <c r="AC290" s="50">
        <f t="shared" si="66"/>
        <v>-3.0123748148960345</v>
      </c>
      <c r="AF290">
        <v>1.53</v>
      </c>
      <c r="AG290">
        <v>2.61</v>
      </c>
      <c r="AH290" s="57" t="s">
        <v>420</v>
      </c>
      <c r="AJ290" t="s">
        <v>312</v>
      </c>
    </row>
    <row r="291" spans="1:36" ht="15" x14ac:dyDescent="0.25">
      <c r="A291">
        <v>2.78</v>
      </c>
      <c r="B291">
        <v>2.99</v>
      </c>
      <c r="C291">
        <v>3</v>
      </c>
      <c r="D291" s="43">
        <f t="shared" si="67"/>
        <v>2.7493724084277638E-2</v>
      </c>
      <c r="E291" s="44">
        <f>IF(OR($A291="",$B291="",$C291=""),"",A291*'MPTO_working_3-way'!$I290)</f>
        <v>2.8564325529542915</v>
      </c>
      <c r="F291" s="45">
        <f>IF(OR($A291="",$B291="",$C291=""),"",B291*'MPTO_working_3-way'!$I290)</f>
        <v>3.0722062350119903</v>
      </c>
      <c r="G291" s="46">
        <f>IF(OR($A291="",$B291="",$C291=""),"",C291*'MPTO_working_3-way'!$I290)</f>
        <v>3.0824811722528329</v>
      </c>
      <c r="H291" s="44">
        <f>IF(OR($A291="",$B291="",$C291=""),"",'MPTO_working_3-way'!E290)</f>
        <v>2.8526791842711363</v>
      </c>
      <c r="I291" s="45">
        <f>IF(OR($A291="",$B291="",$C291=""),"",'MPTO_working_3-way'!F290)</f>
        <v>3.074240581234795</v>
      </c>
      <c r="J291" s="46">
        <f>IF(OR($A291="",$B291="",$C291=""),"",'MPTO_working_3-way'!G290)</f>
        <v>3.0848129974021687</v>
      </c>
      <c r="K291" s="44">
        <f>IF(OR($A291="",$B291="",$C291=""),"",'OddsRatio_working_3-way'!H290)</f>
        <v>2.8544812166402442</v>
      </c>
      <c r="L291" s="45">
        <f>IF(OR($A291="",$B291="",$C291=""),"",'OddsRatio_working_3-way'!I290)</f>
        <v>3.0732683264685887</v>
      </c>
      <c r="M291" s="46">
        <f>IF(OR($A291="",$B291="",$C291=""),"",'OddsRatio_working_3-way'!J290)</f>
        <v>3.0836867602699378</v>
      </c>
      <c r="N291" s="47">
        <f t="shared" si="55"/>
        <v>35.00870339002897</v>
      </c>
      <c r="O291" s="48">
        <f t="shared" si="56"/>
        <v>32.549898135210874</v>
      </c>
      <c r="P291" s="48">
        <f t="shared" si="57"/>
        <v>32.44139847476017</v>
      </c>
      <c r="Q291" t="s">
        <v>399</v>
      </c>
      <c r="R291" t="s">
        <v>171</v>
      </c>
      <c r="S291" s="38">
        <v>44470</v>
      </c>
      <c r="T291" s="50">
        <v>100</v>
      </c>
      <c r="U291" s="50">
        <f t="shared" si="58"/>
        <v>64.02877697841727</v>
      </c>
      <c r="V291" s="50">
        <f t="shared" si="59"/>
        <v>66.555183946488299</v>
      </c>
      <c r="W291" s="50">
        <f t="shared" si="60"/>
        <v>66.666666666666657</v>
      </c>
      <c r="X291" s="50">
        <f t="shared" si="61"/>
        <v>66.77814938684503</v>
      </c>
      <c r="Y291" s="50">
        <f t="shared" si="62"/>
        <v>69.304556354916073</v>
      </c>
      <c r="Z291" s="50">
        <f t="shared" si="63"/>
        <v>69.416039075094432</v>
      </c>
      <c r="AA291" s="50">
        <f t="shared" si="64"/>
        <v>-2.7493724084277602</v>
      </c>
      <c r="AB291" s="50">
        <f t="shared" si="65"/>
        <v>-2.7493724084277744</v>
      </c>
      <c r="AC291" s="50">
        <f t="shared" si="66"/>
        <v>-2.7493724084277744</v>
      </c>
      <c r="AF291">
        <v>2.4900000000000002</v>
      </c>
      <c r="AG291">
        <v>1.57</v>
      </c>
      <c r="AH291" s="57" t="s">
        <v>434</v>
      </c>
      <c r="AJ291" t="s">
        <v>313</v>
      </c>
    </row>
    <row r="292" spans="1:36" ht="15" x14ac:dyDescent="0.25">
      <c r="A292">
        <v>3.11</v>
      </c>
      <c r="B292">
        <v>3.1</v>
      </c>
      <c r="C292">
        <v>2.61</v>
      </c>
      <c r="D292" s="43">
        <f t="shared" si="67"/>
        <v>2.7265815973526397E-2</v>
      </c>
      <c r="E292" s="44">
        <f>IF(OR($A292="",$B292="",$C292=""),"",A292*'MPTO_working_3-way'!$I291)</f>
        <v>3.194796687677667</v>
      </c>
      <c r="F292" s="45">
        <f>IF(OR($A292="",$B292="",$C292=""),"",B292*'MPTO_working_3-way'!$I291)</f>
        <v>3.1845240295179318</v>
      </c>
      <c r="G292" s="46">
        <f>IF(OR($A292="",$B292="",$C292=""),"",C292*'MPTO_working_3-way'!$I291)</f>
        <v>2.6811637796909036</v>
      </c>
      <c r="H292" s="44">
        <f>IF(OR($A292="",$B292="",$C292=""),"",'MPTO_working_3-way'!E291)</f>
        <v>3.2004628838622784</v>
      </c>
      <c r="I292" s="45">
        <f>IF(OR($A292="",$B292="",$C292=""),"",'MPTO_working_3-way'!F291)</f>
        <v>3.1898736584209484</v>
      </c>
      <c r="J292" s="46">
        <f>IF(OR($A292="",$B292="",$C292=""),"",'MPTO_working_3-way'!G291)</f>
        <v>2.6734168150835202</v>
      </c>
      <c r="K292" s="44">
        <f>IF(OR($A292="",$B292="",$C292=""),"",'OddsRatio_working_3-way'!H291)</f>
        <v>3.1978171665975066</v>
      </c>
      <c r="L292" s="45">
        <f>IF(OR($A292="",$B292="",$C292=""),"",'OddsRatio_working_3-way'!I291)</f>
        <v>3.187400971495149</v>
      </c>
      <c r="M292" s="46">
        <f>IF(OR($A292="",$B292="",$C292=""),"",'OddsRatio_working_3-way'!J291)</f>
        <v>2.6770074114796145</v>
      </c>
      <c r="N292" s="47">
        <f t="shared" si="55"/>
        <v>31.300896356159395</v>
      </c>
      <c r="O292" s="48">
        <f t="shared" si="56"/>
        <v>31.401866989566361</v>
      </c>
      <c r="P292" s="48">
        <f t="shared" si="57"/>
        <v>37.297236654274229</v>
      </c>
      <c r="Q292" t="s">
        <v>185</v>
      </c>
      <c r="R292" t="s">
        <v>174</v>
      </c>
      <c r="S292" s="38">
        <v>44470</v>
      </c>
      <c r="T292" s="50">
        <v>100</v>
      </c>
      <c r="U292" s="50">
        <f t="shared" si="58"/>
        <v>67.845659163987136</v>
      </c>
      <c r="V292" s="50">
        <f t="shared" si="59"/>
        <v>67.741935483870961</v>
      </c>
      <c r="W292" s="50">
        <f t="shared" si="60"/>
        <v>61.685823754789276</v>
      </c>
      <c r="X292" s="50">
        <f t="shared" si="61"/>
        <v>70.572240761339771</v>
      </c>
      <c r="Y292" s="50">
        <f t="shared" si="62"/>
        <v>70.468517081223595</v>
      </c>
      <c r="Z292" s="50">
        <f t="shared" si="63"/>
        <v>64.412405352141903</v>
      </c>
      <c r="AA292" s="50">
        <f t="shared" si="64"/>
        <v>-2.7265815973526344</v>
      </c>
      <c r="AB292" s="50">
        <f t="shared" si="65"/>
        <v>-2.7265815973526344</v>
      </c>
      <c r="AC292" s="50">
        <f t="shared" si="66"/>
        <v>-2.7265815973526273</v>
      </c>
      <c r="AF292">
        <v>2.73</v>
      </c>
      <c r="AG292">
        <v>1.49</v>
      </c>
      <c r="AH292" s="57" t="s">
        <v>417</v>
      </c>
      <c r="AJ292" t="s">
        <v>313</v>
      </c>
    </row>
    <row r="293" spans="1:36" s="50" customFormat="1" ht="15" x14ac:dyDescent="0.25">
      <c r="A293">
        <v>9</v>
      </c>
      <c r="B293">
        <v>4.68</v>
      </c>
      <c r="C293">
        <v>1.41</v>
      </c>
      <c r="D293" s="43">
        <f t="shared" si="67"/>
        <v>3.4006182942353247E-2</v>
      </c>
      <c r="E293" s="44">
        <f>IF(OR($A293="",$B293="",$C293=""),"",A293*'MPTO_working_3-way'!$I292)</f>
        <v>9.3060556464811786</v>
      </c>
      <c r="F293" s="45">
        <f>IF(OR($A293="",$B293="",$C293=""),"",B293*'MPTO_working_3-way'!$I292)</f>
        <v>4.8391489361702131</v>
      </c>
      <c r="G293" s="46">
        <f>IF(OR($A293="",$B293="",$C293=""),"",C293*'MPTO_working_3-way'!$I292)</f>
        <v>1.4579487179487181</v>
      </c>
      <c r="H293" s="44">
        <f>IF(OR($A293="",$B293="",$C293=""),"",'MPTO_working_3-way'!E292)</f>
        <v>10.022478736330502</v>
      </c>
      <c r="I293" s="45">
        <f>IF(OR($A293="",$B293="",$C293=""),"",'MPTO_working_3-way'!F292)</f>
        <v>4.9421809466746565</v>
      </c>
      <c r="J293" s="46">
        <f>IF(OR($A293="",$B293="",$C293=""),"",'MPTO_working_3-way'!G292)</f>
        <v>1.4329019369408493</v>
      </c>
      <c r="K293" s="44">
        <f>IF(OR($A293="",$B293="",$C293=""),"",'OddsRatio_working_3-way'!H292)</f>
        <v>9.600465018270036</v>
      </c>
      <c r="L293" s="45">
        <f>IF(OR($A293="",$B293="",$C293=""),"",'OddsRatio_working_3-way'!I292)</f>
        <v>4.9562139084042149</v>
      </c>
      <c r="M293" s="46">
        <f>IF(OR($A293="",$B293="",$C293=""),"",'OddsRatio_working_3-way'!J292)</f>
        <v>1.4407738321863388</v>
      </c>
      <c r="N293" s="47">
        <f t="shared" si="55"/>
        <v>10.745691171297924</v>
      </c>
      <c r="O293" s="48">
        <f t="shared" si="56"/>
        <v>20.664790714034471</v>
      </c>
      <c r="P293" s="48">
        <f t="shared" si="57"/>
        <v>68.589518114667598</v>
      </c>
      <c r="Q293" t="s">
        <v>299</v>
      </c>
      <c r="R293" t="s">
        <v>265</v>
      </c>
      <c r="S293" s="38">
        <v>44470</v>
      </c>
      <c r="T293" s="50">
        <v>100</v>
      </c>
      <c r="U293" s="50">
        <f t="shared" si="58"/>
        <v>88.888888888888886</v>
      </c>
      <c r="V293" s="50">
        <f t="shared" si="59"/>
        <v>78.632478632478637</v>
      </c>
      <c r="W293" s="50">
        <f t="shared" si="60"/>
        <v>29.078014184397166</v>
      </c>
      <c r="X293" s="50">
        <f t="shared" si="61"/>
        <v>92.289507183124215</v>
      </c>
      <c r="Y293" s="50">
        <f t="shared" si="62"/>
        <v>82.033096926713938</v>
      </c>
      <c r="Z293" s="50">
        <f t="shared" si="63"/>
        <v>32.478632478632477</v>
      </c>
      <c r="AA293" s="50">
        <f t="shared" si="64"/>
        <v>-3.4006182942353291</v>
      </c>
      <c r="AB293" s="50">
        <f t="shared" si="65"/>
        <v>-3.4006182942353007</v>
      </c>
      <c r="AC293" s="50">
        <f t="shared" si="66"/>
        <v>-3.4006182942353114</v>
      </c>
      <c r="AD293" s="51"/>
      <c r="AE293" s="51"/>
      <c r="AF293">
        <v>1.88</v>
      </c>
      <c r="AG293">
        <v>2</v>
      </c>
      <c r="AH293" s="57" t="s">
        <v>428</v>
      </c>
      <c r="AI293" s="51"/>
      <c r="AJ293" t="s">
        <v>314</v>
      </c>
    </row>
    <row r="294" spans="1:36" ht="15" x14ac:dyDescent="0.25">
      <c r="A294">
        <v>1.53</v>
      </c>
      <c r="B294">
        <v>4.55</v>
      </c>
      <c r="C294">
        <v>6.37</v>
      </c>
      <c r="D294" s="43">
        <f t="shared" si="67"/>
        <v>3.0360862293635327E-2</v>
      </c>
      <c r="E294" s="44">
        <f>IF(OR($A294="",$B294="",$C294=""),"",A294*'MPTO_working_3-way'!$I293)</f>
        <v>1.576452119309262</v>
      </c>
      <c r="F294" s="45">
        <f>IF(OR($A294="",$B294="",$C294=""),"",B294*'MPTO_working_3-way'!$I293)</f>
        <v>4.6881419234360404</v>
      </c>
      <c r="G294" s="46">
        <f>IF(OR($A294="",$B294="",$C294=""),"",C294*'MPTO_working_3-way'!$I293)</f>
        <v>6.5633986928104573</v>
      </c>
      <c r="H294" s="44">
        <f>IF(OR($A294="",$B294="",$C294=""),"",'MPTO_working_3-way'!E293)</f>
        <v>1.5540631760222385</v>
      </c>
      <c r="I294" s="45">
        <f>IF(OR($A294="",$B294="",$C294=""),"",'MPTO_working_3-way'!F293)</f>
        <v>4.7696285541834538</v>
      </c>
      <c r="J294" s="46">
        <f>IF(OR($A294="",$B294="",$C294=""),"",'MPTO_working_3-way'!G293)</f>
        <v>6.808947160056821</v>
      </c>
      <c r="K294" s="44">
        <f>IF(OR($A294="",$B294="",$C294=""),"",'OddsRatio_working_3-way'!H293)</f>
        <v>1.5614418313285605</v>
      </c>
      <c r="L294" s="45">
        <f>IF(OR($A294="",$B294="",$C294=""),"",'OddsRatio_working_3-way'!I293)</f>
        <v>4.7606009456913041</v>
      </c>
      <c r="M294" s="46">
        <f>IF(OR($A294="",$B294="",$C294=""),"",'OddsRatio_working_3-way'!J293)</f>
        <v>6.6885710079893803</v>
      </c>
      <c r="N294" s="47">
        <f t="shared" si="55"/>
        <v>63.433578968333002</v>
      </c>
      <c r="O294" s="48">
        <f t="shared" si="56"/>
        <v>21.330412268472418</v>
      </c>
      <c r="P294" s="48">
        <f t="shared" si="57"/>
        <v>15.236008763194583</v>
      </c>
      <c r="Q294" t="s">
        <v>304</v>
      </c>
      <c r="R294" t="s">
        <v>267</v>
      </c>
      <c r="S294" s="38">
        <v>44470</v>
      </c>
      <c r="T294" s="50">
        <v>100</v>
      </c>
      <c r="U294" s="50">
        <f t="shared" si="58"/>
        <v>34.640522875816991</v>
      </c>
      <c r="V294" s="50">
        <f t="shared" si="59"/>
        <v>78.021978021978015</v>
      </c>
      <c r="W294" s="50">
        <f t="shared" si="60"/>
        <v>84.301412872841439</v>
      </c>
      <c r="X294" s="50">
        <f t="shared" si="61"/>
        <v>37.676609105180539</v>
      </c>
      <c r="Y294" s="50">
        <f t="shared" si="62"/>
        <v>81.058064251341563</v>
      </c>
      <c r="Z294" s="50">
        <f t="shared" si="63"/>
        <v>87.337499102204987</v>
      </c>
      <c r="AA294" s="50">
        <f t="shared" si="64"/>
        <v>-3.0360862293635478</v>
      </c>
      <c r="AB294" s="50">
        <f t="shared" si="65"/>
        <v>-3.0360862293635478</v>
      </c>
      <c r="AC294" s="50">
        <f t="shared" si="66"/>
        <v>-3.0360862293635478</v>
      </c>
      <c r="AF294">
        <v>2.13</v>
      </c>
      <c r="AG294">
        <v>1.77</v>
      </c>
      <c r="AH294" s="57" t="s">
        <v>434</v>
      </c>
      <c r="AJ294" t="s">
        <v>314</v>
      </c>
    </row>
    <row r="295" spans="1:36" ht="15" x14ac:dyDescent="0.25">
      <c r="A295">
        <v>2.33</v>
      </c>
      <c r="B295">
        <v>3.56</v>
      </c>
      <c r="C295">
        <v>3.2</v>
      </c>
      <c r="D295" s="43">
        <f t="shared" si="67"/>
        <v>2.258342576071759E-2</v>
      </c>
      <c r="E295" s="44">
        <f>IF(OR($A295="",$B295="",$C295=""),"",A295*'MPTO_working_3-way'!$I294)</f>
        <v>2.3826193820224719</v>
      </c>
      <c r="F295" s="45">
        <f>IF(OR($A295="",$B295="",$C295=""),"",B295*'MPTO_working_3-way'!$I294)</f>
        <v>3.6403969957081546</v>
      </c>
      <c r="G295" s="46">
        <f>IF(OR($A295="",$B295="",$C295=""),"",C295*'MPTO_working_3-way'!$I294)</f>
        <v>3.2722669624342964</v>
      </c>
      <c r="H295" s="44">
        <f>IF(OR($A295="",$B295="",$C295=""),"",'MPTO_working_3-way'!E294)</f>
        <v>2.3715973286125798</v>
      </c>
      <c r="I295" s="45">
        <f>IF(OR($A295="",$B295="",$C295=""),"",'MPTO_working_3-way'!F294)</f>
        <v>3.658031583163976</v>
      </c>
      <c r="J295" s="46">
        <f>IF(OR($A295="",$B295="",$C295=""),"",'MPTO_working_3-way'!G294)</f>
        <v>3.2789874885525863</v>
      </c>
      <c r="K295" s="44">
        <f>IF(OR($A295="",$B295="",$C295=""),"",'OddsRatio_working_3-way'!H294)</f>
        <v>2.3764192360139975</v>
      </c>
      <c r="L295" s="45">
        <f>IF(OR($A295="",$B295="",$C295=""),"",'OddsRatio_working_3-way'!I294)</f>
        <v>3.6493483039066414</v>
      </c>
      <c r="M295" s="46">
        <f>IF(OR($A295="",$B295="",$C295=""),"",'OddsRatio_working_3-way'!J294)</f>
        <v>3.2767836986697705</v>
      </c>
      <c r="N295" s="47">
        <f t="shared" si="55"/>
        <v>41.970614674978265</v>
      </c>
      <c r="O295" s="48">
        <f t="shared" si="56"/>
        <v>27.469531514803187</v>
      </c>
      <c r="P295" s="48">
        <f t="shared" si="57"/>
        <v>30.559853810218545</v>
      </c>
      <c r="Q295" t="s">
        <v>153</v>
      </c>
      <c r="R295" t="s">
        <v>150</v>
      </c>
      <c r="S295" s="38">
        <v>44470</v>
      </c>
      <c r="T295" s="50">
        <v>100</v>
      </c>
      <c r="U295" s="50">
        <f t="shared" si="58"/>
        <v>57.081545064377686</v>
      </c>
      <c r="V295" s="50">
        <f t="shared" si="59"/>
        <v>71.910112359550567</v>
      </c>
      <c r="W295" s="50">
        <f t="shared" si="60"/>
        <v>68.75</v>
      </c>
      <c r="X295" s="50">
        <f t="shared" si="61"/>
        <v>59.33988764044944</v>
      </c>
      <c r="Y295" s="50">
        <f t="shared" si="62"/>
        <v>74.168454935622321</v>
      </c>
      <c r="Z295" s="50">
        <f t="shared" si="63"/>
        <v>71.008342576071755</v>
      </c>
      <c r="AA295" s="50">
        <f t="shared" si="64"/>
        <v>-2.2583425760717546</v>
      </c>
      <c r="AB295" s="50">
        <f t="shared" si="65"/>
        <v>-2.2583425760717546</v>
      </c>
      <c r="AC295" s="50">
        <f t="shared" si="66"/>
        <v>-2.2583425760717546</v>
      </c>
      <c r="AF295">
        <v>2.1</v>
      </c>
      <c r="AG295">
        <v>1.83</v>
      </c>
      <c r="AH295" s="57" t="s">
        <v>429</v>
      </c>
      <c r="AJ295" t="s">
        <v>315</v>
      </c>
    </row>
    <row r="296" spans="1:36" ht="15" x14ac:dyDescent="0.25">
      <c r="A296">
        <v>2.74</v>
      </c>
      <c r="B296">
        <v>2.95</v>
      </c>
      <c r="C296">
        <v>3.15</v>
      </c>
      <c r="D296" s="43">
        <f t="shared" si="67"/>
        <v>2.140687195741009E-2</v>
      </c>
      <c r="E296" s="44">
        <f>IF(OR($A296="",$B296="",$C296=""),"",A296*'MPTO_working_3-way'!$I295)</f>
        <v>2.7986548291633038</v>
      </c>
      <c r="F296" s="45">
        <f>IF(OR($A296="",$B296="",$C296=""),"",B296*'MPTO_working_3-way'!$I295)</f>
        <v>3.0131502722743599</v>
      </c>
      <c r="G296" s="46">
        <f>IF(OR($A296="",$B296="",$C296=""),"",C296*'MPTO_working_3-way'!$I295)</f>
        <v>3.2174316466658417</v>
      </c>
      <c r="H296" s="44">
        <f>IF(OR($A296="",$B296="",$C296=""),"",'MPTO_working_3-way'!E295)</f>
        <v>2.7946397048197289</v>
      </c>
      <c r="I296" s="45">
        <f>IF(OR($A296="",$B296="",$C296=""),"",'MPTO_working_3-way'!F295)</f>
        <v>3.0134330389637034</v>
      </c>
      <c r="J296" s="46">
        <f>IF(OR($A296="",$B296="",$C296=""),"",'MPTO_working_3-way'!G295)</f>
        <v>3.2224312825499544</v>
      </c>
      <c r="K296" s="44">
        <f>IF(OR($A296="",$B296="",$C296=""),"",'OddsRatio_working_3-way'!H295)</f>
        <v>2.7965724906926277</v>
      </c>
      <c r="L296" s="45">
        <f>IF(OR($A296="",$B296="",$C296=""),"",'OddsRatio_working_3-way'!I295)</f>
        <v>3.0134002050865654</v>
      </c>
      <c r="M296" s="46">
        <f>IF(OR($A296="",$B296="",$C296=""),"",'OddsRatio_working_3-way'!J295)</f>
        <v>3.2199027902236494</v>
      </c>
      <c r="N296" s="47">
        <f t="shared" si="55"/>
        <v>35.731451752446503</v>
      </c>
      <c r="O296" s="48">
        <f t="shared" si="56"/>
        <v>33.187856881933364</v>
      </c>
      <c r="P296" s="48">
        <f t="shared" si="57"/>
        <v>31.080691365620133</v>
      </c>
      <c r="Q296" t="s">
        <v>63</v>
      </c>
      <c r="R296" t="s">
        <v>179</v>
      </c>
      <c r="S296" s="38">
        <v>44470</v>
      </c>
      <c r="T296" s="50">
        <v>100</v>
      </c>
      <c r="U296" s="50">
        <f t="shared" si="58"/>
        <v>63.503649635036496</v>
      </c>
      <c r="V296" s="50">
        <f t="shared" si="59"/>
        <v>66.101694915254228</v>
      </c>
      <c r="W296" s="50">
        <f t="shared" si="60"/>
        <v>68.253968253968253</v>
      </c>
      <c r="X296" s="50">
        <f t="shared" si="61"/>
        <v>65.644336830777505</v>
      </c>
      <c r="Y296" s="50">
        <f t="shared" si="62"/>
        <v>68.242382110995251</v>
      </c>
      <c r="Z296" s="50">
        <f t="shared" si="63"/>
        <v>70.394655449709262</v>
      </c>
      <c r="AA296" s="50">
        <f t="shared" si="64"/>
        <v>-2.140687195741009</v>
      </c>
      <c r="AB296" s="50">
        <f t="shared" si="65"/>
        <v>-2.1406871957410232</v>
      </c>
      <c r="AC296" s="50">
        <f t="shared" si="66"/>
        <v>-2.140687195741009</v>
      </c>
      <c r="AF296">
        <v>3.05</v>
      </c>
      <c r="AG296">
        <v>1.42</v>
      </c>
      <c r="AH296" s="57" t="s">
        <v>434</v>
      </c>
      <c r="AJ296" t="s">
        <v>315</v>
      </c>
    </row>
    <row r="297" spans="1:36" ht="15" x14ac:dyDescent="0.25">
      <c r="A297">
        <v>4.8</v>
      </c>
      <c r="B297">
        <v>2.86</v>
      </c>
      <c r="C297">
        <v>2.15</v>
      </c>
      <c r="D297" s="43">
        <f t="shared" si="67"/>
        <v>2.309996205345044E-2</v>
      </c>
      <c r="E297" s="44">
        <f>IF(OR($A297="",$B297="",$C297=""),"",A297*'MPTO_working_3-way'!$I296)</f>
        <v>4.9108798178565616</v>
      </c>
      <c r="F297" s="45">
        <f>IF(OR($A297="",$B297="",$C297=""),"",B297*'MPTO_working_3-way'!$I296)</f>
        <v>2.9260658914728683</v>
      </c>
      <c r="G297" s="46">
        <f>IF(OR($A297="",$B297="",$C297=""),"",C297*'MPTO_working_3-way'!$I296)</f>
        <v>2.1996649184149182</v>
      </c>
      <c r="H297" s="44">
        <f>IF(OR($A297="",$B297="",$C297=""),"",'MPTO_working_3-way'!E296)</f>
        <v>4.9842163330556364</v>
      </c>
      <c r="I297" s="45">
        <f>IF(OR($A297="",$B297="",$C297=""),"",'MPTO_working_3-way'!F296)</f>
        <v>2.9244010542238312</v>
      </c>
      <c r="J297" s="46">
        <f>IF(OR($A297="",$B297="",$C297=""),"",'MPTO_working_3-way'!G296)</f>
        <v>2.1861923549831856</v>
      </c>
      <c r="K297" s="44">
        <f>IF(OR($A297="",$B297="",$C297=""),"",'OddsRatio_working_3-way'!H296)</f>
        <v>4.9401586258885501</v>
      </c>
      <c r="L297" s="45">
        <f>IF(OR($A297="",$B297="",$C297=""),"",'OddsRatio_working_3-way'!I296)</f>
        <v>2.9286039589875528</v>
      </c>
      <c r="M297" s="46">
        <f>IF(OR($A297="",$B297="",$C297=""),"",'OddsRatio_working_3-way'!J296)</f>
        <v>2.1924164262557451</v>
      </c>
      <c r="N297" s="47">
        <f t="shared" si="55"/>
        <v>20.362949961916748</v>
      </c>
      <c r="O297" s="48">
        <f t="shared" si="56"/>
        <v>34.175580355664472</v>
      </c>
      <c r="P297" s="48">
        <f t="shared" si="57"/>
        <v>45.461469682418787</v>
      </c>
      <c r="Q297" t="s">
        <v>59</v>
      </c>
      <c r="R297" t="s">
        <v>112</v>
      </c>
      <c r="S297" s="38">
        <v>44470</v>
      </c>
      <c r="T297" s="50">
        <v>100</v>
      </c>
      <c r="U297" s="50">
        <f t="shared" si="58"/>
        <v>79.166666666666671</v>
      </c>
      <c r="V297" s="50">
        <f t="shared" si="59"/>
        <v>65.03496503496504</v>
      </c>
      <c r="W297" s="50">
        <f t="shared" si="60"/>
        <v>53.488372093023258</v>
      </c>
      <c r="X297" s="50">
        <f t="shared" si="61"/>
        <v>81.476662872011715</v>
      </c>
      <c r="Y297" s="50">
        <f t="shared" si="62"/>
        <v>67.34496124031007</v>
      </c>
      <c r="Z297" s="50">
        <f t="shared" si="63"/>
        <v>55.798368298368302</v>
      </c>
      <c r="AA297" s="50">
        <f t="shared" si="64"/>
        <v>-2.309996205345044</v>
      </c>
      <c r="AB297" s="50">
        <f t="shared" si="65"/>
        <v>-2.3099962053450298</v>
      </c>
      <c r="AC297" s="50">
        <f t="shared" si="66"/>
        <v>-2.309996205345044</v>
      </c>
      <c r="AF297">
        <v>3.21</v>
      </c>
      <c r="AG297">
        <v>1.38</v>
      </c>
      <c r="AH297" s="57" t="s">
        <v>433</v>
      </c>
      <c r="AJ297" t="s">
        <v>315</v>
      </c>
    </row>
    <row r="298" spans="1:36" ht="15" x14ac:dyDescent="0.25">
      <c r="A298">
        <v>2.46</v>
      </c>
      <c r="B298">
        <v>3.29</v>
      </c>
      <c r="C298">
        <v>3.21</v>
      </c>
      <c r="D298" s="43">
        <f t="shared" si="67"/>
        <v>2.1981912572584195E-2</v>
      </c>
      <c r="E298" s="44">
        <f>IF(OR($A298="",$B298="",$C298=""),"",A298*'MPTO_working_3-way'!$I297)</f>
        <v>2.5140755049285572</v>
      </c>
      <c r="F298" s="45">
        <f>IF(OR($A298="",$B298="",$C298=""),"",B298*'MPTO_working_3-way'!$I297)</f>
        <v>3.3623204923638021</v>
      </c>
      <c r="G298" s="46">
        <f>IF(OR($A298="",$B298="",$C298=""),"",C298*'MPTO_working_3-way'!$I297)</f>
        <v>3.2805619393579954</v>
      </c>
      <c r="H298" s="44">
        <f>IF(OR($A298="",$B298="",$C298=""),"",'MPTO_working_3-way'!E297)</f>
        <v>2.5051558559449858</v>
      </c>
      <c r="I298" s="45">
        <f>IF(OR($A298="",$B298="",$C298=""),"",'MPTO_working_3-way'!F297)</f>
        <v>3.3712706511270483</v>
      </c>
      <c r="J298" s="46">
        <f>IF(OR($A298="",$B298="",$C298=""),"",'MPTO_working_3-way'!G297)</f>
        <v>3.2873198888832369</v>
      </c>
      <c r="K298" s="44">
        <f>IF(OR($A298="",$B298="",$C298=""),"",'OddsRatio_working_3-way'!H297)</f>
        <v>2.5091576408064049</v>
      </c>
      <c r="L298" s="45">
        <f>IF(OR($A298="",$B298="",$C298=""),"",'OddsRatio_working_3-way'!I297)</f>
        <v>3.3671034229086758</v>
      </c>
      <c r="M298" s="46">
        <f>IF(OR($A298="",$B298="",$C298=""),"",'OddsRatio_working_3-way'!J297)</f>
        <v>3.2844098535494206</v>
      </c>
      <c r="N298" s="47">
        <f t="shared" si="55"/>
        <v>39.77605278917099</v>
      </c>
      <c r="O298" s="48">
        <f t="shared" si="56"/>
        <v>29.741364699501709</v>
      </c>
      <c r="P298" s="48">
        <f t="shared" si="57"/>
        <v>30.482582511327301</v>
      </c>
      <c r="Q298" t="s">
        <v>55</v>
      </c>
      <c r="R298" t="s">
        <v>54</v>
      </c>
      <c r="S298" s="38">
        <v>44470</v>
      </c>
      <c r="T298" s="50">
        <v>100</v>
      </c>
      <c r="U298" s="50">
        <f t="shared" si="58"/>
        <v>59.349593495934961</v>
      </c>
      <c r="V298" s="50">
        <f t="shared" si="59"/>
        <v>69.6048632218845</v>
      </c>
      <c r="W298" s="50">
        <f t="shared" si="60"/>
        <v>68.847352024922117</v>
      </c>
      <c r="X298" s="50">
        <f t="shared" si="61"/>
        <v>61.547784753193383</v>
      </c>
      <c r="Y298" s="50">
        <f t="shared" si="62"/>
        <v>71.803054479142929</v>
      </c>
      <c r="Z298" s="50">
        <f t="shared" si="63"/>
        <v>71.045543282180532</v>
      </c>
      <c r="AA298" s="50">
        <f t="shared" si="64"/>
        <v>-2.1981912572584221</v>
      </c>
      <c r="AB298" s="50">
        <f t="shared" si="65"/>
        <v>-2.1981912572584292</v>
      </c>
      <c r="AC298" s="50">
        <f t="shared" si="66"/>
        <v>-2.198191257258415</v>
      </c>
      <c r="AF298">
        <v>2.2400000000000002</v>
      </c>
      <c r="AG298">
        <v>1.71</v>
      </c>
      <c r="AH298" s="57" t="s">
        <v>431</v>
      </c>
      <c r="AJ298" t="s">
        <v>315</v>
      </c>
    </row>
    <row r="299" spans="1:36" ht="15" x14ac:dyDescent="0.25">
      <c r="A299">
        <v>2.2799999999999998</v>
      </c>
      <c r="B299">
        <v>2.93</v>
      </c>
      <c r="C299">
        <v>3.92</v>
      </c>
      <c r="D299" s="43">
        <f t="shared" si="67"/>
        <v>3.4995460372041709E-2</v>
      </c>
      <c r="E299" s="44">
        <f>IF(OR($A299="",$B299="",$C299=""),"",A299*'MPTO_working_3-way'!$I298)</f>
        <v>2.3597896496482549</v>
      </c>
      <c r="F299" s="45">
        <f>IF(OR($A299="",$B299="",$C299=""),"",B299*'MPTO_working_3-way'!$I298)</f>
        <v>3.0325366988900826</v>
      </c>
      <c r="G299" s="46">
        <f>IF(OR($A299="",$B299="",$C299=""),"",C299*'MPTO_working_3-way'!$I298)</f>
        <v>4.0571822046584032</v>
      </c>
      <c r="H299" s="44">
        <f>IF(OR($A299="",$B299="",$C299=""),"",'MPTO_working_3-way'!E298)</f>
        <v>2.3422970195198811</v>
      </c>
      <c r="I299" s="45">
        <f>IF(OR($A299="",$B299="",$C299=""),"",'MPTO_working_3-way'!F298)</f>
        <v>3.0336881218246519</v>
      </c>
      <c r="J299" s="46">
        <f>IF(OR($A299="",$B299="",$C299=""),"",'MPTO_working_3-way'!G298)</f>
        <v>4.107840889886873</v>
      </c>
      <c r="K299" s="44">
        <f>IF(OR($A299="",$B299="",$C299=""),"",'OddsRatio_working_3-way'!H298)</f>
        <v>2.3501632849324929</v>
      </c>
      <c r="L299" s="45">
        <f>IF(OR($A299="",$B299="",$C299=""),"",'OddsRatio_working_3-way'!I298)</f>
        <v>3.0357930780622748</v>
      </c>
      <c r="M299" s="46">
        <f>IF(OR($A299="",$B299="",$C299=""),"",'OddsRatio_working_3-way'!J298)</f>
        <v>4.0800599937522497</v>
      </c>
      <c r="N299" s="47">
        <f t="shared" si="55"/>
        <v>42.376658451275851</v>
      </c>
      <c r="O299" s="48">
        <f t="shared" si="56"/>
        <v>32.975693265839226</v>
      </c>
      <c r="P299" s="48">
        <f t="shared" si="57"/>
        <v>24.647648282884933</v>
      </c>
      <c r="Q299" t="s">
        <v>151</v>
      </c>
      <c r="R299" t="s">
        <v>161</v>
      </c>
      <c r="S299" s="38">
        <v>44470</v>
      </c>
      <c r="T299" s="50">
        <v>100</v>
      </c>
      <c r="U299" s="50">
        <f t="shared" si="58"/>
        <v>56.140350877192972</v>
      </c>
      <c r="V299" s="50">
        <f t="shared" si="59"/>
        <v>65.870307167235495</v>
      </c>
      <c r="W299" s="50">
        <f t="shared" si="60"/>
        <v>74.489795918367349</v>
      </c>
      <c r="X299" s="50">
        <f t="shared" si="61"/>
        <v>59.639896914397148</v>
      </c>
      <c r="Y299" s="50">
        <f t="shared" si="62"/>
        <v>69.369853204439664</v>
      </c>
      <c r="Z299" s="50">
        <f t="shared" si="63"/>
        <v>77.989341955571518</v>
      </c>
      <c r="AA299" s="50">
        <f t="shared" si="64"/>
        <v>-3.4995460372041762</v>
      </c>
      <c r="AB299" s="50">
        <f t="shared" si="65"/>
        <v>-3.4995460372041691</v>
      </c>
      <c r="AC299" s="50">
        <f t="shared" si="66"/>
        <v>-3.4995460372041691</v>
      </c>
      <c r="AF299">
        <v>2.69</v>
      </c>
      <c r="AG299">
        <v>1.5</v>
      </c>
      <c r="AH299" s="57" t="s">
        <v>433</v>
      </c>
      <c r="AJ299" t="s">
        <v>412</v>
      </c>
    </row>
    <row r="300" spans="1:36" ht="15" x14ac:dyDescent="0.25">
      <c r="A300">
        <v>1.67</v>
      </c>
      <c r="B300">
        <v>3.53</v>
      </c>
      <c r="C300">
        <v>6.45</v>
      </c>
      <c r="D300" s="43">
        <f t="shared" si="67"/>
        <v>3.7127273879673295E-2</v>
      </c>
      <c r="E300" s="44">
        <f>IF(OR($A300="",$B300="",$C300=""),"",A300*'MPTO_working_3-way'!$I299)</f>
        <v>1.7320025473790543</v>
      </c>
      <c r="F300" s="45">
        <f>IF(OR($A300="",$B300="",$C300=""),"",B300*'MPTO_working_3-way'!$I299)</f>
        <v>3.6610592767952466</v>
      </c>
      <c r="G300" s="46">
        <f>IF(OR($A300="",$B300="",$C300=""),"",C300*'MPTO_working_3-way'!$I299)</f>
        <v>6.6894709165238933</v>
      </c>
      <c r="H300" s="44">
        <f>IF(OR($A300="",$B300="",$C300=""),"",'MPTO_working_3-way'!E299)</f>
        <v>1.7052431395169012</v>
      </c>
      <c r="I300" s="45">
        <f>IF(OR($A300="",$B300="",$C300=""),"",'MPTO_working_3-way'!F299)</f>
        <v>3.6912578619506746</v>
      </c>
      <c r="J300" s="46">
        <f>IF(OR($A300="",$B300="",$C300=""),"",'MPTO_working_3-way'!G299)</f>
        <v>7.0095258607578721</v>
      </c>
      <c r="K300" s="44">
        <f>IF(OR($A300="",$B300="",$C300=""),"",'OddsRatio_working_3-way'!H299)</f>
        <v>1.7150995779914429</v>
      </c>
      <c r="L300" s="45">
        <f>IF(OR($A300="",$B300="",$C300=""),"",'OddsRatio_working_3-way'!I299)</f>
        <v>3.7003013915199277</v>
      </c>
      <c r="M300" s="46">
        <f>IF(OR($A300="",$B300="",$C300=""),"",'OddsRatio_working_3-way'!J299)</f>
        <v>6.8168547761990528</v>
      </c>
      <c r="N300" s="47">
        <f t="shared" si="55"/>
        <v>57.736635636780434</v>
      </c>
      <c r="O300" s="48">
        <f t="shared" si="56"/>
        <v>27.314499012301223</v>
      </c>
      <c r="P300" s="48">
        <f t="shared" si="57"/>
        <v>14.948865350918345</v>
      </c>
      <c r="Q300" t="s">
        <v>152</v>
      </c>
      <c r="R300" t="s">
        <v>119</v>
      </c>
      <c r="S300" s="38">
        <v>44470</v>
      </c>
      <c r="T300" s="50">
        <v>100</v>
      </c>
      <c r="U300" s="50">
        <f t="shared" si="58"/>
        <v>40.119760479041922</v>
      </c>
      <c r="V300" s="50">
        <f t="shared" si="59"/>
        <v>71.671388101982998</v>
      </c>
      <c r="W300" s="50">
        <f t="shared" si="60"/>
        <v>84.496124031007753</v>
      </c>
      <c r="X300" s="50">
        <f t="shared" si="61"/>
        <v>43.832487867009249</v>
      </c>
      <c r="Y300" s="50">
        <f t="shared" si="62"/>
        <v>75.384115489950347</v>
      </c>
      <c r="Z300" s="50">
        <f t="shared" si="63"/>
        <v>88.208851418975087</v>
      </c>
      <c r="AA300" s="50">
        <f t="shared" si="64"/>
        <v>-3.7127273879673268</v>
      </c>
      <c r="AB300" s="50">
        <f t="shared" si="65"/>
        <v>-3.7127273879673481</v>
      </c>
      <c r="AC300" s="50">
        <f t="shared" si="66"/>
        <v>-3.7127273879673339</v>
      </c>
      <c r="AF300">
        <v>2.4</v>
      </c>
      <c r="AG300">
        <v>1.61</v>
      </c>
      <c r="AH300" s="57" t="s">
        <v>431</v>
      </c>
      <c r="AJ300" t="s">
        <v>412</v>
      </c>
    </row>
    <row r="301" spans="1:36" s="50" customFormat="1" ht="15" x14ac:dyDescent="0.25">
      <c r="A301">
        <v>2.0699999999999998</v>
      </c>
      <c r="B301">
        <v>3.17</v>
      </c>
      <c r="C301">
        <v>4.24</v>
      </c>
      <c r="D301" s="43">
        <f t="shared" si="67"/>
        <v>3.4398257292598489E-2</v>
      </c>
      <c r="E301" s="44">
        <f>IF(OR($A301="",$B301="",$C301=""),"",A301*'MPTO_working_3-way'!$I300)</f>
        <v>2.1412043925956787</v>
      </c>
      <c r="F301" s="45">
        <f>IF(OR($A301="",$B301="",$C301=""),"",B301*'MPTO_working_3-way'!$I300)</f>
        <v>3.2790424756175369</v>
      </c>
      <c r="G301" s="46">
        <f>IF(OR($A301="",$B301="",$C301=""),"",C301*'MPTO_working_3-way'!$I300)</f>
        <v>4.3858486109206174</v>
      </c>
      <c r="H301" s="44">
        <f>IF(OR($A301="",$B301="",$C301=""),"",'MPTO_working_3-way'!E300)</f>
        <v>2.1203254963577618</v>
      </c>
      <c r="I301" s="45">
        <f>IF(OR($A301="",$B301="",$C301=""),"",'MPTO_working_3-way'!F300)</f>
        <v>3.2895675290253283</v>
      </c>
      <c r="J301" s="46">
        <f>IF(OR($A301="",$B301="",$C301=""),"",'MPTO_working_3-way'!G300)</f>
        <v>4.4566661911030883</v>
      </c>
      <c r="K301" s="44">
        <f>IF(OR($A301="",$B301="",$C301=""),"",'OddsRatio_working_3-way'!H300)</f>
        <v>2.1290011643428324</v>
      </c>
      <c r="L301" s="45">
        <f>IF(OR($A301="",$B301="",$C301=""),"",'OddsRatio_working_3-way'!I300)</f>
        <v>3.2896565669382696</v>
      </c>
      <c r="M301" s="46">
        <f>IF(OR($A301="",$B301="",$C301=""),"",'OddsRatio_working_3-way'!J300)</f>
        <v>4.4186577312811028</v>
      </c>
      <c r="N301" s="47">
        <f t="shared" si="55"/>
        <v>46.702687676992305</v>
      </c>
      <c r="O301" s="48">
        <f t="shared" si="56"/>
        <v>30.496707725985512</v>
      </c>
      <c r="P301" s="48">
        <f t="shared" si="57"/>
        <v>22.800604597022186</v>
      </c>
      <c r="Q301" t="s">
        <v>162</v>
      </c>
      <c r="R301" t="s">
        <v>400</v>
      </c>
      <c r="S301" s="38">
        <v>44470</v>
      </c>
      <c r="T301" s="50">
        <v>100</v>
      </c>
      <c r="U301" s="50">
        <f t="shared" si="58"/>
        <v>51.690821256038639</v>
      </c>
      <c r="V301" s="50">
        <f t="shared" si="59"/>
        <v>68.454258675078862</v>
      </c>
      <c r="W301" s="50">
        <f t="shared" si="60"/>
        <v>76.415094339622627</v>
      </c>
      <c r="X301" s="50">
        <f t="shared" si="61"/>
        <v>55.13064698529849</v>
      </c>
      <c r="Y301" s="50">
        <f t="shared" si="62"/>
        <v>71.894084404338713</v>
      </c>
      <c r="Z301" s="50">
        <f t="shared" si="63"/>
        <v>79.854920068882478</v>
      </c>
      <c r="AA301" s="50">
        <f t="shared" si="64"/>
        <v>-3.4398257292598515</v>
      </c>
      <c r="AB301" s="50">
        <f t="shared" si="65"/>
        <v>-3.4398257292598515</v>
      </c>
      <c r="AC301" s="50">
        <f t="shared" si="66"/>
        <v>-3.4398257292598515</v>
      </c>
      <c r="AD301" s="51"/>
      <c r="AE301" s="51"/>
      <c r="AF301">
        <v>2.61</v>
      </c>
      <c r="AG301">
        <v>1.53</v>
      </c>
      <c r="AH301" s="57" t="s">
        <v>424</v>
      </c>
      <c r="AI301" s="51"/>
      <c r="AJ301" t="s">
        <v>412</v>
      </c>
    </row>
    <row r="302" spans="1:36" ht="15" x14ac:dyDescent="0.25">
      <c r="A302">
        <v>2.5299999999999998</v>
      </c>
      <c r="B302">
        <v>2.95</v>
      </c>
      <c r="C302">
        <v>3.36</v>
      </c>
      <c r="D302" s="43">
        <f t="shared" si="67"/>
        <v>3.1859015462552653E-2</v>
      </c>
      <c r="E302" s="44">
        <f>IF(OR($A302="",$B302="",$C302=""),"",A302*'MPTO_working_3-way'!$I301)</f>
        <v>2.6106033091202581</v>
      </c>
      <c r="F302" s="45">
        <f>IF(OR($A302="",$B302="",$C302=""),"",B302*'MPTO_working_3-way'!$I301)</f>
        <v>3.0439840956145305</v>
      </c>
      <c r="G302" s="46">
        <f>IF(OR($A302="",$B302="",$C302=""),"",C302*'MPTO_working_3-way'!$I301)</f>
        <v>3.4670462919541767</v>
      </c>
      <c r="H302" s="44">
        <f>IF(OR($A302="",$B302="",$C302=""),"",'MPTO_working_3-way'!E301)</f>
        <v>2.5998522310144843</v>
      </c>
      <c r="I302" s="45">
        <f>IF(OR($A302="",$B302="",$C302=""),"",'MPTO_working_3-way'!F301)</f>
        <v>3.0454065948656588</v>
      </c>
      <c r="J302" s="46">
        <f>IF(OR($A302="",$B302="",$C302=""),"",'MPTO_working_3-way'!G301)</f>
        <v>3.4843281356233637</v>
      </c>
      <c r="K302" s="44">
        <f>IF(OR($A302="",$B302="",$C302=""),"",'OddsRatio_working_3-way'!H301)</f>
        <v>2.6048397942211294</v>
      </c>
      <c r="L302" s="45">
        <f>IF(OR($A302="",$B302="",$C302=""),"",'OddsRatio_working_3-way'!I301)</f>
        <v>3.0453840514583033</v>
      </c>
      <c r="M302" s="46">
        <f>IF(OR($A302="",$B302="",$C302=""),"",'OddsRatio_working_3-way'!J301)</f>
        <v>3.475439159713638</v>
      </c>
      <c r="N302" s="47">
        <f t="shared" si="55"/>
        <v>38.305321858225483</v>
      </c>
      <c r="O302" s="48">
        <f t="shared" si="56"/>
        <v>32.851682814003546</v>
      </c>
      <c r="P302" s="48">
        <f t="shared" si="57"/>
        <v>28.842995327770975</v>
      </c>
      <c r="Q302" t="s">
        <v>157</v>
      </c>
      <c r="R302" t="s">
        <v>60</v>
      </c>
      <c r="S302" s="38">
        <v>44470</v>
      </c>
      <c r="T302" s="50">
        <v>100</v>
      </c>
      <c r="U302" s="50">
        <f t="shared" si="58"/>
        <v>60.474308300395251</v>
      </c>
      <c r="V302" s="50">
        <f t="shared" si="59"/>
        <v>66.101694915254228</v>
      </c>
      <c r="W302" s="50">
        <f t="shared" si="60"/>
        <v>70.238095238095241</v>
      </c>
      <c r="X302" s="50">
        <f t="shared" si="61"/>
        <v>63.660209846650531</v>
      </c>
      <c r="Y302" s="50">
        <f t="shared" si="62"/>
        <v>69.287596461509509</v>
      </c>
      <c r="Z302" s="50">
        <f t="shared" si="63"/>
        <v>73.423996784350507</v>
      </c>
      <c r="AA302" s="50">
        <f t="shared" si="64"/>
        <v>-3.1859015462552804</v>
      </c>
      <c r="AB302" s="50">
        <f t="shared" si="65"/>
        <v>-3.1859015462552804</v>
      </c>
      <c r="AC302" s="50">
        <f t="shared" si="66"/>
        <v>-3.1859015462552662</v>
      </c>
      <c r="AF302">
        <v>2.86</v>
      </c>
      <c r="AG302">
        <v>1.45</v>
      </c>
      <c r="AH302" s="57" t="s">
        <v>433</v>
      </c>
      <c r="AJ302" t="s">
        <v>412</v>
      </c>
    </row>
    <row r="303" spans="1:36" ht="15" x14ac:dyDescent="0.25">
      <c r="A303">
        <v>1.43</v>
      </c>
      <c r="B303">
        <v>4.3600000000000003</v>
      </c>
      <c r="C303">
        <v>9.1</v>
      </c>
      <c r="D303" s="43">
        <f t="shared" si="67"/>
        <v>3.8548607355946896E-2</v>
      </c>
      <c r="E303" s="44">
        <f>IF(OR($A303="",$B303="",$C303=""),"",A303*'MPTO_working_3-way'!$I302)</f>
        <v>1.4851245085190039</v>
      </c>
      <c r="F303" s="45">
        <f>IF(OR($A303="",$B303="",$C303=""),"",B303*'MPTO_working_3-way'!$I302)</f>
        <v>4.5280719280719284</v>
      </c>
      <c r="G303" s="46">
        <f>IF(OR($A303="",$B303="",$C303=""),"",C303*'MPTO_working_3-way'!$I302)</f>
        <v>9.4507923269391156</v>
      </c>
      <c r="H303" s="44">
        <f>IF(OR($A303="",$B303="",$C303=""),"",'MPTO_working_3-way'!E302)</f>
        <v>1.4567678709711875</v>
      </c>
      <c r="I303" s="45">
        <f>IF(OR($A303="",$B303="",$C303=""),"",'MPTO_working_3-way'!F302)</f>
        <v>4.6187613766244775</v>
      </c>
      <c r="J303" s="46">
        <f>IF(OR($A303="",$B303="",$C303=""),"",'MPTO_working_3-way'!G302)</f>
        <v>10.304967888175295</v>
      </c>
      <c r="K303" s="44">
        <f>IF(OR($A303="",$B303="",$C303=""),"",'OddsRatio_working_3-way'!H302)</f>
        <v>1.4658575473312525</v>
      </c>
      <c r="L303" s="45">
        <f>IF(OR($A303="",$B303="",$C303=""),"",'OddsRatio_working_3-way'!I302)</f>
        <v>4.640189207053508</v>
      </c>
      <c r="M303" s="46">
        <f>IF(OR($A303="",$B303="",$C303=""),"",'OddsRatio_working_3-way'!J302)</f>
        <v>9.7754561241468512</v>
      </c>
      <c r="N303" s="47">
        <f t="shared" si="55"/>
        <v>67.334421744693998</v>
      </c>
      <c r="O303" s="48">
        <f t="shared" si="56"/>
        <v>22.08445483828266</v>
      </c>
      <c r="P303" s="48">
        <f t="shared" si="57"/>
        <v>10.581123417023344</v>
      </c>
      <c r="Q303" t="s">
        <v>115</v>
      </c>
      <c r="R303" t="s">
        <v>401</v>
      </c>
      <c r="S303" s="38">
        <v>44470</v>
      </c>
      <c r="T303" s="50">
        <v>100</v>
      </c>
      <c r="U303" s="50">
        <f t="shared" si="58"/>
        <v>30.069930069930074</v>
      </c>
      <c r="V303" s="50">
        <f t="shared" si="59"/>
        <v>77.064220183486242</v>
      </c>
      <c r="W303" s="50">
        <f t="shared" si="60"/>
        <v>89.010989010989007</v>
      </c>
      <c r="X303" s="50">
        <f t="shared" si="61"/>
        <v>33.924790805524751</v>
      </c>
      <c r="Y303" s="50">
        <f t="shared" si="62"/>
        <v>80.919080919080926</v>
      </c>
      <c r="Z303" s="50">
        <f t="shared" si="63"/>
        <v>92.865849746583692</v>
      </c>
      <c r="AA303" s="50">
        <f t="shared" si="64"/>
        <v>-3.8548607355946771</v>
      </c>
      <c r="AB303" s="50">
        <f t="shared" si="65"/>
        <v>-3.8548607355946842</v>
      </c>
      <c r="AC303" s="50">
        <f t="shared" si="66"/>
        <v>-3.8548607355946842</v>
      </c>
      <c r="AF303">
        <v>2.31</v>
      </c>
      <c r="AG303">
        <v>1.65</v>
      </c>
      <c r="AH303" s="57" t="s">
        <v>423</v>
      </c>
      <c r="AJ303" t="s">
        <v>412</v>
      </c>
    </row>
    <row r="304" spans="1:36" s="50" customFormat="1" ht="15" x14ac:dyDescent="0.25">
      <c r="A304">
        <v>2.41</v>
      </c>
      <c r="B304">
        <v>3.47</v>
      </c>
      <c r="C304">
        <v>2.98</v>
      </c>
      <c r="D304" s="43">
        <f t="shared" si="67"/>
        <v>3.8692667175103113E-2</v>
      </c>
      <c r="E304" s="44">
        <f>IF(OR($A304="",$B304="",$C304=""),"",A304*'MPTO_working_3-way'!$I303)</f>
        <v>2.5032493278919987</v>
      </c>
      <c r="F304" s="45">
        <f>IF(OR($A304="",$B304="",$C304=""),"",B304*'MPTO_working_3-way'!$I303)</f>
        <v>3.6042635550976079</v>
      </c>
      <c r="G304" s="46">
        <f>IF(OR($A304="",$B304="",$C304=""),"",C304*'MPTO_working_3-way'!$I303)</f>
        <v>3.0953041481818073</v>
      </c>
      <c r="H304" s="44">
        <f>IF(OR($A304="",$B304="",$C304=""),"",'MPTO_working_3-way'!E303)</f>
        <v>2.4873134353682769</v>
      </c>
      <c r="I304" s="45">
        <f>IF(OR($A304="",$B304="",$C304=""),"",'MPTO_working_3-way'!F303)</f>
        <v>3.6325741044740654</v>
      </c>
      <c r="J304" s="46">
        <f>IF(OR($A304="",$B304="",$C304=""),"",'MPTO_working_3-way'!G303)</f>
        <v>3.0991135493071873</v>
      </c>
      <c r="K304" s="44">
        <f>IF(OR($A304="",$B304="",$C304=""),"",'OddsRatio_working_3-way'!H303)</f>
        <v>2.4944909946853611</v>
      </c>
      <c r="L304" s="45">
        <f>IF(OR($A304="",$B304="",$C304=""),"",'OddsRatio_working_3-way'!I303)</f>
        <v>3.618009047427547</v>
      </c>
      <c r="M304" s="46">
        <f>IF(OR($A304="",$B304="",$C304=""),"",'OddsRatio_working_3-way'!J303)</f>
        <v>3.0986469287071023</v>
      </c>
      <c r="N304" s="47">
        <f t="shared" si="55"/>
        <v>39.948078238059729</v>
      </c>
      <c r="O304" s="48">
        <f t="shared" si="56"/>
        <v>27.744918891563096</v>
      </c>
      <c r="P304" s="48">
        <f t="shared" si="57"/>
        <v>32.307002870377168</v>
      </c>
      <c r="Q304" t="s">
        <v>402</v>
      </c>
      <c r="R304" t="s">
        <v>169</v>
      </c>
      <c r="S304" s="38">
        <v>44470</v>
      </c>
      <c r="T304" s="50">
        <v>100</v>
      </c>
      <c r="U304" s="50">
        <f t="shared" si="58"/>
        <v>58.50622406639004</v>
      </c>
      <c r="V304" s="50">
        <f t="shared" si="59"/>
        <v>71.181556195965413</v>
      </c>
      <c r="W304" s="50">
        <f t="shared" si="60"/>
        <v>66.442953020134226</v>
      </c>
      <c r="X304" s="50">
        <f t="shared" si="61"/>
        <v>62.375490783900354</v>
      </c>
      <c r="Y304" s="50">
        <f t="shared" si="62"/>
        <v>75.050822913475741</v>
      </c>
      <c r="Z304" s="50">
        <f t="shared" si="63"/>
        <v>70.31221973764454</v>
      </c>
      <c r="AA304" s="50">
        <f t="shared" si="64"/>
        <v>-3.8692667175103139</v>
      </c>
      <c r="AB304" s="50">
        <f t="shared" si="65"/>
        <v>-3.8692667175103281</v>
      </c>
      <c r="AC304" s="50">
        <f t="shared" si="66"/>
        <v>-3.8692667175103139</v>
      </c>
      <c r="AD304" s="51"/>
      <c r="AE304" s="51"/>
      <c r="AF304">
        <v>2.0499999999999998</v>
      </c>
      <c r="AG304">
        <v>1.8</v>
      </c>
      <c r="AH304" s="57" t="s">
        <v>429</v>
      </c>
      <c r="AI304" s="51"/>
      <c r="AJ304" t="s">
        <v>316</v>
      </c>
    </row>
    <row r="305" spans="1:36" ht="15" x14ac:dyDescent="0.25">
      <c r="A305">
        <v>3.91</v>
      </c>
      <c r="B305">
        <v>3.93</v>
      </c>
      <c r="C305">
        <v>1.88</v>
      </c>
      <c r="D305" s="43">
        <f t="shared" si="67"/>
        <v>4.2122295528997489E-2</v>
      </c>
      <c r="E305" s="44">
        <f>IF(OR($A305="",$B305="",$C305=""),"",A305*'MPTO_working_3-way'!$I304)</f>
        <v>4.07469817551838</v>
      </c>
      <c r="F305" s="45">
        <f>IF(OR($A305="",$B305="",$C305=""),"",B305*'MPTO_working_3-way'!$I304)</f>
        <v>4.0955406214289605</v>
      </c>
      <c r="G305" s="46">
        <f>IF(OR($A305="",$B305="",$C305=""),"",C305*'MPTO_working_3-way'!$I304)</f>
        <v>1.9591899155945152</v>
      </c>
      <c r="H305" s="44">
        <f>IF(OR($A305="",$B305="",$C305=""),"",'MPTO_working_3-way'!E304)</f>
        <v>4.1371256840158823</v>
      </c>
      <c r="I305" s="45">
        <f>IF(OR($A305="",$B305="",$C305=""),"",'MPTO_working_3-way'!F304)</f>
        <v>4.1595233606571549</v>
      </c>
      <c r="J305" s="46">
        <f>IF(OR($A305="",$B305="",$C305=""),"",'MPTO_working_3-way'!G304)</f>
        <v>1.9309711473924849</v>
      </c>
      <c r="K305" s="44">
        <f>IF(OR($A305="",$B305="",$C305=""),"",'OddsRatio_working_3-way'!H304)</f>
        <v>4.1135053778580462</v>
      </c>
      <c r="L305" s="45">
        <f>IF(OR($A305="",$B305="",$C305=""),"",'OddsRatio_working_3-way'!I304)</f>
        <v>4.1349040402488226</v>
      </c>
      <c r="M305" s="46">
        <f>IF(OR($A305="",$B305="",$C305=""),"",'OddsRatio_working_3-way'!J304)</f>
        <v>1.941541145194186</v>
      </c>
      <c r="N305" s="47">
        <f t="shared" si="55"/>
        <v>24.541695039112454</v>
      </c>
      <c r="O305" s="48">
        <f t="shared" si="56"/>
        <v>24.416800916776001</v>
      </c>
      <c r="P305" s="48">
        <f t="shared" si="57"/>
        <v>51.041504044111541</v>
      </c>
      <c r="Q305" t="s">
        <v>131</v>
      </c>
      <c r="R305" t="s">
        <v>66</v>
      </c>
      <c r="S305" s="38">
        <v>44470</v>
      </c>
      <c r="T305" s="50">
        <v>100</v>
      </c>
      <c r="U305" s="50">
        <f t="shared" si="58"/>
        <v>74.424552429667528</v>
      </c>
      <c r="V305" s="50">
        <f t="shared" si="59"/>
        <v>74.554707379134854</v>
      </c>
      <c r="W305" s="50">
        <f t="shared" si="60"/>
        <v>46.808510638297875</v>
      </c>
      <c r="X305" s="50">
        <f t="shared" si="61"/>
        <v>78.636781982567271</v>
      </c>
      <c r="Y305" s="50">
        <f t="shared" si="62"/>
        <v>78.766936932034611</v>
      </c>
      <c r="Z305" s="50">
        <f t="shared" si="63"/>
        <v>51.020740191197625</v>
      </c>
      <c r="AA305" s="50">
        <f t="shared" si="64"/>
        <v>-4.2122295528997427</v>
      </c>
      <c r="AB305" s="50">
        <f t="shared" si="65"/>
        <v>-4.2122295528997569</v>
      </c>
      <c r="AC305" s="50">
        <f t="shared" si="66"/>
        <v>-4.2122295528997498</v>
      </c>
      <c r="AF305">
        <v>1.71</v>
      </c>
      <c r="AG305">
        <v>2.17</v>
      </c>
      <c r="AH305" s="57" t="s">
        <v>428</v>
      </c>
      <c r="AJ305" t="s">
        <v>316</v>
      </c>
    </row>
    <row r="306" spans="1:36" ht="15" x14ac:dyDescent="0.25">
      <c r="A306">
        <v>2.15</v>
      </c>
      <c r="B306">
        <v>3.45</v>
      </c>
      <c r="C306">
        <v>3.51</v>
      </c>
      <c r="D306" s="43">
        <f t="shared" si="67"/>
        <v>3.9871636433820523E-2</v>
      </c>
      <c r="E306" s="44">
        <f>IF(OR($A306="",$B306="",$C306=""),"",A306*'MPTO_working_3-way'!$I305)</f>
        <v>2.2357240183327138</v>
      </c>
      <c r="F306" s="45">
        <f>IF(OR($A306="",$B306="",$C306=""),"",B306*'MPTO_working_3-way'!$I305)</f>
        <v>3.5875571456966808</v>
      </c>
      <c r="G306" s="46">
        <f>IF(OR($A306="",$B306="",$C306=""),"",C306*'MPTO_working_3-way'!$I305)</f>
        <v>3.64994944388271</v>
      </c>
      <c r="H306" s="44">
        <f>IF(OR($A306="",$B306="",$C306=""),"",'MPTO_working_3-way'!E305)</f>
        <v>2.2132426855159717</v>
      </c>
      <c r="I306" s="45">
        <f>IF(OR($A306="",$B306="",$C306=""),"",'MPTO_working_3-way'!F305)</f>
        <v>3.615792708119951</v>
      </c>
      <c r="J306" s="46">
        <f>IF(OR($A306="",$B306="",$C306=""),"",'MPTO_working_3-way'!G305)</f>
        <v>3.6817530996008609</v>
      </c>
      <c r="K306" s="44">
        <f>IF(OR($A306="",$B306="",$C306=""),"",'OddsRatio_working_3-way'!H305)</f>
        <v>2.2224781614324649</v>
      </c>
      <c r="L306" s="45">
        <f>IF(OR($A306="",$B306="",$C306=""),"",'OddsRatio_working_3-way'!I305)</f>
        <v>3.6044099960952503</v>
      </c>
      <c r="M306" s="46">
        <f>IF(OR($A306="",$B306="",$C306=""),"",'OddsRatio_working_3-way'!J305)</f>
        <v>3.6681914653873791</v>
      </c>
      <c r="N306" s="47">
        <f t="shared" si="55"/>
        <v>44.728239791678213</v>
      </c>
      <c r="O306" s="48">
        <f t="shared" si="56"/>
        <v>27.874120449886419</v>
      </c>
      <c r="P306" s="48">
        <f t="shared" si="57"/>
        <v>27.397639758435371</v>
      </c>
      <c r="Q306" t="s">
        <v>164</v>
      </c>
      <c r="R306" t="s">
        <v>67</v>
      </c>
      <c r="S306" s="38">
        <v>44470</v>
      </c>
      <c r="T306" s="50">
        <v>100</v>
      </c>
      <c r="U306" s="50">
        <f t="shared" si="58"/>
        <v>53.488372093023258</v>
      </c>
      <c r="V306" s="50">
        <f t="shared" si="59"/>
        <v>71.014492753623188</v>
      </c>
      <c r="W306" s="50">
        <f t="shared" si="60"/>
        <v>71.509971509971507</v>
      </c>
      <c r="X306" s="50">
        <f t="shared" si="61"/>
        <v>57.475535736405305</v>
      </c>
      <c r="Y306" s="50">
        <f t="shared" si="62"/>
        <v>75.001656397005235</v>
      </c>
      <c r="Z306" s="50">
        <f t="shared" si="63"/>
        <v>75.497135153353554</v>
      </c>
      <c r="AA306" s="50">
        <f t="shared" si="64"/>
        <v>-3.987163643382047</v>
      </c>
      <c r="AB306" s="50">
        <f t="shared" si="65"/>
        <v>-3.987163643382047</v>
      </c>
      <c r="AC306" s="50">
        <f t="shared" si="66"/>
        <v>-3.987163643382047</v>
      </c>
      <c r="AF306">
        <v>2.0499999999999998</v>
      </c>
      <c r="AG306">
        <v>1.69</v>
      </c>
      <c r="AH306" s="57" t="s">
        <v>421</v>
      </c>
      <c r="AJ306" t="s">
        <v>316</v>
      </c>
    </row>
    <row r="307" spans="1:36" ht="15" x14ac:dyDescent="0.25">
      <c r="A307">
        <v>3.45</v>
      </c>
      <c r="B307">
        <v>3.63</v>
      </c>
      <c r="C307">
        <v>2.11</v>
      </c>
      <c r="D307" s="43">
        <f t="shared" si="67"/>
        <v>3.927081541677957E-2</v>
      </c>
      <c r="E307" s="44">
        <f>IF(OR($A307="",$B307="",$C307=""),"",A307*'MPTO_working_3-way'!$I306)</f>
        <v>3.5854843131878895</v>
      </c>
      <c r="F307" s="45">
        <f>IF(OR($A307="",$B307="",$C307=""),"",B307*'MPTO_working_3-way'!$I306)</f>
        <v>3.7725530599629096</v>
      </c>
      <c r="G307" s="46">
        <f>IF(OR($A307="",$B307="",$C307=""),"",C307*'MPTO_working_3-way'!$I306)</f>
        <v>2.1928614205294048</v>
      </c>
      <c r="H307" s="44">
        <f>IF(OR($A307="",$B307="",$C307=""),"",'MPTO_working_3-way'!E306)</f>
        <v>3.6131762334729638</v>
      </c>
      <c r="I307" s="45">
        <f>IF(OR($A307="",$B307="",$C307=""),"",'MPTO_working_3-way'!F306)</f>
        <v>3.8110943889858007</v>
      </c>
      <c r="J307" s="46">
        <f>IF(OR($A307="",$B307="",$C307=""),"",'MPTO_working_3-way'!G306)</f>
        <v>2.169934621737708</v>
      </c>
      <c r="K307" s="44">
        <f>IF(OR($A307="",$B307="",$C307=""),"",'OddsRatio_working_3-way'!H306)</f>
        <v>3.6028497770389554</v>
      </c>
      <c r="L307" s="45">
        <f>IF(OR($A307="",$B307="",$C307=""),"",'OddsRatio_working_3-way'!I306)</f>
        <v>3.7940795565765111</v>
      </c>
      <c r="M307" s="46">
        <f>IF(OR($A307="",$B307="",$C307=""),"",'OddsRatio_working_3-way'!J306)</f>
        <v>2.1792503071482612</v>
      </c>
      <c r="N307" s="47">
        <f t="shared" si="55"/>
        <v>27.890234976677114</v>
      </c>
      <c r="O307" s="48">
        <f t="shared" si="56"/>
        <v>26.507248118329489</v>
      </c>
      <c r="P307" s="48">
        <f t="shared" si="57"/>
        <v>45.602516904993387</v>
      </c>
      <c r="Q307" t="s">
        <v>273</v>
      </c>
      <c r="R307" t="s">
        <v>166</v>
      </c>
      <c r="S307" s="38">
        <v>44470</v>
      </c>
      <c r="T307" s="50">
        <v>100</v>
      </c>
      <c r="U307" s="50">
        <f t="shared" si="58"/>
        <v>71.014492753623188</v>
      </c>
      <c r="V307" s="50">
        <f t="shared" si="59"/>
        <v>72.451790633608823</v>
      </c>
      <c r="W307" s="50">
        <f t="shared" si="60"/>
        <v>52.606635071090047</v>
      </c>
      <c r="X307" s="50">
        <f t="shared" si="61"/>
        <v>74.941574295301137</v>
      </c>
      <c r="Y307" s="50">
        <f t="shared" si="62"/>
        <v>76.378872175286759</v>
      </c>
      <c r="Z307" s="50">
        <f t="shared" si="63"/>
        <v>56.533716612768004</v>
      </c>
      <c r="AA307" s="50">
        <f t="shared" si="64"/>
        <v>-3.9270815416779499</v>
      </c>
      <c r="AB307" s="50">
        <f t="shared" si="65"/>
        <v>-3.9270815416779357</v>
      </c>
      <c r="AC307" s="50">
        <f t="shared" si="66"/>
        <v>-3.927081541677957</v>
      </c>
      <c r="AF307">
        <v>1.74</v>
      </c>
      <c r="AG307">
        <v>2.13</v>
      </c>
      <c r="AH307" s="57" t="s">
        <v>420</v>
      </c>
      <c r="AJ307" t="s">
        <v>316</v>
      </c>
    </row>
    <row r="308" spans="1:36" ht="15" x14ac:dyDescent="0.25">
      <c r="A308">
        <v>1.47</v>
      </c>
      <c r="B308">
        <v>4.55</v>
      </c>
      <c r="C308">
        <v>6.58</v>
      </c>
      <c r="D308" s="43">
        <f t="shared" si="67"/>
        <v>5.2028012514334643E-2</v>
      </c>
      <c r="E308" s="44">
        <f>IF(OR($A308="",$B308="",$C308=""),"",A308*'MPTO_working_3-way'!$I307)</f>
        <v>1.5464811783960719</v>
      </c>
      <c r="F308" s="45">
        <f>IF(OR($A308="",$B308="",$C308=""),"",B308*'MPTO_working_3-way'!$I307)</f>
        <v>4.7867274569402225</v>
      </c>
      <c r="G308" s="46">
        <f>IF(OR($A308="",$B308="",$C308=""),"",C308*'MPTO_working_3-way'!$I307)</f>
        <v>6.9223443223443217</v>
      </c>
      <c r="H308" s="44">
        <f>IF(OR($A308="",$B308="",$C308=""),"",'MPTO_working_3-way'!E307)</f>
        <v>1.5084561684403814</v>
      </c>
      <c r="I308" s="45">
        <f>IF(OR($A308="",$B308="",$C308=""),"",'MPTO_working_3-way'!F307)</f>
        <v>4.9397950391405567</v>
      </c>
      <c r="J308" s="46">
        <f>IF(OR($A308="",$B308="",$C308=""),"",'MPTO_working_3-way'!G307)</f>
        <v>7.4275987540314805</v>
      </c>
      <c r="K308" s="44">
        <f>IF(OR($A308="",$B308="",$C308=""),"",'OddsRatio_working_3-way'!H307)</f>
        <v>1.5202365997640577</v>
      </c>
      <c r="L308" s="45">
        <f>IF(OR($A308="",$B308="",$C308=""),"",'OddsRatio_working_3-way'!I307)</f>
        <v>4.9294466577923526</v>
      </c>
      <c r="M308" s="46">
        <f>IF(OR($A308="",$B308="",$C308=""),"",'OddsRatio_working_3-way'!J307)</f>
        <v>7.1764260142200929</v>
      </c>
      <c r="N308" s="47">
        <f t="shared" si="55"/>
        <v>64.662927293893532</v>
      </c>
      <c r="O308" s="48">
        <f t="shared" si="56"/>
        <v>20.891099587257912</v>
      </c>
      <c r="P308" s="48">
        <f t="shared" si="57"/>
        <v>14.445973118848556</v>
      </c>
      <c r="Q308" t="s">
        <v>403</v>
      </c>
      <c r="R308" t="s">
        <v>404</v>
      </c>
      <c r="S308" s="38">
        <v>44501</v>
      </c>
      <c r="T308" s="50">
        <v>100</v>
      </c>
      <c r="U308" s="50">
        <f t="shared" si="58"/>
        <v>31.972789115646258</v>
      </c>
      <c r="V308" s="50">
        <f t="shared" si="59"/>
        <v>78.021978021978015</v>
      </c>
      <c r="W308" s="50">
        <f t="shared" si="60"/>
        <v>84.80243161094225</v>
      </c>
      <c r="X308" s="50">
        <f t="shared" si="61"/>
        <v>37.175590367079728</v>
      </c>
      <c r="Y308" s="50">
        <f t="shared" si="62"/>
        <v>83.224779273411485</v>
      </c>
      <c r="Z308" s="50">
        <f t="shared" si="63"/>
        <v>90.005232862375721</v>
      </c>
      <c r="AA308" s="50">
        <f t="shared" si="64"/>
        <v>-5.2028012514334705</v>
      </c>
      <c r="AB308" s="50">
        <f t="shared" si="65"/>
        <v>-5.2028012514334705</v>
      </c>
      <c r="AC308" s="50">
        <f t="shared" si="66"/>
        <v>-5.2028012514334705</v>
      </c>
      <c r="AF308">
        <v>1.83</v>
      </c>
      <c r="AG308">
        <v>2.0299999999999998</v>
      </c>
      <c r="AH308" s="57" t="s">
        <v>434</v>
      </c>
      <c r="AJ308" t="s">
        <v>413</v>
      </c>
    </row>
    <row r="309" spans="1:36" ht="15" x14ac:dyDescent="0.25">
      <c r="A309">
        <v>3.88</v>
      </c>
      <c r="B309">
        <v>3.56</v>
      </c>
      <c r="C309">
        <v>2.02</v>
      </c>
      <c r="D309" s="43">
        <f t="shared" si="67"/>
        <v>3.3680340117876018E-2</v>
      </c>
      <c r="E309" s="44">
        <f>IF(OR($A309="",$B309="",$C309=""),"",A309*'MPTO_working_3-way'!$I308)</f>
        <v>4.0106797196573591</v>
      </c>
      <c r="F309" s="45">
        <f>IF(OR($A309="",$B309="",$C309=""),"",B309*'MPTO_working_3-way'!$I308)</f>
        <v>3.6799020108196387</v>
      </c>
      <c r="G309" s="46">
        <f>IF(OR($A309="",$B309="",$C309=""),"",C309*'MPTO_working_3-way'!$I308)</f>
        <v>2.0880342870381097</v>
      </c>
      <c r="H309" s="44">
        <f>IF(OR($A309="",$B309="",$C309=""),"",'MPTO_working_3-way'!E308)</f>
        <v>4.0567099043436183</v>
      </c>
      <c r="I309" s="45">
        <f>IF(OR($A309="",$B309="",$C309=""),"",'MPTO_working_3-way'!F308)</f>
        <v>3.7082071652150246</v>
      </c>
      <c r="J309" s="46">
        <f>IF(OR($A309="",$B309="",$C309=""),"",'MPTO_working_3-way'!G308)</f>
        <v>2.0668727377027034</v>
      </c>
      <c r="K309" s="44">
        <f>IF(OR($A309="",$B309="",$C309=""),"",'OddsRatio_working_3-way'!H308)</f>
        <v>4.0360355879047649</v>
      </c>
      <c r="L309" s="45">
        <f>IF(OR($A309="",$B309="",$C309=""),"",'OddsRatio_working_3-way'!I308)</f>
        <v>3.6986983003597906</v>
      </c>
      <c r="M309" s="46">
        <f>IF(OR($A309="",$B309="",$C309=""),"",'OddsRatio_working_3-way'!J308)</f>
        <v>2.0752626040496049</v>
      </c>
      <c r="N309" s="47">
        <f t="shared" si="55"/>
        <v>24.933429490735605</v>
      </c>
      <c r="O309" s="48">
        <f t="shared" si="56"/>
        <v>27.174636635970263</v>
      </c>
      <c r="P309" s="48">
        <f t="shared" si="57"/>
        <v>47.891933873294128</v>
      </c>
      <c r="Q309" t="s">
        <v>405</v>
      </c>
      <c r="R309" t="s">
        <v>406</v>
      </c>
      <c r="S309" s="38">
        <v>44501</v>
      </c>
      <c r="T309" s="50">
        <v>100</v>
      </c>
      <c r="U309" s="50">
        <f t="shared" si="58"/>
        <v>74.226804123711347</v>
      </c>
      <c r="V309" s="50">
        <f t="shared" si="59"/>
        <v>71.910112359550567</v>
      </c>
      <c r="W309" s="50">
        <f t="shared" si="60"/>
        <v>50.495049504950494</v>
      </c>
      <c r="X309" s="50">
        <f t="shared" si="61"/>
        <v>77.594838135498946</v>
      </c>
      <c r="Y309" s="50">
        <f t="shared" si="62"/>
        <v>75.278146371338167</v>
      </c>
      <c r="Z309" s="50">
        <f t="shared" si="63"/>
        <v>53.863083516738101</v>
      </c>
      <c r="AA309" s="50">
        <f t="shared" si="64"/>
        <v>-3.3680340117876</v>
      </c>
      <c r="AB309" s="50">
        <f t="shared" si="65"/>
        <v>-3.3680340117876</v>
      </c>
      <c r="AC309" s="50">
        <f t="shared" si="66"/>
        <v>-3.3680340117876071</v>
      </c>
      <c r="AF309">
        <v>1.94</v>
      </c>
      <c r="AG309">
        <v>1.93</v>
      </c>
      <c r="AH309" s="57" t="s">
        <v>419</v>
      </c>
      <c r="AJ309" t="s">
        <v>411</v>
      </c>
    </row>
    <row r="310" spans="1:36" s="50" customFormat="1" ht="15" x14ac:dyDescent="0.25">
      <c r="A310">
        <v>3.33</v>
      </c>
      <c r="B310">
        <v>3.06</v>
      </c>
      <c r="C310">
        <v>2.4300000000000002</v>
      </c>
      <c r="D310" s="43">
        <f t="shared" si="67"/>
        <v>3.8620319666071268E-2</v>
      </c>
      <c r="E310" s="44">
        <f>IF(OR($A310="",$B310="",$C310=""),"",A310*'MPTO_working_3-way'!$I309)</f>
        <v>3.4586056644880174</v>
      </c>
      <c r="F310" s="45">
        <f>IF(OR($A310="",$B310="",$C310=""),"",B310*'MPTO_working_3-way'!$I309)</f>
        <v>3.1781781781781779</v>
      </c>
      <c r="G310" s="46">
        <f>IF(OR($A310="",$B310="",$C310=""),"",C310*'MPTO_working_3-way'!$I309)</f>
        <v>2.5238473767885532</v>
      </c>
      <c r="H310" s="44">
        <f>IF(OR($A310="",$B310="",$C310=""),"",'MPTO_working_3-way'!E309)</f>
        <v>3.4791459593162211</v>
      </c>
      <c r="I310" s="45">
        <f>IF(OR($A310="",$B310="",$C310=""),"",'MPTO_working_3-way'!F309)</f>
        <v>3.1854849354276222</v>
      </c>
      <c r="J310" s="46">
        <f>IF(OR($A310="",$B310="",$C310=""),"",'MPTO_working_3-way'!G309)</f>
        <v>2.5084711455877287</v>
      </c>
      <c r="K310" s="44">
        <f>IF(OR($A310="",$B310="",$C310=""),"",'OddsRatio_working_3-way'!H309)</f>
        <v>3.4690470954975425</v>
      </c>
      <c r="L310" s="45">
        <f>IF(OR($A310="",$B310="",$C310=""),"",'OddsRatio_working_3-way'!I309)</f>
        <v>3.1829343419420333</v>
      </c>
      <c r="M310" s="46">
        <f>IF(OR($A310="",$B310="",$C310=""),"",'OddsRatio_working_3-way'!J309)</f>
        <v>2.515337916979179</v>
      </c>
      <c r="N310" s="47">
        <f t="shared" si="55"/>
        <v>28.913385826771652</v>
      </c>
      <c r="O310" s="48">
        <f t="shared" si="56"/>
        <v>31.464566929133859</v>
      </c>
      <c r="P310" s="48">
        <f t="shared" si="57"/>
        <v>39.622047244094489</v>
      </c>
      <c r="Q310" t="s">
        <v>231</v>
      </c>
      <c r="R310" t="s">
        <v>252</v>
      </c>
      <c r="S310" s="38">
        <v>44501</v>
      </c>
      <c r="T310" s="50">
        <v>100</v>
      </c>
      <c r="U310" s="50">
        <f t="shared" si="58"/>
        <v>69.969969969969966</v>
      </c>
      <c r="V310" s="50">
        <f t="shared" si="59"/>
        <v>67.320261437908499</v>
      </c>
      <c r="W310" s="50">
        <f t="shared" si="60"/>
        <v>58.847736625514408</v>
      </c>
      <c r="X310" s="50">
        <f t="shared" si="61"/>
        <v>73.8320019365771</v>
      </c>
      <c r="Y310" s="50">
        <f t="shared" si="62"/>
        <v>71.182293404515633</v>
      </c>
      <c r="Z310" s="50">
        <f t="shared" si="63"/>
        <v>62.709768592121542</v>
      </c>
      <c r="AA310" s="50">
        <f t="shared" si="64"/>
        <v>-3.8620319666071339</v>
      </c>
      <c r="AB310" s="50">
        <f t="shared" si="65"/>
        <v>-3.8620319666071339</v>
      </c>
      <c r="AC310" s="50">
        <f t="shared" si="66"/>
        <v>-3.8620319666071339</v>
      </c>
      <c r="AD310" s="51"/>
      <c r="AE310" s="51"/>
      <c r="AF310">
        <v>2.2799999999999998</v>
      </c>
      <c r="AG310">
        <v>1.65</v>
      </c>
      <c r="AH310" s="57" t="s">
        <v>420</v>
      </c>
      <c r="AI310" s="51"/>
      <c r="AJ310" t="s">
        <v>309</v>
      </c>
    </row>
    <row r="311" spans="1:36" s="50" customFormat="1" ht="15" x14ac:dyDescent="0.25">
      <c r="A311">
        <v>3.41</v>
      </c>
      <c r="B311">
        <v>3.13</v>
      </c>
      <c r="C311">
        <v>2.23</v>
      </c>
      <c r="D311" s="43">
        <f t="shared" si="67"/>
        <v>6.1174443129725642E-2</v>
      </c>
      <c r="E311" s="44">
        <f>IF(OR($A311="",$B311="",$C311=""),"",A311*'MPTO_working_3-way'!$I310)</f>
        <v>3.6186048510723645</v>
      </c>
      <c r="F311" s="45">
        <f>IF(OR($A311="",$B311="",$C311=""),"",B311*'MPTO_working_3-way'!$I310)</f>
        <v>3.3214760069960412</v>
      </c>
      <c r="G311" s="46">
        <f>IF(OR($A311="",$B311="",$C311=""),"",C311*'MPTO_working_3-way'!$I310)</f>
        <v>2.366419008179288</v>
      </c>
      <c r="H311" s="44">
        <f>IF(OR($A311="",$B311="",$C311=""),"",'MPTO_working_3-way'!E310)</f>
        <v>3.6648340540141864</v>
      </c>
      <c r="I311" s="45">
        <f>IF(OR($A311="",$B311="",$C311=""),"",'MPTO_working_3-way'!F310)</f>
        <v>3.3433931927911305</v>
      </c>
      <c r="J311" s="46">
        <f>IF(OR($A311="",$B311="",$C311=""),"",'MPTO_working_3-way'!G310)</f>
        <v>2.3362356500859391</v>
      </c>
      <c r="K311" s="44">
        <f>IF(OR($A311="",$B311="",$C311=""),"",'OddsRatio_working_3-way'!H310)</f>
        <v>3.6429744393385755</v>
      </c>
      <c r="L311" s="45">
        <f>IF(OR($A311="",$B311="",$C311=""),"",'OddsRatio_working_3-way'!I310)</f>
        <v>3.3359068696228902</v>
      </c>
      <c r="M311" s="46">
        <f>IF(OR($A311="",$B311="",$C311=""),"",'OddsRatio_working_3-way'!J310)</f>
        <v>2.3489039669653304</v>
      </c>
      <c r="N311" s="47">
        <f t="shared" si="55"/>
        <v>27.634959912897163</v>
      </c>
      <c r="O311" s="48">
        <f t="shared" si="56"/>
        <v>30.107096901910328</v>
      </c>
      <c r="P311" s="48">
        <f t="shared" si="57"/>
        <v>42.257943185192524</v>
      </c>
      <c r="Q311" t="s">
        <v>407</v>
      </c>
      <c r="R311" t="s">
        <v>88</v>
      </c>
      <c r="S311" s="38">
        <v>44501</v>
      </c>
      <c r="T311" s="50">
        <v>100</v>
      </c>
      <c r="U311" s="50">
        <f t="shared" si="58"/>
        <v>70.674486803519059</v>
      </c>
      <c r="V311" s="50">
        <f t="shared" si="59"/>
        <v>68.051118210862612</v>
      </c>
      <c r="W311" s="50">
        <f t="shared" si="60"/>
        <v>55.156950672645742</v>
      </c>
      <c r="X311" s="50">
        <f t="shared" si="61"/>
        <v>76.791931116491639</v>
      </c>
      <c r="Y311" s="50">
        <f t="shared" si="62"/>
        <v>74.168562523835192</v>
      </c>
      <c r="Z311" s="50">
        <f t="shared" si="63"/>
        <v>61.274394985618308</v>
      </c>
      <c r="AA311" s="50">
        <f t="shared" si="64"/>
        <v>-6.1174443129725802</v>
      </c>
      <c r="AB311" s="50">
        <f t="shared" si="65"/>
        <v>-6.1174443129725802</v>
      </c>
      <c r="AC311" s="50">
        <f t="shared" si="66"/>
        <v>-6.117444312972566</v>
      </c>
      <c r="AD311" s="51"/>
      <c r="AE311" s="51"/>
      <c r="AF311">
        <v>2.5</v>
      </c>
      <c r="AG311">
        <v>1.51</v>
      </c>
      <c r="AH311" s="57" t="s">
        <v>419</v>
      </c>
      <c r="AI311" s="51"/>
      <c r="AJ311" t="s">
        <v>414</v>
      </c>
    </row>
    <row r="312" spans="1:36" s="50" customFormat="1" ht="15" x14ac:dyDescent="0.25">
      <c r="A312">
        <v>8.7799999999999994</v>
      </c>
      <c r="B312">
        <v>4.55</v>
      </c>
      <c r="C312">
        <v>1.38</v>
      </c>
      <c r="D312" s="43">
        <f t="shared" si="67"/>
        <v>5.8313117340551335E-2</v>
      </c>
      <c r="E312" s="44">
        <f>IF(OR($A312="",$B312="",$C312=""),"",A312*'MPTO_working_3-way'!$I311)</f>
        <v>9.2919891702500408</v>
      </c>
      <c r="F312" s="45">
        <f>IF(OR($A312="",$B312="",$C312=""),"",B312*'MPTO_working_3-way'!$I311)</f>
        <v>4.8153246838995081</v>
      </c>
      <c r="G312" s="46">
        <f>IF(OR($A312="",$B312="",$C312=""),"",C312*'MPTO_working_3-way'!$I311)</f>
        <v>1.4604721019299607</v>
      </c>
      <c r="H312" s="44">
        <f>IF(OR($A312="",$B312="",$C312=""),"",'MPTO_working_3-way'!E311)</f>
        <v>10.586770638231956</v>
      </c>
      <c r="I312" s="45">
        <f>IF(OR($A312="",$B312="",$C312=""),"",'MPTO_working_3-way'!F311)</f>
        <v>4.9914517894081145</v>
      </c>
      <c r="J312" s="46">
        <f>IF(OR($A312="",$B312="",$C312=""),"",'MPTO_working_3-way'!G311)</f>
        <v>1.418037485696491</v>
      </c>
      <c r="K312" s="44">
        <f>IF(OR($A312="",$B312="",$C312=""),"",'OddsRatio_working_3-way'!H311)</f>
        <v>9.8155463945915731</v>
      </c>
      <c r="L312" s="45">
        <f>IF(OR($A312="",$B312="",$C312=""),"",'OddsRatio_working_3-way'!I311)</f>
        <v>5.0225179564010398</v>
      </c>
      <c r="M312" s="46">
        <f>IF(OR($A312="",$B312="",$C312=""),"",'OddsRatio_working_3-way'!J311)</f>
        <v>1.4305793868823646</v>
      </c>
      <c r="N312" s="47">
        <f t="shared" si="55"/>
        <v>10.761958302767702</v>
      </c>
      <c r="O312" s="48">
        <f t="shared" si="56"/>
        <v>20.767031626000097</v>
      </c>
      <c r="P312" s="48">
        <f t="shared" si="57"/>
        <v>68.4710100712322</v>
      </c>
      <c r="Q312" t="s">
        <v>408</v>
      </c>
      <c r="R312" t="s">
        <v>92</v>
      </c>
      <c r="S312" s="38">
        <v>44501</v>
      </c>
      <c r="T312" s="50">
        <v>100</v>
      </c>
      <c r="U312" s="50">
        <f t="shared" si="58"/>
        <v>88.610478359908882</v>
      </c>
      <c r="V312" s="50">
        <f t="shared" si="59"/>
        <v>78.021978021978015</v>
      </c>
      <c r="W312" s="50">
        <f t="shared" si="60"/>
        <v>27.536231884057976</v>
      </c>
      <c r="X312" s="50">
        <f t="shared" si="61"/>
        <v>94.441790093964016</v>
      </c>
      <c r="Y312" s="50">
        <f t="shared" si="62"/>
        <v>83.853289756033149</v>
      </c>
      <c r="Z312" s="50">
        <f t="shared" si="63"/>
        <v>33.367543618113096</v>
      </c>
      <c r="AA312" s="50">
        <f t="shared" si="64"/>
        <v>-5.8313117340551344</v>
      </c>
      <c r="AB312" s="50">
        <f t="shared" si="65"/>
        <v>-5.8313117340551344</v>
      </c>
      <c r="AC312" s="50">
        <f t="shared" si="66"/>
        <v>-5.8313117340551202</v>
      </c>
      <c r="AD312" s="51"/>
      <c r="AE312" s="51"/>
      <c r="AF312">
        <v>1.72</v>
      </c>
      <c r="AG312">
        <v>2.11</v>
      </c>
      <c r="AH312" s="57" t="s">
        <v>431</v>
      </c>
      <c r="AI312" s="51"/>
      <c r="AJ312" t="s">
        <v>414</v>
      </c>
    </row>
    <row r="313" spans="1:36" ht="15" x14ac:dyDescent="0.25">
      <c r="A313">
        <v>3.34</v>
      </c>
      <c r="B313">
        <v>3.36</v>
      </c>
      <c r="C313">
        <v>2.35</v>
      </c>
      <c r="D313" s="43">
        <f t="shared" si="67"/>
        <v>2.2552160117454978E-2</v>
      </c>
      <c r="E313" s="44">
        <f>IF(OR($A313="",$B313="",$C313=""),"",A313*'MPTO_working_3-way'!$I312)</f>
        <v>3.4153242147922995</v>
      </c>
      <c r="F313" s="45">
        <f>IF(OR($A313="",$B313="",$C313=""),"",B313*'MPTO_working_3-way'!$I312)</f>
        <v>3.4357752579946488</v>
      </c>
      <c r="G313" s="46">
        <f>IF(OR($A313="",$B313="",$C313=""),"",C313*'MPTO_working_3-way'!$I312)</f>
        <v>2.4029975762760194</v>
      </c>
      <c r="H313" s="44">
        <f>IF(OR($A313="",$B313="",$C313=""),"",'MPTO_working_3-way'!E312)</f>
        <v>3.4260207749107527</v>
      </c>
      <c r="I313" s="45">
        <f>IF(OR($A313="",$B313="",$C313=""),"",'MPTO_working_3-way'!F312)</f>
        <v>3.4470674757670712</v>
      </c>
      <c r="J313" s="46">
        <f>IF(OR($A313="",$B313="",$C313=""),"",'MPTO_working_3-way'!G312)</f>
        <v>2.392261351143127</v>
      </c>
      <c r="K313" s="44">
        <f>IF(OR($A313="",$B313="",$C313=""),"",'OddsRatio_working_3-way'!H312)</f>
        <v>3.4213761722180025</v>
      </c>
      <c r="L313" s="45">
        <f>IF(OR($A313="",$B313="",$C313=""),"",'OddsRatio_working_3-way'!I312)</f>
        <v>3.4420716950574728</v>
      </c>
      <c r="M313" s="46">
        <f>IF(OR($A313="",$B313="",$C313=""),"",'OddsRatio_working_3-way'!J312)</f>
        <v>2.3969477916642314</v>
      </c>
      <c r="N313" s="47">
        <f t="shared" si="55"/>
        <v>29.279797088336291</v>
      </c>
      <c r="O313" s="48">
        <f t="shared" si="56"/>
        <v>29.105512581858093</v>
      </c>
      <c r="P313" s="48">
        <f t="shared" si="57"/>
        <v>41.614690329805612</v>
      </c>
      <c r="Q313" t="s">
        <v>289</v>
      </c>
      <c r="R313" t="s">
        <v>99</v>
      </c>
      <c r="S313" s="38">
        <v>44501</v>
      </c>
      <c r="T313" s="50">
        <v>100</v>
      </c>
      <c r="U313" s="50">
        <f t="shared" si="58"/>
        <v>70.059880239520965</v>
      </c>
      <c r="V313" s="50">
        <f t="shared" si="59"/>
        <v>70.238095238095241</v>
      </c>
      <c r="W313" s="50">
        <f t="shared" si="60"/>
        <v>57.446808510638299</v>
      </c>
      <c r="X313" s="50">
        <f t="shared" si="61"/>
        <v>72.315096251266468</v>
      </c>
      <c r="Y313" s="50">
        <f t="shared" si="62"/>
        <v>72.493311249840758</v>
      </c>
      <c r="Z313" s="50">
        <f t="shared" si="63"/>
        <v>59.702024522383802</v>
      </c>
      <c r="AA313" s="50">
        <f t="shared" si="64"/>
        <v>-2.2552160117455031</v>
      </c>
      <c r="AB313" s="50">
        <f t="shared" si="65"/>
        <v>-2.2552160117455173</v>
      </c>
      <c r="AC313" s="50">
        <f t="shared" si="66"/>
        <v>-2.2552160117455031</v>
      </c>
      <c r="AF313">
        <v>1.85</v>
      </c>
      <c r="AG313">
        <v>2.06</v>
      </c>
      <c r="AH313" s="57" t="s">
        <v>429</v>
      </c>
      <c r="AJ313" t="s">
        <v>310</v>
      </c>
    </row>
    <row r="314" spans="1:36" ht="15" x14ac:dyDescent="0.25">
      <c r="A314">
        <v>1.37</v>
      </c>
      <c r="B314">
        <v>5.38</v>
      </c>
      <c r="C314">
        <v>8.2899999999999991</v>
      </c>
      <c r="D314" s="43">
        <f t="shared" si="67"/>
        <v>3.6427875008383515E-2</v>
      </c>
      <c r="E314" s="44">
        <f>IF(OR($A314="",$B314="",$C314=""),"",A314*'MPTO_working_3-way'!$I313)</f>
        <v>1.4199061887614854</v>
      </c>
      <c r="F314" s="45">
        <f>IF(OR($A314="",$B314="",$C314=""),"",B314*'MPTO_working_3-way'!$I313)</f>
        <v>5.5759819675451032</v>
      </c>
      <c r="G314" s="46">
        <f>IF(OR($A314="",$B314="",$C314=""),"",C314*'MPTO_working_3-way'!$I313)</f>
        <v>8.5919870838194985</v>
      </c>
      <c r="H314" s="44">
        <f>IF(OR($A314="",$B314="",$C314=""),"",'MPTO_working_3-way'!E313)</f>
        <v>1.3931760354002205</v>
      </c>
      <c r="I314" s="45">
        <f>IF(OR($A314="",$B314="",$C314=""),"",'MPTO_working_3-way'!F313)</f>
        <v>5.7560257506152883</v>
      </c>
      <c r="J314" s="46">
        <f>IF(OR($A314="",$B314="",$C314=""),"",'MPTO_working_3-way'!G313)</f>
        <v>9.2178950852495323</v>
      </c>
      <c r="K314" s="44">
        <f>IF(OR($A314="",$B314="",$C314=""),"",'OddsRatio_working_3-way'!H313)</f>
        <v>1.4011166043145487</v>
      </c>
      <c r="L314" s="45">
        <f>IF(OR($A314="",$B314="",$C314=""),"",'OddsRatio_working_3-way'!I313)</f>
        <v>5.7483533159397933</v>
      </c>
      <c r="M314" s="46">
        <f>IF(OR($A314="",$B314="",$C314=""),"",'OddsRatio_working_3-way'!J313)</f>
        <v>8.90308120392719</v>
      </c>
      <c r="N314" s="47">
        <f t="shared" si="55"/>
        <v>70.427187930792172</v>
      </c>
      <c r="O314" s="48">
        <f t="shared" si="56"/>
        <v>17.934060867134811</v>
      </c>
      <c r="P314" s="48">
        <f t="shared" si="57"/>
        <v>11.638751202073014</v>
      </c>
      <c r="Q314" t="s">
        <v>303</v>
      </c>
      <c r="R314" t="s">
        <v>271</v>
      </c>
      <c r="S314" s="38">
        <v>44501</v>
      </c>
      <c r="T314" s="50">
        <v>100</v>
      </c>
      <c r="U314" s="50">
        <f t="shared" si="58"/>
        <v>27.007299270072991</v>
      </c>
      <c r="V314" s="50">
        <f t="shared" si="59"/>
        <v>81.412639405204473</v>
      </c>
      <c r="W314" s="50">
        <f t="shared" si="60"/>
        <v>87.937273823884198</v>
      </c>
      <c r="X314" s="50">
        <f t="shared" si="61"/>
        <v>30.650086770911344</v>
      </c>
      <c r="Y314" s="50">
        <f t="shared" si="62"/>
        <v>85.055426906042811</v>
      </c>
      <c r="Z314" s="50">
        <f t="shared" si="63"/>
        <v>91.58006132472255</v>
      </c>
      <c r="AA314" s="50">
        <f t="shared" si="64"/>
        <v>-3.6427875008383523</v>
      </c>
      <c r="AB314" s="50">
        <f t="shared" si="65"/>
        <v>-3.6427875008383381</v>
      </c>
      <c r="AC314" s="50">
        <f t="shared" si="66"/>
        <v>-3.6427875008383523</v>
      </c>
      <c r="AF314">
        <v>1.63</v>
      </c>
      <c r="AG314">
        <v>2.37</v>
      </c>
      <c r="AH314" s="57" t="s">
        <v>421</v>
      </c>
      <c r="AJ314" t="s">
        <v>314</v>
      </c>
    </row>
    <row r="315" spans="1:36" ht="15" x14ac:dyDescent="0.25">
      <c r="A315">
        <v>2.94</v>
      </c>
      <c r="B315">
        <v>3.39</v>
      </c>
      <c r="C315">
        <v>2.58</v>
      </c>
      <c r="D315" s="43">
        <f t="shared" si="67"/>
        <v>2.2718204384037932E-2</v>
      </c>
      <c r="E315" s="44">
        <f>IF(OR($A315="",$B315="",$C315=""),"",A315*'MPTO_working_3-way'!$I314)</f>
        <v>3.0067915208890716</v>
      </c>
      <c r="F315" s="45">
        <f>IF(OR($A315="",$B315="",$C315=""),"",B315*'MPTO_working_3-way'!$I314)</f>
        <v>3.4670147128618889</v>
      </c>
      <c r="G315" s="46">
        <f>IF(OR($A315="",$B315="",$C315=""),"",C315*'MPTO_working_3-way'!$I314)</f>
        <v>2.6386129673108178</v>
      </c>
      <c r="H315" s="44">
        <f>IF(OR($A315="",$B315="",$C315=""),"",'MPTO_working_3-way'!E314)</f>
        <v>3.0069461692928798</v>
      </c>
      <c r="I315" s="45">
        <f>IF(OR($A315="",$B315="",$C315=""),"",'MPTO_working_3-way'!F314)</f>
        <v>3.4793195999824635</v>
      </c>
      <c r="J315" s="46">
        <f>IF(OR($A315="",$B315="",$C315=""),"",'MPTO_working_3-way'!G314)</f>
        <v>2.6314116143102919</v>
      </c>
      <c r="K315" s="44">
        <f>IF(OR($A315="",$B315="",$C315=""),"",'OddsRatio_working_3-way'!H314)</f>
        <v>3.0073027333980673</v>
      </c>
      <c r="L315" s="45">
        <f>IF(OR($A315="",$B315="",$C315=""),"",'OddsRatio_working_3-way'!I314)</f>
        <v>3.4729141921759696</v>
      </c>
      <c r="M315" s="46">
        <f>IF(OR($A315="",$B315="",$C315=""),"",'OddsRatio_working_3-way'!J314)</f>
        <v>2.6348135663757462</v>
      </c>
      <c r="N315" s="47">
        <f t="shared" ref="N315:N319" si="68">(1/E315)* 100</f>
        <v>33.258042436687205</v>
      </c>
      <c r="O315" s="48">
        <f t="shared" ref="O315:O319" si="69">(1/F315)* 100</f>
        <v>28.843258042436688</v>
      </c>
      <c r="P315" s="48">
        <f t="shared" ref="P315:P319" si="70">(1/G315)* 100</f>
        <v>37.898699520876114</v>
      </c>
      <c r="Q315" t="s">
        <v>120</v>
      </c>
      <c r="R315" t="s">
        <v>110</v>
      </c>
      <c r="S315" s="38">
        <v>44501</v>
      </c>
      <c r="T315" s="50">
        <v>100</v>
      </c>
      <c r="U315" s="50">
        <f t="shared" ref="U315:U319" si="71">(1/A315)*((T315*A315)-T315)</f>
        <v>65.986394557823132</v>
      </c>
      <c r="V315" s="50">
        <f t="shared" ref="V315:V319" si="72">(1/B315)*((T315*B315)-T315)</f>
        <v>70.501474926253692</v>
      </c>
      <c r="W315" s="50">
        <f t="shared" ref="W315:W319" si="73">(1/C315)*((T315*C315)-T315)</f>
        <v>61.240310077519375</v>
      </c>
      <c r="X315" s="50">
        <f t="shared" ref="X315:X319" si="74">((1/B315)+(1/C315))*T315</f>
        <v>68.258214996226926</v>
      </c>
      <c r="Y315" s="50">
        <f t="shared" ref="Y315:Y319" si="75">((1/A315)+(1/C315))*T315</f>
        <v>72.773295364657486</v>
      </c>
      <c r="Z315" s="50">
        <f t="shared" ref="Z315:Z319" si="76">((1/A315)+(1/B315))*T315</f>
        <v>63.512130515923182</v>
      </c>
      <c r="AA315" s="50">
        <f t="shared" ref="AA315:AA319" si="77">U315-X315</f>
        <v>-2.2718204384037932</v>
      </c>
      <c r="AB315" s="50">
        <f t="shared" ref="AB315:AB319" si="78">V315-Y315</f>
        <v>-2.2718204384037932</v>
      </c>
      <c r="AC315" s="50">
        <f t="shared" ref="AC315:AC319" si="79">W315-Z315</f>
        <v>-2.2718204384038074</v>
      </c>
      <c r="AF315">
        <v>2.13</v>
      </c>
      <c r="AG315">
        <v>1.79</v>
      </c>
      <c r="AH315" s="57" t="s">
        <v>417</v>
      </c>
      <c r="AJ315" t="s">
        <v>315</v>
      </c>
    </row>
    <row r="316" spans="1:36" ht="15" x14ac:dyDescent="0.25">
      <c r="A316">
        <v>2.75</v>
      </c>
      <c r="B316">
        <v>2.9</v>
      </c>
      <c r="C316">
        <v>3.08</v>
      </c>
      <c r="D316" s="43">
        <f t="shared" si="67"/>
        <v>3.3139274518585005E-2</v>
      </c>
      <c r="E316" s="44">
        <f>IF(OR($A316="",$B316="",$C316=""),"",A316*'MPTO_working_3-way'!$I315)</f>
        <v>2.8411330049261085</v>
      </c>
      <c r="F316" s="45">
        <f>IF(OR($A316="",$B316="",$C316=""),"",B316*'MPTO_working_3-way'!$I315)</f>
        <v>2.9961038961038966</v>
      </c>
      <c r="G316" s="46">
        <f>IF(OR($A316="",$B316="",$C316=""),"",C316*'MPTO_working_3-way'!$I315)</f>
        <v>3.1820689655172418</v>
      </c>
      <c r="H316" s="44">
        <f>IF(OR($A316="",$B316="",$C316=""),"",'MPTO_working_3-way'!E315)</f>
        <v>2.8361558001693483</v>
      </c>
      <c r="I316" s="45">
        <f>IF(OR($A316="",$B316="",$C316=""),"",'MPTO_working_3-way'!F315)</f>
        <v>2.9959749552772812</v>
      </c>
      <c r="J316" s="46">
        <f>IF(OR($A316="",$B316="",$C316=""),"",'MPTO_working_3-way'!G315)</f>
        <v>3.1884816753926706</v>
      </c>
      <c r="K316" s="44">
        <f>IF(OR($A316="",$B316="",$C316=""),"",'OddsRatio_working_3-way'!H315)</f>
        <v>2.838557221171417</v>
      </c>
      <c r="L316" s="45">
        <f>IF(OR($A316="",$B316="",$C316=""),"",'OddsRatio_working_3-way'!I315)</f>
        <v>2.9961478401289678</v>
      </c>
      <c r="M316" s="46">
        <f>IF(OR($A316="",$B316="",$C316=""),"",'OddsRatio_working_3-way'!J315)</f>
        <v>3.1852565828780275</v>
      </c>
      <c r="N316" s="47">
        <f t="shared" si="68"/>
        <v>35.19722583441699</v>
      </c>
      <c r="O316" s="48">
        <f t="shared" si="69"/>
        <v>33.376679670567832</v>
      </c>
      <c r="P316" s="48">
        <f t="shared" si="70"/>
        <v>31.426094495015167</v>
      </c>
      <c r="Q316" t="s">
        <v>122</v>
      </c>
      <c r="R316" t="s">
        <v>160</v>
      </c>
      <c r="S316" s="38">
        <v>44501</v>
      </c>
      <c r="T316" s="50">
        <v>100</v>
      </c>
      <c r="U316" s="50">
        <f t="shared" si="71"/>
        <v>63.63636363636364</v>
      </c>
      <c r="V316" s="50">
        <f t="shared" si="72"/>
        <v>65.517241379310349</v>
      </c>
      <c r="W316" s="50">
        <f t="shared" si="73"/>
        <v>67.532467532467535</v>
      </c>
      <c r="X316" s="50">
        <f t="shared" si="74"/>
        <v>66.95029108822213</v>
      </c>
      <c r="Y316" s="50">
        <f t="shared" si="75"/>
        <v>68.831168831168839</v>
      </c>
      <c r="Z316" s="50">
        <f t="shared" si="76"/>
        <v>70.846394984326025</v>
      </c>
      <c r="AA316" s="50">
        <f t="shared" si="77"/>
        <v>-3.3139274518584898</v>
      </c>
      <c r="AB316" s="50">
        <f t="shared" si="78"/>
        <v>-3.3139274518584898</v>
      </c>
      <c r="AC316" s="50">
        <f t="shared" si="79"/>
        <v>-3.3139274518584898</v>
      </c>
      <c r="AF316">
        <v>2.77</v>
      </c>
      <c r="AG316">
        <v>1.48</v>
      </c>
      <c r="AH316" s="57" t="s">
        <v>421</v>
      </c>
      <c r="AJ316" t="s">
        <v>412</v>
      </c>
    </row>
    <row r="317" spans="1:36" ht="15" x14ac:dyDescent="0.25">
      <c r="A317">
        <v>3.04</v>
      </c>
      <c r="B317">
        <v>2.91</v>
      </c>
      <c r="C317">
        <v>2.77</v>
      </c>
      <c r="D317" s="43">
        <f t="shared" si="67"/>
        <v>3.3600810429811112E-2</v>
      </c>
      <c r="E317" s="44">
        <f>IF(OR($A317="",$B317="",$C317=""),"",A317*'MPTO_working_3-way'!$I316)</f>
        <v>3.1421464637066259</v>
      </c>
      <c r="F317" s="45">
        <f>IF(OR($A317="",$B317="",$C317=""),"",B317*'MPTO_working_3-way'!$I316)</f>
        <v>3.0077783583507505</v>
      </c>
      <c r="G317" s="46">
        <f>IF(OR($A317="",$B317="",$C317=""),"",C317*'MPTO_working_3-way'!$I316)</f>
        <v>2.8630742448905768</v>
      </c>
      <c r="H317" s="44">
        <f>IF(OR($A317="",$B317="",$C317=""),"",'MPTO_working_3-way'!E316)</f>
        <v>3.1471569856029835</v>
      </c>
      <c r="I317" s="45">
        <f>IF(OR($A317="",$B317="",$C317=""),"",'MPTO_working_3-way'!F316)</f>
        <v>3.0080404179740698</v>
      </c>
      <c r="J317" s="46">
        <f>IF(OR($A317="",$B317="",$C317=""),"",'MPTO_working_3-way'!G316)</f>
        <v>2.8586901421179207</v>
      </c>
      <c r="K317" s="44">
        <f>IF(OR($A317="",$B317="",$C317=""),"",'OddsRatio_working_3-way'!H316)</f>
        <v>3.1446563431122385</v>
      </c>
      <c r="L317" s="45">
        <f>IF(OR($A317="",$B317="",$C317=""),"",'OddsRatio_working_3-way'!I316)</f>
        <v>3.007987066345283</v>
      </c>
      <c r="M317" s="46">
        <f>IF(OR($A317="",$B317="",$C317=""),"",'OddsRatio_working_3-way'!J316)</f>
        <v>2.8608047682885602</v>
      </c>
      <c r="N317" s="47">
        <f t="shared" si="68"/>
        <v>31.825378337722434</v>
      </c>
      <c r="O317" s="48">
        <f t="shared" si="69"/>
        <v>33.24713063459663</v>
      </c>
      <c r="P317" s="48">
        <f t="shared" si="70"/>
        <v>34.927491027680944</v>
      </c>
      <c r="Q317" t="s">
        <v>409</v>
      </c>
      <c r="R317" t="s">
        <v>123</v>
      </c>
      <c r="S317" s="38">
        <v>44501</v>
      </c>
      <c r="T317" s="50">
        <v>100</v>
      </c>
      <c r="U317" s="50">
        <f t="shared" si="71"/>
        <v>67.10526315789474</v>
      </c>
      <c r="V317" s="50">
        <f t="shared" si="72"/>
        <v>65.635738831615114</v>
      </c>
      <c r="W317" s="50">
        <f t="shared" si="73"/>
        <v>63.898916967509031</v>
      </c>
      <c r="X317" s="50">
        <f t="shared" si="74"/>
        <v>70.465344200875862</v>
      </c>
      <c r="Y317" s="50">
        <f t="shared" si="75"/>
        <v>68.995819874596236</v>
      </c>
      <c r="Z317" s="50">
        <f t="shared" si="76"/>
        <v>67.258998010490146</v>
      </c>
      <c r="AA317" s="50">
        <f t="shared" si="77"/>
        <v>-3.3600810429811219</v>
      </c>
      <c r="AB317" s="50">
        <f t="shared" si="78"/>
        <v>-3.3600810429811219</v>
      </c>
      <c r="AC317" s="50">
        <f t="shared" si="79"/>
        <v>-3.3600810429811148</v>
      </c>
      <c r="AF317">
        <v>2.88</v>
      </c>
      <c r="AG317">
        <v>1.45</v>
      </c>
      <c r="AH317" s="57" t="s">
        <v>421</v>
      </c>
      <c r="AJ317" t="s">
        <v>412</v>
      </c>
    </row>
    <row r="318" spans="1:36" ht="15" x14ac:dyDescent="0.25">
      <c r="A318">
        <v>5.96</v>
      </c>
      <c r="B318">
        <v>4.0999999999999996</v>
      </c>
      <c r="C318">
        <v>1.58</v>
      </c>
      <c r="D318" s="43">
        <f t="shared" si="67"/>
        <v>4.45990663287823E-2</v>
      </c>
      <c r="E318" s="44">
        <f>IF(OR($A318="",$B318="",$C318=""),"",A318*'MPTO_working_3-way'!$I317)</f>
        <v>6.2258104353195423</v>
      </c>
      <c r="F318" s="45">
        <f>IF(OR($A318="",$B318="",$C318=""),"",B318*'MPTO_working_3-way'!$I317)</f>
        <v>4.2828561719480067</v>
      </c>
      <c r="G318" s="46">
        <f>IF(OR($A318="",$B318="",$C318=""),"",C318*'MPTO_working_3-way'!$I317)</f>
        <v>1.6504665247994761</v>
      </c>
      <c r="H318" s="44">
        <f>IF(OR($A318="",$B318="",$C318=""),"",'MPTO_working_3-way'!E317)</f>
        <v>6.5394149077917421</v>
      </c>
      <c r="I318" s="45">
        <f>IF(OR($A318="",$B318="",$C318=""),"",'MPTO_working_3-way'!F317)</f>
        <v>4.3661242558940421</v>
      </c>
      <c r="J318" s="46">
        <f>IF(OR($A318="",$B318="",$C318=""),"",'MPTO_working_3-way'!G317)</f>
        <v>1.6180050646717909</v>
      </c>
      <c r="K318" s="44">
        <f>IF(OR($A318="",$B318="",$C318=""),"",'OddsRatio_working_3-way'!H317)</f>
        <v>6.3780015153168037</v>
      </c>
      <c r="L318" s="45">
        <f>IF(OR($A318="",$B318="",$C318=""),"",'OddsRatio_working_3-way'!I317)</f>
        <v>4.3612509470730014</v>
      </c>
      <c r="M318" s="46">
        <f>IF(OR($A318="",$B318="",$C318=""),"",'OddsRatio_working_3-way'!J317)</f>
        <v>1.6288792094523679</v>
      </c>
      <c r="N318" s="47">
        <f t="shared" si="68"/>
        <v>16.062165888105369</v>
      </c>
      <c r="O318" s="48">
        <f t="shared" si="69"/>
        <v>23.348904559294638</v>
      </c>
      <c r="P318" s="48">
        <f t="shared" si="70"/>
        <v>60.5889295526</v>
      </c>
      <c r="Q318" t="s">
        <v>300</v>
      </c>
      <c r="R318" t="s">
        <v>65</v>
      </c>
      <c r="S318" s="38">
        <v>44501</v>
      </c>
      <c r="T318" s="50">
        <v>100</v>
      </c>
      <c r="U318" s="50">
        <f t="shared" si="71"/>
        <v>83.22147651006712</v>
      </c>
      <c r="V318" s="50">
        <f t="shared" si="72"/>
        <v>75.609756097560975</v>
      </c>
      <c r="W318" s="50">
        <f t="shared" si="73"/>
        <v>36.708860759493668</v>
      </c>
      <c r="X318" s="50">
        <f t="shared" si="74"/>
        <v>87.68138314294535</v>
      </c>
      <c r="Y318" s="50">
        <f t="shared" si="75"/>
        <v>80.069662730439205</v>
      </c>
      <c r="Z318" s="50">
        <f t="shared" si="76"/>
        <v>41.168767392371912</v>
      </c>
      <c r="AA318" s="50">
        <f t="shared" si="77"/>
        <v>-4.45990663287823</v>
      </c>
      <c r="AB318" s="50">
        <f t="shared" si="78"/>
        <v>-4.45990663287823</v>
      </c>
      <c r="AC318" s="50">
        <f t="shared" si="79"/>
        <v>-4.4599066328782442</v>
      </c>
      <c r="AF318">
        <v>1.58</v>
      </c>
      <c r="AG318">
        <v>2.41</v>
      </c>
      <c r="AH318" s="57" t="s">
        <v>436</v>
      </c>
      <c r="AJ318" t="s">
        <v>316</v>
      </c>
    </row>
    <row r="319" spans="1:36" s="28" customFormat="1" ht="15" x14ac:dyDescent="0.25">
      <c r="A319" s="23">
        <v>1.75</v>
      </c>
      <c r="B319" s="23">
        <v>3.93</v>
      </c>
      <c r="C319" s="23">
        <v>4.63</v>
      </c>
      <c r="D319" s="24">
        <f t="shared" si="67"/>
        <v>4.1864219019512205E-2</v>
      </c>
      <c r="E319" s="25">
        <f>IF(OR($A319="",$B319="",$C319=""),"",A319*'MPTO_working_3-way'!$I318)</f>
        <v>1.8232623832841464</v>
      </c>
      <c r="F319" s="26">
        <f>IF(OR($A319="",$B319="",$C319=""),"",B319*'MPTO_working_3-way'!$I318)</f>
        <v>4.0945263807466832</v>
      </c>
      <c r="G319" s="27">
        <f>IF(OR($A319="",$B319="",$C319=""),"",C319*'MPTO_working_3-way'!$I318)</f>
        <v>4.8238313340603414</v>
      </c>
      <c r="H319" s="25">
        <f>IF(OR($A319="",$B319="",$C319=""),"",'MPTO_working_3-way'!E318)</f>
        <v>1.7938061717644243</v>
      </c>
      <c r="I319" s="26">
        <f>IF(OR($A319="",$B319="",$C319=""),"",'MPTO_working_3-way'!F318)</f>
        <v>4.1580355112260703</v>
      </c>
      <c r="J319" s="27">
        <f>IF(OR($A319="",$B319="",$C319=""),"",'MPTO_working_3-way'!G318)</f>
        <v>4.9498093855127809</v>
      </c>
      <c r="K319" s="25">
        <f>IF(OR($A319="",$B319="",$C319=""),"",'OddsRatio_working_3-way'!H318)</f>
        <v>1.8043469094425664</v>
      </c>
      <c r="L319" s="26">
        <f>IF(OR($A319="",$B319="",$C319=""),"",'OddsRatio_working_3-way'!I318)</f>
        <v>4.1423152595556259</v>
      </c>
      <c r="M319" s="27">
        <f>IF(OR($A319="",$B319="",$C319=""),"",'OddsRatio_working_3-way'!J318)</f>
        <v>4.8930390417020213</v>
      </c>
      <c r="N319" s="68">
        <f t="shared" si="68"/>
        <v>54.846741158491561</v>
      </c>
      <c r="O319" s="69">
        <f t="shared" si="69"/>
        <v>24.422849116376646</v>
      </c>
      <c r="P319" s="69">
        <f t="shared" si="70"/>
        <v>20.7304097251318</v>
      </c>
      <c r="Q319" s="23" t="s">
        <v>128</v>
      </c>
      <c r="R319" s="23" t="s">
        <v>167</v>
      </c>
      <c r="S319" s="70">
        <v>44501</v>
      </c>
      <c r="T319" s="28">
        <v>100</v>
      </c>
      <c r="U319" s="28">
        <f t="shared" si="71"/>
        <v>42.857142857142854</v>
      </c>
      <c r="V319" s="28">
        <f t="shared" si="72"/>
        <v>74.554707379134854</v>
      </c>
      <c r="W319" s="28">
        <f t="shared" si="73"/>
        <v>78.40172786177105</v>
      </c>
      <c r="X319" s="28">
        <f t="shared" si="74"/>
        <v>47.043564759094082</v>
      </c>
      <c r="Y319" s="28">
        <f t="shared" si="75"/>
        <v>78.741129281086074</v>
      </c>
      <c r="Z319" s="28">
        <f t="shared" si="76"/>
        <v>82.588149763722285</v>
      </c>
      <c r="AA319" s="28">
        <f t="shared" si="77"/>
        <v>-4.1864219019512277</v>
      </c>
      <c r="AB319" s="28">
        <f t="shared" si="78"/>
        <v>-4.1864219019512205</v>
      </c>
      <c r="AC319" s="28">
        <f t="shared" si="79"/>
        <v>-4.1864219019512348</v>
      </c>
      <c r="AD319" s="41"/>
      <c r="AE319" s="41"/>
      <c r="AF319" s="23">
        <v>1.72</v>
      </c>
      <c r="AG319" s="23">
        <v>2.02</v>
      </c>
      <c r="AH319" s="71" t="s">
        <v>428</v>
      </c>
      <c r="AI319" s="41"/>
      <c r="AJ319" s="23" t="s">
        <v>316</v>
      </c>
    </row>
    <row r="320" spans="1:36" ht="15" x14ac:dyDescent="0.25">
      <c r="A320">
        <v>1.87</v>
      </c>
      <c r="B320">
        <v>3.91</v>
      </c>
      <c r="C320">
        <v>4.0999999999999996</v>
      </c>
      <c r="D320" s="43">
        <f t="shared" si="67"/>
        <v>3.4416273016484977E-2</v>
      </c>
      <c r="E320" s="44">
        <f>IF(OR($A320="",$B320="",$C320=""),"",A320*'MPTO_working_3-way'!$I319)</f>
        <v>1.934358430540827</v>
      </c>
      <c r="F320" s="45">
        <f>IF(OR($A320="",$B320="",$C320=""),"",B320*'MPTO_working_3-way'!$I319)</f>
        <v>4.0445676274944562</v>
      </c>
      <c r="G320" s="46">
        <f>IF(OR($A320="",$B320="",$C320=""),"",C320*'MPTO_working_3-way'!$I319)</f>
        <v>4.241106719367588</v>
      </c>
      <c r="H320" s="44">
        <f>IF(OR($A320="",$B320="",$C320=""),"",'MPTO_working_3-way'!E319)</f>
        <v>1.9109962395829947</v>
      </c>
      <c r="I320" s="45">
        <f>IF(OR($A320="",$B320="",$C320=""),"",'MPTO_working_3-way'!F319)</f>
        <v>4.0936230471017003</v>
      </c>
      <c r="J320" s="46">
        <f>IF(OR($A320="",$B320="",$C320=""),"",'MPTO_working_3-way'!G319)</f>
        <v>4.3023641642471988</v>
      </c>
      <c r="K320" s="44">
        <f>IF(OR($A320="",$B320="",$C320=""),"",'OddsRatio_working_3-way'!H319)</f>
        <v>1.9197639650404532</v>
      </c>
      <c r="L320" s="45">
        <f>IF(OR($A320="",$B320="",$C320=""),"",'OddsRatio_working_3-way'!I319)</f>
        <v>4.0764518830663423</v>
      </c>
      <c r="M320" s="46">
        <f>IF(OR($A320="",$B320="",$C320=""),"",'OddsRatio_working_3-way'!J319)</f>
        <v>4.2773198754314983</v>
      </c>
      <c r="N320" s="47">
        <f t="shared" ref="N320:N351" si="80">(1/E320)* 100</f>
        <v>51.696727153116605</v>
      </c>
      <c r="O320" s="48">
        <f t="shared" ref="O320:O351" si="81">(1/F320)* 100</f>
        <v>24.724521681925339</v>
      </c>
      <c r="P320" s="48">
        <f t="shared" ref="P320:P351" si="82">(1/G320)* 100</f>
        <v>23.578751164958067</v>
      </c>
      <c r="Q320" t="s">
        <v>333</v>
      </c>
      <c r="R320" t="s">
        <v>330</v>
      </c>
      <c r="S320" s="38">
        <v>44208</v>
      </c>
      <c r="T320" s="50">
        <v>100</v>
      </c>
      <c r="U320" s="50">
        <f t="shared" ref="U320:U351" si="83">(1/A320)*((T320*A320)-T320)</f>
        <v>46.524064171122987</v>
      </c>
      <c r="V320" s="50">
        <f t="shared" ref="V320:V351" si="84">(1/B320)*((T320*B320)-T320)</f>
        <v>74.424552429667528</v>
      </c>
      <c r="W320" s="50">
        <f t="shared" ref="W320:W351" si="85">(1/C320)*((T320*C320)-T320)</f>
        <v>75.609756097560975</v>
      </c>
      <c r="X320" s="50">
        <f t="shared" ref="X320:X351" si="86">((1/B320)+(1/C320))*T320</f>
        <v>49.96569147277151</v>
      </c>
      <c r="Y320" s="50">
        <f t="shared" ref="Y320:Y351" si="87">((1/A320)+(1/C320))*T320</f>
        <v>77.866179731316024</v>
      </c>
      <c r="Z320" s="50">
        <f t="shared" ref="Z320:Z351" si="88">((1/A320)+(1/B320))*T320</f>
        <v>79.05138339920947</v>
      </c>
      <c r="AA320" s="50">
        <f t="shared" ref="AA320:AA351" si="89">U320-X320</f>
        <v>-3.4416273016485235</v>
      </c>
      <c r="AB320" s="50">
        <f t="shared" ref="AB320:AB351" si="90">V320-Y320</f>
        <v>-3.4416273016484951</v>
      </c>
      <c r="AC320" s="50">
        <f t="shared" ref="AC320:AC351" si="91">W320-Z320</f>
        <v>-3.4416273016484951</v>
      </c>
      <c r="AF320">
        <v>1.62</v>
      </c>
      <c r="AG320">
        <v>2.38</v>
      </c>
      <c r="AH320" s="57" t="s">
        <v>421</v>
      </c>
      <c r="AJ320" t="s">
        <v>413</v>
      </c>
    </row>
    <row r="321" spans="1:36" ht="15" x14ac:dyDescent="0.25">
      <c r="A321">
        <v>2.5299999999999998</v>
      </c>
      <c r="B321">
        <v>3.18</v>
      </c>
      <c r="C321">
        <v>3.2</v>
      </c>
      <c r="D321" s="43">
        <f t="shared" si="67"/>
        <v>2.2222325801078968E-2</v>
      </c>
      <c r="E321" s="44">
        <f>IF(OR($A321="",$B321="",$C321=""),"",A321*'MPTO_working_3-way'!$I320)</f>
        <v>2.5862224842767296</v>
      </c>
      <c r="F321" s="45">
        <f>IF(OR($A321="",$B321="",$C321=""),"",B321*'MPTO_working_3-way'!$I320)</f>
        <v>3.2506669960474315</v>
      </c>
      <c r="G321" s="46">
        <f>IF(OR($A321="",$B321="",$C321=""),"",C321*'MPTO_working_3-way'!$I320)</f>
        <v>3.2711114425634529</v>
      </c>
      <c r="H321" s="44">
        <f>IF(OR($A321="",$B321="",$C321=""),"",'MPTO_working_3-way'!E320)</f>
        <v>2.578319849058015</v>
      </c>
      <c r="I321" s="45">
        <f>IF(OR($A321="",$B321="",$C321=""),"",'MPTO_working_3-way'!F320)</f>
        <v>3.2567140666928664</v>
      </c>
      <c r="J321" s="46">
        <f>IF(OR($A321="",$B321="",$C321=""),"",'MPTO_working_3-way'!G320)</f>
        <v>3.27769384588747</v>
      </c>
      <c r="K321" s="44">
        <f>IF(OR($A321="",$B321="",$C321=""),"",'OddsRatio_working_3-way'!H320)</f>
        <v>2.5819210412990259</v>
      </c>
      <c r="L321" s="45">
        <f>IF(OR($A321="",$B321="",$C321=""),"",'OddsRatio_working_3-way'!I320)</f>
        <v>3.2539790000208346</v>
      </c>
      <c r="M321" s="46">
        <f>IF(OR($A321="",$B321="",$C321=""),"",'OddsRatio_working_3-way'!J320)</f>
        <v>3.274657706443044</v>
      </c>
      <c r="N321" s="47">
        <f t="shared" si="80"/>
        <v>38.666433614262807</v>
      </c>
      <c r="O321" s="48">
        <f t="shared" si="81"/>
        <v>30.762917309460651</v>
      </c>
      <c r="P321" s="48">
        <f t="shared" si="82"/>
        <v>30.570649076276528</v>
      </c>
      <c r="Q321" t="s">
        <v>70</v>
      </c>
      <c r="R321" t="s">
        <v>69</v>
      </c>
      <c r="S321" s="38">
        <v>44208</v>
      </c>
      <c r="T321" s="50">
        <v>100</v>
      </c>
      <c r="U321" s="50">
        <f t="shared" si="83"/>
        <v>60.474308300395251</v>
      </c>
      <c r="V321" s="50">
        <f t="shared" si="84"/>
        <v>68.55345911949685</v>
      </c>
      <c r="W321" s="50">
        <f t="shared" si="85"/>
        <v>68.75</v>
      </c>
      <c r="X321" s="50">
        <f t="shared" si="86"/>
        <v>62.696540880503136</v>
      </c>
      <c r="Y321" s="50">
        <f t="shared" si="87"/>
        <v>70.775691699604749</v>
      </c>
      <c r="Z321" s="50">
        <f t="shared" si="88"/>
        <v>70.972232580107899</v>
      </c>
      <c r="AA321" s="50">
        <f t="shared" si="89"/>
        <v>-2.2222325801078853</v>
      </c>
      <c r="AB321" s="50">
        <f t="shared" si="90"/>
        <v>-2.2222325801078995</v>
      </c>
      <c r="AC321" s="50">
        <f t="shared" si="91"/>
        <v>-2.2222325801078995</v>
      </c>
      <c r="AF321">
        <v>2.57</v>
      </c>
      <c r="AG321">
        <v>1.56</v>
      </c>
      <c r="AH321" s="57" t="s">
        <v>427</v>
      </c>
      <c r="AJ321" t="s">
        <v>443</v>
      </c>
    </row>
    <row r="322" spans="1:36" ht="15" x14ac:dyDescent="0.25">
      <c r="A322">
        <v>2.73</v>
      </c>
      <c r="B322">
        <v>3.49</v>
      </c>
      <c r="C322">
        <v>2.56</v>
      </c>
      <c r="D322" s="43">
        <f t="shared" si="67"/>
        <v>4.3458317589764484E-2</v>
      </c>
      <c r="E322" s="44">
        <f>IF(OR($A322="",$B322="",$C322=""),"",A322*'MPTO_working_3-way'!$I321)</f>
        <v>2.8486412070200569</v>
      </c>
      <c r="F322" s="45">
        <f>IF(OR($A322="",$B322="",$C322=""),"",B322*'MPTO_working_3-way'!$I321)</f>
        <v>3.6416695283882783</v>
      </c>
      <c r="G322" s="46">
        <f>IF(OR($A322="",$B322="",$C322=""),"",C322*'MPTO_working_3-way'!$I321)</f>
        <v>2.671253293029797</v>
      </c>
      <c r="H322" s="44">
        <f>IF(OR($A322="",$B322="",$C322=""),"",'MPTO_working_3-way'!E321)</f>
        <v>2.8424089425981491</v>
      </c>
      <c r="I322" s="45">
        <f>IF(OR($A322="",$B322="",$C322=""),"",'MPTO_working_3-way'!F321)</f>
        <v>3.6758375140633075</v>
      </c>
      <c r="J322" s="46">
        <f>IF(OR($A322="",$B322="",$C322=""),"",'MPTO_working_3-way'!G321)</f>
        <v>2.65859238591915</v>
      </c>
      <c r="K322" s="44">
        <f>IF(OR($A322="",$B322="",$C322=""),"",'OddsRatio_working_3-way'!H321)</f>
        <v>2.8463134742592278</v>
      </c>
      <c r="L322" s="45">
        <f>IF(OR($A322="",$B322="",$C322=""),"",'OddsRatio_working_3-way'!I321)</f>
        <v>3.6574107230667492</v>
      </c>
      <c r="M322" s="46">
        <f>IF(OR($A322="",$B322="",$C322=""),"",'OddsRatio_working_3-way'!J321)</f>
        <v>2.6648838264996506</v>
      </c>
      <c r="N322" s="47">
        <f t="shared" si="80"/>
        <v>35.104456031024448</v>
      </c>
      <c r="O322" s="48">
        <f t="shared" si="81"/>
        <v>27.459932654640895</v>
      </c>
      <c r="P322" s="48">
        <f t="shared" si="82"/>
        <v>37.435611314334665</v>
      </c>
      <c r="Q322" t="s">
        <v>302</v>
      </c>
      <c r="R322" t="s">
        <v>301</v>
      </c>
      <c r="S322" s="38">
        <v>44208</v>
      </c>
      <c r="T322" s="50">
        <v>100</v>
      </c>
      <c r="U322" s="50">
        <f t="shared" si="83"/>
        <v>63.369963369963365</v>
      </c>
      <c r="V322" s="50">
        <f t="shared" si="84"/>
        <v>71.346704871060169</v>
      </c>
      <c r="W322" s="50">
        <f t="shared" si="85"/>
        <v>60.9375</v>
      </c>
      <c r="X322" s="50">
        <f t="shared" si="86"/>
        <v>67.715795128939831</v>
      </c>
      <c r="Y322" s="50">
        <f t="shared" si="87"/>
        <v>75.692536630036628</v>
      </c>
      <c r="Z322" s="50">
        <f t="shared" si="88"/>
        <v>65.283331758976445</v>
      </c>
      <c r="AA322" s="50">
        <f t="shared" si="89"/>
        <v>-4.3458317589764661</v>
      </c>
      <c r="AB322" s="50">
        <f t="shared" si="90"/>
        <v>-4.345831758976459</v>
      </c>
      <c r="AC322" s="50">
        <f t="shared" si="91"/>
        <v>-4.3458317589764448</v>
      </c>
      <c r="AF322">
        <v>1.79</v>
      </c>
      <c r="AG322">
        <v>2.0499999999999998</v>
      </c>
      <c r="AH322" s="57" t="s">
        <v>433</v>
      </c>
      <c r="AJ322" t="s">
        <v>307</v>
      </c>
    </row>
    <row r="323" spans="1:36" ht="15" x14ac:dyDescent="0.25">
      <c r="A323">
        <v>7.33</v>
      </c>
      <c r="B323">
        <v>4.66</v>
      </c>
      <c r="C323">
        <v>1.48</v>
      </c>
      <c r="D323" s="43">
        <f t="shared" si="67"/>
        <v>2.6693598375615357E-2</v>
      </c>
      <c r="E323" s="44">
        <f>IF(OR($A323="",$B323="",$C323=""),"",A323*'MPTO_working_3-way'!$I322)</f>
        <v>7.5256640760932605</v>
      </c>
      <c r="F323" s="45">
        <f>IF(OR($A323="",$B323="",$C323=""),"",B323*'MPTO_working_3-way'!$I322)</f>
        <v>4.7843921684303679</v>
      </c>
      <c r="G323" s="46">
        <f>IF(OR($A323="",$B323="",$C323=""),"",C323*'MPTO_working_3-way'!$I322)</f>
        <v>1.5195065255959108</v>
      </c>
      <c r="H323" s="44">
        <f>IF(OR($A323="",$B323="",$C323=""),"",'MPTO_working_3-way'!E322)</f>
        <v>7.8414286293368098</v>
      </c>
      <c r="I323" s="45">
        <f>IF(OR($A323="",$B323="",$C323=""),"",'MPTO_working_3-way'!F322)</f>
        <v>4.8615808617996095</v>
      </c>
      <c r="J323" s="46">
        <f>IF(OR($A323="",$B323="",$C323=""),"",'MPTO_working_3-way'!G322)</f>
        <v>1.4997499701949915</v>
      </c>
      <c r="K323" s="44">
        <f>IF(OR($A323="",$B323="",$C323=""),"",'OddsRatio_working_3-way'!H322)</f>
        <v>7.6752154632464205</v>
      </c>
      <c r="L323" s="45">
        <f>IF(OR($A323="",$B323="",$C323=""),"",'OddsRatio_working_3-way'!I322)</f>
        <v>4.8596032536306319</v>
      </c>
      <c r="M323" s="46">
        <f>IF(OR($A323="",$B323="",$C323=""),"",'OddsRatio_working_3-way'!J322)</f>
        <v>1.5061774758859845</v>
      </c>
      <c r="N323" s="47">
        <f t="shared" si="80"/>
        <v>13.287863899967247</v>
      </c>
      <c r="O323" s="48">
        <f t="shared" si="81"/>
        <v>20.901296649519292</v>
      </c>
      <c r="P323" s="48">
        <f t="shared" si="82"/>
        <v>65.810839450513456</v>
      </c>
      <c r="Q323" t="s">
        <v>73</v>
      </c>
      <c r="R323" t="s">
        <v>137</v>
      </c>
      <c r="S323" s="38">
        <v>44208</v>
      </c>
      <c r="T323" s="50">
        <v>100</v>
      </c>
      <c r="U323" s="50">
        <f t="shared" si="83"/>
        <v>86.357435197817196</v>
      </c>
      <c r="V323" s="50">
        <f t="shared" si="84"/>
        <v>78.540772532188839</v>
      </c>
      <c r="W323" s="50">
        <f t="shared" si="85"/>
        <v>32.432432432432435</v>
      </c>
      <c r="X323" s="50">
        <f t="shared" si="86"/>
        <v>89.026795035378726</v>
      </c>
      <c r="Y323" s="50">
        <f t="shared" si="87"/>
        <v>81.210132369750383</v>
      </c>
      <c r="Z323" s="50">
        <f t="shared" si="88"/>
        <v>35.101792269993972</v>
      </c>
      <c r="AA323" s="50">
        <f t="shared" si="89"/>
        <v>-2.6693598375615295</v>
      </c>
      <c r="AB323" s="50">
        <f t="shared" si="90"/>
        <v>-2.6693598375615437</v>
      </c>
      <c r="AC323" s="50">
        <f t="shared" si="91"/>
        <v>-2.6693598375615366</v>
      </c>
      <c r="AF323">
        <v>1.72</v>
      </c>
      <c r="AG323">
        <v>2.2200000000000002</v>
      </c>
      <c r="AH323" s="57" t="s">
        <v>431</v>
      </c>
      <c r="AJ323" t="s">
        <v>443</v>
      </c>
    </row>
    <row r="324" spans="1:36" ht="15" x14ac:dyDescent="0.25">
      <c r="A324">
        <v>2.56</v>
      </c>
      <c r="B324">
        <v>3.18</v>
      </c>
      <c r="C324">
        <v>3.15</v>
      </c>
      <c r="D324" s="43">
        <f t="shared" si="67"/>
        <v>2.2550726265348819E-2</v>
      </c>
      <c r="E324" s="44">
        <f>IF(OR($A324="",$B324="",$C324=""),"",A324*'MPTO_working_3-way'!$I323)</f>
        <v>2.6177298592392932</v>
      </c>
      <c r="F324" s="45">
        <f>IF(OR($A324="",$B324="",$C324=""),"",B324*'MPTO_working_3-way'!$I323)</f>
        <v>3.2517113095238095</v>
      </c>
      <c r="G324" s="46">
        <f>IF(OR($A324="",$B324="",$C324=""),"",C324*'MPTO_working_3-way'!$I323)</f>
        <v>3.2210347877358485</v>
      </c>
      <c r="H324" s="44">
        <f>IF(OR($A324="",$B324="",$C324=""),"",'MPTO_working_3-way'!E323)</f>
        <v>2.6102293917901029</v>
      </c>
      <c r="I324" s="45">
        <f>IF(OR($A324="",$B324="",$C324=""),"",'MPTO_working_3-way'!F323)</f>
        <v>3.2578755062734714</v>
      </c>
      <c r="J324" s="46">
        <f>IF(OR($A324="",$B324="",$C324=""),"",'MPTO_working_3-way'!G323)</f>
        <v>3.2263954383722266</v>
      </c>
      <c r="K324" s="44">
        <f>IF(OR($A324="",$B324="",$C324=""),"",'OddsRatio_working_3-way'!H323)</f>
        <v>2.6136703590129988</v>
      </c>
      <c r="L324" s="45">
        <f>IF(OR($A324="",$B324="",$C324=""),"",'OddsRatio_working_3-way'!I323)</f>
        <v>3.2550008863130371</v>
      </c>
      <c r="M324" s="46">
        <f>IF(OR($A324="",$B324="",$C324=""),"",'OddsRatio_working_3-way'!J323)</f>
        <v>3.2239687640243262</v>
      </c>
      <c r="N324" s="47">
        <f t="shared" si="80"/>
        <v>38.201038830286251</v>
      </c>
      <c r="O324" s="48">
        <f t="shared" si="81"/>
        <v>30.753037548909685</v>
      </c>
      <c r="P324" s="48">
        <f t="shared" si="82"/>
        <v>31.045923620804068</v>
      </c>
      <c r="Q324" t="s">
        <v>71</v>
      </c>
      <c r="R324" t="s">
        <v>134</v>
      </c>
      <c r="S324" s="38">
        <v>44208</v>
      </c>
      <c r="T324" s="50">
        <v>100</v>
      </c>
      <c r="U324" s="50">
        <f t="shared" si="83"/>
        <v>60.9375</v>
      </c>
      <c r="V324" s="50">
        <f t="shared" si="84"/>
        <v>68.55345911949685</v>
      </c>
      <c r="W324" s="50">
        <f t="shared" si="85"/>
        <v>68.253968253968253</v>
      </c>
      <c r="X324" s="50">
        <f t="shared" si="86"/>
        <v>63.192572626534883</v>
      </c>
      <c r="Y324" s="50">
        <f t="shared" si="87"/>
        <v>70.808531746031747</v>
      </c>
      <c r="Z324" s="50">
        <f t="shared" si="88"/>
        <v>70.509040880503136</v>
      </c>
      <c r="AA324" s="50">
        <f t="shared" si="89"/>
        <v>-2.2550726265348828</v>
      </c>
      <c r="AB324" s="50">
        <f t="shared" si="90"/>
        <v>-2.255072626534897</v>
      </c>
      <c r="AC324" s="50">
        <f t="shared" si="91"/>
        <v>-2.2550726265348828</v>
      </c>
      <c r="AF324">
        <v>2.4300000000000002</v>
      </c>
      <c r="AG324">
        <v>1.62</v>
      </c>
      <c r="AH324" s="57" t="s">
        <v>428</v>
      </c>
      <c r="AJ324" t="s">
        <v>443</v>
      </c>
    </row>
    <row r="325" spans="1:36" ht="15" x14ac:dyDescent="0.25">
      <c r="A325">
        <v>2.37</v>
      </c>
      <c r="B325">
        <v>3.31</v>
      </c>
      <c r="C325">
        <v>3.29</v>
      </c>
      <c r="D325" s="43">
        <f t="shared" ref="D325:D388" si="92">IF(OR($A325="",$B325="",$C325=""),"",(1/A325)+(1/B325)+(1/C325)-1)</f>
        <v>2.8007099676574665E-2</v>
      </c>
      <c r="E325" s="44">
        <f>IF(OR($A325="",$B325="",$C325=""),"",A325*'MPTO_working_3-way'!$I324)</f>
        <v>2.4363768262334822</v>
      </c>
      <c r="F325" s="45">
        <f>IF(OR($A325="",$B325="",$C325=""),"",B325*'MPTO_working_3-way'!$I324)</f>
        <v>3.4027034999294621</v>
      </c>
      <c r="G325" s="46">
        <f>IF(OR($A325="",$B325="",$C325=""),"",C325*'MPTO_working_3-way'!$I324)</f>
        <v>3.3821433579359308</v>
      </c>
      <c r="H325" s="44">
        <f>IF(OR($A325="",$B325="",$C325=""),"",'MPTO_working_3-way'!E324)</f>
        <v>2.4236241599057782</v>
      </c>
      <c r="I325" s="45">
        <f>IF(OR($A325="",$B325="",$C325=""),"",'MPTO_working_3-way'!F324)</f>
        <v>3.4155443037058912</v>
      </c>
      <c r="J325" s="46">
        <f>IF(OR($A325="",$B325="",$C325=""),"",'MPTO_working_3-way'!G324)</f>
        <v>3.3942526110895304</v>
      </c>
      <c r="K325" s="44">
        <f>IF(OR($A325="",$B325="",$C325=""),"",'OddsRatio_working_3-way'!H324)</f>
        <v>2.4292110702262262</v>
      </c>
      <c r="L325" s="45">
        <f>IF(OR($A325="",$B325="",$C325=""),"",'OddsRatio_working_3-way'!I324)</f>
        <v>3.4098376439580891</v>
      </c>
      <c r="M325" s="46">
        <f>IF(OR($A325="",$B325="",$C325=""),"",'OddsRatio_working_3-way'!J324)</f>
        <v>3.388973248772305</v>
      </c>
      <c r="N325" s="47">
        <f t="shared" si="80"/>
        <v>41.044553914344625</v>
      </c>
      <c r="O325" s="48">
        <f t="shared" si="81"/>
        <v>29.38839660936458</v>
      </c>
      <c r="P325" s="48">
        <f t="shared" si="82"/>
        <v>29.567049476290808</v>
      </c>
      <c r="Q325" t="s">
        <v>44</v>
      </c>
      <c r="R325" t="s">
        <v>85</v>
      </c>
      <c r="S325" s="38">
        <v>44208</v>
      </c>
      <c r="T325" s="50">
        <v>100</v>
      </c>
      <c r="U325" s="50">
        <f t="shared" si="83"/>
        <v>57.805907172995774</v>
      </c>
      <c r="V325" s="50">
        <f t="shared" si="84"/>
        <v>69.78851963746223</v>
      </c>
      <c r="W325" s="50">
        <f t="shared" si="85"/>
        <v>69.6048632218845</v>
      </c>
      <c r="X325" s="50">
        <f t="shared" si="86"/>
        <v>60.606617140653263</v>
      </c>
      <c r="Y325" s="50">
        <f t="shared" si="87"/>
        <v>72.589229605119712</v>
      </c>
      <c r="Z325" s="50">
        <f t="shared" si="88"/>
        <v>72.405573189541968</v>
      </c>
      <c r="AA325" s="50">
        <f t="shared" si="89"/>
        <v>-2.8007099676574896</v>
      </c>
      <c r="AB325" s="50">
        <f t="shared" si="90"/>
        <v>-2.8007099676574825</v>
      </c>
      <c r="AC325" s="50">
        <f t="shared" si="91"/>
        <v>-2.8007099676574683</v>
      </c>
      <c r="AF325">
        <v>2.09</v>
      </c>
      <c r="AG325">
        <v>1.8</v>
      </c>
      <c r="AH325" s="57" t="s">
        <v>417</v>
      </c>
      <c r="AJ325" t="s">
        <v>444</v>
      </c>
    </row>
    <row r="326" spans="1:36" ht="15" x14ac:dyDescent="0.25">
      <c r="A326">
        <v>1.79</v>
      </c>
      <c r="B326">
        <v>3.53</v>
      </c>
      <c r="C326">
        <v>5.35</v>
      </c>
      <c r="D326" s="43">
        <f t="shared" si="92"/>
        <v>2.8861224707732225E-2</v>
      </c>
      <c r="E326" s="44">
        <f>IF(OR($A326="",$B326="",$C326=""),"",A326*'MPTO_working_3-way'!$I325)</f>
        <v>1.8416615922268407</v>
      </c>
      <c r="F326" s="45">
        <f>IF(OR($A326="",$B326="",$C326=""),"",B326*'MPTO_working_3-way'!$I325)</f>
        <v>3.6318801232182945</v>
      </c>
      <c r="G326" s="46">
        <f>IF(OR($A326="",$B326="",$C326=""),"",C326*'MPTO_working_3-way'!$I325)</f>
        <v>5.5044075521863673</v>
      </c>
      <c r="H326" s="44">
        <f>IF(OR($A326="",$B326="",$C326=""),"",'MPTO_working_3-way'!E325)</f>
        <v>1.8213648697321314</v>
      </c>
      <c r="I326" s="45">
        <f>IF(OR($A326="",$B326="",$C326=""),"",'MPTO_working_3-way'!F325)</f>
        <v>3.6540931535792605</v>
      </c>
      <c r="J326" s="46">
        <f>IF(OR($A326="",$B326="",$C326=""),"",'MPTO_working_3-way'!G325)</f>
        <v>5.6403017277937213</v>
      </c>
      <c r="K326" s="44">
        <f>IF(OR($A326="",$B326="",$C326=""),"",'OddsRatio_working_3-way'!H325)</f>
        <v>1.8290766872267108</v>
      </c>
      <c r="L326" s="45">
        <f>IF(OR($A326="",$B326="",$C326=""),"",'OddsRatio_working_3-way'!I325)</f>
        <v>3.6551443274475681</v>
      </c>
      <c r="M326" s="46">
        <f>IF(OR($A326="",$B326="",$C326=""),"",'OddsRatio_working_3-way'!J325)</f>
        <v>5.5651691005521418</v>
      </c>
      <c r="N326" s="47">
        <f t="shared" si="80"/>
        <v>54.298792146219022</v>
      </c>
      <c r="O326" s="48">
        <f t="shared" si="81"/>
        <v>27.533948425419847</v>
      </c>
      <c r="P326" s="48">
        <f t="shared" si="82"/>
        <v>18.167259428361131</v>
      </c>
      <c r="Q326" t="s">
        <v>132</v>
      </c>
      <c r="R326" t="s">
        <v>76</v>
      </c>
      <c r="S326" s="38">
        <v>44208</v>
      </c>
      <c r="T326" s="50">
        <v>100</v>
      </c>
      <c r="U326" s="50">
        <f t="shared" si="83"/>
        <v>44.134078212290497</v>
      </c>
      <c r="V326" s="50">
        <f t="shared" si="84"/>
        <v>71.671388101982998</v>
      </c>
      <c r="W326" s="50">
        <f t="shared" si="85"/>
        <v>81.308411214953281</v>
      </c>
      <c r="X326" s="50">
        <f t="shared" si="86"/>
        <v>47.020200683063727</v>
      </c>
      <c r="Y326" s="50">
        <f t="shared" si="87"/>
        <v>74.557510572756229</v>
      </c>
      <c r="Z326" s="50">
        <f t="shared" si="88"/>
        <v>84.194533685726498</v>
      </c>
      <c r="AA326" s="50">
        <f t="shared" si="89"/>
        <v>-2.8861224707732305</v>
      </c>
      <c r="AB326" s="50">
        <f t="shared" si="90"/>
        <v>-2.8861224707732305</v>
      </c>
      <c r="AC326" s="50">
        <f t="shared" si="91"/>
        <v>-2.8861224707732163</v>
      </c>
      <c r="AF326">
        <v>2.2599999999999998</v>
      </c>
      <c r="AG326">
        <v>1.69</v>
      </c>
      <c r="AH326" s="57" t="s">
        <v>421</v>
      </c>
      <c r="AJ326" t="s">
        <v>444</v>
      </c>
    </row>
    <row r="327" spans="1:36" ht="15" x14ac:dyDescent="0.25">
      <c r="A327">
        <v>1.83</v>
      </c>
      <c r="B327">
        <v>3.65</v>
      </c>
      <c r="C327">
        <v>4.79</v>
      </c>
      <c r="D327" s="43">
        <f t="shared" si="92"/>
        <v>2.9188957394802095E-2</v>
      </c>
      <c r="E327" s="44">
        <f>IF(OR($A327="",$B327="",$C327=""),"",A327*'MPTO_working_3-way'!$I326)</f>
        <v>1.8834157920324879</v>
      </c>
      <c r="F327" s="45">
        <f>IF(OR($A327="",$B327="",$C327=""),"",B327*'MPTO_working_3-way'!$I326)</f>
        <v>3.7565396944910274</v>
      </c>
      <c r="G327" s="46">
        <f>IF(OR($A327="",$B327="",$C327=""),"",C327*'MPTO_working_3-way'!$I326)</f>
        <v>4.9298151059211017</v>
      </c>
      <c r="H327" s="44">
        <f>IF(OR($A327="",$B327="",$C327=""),"",'MPTO_working_3-way'!E326)</f>
        <v>1.8631743104965865</v>
      </c>
      <c r="I327" s="45">
        <f>IF(OR($A327="",$B327="",$C327=""),"",'MPTO_working_3-way'!F326)</f>
        <v>3.7843961360561487</v>
      </c>
      <c r="J327" s="46">
        <f>IF(OR($A327="",$B327="",$C327=""),"",'MPTO_working_3-way'!G326)</f>
        <v>5.0241507217762429</v>
      </c>
      <c r="K327" s="44">
        <f>IF(OR($A327="",$B327="",$C327=""),"",'OddsRatio_working_3-way'!H326)</f>
        <v>1.8708212913752162</v>
      </c>
      <c r="L327" s="45">
        <f>IF(OR($A327="",$B327="",$C327=""),"",'OddsRatio_working_3-way'!I326)</f>
        <v>3.7803330387280991</v>
      </c>
      <c r="M327" s="46">
        <f>IF(OR($A327="",$B327="",$C327=""),"",'OddsRatio_working_3-way'!J326)</f>
        <v>4.9764008365205639</v>
      </c>
      <c r="N327" s="47">
        <f t="shared" si="80"/>
        <v>53.095020453282395</v>
      </c>
      <c r="O327" s="48">
        <f t="shared" si="81"/>
        <v>26.620243131371723</v>
      </c>
      <c r="P327" s="48">
        <f t="shared" si="82"/>
        <v>20.284736415345883</v>
      </c>
      <c r="Q327" t="s">
        <v>43</v>
      </c>
      <c r="R327" t="s">
        <v>357</v>
      </c>
      <c r="S327" s="38">
        <v>44208</v>
      </c>
      <c r="T327" s="50">
        <v>100</v>
      </c>
      <c r="U327" s="50">
        <f t="shared" si="83"/>
        <v>45.355191256830594</v>
      </c>
      <c r="V327" s="50">
        <f t="shared" si="84"/>
        <v>72.602739726027394</v>
      </c>
      <c r="W327" s="50">
        <f t="shared" si="85"/>
        <v>79.123173277661792</v>
      </c>
      <c r="X327" s="50">
        <f t="shared" si="86"/>
        <v>48.274086996310807</v>
      </c>
      <c r="Y327" s="50">
        <f t="shared" si="87"/>
        <v>75.5216354655076</v>
      </c>
      <c r="Z327" s="50">
        <f t="shared" si="88"/>
        <v>82.042069017141998</v>
      </c>
      <c r="AA327" s="50">
        <f t="shared" si="89"/>
        <v>-2.9188957394802131</v>
      </c>
      <c r="AB327" s="50">
        <f t="shared" si="90"/>
        <v>-2.918895739480206</v>
      </c>
      <c r="AC327" s="50">
        <f t="shared" si="91"/>
        <v>-2.918895739480206</v>
      </c>
      <c r="AF327">
        <v>1.81</v>
      </c>
      <c r="AG327">
        <v>2.0699999999999998</v>
      </c>
      <c r="AH327" s="57" t="s">
        <v>445</v>
      </c>
      <c r="AJ327" t="s">
        <v>305</v>
      </c>
    </row>
    <row r="328" spans="1:36" ht="15" x14ac:dyDescent="0.25">
      <c r="A328">
        <v>1.83</v>
      </c>
      <c r="B328">
        <v>3.84</v>
      </c>
      <c r="C328">
        <v>4.4800000000000004</v>
      </c>
      <c r="D328" s="43">
        <f t="shared" si="92"/>
        <v>3.0079039812646258E-2</v>
      </c>
      <c r="E328" s="44">
        <f>IF(OR($A328="",$B328="",$C328=""),"",A328*'MPTO_working_3-way'!$I327)</f>
        <v>1.8850446428571428</v>
      </c>
      <c r="F328" s="45">
        <f>IF(OR($A328="",$B328="",$C328=""),"",B328*'MPTO_working_3-way'!$I327)</f>
        <v>3.9555035128805613</v>
      </c>
      <c r="G328" s="46">
        <f>IF(OR($A328="",$B328="",$C328=""),"",C328*'MPTO_working_3-way'!$I327)</f>
        <v>4.6147540983606561</v>
      </c>
      <c r="H328" s="44">
        <f>IF(OR($A328="",$B328="",$C328=""),"",'MPTO_working_3-way'!E327)</f>
        <v>1.8642048296875711</v>
      </c>
      <c r="I328" s="45">
        <f>IF(OR($A328="",$B328="",$C328=""),"",'MPTO_working_3-way'!F327)</f>
        <v>3.9937646141855017</v>
      </c>
      <c r="J328" s="46">
        <f>IF(OR($A328="",$B328="",$C328=""),"",'MPTO_working_3-way'!G327)</f>
        <v>4.690696876072777</v>
      </c>
      <c r="K328" s="44">
        <f>IF(OR($A328="",$B328="",$C328=""),"",'OddsRatio_working_3-way'!H327)</f>
        <v>1.8719747335600443</v>
      </c>
      <c r="L328" s="45">
        <f>IF(OR($A328="",$B328="",$C328=""),"",'OddsRatio_working_3-way'!I327)</f>
        <v>3.9836243895307537</v>
      </c>
      <c r="M328" s="46">
        <f>IF(OR($A328="",$B328="",$C328=""),"",'OddsRatio_working_3-way'!J327)</f>
        <v>4.6559904491433182</v>
      </c>
      <c r="N328" s="47">
        <f t="shared" si="80"/>
        <v>53.049141503848432</v>
      </c>
      <c r="O328" s="48">
        <f t="shared" si="81"/>
        <v>25.281231497927774</v>
      </c>
      <c r="P328" s="48">
        <f t="shared" si="82"/>
        <v>21.669626998223798</v>
      </c>
      <c r="Q328" t="s">
        <v>437</v>
      </c>
      <c r="R328" t="s">
        <v>438</v>
      </c>
      <c r="S328" s="38">
        <v>44208</v>
      </c>
      <c r="T328" s="50">
        <v>100</v>
      </c>
      <c r="U328" s="50">
        <f t="shared" si="83"/>
        <v>45.355191256830594</v>
      </c>
      <c r="V328" s="50">
        <f t="shared" si="84"/>
        <v>73.958333333333343</v>
      </c>
      <c r="W328" s="50">
        <f t="shared" si="85"/>
        <v>77.678571428571431</v>
      </c>
      <c r="X328" s="50">
        <f t="shared" si="86"/>
        <v>48.363095238095241</v>
      </c>
      <c r="Y328" s="50">
        <f t="shared" si="87"/>
        <v>76.966237314597961</v>
      </c>
      <c r="Z328" s="50">
        <f t="shared" si="88"/>
        <v>80.686475409836063</v>
      </c>
      <c r="AA328" s="50">
        <f t="shared" si="89"/>
        <v>-3.0079039812646471</v>
      </c>
      <c r="AB328" s="50">
        <f t="shared" si="90"/>
        <v>-3.0079039812646187</v>
      </c>
      <c r="AC328" s="50">
        <f t="shared" si="91"/>
        <v>-3.0079039812646329</v>
      </c>
      <c r="AF328">
        <v>1.76</v>
      </c>
      <c r="AG328">
        <v>2.15</v>
      </c>
      <c r="AH328" s="57" t="s">
        <v>421</v>
      </c>
      <c r="AJ328" t="s">
        <v>306</v>
      </c>
    </row>
    <row r="329" spans="1:36" ht="15" x14ac:dyDescent="0.25">
      <c r="A329">
        <v>4.47</v>
      </c>
      <c r="B329">
        <v>3.82</v>
      </c>
      <c r="C329">
        <v>1.83</v>
      </c>
      <c r="D329" s="43">
        <f t="shared" si="92"/>
        <v>3.1941838676174283E-2</v>
      </c>
      <c r="E329" s="44">
        <f>IF(OR($A329="",$B329="",$C329=""),"",A329*'MPTO_working_3-way'!$I328)</f>
        <v>4.612780018882499</v>
      </c>
      <c r="F329" s="45">
        <f>IF(OR($A329="",$B329="",$C329=""),"",B329*'MPTO_working_3-way'!$I328)</f>
        <v>3.9420178237429857</v>
      </c>
      <c r="G329" s="46">
        <f>IF(OR($A329="",$B329="",$C329=""),"",C329*'MPTO_working_3-way'!$I328)</f>
        <v>1.888453564777399</v>
      </c>
      <c r="H329" s="44">
        <f>IF(OR($A329="",$B329="",$C329=""),"",'MPTO_working_3-way'!E328)</f>
        <v>4.693373309938548</v>
      </c>
      <c r="I329" s="45">
        <f>IF(OR($A329="",$B329="",$C329=""),"",'MPTO_working_3-way'!F328)</f>
        <v>3.9819565578075977</v>
      </c>
      <c r="J329" s="46">
        <f>IF(OR($A329="",$B329="",$C329=""),"",'MPTO_working_3-way'!G328)</f>
        <v>1.866365233695366</v>
      </c>
      <c r="K329" s="44">
        <f>IF(OR($A329="",$B329="",$C329=""),"",'OddsRatio_working_3-way'!H328)</f>
        <v>4.6564271073227905</v>
      </c>
      <c r="L329" s="45">
        <f>IF(OR($A329="",$B329="",$C329=""),"",'OddsRatio_working_3-way'!I328)</f>
        <v>3.9715056030692422</v>
      </c>
      <c r="M329" s="46">
        <f>IF(OR($A329="",$B329="",$C329=""),"",'OddsRatio_working_3-way'!J328)</f>
        <v>1.8745920746622242</v>
      </c>
      <c r="N329" s="47">
        <f t="shared" si="80"/>
        <v>21.678900704271214</v>
      </c>
      <c r="O329" s="48">
        <f t="shared" si="81"/>
        <v>25.367718886935165</v>
      </c>
      <c r="P329" s="48">
        <f t="shared" si="82"/>
        <v>52.953380408793628</v>
      </c>
      <c r="Q329" t="s">
        <v>363</v>
      </c>
      <c r="R329" t="s">
        <v>439</v>
      </c>
      <c r="S329" s="38">
        <v>44208</v>
      </c>
      <c r="T329" s="50">
        <v>100</v>
      </c>
      <c r="U329" s="50">
        <f t="shared" si="83"/>
        <v>77.628635346756155</v>
      </c>
      <c r="V329" s="50">
        <f t="shared" si="84"/>
        <v>73.821989528795811</v>
      </c>
      <c r="W329" s="50">
        <f t="shared" si="85"/>
        <v>45.355191256830594</v>
      </c>
      <c r="X329" s="50">
        <f t="shared" si="86"/>
        <v>80.822819214373581</v>
      </c>
      <c r="Y329" s="50">
        <f t="shared" si="87"/>
        <v>77.016173396413251</v>
      </c>
      <c r="Z329" s="50">
        <f t="shared" si="88"/>
        <v>48.549375124448034</v>
      </c>
      <c r="AA329" s="50">
        <f t="shared" si="89"/>
        <v>-3.1941838676174257</v>
      </c>
      <c r="AB329" s="50">
        <f t="shared" si="90"/>
        <v>-3.1941838676174399</v>
      </c>
      <c r="AC329" s="50">
        <f t="shared" si="91"/>
        <v>-3.1941838676174399</v>
      </c>
      <c r="AF329">
        <v>2.02</v>
      </c>
      <c r="AG329">
        <v>1.87</v>
      </c>
      <c r="AH329" s="57" t="s">
        <v>433</v>
      </c>
      <c r="AJ329" t="s">
        <v>306</v>
      </c>
    </row>
    <row r="330" spans="1:36" ht="15" x14ac:dyDescent="0.25">
      <c r="A330">
        <v>3.1</v>
      </c>
      <c r="B330">
        <v>3.24</v>
      </c>
      <c r="C330">
        <v>2.5299999999999998</v>
      </c>
      <c r="D330" s="43">
        <f t="shared" si="92"/>
        <v>2.6479537465979863E-2</v>
      </c>
      <c r="E330" s="44">
        <f>IF(OR($A330="",$B330="",$C330=""),"",A330*'MPTO_working_3-way'!$I329)</f>
        <v>3.1820865661445379</v>
      </c>
      <c r="F330" s="45">
        <f>IF(OR($A330="",$B330="",$C330=""),"",B330*'MPTO_working_3-way'!$I329)</f>
        <v>3.3257937013897751</v>
      </c>
      <c r="G330" s="46">
        <f>IF(OR($A330="",$B330="",$C330=""),"",C330*'MPTO_working_3-way'!$I329)</f>
        <v>2.5969932297889287</v>
      </c>
      <c r="H330" s="44">
        <f>IF(OR($A330="",$B330="",$C330=""),"",'MPTO_working_3-way'!E329)</f>
        <v>3.1872090145292065</v>
      </c>
      <c r="I330" s="45">
        <f>IF(OR($A330="",$B330="",$C330=""),"",'MPTO_working_3-way'!F329)</f>
        <v>3.3353850084791303</v>
      </c>
      <c r="J330" s="46">
        <f>IF(OR($A330="",$B330="",$C330=""),"",'MPTO_working_3-way'!G329)</f>
        <v>2.5877880941453784</v>
      </c>
      <c r="K330" s="44">
        <f>IF(OR($A330="",$B330="",$C330=""),"",'OddsRatio_working_3-way'!H329)</f>
        <v>3.1850825791269308</v>
      </c>
      <c r="L330" s="45">
        <f>IF(OR($A330="",$B330="",$C330=""),"",'OddsRatio_working_3-way'!I329)</f>
        <v>3.3307547510687265</v>
      </c>
      <c r="M330" s="46">
        <f>IF(OR($A330="",$B330="",$C330=""),"",'OddsRatio_working_3-way'!J329)</f>
        <v>2.5919887362210492</v>
      </c>
      <c r="N330" s="47">
        <f t="shared" si="80"/>
        <v>31.425920672284363</v>
      </c>
      <c r="O330" s="48">
        <f t="shared" si="81"/>
        <v>30.068010519778248</v>
      </c>
      <c r="P330" s="48">
        <f t="shared" si="82"/>
        <v>38.506068807937375</v>
      </c>
      <c r="Q330" t="s">
        <v>365</v>
      </c>
      <c r="R330" t="s">
        <v>440</v>
      </c>
      <c r="S330" s="38">
        <v>44208</v>
      </c>
      <c r="T330" s="50">
        <v>100</v>
      </c>
      <c r="U330" s="50">
        <f t="shared" si="83"/>
        <v>67.741935483870961</v>
      </c>
      <c r="V330" s="50">
        <f t="shared" si="84"/>
        <v>69.135802469135797</v>
      </c>
      <c r="W330" s="50">
        <f t="shared" si="85"/>
        <v>60.474308300395251</v>
      </c>
      <c r="X330" s="50">
        <f t="shared" si="86"/>
        <v>70.389889230468938</v>
      </c>
      <c r="Y330" s="50">
        <f t="shared" si="87"/>
        <v>71.783756215733789</v>
      </c>
      <c r="Z330" s="50">
        <f t="shared" si="88"/>
        <v>63.122262046993228</v>
      </c>
      <c r="AA330" s="50">
        <f t="shared" si="89"/>
        <v>-2.6479537465979774</v>
      </c>
      <c r="AB330" s="50">
        <f t="shared" si="90"/>
        <v>-2.6479537465979917</v>
      </c>
      <c r="AC330" s="50">
        <f t="shared" si="91"/>
        <v>-2.6479537465979774</v>
      </c>
      <c r="AF330">
        <v>2.2799999999999998</v>
      </c>
      <c r="AG330">
        <v>1.68</v>
      </c>
      <c r="AH330" s="57" t="s">
        <v>431</v>
      </c>
      <c r="AJ330" t="s">
        <v>306</v>
      </c>
    </row>
    <row r="331" spans="1:36" ht="15" x14ac:dyDescent="0.25">
      <c r="A331">
        <v>2.27</v>
      </c>
      <c r="B331">
        <v>3.77</v>
      </c>
      <c r="C331">
        <v>3.1</v>
      </c>
      <c r="D331" s="43">
        <f t="shared" si="92"/>
        <v>2.8361268912444171E-2</v>
      </c>
      <c r="E331" s="44">
        <f>IF(OR($A331="",$B331="",$C331=""),"",A331*'MPTO_working_3-way'!$I330)</f>
        <v>2.3343800804312482</v>
      </c>
      <c r="F331" s="45">
        <f>IF(OR($A331="",$B331="",$C331=""),"",B331*'MPTO_working_3-way'!$I330)</f>
        <v>3.8769219837999147</v>
      </c>
      <c r="G331" s="46">
        <f>IF(OR($A331="",$B331="",$C331=""),"",C331*'MPTO_working_3-way'!$I330)</f>
        <v>3.1879199336285771</v>
      </c>
      <c r="H331" s="44">
        <f>IF(OR($A331="",$B331="",$C331=""),"",'MPTO_working_3-way'!E330)</f>
        <v>2.3197825967199468</v>
      </c>
      <c r="I331" s="45">
        <f>IF(OR($A331="",$B331="",$C331=""),"",'MPTO_working_3-way'!F330)</f>
        <v>3.9093311471963434</v>
      </c>
      <c r="J331" s="46">
        <f>IF(OR($A331="",$B331="",$C331=""),"",'MPTO_working_3-way'!G330)</f>
        <v>3.193593509806274</v>
      </c>
      <c r="K331" s="44">
        <f>IF(OR($A331="",$B331="",$C331=""),"",'OddsRatio_working_3-way'!H330)</f>
        <v>2.3261528515310528</v>
      </c>
      <c r="L331" s="45">
        <f>IF(OR($A331="",$B331="",$C331=""),"",'OddsRatio_working_3-way'!I330)</f>
        <v>3.8924751171189094</v>
      </c>
      <c r="M331" s="46">
        <f>IF(OR($A331="",$B331="",$C331=""),"",'OddsRatio_working_3-way'!J330)</f>
        <v>3.1928511718230004</v>
      </c>
      <c r="N331" s="47">
        <f t="shared" si="80"/>
        <v>42.837925511053122</v>
      </c>
      <c r="O331" s="48">
        <f t="shared" si="81"/>
        <v>25.793658066337024</v>
      </c>
      <c r="P331" s="48">
        <f t="shared" si="82"/>
        <v>31.368416422609862</v>
      </c>
      <c r="Q331" t="s">
        <v>290</v>
      </c>
      <c r="R331" t="s">
        <v>263</v>
      </c>
      <c r="S331" s="38">
        <v>44208</v>
      </c>
      <c r="T331" s="50">
        <v>100</v>
      </c>
      <c r="U331" s="50">
        <f t="shared" si="83"/>
        <v>55.947136563876647</v>
      </c>
      <c r="V331" s="50">
        <f t="shared" si="84"/>
        <v>73.474801061007966</v>
      </c>
      <c r="W331" s="50">
        <f t="shared" si="85"/>
        <v>67.741935483870961</v>
      </c>
      <c r="X331" s="50">
        <f t="shared" si="86"/>
        <v>58.78326345512108</v>
      </c>
      <c r="Y331" s="50">
        <f t="shared" si="87"/>
        <v>76.310927952252385</v>
      </c>
      <c r="Z331" s="50">
        <f t="shared" si="88"/>
        <v>70.578062375115394</v>
      </c>
      <c r="AA331" s="50">
        <f t="shared" si="89"/>
        <v>-2.8361268912444331</v>
      </c>
      <c r="AB331" s="50">
        <f t="shared" si="90"/>
        <v>-2.8361268912444189</v>
      </c>
      <c r="AC331" s="50">
        <f t="shared" si="91"/>
        <v>-2.8361268912444331</v>
      </c>
      <c r="AF331">
        <v>1.61</v>
      </c>
      <c r="AG331">
        <v>2.41</v>
      </c>
      <c r="AH331" s="57" t="s">
        <v>427</v>
      </c>
      <c r="AJ331" t="s">
        <v>312</v>
      </c>
    </row>
    <row r="332" spans="1:36" ht="15" x14ac:dyDescent="0.25">
      <c r="A332">
        <v>1.79</v>
      </c>
      <c r="B332">
        <v>3.92</v>
      </c>
      <c r="C332">
        <v>4.63</v>
      </c>
      <c r="D332" s="43">
        <f t="shared" si="92"/>
        <v>2.9743980075710885E-2</v>
      </c>
      <c r="E332" s="44">
        <f>IF(OR($A332="",$B332="",$C332=""),"",A332*'MPTO_working_3-way'!$I331)</f>
        <v>1.8432417243355226</v>
      </c>
      <c r="F332" s="45">
        <f>IF(OR($A332="",$B332="",$C332=""),"",B332*'MPTO_working_3-way'!$I331)</f>
        <v>4.0365964018967864</v>
      </c>
      <c r="G332" s="46">
        <f>IF(OR($A332="",$B332="",$C332=""),"",C332*'MPTO_working_3-way'!$I331)</f>
        <v>4.7677146277505411</v>
      </c>
      <c r="H332" s="44">
        <f>IF(OR($A332="",$B332="",$C332=""),"",'MPTO_working_3-way'!E331)</f>
        <v>1.822341535221139</v>
      </c>
      <c r="I332" s="45">
        <f>IF(OR($A332="",$B332="",$C332=""),"",'MPTO_working_3-way'!F331)</f>
        <v>4.0785133263120255</v>
      </c>
      <c r="J332" s="46">
        <f>IF(OR($A332="",$B332="",$C332=""),"",'MPTO_working_3-way'!G331)</f>
        <v>4.8527656028524868</v>
      </c>
      <c r="K332" s="44">
        <f>IF(OR($A332="",$B332="",$C332=""),"",'OddsRatio_working_3-way'!H331)</f>
        <v>1.8300201460318455</v>
      </c>
      <c r="L332" s="45">
        <f>IF(OR($A332="",$B332="",$C332=""),"",'OddsRatio_working_3-way'!I331)</f>
        <v>4.0679225650797326</v>
      </c>
      <c r="M332" s="46">
        <f>IF(OR($A332="",$B332="",$C332=""),"",'OddsRatio_working_3-way'!J331)</f>
        <v>4.8138900380956962</v>
      </c>
      <c r="N332" s="47">
        <f t="shared" si="80"/>
        <v>54.252244119554845</v>
      </c>
      <c r="O332" s="48">
        <f t="shared" si="81"/>
        <v>24.773346166837552</v>
      </c>
      <c r="P332" s="48">
        <f t="shared" si="82"/>
        <v>20.974409713607603</v>
      </c>
      <c r="Q332" t="s">
        <v>295</v>
      </c>
      <c r="R332" t="s">
        <v>241</v>
      </c>
      <c r="S332" s="38">
        <v>44208</v>
      </c>
      <c r="T332" s="50">
        <v>100</v>
      </c>
      <c r="U332" s="50">
        <f t="shared" si="83"/>
        <v>44.134078212290497</v>
      </c>
      <c r="V332" s="50">
        <f t="shared" si="84"/>
        <v>74.489795918367349</v>
      </c>
      <c r="W332" s="50">
        <f t="shared" si="85"/>
        <v>78.40172786177105</v>
      </c>
      <c r="X332" s="50">
        <f t="shared" si="86"/>
        <v>47.108476219861593</v>
      </c>
      <c r="Y332" s="50">
        <f t="shared" si="87"/>
        <v>77.464193925938446</v>
      </c>
      <c r="Z332" s="50">
        <f t="shared" si="88"/>
        <v>81.376125869342147</v>
      </c>
      <c r="AA332" s="50">
        <f t="shared" si="89"/>
        <v>-2.9743980075710965</v>
      </c>
      <c r="AB332" s="50">
        <f t="shared" si="90"/>
        <v>-2.9743980075710965</v>
      </c>
      <c r="AC332" s="50">
        <f t="shared" si="91"/>
        <v>-2.9743980075710965</v>
      </c>
      <c r="AF332">
        <v>1.88</v>
      </c>
      <c r="AG332">
        <v>2</v>
      </c>
      <c r="AH332" s="57" t="s">
        <v>416</v>
      </c>
      <c r="AJ332" t="s">
        <v>312</v>
      </c>
    </row>
    <row r="333" spans="1:36" ht="15" x14ac:dyDescent="0.25">
      <c r="A333">
        <v>4.38</v>
      </c>
      <c r="B333">
        <v>3.43</v>
      </c>
      <c r="C333">
        <v>1.96</v>
      </c>
      <c r="D333" s="43">
        <f t="shared" si="92"/>
        <v>3.0059773420131108E-2</v>
      </c>
      <c r="E333" s="44">
        <f>IF(OR($A333="",$B333="",$C333=""),"",A333*'MPTO_working_3-way'!$I332)</f>
        <v>4.5116618075801744</v>
      </c>
      <c r="F333" s="45">
        <f>IF(OR($A333="",$B333="",$C333=""),"",B333*'MPTO_working_3-way'!$I332)</f>
        <v>3.5331050228310499</v>
      </c>
      <c r="G333" s="46">
        <f>IF(OR($A333="",$B333="",$C333=""),"",C333*'MPTO_working_3-way'!$I332)</f>
        <v>2.0189171559034569</v>
      </c>
      <c r="H333" s="44">
        <f>IF(OR($A333="",$B333="",$C333=""),"",'MPTO_working_3-way'!E332)</f>
        <v>4.5810497641892978</v>
      </c>
      <c r="I333" s="45">
        <f>IF(OR($A333="",$B333="",$C333=""),"",'MPTO_working_3-way'!F332)</f>
        <v>3.5520790643422337</v>
      </c>
      <c r="J333" s="46">
        <f>IF(OR($A333="",$B333="",$C333=""),"",'MPTO_working_3-way'!G332)</f>
        <v>1.9992636425738795</v>
      </c>
      <c r="K333" s="44">
        <f>IF(OR($A333="",$B333="",$C333=""),"",'OddsRatio_working_3-way'!H332)</f>
        <v>4.5456320513987292</v>
      </c>
      <c r="L333" s="45">
        <f>IF(OR($A333="",$B333="",$C333=""),"",'OddsRatio_working_3-way'!I332)</f>
        <v>3.5490786641712764</v>
      </c>
      <c r="M333" s="46">
        <f>IF(OR($A333="",$B333="",$C333=""),"",'OddsRatio_working_3-way'!J332)</f>
        <v>2.0070434228824787</v>
      </c>
      <c r="N333" s="47">
        <f t="shared" si="80"/>
        <v>22.164781906300487</v>
      </c>
      <c r="O333" s="48">
        <f t="shared" si="81"/>
        <v>28.303715670436191</v>
      </c>
      <c r="P333" s="48">
        <f t="shared" si="82"/>
        <v>49.531502423263333</v>
      </c>
      <c r="Q333" t="s">
        <v>272</v>
      </c>
      <c r="R333" t="s">
        <v>270</v>
      </c>
      <c r="S333" s="38">
        <v>44208</v>
      </c>
      <c r="T333" s="50">
        <v>100</v>
      </c>
      <c r="U333" s="50">
        <f t="shared" si="83"/>
        <v>77.168949771689498</v>
      </c>
      <c r="V333" s="50">
        <f t="shared" si="84"/>
        <v>70.845481049562679</v>
      </c>
      <c r="W333" s="50">
        <f t="shared" si="85"/>
        <v>48.979591836734699</v>
      </c>
      <c r="X333" s="50">
        <f t="shared" si="86"/>
        <v>80.174927113702623</v>
      </c>
      <c r="Y333" s="50">
        <f t="shared" si="87"/>
        <v>73.851458391575804</v>
      </c>
      <c r="Z333" s="50">
        <f t="shared" si="88"/>
        <v>51.985569178747816</v>
      </c>
      <c r="AA333" s="50">
        <f t="shared" si="89"/>
        <v>-3.0059773420131251</v>
      </c>
      <c r="AB333" s="50">
        <f t="shared" si="90"/>
        <v>-3.0059773420131251</v>
      </c>
      <c r="AC333" s="50">
        <f t="shared" si="91"/>
        <v>-3.0059773420131179</v>
      </c>
      <c r="AF333">
        <v>2.7</v>
      </c>
      <c r="AG333">
        <v>1.51</v>
      </c>
      <c r="AH333" s="57" t="s">
        <v>420</v>
      </c>
      <c r="AJ333" t="s">
        <v>314</v>
      </c>
    </row>
    <row r="334" spans="1:36" ht="15" x14ac:dyDescent="0.25">
      <c r="A334">
        <v>2.33</v>
      </c>
      <c r="B334">
        <v>3.12</v>
      </c>
      <c r="C334">
        <v>3.65</v>
      </c>
      <c r="D334" s="43">
        <f t="shared" si="92"/>
        <v>2.3669972608769685E-2</v>
      </c>
      <c r="E334" s="44">
        <f>IF(OR($A334="",$B334="",$C334=""),"",A334*'MPTO_working_3-way'!$I333)</f>
        <v>2.3851510361784336</v>
      </c>
      <c r="F334" s="45">
        <f>IF(OR($A334="",$B334="",$C334=""),"",B334*'MPTO_working_3-way'!$I333)</f>
        <v>3.1938503145393615</v>
      </c>
      <c r="G334" s="46">
        <f>IF(OR($A334="",$B334="",$C334=""),"",C334*'MPTO_working_3-way'!$I333)</f>
        <v>3.7363954000220092</v>
      </c>
      <c r="H334" s="44">
        <f>IF(OR($A334="",$B334="",$C334=""),"",'MPTO_working_3-way'!E333)</f>
        <v>2.3736361646639397</v>
      </c>
      <c r="I334" s="45">
        <f>IF(OR($A334="",$B334="",$C334=""),"",'MPTO_working_3-way'!F333)</f>
        <v>3.1987427186338677</v>
      </c>
      <c r="J334" s="46">
        <f>IF(OR($A334="",$B334="",$C334=""),"",'MPTO_working_3-way'!G333)</f>
        <v>3.7582312988120337</v>
      </c>
      <c r="K334" s="44">
        <f>IF(OR($A334="",$B334="",$C334=""),"",'OddsRatio_working_3-way'!H333)</f>
        <v>2.378715511594006</v>
      </c>
      <c r="L334" s="45">
        <f>IF(OR($A334="",$B334="",$C334=""),"",'OddsRatio_working_3-way'!I333)</f>
        <v>3.1976517929167616</v>
      </c>
      <c r="M334" s="46">
        <f>IF(OR($A334="",$B334="",$C334=""),"",'OddsRatio_working_3-way'!J333)</f>
        <v>3.7470647411459512</v>
      </c>
      <c r="N334" s="47">
        <f t="shared" si="80"/>
        <v>41.926066099454751</v>
      </c>
      <c r="O334" s="48">
        <f t="shared" si="81"/>
        <v>31.31017115760563</v>
      </c>
      <c r="P334" s="48">
        <f t="shared" si="82"/>
        <v>26.763762742939612</v>
      </c>
      <c r="Q334" t="s">
        <v>177</v>
      </c>
      <c r="R334" t="s">
        <v>111</v>
      </c>
      <c r="S334" s="38">
        <v>44208</v>
      </c>
      <c r="T334" s="50">
        <v>100</v>
      </c>
      <c r="U334" s="50">
        <f t="shared" si="83"/>
        <v>57.081545064377686</v>
      </c>
      <c r="V334" s="50">
        <f t="shared" si="84"/>
        <v>67.948717948717942</v>
      </c>
      <c r="W334" s="50">
        <f t="shared" si="85"/>
        <v>72.602739726027394</v>
      </c>
      <c r="X334" s="50">
        <f t="shared" si="86"/>
        <v>59.44854232525465</v>
      </c>
      <c r="Y334" s="50">
        <f t="shared" si="87"/>
        <v>70.315715209594913</v>
      </c>
      <c r="Z334" s="50">
        <f t="shared" si="88"/>
        <v>74.969736986904365</v>
      </c>
      <c r="AA334" s="50">
        <f t="shared" si="89"/>
        <v>-2.366997260876964</v>
      </c>
      <c r="AB334" s="50">
        <f t="shared" si="90"/>
        <v>-2.3669972608769712</v>
      </c>
      <c r="AC334" s="50">
        <f t="shared" si="91"/>
        <v>-2.3669972608769712</v>
      </c>
      <c r="AF334">
        <v>2.44</v>
      </c>
      <c r="AG334">
        <v>1.61</v>
      </c>
      <c r="AH334" s="57" t="s">
        <v>423</v>
      </c>
      <c r="AJ334" t="s">
        <v>315</v>
      </c>
    </row>
    <row r="335" spans="1:36" ht="15" x14ac:dyDescent="0.25">
      <c r="A335">
        <v>1.97</v>
      </c>
      <c r="B335">
        <v>3.21</v>
      </c>
      <c r="C335">
        <v>4.87</v>
      </c>
      <c r="D335" s="43">
        <f t="shared" si="92"/>
        <v>2.4479501983655894E-2</v>
      </c>
      <c r="E335" s="44">
        <f>IF(OR($A335="",$B335="",$C335=""),"",A335*'MPTO_working_3-way'!$I334)</f>
        <v>2.0182246189078019</v>
      </c>
      <c r="F335" s="45">
        <f>IF(OR($A335="",$B335="",$C335=""),"",B335*'MPTO_working_3-way'!$I334)</f>
        <v>3.2885792013675355</v>
      </c>
      <c r="G335" s="46">
        <f>IF(OR($A335="",$B335="",$C335=""),"",C335*'MPTO_working_3-way'!$I334)</f>
        <v>4.9892151746604041</v>
      </c>
      <c r="H335" s="44">
        <f>IF(OR($A335="",$B335="",$C335=""),"",'MPTO_working_3-way'!E334)</f>
        <v>2.0021848674045173</v>
      </c>
      <c r="I335" s="45">
        <f>IF(OR($A335="",$B335="",$C335=""),"",'MPTO_working_3-way'!F334)</f>
        <v>3.2963412886318406</v>
      </c>
      <c r="J335" s="46">
        <f>IF(OR($A335="",$B335="",$C335=""),"",'MPTO_working_3-way'!G334)</f>
        <v>5.0715346288585526</v>
      </c>
      <c r="K335" s="44">
        <f>IF(OR($A335="",$B335="",$C335=""),"",'OddsRatio_working_3-way'!H334)</f>
        <v>2.0087997264751132</v>
      </c>
      <c r="L335" s="45">
        <f>IF(OR($A335="",$B335="",$C335=""),"",'OddsRatio_working_3-way'!I334)</f>
        <v>3.2983993768144333</v>
      </c>
      <c r="M335" s="46">
        <f>IF(OR($A335="",$B335="",$C335=""),"",'OddsRatio_working_3-way'!J334)</f>
        <v>5.0247989087202978</v>
      </c>
      <c r="N335" s="47">
        <f t="shared" si="80"/>
        <v>49.548498746446157</v>
      </c>
      <c r="O335" s="48">
        <f t="shared" si="81"/>
        <v>30.408268701090009</v>
      </c>
      <c r="P335" s="48">
        <f t="shared" si="82"/>
        <v>20.043232552463845</v>
      </c>
      <c r="Q335" t="s">
        <v>57</v>
      </c>
      <c r="R335" t="s">
        <v>155</v>
      </c>
      <c r="S335" s="38">
        <v>44208</v>
      </c>
      <c r="T335" s="50">
        <v>100</v>
      </c>
      <c r="U335" s="50">
        <f t="shared" si="83"/>
        <v>49.238578680203041</v>
      </c>
      <c r="V335" s="50">
        <f t="shared" si="84"/>
        <v>68.847352024922117</v>
      </c>
      <c r="W335" s="50">
        <f t="shared" si="85"/>
        <v>79.466119096509232</v>
      </c>
      <c r="X335" s="50">
        <f t="shared" si="86"/>
        <v>51.686528878568637</v>
      </c>
      <c r="Y335" s="50">
        <f t="shared" si="87"/>
        <v>71.295302223287706</v>
      </c>
      <c r="Z335" s="50">
        <f t="shared" si="88"/>
        <v>81.914069294874835</v>
      </c>
      <c r="AA335" s="50">
        <f t="shared" si="89"/>
        <v>-2.4479501983655965</v>
      </c>
      <c r="AB335" s="50">
        <f t="shared" si="90"/>
        <v>-2.4479501983655894</v>
      </c>
      <c r="AC335" s="50">
        <f t="shared" si="91"/>
        <v>-2.4479501983656036</v>
      </c>
      <c r="AF335">
        <v>2.61</v>
      </c>
      <c r="AG335">
        <v>1.55</v>
      </c>
      <c r="AH335" s="57" t="s">
        <v>427</v>
      </c>
      <c r="AJ335" t="s">
        <v>315</v>
      </c>
    </row>
    <row r="336" spans="1:36" ht="15" x14ac:dyDescent="0.25">
      <c r="A336">
        <v>1.91</v>
      </c>
      <c r="B336">
        <v>3.59</v>
      </c>
      <c r="C336">
        <v>4.2</v>
      </c>
      <c r="D336" s="43">
        <f t="shared" si="92"/>
        <v>4.020697955274799E-2</v>
      </c>
      <c r="E336" s="44">
        <f>IF(OR($A336="",$B336="",$C336=""),"",A336*'MPTO_working_3-way'!$I335)</f>
        <v>1.9867953309457487</v>
      </c>
      <c r="F336" s="45">
        <f>IF(OR($A336="",$B336="",$C336=""),"",B336*'MPTO_working_3-way'!$I335)</f>
        <v>3.7343430565943652</v>
      </c>
      <c r="G336" s="46">
        <f>IF(OR($A336="",$B336="",$C336=""),"",C336*'MPTO_working_3-way'!$I335)</f>
        <v>4.3688693141215413</v>
      </c>
      <c r="H336" s="44">
        <f>IF(OR($A336="",$B336="",$C336=""),"",'MPTO_working_3-way'!E335)</f>
        <v>1.9601774930982971</v>
      </c>
      <c r="I336" s="45">
        <f>IF(OR($A336="",$B336="",$C336=""),"",'MPTO_working_3-way'!F335)</f>
        <v>3.7714614232183576</v>
      </c>
      <c r="J336" s="46">
        <f>IF(OR($A336="",$B336="",$C336=""),"",'MPTO_working_3-way'!G335)</f>
        <v>4.4505186789321263</v>
      </c>
      <c r="K336" s="44">
        <f>IF(OR($A336="",$B336="",$C336=""),"",'OddsRatio_working_3-way'!H335)</f>
        <v>1.9703499470395172</v>
      </c>
      <c r="L336" s="45">
        <f>IF(OR($A336="",$B336="",$C336=""),"",'OddsRatio_working_3-way'!I335)</f>
        <v>3.7617652338817025</v>
      </c>
      <c r="M336" s="46">
        <f>IF(OR($A336="",$B336="",$C336=""),"",'OddsRatio_working_3-way'!J335)</f>
        <v>4.4122195939851157</v>
      </c>
      <c r="N336" s="47">
        <f t="shared" si="80"/>
        <v>50.332310753115316</v>
      </c>
      <c r="O336" s="48">
        <f t="shared" si="81"/>
        <v>26.778471737729877</v>
      </c>
      <c r="P336" s="48">
        <f t="shared" si="82"/>
        <v>22.889217509154822</v>
      </c>
      <c r="Q336" t="s">
        <v>378</v>
      </c>
      <c r="R336" t="s">
        <v>329</v>
      </c>
      <c r="S336" s="38">
        <v>44209</v>
      </c>
      <c r="T336" s="50">
        <v>100</v>
      </c>
      <c r="U336" s="50">
        <f t="shared" si="83"/>
        <v>47.643979057591622</v>
      </c>
      <c r="V336" s="50">
        <f t="shared" si="84"/>
        <v>72.14484679665739</v>
      </c>
      <c r="W336" s="50">
        <f t="shared" si="85"/>
        <v>76.19047619047619</v>
      </c>
      <c r="X336" s="50">
        <f t="shared" si="86"/>
        <v>51.664677012866434</v>
      </c>
      <c r="Y336" s="50">
        <f t="shared" si="87"/>
        <v>76.165544751932174</v>
      </c>
      <c r="Z336" s="50">
        <f t="shared" si="88"/>
        <v>80.211174145751002</v>
      </c>
      <c r="AA336" s="50">
        <f t="shared" si="89"/>
        <v>-4.0206979552748123</v>
      </c>
      <c r="AB336" s="50">
        <f t="shared" si="90"/>
        <v>-4.0206979552747839</v>
      </c>
      <c r="AC336" s="50">
        <f t="shared" si="91"/>
        <v>-4.0206979552748123</v>
      </c>
      <c r="AF336">
        <v>1.6</v>
      </c>
      <c r="AG336">
        <v>2.39</v>
      </c>
      <c r="AH336" s="57" t="s">
        <v>421</v>
      </c>
      <c r="AJ336" t="s">
        <v>413</v>
      </c>
    </row>
    <row r="337" spans="1:36" ht="15" x14ac:dyDescent="0.25">
      <c r="A337">
        <v>1.19</v>
      </c>
      <c r="B337">
        <v>7.61</v>
      </c>
      <c r="C337">
        <v>16.97</v>
      </c>
      <c r="D337" s="43">
        <f t="shared" si="92"/>
        <v>3.0669698283280367E-2</v>
      </c>
      <c r="E337" s="44">
        <f>IF(OR($A337="",$B337="",$C337=""),"",A337*'MPTO_working_3-way'!$I336)</f>
        <v>1.2264969409571036</v>
      </c>
      <c r="F337" s="45">
        <f>IF(OR($A337="",$B337="",$C337=""),"",B337*'MPTO_working_3-way'!$I336)</f>
        <v>7.8433964039357642</v>
      </c>
      <c r="G337" s="46">
        <f>IF(OR($A337="",$B337="",$C337=""),"",C337*'MPTO_working_3-way'!$I336)</f>
        <v>17.490464779867267</v>
      </c>
      <c r="H337" s="44">
        <f>IF(OR($A337="",$B337="",$C337=""),"",'MPTO_working_3-way'!E336)</f>
        <v>1.20465541248774</v>
      </c>
      <c r="I337" s="45">
        <f>IF(OR($A337="",$B337="",$C337=""),"",'MPTO_working_3-way'!F336)</f>
        <v>8.2519953463799087</v>
      </c>
      <c r="J337" s="46">
        <f>IF(OR($A337="",$B337="",$C337=""),"",'MPTO_working_3-way'!G336)</f>
        <v>20.532073747786782</v>
      </c>
      <c r="K337" s="44">
        <f>IF(OR($A337="",$B337="",$C337=""),"",'OddsRatio_working_3-way'!H336)</f>
        <v>1.2103225447229591</v>
      </c>
      <c r="L337" s="45">
        <f>IF(OR($A337="",$B337="",$C337=""),"",'OddsRatio_working_3-way'!I336)</f>
        <v>8.3170106348355759</v>
      </c>
      <c r="M337" s="46">
        <f>IF(OR($A337="",$B337="",$C337=""),"",'OddsRatio_working_3-way'!J336)</f>
        <v>18.678163364345554</v>
      </c>
      <c r="N337" s="47">
        <f t="shared" si="80"/>
        <v>81.533020312276079</v>
      </c>
      <c r="O337" s="48">
        <f t="shared" si="81"/>
        <v>12.749578734771157</v>
      </c>
      <c r="P337" s="48">
        <f t="shared" si="82"/>
        <v>5.7174009529527714</v>
      </c>
      <c r="Q337" t="s">
        <v>68</v>
      </c>
      <c r="R337" t="s">
        <v>74</v>
      </c>
      <c r="S337" s="38">
        <v>44209</v>
      </c>
      <c r="T337" s="50">
        <v>100</v>
      </c>
      <c r="U337" s="50">
        <f t="shared" si="83"/>
        <v>15.966386554621849</v>
      </c>
      <c r="V337" s="50">
        <f t="shared" si="84"/>
        <v>86.859395532194483</v>
      </c>
      <c r="W337" s="50">
        <f t="shared" si="85"/>
        <v>94.107248084855641</v>
      </c>
      <c r="X337" s="50">
        <f t="shared" si="86"/>
        <v>19.033356382949894</v>
      </c>
      <c r="Y337" s="50">
        <f t="shared" si="87"/>
        <v>89.926365360522524</v>
      </c>
      <c r="Z337" s="50">
        <f t="shared" si="88"/>
        <v>97.174217913183668</v>
      </c>
      <c r="AA337" s="50">
        <f t="shared" si="89"/>
        <v>-3.0669698283280447</v>
      </c>
      <c r="AB337" s="50">
        <f t="shared" si="90"/>
        <v>-3.0669698283280411</v>
      </c>
      <c r="AC337" s="50">
        <f t="shared" si="91"/>
        <v>-3.0669698283280269</v>
      </c>
      <c r="AF337">
        <v>1.49</v>
      </c>
      <c r="AG337">
        <v>2.72</v>
      </c>
      <c r="AH337" s="57" t="s">
        <v>427</v>
      </c>
      <c r="AJ337" t="s">
        <v>443</v>
      </c>
    </row>
    <row r="338" spans="1:36" ht="15" x14ac:dyDescent="0.25">
      <c r="A338">
        <v>1.36</v>
      </c>
      <c r="B338">
        <v>4.97</v>
      </c>
      <c r="C338">
        <v>8.16</v>
      </c>
      <c r="D338" s="43">
        <f t="shared" si="92"/>
        <v>5.9050380715666373E-2</v>
      </c>
      <c r="E338" s="44">
        <f>IF(OR($A338="",$B338="",$C338=""),"",A338*'MPTO_working_3-way'!$I337)</f>
        <v>1.4403085177733064</v>
      </c>
      <c r="F338" s="45">
        <f>IF(OR($A338="",$B338="",$C338=""),"",B338*'MPTO_working_3-way'!$I337)</f>
        <v>5.263480392156862</v>
      </c>
      <c r="G338" s="46">
        <f>IF(OR($A338="",$B338="",$C338=""),"",C338*'MPTO_working_3-way'!$I337)</f>
        <v>8.6418511066398374</v>
      </c>
      <c r="H338" s="44">
        <f>IF(OR($A338="",$B338="",$C338=""),"",'MPTO_working_3-way'!E337)</f>
        <v>1.3974079195821063</v>
      </c>
      <c r="I338" s="45">
        <f>IF(OR($A338="",$B338="",$C338=""),"",'MPTO_working_3-way'!F337)</f>
        <v>5.5089200007244656</v>
      </c>
      <c r="J338" s="46">
        <f>IF(OR($A338="",$B338="",$C338=""),"",'MPTO_working_3-way'!G337)</f>
        <v>9.7214267450779808</v>
      </c>
      <c r="K338" s="44">
        <f>IF(OR($A338="",$B338="",$C338=""),"",'OddsRatio_working_3-way'!H337)</f>
        <v>1.4096102813513141</v>
      </c>
      <c r="L338" s="45">
        <f>IF(OR($A338="",$B338="",$C338=""),"",'OddsRatio_working_3-way'!I337)</f>
        <v>5.5170911582353224</v>
      </c>
      <c r="M338" s="46">
        <f>IF(OR($A338="",$B338="",$C338=""),"",'OddsRatio_working_3-way'!J337)</f>
        <v>9.1466933735427993</v>
      </c>
      <c r="N338" s="47">
        <f t="shared" si="80"/>
        <v>69.42956926658907</v>
      </c>
      <c r="O338" s="48">
        <f t="shared" si="81"/>
        <v>18.998835855646103</v>
      </c>
      <c r="P338" s="48">
        <f t="shared" si="82"/>
        <v>11.571594877764845</v>
      </c>
      <c r="Q338" t="s">
        <v>133</v>
      </c>
      <c r="R338" t="s">
        <v>41</v>
      </c>
      <c r="S338" s="38">
        <v>44209</v>
      </c>
      <c r="T338" s="50">
        <v>100</v>
      </c>
      <c r="U338" s="50">
        <f t="shared" si="83"/>
        <v>26.470588235294116</v>
      </c>
      <c r="V338" s="50">
        <f t="shared" si="84"/>
        <v>79.879275653923543</v>
      </c>
      <c r="W338" s="50">
        <f t="shared" si="85"/>
        <v>87.745098039215677</v>
      </c>
      <c r="X338" s="50">
        <f t="shared" si="86"/>
        <v>32.375626306860774</v>
      </c>
      <c r="Y338" s="50">
        <f t="shared" si="87"/>
        <v>85.784313725490193</v>
      </c>
      <c r="Z338" s="50">
        <f t="shared" si="88"/>
        <v>93.650136110782327</v>
      </c>
      <c r="AA338" s="50">
        <f t="shared" si="89"/>
        <v>-5.9050380715666577</v>
      </c>
      <c r="AB338" s="50">
        <f t="shared" si="90"/>
        <v>-5.9050380715666506</v>
      </c>
      <c r="AC338" s="50">
        <f t="shared" si="91"/>
        <v>-5.9050380715666506</v>
      </c>
      <c r="AF338">
        <v>1.67</v>
      </c>
      <c r="AG338">
        <v>2.2000000000000002</v>
      </c>
      <c r="AH338" s="57" t="s">
        <v>421</v>
      </c>
      <c r="AJ338" t="s">
        <v>443</v>
      </c>
    </row>
    <row r="339" spans="1:36" ht="15" x14ac:dyDescent="0.25">
      <c r="A339">
        <v>2.86</v>
      </c>
      <c r="B339">
        <v>3.45</v>
      </c>
      <c r="C339">
        <v>2.54</v>
      </c>
      <c r="D339" s="43">
        <f t="shared" si="92"/>
        <v>3.3206209515692642E-2</v>
      </c>
      <c r="E339" s="44">
        <f>IF(OR($A339="",$B339="",$C339=""),"",A339*'MPTO_working_3-way'!$I338)</f>
        <v>2.9549697592148809</v>
      </c>
      <c r="F339" s="45">
        <f>IF(OR($A339="",$B339="",$C339=""),"",B339*'MPTO_working_3-way'!$I338)</f>
        <v>3.56456142282914</v>
      </c>
      <c r="G339" s="46">
        <f>IF(OR($A339="",$B339="",$C339=""),"",C339*'MPTO_working_3-way'!$I338)</f>
        <v>2.6243437721698593</v>
      </c>
      <c r="H339" s="44">
        <f>IF(OR($A339="",$B339="",$C339=""),"",'MPTO_working_3-way'!E338)</f>
        <v>2.9534976536702602</v>
      </c>
      <c r="I339" s="45">
        <f>IF(OR($A339="",$B339="",$C339=""),"",'MPTO_working_3-way'!F338)</f>
        <v>3.5869763722879382</v>
      </c>
      <c r="J339" s="46">
        <f>IF(OR($A339="",$B339="",$C339=""),"",'MPTO_working_3-way'!G338)</f>
        <v>2.613476831481905</v>
      </c>
      <c r="K339" s="44">
        <f>IF(OR($A339="",$B339="",$C339=""),"",'OddsRatio_working_3-way'!H338)</f>
        <v>2.954983843945115</v>
      </c>
      <c r="L339" s="45">
        <f>IF(OR($A339="",$B339="",$C339=""),"",'OddsRatio_working_3-way'!I338)</f>
        <v>3.5751131277771666</v>
      </c>
      <c r="M339" s="46">
        <f>IF(OR($A339="",$B339="",$C339=""),"",'OddsRatio_working_3-way'!J338)</f>
        <v>2.6186425374599338</v>
      </c>
      <c r="N339" s="47">
        <f t="shared" si="80"/>
        <v>33.841293870489366</v>
      </c>
      <c r="O339" s="48">
        <f t="shared" si="81"/>
        <v>28.053942165101333</v>
      </c>
      <c r="P339" s="48">
        <f t="shared" si="82"/>
        <v>38.104763964409294</v>
      </c>
      <c r="Q339" t="s">
        <v>441</v>
      </c>
      <c r="R339" t="s">
        <v>442</v>
      </c>
      <c r="S339" s="38">
        <v>44209</v>
      </c>
      <c r="T339" s="50">
        <v>100</v>
      </c>
      <c r="U339" s="50">
        <f t="shared" si="83"/>
        <v>65.03496503496504</v>
      </c>
      <c r="V339" s="50">
        <f t="shared" si="84"/>
        <v>71.014492753623188</v>
      </c>
      <c r="W339" s="50">
        <f t="shared" si="85"/>
        <v>60.629921259842511</v>
      </c>
      <c r="X339" s="50">
        <f t="shared" si="86"/>
        <v>68.35558598653428</v>
      </c>
      <c r="Y339" s="50">
        <f t="shared" si="87"/>
        <v>74.335113705192441</v>
      </c>
      <c r="Z339" s="50">
        <f t="shared" si="88"/>
        <v>63.950542211411786</v>
      </c>
      <c r="AA339" s="50">
        <f t="shared" si="89"/>
        <v>-3.3206209515692393</v>
      </c>
      <c r="AB339" s="50">
        <f t="shared" si="90"/>
        <v>-3.3206209515692535</v>
      </c>
      <c r="AC339" s="50">
        <f t="shared" si="91"/>
        <v>-3.3206209515692748</v>
      </c>
      <c r="AF339">
        <v>2.04</v>
      </c>
      <c r="AG339">
        <v>1.84</v>
      </c>
      <c r="AH339" s="57" t="s">
        <v>418</v>
      </c>
      <c r="AJ339" t="s">
        <v>306</v>
      </c>
    </row>
    <row r="340" spans="1:36" ht="15" x14ac:dyDescent="0.25">
      <c r="A340">
        <v>3.26</v>
      </c>
      <c r="B340">
        <v>2.99</v>
      </c>
      <c r="C340">
        <v>2.44</v>
      </c>
      <c r="D340" s="43">
        <f t="shared" si="92"/>
        <v>5.1032692366556276E-2</v>
      </c>
      <c r="E340" s="44">
        <f>IF(OR($A340="",$B340="",$C340=""),"",A340*'MPTO_working_3-way'!$I339)</f>
        <v>3.4263665771149734</v>
      </c>
      <c r="F340" s="45">
        <f>IF(OR($A340="",$B340="",$C340=""),"",B340*'MPTO_working_3-way'!$I339)</f>
        <v>3.1425877501760033</v>
      </c>
      <c r="G340" s="46">
        <f>IF(OR($A340="",$B340="",$C340=""),"",C340*'MPTO_working_3-way'!$I339)</f>
        <v>2.5645197693743973</v>
      </c>
      <c r="H340" s="44">
        <f>IF(OR($A340="",$B340="",$C340=""),"",'MPTO_working_3-way'!E339)</f>
        <v>3.4513991545323535</v>
      </c>
      <c r="I340" s="45">
        <f>IF(OR($A340="",$B340="",$C340=""),"",'MPTO_working_3-way'!F339)</f>
        <v>3.1502287737065298</v>
      </c>
      <c r="J340" s="46">
        <f>IF(OR($A340="",$B340="",$C340=""),"",'MPTO_working_3-way'!G339)</f>
        <v>2.5456617374856467</v>
      </c>
      <c r="K340" s="44">
        <f>IF(OR($A340="",$B340="",$C340=""),"",'OddsRatio_working_3-way'!H339)</f>
        <v>3.4390649211002922</v>
      </c>
      <c r="L340" s="45">
        <f>IF(OR($A340="",$B340="",$C340=""),"",'OddsRatio_working_3-way'!I339)</f>
        <v>3.1476722092874256</v>
      </c>
      <c r="M340" s="46">
        <f>IF(OR($A340="",$B340="",$C340=""),"",'OddsRatio_working_3-way'!J339)</f>
        <v>2.554094463001956</v>
      </c>
      <c r="N340" s="47">
        <f t="shared" si="80"/>
        <v>29.185435285269669</v>
      </c>
      <c r="O340" s="48">
        <f t="shared" si="81"/>
        <v>31.820909374574956</v>
      </c>
      <c r="P340" s="48">
        <f t="shared" si="82"/>
        <v>38.993655340155378</v>
      </c>
      <c r="Q340" t="s">
        <v>90</v>
      </c>
      <c r="R340" t="s">
        <v>89</v>
      </c>
      <c r="S340" s="38">
        <v>44209</v>
      </c>
      <c r="T340" s="50">
        <v>100</v>
      </c>
      <c r="U340" s="50">
        <f t="shared" si="83"/>
        <v>69.325153374233125</v>
      </c>
      <c r="V340" s="50">
        <f t="shared" si="84"/>
        <v>66.555183946488299</v>
      </c>
      <c r="W340" s="50">
        <f t="shared" si="85"/>
        <v>59.016393442622956</v>
      </c>
      <c r="X340" s="50">
        <f t="shared" si="86"/>
        <v>74.428422610888759</v>
      </c>
      <c r="Y340" s="50">
        <f t="shared" si="87"/>
        <v>71.658453183143919</v>
      </c>
      <c r="Z340" s="50">
        <f t="shared" si="88"/>
        <v>64.119662679278576</v>
      </c>
      <c r="AA340" s="50">
        <f t="shared" si="89"/>
        <v>-5.1032692366556347</v>
      </c>
      <c r="AB340" s="50">
        <f t="shared" si="90"/>
        <v>-5.1032692366556205</v>
      </c>
      <c r="AC340" s="50">
        <f t="shared" si="91"/>
        <v>-5.1032692366556205</v>
      </c>
      <c r="AF340">
        <v>2.39</v>
      </c>
      <c r="AG340">
        <v>1.58</v>
      </c>
      <c r="AH340" s="57" t="s">
        <v>421</v>
      </c>
      <c r="AJ340" t="s">
        <v>414</v>
      </c>
    </row>
    <row r="341" spans="1:36" ht="15" x14ac:dyDescent="0.25">
      <c r="A341">
        <v>1.86</v>
      </c>
      <c r="B341">
        <v>4.09</v>
      </c>
      <c r="C341">
        <v>4.0199999999999996</v>
      </c>
      <c r="D341" s="43">
        <f t="shared" si="92"/>
        <v>3.0889405013735605E-2</v>
      </c>
      <c r="E341" s="44">
        <f>IF(OR($A341="",$B341="",$C341=""),"",A341*'MPTO_working_3-way'!$I340)</f>
        <v>1.9174542933255483</v>
      </c>
      <c r="F341" s="45">
        <f>IF(OR($A341="",$B341="",$C341=""),"",B341*'MPTO_working_3-way'!$I340)</f>
        <v>4.2163376665061785</v>
      </c>
      <c r="G341" s="46">
        <f>IF(OR($A341="",$B341="",$C341=""),"",C341*'MPTO_working_3-way'!$I340)</f>
        <v>4.1441754081552169</v>
      </c>
      <c r="H341" s="44">
        <f>IF(OR($A341="",$B341="",$C341=""),"",'MPTO_working_3-way'!E340)</f>
        <v>1.8963171879856011</v>
      </c>
      <c r="I341" s="45">
        <f>IF(OR($A341="",$B341="",$C341=""),"",'MPTO_working_3-way'!F340)</f>
        <v>4.2698127253810076</v>
      </c>
      <c r="J341" s="46">
        <f>IF(OR($A341="",$B341="",$C341=""),"",'MPTO_working_3-way'!G340)</f>
        <v>4.1935798289643786</v>
      </c>
      <c r="K341" s="44">
        <f>IF(OR($A341="",$B341="",$C341=""),"",'OddsRatio_working_3-way'!H340)</f>
        <v>1.904234799620302</v>
      </c>
      <c r="L341" s="45">
        <f>IF(OR($A341="",$B341="",$C341=""),"",'OddsRatio_working_3-way'!I340)</f>
        <v>4.2489366637520138</v>
      </c>
      <c r="M341" s="46">
        <f>IF(OR($A341="",$B341="",$C341=""),"",'OddsRatio_working_3-way'!J340)</f>
        <v>4.1753361568061749</v>
      </c>
      <c r="N341" s="47">
        <f t="shared" si="80"/>
        <v>52.152481729598051</v>
      </c>
      <c r="O341" s="48">
        <f t="shared" si="81"/>
        <v>23.717265529841658</v>
      </c>
      <c r="P341" s="48">
        <f t="shared" si="82"/>
        <v>24.130252740560294</v>
      </c>
      <c r="Q341" t="s">
        <v>262</v>
      </c>
      <c r="R341" t="s">
        <v>296</v>
      </c>
      <c r="S341" s="38">
        <v>44209</v>
      </c>
      <c r="T341" s="50">
        <v>100</v>
      </c>
      <c r="U341" s="50">
        <f t="shared" si="83"/>
        <v>46.236559139784944</v>
      </c>
      <c r="V341" s="50">
        <f t="shared" si="84"/>
        <v>75.550122249388764</v>
      </c>
      <c r="W341" s="50">
        <f t="shared" si="85"/>
        <v>75.124378109452735</v>
      </c>
      <c r="X341" s="50">
        <f t="shared" si="86"/>
        <v>49.325499641158515</v>
      </c>
      <c r="Y341" s="50">
        <f t="shared" si="87"/>
        <v>78.639062750762307</v>
      </c>
      <c r="Z341" s="50">
        <f t="shared" si="88"/>
        <v>78.213318610826292</v>
      </c>
      <c r="AA341" s="50">
        <f t="shared" si="89"/>
        <v>-3.0889405013735711</v>
      </c>
      <c r="AB341" s="50">
        <f t="shared" si="90"/>
        <v>-3.0889405013735427</v>
      </c>
      <c r="AC341" s="50">
        <f t="shared" si="91"/>
        <v>-3.0889405013735569</v>
      </c>
      <c r="AF341">
        <v>1.55</v>
      </c>
      <c r="AG341">
        <v>2.58</v>
      </c>
      <c r="AH341" s="57" t="s">
        <v>422</v>
      </c>
      <c r="AJ341" t="s">
        <v>312</v>
      </c>
    </row>
    <row r="342" spans="1:36" ht="15" x14ac:dyDescent="0.25">
      <c r="A342">
        <v>2.61</v>
      </c>
      <c r="B342">
        <v>3.72</v>
      </c>
      <c r="C342">
        <v>2.66</v>
      </c>
      <c r="D342" s="43">
        <f t="shared" si="92"/>
        <v>2.7898816377242674E-2</v>
      </c>
      <c r="E342" s="44">
        <f>IF(OR($A342="",$B342="",$C342=""),"",A342*'MPTO_working_3-way'!$I341)</f>
        <v>2.6828159107446035</v>
      </c>
      <c r="F342" s="45">
        <f>IF(OR($A342="",$B342="",$C342=""),"",B342*'MPTO_working_3-way'!$I341)</f>
        <v>3.8237835969233429</v>
      </c>
      <c r="G342" s="46">
        <f>IF(OR($A342="",$B342="",$C342=""),"",C342*'MPTO_working_3-way'!$I341)</f>
        <v>2.7342108515634655</v>
      </c>
      <c r="H342" s="44">
        <f>IF(OR($A342="",$B342="",$C342=""),"",'MPTO_working_3-way'!E341)</f>
        <v>2.6749257174295993</v>
      </c>
      <c r="I342" s="45">
        <f>IF(OR($A342="",$B342="",$C342=""),"",'MPTO_working_3-way'!F341)</f>
        <v>3.8533032228340076</v>
      </c>
      <c r="J342" s="46">
        <f>IF(OR($A342="",$B342="",$C342=""),"",'MPTO_working_3-way'!G341)</f>
        <v>2.7274692724403273</v>
      </c>
      <c r="K342" s="44">
        <f>IF(OR($A342="",$B342="",$C342=""),"",'OddsRatio_working_3-way'!H341)</f>
        <v>2.6791786479697524</v>
      </c>
      <c r="L342" s="45">
        <f>IF(OR($A342="",$B342="",$C342=""),"",'OddsRatio_working_3-way'!I341)</f>
        <v>3.8368732437749853</v>
      </c>
      <c r="M342" s="46">
        <f>IF(OR($A342="",$B342="",$C342=""),"",'OddsRatio_working_3-way'!J341)</f>
        <v>2.7313270531862046</v>
      </c>
      <c r="N342" s="47">
        <f t="shared" si="80"/>
        <v>37.274268278901566</v>
      </c>
      <c r="O342" s="48">
        <f t="shared" si="81"/>
        <v>26.152107582777717</v>
      </c>
      <c r="P342" s="48">
        <f t="shared" si="82"/>
        <v>36.573624138320717</v>
      </c>
      <c r="Q342" t="s">
        <v>292</v>
      </c>
      <c r="R342" t="s">
        <v>259</v>
      </c>
      <c r="S342" s="38">
        <v>44209</v>
      </c>
      <c r="T342" s="50">
        <v>100</v>
      </c>
      <c r="U342" s="50">
        <f t="shared" si="83"/>
        <v>61.685823754789276</v>
      </c>
      <c r="V342" s="50">
        <f t="shared" si="84"/>
        <v>73.118279569892465</v>
      </c>
      <c r="W342" s="50">
        <f t="shared" si="85"/>
        <v>62.406015037593981</v>
      </c>
      <c r="X342" s="50">
        <f t="shared" si="86"/>
        <v>64.475705392513532</v>
      </c>
      <c r="Y342" s="50">
        <f t="shared" si="87"/>
        <v>75.908161207616743</v>
      </c>
      <c r="Z342" s="50">
        <f t="shared" si="88"/>
        <v>65.195896675318252</v>
      </c>
      <c r="AA342" s="50">
        <f t="shared" si="89"/>
        <v>-2.7898816377242568</v>
      </c>
      <c r="AB342" s="50">
        <f t="shared" si="90"/>
        <v>-2.7898816377242781</v>
      </c>
      <c r="AC342" s="50">
        <f t="shared" si="91"/>
        <v>-2.789881637724271</v>
      </c>
      <c r="AF342">
        <v>1.75</v>
      </c>
      <c r="AG342">
        <v>2.16</v>
      </c>
      <c r="AH342" s="57" t="s">
        <v>425</v>
      </c>
      <c r="AJ342" t="s">
        <v>312</v>
      </c>
    </row>
    <row r="343" spans="1:36" ht="15" x14ac:dyDescent="0.25">
      <c r="A343">
        <v>3.28</v>
      </c>
      <c r="B343">
        <v>3.58</v>
      </c>
      <c r="C343">
        <v>2.25</v>
      </c>
      <c r="D343" s="43">
        <f t="shared" si="92"/>
        <v>2.8652102163479576E-2</v>
      </c>
      <c r="E343" s="44">
        <f>IF(OR($A343="",$B343="",$C343=""),"",A343*'MPTO_working_3-way'!$I342)</f>
        <v>3.3739788950962128</v>
      </c>
      <c r="F343" s="45">
        <f>IF(OR($A343="",$B343="",$C343=""),"",B343*'MPTO_working_3-way'!$I342)</f>
        <v>3.6825745257452569</v>
      </c>
      <c r="G343" s="46">
        <f>IF(OR($A343="",$B343="",$C343=""),"",C343*'MPTO_working_3-way'!$I342)</f>
        <v>2.3144672298678293</v>
      </c>
      <c r="H343" s="44">
        <f>IF(OR($A343="",$B343="",$C343=""),"",'MPTO_working_3-way'!E342)</f>
        <v>3.3860731373889261</v>
      </c>
      <c r="I343" s="45">
        <f>IF(OR($A343="",$B343="",$C343=""),"",'MPTO_working_3-way'!F342)</f>
        <v>3.7067389982696528</v>
      </c>
      <c r="J343" s="46">
        <f>IF(OR($A343="",$B343="",$C343=""),"",'MPTO_working_3-way'!G342)</f>
        <v>2.2994122459399713</v>
      </c>
      <c r="K343" s="44">
        <f>IF(OR($A343="",$B343="",$C343=""),"",'OddsRatio_working_3-way'!H342)</f>
        <v>3.3818331353317386</v>
      </c>
      <c r="L343" s="45">
        <f>IF(OR($A343="",$B343="",$C343=""),"",'OddsRatio_working_3-way'!I342)</f>
        <v>3.6952322320859152</v>
      </c>
      <c r="M343" s="46">
        <f>IF(OR($A343="",$B343="",$C343=""),"",'OddsRatio_working_3-way'!J342)</f>
        <v>2.3058295698090672</v>
      </c>
      <c r="N343" s="47">
        <f t="shared" si="80"/>
        <v>29.638596775261806</v>
      </c>
      <c r="O343" s="48">
        <f t="shared" si="81"/>
        <v>27.15491548124545</v>
      </c>
      <c r="P343" s="48">
        <f t="shared" si="82"/>
        <v>43.206487743492758</v>
      </c>
      <c r="Q343" t="s">
        <v>264</v>
      </c>
      <c r="R343" t="s">
        <v>257</v>
      </c>
      <c r="S343" s="38">
        <v>44209</v>
      </c>
      <c r="T343" s="50">
        <v>100</v>
      </c>
      <c r="U343" s="50">
        <f t="shared" si="83"/>
        <v>69.512195121951223</v>
      </c>
      <c r="V343" s="50">
        <f t="shared" si="84"/>
        <v>72.067039106145245</v>
      </c>
      <c r="W343" s="50">
        <f t="shared" si="85"/>
        <v>55.55555555555555</v>
      </c>
      <c r="X343" s="50">
        <f t="shared" si="86"/>
        <v>72.377405338299198</v>
      </c>
      <c r="Y343" s="50">
        <f t="shared" si="87"/>
        <v>74.93224932249322</v>
      </c>
      <c r="Z343" s="50">
        <f t="shared" si="88"/>
        <v>58.420765771903525</v>
      </c>
      <c r="AA343" s="50">
        <f t="shared" si="89"/>
        <v>-2.8652102163479753</v>
      </c>
      <c r="AB343" s="50">
        <f t="shared" si="90"/>
        <v>-2.8652102163479753</v>
      </c>
      <c r="AC343" s="50">
        <f t="shared" si="91"/>
        <v>-2.8652102163479753</v>
      </c>
      <c r="AF343">
        <v>1.64</v>
      </c>
      <c r="AG343">
        <v>2.35</v>
      </c>
      <c r="AH343" s="57" t="s">
        <v>431</v>
      </c>
      <c r="AJ343" t="s">
        <v>312</v>
      </c>
    </row>
    <row r="344" spans="1:36" ht="15" x14ac:dyDescent="0.25">
      <c r="A344">
        <v>1.48</v>
      </c>
      <c r="B344">
        <v>4.68</v>
      </c>
      <c r="C344">
        <v>7.09</v>
      </c>
      <c r="D344" s="43">
        <f t="shared" si="92"/>
        <v>3.0394612905191298E-2</v>
      </c>
      <c r="E344" s="44">
        <f>IF(OR($A344="",$B344="",$C344=""),"",A344*'MPTO_working_3-way'!$I343)</f>
        <v>1.5249840270996831</v>
      </c>
      <c r="F344" s="45">
        <f>IF(OR($A344="",$B344="",$C344=""),"",B344*'MPTO_working_3-way'!$I343)</f>
        <v>4.8222467883962947</v>
      </c>
      <c r="G344" s="46">
        <f>IF(OR($A344="",$B344="",$C344=""),"",C344*'MPTO_working_3-way'!$I343)</f>
        <v>7.3054978054978061</v>
      </c>
      <c r="H344" s="44">
        <f>IF(OR($A344="",$B344="",$C344=""),"",'MPTO_working_3-way'!E343)</f>
        <v>1.5025299493194233</v>
      </c>
      <c r="I344" s="45">
        <f>IF(OR($A344="",$B344="",$C344=""),"",'MPTO_working_3-way'!F343)</f>
        <v>4.9129504755664604</v>
      </c>
      <c r="J344" s="46">
        <f>IF(OR($A344="",$B344="",$C344=""),"",'MPTO_working_3-way'!G343)</f>
        <v>7.6387082911969468</v>
      </c>
      <c r="K344" s="44">
        <f>IF(OR($A344="",$B344="",$C344=""),"",'OddsRatio_working_3-way'!H343)</f>
        <v>1.5097716420687501</v>
      </c>
      <c r="L344" s="45">
        <f>IF(OR($A344="",$B344="",$C344=""),"",'OddsRatio_working_3-way'!I343)</f>
        <v>4.9082492558604152</v>
      </c>
      <c r="M344" s="46">
        <f>IF(OR($A344="",$B344="",$C344=""),"",'OddsRatio_working_3-way'!J343)</f>
        <v>7.4677277087472644</v>
      </c>
      <c r="N344" s="47">
        <f t="shared" si="80"/>
        <v>65.574457320832863</v>
      </c>
      <c r="O344" s="48">
        <f t="shared" si="81"/>
        <v>20.737221545904415</v>
      </c>
      <c r="P344" s="48">
        <f t="shared" si="82"/>
        <v>13.688321133262715</v>
      </c>
      <c r="Q344" t="s">
        <v>291</v>
      </c>
      <c r="R344" t="s">
        <v>240</v>
      </c>
      <c r="S344" s="38">
        <v>44209</v>
      </c>
      <c r="T344" s="50">
        <v>100</v>
      </c>
      <c r="U344" s="50">
        <f t="shared" si="83"/>
        <v>32.432432432432435</v>
      </c>
      <c r="V344" s="50">
        <f t="shared" si="84"/>
        <v>78.632478632478637</v>
      </c>
      <c r="W344" s="50">
        <f t="shared" si="85"/>
        <v>85.895627644569814</v>
      </c>
      <c r="X344" s="50">
        <f t="shared" si="86"/>
        <v>35.471893722951556</v>
      </c>
      <c r="Y344" s="50">
        <f t="shared" si="87"/>
        <v>81.671939922997751</v>
      </c>
      <c r="Z344" s="50">
        <f t="shared" si="88"/>
        <v>88.935088935088942</v>
      </c>
      <c r="AA344" s="50">
        <f t="shared" si="89"/>
        <v>-3.039461290519121</v>
      </c>
      <c r="AB344" s="50">
        <f t="shared" si="90"/>
        <v>-3.0394612905191138</v>
      </c>
      <c r="AC344" s="50">
        <f t="shared" si="91"/>
        <v>-3.0394612905191281</v>
      </c>
      <c r="AF344">
        <v>1.62</v>
      </c>
      <c r="AG344">
        <v>2.41</v>
      </c>
      <c r="AH344" s="57" t="s">
        <v>427</v>
      </c>
      <c r="AJ344" t="s">
        <v>312</v>
      </c>
    </row>
    <row r="345" spans="1:36" ht="15" x14ac:dyDescent="0.25">
      <c r="A345">
        <v>2.81</v>
      </c>
      <c r="B345">
        <v>3.25</v>
      </c>
      <c r="C345">
        <v>2.75</v>
      </c>
      <c r="D345" s="43">
        <f t="shared" si="92"/>
        <v>2.7200557449667873E-2</v>
      </c>
      <c r="E345" s="44">
        <f>IF(OR($A345="",$B345="",$C345=""),"",A345*'MPTO_working_3-way'!$I344)</f>
        <v>2.886433566433567</v>
      </c>
      <c r="F345" s="45">
        <f>IF(OR($A345="",$B345="",$C345=""),"",B345*'MPTO_working_3-way'!$I344)</f>
        <v>3.3384018117114205</v>
      </c>
      <c r="G345" s="46">
        <f>IF(OR($A345="",$B345="",$C345=""),"",C345*'MPTO_working_3-way'!$I344)</f>
        <v>2.8248015329865868</v>
      </c>
      <c r="H345" s="44">
        <f>IF(OR($A345="",$B345="",$C345=""),"",'MPTO_working_3-way'!E344)</f>
        <v>2.8834644915923175</v>
      </c>
      <c r="I345" s="45">
        <f>IF(OR($A345="",$B345="",$C345=""),"",'MPTO_working_3-way'!F344)</f>
        <v>3.3486763521208927</v>
      </c>
      <c r="J345" s="46">
        <f>IF(OR($A345="",$B345="",$C345=""),"",'MPTO_working_3-way'!G344)</f>
        <v>2.8203214561448662</v>
      </c>
      <c r="K345" s="44">
        <f>IF(OR($A345="",$B345="",$C345=""),"",'OddsRatio_working_3-way'!H344)</f>
        <v>2.8850745857331277</v>
      </c>
      <c r="L345" s="45">
        <f>IF(OR($A345="",$B345="",$C345=""),"",'OddsRatio_working_3-way'!I344)</f>
        <v>3.3433247612704626</v>
      </c>
      <c r="M345" s="46">
        <f>IF(OR($A345="",$B345="",$C345=""),"",'OddsRatio_working_3-way'!J344)</f>
        <v>2.8225859254325822</v>
      </c>
      <c r="N345" s="47">
        <f t="shared" si="80"/>
        <v>34.644829925380364</v>
      </c>
      <c r="O345" s="48">
        <f t="shared" si="81"/>
        <v>29.954452950867328</v>
      </c>
      <c r="P345" s="48">
        <f t="shared" si="82"/>
        <v>35.400717123752294</v>
      </c>
      <c r="Q345" t="s">
        <v>304</v>
      </c>
      <c r="R345" t="s">
        <v>299</v>
      </c>
      <c r="S345" s="38">
        <v>44209</v>
      </c>
      <c r="T345" s="50">
        <v>100</v>
      </c>
      <c r="U345" s="50">
        <f t="shared" si="83"/>
        <v>64.412811387900362</v>
      </c>
      <c r="V345" s="50">
        <f t="shared" si="84"/>
        <v>69.230769230769241</v>
      </c>
      <c r="W345" s="50">
        <f t="shared" si="85"/>
        <v>63.63636363636364</v>
      </c>
      <c r="X345" s="50">
        <f t="shared" si="86"/>
        <v>67.132867132867133</v>
      </c>
      <c r="Y345" s="50">
        <f t="shared" si="87"/>
        <v>71.950824975736012</v>
      </c>
      <c r="Z345" s="50">
        <f t="shared" si="88"/>
        <v>66.356419381330412</v>
      </c>
      <c r="AA345" s="50">
        <f t="shared" si="89"/>
        <v>-2.7200557449667713</v>
      </c>
      <c r="AB345" s="50">
        <f t="shared" si="90"/>
        <v>-2.7200557449667713</v>
      </c>
      <c r="AC345" s="50">
        <f t="shared" si="91"/>
        <v>-2.7200557449667713</v>
      </c>
      <c r="AF345">
        <v>2.4</v>
      </c>
      <c r="AG345">
        <v>1.62</v>
      </c>
      <c r="AH345" s="57" t="s">
        <v>433</v>
      </c>
      <c r="AJ345" t="s">
        <v>314</v>
      </c>
    </row>
    <row r="346" spans="1:36" ht="15" x14ac:dyDescent="0.25">
      <c r="A346">
        <v>1.58</v>
      </c>
      <c r="B346">
        <v>4.18</v>
      </c>
      <c r="C346">
        <v>6.55</v>
      </c>
      <c r="D346" s="43">
        <f t="shared" si="92"/>
        <v>2.4817597891019672E-2</v>
      </c>
      <c r="E346" s="44">
        <f>IF(OR($A346="",$B346="",$C346=""),"",A346*'MPTO_working_3-way'!$I345)</f>
        <v>1.6192118046678112</v>
      </c>
      <c r="F346" s="45">
        <f>IF(OR($A346="",$B346="",$C346=""),"",B346*'MPTO_working_3-way'!$I345)</f>
        <v>4.2837375591844618</v>
      </c>
      <c r="G346" s="46">
        <f>IF(OR($A346="",$B346="",$C346=""),"",C346*'MPTO_working_3-way'!$I345)</f>
        <v>6.7125552661861789</v>
      </c>
      <c r="H346" s="44">
        <f>IF(OR($A346="",$B346="",$C346=""),"",'MPTO_working_3-way'!E345)</f>
        <v>1.6009250534951522</v>
      </c>
      <c r="I346" s="45">
        <f>IF(OR($A346="",$B346="",$C346=""),"",'MPTO_working_3-way'!F345)</f>
        <v>4.3297181302634131</v>
      </c>
      <c r="J346" s="46">
        <f>IF(OR($A346="",$B346="",$C346=""),"",'MPTO_working_3-way'!G345)</f>
        <v>6.925245015640658</v>
      </c>
      <c r="K346" s="44">
        <f>IF(OR($A346="",$B346="",$C346=""),"",'OddsRatio_working_3-way'!H345)</f>
        <v>1.6072341644618278</v>
      </c>
      <c r="L346" s="45">
        <f>IF(OR($A346="",$B346="",$C346=""),"",'OddsRatio_working_3-way'!I345)</f>
        <v>4.3293183499803654</v>
      </c>
      <c r="M346" s="46">
        <f>IF(OR($A346="",$B346="",$C346=""),"",'OddsRatio_working_3-way'!J345)</f>
        <v>6.810602780626108</v>
      </c>
      <c r="N346" s="47">
        <f t="shared" si="80"/>
        <v>61.758443034890952</v>
      </c>
      <c r="O346" s="48">
        <f t="shared" si="81"/>
        <v>23.344100477303282</v>
      </c>
      <c r="P346" s="48">
        <f t="shared" si="82"/>
        <v>14.897456487805757</v>
      </c>
      <c r="Q346" t="s">
        <v>38</v>
      </c>
      <c r="R346" t="s">
        <v>34</v>
      </c>
      <c r="S346" s="38">
        <v>44210</v>
      </c>
      <c r="T346" s="50">
        <v>100</v>
      </c>
      <c r="U346" s="50">
        <f t="shared" si="83"/>
        <v>36.708860759493668</v>
      </c>
      <c r="V346" s="50">
        <f t="shared" si="84"/>
        <v>76.076555023923447</v>
      </c>
      <c r="W346" s="50">
        <f t="shared" si="85"/>
        <v>84.732824427480921</v>
      </c>
      <c r="X346" s="50">
        <f t="shared" si="86"/>
        <v>39.190620548595646</v>
      </c>
      <c r="Y346" s="50">
        <f t="shared" si="87"/>
        <v>78.558314813025405</v>
      </c>
      <c r="Z346" s="50">
        <f t="shared" si="88"/>
        <v>87.214584216582878</v>
      </c>
      <c r="AA346" s="50">
        <f t="shared" si="89"/>
        <v>-2.4817597891019787</v>
      </c>
      <c r="AB346" s="50">
        <f t="shared" si="90"/>
        <v>-2.4817597891019574</v>
      </c>
      <c r="AC346" s="50">
        <f t="shared" si="91"/>
        <v>-2.4817597891019574</v>
      </c>
      <c r="AF346">
        <v>1.9</v>
      </c>
      <c r="AG346">
        <v>2</v>
      </c>
      <c r="AH346" s="57" t="s">
        <v>419</v>
      </c>
      <c r="AJ346" t="s">
        <v>443</v>
      </c>
    </row>
    <row r="347" spans="1:36" ht="15" x14ac:dyDescent="0.25">
      <c r="A347">
        <v>1.59</v>
      </c>
      <c r="B347">
        <v>4.0599999999999996</v>
      </c>
      <c r="C347">
        <v>5.5</v>
      </c>
      <c r="D347" s="43">
        <f t="shared" si="92"/>
        <v>5.7054418147456598E-2</v>
      </c>
      <c r="E347" s="44">
        <f>IF(OR($A347="",$B347="",$C347=""),"",A347*'MPTO_working_3-way'!$I346)</f>
        <v>1.680716524854456</v>
      </c>
      <c r="F347" s="45">
        <f>IF(OR($A347="",$B347="",$C347=""),"",B347*'MPTO_working_3-way'!$I346)</f>
        <v>4.2916409376786735</v>
      </c>
      <c r="G347" s="46">
        <f>IF(OR($A347="",$B347="",$C347=""),"",C347*'MPTO_working_3-way'!$I346)</f>
        <v>5.8137992998110111</v>
      </c>
      <c r="H347" s="44">
        <f>IF(OR($A347="",$B347="",$C347=""),"",'MPTO_working_3-way'!E346)</f>
        <v>1.6395789687566866</v>
      </c>
      <c r="I347" s="45">
        <f>IF(OR($A347="",$B347="",$C347=""),"",'MPTO_working_3-way'!F346)</f>
        <v>4.3997182900786065</v>
      </c>
      <c r="J347" s="46">
        <f>IF(OR($A347="",$B347="",$C347=""),"",'MPTO_working_3-way'!G346)</f>
        <v>6.1425045413915402</v>
      </c>
      <c r="K347" s="44">
        <f>IF(OR($A347="",$B347="",$C347=""),"",'OddsRatio_working_3-way'!H346)</f>
        <v>1.653153138158123</v>
      </c>
      <c r="L347" s="45">
        <f>IF(OR($A347="",$B347="",$C347=""),"",'OddsRatio_working_3-way'!I346)</f>
        <v>4.387540004684503</v>
      </c>
      <c r="M347" s="46">
        <f>IF(OR($A347="",$B347="",$C347=""),"",'OddsRatio_working_3-way'!J346)</f>
        <v>5.9816764774772127</v>
      </c>
      <c r="N347" s="47">
        <f t="shared" si="80"/>
        <v>59.49843327009571</v>
      </c>
      <c r="O347" s="48">
        <f t="shared" si="81"/>
        <v>23.30111056636753</v>
      </c>
      <c r="P347" s="48">
        <f t="shared" si="82"/>
        <v>17.20045616353676</v>
      </c>
      <c r="Q347" t="s">
        <v>397</v>
      </c>
      <c r="R347" t="s">
        <v>408</v>
      </c>
      <c r="S347" s="38">
        <v>44210</v>
      </c>
      <c r="T347" s="50">
        <v>100</v>
      </c>
      <c r="U347" s="50">
        <f t="shared" si="83"/>
        <v>37.106918238993707</v>
      </c>
      <c r="V347" s="50">
        <f t="shared" si="84"/>
        <v>75.369458128078819</v>
      </c>
      <c r="W347" s="50">
        <f t="shared" si="85"/>
        <v>81.818181818181827</v>
      </c>
      <c r="X347" s="50">
        <f t="shared" si="86"/>
        <v>42.812360053739368</v>
      </c>
      <c r="Y347" s="50">
        <f t="shared" si="87"/>
        <v>81.074899942824459</v>
      </c>
      <c r="Z347" s="50">
        <f t="shared" si="88"/>
        <v>87.523623632927467</v>
      </c>
      <c r="AA347" s="50">
        <f t="shared" si="89"/>
        <v>-5.7054418147456616</v>
      </c>
      <c r="AB347" s="50">
        <f t="shared" si="90"/>
        <v>-5.7054418147456403</v>
      </c>
      <c r="AC347" s="50">
        <f t="shared" si="91"/>
        <v>-5.7054418147456403</v>
      </c>
      <c r="AF347">
        <v>2.0699999999999998</v>
      </c>
      <c r="AG347">
        <v>1.76</v>
      </c>
      <c r="AH347" s="57" t="s">
        <v>429</v>
      </c>
      <c r="AJ347" t="s">
        <v>414</v>
      </c>
    </row>
    <row r="348" spans="1:36" ht="15" x14ac:dyDescent="0.25">
      <c r="A348">
        <v>3</v>
      </c>
      <c r="B348">
        <v>3.01</v>
      </c>
      <c r="C348">
        <v>2.61</v>
      </c>
      <c r="D348" s="43">
        <f t="shared" si="92"/>
        <v>4.8701009406703077E-2</v>
      </c>
      <c r="E348" s="44">
        <f>IF(OR($A348="",$B348="",$C348=""),"",A348*'MPTO_working_3-way'!$I347)</f>
        <v>3.146103028220109</v>
      </c>
      <c r="F348" s="45">
        <f>IF(OR($A348="",$B348="",$C348=""),"",B348*'MPTO_working_3-way'!$I347)</f>
        <v>3.1565900383141758</v>
      </c>
      <c r="G348" s="46">
        <f>IF(OR($A348="",$B348="",$C348=""),"",C348*'MPTO_working_3-way'!$I347)</f>
        <v>2.7371096345514947</v>
      </c>
      <c r="H348" s="44">
        <f>IF(OR($A348="",$B348="",$C348=""),"",'MPTO_working_3-way'!E347)</f>
        <v>3.1535826587275038</v>
      </c>
      <c r="I348" s="45">
        <f>IF(OR($A348="",$B348="",$C348=""),"",'MPTO_working_3-way'!F347)</f>
        <v>3.1646346375916421</v>
      </c>
      <c r="J348" s="46">
        <f>IF(OR($A348="",$B348="",$C348=""),"",'MPTO_working_3-way'!G347)</f>
        <v>2.7254781784120081</v>
      </c>
      <c r="K348" s="44">
        <f>IF(OR($A348="",$B348="",$C348=""),"",'OddsRatio_working_3-way'!H347)</f>
        <v>3.1501315322943975</v>
      </c>
      <c r="L348" s="45">
        <f>IF(OR($A348="",$B348="",$C348=""),"",'OddsRatio_working_3-way'!I347)</f>
        <v>3.1608821899558688</v>
      </c>
      <c r="M348" s="46">
        <f>IF(OR($A348="",$B348="",$C348=""),"",'OddsRatio_working_3-way'!J347)</f>
        <v>2.7308558834969898</v>
      </c>
      <c r="N348" s="47">
        <f t="shared" si="80"/>
        <v>31.78535448553777</v>
      </c>
      <c r="O348" s="48">
        <f t="shared" si="81"/>
        <v>31.679755301200434</v>
      </c>
      <c r="P348" s="48">
        <f t="shared" si="82"/>
        <v>36.534890213261804</v>
      </c>
      <c r="Q348" t="s">
        <v>88</v>
      </c>
      <c r="R348" t="s">
        <v>92</v>
      </c>
      <c r="S348" s="38">
        <v>44210</v>
      </c>
      <c r="T348" s="50">
        <v>100</v>
      </c>
      <c r="U348" s="50">
        <f t="shared" si="83"/>
        <v>66.666666666666657</v>
      </c>
      <c r="V348" s="50">
        <f t="shared" si="84"/>
        <v>66.777408637873762</v>
      </c>
      <c r="W348" s="50">
        <f t="shared" si="85"/>
        <v>61.685823754789276</v>
      </c>
      <c r="X348" s="50">
        <f t="shared" si="86"/>
        <v>71.536767607336984</v>
      </c>
      <c r="Y348" s="50">
        <f t="shared" si="87"/>
        <v>71.64750957854406</v>
      </c>
      <c r="Z348" s="50">
        <f t="shared" si="88"/>
        <v>66.555924695459581</v>
      </c>
      <c r="AA348" s="50">
        <f t="shared" si="89"/>
        <v>-4.8701009406703264</v>
      </c>
      <c r="AB348" s="50">
        <f t="shared" si="90"/>
        <v>-4.870100940670298</v>
      </c>
      <c r="AC348" s="50">
        <f t="shared" si="91"/>
        <v>-4.8701009406703051</v>
      </c>
      <c r="AF348">
        <v>2.57</v>
      </c>
      <c r="AG348">
        <v>1.51</v>
      </c>
      <c r="AH348" s="57" t="s">
        <v>431</v>
      </c>
      <c r="AJ348" t="s">
        <v>414</v>
      </c>
    </row>
    <row r="349" spans="1:36" ht="15" x14ac:dyDescent="0.25">
      <c r="A349">
        <v>1.6</v>
      </c>
      <c r="B349">
        <v>4.1500000000000004</v>
      </c>
      <c r="C349">
        <v>6.03</v>
      </c>
      <c r="D349" s="43">
        <f t="shared" si="92"/>
        <v>3.1801334692001859E-2</v>
      </c>
      <c r="E349" s="44">
        <f>IF(OR($A349="",$B349="",$C349=""),"",A349*'MPTO_working_3-way'!$I348)</f>
        <v>1.650882135507203</v>
      </c>
      <c r="F349" s="45">
        <f>IF(OR($A349="",$B349="",$C349=""),"",B349*'MPTO_working_3-way'!$I348)</f>
        <v>4.2819755389718077</v>
      </c>
      <c r="G349" s="46">
        <f>IF(OR($A349="",$B349="",$C349=""),"",C349*'MPTO_working_3-way'!$I348)</f>
        <v>6.2217620481927716</v>
      </c>
      <c r="H349" s="44">
        <f>IF(OR($A349="",$B349="",$C349=""),"",'MPTO_working_3-way'!E348)</f>
        <v>1.6276053452429671</v>
      </c>
      <c r="I349" s="45">
        <f>IF(OR($A349="",$B349="",$C349=""),"",'MPTO_working_3-way'!F348)</f>
        <v>4.3409671602091748</v>
      </c>
      <c r="J349" s="46">
        <f>IF(OR($A349="",$B349="",$C349=""),"",'MPTO_working_3-way'!G348)</f>
        <v>6.4417618130822083</v>
      </c>
      <c r="K349" s="44">
        <f>IF(OR($A349="",$B349="",$C349=""),"",'OddsRatio_working_3-way'!H348)</f>
        <v>1.6355913422903747</v>
      </c>
      <c r="L349" s="45">
        <f>IF(OR($A349="",$B349="",$C349=""),"",'OddsRatio_working_3-way'!I348)</f>
        <v>4.3368545470244664</v>
      </c>
      <c r="M349" s="46">
        <f>IF(OR($A349="",$B349="",$C349=""),"",'OddsRatio_working_3-way'!J348)</f>
        <v>6.3283740862009736</v>
      </c>
      <c r="N349" s="47">
        <f t="shared" si="80"/>
        <v>60.573676248108924</v>
      </c>
      <c r="O349" s="48">
        <f t="shared" si="81"/>
        <v>23.353706505295008</v>
      </c>
      <c r="P349" s="48">
        <f t="shared" si="82"/>
        <v>16.072617246596067</v>
      </c>
      <c r="Q349" t="s">
        <v>294</v>
      </c>
      <c r="R349" t="s">
        <v>261</v>
      </c>
      <c r="S349" s="38">
        <v>44210</v>
      </c>
      <c r="T349" s="50">
        <v>100</v>
      </c>
      <c r="U349" s="50">
        <f t="shared" si="83"/>
        <v>37.5</v>
      </c>
      <c r="V349" s="50">
        <f t="shared" si="84"/>
        <v>75.903614457831324</v>
      </c>
      <c r="W349" s="50">
        <f t="shared" si="85"/>
        <v>83.41625207296849</v>
      </c>
      <c r="X349" s="50">
        <f t="shared" si="86"/>
        <v>40.680133469200179</v>
      </c>
      <c r="Y349" s="50">
        <f t="shared" si="87"/>
        <v>79.08374792703151</v>
      </c>
      <c r="Z349" s="50">
        <f t="shared" si="88"/>
        <v>86.596385542168676</v>
      </c>
      <c r="AA349" s="50">
        <f t="shared" si="89"/>
        <v>-3.1801334692001788</v>
      </c>
      <c r="AB349" s="50">
        <f t="shared" si="90"/>
        <v>-3.1801334692001859</v>
      </c>
      <c r="AC349" s="50">
        <f t="shared" si="91"/>
        <v>-3.1801334692001859</v>
      </c>
      <c r="AF349">
        <v>1.58</v>
      </c>
      <c r="AG349">
        <v>2.5</v>
      </c>
      <c r="AH349" s="57" t="s">
        <v>421</v>
      </c>
      <c r="AJ349" t="s">
        <v>312</v>
      </c>
    </row>
    <row r="350" spans="1:36" ht="15" x14ac:dyDescent="0.25">
      <c r="A350">
        <v>7.52</v>
      </c>
      <c r="B350">
        <v>5.59</v>
      </c>
      <c r="C350">
        <v>1.39</v>
      </c>
      <c r="D350" s="43">
        <f t="shared" si="92"/>
        <v>3.1294060401205304E-2</v>
      </c>
      <c r="E350" s="44">
        <f>IF(OR($A350="",$B350="",$C350=""),"",A350*'MPTO_working_3-way'!$I349)</f>
        <v>7.7553313342170638</v>
      </c>
      <c r="F350" s="45">
        <f>IF(OR($A350="",$B350="",$C350=""),"",B350*'MPTO_working_3-way'!$I349)</f>
        <v>5.7649337976427377</v>
      </c>
      <c r="G350" s="46">
        <f>IF(OR($A350="",$B350="",$C350=""),"",C350*'MPTO_working_3-way'!$I349)</f>
        <v>1.4334987439576752</v>
      </c>
      <c r="H350" s="44">
        <f>IF(OR($A350="",$B350="",$C350=""),"",'MPTO_working_3-way'!E349)</f>
        <v>8.1601098457891172</v>
      </c>
      <c r="I350" s="45">
        <f>IF(OR($A350="",$B350="",$C350=""),"",'MPTO_working_3-way'!F349)</f>
        <v>5.9361440754935062</v>
      </c>
      <c r="J350" s="46">
        <f>IF(OR($A350="",$B350="",$C350=""),"",'MPTO_working_3-way'!G349)</f>
        <v>1.4104509482205014</v>
      </c>
      <c r="K350" s="44">
        <f>IF(OR($A350="",$B350="",$C350=""),"",'OddsRatio_working_3-way'!H349)</f>
        <v>7.9779889974573566</v>
      </c>
      <c r="L350" s="45">
        <f>IF(OR($A350="",$B350="",$C350=""),"",'OddsRatio_working_3-way'!I349)</f>
        <v>5.9124186347130774</v>
      </c>
      <c r="M350" s="46">
        <f>IF(OR($A350="",$B350="",$C350=""),"",'OddsRatio_working_3-way'!J349)</f>
        <v>1.4173950473939214</v>
      </c>
      <c r="N350" s="47">
        <f t="shared" si="80"/>
        <v>12.894355597522056</v>
      </c>
      <c r="O350" s="48">
        <f t="shared" si="81"/>
        <v>17.346252968401764</v>
      </c>
      <c r="P350" s="48">
        <f t="shared" si="82"/>
        <v>69.759391434076178</v>
      </c>
      <c r="Q350" t="s">
        <v>260</v>
      </c>
      <c r="R350" t="s">
        <v>293</v>
      </c>
      <c r="S350" s="38">
        <v>44210</v>
      </c>
      <c r="T350" s="50">
        <v>100</v>
      </c>
      <c r="U350" s="50">
        <f t="shared" si="83"/>
        <v>86.702127659574472</v>
      </c>
      <c r="V350" s="50">
        <f t="shared" si="84"/>
        <v>82.110912343470488</v>
      </c>
      <c r="W350" s="50">
        <f t="shared" si="85"/>
        <v>28.057553956834536</v>
      </c>
      <c r="X350" s="50">
        <f t="shared" si="86"/>
        <v>89.831533699694987</v>
      </c>
      <c r="Y350" s="50">
        <f t="shared" si="87"/>
        <v>85.240318383591003</v>
      </c>
      <c r="Z350" s="50">
        <f t="shared" si="88"/>
        <v>31.18695999695505</v>
      </c>
      <c r="AA350" s="50">
        <f t="shared" si="89"/>
        <v>-3.1294060401205144</v>
      </c>
      <c r="AB350" s="50">
        <f t="shared" si="90"/>
        <v>-3.1294060401205144</v>
      </c>
      <c r="AC350" s="50">
        <f t="shared" si="91"/>
        <v>-3.1294060401205144</v>
      </c>
      <c r="AF350">
        <v>1.35</v>
      </c>
      <c r="AG350">
        <v>3.33</v>
      </c>
      <c r="AH350" s="57" t="s">
        <v>422</v>
      </c>
      <c r="AJ350" t="s">
        <v>312</v>
      </c>
    </row>
    <row r="351" spans="1:36" s="50" customFormat="1" ht="15" x14ac:dyDescent="0.25">
      <c r="A351" s="42">
        <v>3.02</v>
      </c>
      <c r="B351" s="42">
        <v>3.51</v>
      </c>
      <c r="C351" s="42">
        <v>2.4300000000000002</v>
      </c>
      <c r="D351" s="43">
        <f t="shared" si="92"/>
        <v>2.7548746459710394E-2</v>
      </c>
      <c r="E351" s="44">
        <f>IF(OR($A351="",$B351="",$C351=""),"",A351*'MPTO_working_3-way'!$I350)</f>
        <v>3.1031972143083255</v>
      </c>
      <c r="F351" s="45">
        <f>IF(OR($A351="",$B351="",$C351=""),"",B351*'MPTO_working_3-way'!$I350)</f>
        <v>3.6066961000735831</v>
      </c>
      <c r="G351" s="46">
        <f>IF(OR($A351="",$B351="",$C351=""),"",C351*'MPTO_working_3-way'!$I350)</f>
        <v>2.4969434538970963</v>
      </c>
      <c r="H351" s="44">
        <f>IF(OR($A351="",$B351="",$C351=""),"",'MPTO_working_3-way'!E350)</f>
        <v>3.1061407526225886</v>
      </c>
      <c r="I351" s="45">
        <f>IF(OR($A351="",$B351="",$C351=""),"",'MPTO_working_3-way'!F350)</f>
        <v>3.6269024404461687</v>
      </c>
      <c r="J351" s="46">
        <f>IF(OR($A351="",$B351="",$C351=""),"",'MPTO_working_3-way'!G350)</f>
        <v>2.485461799120813</v>
      </c>
      <c r="K351" s="44">
        <f>IF(OR($A351="",$B351="",$C351=""),"",'OddsRatio_working_3-way'!H350)</f>
        <v>3.105695185301915</v>
      </c>
      <c r="L351" s="45">
        <f>IF(OR($A351="",$B351="",$C351=""),"",'OddsRatio_working_3-way'!I350)</f>
        <v>3.6164826312414884</v>
      </c>
      <c r="M351" s="46">
        <f>IF(OR($A351="",$B351="",$C351=""),"",'OddsRatio_working_3-way'!J350)</f>
        <v>2.4906654034563069</v>
      </c>
      <c r="N351" s="47">
        <f t="shared" si="80"/>
        <v>32.224829133938584</v>
      </c>
      <c r="O351" s="48">
        <f t="shared" si="81"/>
        <v>27.726206263388764</v>
      </c>
      <c r="P351" s="48">
        <f t="shared" si="82"/>
        <v>40.048964602672655</v>
      </c>
      <c r="Q351" s="42" t="s">
        <v>297</v>
      </c>
      <c r="R351" s="42" t="s">
        <v>258</v>
      </c>
      <c r="S351" s="52">
        <v>44210</v>
      </c>
      <c r="T351" s="50">
        <v>100</v>
      </c>
      <c r="U351" s="50">
        <f t="shared" si="83"/>
        <v>66.88741721854305</v>
      </c>
      <c r="V351" s="50">
        <f t="shared" si="84"/>
        <v>71.509971509971507</v>
      </c>
      <c r="W351" s="50">
        <f t="shared" si="85"/>
        <v>58.847736625514408</v>
      </c>
      <c r="X351" s="50">
        <f t="shared" si="86"/>
        <v>69.642291864514078</v>
      </c>
      <c r="Y351" s="50">
        <f t="shared" si="87"/>
        <v>74.26484615594255</v>
      </c>
      <c r="Z351" s="50">
        <f t="shared" si="88"/>
        <v>61.602611271485451</v>
      </c>
      <c r="AA351" s="50">
        <f t="shared" si="89"/>
        <v>-2.7548746459710287</v>
      </c>
      <c r="AB351" s="50">
        <f t="shared" si="90"/>
        <v>-2.7548746459710429</v>
      </c>
      <c r="AC351" s="50">
        <f t="shared" si="91"/>
        <v>-2.7548746459710429</v>
      </c>
      <c r="AD351" s="51"/>
      <c r="AE351" s="51"/>
      <c r="AF351" s="42">
        <v>2.06</v>
      </c>
      <c r="AG351" s="42">
        <v>1.84</v>
      </c>
      <c r="AH351" s="67" t="s">
        <v>418</v>
      </c>
      <c r="AI351" s="51"/>
      <c r="AJ351" s="42" t="s">
        <v>312</v>
      </c>
    </row>
    <row r="352" spans="1:36" ht="15" x14ac:dyDescent="0.25">
      <c r="A352">
        <v>3.94</v>
      </c>
      <c r="B352">
        <v>3.65</v>
      </c>
      <c r="C352">
        <v>1.97</v>
      </c>
      <c r="D352" s="43">
        <f t="shared" si="92"/>
        <v>3.5393922536680389E-2</v>
      </c>
      <c r="E352" s="44">
        <f>IF(OR($A352="",$B352="",$C352=""),"",A352*'MPTO_working_3-way'!$I351)</f>
        <v>4.0794520547945208</v>
      </c>
      <c r="F352" s="45">
        <f>IF(OR($A352="",$B352="",$C352=""),"",B352*'MPTO_working_3-way'!$I351)</f>
        <v>3.7791878172588835</v>
      </c>
      <c r="G352" s="46">
        <f>IF(OR($A352="",$B352="",$C352=""),"",C352*'MPTO_working_3-way'!$I351)</f>
        <v>2.0397260273972604</v>
      </c>
      <c r="H352" s="44">
        <f>IF(OR($A352="",$B352="",$C352=""),"",'MPTO_working_3-way'!E351)</f>
        <v>4.1320754716981138</v>
      </c>
      <c r="I352" s="45">
        <f>IF(OR($A352="",$B352="",$C352=""),"",'MPTO_working_3-way'!F351)</f>
        <v>3.8142516134736102</v>
      </c>
      <c r="J352" s="46">
        <f>IF(OR($A352="",$B352="",$C352=""),"",'MPTO_working_3-way'!G351)</f>
        <v>2.0168762563695011</v>
      </c>
      <c r="K352" s="44">
        <f>IF(OR($A352="",$B352="",$C352=""),"",'OddsRatio_working_3-way'!H351)</f>
        <v>4.1090352241050603</v>
      </c>
      <c r="L352" s="45">
        <f>IF(OR($A352="",$B352="",$C352=""),"",'OddsRatio_working_3-way'!I351)</f>
        <v>3.8023616815912971</v>
      </c>
      <c r="M352" s="46">
        <f>IF(OR($A352="",$B352="",$C352=""),"",'OddsRatio_working_3-way'!J351)</f>
        <v>2.0257701249598332</v>
      </c>
      <c r="N352" s="47">
        <f t="shared" ref="N352:N415" si="93">(1/E352)* 100</f>
        <v>24.513096037609134</v>
      </c>
      <c r="O352" s="48">
        <f t="shared" ref="O352:O415" si="94">(1/F352)* 100</f>
        <v>26.460711887172593</v>
      </c>
      <c r="P352" s="48">
        <f t="shared" ref="P352:P415" si="95">(1/G352)* 100</f>
        <v>49.026192075218269</v>
      </c>
      <c r="Q352" t="s">
        <v>330</v>
      </c>
      <c r="R352" t="s">
        <v>381</v>
      </c>
      <c r="S352" t="s">
        <v>496</v>
      </c>
      <c r="T352" s="50">
        <v>100</v>
      </c>
      <c r="U352" s="50">
        <f t="shared" ref="U352:U415" si="96">(1/A352)*((T352*A352)-T352)</f>
        <v>74.619289340101517</v>
      </c>
      <c r="V352" s="50">
        <f t="shared" ref="V352:V415" si="97">(1/B352)*((T352*B352)-T352)</f>
        <v>72.602739726027394</v>
      </c>
      <c r="W352" s="50">
        <f t="shared" ref="W352:W415" si="98">(1/C352)*((T352*C352)-T352)</f>
        <v>49.238578680203041</v>
      </c>
      <c r="X352" s="50">
        <f t="shared" ref="X352:X415" si="99">((1/B352)+(1/C352))*T352</f>
        <v>78.158681593769558</v>
      </c>
      <c r="Y352" s="50">
        <f t="shared" ref="Y352:Y415" si="100">((1/A352)+(1/C352))*T352</f>
        <v>76.142131979695421</v>
      </c>
      <c r="Z352" s="50">
        <f t="shared" ref="Z352:Z415" si="101">((1/A352)+(1/B352))*T352</f>
        <v>52.777970933871075</v>
      </c>
      <c r="AA352" s="50">
        <f t="shared" ref="AA352:AA415" si="102">U352-X352</f>
        <v>-3.5393922536680407</v>
      </c>
      <c r="AB352" s="50">
        <f t="shared" ref="AB352:AB415" si="103">V352-Y352</f>
        <v>-3.5393922536680265</v>
      </c>
      <c r="AC352" s="50">
        <f t="shared" ref="AC352:AC415" si="104">W352-Z352</f>
        <v>-3.5393922536680336</v>
      </c>
      <c r="AF352">
        <v>1.9</v>
      </c>
      <c r="AG352">
        <v>1.96</v>
      </c>
      <c r="AH352" s="57" t="s">
        <v>423</v>
      </c>
      <c r="AJ352" t="s">
        <v>413</v>
      </c>
    </row>
    <row r="353" spans="1:36" ht="15" x14ac:dyDescent="0.25">
      <c r="A353">
        <v>3.34</v>
      </c>
      <c r="B353">
        <v>3.54</v>
      </c>
      <c r="C353">
        <v>2.27</v>
      </c>
      <c r="D353" s="43">
        <f t="shared" si="92"/>
        <v>2.2415707672238661E-2</v>
      </c>
      <c r="E353" s="44">
        <f>IF(OR($A353="",$B353="",$C353=""),"",A353*'MPTO_working_3-way'!$I352)</f>
        <v>3.4148684636252771</v>
      </c>
      <c r="F353" s="45">
        <f>IF(OR($A353="",$B353="",$C353=""),"",B353*'MPTO_working_3-way'!$I352)</f>
        <v>3.619351605159725</v>
      </c>
      <c r="G353" s="46">
        <f>IF(OR($A353="",$B353="",$C353=""),"",C353*'MPTO_working_3-way'!$I352)</f>
        <v>2.3208836564159818</v>
      </c>
      <c r="H353" s="44">
        <f>IF(OR($A353="",$B353="",$C353=""),"",'MPTO_working_3-way'!E352)</f>
        <v>3.4254869825164649</v>
      </c>
      <c r="I353" s="45">
        <f>IF(OR($A353="",$B353="",$C353=""),"",'MPTO_working_3-way'!F352)</f>
        <v>3.6361788768417602</v>
      </c>
      <c r="J353" s="46">
        <f>IF(OR($A353="",$B353="",$C353=""),"",'MPTO_working_3-way'!G352)</f>
        <v>2.3091662744386361</v>
      </c>
      <c r="K353" s="44">
        <f>IF(OR($A353="",$B353="",$C353=""),"",'OddsRatio_working_3-way'!H352)</f>
        <v>3.4214133432898124</v>
      </c>
      <c r="L353" s="45">
        <f>IF(OR($A353="",$B353="",$C353=""),"",'OddsRatio_working_3-way'!I352)</f>
        <v>3.6283717486991991</v>
      </c>
      <c r="M353" s="46">
        <f>IF(OR($A353="",$B353="",$C353=""),"",'OddsRatio_working_3-way'!J352)</f>
        <v>2.3141858743495991</v>
      </c>
      <c r="N353" s="47">
        <f t="shared" si="93"/>
        <v>29.28370479425098</v>
      </c>
      <c r="O353" s="48">
        <f t="shared" si="94"/>
        <v>27.629258195705724</v>
      </c>
      <c r="P353" s="48">
        <f t="shared" si="95"/>
        <v>43.087037010043289</v>
      </c>
      <c r="Q353" t="s">
        <v>343</v>
      </c>
      <c r="R353" t="s">
        <v>337</v>
      </c>
      <c r="S353" t="s">
        <v>496</v>
      </c>
      <c r="T353" s="50">
        <v>100</v>
      </c>
      <c r="U353" s="50">
        <f t="shared" si="96"/>
        <v>70.059880239520965</v>
      </c>
      <c r="V353" s="50">
        <f t="shared" si="97"/>
        <v>71.751412429378533</v>
      </c>
      <c r="W353" s="50">
        <f t="shared" si="98"/>
        <v>55.947136563876647</v>
      </c>
      <c r="X353" s="50">
        <f t="shared" si="99"/>
        <v>72.301451006744813</v>
      </c>
      <c r="Y353" s="50">
        <f t="shared" si="100"/>
        <v>73.992983196602395</v>
      </c>
      <c r="Z353" s="50">
        <f t="shared" si="101"/>
        <v>58.18870733110051</v>
      </c>
      <c r="AA353" s="50">
        <f t="shared" si="102"/>
        <v>-2.2415707672238483</v>
      </c>
      <c r="AB353" s="50">
        <f t="shared" si="103"/>
        <v>-2.2415707672238625</v>
      </c>
      <c r="AC353" s="50">
        <f t="shared" si="104"/>
        <v>-2.2415707672238625</v>
      </c>
      <c r="AF353">
        <v>1.94</v>
      </c>
      <c r="AG353">
        <v>1.96</v>
      </c>
      <c r="AH353" s="57" t="s">
        <v>427</v>
      </c>
      <c r="AJ353" t="s">
        <v>410</v>
      </c>
    </row>
    <row r="354" spans="1:36" s="50" customFormat="1" ht="15" x14ac:dyDescent="0.25">
      <c r="A354">
        <v>2.1800000000000002</v>
      </c>
      <c r="B354">
        <v>3.56</v>
      </c>
      <c r="C354">
        <v>3.48</v>
      </c>
      <c r="D354" s="43">
        <f t="shared" si="92"/>
        <v>2.6970794573849988E-2</v>
      </c>
      <c r="E354" s="44">
        <f>IF(OR($A354="",$B354="",$C354=""),"",A354*'MPTO_working_3-way'!$I353)</f>
        <v>2.2387963321709932</v>
      </c>
      <c r="F354" s="45">
        <f>IF(OR($A354="",$B354="",$C354=""),"",B354*'MPTO_working_3-way'!$I353)</f>
        <v>3.656016028682906</v>
      </c>
      <c r="G354" s="46">
        <f>IF(OR($A354="",$B354="",$C354=""),"",C354*'MPTO_working_3-way'!$I353)</f>
        <v>3.5738583651169979</v>
      </c>
      <c r="H354" s="44">
        <f>IF(OR($A354="",$B354="",$C354=""),"",'MPTO_working_3-way'!E353)</f>
        <v>2.2235794384233771</v>
      </c>
      <c r="I354" s="45">
        <f>IF(OR($A354="",$B354="",$C354=""),"",'MPTO_working_3-way'!F353)</f>
        <v>3.677706249582402</v>
      </c>
      <c r="J354" s="46">
        <f>IF(OR($A354="",$B354="",$C354=""),"",'MPTO_working_3-way'!G353)</f>
        <v>3.5923920137568595</v>
      </c>
      <c r="K354" s="44">
        <f>IF(OR($A354="",$B354="",$C354=""),"",'OddsRatio_working_3-way'!H353)</f>
        <v>2.22991783420908</v>
      </c>
      <c r="L354" s="45">
        <f>IF(OR($A354="",$B354="",$C354=""),"",'OddsRatio_working_3-way'!I353)</f>
        <v>3.6682963182841055</v>
      </c>
      <c r="M354" s="46">
        <f>IF(OR($A354="",$B354="",$C354=""),"",'OddsRatio_working_3-way'!J353)</f>
        <v>3.5849120583377276</v>
      </c>
      <c r="N354" s="47">
        <f t="shared" si="93"/>
        <v>44.666858955869628</v>
      </c>
      <c r="O354" s="48">
        <f t="shared" si="94"/>
        <v>27.352177675223537</v>
      </c>
      <c r="P354" s="48">
        <f t="shared" si="95"/>
        <v>27.980963368906835</v>
      </c>
      <c r="Q354" t="s">
        <v>321</v>
      </c>
      <c r="R354" t="s">
        <v>390</v>
      </c>
      <c r="S354" t="s">
        <v>496</v>
      </c>
      <c r="T354" s="50">
        <v>100</v>
      </c>
      <c r="U354" s="50">
        <f t="shared" si="96"/>
        <v>54.128440366972484</v>
      </c>
      <c r="V354" s="50">
        <f t="shared" si="97"/>
        <v>71.910112359550567</v>
      </c>
      <c r="W354" s="50">
        <f t="shared" si="98"/>
        <v>71.264367816091948</v>
      </c>
      <c r="X354" s="50">
        <f t="shared" si="99"/>
        <v>56.825519824357485</v>
      </c>
      <c r="Y354" s="50">
        <f t="shared" si="100"/>
        <v>74.607191816935554</v>
      </c>
      <c r="Z354" s="50">
        <f t="shared" si="101"/>
        <v>73.961447273476949</v>
      </c>
      <c r="AA354" s="50">
        <f t="shared" si="102"/>
        <v>-2.6970794573850014</v>
      </c>
      <c r="AB354" s="50">
        <f t="shared" si="103"/>
        <v>-2.6970794573849872</v>
      </c>
      <c r="AC354" s="50">
        <f t="shared" si="104"/>
        <v>-2.6970794573850014</v>
      </c>
      <c r="AD354" s="51"/>
      <c r="AE354" s="51"/>
      <c r="AF354">
        <v>1.57</v>
      </c>
      <c r="AG354">
        <v>2.5099999999999998</v>
      </c>
      <c r="AH354" s="57" t="s">
        <v>421</v>
      </c>
      <c r="AI354" s="51"/>
      <c r="AJ354" t="s">
        <v>411</v>
      </c>
    </row>
    <row r="355" spans="1:36" ht="15" x14ac:dyDescent="0.25">
      <c r="A355">
        <v>2.4500000000000002</v>
      </c>
      <c r="B355">
        <v>3.32</v>
      </c>
      <c r="C355">
        <v>3.14</v>
      </c>
      <c r="D355" s="43">
        <f t="shared" si="92"/>
        <v>2.7839422162848626E-2</v>
      </c>
      <c r="E355" s="44">
        <f>IF(OR($A355="",$B355="",$C355=""),"",A355*'MPTO_working_3-way'!$I354)</f>
        <v>2.5182065842989791</v>
      </c>
      <c r="F355" s="45">
        <f>IF(OR($A355="",$B355="",$C355=""),"",B355*'MPTO_working_3-way'!$I354)</f>
        <v>3.4124268815806573</v>
      </c>
      <c r="G355" s="46">
        <f>IF(OR($A355="",$B355="",$C355=""),"",C355*'MPTO_working_3-way'!$I354)</f>
        <v>3.227415785591345</v>
      </c>
      <c r="H355" s="44">
        <f>IF(OR($A355="",$B355="",$C355=""),"",'MPTO_working_3-way'!E354)</f>
        <v>2.5069979216944733</v>
      </c>
      <c r="I355" s="45">
        <f>IF(OR($A355="",$B355="",$C355=""),"",'MPTO_working_3-way'!F354)</f>
        <v>3.4255372416617336</v>
      </c>
      <c r="J355" s="46">
        <f>IF(OR($A355="",$B355="",$C355=""),"",'MPTO_working_3-way'!G354)</f>
        <v>3.2342412464501225</v>
      </c>
      <c r="K355" s="44">
        <f>IF(OR($A355="",$B355="",$C355=""),"",'OddsRatio_working_3-way'!H354)</f>
        <v>2.5120199920161177</v>
      </c>
      <c r="L355" s="45">
        <f>IF(OR($A355="",$B355="",$C355=""),"",'OddsRatio_working_3-way'!I354)</f>
        <v>3.4192319872257873</v>
      </c>
      <c r="M355" s="46">
        <f>IF(OR($A355="",$B355="",$C355=""),"",'OddsRatio_working_3-way'!J354)</f>
        <v>3.2315329537341317</v>
      </c>
      <c r="N355" s="47">
        <f t="shared" si="93"/>
        <v>39.710800783184396</v>
      </c>
      <c r="O355" s="48">
        <f t="shared" si="94"/>
        <v>29.304657204458362</v>
      </c>
      <c r="P355" s="48">
        <f t="shared" si="95"/>
        <v>30.984542012357245</v>
      </c>
      <c r="Q355" t="s">
        <v>350</v>
      </c>
      <c r="R355" t="s">
        <v>405</v>
      </c>
      <c r="S355" t="s">
        <v>496</v>
      </c>
      <c r="T355" s="50">
        <v>100</v>
      </c>
      <c r="U355" s="50">
        <f t="shared" si="96"/>
        <v>59.183673469387763</v>
      </c>
      <c r="V355" s="50">
        <f t="shared" si="97"/>
        <v>69.879518072289159</v>
      </c>
      <c r="W355" s="50">
        <f t="shared" si="98"/>
        <v>68.152866242038215</v>
      </c>
      <c r="X355" s="50">
        <f t="shared" si="99"/>
        <v>61.967615685672627</v>
      </c>
      <c r="Y355" s="50">
        <f t="shared" si="100"/>
        <v>72.663460288574015</v>
      </c>
      <c r="Z355" s="50">
        <f t="shared" si="101"/>
        <v>70.936808458323085</v>
      </c>
      <c r="AA355" s="50">
        <f t="shared" si="102"/>
        <v>-2.7839422162848635</v>
      </c>
      <c r="AB355" s="50">
        <f t="shared" si="103"/>
        <v>-2.7839422162848564</v>
      </c>
      <c r="AC355" s="50">
        <f t="shared" si="104"/>
        <v>-2.7839422162848706</v>
      </c>
      <c r="AF355">
        <v>2.02</v>
      </c>
      <c r="AG355">
        <v>1.88</v>
      </c>
      <c r="AH355" s="57" t="s">
        <v>419</v>
      </c>
      <c r="AJ355" t="s">
        <v>411</v>
      </c>
    </row>
    <row r="356" spans="1:36" ht="15" x14ac:dyDescent="0.25">
      <c r="A356">
        <v>3.43</v>
      </c>
      <c r="B356">
        <v>3.57</v>
      </c>
      <c r="C356">
        <v>2.2200000000000002</v>
      </c>
      <c r="D356" s="43">
        <f t="shared" si="92"/>
        <v>2.2107684772750602E-2</v>
      </c>
      <c r="E356" s="44">
        <f>IF(OR($A356="",$B356="",$C356=""),"",A356*'MPTO_working_3-way'!$I355)</f>
        <v>3.5058293587705349</v>
      </c>
      <c r="F356" s="45">
        <f>IF(OR($A356="",$B356="",$C356=""),"",B356*'MPTO_working_3-way'!$I355)</f>
        <v>3.6489244346387193</v>
      </c>
      <c r="G356" s="46">
        <f>IF(OR($A356="",$B356="",$C356=""),"",C356*'MPTO_working_3-way'!$I355)</f>
        <v>2.2690790601955064</v>
      </c>
      <c r="H356" s="44">
        <f>IF(OR($A356="",$B356="",$C356=""),"",'MPTO_working_3-way'!E355)</f>
        <v>3.5189464851728278</v>
      </c>
      <c r="I356" s="45">
        <f>IF(OR($A356="",$B356="",$C356=""),"",'MPTO_working_3-way'!F355)</f>
        <v>3.6664577003763266</v>
      </c>
      <c r="J356" s="46">
        <f>IF(OR($A356="",$B356="",$C356=""),"",'MPTO_working_3-way'!G355)</f>
        <v>2.2569225458277584</v>
      </c>
      <c r="K356" s="44">
        <f>IF(OR($A356="",$B356="",$C356=""),"",'OddsRatio_working_3-way'!H355)</f>
        <v>3.5137658244658931</v>
      </c>
      <c r="L356" s="45">
        <f>IF(OR($A356="",$B356="",$C356=""),"",'OddsRatio_working_3-way'!I355)</f>
        <v>3.6585918390441754</v>
      </c>
      <c r="M356" s="46">
        <f>IF(OR($A356="",$B356="",$C356=""),"",'OddsRatio_working_3-way'!J355)</f>
        <v>2.2620552698964573</v>
      </c>
      <c r="N356" s="47">
        <f t="shared" si="93"/>
        <v>28.523921094399519</v>
      </c>
      <c r="O356" s="48">
        <f t="shared" si="94"/>
        <v>27.405335953442677</v>
      </c>
      <c r="P356" s="48">
        <f t="shared" si="95"/>
        <v>44.070742952157815</v>
      </c>
      <c r="Q356" t="s">
        <v>275</v>
      </c>
      <c r="R356" t="s">
        <v>277</v>
      </c>
      <c r="S356" t="s">
        <v>496</v>
      </c>
      <c r="T356" s="50">
        <v>100</v>
      </c>
      <c r="U356" s="50">
        <f t="shared" si="96"/>
        <v>70.845481049562679</v>
      </c>
      <c r="V356" s="50">
        <f t="shared" si="97"/>
        <v>71.988795518207283</v>
      </c>
      <c r="W356" s="50">
        <f t="shared" si="98"/>
        <v>54.954954954954964</v>
      </c>
      <c r="X356" s="50">
        <f t="shared" si="99"/>
        <v>73.05624952683776</v>
      </c>
      <c r="Y356" s="50">
        <f t="shared" si="100"/>
        <v>74.19956399548235</v>
      </c>
      <c r="Z356" s="50">
        <f t="shared" si="101"/>
        <v>57.165723432230031</v>
      </c>
      <c r="AA356" s="50">
        <f t="shared" si="102"/>
        <v>-2.2107684772750815</v>
      </c>
      <c r="AB356" s="50">
        <f t="shared" si="103"/>
        <v>-2.2107684772750673</v>
      </c>
      <c r="AC356" s="50">
        <f t="shared" si="104"/>
        <v>-2.2107684772750673</v>
      </c>
      <c r="AF356">
        <v>1.8</v>
      </c>
      <c r="AG356">
        <v>2.11</v>
      </c>
      <c r="AH356" s="57" t="s">
        <v>418</v>
      </c>
      <c r="AJ356" t="s">
        <v>308</v>
      </c>
    </row>
    <row r="357" spans="1:36" ht="15" x14ac:dyDescent="0.25">
      <c r="A357">
        <v>2.87</v>
      </c>
      <c r="B357">
        <v>3.48</v>
      </c>
      <c r="C357">
        <v>2.59</v>
      </c>
      <c r="D357" s="43">
        <f t="shared" si="92"/>
        <v>2.1888763688595603E-2</v>
      </c>
      <c r="E357" s="44">
        <f>IF(OR($A357="",$B357="",$C357=""),"",A357*'MPTO_working_3-way'!$I356)</f>
        <v>2.9328207517862697</v>
      </c>
      <c r="F357" s="45">
        <f>IF(OR($A357="",$B357="",$C357=""),"",B357*'MPTO_working_3-way'!$I356)</f>
        <v>3.5561728976363125</v>
      </c>
      <c r="G357" s="46">
        <f>IF(OR($A357="",$B357="",$C357=""),"",C357*'MPTO_working_3-way'!$I356)</f>
        <v>2.6466918979534624</v>
      </c>
      <c r="H357" s="44">
        <f>IF(OR($A357="",$B357="",$C357=""),"",'MPTO_working_3-way'!E356)</f>
        <v>2.9313839137452171</v>
      </c>
      <c r="I357" s="45">
        <f>IF(OR($A357="",$B357="",$C357=""),"",'MPTO_working_3-way'!F356)</f>
        <v>3.5706625715180178</v>
      </c>
      <c r="J357" s="46">
        <f>IF(OR($A357="",$B357="",$C357=""),"",'MPTO_working_3-way'!G356)</f>
        <v>2.6398867296962125</v>
      </c>
      <c r="K357" s="44">
        <f>IF(OR($A357="",$B357="",$C357=""),"",'OddsRatio_working_3-way'!H356)</f>
        <v>2.9325432695529225</v>
      </c>
      <c r="L357" s="45">
        <f>IF(OR($A357="",$B357="",$C357=""),"",'OddsRatio_working_3-way'!I356)</f>
        <v>3.562945084754678</v>
      </c>
      <c r="M357" s="46">
        <f>IF(OR($A357="",$B357="",$C357=""),"",'OddsRatio_working_3-way'!J356)</f>
        <v>2.6431785019193295</v>
      </c>
      <c r="N357" s="47">
        <f t="shared" si="93"/>
        <v>34.096867303974783</v>
      </c>
      <c r="O357" s="48">
        <f t="shared" si="94"/>
        <v>28.120117575404496</v>
      </c>
      <c r="P357" s="48">
        <f t="shared" si="95"/>
        <v>37.783015120620711</v>
      </c>
      <c r="Q357" t="s">
        <v>51</v>
      </c>
      <c r="R357" t="s">
        <v>102</v>
      </c>
      <c r="S357" t="s">
        <v>496</v>
      </c>
      <c r="T357" s="50">
        <v>100</v>
      </c>
      <c r="U357" s="50">
        <f t="shared" si="96"/>
        <v>65.156794425087099</v>
      </c>
      <c r="V357" s="50">
        <f t="shared" si="97"/>
        <v>71.264367816091948</v>
      </c>
      <c r="W357" s="50">
        <f t="shared" si="98"/>
        <v>61.389961389961393</v>
      </c>
      <c r="X357" s="50">
        <f t="shared" si="99"/>
        <v>67.345670793946653</v>
      </c>
      <c r="Y357" s="50">
        <f t="shared" si="100"/>
        <v>73.453244184951501</v>
      </c>
      <c r="Z357" s="50">
        <f t="shared" si="101"/>
        <v>63.578837758820939</v>
      </c>
      <c r="AA357" s="50">
        <f t="shared" si="102"/>
        <v>-2.1888763688595532</v>
      </c>
      <c r="AB357" s="50">
        <f t="shared" si="103"/>
        <v>-2.1888763688595532</v>
      </c>
      <c r="AC357" s="50">
        <f t="shared" si="104"/>
        <v>-2.1888763688595461</v>
      </c>
      <c r="AF357">
        <v>1.66</v>
      </c>
      <c r="AG357">
        <v>2.34</v>
      </c>
      <c r="AH357" s="57" t="s">
        <v>424</v>
      </c>
      <c r="AJ357" t="s">
        <v>310</v>
      </c>
    </row>
    <row r="358" spans="1:36" ht="15" x14ac:dyDescent="0.25">
      <c r="A358">
        <v>1.65</v>
      </c>
      <c r="B358">
        <v>3.64</v>
      </c>
      <c r="C358">
        <v>6.63</v>
      </c>
      <c r="D358" s="43">
        <f t="shared" si="92"/>
        <v>3.1615443380149211E-2</v>
      </c>
      <c r="E358" s="44">
        <f>IF(OR($A358="",$B358="",$C358=""),"",A358*'MPTO_working_3-way'!$I357)</f>
        <v>1.702165481577246</v>
      </c>
      <c r="F358" s="45">
        <f>IF(OR($A358="",$B358="",$C358=""),"",B358*'MPTO_working_3-way'!$I357)</f>
        <v>3.7550802139037431</v>
      </c>
      <c r="G358" s="46">
        <f>IF(OR($A358="",$B358="",$C358=""),"",C358*'MPTO_working_3-way'!$I357)</f>
        <v>6.8396103896103888</v>
      </c>
      <c r="H358" s="44">
        <f>IF(OR($A358="",$B358="",$C358=""),"",'MPTO_working_3-way'!E357)</f>
        <v>1.6791987369252019</v>
      </c>
      <c r="I358" s="45">
        <f>IF(OR($A358="",$B358="",$C358=""),"",'MPTO_working_3-way'!F357)</f>
        <v>3.7852005635055974</v>
      </c>
      <c r="J358" s="46">
        <f>IF(OR($A358="",$B358="",$C358=""),"",'MPTO_working_3-way'!G357)</f>
        <v>7.1280368612119513</v>
      </c>
      <c r="K358" s="44">
        <f>IF(OR($A358="",$B358="",$C358=""),"",'OddsRatio_working_3-way'!H357)</f>
        <v>1.687585780530177</v>
      </c>
      <c r="L358" s="45">
        <f>IF(OR($A358="",$B358="",$C358=""),"",'OddsRatio_working_3-way'!I357)</f>
        <v>3.7926560932302587</v>
      </c>
      <c r="M358" s="46">
        <f>IF(OR($A358="",$B358="",$C358=""),"",'OddsRatio_working_3-way'!J357)</f>
        <v>6.9555506836690739</v>
      </c>
      <c r="N358" s="47">
        <f t="shared" si="93"/>
        <v>58.748694578942384</v>
      </c>
      <c r="O358" s="48">
        <f t="shared" si="94"/>
        <v>26.630589575619485</v>
      </c>
      <c r="P358" s="48">
        <f t="shared" si="95"/>
        <v>14.620715845438149</v>
      </c>
      <c r="Q358" t="s">
        <v>446</v>
      </c>
      <c r="R358" t="s">
        <v>447</v>
      </c>
      <c r="S358" t="s">
        <v>496</v>
      </c>
      <c r="T358" s="50">
        <v>100</v>
      </c>
      <c r="U358" s="50">
        <f t="shared" si="96"/>
        <v>39.393939393939398</v>
      </c>
      <c r="V358" s="50">
        <f t="shared" si="97"/>
        <v>72.527472527472526</v>
      </c>
      <c r="W358" s="50">
        <f t="shared" si="98"/>
        <v>84.917043740573149</v>
      </c>
      <c r="X358" s="50">
        <f t="shared" si="99"/>
        <v>42.555483731954311</v>
      </c>
      <c r="Y358" s="50">
        <f t="shared" si="100"/>
        <v>75.68901686548746</v>
      </c>
      <c r="Z358" s="50">
        <f t="shared" si="101"/>
        <v>88.078588078588083</v>
      </c>
      <c r="AA358" s="50">
        <f t="shared" si="102"/>
        <v>-3.1615443380149131</v>
      </c>
      <c r="AB358" s="50">
        <f t="shared" si="103"/>
        <v>-3.1615443380149344</v>
      </c>
      <c r="AC358" s="50">
        <f t="shared" si="104"/>
        <v>-3.1615443380149344</v>
      </c>
      <c r="AF358">
        <v>2.2400000000000002</v>
      </c>
      <c r="AG358">
        <v>1.7</v>
      </c>
      <c r="AH358" s="57" t="s">
        <v>429</v>
      </c>
      <c r="AJ358" t="s">
        <v>311</v>
      </c>
    </row>
    <row r="359" spans="1:36" s="50" customFormat="1" ht="15" x14ac:dyDescent="0.25">
      <c r="A359">
        <v>2.6</v>
      </c>
      <c r="B359">
        <v>3.05</v>
      </c>
      <c r="C359">
        <v>3.17</v>
      </c>
      <c r="D359" s="43">
        <f t="shared" si="92"/>
        <v>2.7941650323612288E-2</v>
      </c>
      <c r="E359" s="44">
        <f>IF(OR($A359="",$B359="",$C359=""),"",A359*'MPTO_working_3-way'!$I358)</f>
        <v>2.672648290841392</v>
      </c>
      <c r="F359" s="45">
        <f>IF(OR($A359="",$B359="",$C359=""),"",B359*'MPTO_working_3-way'!$I358)</f>
        <v>3.1352220334870173</v>
      </c>
      <c r="G359" s="46">
        <f>IF(OR($A359="",$B359="",$C359=""),"",C359*'MPTO_working_3-way'!$I358)</f>
        <v>3.2585750315258508</v>
      </c>
      <c r="H359" s="44">
        <f>IF(OR($A359="",$B359="",$C359=""),"",'MPTO_working_3-way'!E358)</f>
        <v>2.6645243807215464</v>
      </c>
      <c r="I359" s="45">
        <f>IF(OR($A359="",$B359="",$C359=""),"",'MPTO_working_3-way'!F358)</f>
        <v>3.1391756439501148</v>
      </c>
      <c r="J359" s="46">
        <f>IF(OR($A359="",$B359="",$C359=""),"",'MPTO_working_3-way'!G358)</f>
        <v>3.2664417262946341</v>
      </c>
      <c r="K359" s="44">
        <f>IF(OR($A359="",$B359="",$C359=""),"",'OddsRatio_working_3-way'!H358)</f>
        <v>2.6682889982571729</v>
      </c>
      <c r="L359" s="45">
        <f>IF(OR($A359="",$B359="",$C359=""),"",'OddsRatio_working_3-way'!I358)</f>
        <v>3.1374952790170019</v>
      </c>
      <c r="M359" s="46">
        <f>IF(OR($A359="",$B359="",$C359=""),"",'OddsRatio_working_3-way'!J358)</f>
        <v>3.2626169538862912</v>
      </c>
      <c r="N359" s="47">
        <f t="shared" si="93"/>
        <v>37.416071670439813</v>
      </c>
      <c r="O359" s="48">
        <f t="shared" si="94"/>
        <v>31.895667653489678</v>
      </c>
      <c r="P359" s="48">
        <f t="shared" si="95"/>
        <v>30.688260676070513</v>
      </c>
      <c r="Q359" t="s">
        <v>448</v>
      </c>
      <c r="R359" t="s">
        <v>449</v>
      </c>
      <c r="S359" t="s">
        <v>496</v>
      </c>
      <c r="T359" s="50">
        <v>100</v>
      </c>
      <c r="U359" s="50">
        <f t="shared" si="96"/>
        <v>61.538461538461533</v>
      </c>
      <c r="V359" s="50">
        <f t="shared" si="97"/>
        <v>67.21311475409837</v>
      </c>
      <c r="W359" s="50">
        <f t="shared" si="98"/>
        <v>68.454258675078862</v>
      </c>
      <c r="X359" s="50">
        <f t="shared" si="99"/>
        <v>64.332626570822768</v>
      </c>
      <c r="Y359" s="50">
        <f t="shared" si="100"/>
        <v>70.007279786459591</v>
      </c>
      <c r="Z359" s="50">
        <f t="shared" si="101"/>
        <v>71.248423707440097</v>
      </c>
      <c r="AA359" s="50">
        <f t="shared" si="102"/>
        <v>-2.794165032361235</v>
      </c>
      <c r="AB359" s="50">
        <f t="shared" si="103"/>
        <v>-2.7941650323612208</v>
      </c>
      <c r="AC359" s="50">
        <f t="shared" si="104"/>
        <v>-2.794165032361235</v>
      </c>
      <c r="AD359" s="51"/>
      <c r="AE359" s="51"/>
      <c r="AF359">
        <v>2.29</v>
      </c>
      <c r="AG359">
        <v>1.67</v>
      </c>
      <c r="AH359" s="57" t="s">
        <v>419</v>
      </c>
      <c r="AI359" s="51"/>
      <c r="AJ359" t="s">
        <v>311</v>
      </c>
    </row>
    <row r="360" spans="1:36" ht="15" x14ac:dyDescent="0.25">
      <c r="A360">
        <v>1.53</v>
      </c>
      <c r="B360">
        <v>4.1399999999999997</v>
      </c>
      <c r="C360">
        <v>7.31</v>
      </c>
      <c r="D360" s="43">
        <f t="shared" si="92"/>
        <v>3.1939570570391984E-2</v>
      </c>
      <c r="E360" s="44">
        <f>IF(OR($A360="",$B360="",$C360=""),"",A360*'MPTO_working_3-way'!$I359)</f>
        <v>1.5788675429726997</v>
      </c>
      <c r="F360" s="45">
        <f>IF(OR($A360="",$B360="",$C360=""),"",B360*'MPTO_working_3-way'!$I359)</f>
        <v>4.2722298221614228</v>
      </c>
      <c r="G360" s="46">
        <f>IF(OR($A360="",$B360="",$C360=""),"",C360*'MPTO_working_3-way'!$I359)</f>
        <v>7.5434782608695654</v>
      </c>
      <c r="H360" s="44">
        <f>IF(OR($A360="",$B360="",$C360=""),"",'MPTO_working_3-way'!E359)</f>
        <v>1.5553351355240572</v>
      </c>
      <c r="I360" s="45">
        <f>IF(OR($A360="",$B360="",$C360=""),"",'MPTO_working_3-way'!F359)</f>
        <v>4.3308909814247682</v>
      </c>
      <c r="J360" s="46">
        <f>IF(OR($A360="",$B360="",$C360=""),"",'MPTO_working_3-way'!G359)</f>
        <v>7.9269212635549273</v>
      </c>
      <c r="K360" s="44">
        <f>IF(OR($A360="",$B360="",$C360=""),"",'OddsRatio_working_3-way'!H359)</f>
        <v>1.5632920632393117</v>
      </c>
      <c r="L360" s="45">
        <f>IF(OR($A360="",$B360="",$C360=""),"",'OddsRatio_working_3-way'!I359)</f>
        <v>4.337239770889509</v>
      </c>
      <c r="M360" s="46">
        <f>IF(OR($A360="",$B360="",$C360=""),"",'OddsRatio_working_3-way'!J359)</f>
        <v>7.7063639981887908</v>
      </c>
      <c r="N360" s="47">
        <f t="shared" si="93"/>
        <v>63.33653538264489</v>
      </c>
      <c r="O360" s="48">
        <f t="shared" si="94"/>
        <v>23.406980467499199</v>
      </c>
      <c r="P360" s="48">
        <f t="shared" si="95"/>
        <v>13.256484149855908</v>
      </c>
      <c r="Q360" t="s">
        <v>172</v>
      </c>
      <c r="R360" t="s">
        <v>144</v>
      </c>
      <c r="S360" t="s">
        <v>496</v>
      </c>
      <c r="T360" s="50">
        <v>100</v>
      </c>
      <c r="U360" s="50">
        <f t="shared" si="96"/>
        <v>34.640522875816991</v>
      </c>
      <c r="V360" s="50">
        <f t="shared" si="97"/>
        <v>75.845410628019309</v>
      </c>
      <c r="W360" s="50">
        <f t="shared" si="98"/>
        <v>86.320109439124479</v>
      </c>
      <c r="X360" s="50">
        <f t="shared" si="99"/>
        <v>37.83447993285619</v>
      </c>
      <c r="Y360" s="50">
        <f t="shared" si="100"/>
        <v>79.039367685058522</v>
      </c>
      <c r="Z360" s="50">
        <f t="shared" si="101"/>
        <v>89.514066496163693</v>
      </c>
      <c r="AA360" s="50">
        <f t="shared" si="102"/>
        <v>-3.1939570570391993</v>
      </c>
      <c r="AB360" s="50">
        <f t="shared" si="103"/>
        <v>-3.1939570570392135</v>
      </c>
      <c r="AC360" s="50">
        <f t="shared" si="104"/>
        <v>-3.1939570570392135</v>
      </c>
      <c r="AF360">
        <v>2.04</v>
      </c>
      <c r="AG360">
        <v>1.85</v>
      </c>
      <c r="AH360" s="57" t="s">
        <v>421</v>
      </c>
      <c r="AJ360" t="s">
        <v>313</v>
      </c>
    </row>
    <row r="361" spans="1:36" ht="15" x14ac:dyDescent="0.25">
      <c r="A361">
        <v>2.2999999999999998</v>
      </c>
      <c r="B361">
        <v>3.48</v>
      </c>
      <c r="C361">
        <v>3.26</v>
      </c>
      <c r="D361" s="43">
        <f t="shared" si="92"/>
        <v>2.8887396792401265E-2</v>
      </c>
      <c r="E361" s="44">
        <f>IF(OR($A361="",$B361="",$C361=""),"",A361*'MPTO_working_3-way'!$I360)</f>
        <v>2.3664410126225226</v>
      </c>
      <c r="F361" s="45">
        <f>IF(OR($A361="",$B361="",$C361=""),"",B361*'MPTO_working_3-way'!$I360)</f>
        <v>3.5805281408375564</v>
      </c>
      <c r="G361" s="46">
        <f>IF(OR($A361="",$B361="",$C361=""),"",C361*'MPTO_working_3-way'!$I360)</f>
        <v>3.3541729135432279</v>
      </c>
      <c r="H361" s="44">
        <f>IF(OR($A361="",$B361="",$C361=""),"",'MPTO_working_3-way'!E360)</f>
        <v>2.3520917866964091</v>
      </c>
      <c r="I361" s="45">
        <f>IF(OR($A361="",$B361="",$C361=""),"",'MPTO_working_3-way'!F360)</f>
        <v>3.6006557425309009</v>
      </c>
      <c r="J361" s="46">
        <f>IF(OR($A361="",$B361="",$C361=""),"",'MPTO_working_3-way'!G360)</f>
        <v>3.3656510552819126</v>
      </c>
      <c r="K361" s="44">
        <f>IF(OR($A361="",$B361="",$C361=""),"",'OddsRatio_working_3-way'!H360)</f>
        <v>2.3582804747984234</v>
      </c>
      <c r="L361" s="45">
        <f>IF(OR($A361="",$B361="",$C361=""),"",'OddsRatio_working_3-way'!I360)</f>
        <v>3.5911812134616077</v>
      </c>
      <c r="M361" s="46">
        <f>IF(OR($A361="",$B361="",$C361=""),"",'OddsRatio_working_3-way'!J360)</f>
        <v>3.3613183638803363</v>
      </c>
      <c r="N361" s="47">
        <f t="shared" si="93"/>
        <v>42.257550248074267</v>
      </c>
      <c r="O361" s="48">
        <f t="shared" si="94"/>
        <v>27.928840681198508</v>
      </c>
      <c r="P361" s="48">
        <f t="shared" si="95"/>
        <v>29.813609070727242</v>
      </c>
      <c r="Q361" t="s">
        <v>147</v>
      </c>
      <c r="R361" t="s">
        <v>149</v>
      </c>
      <c r="S361" t="s">
        <v>496</v>
      </c>
      <c r="T361" s="50">
        <v>100</v>
      </c>
      <c r="U361" s="50">
        <f t="shared" si="96"/>
        <v>56.521739130434774</v>
      </c>
      <c r="V361" s="50">
        <f t="shared" si="97"/>
        <v>71.264367816091948</v>
      </c>
      <c r="W361" s="50">
        <f t="shared" si="98"/>
        <v>69.325153374233125</v>
      </c>
      <c r="X361" s="50">
        <f t="shared" si="99"/>
        <v>59.410478809674913</v>
      </c>
      <c r="Y361" s="50">
        <f t="shared" si="100"/>
        <v>74.153107495332094</v>
      </c>
      <c r="Z361" s="50">
        <f t="shared" si="101"/>
        <v>72.213893053473271</v>
      </c>
      <c r="AA361" s="50">
        <f t="shared" si="102"/>
        <v>-2.888739679240139</v>
      </c>
      <c r="AB361" s="50">
        <f t="shared" si="103"/>
        <v>-2.8887396792401461</v>
      </c>
      <c r="AC361" s="50">
        <f t="shared" si="104"/>
        <v>-2.8887396792401461</v>
      </c>
      <c r="AF361">
        <v>1.85</v>
      </c>
      <c r="AG361">
        <v>2.0499999999999998</v>
      </c>
      <c r="AH361" s="57" t="s">
        <v>421</v>
      </c>
      <c r="AJ361" t="s">
        <v>313</v>
      </c>
    </row>
    <row r="362" spans="1:36" ht="15" x14ac:dyDescent="0.25">
      <c r="A362">
        <v>3.51</v>
      </c>
      <c r="B362">
        <v>3.55</v>
      </c>
      <c r="C362">
        <v>2.14</v>
      </c>
      <c r="D362" s="43">
        <f t="shared" si="92"/>
        <v>3.3880145371523618E-2</v>
      </c>
      <c r="E362" s="44">
        <f>IF(OR($A362="",$B362="",$C362=""),"",A362*'MPTO_working_3-way'!$I361)</f>
        <v>3.6289193102540476</v>
      </c>
      <c r="F362" s="45">
        <f>IF(OR($A362="",$B362="",$C362=""),"",B362*'MPTO_working_3-way'!$I361)</f>
        <v>3.6702745160689085</v>
      </c>
      <c r="G362" s="46">
        <f>IF(OR($A362="",$B362="",$C362=""),"",C362*'MPTO_working_3-way'!$I361)</f>
        <v>2.2125035110950608</v>
      </c>
      <c r="H362" s="44">
        <f>IF(OR($A362="",$B362="",$C362=""),"",'MPTO_working_3-way'!E361)</f>
        <v>3.6548785452199581</v>
      </c>
      <c r="I362" s="45">
        <f>IF(OR($A362="",$B362="",$C362=""),"",'MPTO_working_3-way'!F361)</f>
        <v>3.6982691785821769</v>
      </c>
      <c r="J362" s="46">
        <f>IF(OR($A362="",$B362="",$C362=""),"",'MPTO_working_3-way'!G361)</f>
        <v>2.1930000682601904</v>
      </c>
      <c r="K362" s="44">
        <f>IF(OR($A362="",$B362="",$C362=""),"",'OddsRatio_working_3-way'!H361)</f>
        <v>3.6443209774870606</v>
      </c>
      <c r="L362" s="45">
        <f>IF(OR($A362="",$B362="",$C362=""),"",'OddsRatio_working_3-way'!I361)</f>
        <v>3.6864615508334677</v>
      </c>
      <c r="M362" s="46">
        <f>IF(OR($A362="",$B362="",$C362=""),"",'OddsRatio_working_3-way'!J361)</f>
        <v>2.2010063403726097</v>
      </c>
      <c r="N362" s="47">
        <f t="shared" si="93"/>
        <v>27.556413204734319</v>
      </c>
      <c r="O362" s="48">
        <f t="shared" si="94"/>
        <v>27.245918408061261</v>
      </c>
      <c r="P362" s="48">
        <f t="shared" si="95"/>
        <v>45.197668387204416</v>
      </c>
      <c r="Q362" t="s">
        <v>450</v>
      </c>
      <c r="R362" t="s">
        <v>451</v>
      </c>
      <c r="S362" t="s">
        <v>496</v>
      </c>
      <c r="T362" s="50">
        <v>100</v>
      </c>
      <c r="U362" s="50">
        <f t="shared" si="96"/>
        <v>71.509971509971507</v>
      </c>
      <c r="V362" s="50">
        <f t="shared" si="97"/>
        <v>71.83098591549296</v>
      </c>
      <c r="W362" s="50">
        <f t="shared" si="98"/>
        <v>53.271028037383175</v>
      </c>
      <c r="X362" s="50">
        <f t="shared" si="99"/>
        <v>74.897986047123865</v>
      </c>
      <c r="Y362" s="50">
        <f t="shared" si="100"/>
        <v>75.219000452645318</v>
      </c>
      <c r="Z362" s="50">
        <f t="shared" si="101"/>
        <v>56.659042574535533</v>
      </c>
      <c r="AA362" s="50">
        <f t="shared" si="102"/>
        <v>-3.3880145371523582</v>
      </c>
      <c r="AB362" s="50">
        <f t="shared" si="103"/>
        <v>-3.3880145371523582</v>
      </c>
      <c r="AC362" s="50">
        <f t="shared" si="104"/>
        <v>-3.3880145371523582</v>
      </c>
      <c r="AF362">
        <v>1.89</v>
      </c>
      <c r="AG362">
        <v>1.98</v>
      </c>
      <c r="AH362" s="57" t="s">
        <v>419</v>
      </c>
      <c r="AJ362" t="s">
        <v>500</v>
      </c>
    </row>
    <row r="363" spans="1:36" ht="15" x14ac:dyDescent="0.25">
      <c r="A363">
        <v>3.09</v>
      </c>
      <c r="B363">
        <v>3.57</v>
      </c>
      <c r="C363">
        <v>2.3199999999999998</v>
      </c>
      <c r="D363" s="43">
        <f t="shared" si="92"/>
        <v>3.4771123045803654E-2</v>
      </c>
      <c r="E363" s="44">
        <f>IF(OR($A363="",$B363="",$C363=""),"",A363*'MPTO_working_3-way'!$I362)</f>
        <v>3.1974427702115333</v>
      </c>
      <c r="F363" s="45">
        <f>IF(OR($A363="",$B363="",$C363=""),"",B363*'MPTO_working_3-way'!$I362)</f>
        <v>3.6941329092735189</v>
      </c>
      <c r="G363" s="46">
        <f>IF(OR($A363="",$B363="",$C363=""),"",C363*'MPTO_working_3-way'!$I362)</f>
        <v>2.4006690054662645</v>
      </c>
      <c r="H363" s="44">
        <f>IF(OR($A363="",$B363="",$C363=""),"",'MPTO_working_3-way'!E362)</f>
        <v>3.2047766953526851</v>
      </c>
      <c r="I363" s="45">
        <f>IF(OR($A363="",$B363="",$C363=""),"",'MPTO_working_3-way'!F362)</f>
        <v>3.7240942165009843</v>
      </c>
      <c r="J363" s="46">
        <f>IF(OR($A363="",$B363="",$C363=""),"",'MPTO_working_3-way'!G362)</f>
        <v>2.3841078702730742</v>
      </c>
      <c r="K363" s="44">
        <f>IF(OR($A363="",$B363="",$C363=""),"",'OddsRatio_working_3-way'!H362)</f>
        <v>3.2029860370190111</v>
      </c>
      <c r="L363" s="45">
        <f>IF(OR($A363="",$B363="",$C363=""),"",'OddsRatio_working_3-way'!I362)</f>
        <v>3.7089349833200287</v>
      </c>
      <c r="M363" s="46">
        <f>IF(OR($A363="",$B363="",$C363=""),"",'OddsRatio_working_3-way'!J362)</f>
        <v>2.3913596023277965</v>
      </c>
      <c r="N363" s="47">
        <f t="shared" si="93"/>
        <v>31.274992919852728</v>
      </c>
      <c r="O363" s="48">
        <f t="shared" si="94"/>
        <v>27.069951854998582</v>
      </c>
      <c r="P363" s="48">
        <f t="shared" si="95"/>
        <v>41.655055225148679</v>
      </c>
      <c r="Q363" t="s">
        <v>64</v>
      </c>
      <c r="R363" t="s">
        <v>402</v>
      </c>
      <c r="S363" t="s">
        <v>496</v>
      </c>
      <c r="T363" s="50">
        <v>100</v>
      </c>
      <c r="U363" s="50">
        <f t="shared" si="96"/>
        <v>67.637540453074436</v>
      </c>
      <c r="V363" s="50">
        <f t="shared" si="97"/>
        <v>71.988795518207283</v>
      </c>
      <c r="W363" s="50">
        <f t="shared" si="98"/>
        <v>56.896551724137922</v>
      </c>
      <c r="X363" s="50">
        <f t="shared" si="99"/>
        <v>71.114652757654781</v>
      </c>
      <c r="Y363" s="50">
        <f t="shared" si="100"/>
        <v>75.465907822787642</v>
      </c>
      <c r="Z363" s="50">
        <f t="shared" si="101"/>
        <v>60.373664028718288</v>
      </c>
      <c r="AA363" s="50">
        <f t="shared" si="102"/>
        <v>-3.4771123045803449</v>
      </c>
      <c r="AB363" s="50">
        <f t="shared" si="103"/>
        <v>-3.4771123045803591</v>
      </c>
      <c r="AC363" s="50">
        <f t="shared" si="104"/>
        <v>-3.4771123045803662</v>
      </c>
      <c r="AF363">
        <v>1.74</v>
      </c>
      <c r="AG363">
        <v>2.16</v>
      </c>
      <c r="AH363" s="57" t="s">
        <v>422</v>
      </c>
      <c r="AJ363" t="s">
        <v>316</v>
      </c>
    </row>
    <row r="364" spans="1:36" ht="15" x14ac:dyDescent="0.25">
      <c r="A364">
        <v>2.2200000000000002</v>
      </c>
      <c r="B364">
        <v>3.6</v>
      </c>
      <c r="C364">
        <v>3.21</v>
      </c>
      <c r="D364" s="43">
        <f t="shared" si="92"/>
        <v>3.9754707979007042E-2</v>
      </c>
      <c r="E364" s="44">
        <f>IF(OR($A364="",$B364="",$C364=""),"",A364*'MPTO_working_3-way'!$I363)</f>
        <v>2.308255451713396</v>
      </c>
      <c r="F364" s="45">
        <f>IF(OR($A364="",$B364="",$C364=""),"",B364*'MPTO_working_3-way'!$I363)</f>
        <v>3.7431169487244254</v>
      </c>
      <c r="G364" s="46">
        <f>IF(OR($A364="",$B364="",$C364=""),"",C364*'MPTO_working_3-way'!$I363)</f>
        <v>3.3376126126126127</v>
      </c>
      <c r="H364" s="44">
        <f>IF(OR($A364="",$B364="",$C364=""),"",'MPTO_working_3-way'!E363)</f>
        <v>2.2872885617383676</v>
      </c>
      <c r="I364" s="45">
        <f>IF(OR($A364="",$B364="",$C364=""),"",'MPTO_working_3-way'!F363)</f>
        <v>3.7803437544207101</v>
      </c>
      <c r="J364" s="46">
        <f>IF(OR($A364="",$B364="",$C364=""),"",'MPTO_working_3-way'!G363)</f>
        <v>3.3526118525256008</v>
      </c>
      <c r="K364" s="44">
        <f>IF(OR($A364="",$B364="",$C364=""),"",'OddsRatio_working_3-way'!H363)</f>
        <v>2.2961464033905701</v>
      </c>
      <c r="L364" s="45">
        <f>IF(OR($A364="",$B364="",$C364=""),"",'OddsRatio_working_3-way'!I363)</f>
        <v>3.7622792203405577</v>
      </c>
      <c r="M364" s="46">
        <f>IF(OR($A364="",$B364="",$C364=""),"",'OddsRatio_working_3-way'!J363)</f>
        <v>3.347937337289475</v>
      </c>
      <c r="N364" s="47">
        <f t="shared" si="93"/>
        <v>43.322761319927118</v>
      </c>
      <c r="O364" s="48">
        <f t="shared" si="94"/>
        <v>26.715702813955055</v>
      </c>
      <c r="P364" s="48">
        <f t="shared" si="95"/>
        <v>29.961535866117821</v>
      </c>
      <c r="Q364" t="s">
        <v>333</v>
      </c>
      <c r="R364" t="s">
        <v>331</v>
      </c>
      <c r="S364" t="s">
        <v>497</v>
      </c>
      <c r="T364" s="50">
        <v>100</v>
      </c>
      <c r="U364" s="50">
        <f t="shared" si="96"/>
        <v>54.954954954954964</v>
      </c>
      <c r="V364" s="50">
        <f t="shared" si="97"/>
        <v>72.222222222222229</v>
      </c>
      <c r="W364" s="50">
        <f t="shared" si="98"/>
        <v>68.847352024922117</v>
      </c>
      <c r="X364" s="50">
        <f t="shared" si="99"/>
        <v>58.930425752855655</v>
      </c>
      <c r="Y364" s="50">
        <f t="shared" si="100"/>
        <v>76.197693020122912</v>
      </c>
      <c r="Z364" s="50">
        <f t="shared" si="101"/>
        <v>72.822822822822815</v>
      </c>
      <c r="AA364" s="50">
        <f t="shared" si="102"/>
        <v>-3.9754707979006909</v>
      </c>
      <c r="AB364" s="50">
        <f t="shared" si="103"/>
        <v>-3.9754707979006838</v>
      </c>
      <c r="AC364" s="50">
        <f t="shared" si="104"/>
        <v>-3.975470797900698</v>
      </c>
      <c r="AF364">
        <v>1.85</v>
      </c>
      <c r="AG364">
        <v>2.0099999999999998</v>
      </c>
      <c r="AH364" s="57" t="s">
        <v>429</v>
      </c>
      <c r="AJ364" t="s">
        <v>413</v>
      </c>
    </row>
    <row r="365" spans="1:36" ht="15" x14ac:dyDescent="0.25">
      <c r="A365">
        <v>4.5</v>
      </c>
      <c r="B365">
        <v>4.01</v>
      </c>
      <c r="C365">
        <v>1.75</v>
      </c>
      <c r="D365" s="43">
        <f t="shared" si="92"/>
        <v>4.3027352254284779E-2</v>
      </c>
      <c r="E365" s="44">
        <f>IF(OR($A365="",$B365="",$C365=""),"",A365*'MPTO_working_3-way'!$I364)</f>
        <v>4.6936230851442815</v>
      </c>
      <c r="F365" s="45">
        <f>IF(OR($A365="",$B365="",$C365=""),"",B365*'MPTO_working_3-way'!$I364)</f>
        <v>4.1825396825396819</v>
      </c>
      <c r="G365" s="46">
        <f>IF(OR($A365="",$B365="",$C365=""),"",C365*'MPTO_working_3-way'!$I364)</f>
        <v>1.8252978664449984</v>
      </c>
      <c r="H365" s="44">
        <f>IF(OR($A365="",$B365="",$C365=""),"",'MPTO_working_3-way'!E364)</f>
        <v>4.8104728657569016</v>
      </c>
      <c r="I365" s="45">
        <f>IF(OR($A365="",$B365="",$C365=""),"",'MPTO_working_3-way'!F364)</f>
        <v>4.2547016224105985</v>
      </c>
      <c r="J365" s="46">
        <f>IF(OR($A365="",$B365="",$C365=""),"",'MPTO_working_3-way'!G364)</f>
        <v>1.7950545936856066</v>
      </c>
      <c r="K365" s="44">
        <f>IF(OR($A365="",$B365="",$C365=""),"",'OddsRatio_working_3-way'!H364)</f>
        <v>4.7605518572282222</v>
      </c>
      <c r="L365" s="45">
        <f>IF(OR($A365="",$B365="",$C365=""),"",'OddsRatio_working_3-way'!I364)</f>
        <v>4.2340745972162708</v>
      </c>
      <c r="M365" s="46">
        <f>IF(OR($A365="",$B365="",$C365=""),"",'OddsRatio_working_3-way'!J364)</f>
        <v>1.8058325408346192</v>
      </c>
      <c r="N365" s="47">
        <f t="shared" si="93"/>
        <v>21.305502846299813</v>
      </c>
      <c r="O365" s="48">
        <f t="shared" si="94"/>
        <v>23.908918406072111</v>
      </c>
      <c r="P365" s="48">
        <f t="shared" si="95"/>
        <v>54.785578747628094</v>
      </c>
      <c r="Q365" t="s">
        <v>328</v>
      </c>
      <c r="R365" t="s">
        <v>332</v>
      </c>
      <c r="S365" t="s">
        <v>497</v>
      </c>
      <c r="T365" s="50">
        <v>100</v>
      </c>
      <c r="U365" s="50">
        <f t="shared" si="96"/>
        <v>77.777777777777771</v>
      </c>
      <c r="V365" s="50">
        <f t="shared" si="97"/>
        <v>75.062344139650875</v>
      </c>
      <c r="W365" s="50">
        <f t="shared" si="98"/>
        <v>42.857142857142854</v>
      </c>
      <c r="X365" s="50">
        <f t="shared" si="99"/>
        <v>82.080513003206264</v>
      </c>
      <c r="Y365" s="50">
        <f t="shared" si="100"/>
        <v>79.365079365079367</v>
      </c>
      <c r="Z365" s="50">
        <f t="shared" si="101"/>
        <v>47.159878082571346</v>
      </c>
      <c r="AA365" s="50">
        <f t="shared" si="102"/>
        <v>-4.3027352254284921</v>
      </c>
      <c r="AB365" s="50">
        <f t="shared" si="103"/>
        <v>-4.3027352254284921</v>
      </c>
      <c r="AC365" s="50">
        <f t="shared" si="104"/>
        <v>-4.3027352254284921</v>
      </c>
      <c r="AF365">
        <v>1.87</v>
      </c>
      <c r="AG365">
        <v>1.98</v>
      </c>
      <c r="AH365" s="57" t="s">
        <v>423</v>
      </c>
      <c r="AJ365" t="s">
        <v>413</v>
      </c>
    </row>
    <row r="366" spans="1:36" ht="15" x14ac:dyDescent="0.25">
      <c r="A366">
        <v>2.73</v>
      </c>
      <c r="B366">
        <v>3.79</v>
      </c>
      <c r="C366">
        <v>2.4500000000000002</v>
      </c>
      <c r="D366" s="43">
        <f t="shared" si="92"/>
        <v>3.8315874350552059E-2</v>
      </c>
      <c r="E366" s="44">
        <f>IF(OR($A366="",$B366="",$C366=""),"",A366*'MPTO_working_3-way'!$I365)</f>
        <v>2.834602336977007</v>
      </c>
      <c r="F366" s="45">
        <f>IF(OR($A366="",$B366="",$C366=""),"",B366*'MPTO_working_3-way'!$I365)</f>
        <v>3.9352171637885922</v>
      </c>
      <c r="G366" s="46">
        <f>IF(OR($A366="",$B366="",$C366=""),"",C366*'MPTO_working_3-way'!$I365)</f>
        <v>2.5438738921588526</v>
      </c>
      <c r="H366" s="44">
        <f>IF(OR($A366="",$B366="",$C366=""),"",'MPTO_working_3-way'!E365)</f>
        <v>2.8286269981474947</v>
      </c>
      <c r="I366" s="45">
        <f>IF(OR($A366="",$B366="",$C366=""),"",'MPTO_working_3-way'!F365)</f>
        <v>3.9827898135639512</v>
      </c>
      <c r="J366" s="46">
        <f>IF(OR($A366="",$B366="",$C366=""),"",'MPTO_working_3-way'!G365)</f>
        <v>2.5291400741931467</v>
      </c>
      <c r="K366" s="44">
        <f>IF(OR($A366="",$B366="",$C366=""),"",'OddsRatio_working_3-way'!H365)</f>
        <v>2.8330749197099907</v>
      </c>
      <c r="L366" s="45">
        <f>IF(OR($A366="",$B366="",$C366=""),"",'OddsRatio_working_3-way'!I365)</f>
        <v>3.9562306508617766</v>
      </c>
      <c r="M366" s="46">
        <f>IF(OR($A366="",$B366="",$C366=""),"",'OddsRatio_working_3-way'!J365)</f>
        <v>2.5363922737453684</v>
      </c>
      <c r="N366" s="47">
        <f t="shared" si="93"/>
        <v>35.278317066035484</v>
      </c>
      <c r="O366" s="48">
        <f t="shared" si="94"/>
        <v>25.411558203239277</v>
      </c>
      <c r="P366" s="48">
        <f t="shared" si="95"/>
        <v>39.310124730725242</v>
      </c>
      <c r="Q366" t="s">
        <v>404</v>
      </c>
      <c r="R366" t="s">
        <v>327</v>
      </c>
      <c r="S366" t="s">
        <v>497</v>
      </c>
      <c r="T366" s="50">
        <v>100</v>
      </c>
      <c r="U366" s="50">
        <f t="shared" si="96"/>
        <v>63.369963369963365</v>
      </c>
      <c r="V366" s="50">
        <f t="shared" si="97"/>
        <v>73.614775725593674</v>
      </c>
      <c r="W366" s="50">
        <f t="shared" si="98"/>
        <v>59.183673469387763</v>
      </c>
      <c r="X366" s="50">
        <f t="shared" si="99"/>
        <v>67.20155080501857</v>
      </c>
      <c r="Y366" s="50">
        <f t="shared" si="100"/>
        <v>77.446363160648872</v>
      </c>
      <c r="Z366" s="50">
        <f t="shared" si="101"/>
        <v>63.015260904442961</v>
      </c>
      <c r="AA366" s="50">
        <f t="shared" si="102"/>
        <v>-3.831587435055205</v>
      </c>
      <c r="AB366" s="50">
        <f t="shared" si="103"/>
        <v>-3.8315874350551979</v>
      </c>
      <c r="AC366" s="50">
        <f t="shared" si="104"/>
        <v>-3.8315874350551979</v>
      </c>
      <c r="AF366">
        <v>1.74</v>
      </c>
      <c r="AG366">
        <v>2.15</v>
      </c>
      <c r="AH366" s="57" t="s">
        <v>501</v>
      </c>
      <c r="AJ366" t="s">
        <v>413</v>
      </c>
    </row>
    <row r="367" spans="1:36" ht="15" x14ac:dyDescent="0.25">
      <c r="A367">
        <v>2.13</v>
      </c>
      <c r="B367">
        <v>3.87</v>
      </c>
      <c r="C367">
        <v>3.21</v>
      </c>
      <c r="D367" s="43">
        <f t="shared" si="92"/>
        <v>3.9407980642433671E-2</v>
      </c>
      <c r="E367" s="44">
        <f>IF(OR($A367="",$B367="",$C367=""),"",A367*'MPTO_working_3-way'!$I366)</f>
        <v>2.2139389987683837</v>
      </c>
      <c r="F367" s="45">
        <f>IF(OR($A367="",$B367="",$C367=""),"",B367*'MPTO_working_3-way'!$I366)</f>
        <v>4.0225088850862187</v>
      </c>
      <c r="G367" s="46">
        <f>IF(OR($A367="",$B367="",$C367=""),"",C367*'MPTO_working_3-way'!$I366)</f>
        <v>3.3364996178622119</v>
      </c>
      <c r="H367" s="44">
        <f>IF(OR($A367="",$B367="",$C367=""),"",'MPTO_working_3-way'!E366)</f>
        <v>2.1913121835589666</v>
      </c>
      <c r="I367" s="45">
        <f>IF(OR($A367="",$B367="",$C367=""),"",'MPTO_working_3-way'!F366)</f>
        <v>4.0772734774104942</v>
      </c>
      <c r="J367" s="46">
        <f>IF(OR($A367="",$B367="",$C367=""),"",'MPTO_working_3-way'!G366)</f>
        <v>3.3513132832213515</v>
      </c>
      <c r="K367" s="44">
        <f>IF(OR($A367="",$B367="",$C367=""),"",'OddsRatio_working_3-way'!H366)</f>
        <v>2.200704653115507</v>
      </c>
      <c r="L367" s="45">
        <f>IF(OR($A367="",$B367="",$C367=""),"",'OddsRatio_working_3-way'!I366)</f>
        <v>4.0495773048154904</v>
      </c>
      <c r="M367" s="46">
        <f>IF(OR($A367="",$B367="",$C367=""),"",'OddsRatio_working_3-way'!J366)</f>
        <v>3.348280781756876</v>
      </c>
      <c r="N367" s="47">
        <f t="shared" si="93"/>
        <v>45.168362839098137</v>
      </c>
      <c r="O367" s="48">
        <f t="shared" si="94"/>
        <v>24.860106678883469</v>
      </c>
      <c r="P367" s="48">
        <f t="shared" si="95"/>
        <v>29.971530482018395</v>
      </c>
      <c r="Q367" t="s">
        <v>334</v>
      </c>
      <c r="R367" t="s">
        <v>376</v>
      </c>
      <c r="S367" t="s">
        <v>497</v>
      </c>
      <c r="T367" s="50">
        <v>100</v>
      </c>
      <c r="U367" s="50">
        <f t="shared" si="96"/>
        <v>53.051643192488264</v>
      </c>
      <c r="V367" s="50">
        <f t="shared" si="97"/>
        <v>74.160206718346245</v>
      </c>
      <c r="W367" s="50">
        <f t="shared" si="98"/>
        <v>68.847352024922117</v>
      </c>
      <c r="X367" s="50">
        <f t="shared" si="99"/>
        <v>56.992441256731617</v>
      </c>
      <c r="Y367" s="50">
        <f t="shared" si="100"/>
        <v>78.101004782589612</v>
      </c>
      <c r="Z367" s="50">
        <f t="shared" si="101"/>
        <v>72.788150089165484</v>
      </c>
      <c r="AA367" s="50">
        <f t="shared" si="102"/>
        <v>-3.9407980642433529</v>
      </c>
      <c r="AB367" s="50">
        <f t="shared" si="103"/>
        <v>-3.9407980642433671</v>
      </c>
      <c r="AC367" s="50">
        <f t="shared" si="104"/>
        <v>-3.9407980642433671</v>
      </c>
      <c r="AF367">
        <v>1.77</v>
      </c>
      <c r="AG367">
        <v>2.09</v>
      </c>
      <c r="AH367" s="57" t="s">
        <v>431</v>
      </c>
      <c r="AJ367" t="s">
        <v>413</v>
      </c>
    </row>
    <row r="368" spans="1:36" ht="15" x14ac:dyDescent="0.25">
      <c r="A368">
        <v>1.21</v>
      </c>
      <c r="B368">
        <v>7.33</v>
      </c>
      <c r="C368">
        <v>14.46</v>
      </c>
      <c r="D368" s="43">
        <f t="shared" si="92"/>
        <v>3.2028222236246906E-2</v>
      </c>
      <c r="E368" s="44">
        <f>IF(OR($A368="",$B368="",$C368=""),"",A368*'MPTO_working_3-way'!$I367)</f>
        <v>1.2487541489058587</v>
      </c>
      <c r="F368" s="45">
        <f>IF(OR($A368="",$B368="",$C368=""),"",B368*'MPTO_working_3-way'!$I367)</f>
        <v>7.5647668689916898</v>
      </c>
      <c r="G368" s="46">
        <f>IF(OR($A368="",$B368="",$C368=""),"",C368*'MPTO_working_3-way'!$I367)</f>
        <v>14.923128093536132</v>
      </c>
      <c r="H368" s="44">
        <f>IF(OR($A368="",$B368="",$C368=""),"",'MPTO_working_3-way'!E367)</f>
        <v>1.225835402575157</v>
      </c>
      <c r="I368" s="45">
        <f>IF(OR($A368="",$B368="",$C368=""),"",'MPTO_working_3-way'!F367)</f>
        <v>7.9523132257501929</v>
      </c>
      <c r="J368" s="46">
        <f>IF(OR($A368="",$B368="",$C368=""),"",'MPTO_working_3-way'!G367)</f>
        <v>17.099799122481954</v>
      </c>
      <c r="K368" s="44">
        <f>IF(OR($A368="",$B368="",$C368=""),"",'OddsRatio_working_3-way'!H367)</f>
        <v>1.2318608097709698</v>
      </c>
      <c r="L368" s="45">
        <f>IF(OR($A368="",$B368="",$C368=""),"",'OddsRatio_working_3-way'!I367)</f>
        <v>7.9889472659535112</v>
      </c>
      <c r="M368" s="46">
        <f>IF(OR($A368="",$B368="",$C368=""),"",'OddsRatio_working_3-way'!J367)</f>
        <v>15.861173807225004</v>
      </c>
      <c r="N368" s="47">
        <f t="shared" si="93"/>
        <v>80.07981401913149</v>
      </c>
      <c r="O368" s="48">
        <f t="shared" si="94"/>
        <v>13.21917803044326</v>
      </c>
      <c r="P368" s="48">
        <f t="shared" si="95"/>
        <v>6.7010079504252484</v>
      </c>
      <c r="Q368" t="s">
        <v>346</v>
      </c>
      <c r="R368" t="s">
        <v>339</v>
      </c>
      <c r="S368" t="s">
        <v>497</v>
      </c>
      <c r="T368" s="50">
        <v>100</v>
      </c>
      <c r="U368" s="50">
        <f t="shared" si="96"/>
        <v>17.355371900826448</v>
      </c>
      <c r="V368" s="50">
        <f t="shared" si="97"/>
        <v>86.357435197817196</v>
      </c>
      <c r="W368" s="50">
        <f t="shared" si="98"/>
        <v>93.084370677731656</v>
      </c>
      <c r="X368" s="50">
        <f t="shared" si="99"/>
        <v>20.558194124451134</v>
      </c>
      <c r="Y368" s="50">
        <f t="shared" si="100"/>
        <v>89.560257421441875</v>
      </c>
      <c r="Z368" s="50">
        <f t="shared" si="101"/>
        <v>96.287192901356363</v>
      </c>
      <c r="AA368" s="50">
        <f t="shared" si="102"/>
        <v>-3.2028222236246862</v>
      </c>
      <c r="AB368" s="50">
        <f t="shared" si="103"/>
        <v>-3.2028222236246791</v>
      </c>
      <c r="AC368" s="50">
        <f t="shared" si="104"/>
        <v>-3.2028222236247075</v>
      </c>
      <c r="AF368">
        <v>1.36</v>
      </c>
      <c r="AG368">
        <v>3.32</v>
      </c>
      <c r="AH368" s="57" t="s">
        <v>421</v>
      </c>
      <c r="AJ368" t="s">
        <v>410</v>
      </c>
    </row>
    <row r="369" spans="1:36" ht="15" x14ac:dyDescent="0.25">
      <c r="A369">
        <v>3.42</v>
      </c>
      <c r="B369">
        <v>3.31</v>
      </c>
      <c r="C369">
        <v>2.34</v>
      </c>
      <c r="D369" s="43">
        <f t="shared" si="92"/>
        <v>2.1862891794518502E-2</v>
      </c>
      <c r="E369" s="44">
        <f>IF(OR($A369="",$B369="",$C369=""),"",A369*'MPTO_working_3-way'!$I368)</f>
        <v>3.4947710899372533</v>
      </c>
      <c r="F369" s="45">
        <f>IF(OR($A369="",$B369="",$C369=""),"",B369*'MPTO_working_3-way'!$I368)</f>
        <v>3.3823661718398563</v>
      </c>
      <c r="G369" s="46">
        <f>IF(OR($A369="",$B369="",$C369=""),"",C369*'MPTO_working_3-way'!$I368)</f>
        <v>2.3911591667991732</v>
      </c>
      <c r="H369" s="44">
        <f>IF(OR($A369="",$B369="",$C369=""),"",'MPTO_working_3-way'!E368)</f>
        <v>3.5074178176982125</v>
      </c>
      <c r="I369" s="45">
        <f>IF(OR($A369="",$B369="",$C369=""),"",'MPTO_working_3-way'!F368)</f>
        <v>3.3918176188859168</v>
      </c>
      <c r="J369" s="46">
        <f>IF(OR($A369="",$B369="",$C369=""),"",'MPTO_working_3-way'!G368)</f>
        <v>2.3805964435117115</v>
      </c>
      <c r="K369" s="44">
        <f>IF(OR($A369="",$B369="",$C369=""),"",'OddsRatio_working_3-way'!H368)</f>
        <v>3.5016289375904943</v>
      </c>
      <c r="L369" s="45">
        <f>IF(OR($A369="",$B369="",$C369=""),"",'OddsRatio_working_3-way'!I368)</f>
        <v>3.3879185313363807</v>
      </c>
      <c r="M369" s="46">
        <f>IF(OR($A369="",$B369="",$C369=""),"",'OddsRatio_working_3-way'!J368)</f>
        <v>2.3851994943682899</v>
      </c>
      <c r="N369" s="47">
        <f t="shared" si="93"/>
        <v>28.614177417209735</v>
      </c>
      <c r="O369" s="48">
        <f t="shared" si="94"/>
        <v>29.56510174225296</v>
      </c>
      <c r="P369" s="48">
        <f t="shared" si="95"/>
        <v>41.820720840537305</v>
      </c>
      <c r="Q369" t="s">
        <v>336</v>
      </c>
      <c r="R369" t="s">
        <v>387</v>
      </c>
      <c r="S369" t="s">
        <v>497</v>
      </c>
      <c r="T369" s="50">
        <v>100</v>
      </c>
      <c r="U369" s="50">
        <f t="shared" si="96"/>
        <v>70.760233918128648</v>
      </c>
      <c r="V369" s="50">
        <f t="shared" si="97"/>
        <v>69.78851963746223</v>
      </c>
      <c r="W369" s="50">
        <f t="shared" si="98"/>
        <v>57.264957264957268</v>
      </c>
      <c r="X369" s="50">
        <f t="shared" si="99"/>
        <v>72.946523097580496</v>
      </c>
      <c r="Y369" s="50">
        <f t="shared" si="100"/>
        <v>71.974808816914077</v>
      </c>
      <c r="Z369" s="50">
        <f t="shared" si="101"/>
        <v>59.451246444409108</v>
      </c>
      <c r="AA369" s="50">
        <f t="shared" si="102"/>
        <v>-2.1862891794518475</v>
      </c>
      <c r="AB369" s="50">
        <f t="shared" si="103"/>
        <v>-2.1862891794518475</v>
      </c>
      <c r="AC369" s="50">
        <f t="shared" si="104"/>
        <v>-2.1862891794518404</v>
      </c>
      <c r="AF369">
        <v>2.1800000000000002</v>
      </c>
      <c r="AG369">
        <v>1.76</v>
      </c>
      <c r="AH369" s="57" t="s">
        <v>419</v>
      </c>
      <c r="AJ369" t="s">
        <v>410</v>
      </c>
    </row>
    <row r="370" spans="1:36" ht="15" x14ac:dyDescent="0.25">
      <c r="A370">
        <v>1.72</v>
      </c>
      <c r="B370">
        <v>3.93</v>
      </c>
      <c r="C370">
        <v>5.29</v>
      </c>
      <c r="D370" s="43">
        <f t="shared" si="92"/>
        <v>2.4884191870057304E-2</v>
      </c>
      <c r="E370" s="44">
        <f>IF(OR($A370="",$B370="",$C370=""),"",A370*'MPTO_working_3-way'!$I369)</f>
        <v>1.7628008100164985</v>
      </c>
      <c r="F370" s="45">
        <f>IF(OR($A370="",$B370="",$C370=""),"",B370*'MPTO_working_3-way'!$I369)</f>
        <v>4.0277948740493255</v>
      </c>
      <c r="G370" s="46">
        <f>IF(OR($A370="",$B370="",$C370=""),"",C370*'MPTO_working_3-way'!$I369)</f>
        <v>5.4216373749926028</v>
      </c>
      <c r="H370" s="44">
        <f>IF(OR($A370="",$B370="",$C370=""),"",'MPTO_working_3-way'!E369)</f>
        <v>1.7448942964267444</v>
      </c>
      <c r="I370" s="45">
        <f>IF(OR($A370="",$B370="",$C370=""),"",'MPTO_working_3-way'!F369)</f>
        <v>4.0624282186594076</v>
      </c>
      <c r="J370" s="46">
        <f>IF(OR($A370="",$B370="",$C370=""),"",'MPTO_working_3-way'!G369)</f>
        <v>5.5327732489747792</v>
      </c>
      <c r="K370" s="44">
        <f>IF(OR($A370="",$B370="",$C370=""),"",'OddsRatio_working_3-way'!H369)</f>
        <v>1.7513877965268432</v>
      </c>
      <c r="L370" s="45">
        <f>IF(OR($A370="",$B370="",$C370=""),"",'OddsRatio_working_3-way'!I369)</f>
        <v>4.0577308941995138</v>
      </c>
      <c r="M370" s="46">
        <f>IF(OR($A370="",$B370="",$C370=""),"",'OddsRatio_working_3-way'!J369)</f>
        <v>5.4770189543057723</v>
      </c>
      <c r="N370" s="47">
        <f t="shared" si="93"/>
        <v>56.727906767335824</v>
      </c>
      <c r="O370" s="48">
        <f t="shared" si="94"/>
        <v>24.82748082438107</v>
      </c>
      <c r="P370" s="48">
        <f t="shared" si="95"/>
        <v>18.444612408283103</v>
      </c>
      <c r="Q370" t="s">
        <v>342</v>
      </c>
      <c r="R370" t="s">
        <v>386</v>
      </c>
      <c r="S370" t="s">
        <v>497</v>
      </c>
      <c r="T370" s="50">
        <v>100</v>
      </c>
      <c r="U370" s="50">
        <f t="shared" si="96"/>
        <v>41.860465116279073</v>
      </c>
      <c r="V370" s="50">
        <f t="shared" si="97"/>
        <v>74.554707379134854</v>
      </c>
      <c r="W370" s="50">
        <f t="shared" si="98"/>
        <v>81.096408317580341</v>
      </c>
      <c r="X370" s="50">
        <f t="shared" si="99"/>
        <v>44.348884303284798</v>
      </c>
      <c r="Y370" s="50">
        <f t="shared" si="100"/>
        <v>77.0431265661406</v>
      </c>
      <c r="Z370" s="50">
        <f t="shared" si="101"/>
        <v>83.584827504586073</v>
      </c>
      <c r="AA370" s="50">
        <f t="shared" si="102"/>
        <v>-2.4884191870057251</v>
      </c>
      <c r="AB370" s="50">
        <f t="shared" si="103"/>
        <v>-2.4884191870057464</v>
      </c>
      <c r="AC370" s="50">
        <f t="shared" si="104"/>
        <v>-2.4884191870057322</v>
      </c>
      <c r="AF370">
        <v>1.71</v>
      </c>
      <c r="AG370">
        <v>2.25</v>
      </c>
      <c r="AH370" s="57" t="s">
        <v>419</v>
      </c>
      <c r="AJ370" t="s">
        <v>410</v>
      </c>
    </row>
    <row r="371" spans="1:36" ht="15" x14ac:dyDescent="0.25">
      <c r="A371">
        <v>2.25</v>
      </c>
      <c r="B371">
        <v>3.37</v>
      </c>
      <c r="C371">
        <v>3.55</v>
      </c>
      <c r="D371" s="43">
        <f t="shared" si="92"/>
        <v>2.2870490334025328E-2</v>
      </c>
      <c r="E371" s="44">
        <f>IF(OR($A371="",$B371="",$C371=""),"",A371*'MPTO_working_3-way'!$I370)</f>
        <v>2.3014586032515569</v>
      </c>
      <c r="F371" s="45">
        <f>IF(OR($A371="",$B371="",$C371=""),"",B371*'MPTO_working_3-way'!$I370)</f>
        <v>3.4470735524256653</v>
      </c>
      <c r="G371" s="46">
        <f>IF(OR($A371="",$B371="",$C371=""),"",C371*'MPTO_working_3-way'!$I370)</f>
        <v>3.6311902406857897</v>
      </c>
      <c r="H371" s="44">
        <f>IF(OR($A371="",$B371="",$C371=""),"",'MPTO_working_3-way'!E370)</f>
        <v>2.2892675027197122</v>
      </c>
      <c r="I371" s="45">
        <f>IF(OR($A371="",$B371="",$C371=""),"",'MPTO_working_3-way'!F370)</f>
        <v>3.4588622674340783</v>
      </c>
      <c r="J371" s="46">
        <f>IF(OR($A371="",$B371="",$C371=""),"",'MPTO_working_3-way'!G370)</f>
        <v>3.6487475643161726</v>
      </c>
      <c r="K371" s="44">
        <f>IF(OR($A371="",$B371="",$C371=""),"",'OddsRatio_working_3-way'!H370)</f>
        <v>2.2944590959104705</v>
      </c>
      <c r="L371" s="45">
        <f>IF(OR($A371="",$B371="",$C371=""),"",'OddsRatio_working_3-way'!I370)</f>
        <v>3.4542944458462519</v>
      </c>
      <c r="M371" s="46">
        <f>IF(OR($A371="",$B371="",$C371=""),"",'OddsRatio_working_3-way'!J370)</f>
        <v>3.6406965556573589</v>
      </c>
      <c r="N371" s="47">
        <f t="shared" si="93"/>
        <v>43.450705504203967</v>
      </c>
      <c r="O371" s="48">
        <f t="shared" si="94"/>
        <v>29.01011495087802</v>
      </c>
      <c r="P371" s="48">
        <f t="shared" si="95"/>
        <v>27.539179544918007</v>
      </c>
      <c r="Q371" t="s">
        <v>338</v>
      </c>
      <c r="R371" t="s">
        <v>384</v>
      </c>
      <c r="S371" t="s">
        <v>497</v>
      </c>
      <c r="T371" s="50">
        <v>100</v>
      </c>
      <c r="U371" s="50">
        <f t="shared" si="96"/>
        <v>55.55555555555555</v>
      </c>
      <c r="V371" s="50">
        <f t="shared" si="97"/>
        <v>70.326409495548958</v>
      </c>
      <c r="W371" s="50">
        <f t="shared" si="98"/>
        <v>71.83098591549296</v>
      </c>
      <c r="X371" s="50">
        <f t="shared" si="99"/>
        <v>57.842604588958082</v>
      </c>
      <c r="Y371" s="50">
        <f t="shared" si="100"/>
        <v>72.613458528951497</v>
      </c>
      <c r="Z371" s="50">
        <f t="shared" si="101"/>
        <v>74.118034948895485</v>
      </c>
      <c r="AA371" s="50">
        <f t="shared" si="102"/>
        <v>-2.287049033402532</v>
      </c>
      <c r="AB371" s="50">
        <f t="shared" si="103"/>
        <v>-2.2870490334025391</v>
      </c>
      <c r="AC371" s="50">
        <f t="shared" si="104"/>
        <v>-2.2870490334025249</v>
      </c>
      <c r="AF371">
        <v>2.21</v>
      </c>
      <c r="AG371">
        <v>1.74</v>
      </c>
      <c r="AH371" s="57" t="s">
        <v>423</v>
      </c>
      <c r="AJ371" t="s">
        <v>410</v>
      </c>
    </row>
    <row r="372" spans="1:36" ht="15" x14ac:dyDescent="0.25">
      <c r="A372">
        <v>3.6</v>
      </c>
      <c r="B372">
        <v>3.71</v>
      </c>
      <c r="C372">
        <v>2.1</v>
      </c>
      <c r="D372" s="43">
        <f t="shared" si="92"/>
        <v>2.3510032943995007E-2</v>
      </c>
      <c r="E372" s="44">
        <f>IF(OR($A372="",$B372="",$C372=""),"",A372*'MPTO_working_3-way'!$I371)</f>
        <v>3.684636118598382</v>
      </c>
      <c r="F372" s="45">
        <f>IF(OR($A372="",$B372="",$C372=""),"",B372*'MPTO_working_3-way'!$I371)</f>
        <v>3.7972222222222216</v>
      </c>
      <c r="G372" s="46">
        <f>IF(OR($A372="",$B372="",$C372=""),"",C372*'MPTO_working_3-way'!$I371)</f>
        <v>2.1493710691823895</v>
      </c>
      <c r="H372" s="44">
        <f>IF(OR($A372="",$B372="",$C372=""),"",'MPTO_working_3-way'!E371)</f>
        <v>3.704511834319526</v>
      </c>
      <c r="I372" s="45">
        <f>IF(OR($A372="",$B372="",$C372=""),"",'MPTO_working_3-way'!F371)</f>
        <v>3.8210947930574086</v>
      </c>
      <c r="J372" s="46">
        <f>IF(OR($A372="",$B372="",$C372=""),"",'MPTO_working_3-way'!G371)</f>
        <v>2.1351380155600554</v>
      </c>
      <c r="K372" s="44">
        <f>IF(OR($A372="",$B372="",$C372=""),"",'OddsRatio_working_3-way'!H371)</f>
        <v>3.696763222267585</v>
      </c>
      <c r="L372" s="45">
        <f>IF(OR($A372="",$B372="",$C372=""),"",'OddsRatio_working_3-way'!I371)</f>
        <v>3.8108570509019817</v>
      </c>
      <c r="M372" s="46">
        <f>IF(OR($A372="",$B372="",$C372=""),"",'OddsRatio_working_3-way'!J371)</f>
        <v>2.1409382863439781</v>
      </c>
      <c r="N372" s="47">
        <f t="shared" si="93"/>
        <v>27.139722019019757</v>
      </c>
      <c r="O372" s="48">
        <f t="shared" si="94"/>
        <v>26.335040234089252</v>
      </c>
      <c r="P372" s="48">
        <f t="shared" si="95"/>
        <v>46.525237746891015</v>
      </c>
      <c r="Q372" t="s">
        <v>344</v>
      </c>
      <c r="R372" t="s">
        <v>345</v>
      </c>
      <c r="S372" t="s">
        <v>497</v>
      </c>
      <c r="T372" s="50">
        <v>100</v>
      </c>
      <c r="U372" s="50">
        <f t="shared" si="96"/>
        <v>72.222222222222229</v>
      </c>
      <c r="V372" s="50">
        <f t="shared" si="97"/>
        <v>73.045822102425873</v>
      </c>
      <c r="W372" s="50">
        <f t="shared" si="98"/>
        <v>52.38095238095238</v>
      </c>
      <c r="X372" s="50">
        <f t="shared" si="99"/>
        <v>74.573225516621733</v>
      </c>
      <c r="Y372" s="50">
        <f t="shared" si="100"/>
        <v>75.396825396825392</v>
      </c>
      <c r="Z372" s="50">
        <f t="shared" si="101"/>
        <v>54.731955675351898</v>
      </c>
      <c r="AA372" s="50">
        <f t="shared" si="102"/>
        <v>-2.3510032943995043</v>
      </c>
      <c r="AB372" s="50">
        <f t="shared" si="103"/>
        <v>-2.3510032943995185</v>
      </c>
      <c r="AC372" s="50">
        <f t="shared" si="104"/>
        <v>-2.3510032943995185</v>
      </c>
      <c r="AF372">
        <v>1.79</v>
      </c>
      <c r="AG372">
        <v>2.12</v>
      </c>
      <c r="AH372" s="57" t="s">
        <v>420</v>
      </c>
      <c r="AJ372" t="s">
        <v>410</v>
      </c>
    </row>
    <row r="373" spans="1:36" s="50" customFormat="1" ht="15" x14ac:dyDescent="0.25">
      <c r="A373">
        <v>2.92</v>
      </c>
      <c r="B373">
        <v>3.9</v>
      </c>
      <c r="C373">
        <v>2.36</v>
      </c>
      <c r="D373" s="43">
        <f t="shared" si="92"/>
        <v>2.2604823394235973E-2</v>
      </c>
      <c r="E373" s="44">
        <f>IF(OR($A373="",$B373="",$C373=""),"",A373*'MPTO_working_3-way'!$I372)</f>
        <v>2.9860060843111689</v>
      </c>
      <c r="F373" s="45">
        <f>IF(OR($A373="",$B373="",$C373=""),"",B373*'MPTO_working_3-way'!$I372)</f>
        <v>3.9881588112375201</v>
      </c>
      <c r="G373" s="46">
        <f>IF(OR($A373="",$B373="",$C373=""),"",C373*'MPTO_working_3-way'!$I372)</f>
        <v>2.4133473832103967</v>
      </c>
      <c r="H373" s="44">
        <f>IF(OR($A373="",$B373="",$C373=""),"",'MPTO_working_3-way'!E372)</f>
        <v>2.9856912630793113</v>
      </c>
      <c r="I373" s="45">
        <f>IF(OR($A373="",$B373="",$C373=""),"",'MPTO_working_3-way'!F372)</f>
        <v>4.0180762759841482</v>
      </c>
      <c r="J373" s="46">
        <f>IF(OR($A373="",$B373="",$C373=""),"",'MPTO_working_3-way'!G372)</f>
        <v>2.4027263884650596</v>
      </c>
      <c r="K373" s="44">
        <f>IF(OR($A373="",$B373="",$C373=""),"",'OddsRatio_working_3-way'!H372)</f>
        <v>2.9872588033834759</v>
      </c>
      <c r="L373" s="45">
        <f>IF(OR($A373="",$B373="",$C373=""),"",'OddsRatio_working_3-way'!I372)</f>
        <v>4.0015888176104557</v>
      </c>
      <c r="M373" s="46">
        <f>IF(OR($A373="",$B373="",$C373=""),"",'OddsRatio_working_3-way'!J372)</f>
        <v>2.4076416523966278</v>
      </c>
      <c r="N373" s="47">
        <f t="shared" si="93"/>
        <v>33.489549979623916</v>
      </c>
      <c r="O373" s="48">
        <f t="shared" si="94"/>
        <v>25.074227164231239</v>
      </c>
      <c r="P373" s="48">
        <f t="shared" si="95"/>
        <v>41.436222856144852</v>
      </c>
      <c r="Q373" t="s">
        <v>385</v>
      </c>
      <c r="R373" t="s">
        <v>318</v>
      </c>
      <c r="S373" t="s">
        <v>497</v>
      </c>
      <c r="T373" s="50">
        <v>100</v>
      </c>
      <c r="U373" s="50">
        <f t="shared" si="96"/>
        <v>65.753424657534239</v>
      </c>
      <c r="V373" s="50">
        <f t="shared" si="97"/>
        <v>74.358974358974365</v>
      </c>
      <c r="W373" s="50">
        <f t="shared" si="98"/>
        <v>57.627118644067799</v>
      </c>
      <c r="X373" s="50">
        <f t="shared" si="99"/>
        <v>68.013906996957857</v>
      </c>
      <c r="Y373" s="50">
        <f t="shared" si="100"/>
        <v>76.619456698397954</v>
      </c>
      <c r="Z373" s="50">
        <f t="shared" si="101"/>
        <v>59.887600983491396</v>
      </c>
      <c r="AA373" s="50">
        <f t="shared" si="102"/>
        <v>-2.2604823394236178</v>
      </c>
      <c r="AB373" s="50">
        <f t="shared" si="103"/>
        <v>-2.2604823394235893</v>
      </c>
      <c r="AC373" s="50">
        <f t="shared" si="104"/>
        <v>-2.2604823394235964</v>
      </c>
      <c r="AD373" s="51"/>
      <c r="AE373" s="51"/>
      <c r="AF373">
        <v>1.5</v>
      </c>
      <c r="AG373">
        <v>2.72</v>
      </c>
      <c r="AH373" s="57" t="s">
        <v>420</v>
      </c>
      <c r="AI373" s="51"/>
      <c r="AJ373" t="s">
        <v>410</v>
      </c>
    </row>
    <row r="374" spans="1:36" ht="15" x14ac:dyDescent="0.25">
      <c r="A374">
        <v>2</v>
      </c>
      <c r="B374">
        <v>3.56</v>
      </c>
      <c r="C374">
        <v>4.0199999999999996</v>
      </c>
      <c r="D374" s="43">
        <f t="shared" si="92"/>
        <v>2.9655095309967017E-2</v>
      </c>
      <c r="E374" s="44">
        <f>IF(OR($A374="",$B374="",$C374=""),"",A374*'MPTO_working_3-way'!$I373)</f>
        <v>2.059310190619934</v>
      </c>
      <c r="F374" s="45">
        <f>IF(OR($A374="",$B374="",$C374=""),"",B374*'MPTO_working_3-way'!$I373)</f>
        <v>3.6655721393034826</v>
      </c>
      <c r="G374" s="46">
        <f>IF(OR($A374="",$B374="",$C374=""),"",C374*'MPTO_working_3-way'!$I373)</f>
        <v>4.139213483146067</v>
      </c>
      <c r="H374" s="44">
        <f>IF(OR($A374="",$B374="",$C374=""),"",'MPTO_working_3-way'!E373)</f>
        <v>2.0403376040755807</v>
      </c>
      <c r="I374" s="45">
        <f>IF(OR($A374="",$B374="",$C374=""),"",'MPTO_working_3-way'!F373)</f>
        <v>3.6898483963010071</v>
      </c>
      <c r="J374" s="46">
        <f>IF(OR($A374="",$B374="",$C374=""),"",'MPTO_working_3-way'!G373)</f>
        <v>4.1863567221810518</v>
      </c>
      <c r="K374" s="44">
        <f>IF(OR($A374="",$B374="",$C374=""),"",'OddsRatio_working_3-way'!H373)</f>
        <v>2.047844050329048</v>
      </c>
      <c r="L374" s="45">
        <f>IF(OR($A374="",$B374="",$C374=""),"",'OddsRatio_working_3-way'!I373)</f>
        <v>3.6824807688423622</v>
      </c>
      <c r="M374" s="46">
        <f>IF(OR($A374="",$B374="",$C374=""),"",'OddsRatio_working_3-way'!J373)</f>
        <v>4.1644890319937238</v>
      </c>
      <c r="N374" s="47">
        <f t="shared" si="93"/>
        <v>48.559950052933033</v>
      </c>
      <c r="O374" s="48">
        <f t="shared" si="94"/>
        <v>27.280870816254517</v>
      </c>
      <c r="P374" s="48">
        <f t="shared" si="95"/>
        <v>24.159179130812458</v>
      </c>
      <c r="Q374" t="s">
        <v>393</v>
      </c>
      <c r="R374" t="s">
        <v>347</v>
      </c>
      <c r="S374" t="s">
        <v>497</v>
      </c>
      <c r="T374" s="50">
        <v>100</v>
      </c>
      <c r="U374" s="50">
        <f t="shared" si="96"/>
        <v>50</v>
      </c>
      <c r="V374" s="50">
        <f t="shared" si="97"/>
        <v>71.910112359550567</v>
      </c>
      <c r="W374" s="50">
        <f t="shared" si="98"/>
        <v>75.124378109452735</v>
      </c>
      <c r="X374" s="50">
        <f t="shared" si="99"/>
        <v>52.965509530996698</v>
      </c>
      <c r="Y374" s="50">
        <f t="shared" si="100"/>
        <v>74.875621890547265</v>
      </c>
      <c r="Z374" s="50">
        <f t="shared" si="101"/>
        <v>78.089887640449433</v>
      </c>
      <c r="AA374" s="50">
        <f t="shared" si="102"/>
        <v>-2.9655095309966981</v>
      </c>
      <c r="AB374" s="50">
        <f t="shared" si="103"/>
        <v>-2.9655095309966981</v>
      </c>
      <c r="AC374" s="50">
        <f t="shared" si="104"/>
        <v>-2.9655095309966981</v>
      </c>
      <c r="AF374">
        <v>1.85</v>
      </c>
      <c r="AG374">
        <v>2.0499999999999998</v>
      </c>
      <c r="AH374" s="57" t="s">
        <v>434</v>
      </c>
      <c r="AJ374" t="s">
        <v>411</v>
      </c>
    </row>
    <row r="375" spans="1:36" s="50" customFormat="1" ht="15" x14ac:dyDescent="0.25">
      <c r="A375">
        <v>3.19</v>
      </c>
      <c r="B375">
        <v>3.54</v>
      </c>
      <c r="C375">
        <v>2.3199999999999998</v>
      </c>
      <c r="D375" s="43">
        <f t="shared" si="92"/>
        <v>2.6999982289286795E-2</v>
      </c>
      <c r="E375" s="44">
        <f>IF(OR($A375="",$B375="",$C375=""),"",A375*'MPTO_working_3-way'!$I374)</f>
        <v>3.2761299435028248</v>
      </c>
      <c r="F375" s="45">
        <f>IF(OR($A375="",$B375="",$C375=""),"",B375*'MPTO_working_3-way'!$I374)</f>
        <v>3.6355799373040751</v>
      </c>
      <c r="G375" s="46">
        <f>IF(OR($A375="",$B375="",$C375=""),"",C375*'MPTO_working_3-way'!$I374)</f>
        <v>2.3826399589111453</v>
      </c>
      <c r="H375" s="44">
        <f>IF(OR($A375="",$B375="",$C375=""),"",'MPTO_working_3-way'!E374)</f>
        <v>3.2842919603300018</v>
      </c>
      <c r="I375" s="45">
        <f>IF(OR($A375="",$B375="",$C375=""),"",'MPTO_working_3-way'!F374)</f>
        <v>3.6564958823973841</v>
      </c>
      <c r="J375" s="46">
        <f>IF(OR($A375="",$B375="",$C375=""),"",'MPTO_working_3-way'!G374)</f>
        <v>2.3694745971351834</v>
      </c>
      <c r="K375" s="44">
        <f>IF(OR($A375="",$B375="",$C375=""),"",'OddsRatio_working_3-way'!H374)</f>
        <v>3.2815993493803877</v>
      </c>
      <c r="L375" s="45">
        <f>IF(OR($A375="",$B375="",$C375=""),"",'OddsRatio_working_3-way'!I374)</f>
        <v>3.6462385148064773</v>
      </c>
      <c r="M375" s="46">
        <f>IF(OR($A375="",$B375="",$C375=""),"",'OddsRatio_working_3-way'!J374)</f>
        <v>2.3752105667498227</v>
      </c>
      <c r="N375" s="47">
        <f t="shared" si="93"/>
        <v>30.523819788747574</v>
      </c>
      <c r="O375" s="48">
        <f t="shared" si="94"/>
        <v>27.505928001724513</v>
      </c>
      <c r="P375" s="48">
        <f t="shared" si="95"/>
        <v>41.970252209527914</v>
      </c>
      <c r="Q375" t="s">
        <v>391</v>
      </c>
      <c r="R375" t="s">
        <v>406</v>
      </c>
      <c r="S375" t="s">
        <v>497</v>
      </c>
      <c r="T375" s="50">
        <v>100</v>
      </c>
      <c r="U375" s="50">
        <f t="shared" si="96"/>
        <v>68.652037617554868</v>
      </c>
      <c r="V375" s="50">
        <f t="shared" si="97"/>
        <v>71.751412429378533</v>
      </c>
      <c r="W375" s="50">
        <f t="shared" si="98"/>
        <v>56.896551724137922</v>
      </c>
      <c r="X375" s="50">
        <f t="shared" si="99"/>
        <v>71.352035846483545</v>
      </c>
      <c r="Y375" s="50">
        <f t="shared" si="100"/>
        <v>74.451410658307211</v>
      </c>
      <c r="Z375" s="50">
        <f t="shared" si="101"/>
        <v>59.596549953066614</v>
      </c>
      <c r="AA375" s="50">
        <f t="shared" si="102"/>
        <v>-2.6999982289286777</v>
      </c>
      <c r="AB375" s="50">
        <f t="shared" si="103"/>
        <v>-2.6999982289286777</v>
      </c>
      <c r="AC375" s="50">
        <f t="shared" si="104"/>
        <v>-2.6999982289286919</v>
      </c>
      <c r="AD375" s="51"/>
      <c r="AE375" s="51"/>
      <c r="AF375">
        <v>1.91</v>
      </c>
      <c r="AG375">
        <v>1.98</v>
      </c>
      <c r="AH375" s="57" t="s">
        <v>436</v>
      </c>
      <c r="AI375" s="51"/>
      <c r="AJ375" t="s">
        <v>411</v>
      </c>
    </row>
    <row r="376" spans="1:36" s="50" customFormat="1" ht="15" x14ac:dyDescent="0.25">
      <c r="A376">
        <v>1.67</v>
      </c>
      <c r="B376">
        <v>4.12</v>
      </c>
      <c r="C376">
        <v>5.31</v>
      </c>
      <c r="D376" s="43">
        <f t="shared" si="92"/>
        <v>2.9844758948999184E-2</v>
      </c>
      <c r="E376" s="44">
        <f>IF(OR($A376="",$B376="",$C376=""),"",A376*'MPTO_working_3-way'!$I375)</f>
        <v>1.7198407474448285</v>
      </c>
      <c r="F376" s="45">
        <f>IF(OR($A376="",$B376="",$C376=""),"",B376*'MPTO_working_3-way'!$I375)</f>
        <v>4.2429604068698765</v>
      </c>
      <c r="G376" s="46">
        <f>IF(OR($A376="",$B376="",$C376=""),"",C376*'MPTO_working_3-way'!$I375)</f>
        <v>5.4684756700191857</v>
      </c>
      <c r="H376" s="44">
        <f>IF(OR($A376="",$B376="",$C376=""),"",'MPTO_working_3-way'!E375)</f>
        <v>1.6982134085340559</v>
      </c>
      <c r="I376" s="45">
        <f>IF(OR($A376="",$B376="",$C376=""),"",'MPTO_working_3-way'!F375)</f>
        <v>4.2960826919148269</v>
      </c>
      <c r="J376" s="46">
        <f>IF(OR($A376="",$B376="",$C376=""),"",'MPTO_working_3-way'!G375)</f>
        <v>5.6061459097580757</v>
      </c>
      <c r="K376" s="44">
        <f>IF(OR($A376="",$B376="",$C376=""),"",'OddsRatio_working_3-way'!H375)</f>
        <v>1.7058125146017533</v>
      </c>
      <c r="L376" s="45">
        <f>IF(OR($A376="",$B376="",$C376=""),"",'OddsRatio_working_3-way'!I375)</f>
        <v>4.286768724712644</v>
      </c>
      <c r="M376" s="46">
        <f>IF(OR($A376="",$B376="",$C376=""),"",'OddsRatio_working_3-way'!J375)</f>
        <v>5.5403760267665065</v>
      </c>
      <c r="N376" s="47">
        <f t="shared" si="93"/>
        <v>58.144918445832985</v>
      </c>
      <c r="O376" s="48">
        <f t="shared" si="94"/>
        <v>23.568449952558517</v>
      </c>
      <c r="P376" s="48">
        <f t="shared" si="95"/>
        <v>18.286631601608487</v>
      </c>
      <c r="Q376" t="s">
        <v>389</v>
      </c>
      <c r="R376" t="s">
        <v>351</v>
      </c>
      <c r="S376" t="s">
        <v>497</v>
      </c>
      <c r="T376" s="50">
        <v>100</v>
      </c>
      <c r="U376" s="50">
        <f t="shared" si="96"/>
        <v>40.119760479041922</v>
      </c>
      <c r="V376" s="50">
        <f t="shared" si="97"/>
        <v>75.728155339805824</v>
      </c>
      <c r="W376" s="50">
        <f t="shared" si="98"/>
        <v>81.16760828625236</v>
      </c>
      <c r="X376" s="50">
        <f t="shared" si="99"/>
        <v>43.104236373941824</v>
      </c>
      <c r="Y376" s="50">
        <f t="shared" si="100"/>
        <v>78.712631234705725</v>
      </c>
      <c r="Z376" s="50">
        <f t="shared" si="101"/>
        <v>84.152084181152262</v>
      </c>
      <c r="AA376" s="50">
        <f t="shared" si="102"/>
        <v>-2.9844758948999015</v>
      </c>
      <c r="AB376" s="50">
        <f t="shared" si="103"/>
        <v>-2.9844758948999015</v>
      </c>
      <c r="AC376" s="50">
        <f t="shared" si="104"/>
        <v>-2.9844758948999015</v>
      </c>
      <c r="AD376" s="51"/>
      <c r="AE376" s="51"/>
      <c r="AF376">
        <v>1.72</v>
      </c>
      <c r="AG376">
        <v>2.2000000000000002</v>
      </c>
      <c r="AH376" s="57" t="s">
        <v>418</v>
      </c>
      <c r="AI376" s="51"/>
      <c r="AJ376" t="s">
        <v>411</v>
      </c>
    </row>
    <row r="377" spans="1:36" ht="15" x14ac:dyDescent="0.25">
      <c r="A377">
        <v>1.63</v>
      </c>
      <c r="B377">
        <v>3.7</v>
      </c>
      <c r="C377">
        <v>7.07</v>
      </c>
      <c r="D377" s="43">
        <f t="shared" si="92"/>
        <v>2.520991848574905E-2</v>
      </c>
      <c r="E377" s="44">
        <f>IF(OR($A377="",$B377="",$C377=""),"",A377*'MPTO_working_3-way'!$I376)</f>
        <v>1.6710921671317709</v>
      </c>
      <c r="F377" s="45">
        <f>IF(OR($A377="",$B377="",$C377=""),"",B377*'MPTO_working_3-way'!$I376)</f>
        <v>3.7932766983972717</v>
      </c>
      <c r="G377" s="46">
        <f>IF(OR($A377="",$B377="",$C377=""),"",C377*'MPTO_working_3-way'!$I376)</f>
        <v>7.248234123694246</v>
      </c>
      <c r="H377" s="44">
        <f>IF(OR($A377="",$B377="",$C377=""),"",'MPTO_working_3-way'!E376)</f>
        <v>1.6526368093256418</v>
      </c>
      <c r="I377" s="45">
        <f>IF(OR($A377="",$B377="",$C377=""),"",'MPTO_working_3-way'!F376)</f>
        <v>3.818732933361634</v>
      </c>
      <c r="J377" s="46">
        <f>IF(OR($A377="",$B377="",$C377=""),"",'MPTO_working_3-way'!G376)</f>
        <v>7.5165697402819456</v>
      </c>
      <c r="K377" s="44">
        <f>IF(OR($A377="",$B377="",$C377=""),"",'OddsRatio_working_3-way'!H376)</f>
        <v>1.6593892251045372</v>
      </c>
      <c r="L377" s="45">
        <f>IF(OR($A377="",$B377="",$C377=""),"",'OddsRatio_working_3-way'!I376)</f>
        <v>3.8259538218765892</v>
      </c>
      <c r="M377" s="46">
        <f>IF(OR($A377="",$B377="",$C377=""),"",'OddsRatio_working_3-way'!J376)</f>
        <v>7.3531628514040346</v>
      </c>
      <c r="N377" s="47">
        <f t="shared" si="93"/>
        <v>59.841103900114611</v>
      </c>
      <c r="O377" s="48">
        <f t="shared" si="94"/>
        <v>26.362432258699137</v>
      </c>
      <c r="P377" s="48">
        <f t="shared" si="95"/>
        <v>13.796463841186254</v>
      </c>
      <c r="Q377" t="s">
        <v>71</v>
      </c>
      <c r="R377" t="s">
        <v>78</v>
      </c>
      <c r="S377" t="s">
        <v>497</v>
      </c>
      <c r="T377" s="50">
        <v>100</v>
      </c>
      <c r="U377" s="50">
        <f t="shared" si="96"/>
        <v>38.650306748466257</v>
      </c>
      <c r="V377" s="50">
        <f t="shared" si="97"/>
        <v>72.972972972972968</v>
      </c>
      <c r="W377" s="50">
        <f t="shared" si="98"/>
        <v>85.855728429985859</v>
      </c>
      <c r="X377" s="50">
        <f t="shared" si="99"/>
        <v>41.171298597041165</v>
      </c>
      <c r="Y377" s="50">
        <f t="shared" si="100"/>
        <v>75.493964821547891</v>
      </c>
      <c r="Z377" s="50">
        <f t="shared" si="101"/>
        <v>88.376720278560754</v>
      </c>
      <c r="AA377" s="50">
        <f t="shared" si="102"/>
        <v>-2.5209918485749085</v>
      </c>
      <c r="AB377" s="50">
        <f t="shared" si="103"/>
        <v>-2.5209918485749228</v>
      </c>
      <c r="AC377" s="50">
        <f t="shared" si="104"/>
        <v>-2.5209918485748943</v>
      </c>
      <c r="AF377">
        <v>2.37</v>
      </c>
      <c r="AG377">
        <v>1.65</v>
      </c>
      <c r="AH377" s="57" t="s">
        <v>418</v>
      </c>
      <c r="AJ377" t="s">
        <v>443</v>
      </c>
    </row>
    <row r="378" spans="1:36" ht="15" x14ac:dyDescent="0.25">
      <c r="A378">
        <v>2.1800000000000002</v>
      </c>
      <c r="B378">
        <v>3.67</v>
      </c>
      <c r="C378">
        <v>3.43</v>
      </c>
      <c r="D378" s="43">
        <f t="shared" si="92"/>
        <v>2.2740349867345966E-2</v>
      </c>
      <c r="E378" s="44">
        <f>IF(OR($A378="",$B378="",$C378=""),"",A378*'MPTO_working_3-way'!$I377)</f>
        <v>2.2295739627108144</v>
      </c>
      <c r="F378" s="45">
        <f>IF(OR($A378="",$B378="",$C378=""),"",B378*'MPTO_working_3-way'!$I377)</f>
        <v>3.7534570840131596</v>
      </c>
      <c r="G378" s="46">
        <f>IF(OR($A378="",$B378="",$C378=""),"",C378*'MPTO_working_3-way'!$I377)</f>
        <v>3.507999400044997</v>
      </c>
      <c r="H378" s="44">
        <f>IF(OR($A378="",$B378="",$C378=""),"",'MPTO_working_3-way'!E377)</f>
        <v>2.2166290282636165</v>
      </c>
      <c r="I378" s="45">
        <f>IF(OR($A378="",$B378="",$C378=""),"",'MPTO_working_3-way'!F377)</f>
        <v>3.7750173123287167</v>
      </c>
      <c r="J378" s="46">
        <f>IF(OR($A378="",$B378="",$C378=""),"",'MPTO_working_3-way'!G377)</f>
        <v>3.5215598518899895</v>
      </c>
      <c r="K378" s="44">
        <f>IF(OR($A378="",$B378="",$C378=""),"",'OddsRatio_working_3-way'!H377)</f>
        <v>2.222040128091324</v>
      </c>
      <c r="L378" s="45">
        <f>IF(OR($A378="",$B378="",$C378=""),"",'OddsRatio_working_3-way'!I377)</f>
        <v>3.7651246966134195</v>
      </c>
      <c r="M378" s="46">
        <f>IF(OR($A378="",$B378="",$C378=""),"",'OddsRatio_working_3-way'!J377)</f>
        <v>3.5165741620863713</v>
      </c>
      <c r="N378" s="47">
        <f t="shared" si="93"/>
        <v>44.851618144309327</v>
      </c>
      <c r="O378" s="48">
        <f t="shared" si="94"/>
        <v>26.642105600706905</v>
      </c>
      <c r="P378" s="48">
        <f t="shared" si="95"/>
        <v>28.506276254983771</v>
      </c>
      <c r="Q378" t="s">
        <v>138</v>
      </c>
      <c r="R378" t="s">
        <v>74</v>
      </c>
      <c r="S378" t="s">
        <v>497</v>
      </c>
      <c r="T378" s="50">
        <v>100</v>
      </c>
      <c r="U378" s="50">
        <f t="shared" si="96"/>
        <v>54.128440366972484</v>
      </c>
      <c r="V378" s="50">
        <f t="shared" si="97"/>
        <v>72.752043596730246</v>
      </c>
      <c r="W378" s="50">
        <f t="shared" si="98"/>
        <v>70.845481049562679</v>
      </c>
      <c r="X378" s="50">
        <f t="shared" si="99"/>
        <v>56.402475353707068</v>
      </c>
      <c r="Y378" s="50">
        <f t="shared" si="100"/>
        <v>75.026078583464837</v>
      </c>
      <c r="Z378" s="50">
        <f t="shared" si="101"/>
        <v>73.11951603629727</v>
      </c>
      <c r="AA378" s="50">
        <f t="shared" si="102"/>
        <v>-2.2740349867345842</v>
      </c>
      <c r="AB378" s="50">
        <f t="shared" si="103"/>
        <v>-2.2740349867345913</v>
      </c>
      <c r="AC378" s="50">
        <f t="shared" si="104"/>
        <v>-2.2740349867345913</v>
      </c>
      <c r="AF378">
        <v>1.63</v>
      </c>
      <c r="AG378">
        <v>2.4</v>
      </c>
      <c r="AH378" s="57" t="s">
        <v>431</v>
      </c>
      <c r="AJ378" t="s">
        <v>443</v>
      </c>
    </row>
    <row r="379" spans="1:36" ht="15" x14ac:dyDescent="0.25">
      <c r="A379">
        <v>1.85</v>
      </c>
      <c r="B379">
        <v>3.57</v>
      </c>
      <c r="C379">
        <v>4.88</v>
      </c>
      <c r="D379" s="43">
        <f t="shared" si="92"/>
        <v>2.5570618145352775E-2</v>
      </c>
      <c r="E379" s="44">
        <f>IF(OR($A379="",$B379="",$C379=""),"",A379*'MPTO_working_3-way'!$I378)</f>
        <v>1.8973056435689026</v>
      </c>
      <c r="F379" s="45">
        <f>IF(OR($A379="",$B379="",$C379=""),"",B379*'MPTO_working_3-way'!$I378)</f>
        <v>3.6612871067789095</v>
      </c>
      <c r="G379" s="46">
        <f>IF(OR($A379="",$B379="",$C379=""),"",C379*'MPTO_working_3-way'!$I378)</f>
        <v>5.0047846165493217</v>
      </c>
      <c r="H379" s="44">
        <f>IF(OR($A379="",$B379="",$C379=""),"",'MPTO_working_3-way'!E378)</f>
        <v>1.8796391803682146</v>
      </c>
      <c r="I379" s="45">
        <f>IF(OR($A379="",$B379="",$C379=""),"",'MPTO_working_3-way'!F378)</f>
        <v>3.6820409552830813</v>
      </c>
      <c r="J379" s="46">
        <f>IF(OR($A379="",$B379="",$C379=""),"",'MPTO_working_3-way'!G378)</f>
        <v>5.0917924564071653</v>
      </c>
      <c r="K379" s="44">
        <f>IF(OR($A379="",$B379="",$C379=""),"",'OddsRatio_working_3-way'!H378)</f>
        <v>1.8864232593502404</v>
      </c>
      <c r="L379" s="45">
        <f>IF(OR($A379="",$B379="",$C379=""),"",'OddsRatio_working_3-way'!I378)</f>
        <v>3.6801267959177837</v>
      </c>
      <c r="M379" s="46">
        <f>IF(OR($A379="",$B379="",$C379=""),"",'OddsRatio_working_3-way'!J378)</f>
        <v>5.0462614662105061</v>
      </c>
      <c r="N379" s="47">
        <f t="shared" si="93"/>
        <v>52.706320849758434</v>
      </c>
      <c r="O379" s="48">
        <f t="shared" si="94"/>
        <v>27.31279931990283</v>
      </c>
      <c r="P379" s="48">
        <f t="shared" si="95"/>
        <v>19.98087983033875</v>
      </c>
      <c r="Q379" t="s">
        <v>72</v>
      </c>
      <c r="R379" t="s">
        <v>73</v>
      </c>
      <c r="S379" t="s">
        <v>497</v>
      </c>
      <c r="T379" s="50">
        <v>100</v>
      </c>
      <c r="U379" s="50">
        <f t="shared" si="96"/>
        <v>45.945945945945937</v>
      </c>
      <c r="V379" s="50">
        <f t="shared" si="97"/>
        <v>71.988795518207283</v>
      </c>
      <c r="W379" s="50">
        <f t="shared" si="98"/>
        <v>79.508196721311478</v>
      </c>
      <c r="X379" s="50">
        <f t="shared" si="99"/>
        <v>48.503007760481239</v>
      </c>
      <c r="Y379" s="50">
        <f t="shared" si="100"/>
        <v>74.545857332742571</v>
      </c>
      <c r="Z379" s="50">
        <f t="shared" si="101"/>
        <v>82.065258535846766</v>
      </c>
      <c r="AA379" s="50">
        <f t="shared" si="102"/>
        <v>-2.5570618145353023</v>
      </c>
      <c r="AB379" s="50">
        <f t="shared" si="103"/>
        <v>-2.5570618145352881</v>
      </c>
      <c r="AC379" s="50">
        <f t="shared" si="104"/>
        <v>-2.5570618145352881</v>
      </c>
      <c r="AF379">
        <v>2.16</v>
      </c>
      <c r="AG379">
        <v>1.77</v>
      </c>
      <c r="AH379" s="57" t="s">
        <v>427</v>
      </c>
      <c r="AJ379" t="s">
        <v>443</v>
      </c>
    </row>
    <row r="380" spans="1:36" ht="15" x14ac:dyDescent="0.25">
      <c r="A380">
        <v>6.81</v>
      </c>
      <c r="B380">
        <v>4.17</v>
      </c>
      <c r="C380">
        <v>1.56</v>
      </c>
      <c r="D380" s="43">
        <f t="shared" si="92"/>
        <v>2.7676672623270449E-2</v>
      </c>
      <c r="E380" s="44">
        <f>IF(OR($A380="",$B380="",$C380=""),"",A380*'MPTO_working_3-way'!$I379)</f>
        <v>6.9984781405644716</v>
      </c>
      <c r="F380" s="45">
        <f>IF(OR($A380="",$B380="",$C380=""),"",B380*'MPTO_working_3-way'!$I379)</f>
        <v>4.2854117248390375</v>
      </c>
      <c r="G380" s="46">
        <f>IF(OR($A380="",$B380="",$C380=""),"",C380*'MPTO_working_3-way'!$I379)</f>
        <v>1.603175609292302</v>
      </c>
      <c r="H380" s="44">
        <f>IF(OR($A380="",$B380="",$C380=""),"",'MPTO_working_3-way'!E379)</f>
        <v>7.2665271768869504</v>
      </c>
      <c r="I380" s="45">
        <f>IF(OR($A380="",$B380="",$C380=""),"",'MPTO_working_3-way'!F379)</f>
        <v>4.3368407573874412</v>
      </c>
      <c r="J380" s="46">
        <f>IF(OR($A380="",$B380="",$C380=""),"",'MPTO_working_3-way'!G379)</f>
        <v>1.5827791514124616</v>
      </c>
      <c r="K380" s="44">
        <f>IF(OR($A380="",$B380="",$C380=""),"",'OddsRatio_working_3-way'!H379)</f>
        <v>7.1187145407101253</v>
      </c>
      <c r="L380" s="45">
        <f>IF(OR($A380="",$B380="",$C380=""),"",'OddsRatio_working_3-way'!I379)</f>
        <v>4.3384380540535439</v>
      </c>
      <c r="M380" s="46">
        <f>IF(OR($A380="",$B380="",$C380=""),"",'OddsRatio_working_3-way'!J379)</f>
        <v>1.5897556183816988</v>
      </c>
      <c r="N380" s="47">
        <f t="shared" si="93"/>
        <v>14.288820796678859</v>
      </c>
      <c r="O380" s="48">
        <f t="shared" si="94"/>
        <v>23.334980725511514</v>
      </c>
      <c r="P380" s="48">
        <f t="shared" si="95"/>
        <v>62.376198477809616</v>
      </c>
      <c r="Q380" t="s">
        <v>41</v>
      </c>
      <c r="R380" t="s">
        <v>35</v>
      </c>
      <c r="S380" t="s">
        <v>497</v>
      </c>
      <c r="T380" s="50">
        <v>100</v>
      </c>
      <c r="U380" s="50">
        <f t="shared" si="96"/>
        <v>85.31571218795888</v>
      </c>
      <c r="V380" s="50">
        <f t="shared" si="97"/>
        <v>76.019184652278184</v>
      </c>
      <c r="W380" s="50">
        <f t="shared" si="98"/>
        <v>35.897435897435898</v>
      </c>
      <c r="X380" s="50">
        <f t="shared" si="99"/>
        <v>88.083379450285932</v>
      </c>
      <c r="Y380" s="50">
        <f t="shared" si="100"/>
        <v>78.786851914605222</v>
      </c>
      <c r="Z380" s="50">
        <f t="shared" si="101"/>
        <v>38.665103159762936</v>
      </c>
      <c r="AA380" s="50">
        <f t="shared" si="102"/>
        <v>-2.767667262327052</v>
      </c>
      <c r="AB380" s="50">
        <f t="shared" si="103"/>
        <v>-2.7676672623270377</v>
      </c>
      <c r="AC380" s="50">
        <f t="shared" si="104"/>
        <v>-2.7676672623270377</v>
      </c>
      <c r="AF380">
        <v>1.83</v>
      </c>
      <c r="AG380">
        <v>2.0699999999999998</v>
      </c>
      <c r="AH380" s="57" t="s">
        <v>431</v>
      </c>
      <c r="AJ380" t="s">
        <v>443</v>
      </c>
    </row>
    <row r="381" spans="1:36" ht="15" x14ac:dyDescent="0.25">
      <c r="A381">
        <v>1.8</v>
      </c>
      <c r="B381">
        <v>3.69</v>
      </c>
      <c r="C381">
        <v>4.5199999999999996</v>
      </c>
      <c r="D381" s="43">
        <f t="shared" si="92"/>
        <v>4.7797203635753238E-2</v>
      </c>
      <c r="E381" s="44">
        <f>IF(OR($A381="",$B381="",$C381=""),"",A381*'MPTO_working_3-way'!$I380)</f>
        <v>1.8860349665443559</v>
      </c>
      <c r="F381" s="45">
        <f>IF(OR($A381="",$B381="",$C381=""),"",B381*'MPTO_working_3-way'!$I380)</f>
        <v>3.8663716814159295</v>
      </c>
      <c r="G381" s="46">
        <f>IF(OR($A381="",$B381="",$C381=""),"",C381*'MPTO_working_3-way'!$I380)</f>
        <v>4.7360433604336043</v>
      </c>
      <c r="H381" s="44">
        <f>IF(OR($A381="",$B381="",$C381=""),"",'MPTO_working_3-way'!E380)</f>
        <v>1.8531450919972743</v>
      </c>
      <c r="I381" s="45">
        <f>IF(OR($A381="",$B381="",$C381=""),"",'MPTO_working_3-way'!F380)</f>
        <v>3.9204876672830418</v>
      </c>
      <c r="J381" s="46">
        <f>IF(OR($A381="",$B381="",$C381=""),"",'MPTO_working_3-way'!G380)</f>
        <v>4.8707655167043065</v>
      </c>
      <c r="K381" s="44">
        <f>IF(OR($A381="",$B381="",$C381=""),"",'OddsRatio_working_3-way'!H380)</f>
        <v>1.865164478572223</v>
      </c>
      <c r="L381" s="45">
        <f>IF(OR($A381="",$B381="",$C381=""),"",'OddsRatio_working_3-way'!I380)</f>
        <v>3.9091155591990994</v>
      </c>
      <c r="M381" s="46">
        <f>IF(OR($A381="",$B381="",$C381=""),"",'OddsRatio_working_3-way'!J380)</f>
        <v>4.806723705717781</v>
      </c>
      <c r="N381" s="47">
        <f t="shared" si="93"/>
        <v>53.021286335545895</v>
      </c>
      <c r="O381" s="48">
        <f t="shared" si="94"/>
        <v>25.864042114900432</v>
      </c>
      <c r="P381" s="48">
        <f t="shared" si="95"/>
        <v>21.114671549553673</v>
      </c>
      <c r="Q381" t="s">
        <v>39</v>
      </c>
      <c r="R381" t="s">
        <v>135</v>
      </c>
      <c r="S381" t="s">
        <v>497</v>
      </c>
      <c r="T381" s="50">
        <v>100</v>
      </c>
      <c r="U381" s="50">
        <f t="shared" si="96"/>
        <v>44.444444444444443</v>
      </c>
      <c r="V381" s="50">
        <f t="shared" si="97"/>
        <v>72.899728997289984</v>
      </c>
      <c r="W381" s="50">
        <f t="shared" si="98"/>
        <v>77.876106194690252</v>
      </c>
      <c r="X381" s="50">
        <f t="shared" si="99"/>
        <v>49.224164808019765</v>
      </c>
      <c r="Y381" s="50">
        <f t="shared" si="100"/>
        <v>77.679449360865291</v>
      </c>
      <c r="Z381" s="50">
        <f t="shared" si="101"/>
        <v>82.655826558265588</v>
      </c>
      <c r="AA381" s="50">
        <f t="shared" si="102"/>
        <v>-4.779720363575322</v>
      </c>
      <c r="AB381" s="50">
        <f t="shared" si="103"/>
        <v>-4.7797203635753078</v>
      </c>
      <c r="AC381" s="50">
        <f t="shared" si="104"/>
        <v>-4.7797203635753363</v>
      </c>
      <c r="AF381">
        <v>1.91</v>
      </c>
      <c r="AG381">
        <v>1.93</v>
      </c>
      <c r="AH381" s="57" t="s">
        <v>423</v>
      </c>
      <c r="AJ381" t="s">
        <v>443</v>
      </c>
    </row>
    <row r="382" spans="1:36" ht="15" x14ac:dyDescent="0.25">
      <c r="A382">
        <v>1.85</v>
      </c>
      <c r="B382">
        <v>3.5</v>
      </c>
      <c r="C382">
        <v>4.9400000000000004</v>
      </c>
      <c r="D382" s="43">
        <f t="shared" si="92"/>
        <v>2.868397605239692E-2</v>
      </c>
      <c r="E382" s="44">
        <f>IF(OR($A382="",$B382="",$C382=""),"",A382*'MPTO_working_3-way'!$I381)</f>
        <v>1.9030653556969344</v>
      </c>
      <c r="F382" s="45">
        <f>IF(OR($A382="",$B382="",$C382=""),"",B382*'MPTO_working_3-way'!$I381)</f>
        <v>3.6003939161833891</v>
      </c>
      <c r="G382" s="46">
        <f>IF(OR($A382="",$B382="",$C382=""),"",C382*'MPTO_working_3-way'!$I381)</f>
        <v>5.0816988416988416</v>
      </c>
      <c r="H382" s="44">
        <f>IF(OR($A382="",$B382="",$C382=""),"",'MPTO_working_3-way'!E381)</f>
        <v>1.8833128894558657</v>
      </c>
      <c r="I382" s="45">
        <f>IF(OR($A382="",$B382="",$C382=""),"",'MPTO_working_3-way'!F381)</f>
        <v>3.6211815317270126</v>
      </c>
      <c r="J382" s="46">
        <f>IF(OR($A382="",$B382="",$C382=""),"",'MPTO_working_3-way'!G381)</f>
        <v>5.1848980143185175</v>
      </c>
      <c r="K382" s="44">
        <f>IF(OR($A382="",$B382="",$C382=""),"",'OddsRatio_working_3-way'!H381)</f>
        <v>1.8909249153367413</v>
      </c>
      <c r="L382" s="45">
        <f>IF(OR($A382="",$B382="",$C382=""),"",'OddsRatio_working_3-way'!I381)</f>
        <v>3.6203673980492383</v>
      </c>
      <c r="M382" s="46">
        <f>IF(OR($A382="",$B382="",$C382=""),"",'OddsRatio_working_3-way'!J381)</f>
        <v>5.1296990193256011</v>
      </c>
      <c r="N382" s="47">
        <f t="shared" si="93"/>
        <v>52.546802820325802</v>
      </c>
      <c r="O382" s="48">
        <f t="shared" si="94"/>
        <v>27.774738633600784</v>
      </c>
      <c r="P382" s="48">
        <f t="shared" si="95"/>
        <v>19.678458546073426</v>
      </c>
      <c r="Q382" t="s">
        <v>77</v>
      </c>
      <c r="R382" t="s">
        <v>80</v>
      </c>
      <c r="S382" t="s">
        <v>497</v>
      </c>
      <c r="T382" s="50">
        <v>100</v>
      </c>
      <c r="U382" s="50">
        <f t="shared" si="96"/>
        <v>45.945945945945937</v>
      </c>
      <c r="V382" s="50">
        <f t="shared" si="97"/>
        <v>71.428571428571431</v>
      </c>
      <c r="W382" s="50">
        <f t="shared" si="98"/>
        <v>79.757085020242926</v>
      </c>
      <c r="X382" s="50">
        <f t="shared" si="99"/>
        <v>48.814343551185658</v>
      </c>
      <c r="Y382" s="50">
        <f t="shared" si="100"/>
        <v>74.296969033811138</v>
      </c>
      <c r="Z382" s="50">
        <f t="shared" si="101"/>
        <v>82.625482625482618</v>
      </c>
      <c r="AA382" s="50">
        <f t="shared" si="102"/>
        <v>-2.8683976052397213</v>
      </c>
      <c r="AB382" s="50">
        <f t="shared" si="103"/>
        <v>-2.8683976052397071</v>
      </c>
      <c r="AC382" s="50">
        <f t="shared" si="104"/>
        <v>-2.8683976052396929</v>
      </c>
      <c r="AF382">
        <v>2.5299999999999998</v>
      </c>
      <c r="AG382">
        <v>1.56</v>
      </c>
      <c r="AH382" s="57" t="s">
        <v>431</v>
      </c>
      <c r="AJ382" t="s">
        <v>444</v>
      </c>
    </row>
    <row r="383" spans="1:36" ht="15" x14ac:dyDescent="0.25">
      <c r="A383">
        <v>2.13</v>
      </c>
      <c r="B383">
        <v>3.28</v>
      </c>
      <c r="C383">
        <v>3.93</v>
      </c>
      <c r="D383" s="43">
        <f t="shared" si="92"/>
        <v>2.881454306425657E-2</v>
      </c>
      <c r="E383" s="44">
        <f>IF(OR($A383="",$B383="",$C383=""),"",A383*'MPTO_working_3-way'!$I382)</f>
        <v>2.1913749767268662</v>
      </c>
      <c r="F383" s="45">
        <f>IF(OR($A383="",$B383="",$C383=""),"",B383*'MPTO_working_3-way'!$I382)</f>
        <v>3.3745117012507615</v>
      </c>
      <c r="G383" s="46">
        <f>IF(OR($A383="",$B383="",$C383=""),"",C383*'MPTO_working_3-way'!$I382)</f>
        <v>4.0432411542425282</v>
      </c>
      <c r="H383" s="44">
        <f>IF(OR($A383="",$B383="",$C383=""),"",'MPTO_working_3-way'!E382)</f>
        <v>2.1744863497019482</v>
      </c>
      <c r="I383" s="45">
        <f>IF(OR($A383="",$B383="",$C383=""),"",'MPTO_working_3-way'!F382)</f>
        <v>3.3866940728124586</v>
      </c>
      <c r="J383" s="46">
        <f>IF(OR($A383="",$B383="",$C383=""),"",'MPTO_working_3-way'!G382)</f>
        <v>4.0841651935447212</v>
      </c>
      <c r="K383" s="44">
        <f>IF(OR($A383="",$B383="",$C383=""),"",'OddsRatio_working_3-way'!H382)</f>
        <v>2.1815134556283367</v>
      </c>
      <c r="L383" s="45">
        <f>IF(OR($A383="",$B383="",$C383=""),"",'OddsRatio_working_3-way'!I382)</f>
        <v>3.3839386538341656</v>
      </c>
      <c r="M383" s="46">
        <f>IF(OR($A383="",$B383="",$C383=""),"",'OddsRatio_working_3-way'!J382)</f>
        <v>4.0635702876026771</v>
      </c>
      <c r="N383" s="47">
        <f t="shared" si="93"/>
        <v>45.633449802992814</v>
      </c>
      <c r="O383" s="48">
        <f t="shared" si="94"/>
        <v>29.633917097675212</v>
      </c>
      <c r="P383" s="48">
        <f t="shared" si="95"/>
        <v>24.732633099331984</v>
      </c>
      <c r="Q383" t="s">
        <v>49</v>
      </c>
      <c r="R383" t="s">
        <v>139</v>
      </c>
      <c r="S383" t="s">
        <v>497</v>
      </c>
      <c r="T383" s="50">
        <v>100</v>
      </c>
      <c r="U383" s="50">
        <f t="shared" si="96"/>
        <v>53.051643192488264</v>
      </c>
      <c r="V383" s="50">
        <f t="shared" si="97"/>
        <v>69.512195121951223</v>
      </c>
      <c r="W383" s="50">
        <f t="shared" si="98"/>
        <v>74.554707379134854</v>
      </c>
      <c r="X383" s="50">
        <f t="shared" si="99"/>
        <v>55.933097498913916</v>
      </c>
      <c r="Y383" s="50">
        <f t="shared" si="100"/>
        <v>72.393649428376875</v>
      </c>
      <c r="Z383" s="50">
        <f t="shared" si="101"/>
        <v>77.436161685560506</v>
      </c>
      <c r="AA383" s="50">
        <f t="shared" si="102"/>
        <v>-2.8814543064256526</v>
      </c>
      <c r="AB383" s="50">
        <f t="shared" si="103"/>
        <v>-2.8814543064256526</v>
      </c>
      <c r="AC383" s="50">
        <f t="shared" si="104"/>
        <v>-2.8814543064256526</v>
      </c>
      <c r="AF383">
        <v>2.23</v>
      </c>
      <c r="AG383">
        <v>1.71</v>
      </c>
      <c r="AH383" s="57" t="s">
        <v>421</v>
      </c>
      <c r="AJ383" t="s">
        <v>444</v>
      </c>
    </row>
    <row r="384" spans="1:36" ht="15" x14ac:dyDescent="0.25">
      <c r="A384">
        <v>1.6</v>
      </c>
      <c r="B384">
        <v>3.91</v>
      </c>
      <c r="C384">
        <v>6.59</v>
      </c>
      <c r="D384" s="43">
        <f t="shared" si="92"/>
        <v>3.249954398860555E-2</v>
      </c>
      <c r="E384" s="44">
        <f>IF(OR($A384="",$B384="",$C384=""),"",A384*'MPTO_working_3-way'!$I383)</f>
        <v>1.651999270381769</v>
      </c>
      <c r="F384" s="45">
        <f>IF(OR($A384="",$B384="",$C384=""),"",B384*'MPTO_working_3-way'!$I383)</f>
        <v>4.0370732169954477</v>
      </c>
      <c r="G384" s="46">
        <f>IF(OR($A384="",$B384="",$C384=""),"",C384*'MPTO_working_3-way'!$I383)</f>
        <v>6.8041719948849106</v>
      </c>
      <c r="H384" s="44">
        <f>IF(OR($A384="",$B384="",$C384=""),"",'MPTO_working_3-way'!E383)</f>
        <v>1.6282221207664374</v>
      </c>
      <c r="I384" s="45">
        <f>IF(OR($A384="",$B384="",$C384=""),"",'MPTO_working_3-way'!F383)</f>
        <v>4.0829442885184077</v>
      </c>
      <c r="J384" s="46">
        <f>IF(OR($A384="",$B384="",$C384=""),"",'MPTO_working_3-way'!G383)</f>
        <v>7.0966333756786444</v>
      </c>
      <c r="K384" s="44">
        <f>IF(OR($A384="",$B384="",$C384=""),"",'OddsRatio_working_3-way'!H383)</f>
        <v>1.6365418214330893</v>
      </c>
      <c r="L384" s="45">
        <f>IF(OR($A384="",$B384="",$C384=""),"",'OddsRatio_working_3-way'!I383)</f>
        <v>4.0872278339504851</v>
      </c>
      <c r="M384" s="46">
        <f>IF(OR($A384="",$B384="",$C384=""),"",'OddsRatio_working_3-way'!J383)</f>
        <v>6.9304479696849528</v>
      </c>
      <c r="N384" s="47">
        <f t="shared" si="93"/>
        <v>60.532714386060526</v>
      </c>
      <c r="O384" s="48">
        <f t="shared" si="94"/>
        <v>24.770420209129629</v>
      </c>
      <c r="P384" s="48">
        <f t="shared" si="95"/>
        <v>14.69686540480984</v>
      </c>
      <c r="Q384" t="s">
        <v>132</v>
      </c>
      <c r="R384" t="s">
        <v>44</v>
      </c>
      <c r="S384" t="s">
        <v>497</v>
      </c>
      <c r="T384" s="50">
        <v>100</v>
      </c>
      <c r="U384" s="50">
        <f t="shared" si="96"/>
        <v>37.5</v>
      </c>
      <c r="V384" s="50">
        <f t="shared" si="97"/>
        <v>74.424552429667528</v>
      </c>
      <c r="W384" s="50">
        <f t="shared" si="98"/>
        <v>84.825493171471919</v>
      </c>
      <c r="X384" s="50">
        <f t="shared" si="99"/>
        <v>40.749954398860552</v>
      </c>
      <c r="Y384" s="50">
        <f t="shared" si="100"/>
        <v>77.674506828528081</v>
      </c>
      <c r="Z384" s="50">
        <f t="shared" si="101"/>
        <v>88.075447570332472</v>
      </c>
      <c r="AA384" s="50">
        <f t="shared" si="102"/>
        <v>-3.2499543988605524</v>
      </c>
      <c r="AB384" s="50">
        <f t="shared" si="103"/>
        <v>-3.2499543988605524</v>
      </c>
      <c r="AC384" s="50">
        <f t="shared" si="104"/>
        <v>-3.2499543988605524</v>
      </c>
      <c r="AF384">
        <v>2.0499999999999998</v>
      </c>
      <c r="AG384">
        <v>1.85</v>
      </c>
      <c r="AH384" s="57" t="s">
        <v>431</v>
      </c>
      <c r="AJ384" t="s">
        <v>444</v>
      </c>
    </row>
    <row r="385" spans="1:36" ht="15" x14ac:dyDescent="0.25">
      <c r="A385">
        <v>2.7</v>
      </c>
      <c r="B385">
        <v>3.16</v>
      </c>
      <c r="C385">
        <v>2.93</v>
      </c>
      <c r="D385" s="43">
        <f t="shared" si="92"/>
        <v>2.8122994900547038E-2</v>
      </c>
      <c r="E385" s="44">
        <f>IF(OR($A385="",$B385="",$C385=""),"",A385*'MPTO_working_3-way'!$I384)</f>
        <v>2.7759320862314771</v>
      </c>
      <c r="F385" s="45">
        <f>IF(OR($A385="",$B385="",$C385=""),"",B385*'MPTO_working_3-way'!$I384)</f>
        <v>3.2488686638857289</v>
      </c>
      <c r="G385" s="46">
        <f>IF(OR($A385="",$B385="",$C385=""),"",C385*'MPTO_working_3-way'!$I384)</f>
        <v>3.0124003750586028</v>
      </c>
      <c r="H385" s="44">
        <f>IF(OR($A385="",$B385="",$C385=""),"",'MPTO_working_3-way'!E384)</f>
        <v>2.7701134990263494</v>
      </c>
      <c r="I385" s="45">
        <f>IF(OR($A385="",$B385="",$C385=""),"",'MPTO_working_3-way'!F384)</f>
        <v>3.2564659252556236</v>
      </c>
      <c r="J385" s="46">
        <f>IF(OR($A385="",$B385="",$C385=""),"",'MPTO_working_3-way'!G384)</f>
        <v>3.0127505929387266</v>
      </c>
      <c r="K385" s="44">
        <f>IF(OR($A385="",$B385="",$C385=""),"",'OddsRatio_working_3-way'!H384)</f>
        <v>2.772895769115503</v>
      </c>
      <c r="L385" s="45">
        <f>IF(OR($A385="",$B385="",$C385=""),"",'OddsRatio_working_3-way'!I384)</f>
        <v>3.2526205066408744</v>
      </c>
      <c r="M385" s="46">
        <f>IF(OR($A385="",$B385="",$C385=""),"",'OddsRatio_working_3-way'!J384)</f>
        <v>3.0127581378781882</v>
      </c>
      <c r="N385" s="47">
        <f t="shared" si="93"/>
        <v>36.023936066734628</v>
      </c>
      <c r="O385" s="48">
        <f t="shared" si="94"/>
        <v>30.779945373475787</v>
      </c>
      <c r="P385" s="48">
        <f t="shared" si="95"/>
        <v>33.196118559789589</v>
      </c>
      <c r="Q385" t="s">
        <v>82</v>
      </c>
      <c r="R385" t="s">
        <v>87</v>
      </c>
      <c r="S385" t="s">
        <v>497</v>
      </c>
      <c r="T385" s="50">
        <v>100</v>
      </c>
      <c r="U385" s="50">
        <f t="shared" si="96"/>
        <v>62.962962962962962</v>
      </c>
      <c r="V385" s="50">
        <f t="shared" si="97"/>
        <v>68.35443037974683</v>
      </c>
      <c r="W385" s="50">
        <f t="shared" si="98"/>
        <v>65.870307167235495</v>
      </c>
      <c r="X385" s="50">
        <f t="shared" si="99"/>
        <v>65.77526245301766</v>
      </c>
      <c r="Y385" s="50">
        <f t="shared" si="100"/>
        <v>71.166729869801543</v>
      </c>
      <c r="Z385" s="50">
        <f t="shared" si="101"/>
        <v>68.682606657290208</v>
      </c>
      <c r="AA385" s="50">
        <f t="shared" si="102"/>
        <v>-2.8122994900546985</v>
      </c>
      <c r="AB385" s="50">
        <f t="shared" si="103"/>
        <v>-2.8122994900547127</v>
      </c>
      <c r="AC385" s="50">
        <f t="shared" si="104"/>
        <v>-2.8122994900547127</v>
      </c>
      <c r="AF385">
        <v>2.1800000000000002</v>
      </c>
      <c r="AG385">
        <v>1.74</v>
      </c>
      <c r="AH385" s="67" t="s">
        <v>423</v>
      </c>
      <c r="AJ385" t="s">
        <v>444</v>
      </c>
    </row>
    <row r="386" spans="1:36" ht="15" x14ac:dyDescent="0.25">
      <c r="A386">
        <v>3.23</v>
      </c>
      <c r="B386">
        <v>3.51</v>
      </c>
      <c r="C386">
        <v>2.31</v>
      </c>
      <c r="D386" s="43">
        <f t="shared" si="92"/>
        <v>2.739824102053201E-2</v>
      </c>
      <c r="E386" s="44">
        <f>IF(OR($A386="",$B386="",$C386=""),"",A386*'MPTO_working_3-way'!$I385)</f>
        <v>3.3184963184963183</v>
      </c>
      <c r="F386" s="45">
        <f>IF(OR($A386="",$B386="",$C386=""),"",B386*'MPTO_working_3-way'!$I385)</f>
        <v>3.6061678259820673</v>
      </c>
      <c r="G386" s="46">
        <f>IF(OR($A386="",$B386="",$C386=""),"",C386*'MPTO_working_3-way'!$I385)</f>
        <v>2.3732899367574292</v>
      </c>
      <c r="H386" s="44">
        <f>IF(OR($A386="",$B386="",$C386=""),"",'MPTO_working_3-way'!E385)</f>
        <v>3.3281771414403574</v>
      </c>
      <c r="I386" s="45">
        <f>IF(OR($A386="",$B386="",$C386=""),"",'MPTO_working_3-way'!F385)</f>
        <v>3.6262426231850724</v>
      </c>
      <c r="J386" s="46">
        <f>IF(OR($A386="",$B386="",$C386=""),"",'MPTO_working_3-way'!G385)</f>
        <v>2.3597835165069836</v>
      </c>
      <c r="K386" s="44">
        <f>IF(OR($A386="",$B386="",$C386=""),"",'OddsRatio_working_3-way'!H385)</f>
        <v>3.3247097221956854</v>
      </c>
      <c r="L386" s="45">
        <f>IF(OR($A386="",$B386="",$C386=""),"",'OddsRatio_working_3-way'!I385)</f>
        <v>3.6166015258794482</v>
      </c>
      <c r="M386" s="46">
        <f>IF(OR($A386="",$B386="",$C386=""),"",'OddsRatio_working_3-way'!J385)</f>
        <v>2.3656366529490351</v>
      </c>
      <c r="N386" s="47">
        <f t="shared" si="93"/>
        <v>30.134130160889296</v>
      </c>
      <c r="O386" s="48">
        <f t="shared" si="94"/>
        <v>27.730267925832603</v>
      </c>
      <c r="P386" s="48">
        <f t="shared" si="95"/>
        <v>42.135601913278101</v>
      </c>
      <c r="Q386" t="s">
        <v>48</v>
      </c>
      <c r="R386" t="s">
        <v>37</v>
      </c>
      <c r="S386" t="s">
        <v>497</v>
      </c>
      <c r="T386" s="50">
        <v>100</v>
      </c>
      <c r="U386" s="50">
        <f t="shared" si="96"/>
        <v>69.040247678018574</v>
      </c>
      <c r="V386" s="50">
        <f t="shared" si="97"/>
        <v>71.509971509971507</v>
      </c>
      <c r="W386" s="50">
        <f t="shared" si="98"/>
        <v>56.709956709956707</v>
      </c>
      <c r="X386" s="50">
        <f t="shared" si="99"/>
        <v>71.780071780071779</v>
      </c>
      <c r="Y386" s="50">
        <f t="shared" si="100"/>
        <v>74.249795612024712</v>
      </c>
      <c r="Z386" s="50">
        <f t="shared" si="101"/>
        <v>59.449780812009912</v>
      </c>
      <c r="AA386" s="50">
        <f t="shared" si="102"/>
        <v>-2.7398241020532055</v>
      </c>
      <c r="AB386" s="50">
        <f t="shared" si="103"/>
        <v>-2.7398241020532055</v>
      </c>
      <c r="AC386" s="50">
        <f t="shared" si="104"/>
        <v>-2.7398241020532055</v>
      </c>
      <c r="AF386">
        <v>1.94</v>
      </c>
      <c r="AG386">
        <v>1.94</v>
      </c>
      <c r="AH386" s="57" t="s">
        <v>428</v>
      </c>
      <c r="AJ386" t="s">
        <v>444</v>
      </c>
    </row>
    <row r="387" spans="1:36" ht="15" x14ac:dyDescent="0.25">
      <c r="A387">
        <v>1.96</v>
      </c>
      <c r="B387">
        <v>3.48</v>
      </c>
      <c r="C387">
        <v>4.32</v>
      </c>
      <c r="D387" s="43">
        <f t="shared" si="92"/>
        <v>2.9041884953215025E-2</v>
      </c>
      <c r="E387" s="44">
        <f>IF(OR($A387="",$B387="",$C387=""),"",A387*'MPTO_working_3-way'!$I386)</f>
        <v>2.0169220945083013</v>
      </c>
      <c r="F387" s="45">
        <f>IF(OR($A387="",$B387="",$C387=""),"",B387*'MPTO_working_3-way'!$I386)</f>
        <v>3.5810657596371884</v>
      </c>
      <c r="G387" s="46">
        <f>IF(OR($A387="",$B387="",$C387=""),"",C387*'MPTO_working_3-way'!$I386)</f>
        <v>4.4454609429978893</v>
      </c>
      <c r="H387" s="44">
        <f>IF(OR($A387="",$B387="",$C387=""),"",'MPTO_working_3-way'!E386)</f>
        <v>1.9979083764748766</v>
      </c>
      <c r="I387" s="45">
        <f>IF(OR($A387="",$B387="",$C387=""),"",'MPTO_working_3-way'!F386)</f>
        <v>3.6013234983534494</v>
      </c>
      <c r="J387" s="46">
        <f>IF(OR($A387="",$B387="",$C387=""),"",'MPTO_working_3-way'!G386)</f>
        <v>4.5085489335866358</v>
      </c>
      <c r="K387" s="44">
        <f>IF(OR($A387="",$B387="",$C387=""),"",'OddsRatio_working_3-way'!H386)</f>
        <v>2.0054074651828957</v>
      </c>
      <c r="L387" s="45">
        <f>IF(OR($A387="",$B387="",$C387=""),"",'OddsRatio_working_3-way'!I386)</f>
        <v>3.597302618389147</v>
      </c>
      <c r="M387" s="46">
        <f>IF(OR($A387="",$B387="",$C387=""),"",'OddsRatio_working_3-way'!J386)</f>
        <v>4.4770341504241822</v>
      </c>
      <c r="N387" s="47">
        <f t="shared" si="93"/>
        <v>49.580497071394653</v>
      </c>
      <c r="O387" s="48">
        <f t="shared" si="94"/>
        <v>27.92464777584296</v>
      </c>
      <c r="P387" s="48">
        <f t="shared" si="95"/>
        <v>22.494855152762387</v>
      </c>
      <c r="Q387" t="s">
        <v>79</v>
      </c>
      <c r="R387" t="s">
        <v>452</v>
      </c>
      <c r="S387" t="s">
        <v>497</v>
      </c>
      <c r="T387" s="50">
        <v>100</v>
      </c>
      <c r="U387" s="50">
        <f t="shared" si="96"/>
        <v>48.979591836734699</v>
      </c>
      <c r="V387" s="50">
        <f t="shared" si="97"/>
        <v>71.264367816091948</v>
      </c>
      <c r="W387" s="50">
        <f t="shared" si="98"/>
        <v>76.851851851851848</v>
      </c>
      <c r="X387" s="50">
        <f t="shared" si="99"/>
        <v>51.883780332056183</v>
      </c>
      <c r="Y387" s="50">
        <f t="shared" si="100"/>
        <v>74.168556311413454</v>
      </c>
      <c r="Z387" s="50">
        <f t="shared" si="101"/>
        <v>79.756040347173354</v>
      </c>
      <c r="AA387" s="50">
        <f t="shared" si="102"/>
        <v>-2.9041884953214847</v>
      </c>
      <c r="AB387" s="50">
        <f t="shared" si="103"/>
        <v>-2.904188495321506</v>
      </c>
      <c r="AC387" s="50">
        <f t="shared" si="104"/>
        <v>-2.904188495321506</v>
      </c>
      <c r="AF387">
        <v>2.15</v>
      </c>
      <c r="AG387">
        <v>1.76</v>
      </c>
      <c r="AH387" s="57" t="s">
        <v>431</v>
      </c>
      <c r="AJ387" t="s">
        <v>444</v>
      </c>
    </row>
    <row r="388" spans="1:36" ht="15" x14ac:dyDescent="0.25">
      <c r="A388">
        <v>2.48</v>
      </c>
      <c r="B388">
        <v>3.01</v>
      </c>
      <c r="C388">
        <v>3.43</v>
      </c>
      <c r="D388" s="43">
        <f t="shared" si="92"/>
        <v>2.6996909577248651E-2</v>
      </c>
      <c r="E388" s="44">
        <f>IF(OR($A388="",$B388="",$C388=""),"",A388*'MPTO_working_3-way'!$I387)</f>
        <v>2.5469523357515764</v>
      </c>
      <c r="F388" s="45">
        <f>IF(OR($A388="",$B388="",$C388=""),"",B388*'MPTO_working_3-way'!$I387)</f>
        <v>3.0912606978275181</v>
      </c>
      <c r="G388" s="46">
        <f>IF(OR($A388="",$B388="",$C388=""),"",C388*'MPTO_working_3-way'!$I387)</f>
        <v>3.522599399849963</v>
      </c>
      <c r="H388" s="44">
        <f>IF(OR($A388="",$B388="",$C388=""),"",'MPTO_working_3-way'!E387)</f>
        <v>2.5366106697439084</v>
      </c>
      <c r="I388" s="45">
        <f>IF(OR($A388="",$B388="",$C388=""),"",'MPTO_working_3-way'!F387)</f>
        <v>3.0938014893206707</v>
      </c>
      <c r="J388" s="46">
        <f>IF(OR($A388="",$B388="",$C388=""),"",'MPTO_working_3-way'!G387)</f>
        <v>3.5392439553974717</v>
      </c>
      <c r="K388" s="44">
        <f>IF(OR($A388="",$B388="",$C388=""),"",'OddsRatio_working_3-way'!H387)</f>
        <v>2.5413417221986867</v>
      </c>
      <c r="L388" s="45">
        <f>IF(OR($A388="",$B388="",$C388=""),"",'OddsRatio_working_3-way'!I387)</f>
        <v>3.0933086902833513</v>
      </c>
      <c r="M388" s="46">
        <f>IF(OR($A388="",$B388="",$C388=""),"",'OddsRatio_working_3-way'!J387)</f>
        <v>3.5307164763127092</v>
      </c>
      <c r="N388" s="47">
        <f t="shared" si="93"/>
        <v>39.262611473446022</v>
      </c>
      <c r="O388" s="48">
        <f t="shared" si="94"/>
        <v>32.349261280447223</v>
      </c>
      <c r="P388" s="48">
        <f t="shared" si="95"/>
        <v>28.388127246106741</v>
      </c>
      <c r="Q388" t="s">
        <v>40</v>
      </c>
      <c r="R388" t="s">
        <v>76</v>
      </c>
      <c r="S388" t="s">
        <v>497</v>
      </c>
      <c r="T388" s="50">
        <v>100</v>
      </c>
      <c r="U388" s="50">
        <f t="shared" si="96"/>
        <v>59.677419354838712</v>
      </c>
      <c r="V388" s="50">
        <f t="shared" si="97"/>
        <v>66.777408637873762</v>
      </c>
      <c r="W388" s="50">
        <f t="shared" si="98"/>
        <v>70.845481049562679</v>
      </c>
      <c r="X388" s="50">
        <f t="shared" si="99"/>
        <v>62.377110312563566</v>
      </c>
      <c r="Y388" s="50">
        <f t="shared" si="100"/>
        <v>69.477099595598602</v>
      </c>
      <c r="Z388" s="50">
        <f t="shared" si="101"/>
        <v>73.545172007287533</v>
      </c>
      <c r="AA388" s="50">
        <f t="shared" si="102"/>
        <v>-2.6996909577248545</v>
      </c>
      <c r="AB388" s="50">
        <f t="shared" si="103"/>
        <v>-2.6996909577248402</v>
      </c>
      <c r="AC388" s="50">
        <f t="shared" si="104"/>
        <v>-2.6996909577248545</v>
      </c>
      <c r="AF388">
        <v>2.74</v>
      </c>
      <c r="AG388">
        <v>1.5</v>
      </c>
      <c r="AH388" s="57" t="s">
        <v>434</v>
      </c>
      <c r="AJ388" t="s">
        <v>444</v>
      </c>
    </row>
    <row r="389" spans="1:36" ht="15" x14ac:dyDescent="0.25">
      <c r="A389">
        <v>1.67</v>
      </c>
      <c r="B389">
        <v>3.9</v>
      </c>
      <c r="C389">
        <v>5.66</v>
      </c>
      <c r="D389" s="43">
        <f t="shared" ref="D389:D452" si="105">IF(OR($A389="",$B389="",$C389=""),"",(1/A389)+(1/B389)+(1/C389)-1)</f>
        <v>3.1891096849519185E-2</v>
      </c>
      <c r="E389" s="44">
        <f>IF(OR($A389="",$B389="",$C389=""),"",A389*'MPTO_working_3-way'!$I388)</f>
        <v>1.723258131738697</v>
      </c>
      <c r="F389" s="45">
        <f>IF(OR($A389="",$B389="",$C389=""),"",B389*'MPTO_working_3-way'!$I388)</f>
        <v>4.0243752777131245</v>
      </c>
      <c r="G389" s="46">
        <f>IF(OR($A389="",$B389="",$C389=""),"",C389*'MPTO_working_3-way'!$I388)</f>
        <v>5.8405036081682784</v>
      </c>
      <c r="H389" s="44">
        <f>IF(OR($A389="",$B389="",$C389=""),"",'MPTO_working_3-way'!E388)</f>
        <v>1.7001828541419213</v>
      </c>
      <c r="I389" s="45">
        <f>IF(OR($A389="",$B389="",$C389=""),"",'MPTO_working_3-way'!F388)</f>
        <v>4.068681114514634</v>
      </c>
      <c r="J389" s="46">
        <f>IF(OR($A389="",$B389="",$C389=""),"",'MPTO_working_3-way'!G388)</f>
        <v>6.0223520942223052</v>
      </c>
      <c r="K389" s="44">
        <f>IF(OR($A389="",$B389="",$C389=""),"",'OddsRatio_working_3-way'!H388)</f>
        <v>1.7083868588955606</v>
      </c>
      <c r="L389" s="45">
        <f>IF(OR($A389="",$B389="",$C389=""),"",'OddsRatio_working_3-way'!I388)</f>
        <v>4.0661520758166043</v>
      </c>
      <c r="M389" s="46">
        <f>IF(OR($A389="",$B389="",$C389=""),"",'OddsRatio_working_3-way'!J388)</f>
        <v>5.9269891976915083</v>
      </c>
      <c r="N389" s="47">
        <f t="shared" si="93"/>
        <v>58.02961155860271</v>
      </c>
      <c r="O389" s="48">
        <f t="shared" si="94"/>
        <v>24.848577257145262</v>
      </c>
      <c r="P389" s="48">
        <f t="shared" si="95"/>
        <v>17.121811184252035</v>
      </c>
      <c r="Q389" t="s">
        <v>36</v>
      </c>
      <c r="R389" t="s">
        <v>47</v>
      </c>
      <c r="S389" t="s">
        <v>497</v>
      </c>
      <c r="T389" s="50">
        <v>100</v>
      </c>
      <c r="U389" s="50">
        <f t="shared" si="96"/>
        <v>40.119760479041922</v>
      </c>
      <c r="V389" s="50">
        <f t="shared" si="97"/>
        <v>74.358974358974365</v>
      </c>
      <c r="W389" s="50">
        <f t="shared" si="98"/>
        <v>82.332155477031804</v>
      </c>
      <c r="X389" s="50">
        <f t="shared" si="99"/>
        <v>43.308870163993838</v>
      </c>
      <c r="Y389" s="50">
        <f t="shared" si="100"/>
        <v>77.548084043926295</v>
      </c>
      <c r="Z389" s="50">
        <f t="shared" si="101"/>
        <v>85.521265161983735</v>
      </c>
      <c r="AA389" s="50">
        <f t="shared" si="102"/>
        <v>-3.1891096849519158</v>
      </c>
      <c r="AB389" s="50">
        <f t="shared" si="103"/>
        <v>-3.18910968495193</v>
      </c>
      <c r="AC389" s="50">
        <f t="shared" si="104"/>
        <v>-3.18910968495193</v>
      </c>
      <c r="AF389">
        <v>2.0099999999999998</v>
      </c>
      <c r="AG389">
        <v>1.88</v>
      </c>
      <c r="AH389" s="57" t="s">
        <v>423</v>
      </c>
      <c r="AJ389" t="s">
        <v>444</v>
      </c>
    </row>
    <row r="390" spans="1:36" ht="15" x14ac:dyDescent="0.25">
      <c r="A390">
        <v>2.99</v>
      </c>
      <c r="B390">
        <v>3.09</v>
      </c>
      <c r="C390">
        <v>2.71</v>
      </c>
      <c r="D390" s="43">
        <f t="shared" si="105"/>
        <v>2.7076446041273128E-2</v>
      </c>
      <c r="E390" s="44">
        <f>IF(OR($A390="",$B390="",$C390=""),"",A390*'MPTO_working_3-way'!$I389)</f>
        <v>3.0709585736634071</v>
      </c>
      <c r="F390" s="45">
        <f>IF(OR($A390="",$B390="",$C390=""),"",B390*'MPTO_working_3-way'!$I389)</f>
        <v>3.1736662182675337</v>
      </c>
      <c r="G390" s="46">
        <f>IF(OR($A390="",$B390="",$C390=""),"",C390*'MPTO_working_3-way'!$I389)</f>
        <v>2.78337716877185</v>
      </c>
      <c r="H390" s="44">
        <f>IF(OR($A390="",$B390="",$C390=""),"",'MPTO_working_3-way'!E389)</f>
        <v>3.0729265844155496</v>
      </c>
      <c r="I390" s="45">
        <f>IF(OR($A390="",$B390="",$C390=""),"",'MPTO_working_3-way'!F389)</f>
        <v>3.178648499724575</v>
      </c>
      <c r="J390" s="46">
        <f>IF(OR($A390="",$B390="",$C390=""),"",'MPTO_working_3-way'!G389)</f>
        <v>2.777945935926518</v>
      </c>
      <c r="K390" s="44">
        <f>IF(OR($A390="",$B390="",$C390=""),"",'OddsRatio_working_3-way'!H389)</f>
        <v>3.072070851471485</v>
      </c>
      <c r="L390" s="45">
        <f>IF(OR($A390="",$B390="",$C390=""),"",'OddsRatio_working_3-way'!I389)</f>
        <v>3.1761950148620111</v>
      </c>
      <c r="M390" s="46">
        <f>IF(OR($A390="",$B390="",$C390=""),"",'OddsRatio_working_3-way'!J389)</f>
        <v>2.7805231939780102</v>
      </c>
      <c r="N390" s="47">
        <f t="shared" si="93"/>
        <v>32.563122426203236</v>
      </c>
      <c r="O390" s="48">
        <f t="shared" si="94"/>
        <v>31.509299693963662</v>
      </c>
      <c r="P390" s="48">
        <f t="shared" si="95"/>
        <v>35.927577879833102</v>
      </c>
      <c r="Q390" t="s">
        <v>45</v>
      </c>
      <c r="R390" t="s">
        <v>81</v>
      </c>
      <c r="S390" t="s">
        <v>497</v>
      </c>
      <c r="T390" s="50">
        <v>100</v>
      </c>
      <c r="U390" s="50">
        <f t="shared" si="96"/>
        <v>66.555183946488299</v>
      </c>
      <c r="V390" s="50">
        <f t="shared" si="97"/>
        <v>67.637540453074436</v>
      </c>
      <c r="W390" s="50">
        <f t="shared" si="98"/>
        <v>63.099630996309962</v>
      </c>
      <c r="X390" s="50">
        <f t="shared" si="99"/>
        <v>69.262828550615609</v>
      </c>
      <c r="Y390" s="50">
        <f t="shared" si="100"/>
        <v>70.345185057201746</v>
      </c>
      <c r="Z390" s="50">
        <f t="shared" si="101"/>
        <v>65.807275600437279</v>
      </c>
      <c r="AA390" s="50">
        <f t="shared" si="102"/>
        <v>-2.7076446041273101</v>
      </c>
      <c r="AB390" s="50">
        <f t="shared" si="103"/>
        <v>-2.7076446041273101</v>
      </c>
      <c r="AC390" s="50">
        <f t="shared" si="104"/>
        <v>-2.7076446041273172</v>
      </c>
      <c r="AF390">
        <v>2.37</v>
      </c>
      <c r="AG390">
        <v>1.63</v>
      </c>
      <c r="AH390" s="57" t="s">
        <v>417</v>
      </c>
      <c r="AJ390" t="s">
        <v>444</v>
      </c>
    </row>
    <row r="391" spans="1:36" ht="15" x14ac:dyDescent="0.25">
      <c r="A391">
        <v>5.07</v>
      </c>
      <c r="B391">
        <v>3.53</v>
      </c>
      <c r="C391">
        <v>1.8</v>
      </c>
      <c r="D391" s="43">
        <f t="shared" si="105"/>
        <v>3.608033331284588E-2</v>
      </c>
      <c r="E391" s="44">
        <f>IF(OR($A391="",$B391="",$C391=""),"",A391*'MPTO_working_3-way'!$I390)</f>
        <v>5.252927289896129</v>
      </c>
      <c r="F391" s="45">
        <f>IF(OR($A391="",$B391="",$C391=""),"",B391*'MPTO_working_3-way'!$I390)</f>
        <v>3.6573635765943457</v>
      </c>
      <c r="G391" s="46">
        <f>IF(OR($A391="",$B391="",$C391=""),"",C391*'MPTO_working_3-way'!$I390)</f>
        <v>1.8649445999631227</v>
      </c>
      <c r="H391" s="44">
        <f>IF(OR($A391="",$B391="",$C391=""),"",'MPTO_working_3-way'!E390)</f>
        <v>5.3992216620632334</v>
      </c>
      <c r="I391" s="45">
        <f>IF(OR($A391="",$B391="",$C391=""),"",'MPTO_working_3-way'!F390)</f>
        <v>3.6865089900395489</v>
      </c>
      <c r="J391" s="46">
        <f>IF(OR($A391="",$B391="",$C391=""),"",'MPTO_working_3-way'!G390)</f>
        <v>1.8398289858283943</v>
      </c>
      <c r="K391" s="44">
        <f>IF(OR($A391="",$B391="",$C391=""),"",'OddsRatio_working_3-way'!H390)</f>
        <v>5.3207390861770758</v>
      </c>
      <c r="L391" s="45">
        <f>IF(OR($A391="",$B391="",$C391=""),"",'OddsRatio_working_3-way'!I390)</f>
        <v>3.6858648373533183</v>
      </c>
      <c r="M391" s="46">
        <f>IF(OR($A391="",$B391="",$C391=""),"",'OddsRatio_working_3-way'!J390)</f>
        <v>1.8492853240642901</v>
      </c>
      <c r="N391" s="47">
        <f t="shared" si="93"/>
        <v>19.037004413205459</v>
      </c>
      <c r="O391" s="48">
        <f t="shared" si="94"/>
        <v>27.342099822932493</v>
      </c>
      <c r="P391" s="48">
        <f t="shared" si="95"/>
        <v>53.620895763862045</v>
      </c>
      <c r="Q391" t="s">
        <v>453</v>
      </c>
      <c r="R391" t="s">
        <v>361</v>
      </c>
      <c r="S391" t="s">
        <v>497</v>
      </c>
      <c r="T391" s="50">
        <v>100</v>
      </c>
      <c r="U391" s="50">
        <f t="shared" si="96"/>
        <v>80.276134122287957</v>
      </c>
      <c r="V391" s="50">
        <f t="shared" si="97"/>
        <v>71.671388101982998</v>
      </c>
      <c r="W391" s="50">
        <f t="shared" si="98"/>
        <v>44.444444444444443</v>
      </c>
      <c r="X391" s="50">
        <f t="shared" si="99"/>
        <v>83.884167453572559</v>
      </c>
      <c r="Y391" s="50">
        <f t="shared" si="100"/>
        <v>75.279421433267586</v>
      </c>
      <c r="Z391" s="50">
        <f t="shared" si="101"/>
        <v>48.052477775729031</v>
      </c>
      <c r="AA391" s="50">
        <f t="shared" si="102"/>
        <v>-3.6080333312846022</v>
      </c>
      <c r="AB391" s="50">
        <f t="shared" si="103"/>
        <v>-3.608033331284588</v>
      </c>
      <c r="AC391" s="50">
        <f t="shared" si="104"/>
        <v>-3.608033331284588</v>
      </c>
      <c r="AF391">
        <v>2.1800000000000002</v>
      </c>
      <c r="AG391">
        <v>1.72</v>
      </c>
      <c r="AH391" s="57" t="s">
        <v>436</v>
      </c>
      <c r="AJ391" t="s">
        <v>305</v>
      </c>
    </row>
    <row r="392" spans="1:36" ht="15" x14ac:dyDescent="0.25">
      <c r="A392">
        <v>1.75</v>
      </c>
      <c r="B392">
        <v>3.75</v>
      </c>
      <c r="C392">
        <v>5.0199999999999996</v>
      </c>
      <c r="D392" s="43">
        <f t="shared" si="105"/>
        <v>3.7298425346234065E-2</v>
      </c>
      <c r="E392" s="44">
        <f>IF(OR($A392="",$B392="",$C392=""),"",A392*'MPTO_working_3-way'!$I391)</f>
        <v>1.8152722443559095</v>
      </c>
      <c r="F392" s="45">
        <f>IF(OR($A392="",$B392="",$C392=""),"",B392*'MPTO_working_3-way'!$I391)</f>
        <v>3.8898690950483776</v>
      </c>
      <c r="G392" s="46">
        <f>IF(OR($A392="",$B392="",$C392=""),"",C392*'MPTO_working_3-way'!$I391)</f>
        <v>5.207238095238095</v>
      </c>
      <c r="H392" s="44">
        <f>IF(OR($A392="",$B392="",$C392=""),"",'MPTO_working_3-way'!E391)</f>
        <v>1.7889223250446862</v>
      </c>
      <c r="I392" s="45">
        <f>IF(OR($A392="",$B392="",$C392=""),"",'MPTO_working_3-way'!F391)</f>
        <v>3.9333863986866322</v>
      </c>
      <c r="J392" s="46">
        <f>IF(OR($A392="",$B392="",$C392=""),"",'MPTO_working_3-way'!G391)</f>
        <v>5.3541680774700335</v>
      </c>
      <c r="K392" s="44">
        <f>IF(OR($A392="",$B392="",$C392=""),"",'OddsRatio_working_3-way'!H391)</f>
        <v>1.7985102371166295</v>
      </c>
      <c r="L392" s="45">
        <f>IF(OR($A392="",$B392="",$C392=""),"",'OddsRatio_working_3-way'!I391)</f>
        <v>3.9278708694276401</v>
      </c>
      <c r="M392" s="46">
        <f>IF(OR($A392="",$B392="",$C392=""),"",'OddsRatio_working_3-way'!J391)</f>
        <v>5.2800148709451324</v>
      </c>
      <c r="N392" s="47">
        <f t="shared" si="93"/>
        <v>55.088155680737437</v>
      </c>
      <c r="O392" s="48">
        <f t="shared" si="94"/>
        <v>25.707805984344141</v>
      </c>
      <c r="P392" s="48">
        <f t="shared" si="95"/>
        <v>19.20403833491843</v>
      </c>
      <c r="Q392" t="s">
        <v>324</v>
      </c>
      <c r="R392" t="s">
        <v>355</v>
      </c>
      <c r="S392" t="s">
        <v>497</v>
      </c>
      <c r="T392" s="50">
        <v>100</v>
      </c>
      <c r="U392" s="50">
        <f t="shared" si="96"/>
        <v>42.857142857142854</v>
      </c>
      <c r="V392" s="50">
        <f t="shared" si="97"/>
        <v>73.333333333333329</v>
      </c>
      <c r="W392" s="50">
        <f t="shared" si="98"/>
        <v>80.079681274900395</v>
      </c>
      <c r="X392" s="50">
        <f t="shared" si="99"/>
        <v>46.58698539176627</v>
      </c>
      <c r="Y392" s="50">
        <f t="shared" si="100"/>
        <v>77.063175867956744</v>
      </c>
      <c r="Z392" s="50">
        <f t="shared" si="101"/>
        <v>83.809523809523796</v>
      </c>
      <c r="AA392" s="50">
        <f t="shared" si="102"/>
        <v>-3.7298425346234154</v>
      </c>
      <c r="AB392" s="50">
        <f t="shared" si="103"/>
        <v>-3.7298425346234154</v>
      </c>
      <c r="AC392" s="50">
        <f t="shared" si="104"/>
        <v>-3.7298425346234012</v>
      </c>
      <c r="AF392">
        <v>1.96</v>
      </c>
      <c r="AG392">
        <v>1.91</v>
      </c>
      <c r="AH392" s="57" t="s">
        <v>431</v>
      </c>
      <c r="AJ392" t="s">
        <v>305</v>
      </c>
    </row>
    <row r="393" spans="1:36" ht="15" x14ac:dyDescent="0.25">
      <c r="A393">
        <v>3.01</v>
      </c>
      <c r="B393">
        <v>3.46</v>
      </c>
      <c r="C393">
        <v>2.4300000000000002</v>
      </c>
      <c r="D393" s="43">
        <f t="shared" si="105"/>
        <v>3.2765888406580901E-2</v>
      </c>
      <c r="E393" s="44">
        <f>IF(OR($A393="",$B393="",$C393=""),"",A393*'MPTO_working_3-way'!$I392)</f>
        <v>3.1086253241038082</v>
      </c>
      <c r="F393" s="45">
        <f>IF(OR($A393="",$B393="",$C393=""),"",B393*'MPTO_working_3-way'!$I392)</f>
        <v>3.5733699738867699</v>
      </c>
      <c r="G393" s="46">
        <f>IF(OR($A393="",$B393="",$C393=""),"",C393*'MPTO_working_3-way'!$I392)</f>
        <v>2.5096211088279916</v>
      </c>
      <c r="H393" s="44">
        <f>IF(OR($A393="",$B393="",$C393=""),"",'MPTO_working_3-way'!E392)</f>
        <v>3.1123177833661786</v>
      </c>
      <c r="I393" s="45">
        <f>IF(OR($A393="",$B393="",$C393=""),"",'MPTO_working_3-way'!F392)</f>
        <v>3.5958885988504701</v>
      </c>
      <c r="J393" s="46">
        <f>IF(OR($A393="",$B393="",$C393=""),"",'MPTO_working_3-way'!G392)</f>
        <v>2.4962514357424261</v>
      </c>
      <c r="K393" s="44">
        <f>IF(OR($A393="",$B393="",$C393=""),"",'OddsRatio_working_3-way'!H392)</f>
        <v>3.111613104420905</v>
      </c>
      <c r="L393" s="45">
        <f>IF(OR($A393="",$B393="",$C393=""),"",'OddsRatio_working_3-way'!I392)</f>
        <v>3.5843623069031976</v>
      </c>
      <c r="M393" s="46">
        <f>IF(OR($A393="",$B393="",$C393=""),"",'OddsRatio_working_3-way'!J392)</f>
        <v>2.502291910110396</v>
      </c>
      <c r="N393" s="47">
        <f t="shared" si="93"/>
        <v>32.168559917663671</v>
      </c>
      <c r="O393" s="48">
        <f t="shared" si="94"/>
        <v>27.984787674036887</v>
      </c>
      <c r="P393" s="48">
        <f t="shared" si="95"/>
        <v>39.846652408299441</v>
      </c>
      <c r="Q393" t="s">
        <v>454</v>
      </c>
      <c r="R393" t="s">
        <v>43</v>
      </c>
      <c r="S393" t="s">
        <v>497</v>
      </c>
      <c r="T393" s="50">
        <v>100</v>
      </c>
      <c r="U393" s="50">
        <f t="shared" si="96"/>
        <v>66.777408637873762</v>
      </c>
      <c r="V393" s="50">
        <f t="shared" si="97"/>
        <v>71.098265895953759</v>
      </c>
      <c r="W393" s="50">
        <f t="shared" si="98"/>
        <v>58.847736625514408</v>
      </c>
      <c r="X393" s="50">
        <f t="shared" si="99"/>
        <v>70.053997478531841</v>
      </c>
      <c r="Y393" s="50">
        <f t="shared" si="100"/>
        <v>74.374854736611837</v>
      </c>
      <c r="Z393" s="50">
        <f t="shared" si="101"/>
        <v>62.124325466172493</v>
      </c>
      <c r="AA393" s="50">
        <f t="shared" si="102"/>
        <v>-3.2765888406580785</v>
      </c>
      <c r="AB393" s="50">
        <f t="shared" si="103"/>
        <v>-3.2765888406580785</v>
      </c>
      <c r="AC393" s="50">
        <f t="shared" si="104"/>
        <v>-3.2765888406580856</v>
      </c>
      <c r="AF393">
        <v>2.02</v>
      </c>
      <c r="AG393">
        <v>1.85</v>
      </c>
      <c r="AH393" s="57" t="s">
        <v>431</v>
      </c>
      <c r="AJ393" t="s">
        <v>305</v>
      </c>
    </row>
    <row r="394" spans="1:36" ht="15" x14ac:dyDescent="0.25">
      <c r="A394">
        <v>2.97</v>
      </c>
      <c r="B394">
        <v>3.38</v>
      </c>
      <c r="C394">
        <v>2.5</v>
      </c>
      <c r="D394" s="43">
        <f t="shared" si="105"/>
        <v>3.2558324866017063E-2</v>
      </c>
      <c r="E394" s="44">
        <f>IF(OR($A394="",$B394="",$C394=""),"",A394*'MPTO_working_3-way'!$I393)</f>
        <v>3.0666982248520709</v>
      </c>
      <c r="F394" s="45">
        <f>IF(OR($A394="",$B394="",$C394=""),"",B394*'MPTO_working_3-way'!$I393)</f>
        <v>3.4900471380471374</v>
      </c>
      <c r="G394" s="46">
        <f>IF(OR($A394="",$B394="",$C394=""),"",C394*'MPTO_working_3-way'!$I393)</f>
        <v>2.5813958121650424</v>
      </c>
      <c r="H394" s="44">
        <f>IF(OR($A394="",$B394="",$C394=""),"",'MPTO_working_3-way'!E393)</f>
        <v>3.0689196955924491</v>
      </c>
      <c r="I394" s="45">
        <f>IF(OR($A394="",$B394="",$C394=""),"",'MPTO_working_3-way'!F393)</f>
        <v>3.5087077486613318</v>
      </c>
      <c r="J394" s="46">
        <f>IF(OR($A394="",$B394="",$C394=""),"",'MPTO_working_3-way'!G393)</f>
        <v>2.5697215234805637</v>
      </c>
      <c r="K394" s="44">
        <f>IF(OR($A394="",$B394="",$C394=""),"",'OddsRatio_working_3-way'!H393)</f>
        <v>3.0686175640805269</v>
      </c>
      <c r="L394" s="45">
        <f>IF(OR($A394="",$B394="",$C394=""),"",'OddsRatio_working_3-way'!I393)</f>
        <v>3.4991420317318038</v>
      </c>
      <c r="M394" s="46">
        <f>IF(OR($A394="",$B394="",$C394=""),"",'OddsRatio_working_3-way'!J393)</f>
        <v>2.5750895157973557</v>
      </c>
      <c r="N394" s="47">
        <f t="shared" si="93"/>
        <v>32.608360088910842</v>
      </c>
      <c r="O394" s="48">
        <f t="shared" si="94"/>
        <v>28.652908125463085</v>
      </c>
      <c r="P394" s="48">
        <f t="shared" si="95"/>
        <v>38.738731785626094</v>
      </c>
      <c r="Q394" t="s">
        <v>356</v>
      </c>
      <c r="R394" t="s">
        <v>359</v>
      </c>
      <c r="S394" t="s">
        <v>497</v>
      </c>
      <c r="T394" s="50">
        <v>100</v>
      </c>
      <c r="U394" s="50">
        <f t="shared" si="96"/>
        <v>66.329966329966325</v>
      </c>
      <c r="V394" s="50">
        <f t="shared" si="97"/>
        <v>70.414201183431956</v>
      </c>
      <c r="W394" s="50">
        <f t="shared" si="98"/>
        <v>60</v>
      </c>
      <c r="X394" s="50">
        <f t="shared" si="99"/>
        <v>69.585798816568058</v>
      </c>
      <c r="Y394" s="50">
        <f t="shared" si="100"/>
        <v>73.670033670033661</v>
      </c>
      <c r="Z394" s="50">
        <f t="shared" si="101"/>
        <v>63.255832486601719</v>
      </c>
      <c r="AA394" s="50">
        <f t="shared" si="102"/>
        <v>-3.255832486601733</v>
      </c>
      <c r="AB394" s="50">
        <f t="shared" si="103"/>
        <v>-3.2558324866017045</v>
      </c>
      <c r="AC394" s="50">
        <f t="shared" si="104"/>
        <v>-3.2558324866017188</v>
      </c>
      <c r="AF394">
        <v>2.02</v>
      </c>
      <c r="AG394">
        <v>1.85</v>
      </c>
      <c r="AH394" s="57" t="s">
        <v>431</v>
      </c>
      <c r="AJ394" t="s">
        <v>305</v>
      </c>
    </row>
    <row r="395" spans="1:36" ht="15" x14ac:dyDescent="0.25">
      <c r="A395">
        <v>3.22</v>
      </c>
      <c r="B395">
        <v>3.35</v>
      </c>
      <c r="C395">
        <v>2.36</v>
      </c>
      <c r="D395" s="43">
        <f t="shared" si="105"/>
        <v>3.2795282457069197E-2</v>
      </c>
      <c r="E395" s="44">
        <f>IF(OR($A395="",$B395="",$C395=""),"",A395*'MPTO_working_3-way'!$I394)</f>
        <v>3.3256008095117631</v>
      </c>
      <c r="F395" s="45">
        <f>IF(OR($A395="",$B395="",$C395=""),"",B395*'MPTO_working_3-way'!$I394)</f>
        <v>3.459864196231182</v>
      </c>
      <c r="G395" s="46">
        <f>IF(OR($A395="",$B395="",$C395=""),"",C395*'MPTO_working_3-way'!$I394)</f>
        <v>2.4373968665986832</v>
      </c>
      <c r="H395" s="44">
        <f>IF(OR($A395="",$B395="",$C395=""),"",'MPTO_working_3-way'!E394)</f>
        <v>3.3374802037484397</v>
      </c>
      <c r="I395" s="45">
        <f>IF(OR($A395="",$B395="",$C395=""),"",'MPTO_working_3-way'!F394)</f>
        <v>3.4773452468546702</v>
      </c>
      <c r="J395" s="46">
        <f>IF(OR($A395="",$B395="",$C395=""),"",'MPTO_working_3-way'!G394)</f>
        <v>2.4224979160137687</v>
      </c>
      <c r="K395" s="44">
        <f>IF(OR($A395="",$B395="",$C395=""),"",'OddsRatio_working_3-way'!H394)</f>
        <v>3.3326455806515689</v>
      </c>
      <c r="L395" s="45">
        <f>IF(OR($A395="",$B395="",$C395=""),"",'OddsRatio_working_3-way'!I394)</f>
        <v>3.4692419434825168</v>
      </c>
      <c r="M395" s="46">
        <f>IF(OR($A395="",$B395="",$C395=""),"",'OddsRatio_working_3-way'!J394)</f>
        <v>2.429008103462222</v>
      </c>
      <c r="N395" s="47">
        <f t="shared" si="93"/>
        <v>30.069754527958864</v>
      </c>
      <c r="O395" s="48">
        <f t="shared" si="94"/>
        <v>28.902868531351505</v>
      </c>
      <c r="P395" s="48">
        <f t="shared" si="95"/>
        <v>41.027376940689642</v>
      </c>
      <c r="Q395" t="s">
        <v>455</v>
      </c>
      <c r="R395" t="s">
        <v>456</v>
      </c>
      <c r="S395" t="s">
        <v>497</v>
      </c>
      <c r="T395" s="50">
        <v>100</v>
      </c>
      <c r="U395" s="50">
        <f t="shared" si="96"/>
        <v>68.944099378881987</v>
      </c>
      <c r="V395" s="50">
        <f t="shared" si="97"/>
        <v>70.149253731343279</v>
      </c>
      <c r="W395" s="50">
        <f t="shared" si="98"/>
        <v>57.627118644067799</v>
      </c>
      <c r="X395" s="50">
        <f t="shared" si="99"/>
        <v>72.223627624588914</v>
      </c>
      <c r="Y395" s="50">
        <f t="shared" si="100"/>
        <v>73.428781977050221</v>
      </c>
      <c r="Z395" s="50">
        <f t="shared" si="101"/>
        <v>60.90664688977472</v>
      </c>
      <c r="AA395" s="50">
        <f t="shared" si="102"/>
        <v>-3.2795282457069277</v>
      </c>
      <c r="AB395" s="50">
        <f t="shared" si="103"/>
        <v>-3.2795282457069419</v>
      </c>
      <c r="AC395" s="50">
        <f t="shared" si="104"/>
        <v>-3.2795282457069206</v>
      </c>
      <c r="AF395">
        <v>2.1800000000000002</v>
      </c>
      <c r="AG395">
        <v>1.72</v>
      </c>
      <c r="AH395" s="57" t="s">
        <v>431</v>
      </c>
      <c r="AJ395" t="s">
        <v>305</v>
      </c>
    </row>
    <row r="396" spans="1:36" ht="15" x14ac:dyDescent="0.25">
      <c r="A396">
        <v>2.17</v>
      </c>
      <c r="B396">
        <v>3.28</v>
      </c>
      <c r="C396">
        <v>3.72</v>
      </c>
      <c r="D396" s="43">
        <f t="shared" si="105"/>
        <v>3.4524746169120712E-2</v>
      </c>
      <c r="E396" s="44">
        <f>IF(OR($A396="",$B396="",$C396=""),"",A396*'MPTO_working_3-way'!$I395)</f>
        <v>2.2449186991869921</v>
      </c>
      <c r="F396" s="45">
        <f>IF(OR($A396="",$B396="",$C396=""),"",B396*'MPTO_working_3-way'!$I395)</f>
        <v>3.3932411674347156</v>
      </c>
      <c r="G396" s="46">
        <f>IF(OR($A396="",$B396="",$C396=""),"",C396*'MPTO_working_3-way'!$I395)</f>
        <v>3.8484320557491292</v>
      </c>
      <c r="H396" s="44">
        <f>IF(OR($A396="",$B396="",$C396=""),"",'MPTO_working_3-way'!E395)</f>
        <v>2.2255791653348527</v>
      </c>
      <c r="I396" s="45">
        <f>IF(OR($A396="",$B396="",$C396=""),"",'MPTO_working_3-way'!F395)</f>
        <v>3.4086671491209399</v>
      </c>
      <c r="J396" s="46">
        <f>IF(OR($A396="",$B396="",$C396=""),"",'MPTO_working_3-way'!G395)</f>
        <v>3.8863785279200136</v>
      </c>
      <c r="K396" s="44">
        <f>IF(OR($A396="",$B396="",$C396=""),"",'OddsRatio_working_3-way'!H395)</f>
        <v>2.2336500350032651</v>
      </c>
      <c r="L396" s="45">
        <f>IF(OR($A396="",$B396="",$C396=""),"",'OddsRatio_working_3-way'!I395)</f>
        <v>3.4040359656473895</v>
      </c>
      <c r="M396" s="46">
        <f>IF(OR($A396="",$B396="",$C396=""),"",'OddsRatio_working_3-way'!J395)</f>
        <v>3.8679727309477623</v>
      </c>
      <c r="N396" s="47">
        <f t="shared" si="93"/>
        <v>44.545043005885013</v>
      </c>
      <c r="O396" s="48">
        <f t="shared" si="94"/>
        <v>29.470348574015393</v>
      </c>
      <c r="P396" s="48">
        <f t="shared" si="95"/>
        <v>25.98460842009959</v>
      </c>
      <c r="Q396" t="s">
        <v>83</v>
      </c>
      <c r="R396" t="s">
        <v>457</v>
      </c>
      <c r="S396" t="s">
        <v>497</v>
      </c>
      <c r="T396" s="50">
        <v>100</v>
      </c>
      <c r="U396" s="50">
        <f t="shared" si="96"/>
        <v>53.917050691244242</v>
      </c>
      <c r="V396" s="50">
        <f t="shared" si="97"/>
        <v>69.512195121951223</v>
      </c>
      <c r="W396" s="50">
        <f t="shared" si="98"/>
        <v>73.118279569892465</v>
      </c>
      <c r="X396" s="50">
        <f t="shared" si="99"/>
        <v>57.369525308156312</v>
      </c>
      <c r="Y396" s="50">
        <f t="shared" si="100"/>
        <v>72.964669738863279</v>
      </c>
      <c r="Z396" s="50">
        <f t="shared" si="101"/>
        <v>76.57075418680455</v>
      </c>
      <c r="AA396" s="50">
        <f t="shared" si="102"/>
        <v>-3.4524746169120704</v>
      </c>
      <c r="AB396" s="50">
        <f t="shared" si="103"/>
        <v>-3.4524746169120561</v>
      </c>
      <c r="AC396" s="50">
        <f t="shared" si="104"/>
        <v>-3.4524746169120846</v>
      </c>
      <c r="AF396">
        <v>2.2000000000000002</v>
      </c>
      <c r="AG396">
        <v>1.71</v>
      </c>
      <c r="AH396" s="57" t="s">
        <v>421</v>
      </c>
      <c r="AJ396" t="s">
        <v>305</v>
      </c>
    </row>
    <row r="397" spans="1:36" ht="15" x14ac:dyDescent="0.25">
      <c r="A397">
        <v>4.37</v>
      </c>
      <c r="B397">
        <v>3.65</v>
      </c>
      <c r="C397">
        <v>1.88</v>
      </c>
      <c r="D397" s="43">
        <f t="shared" si="105"/>
        <v>3.47204483018273E-2</v>
      </c>
      <c r="E397" s="44">
        <f>IF(OR($A397="",$B397="",$C397=""),"",A397*'MPTO_working_3-way'!$I396)</f>
        <v>4.5217283590789856</v>
      </c>
      <c r="F397" s="45">
        <f>IF(OR($A397="",$B397="",$C397=""),"",B397*'MPTO_working_3-way'!$I396)</f>
        <v>3.7767296363016696</v>
      </c>
      <c r="G397" s="46">
        <f>IF(OR($A397="",$B397="",$C397=""),"",C397*'MPTO_working_3-way'!$I396)</f>
        <v>1.9452744428074351</v>
      </c>
      <c r="H397" s="44">
        <f>IF(OR($A397="",$B397="",$C397=""),"",'MPTO_working_3-way'!E396)</f>
        <v>4.6027913249737518</v>
      </c>
      <c r="I397" s="45">
        <f>IF(OR($A397="",$B397="",$C397=""),"",'MPTO_working_3-way'!F396)</f>
        <v>3.8109883909099684</v>
      </c>
      <c r="J397" s="46">
        <f>IF(OR($A397="",$B397="",$C397=""),"",'MPTO_working_3-way'!G396)</f>
        <v>1.9218151374247652</v>
      </c>
      <c r="K397" s="44">
        <f>IF(OR($A397="",$B397="",$C397=""),"",'OddsRatio_working_3-way'!H396)</f>
        <v>4.5642624612086733</v>
      </c>
      <c r="L397" s="45">
        <f>IF(OR($A397="",$B397="",$C397=""),"",'OddsRatio_working_3-way'!I396)</f>
        <v>3.8027583151937638</v>
      </c>
      <c r="M397" s="46">
        <f>IF(OR($A397="",$B397="",$C397=""),"",'OddsRatio_working_3-way'!J396)</f>
        <v>1.9307272895737779</v>
      </c>
      <c r="N397" s="47">
        <f t="shared" si="93"/>
        <v>22.115437297159669</v>
      </c>
      <c r="O397" s="48">
        <f t="shared" si="94"/>
        <v>26.477934517421311</v>
      </c>
      <c r="P397" s="48">
        <f t="shared" si="95"/>
        <v>51.406628185419038</v>
      </c>
      <c r="Q397" t="s">
        <v>458</v>
      </c>
      <c r="R397" t="s">
        <v>459</v>
      </c>
      <c r="S397" t="s">
        <v>497</v>
      </c>
      <c r="T397" s="50">
        <v>100</v>
      </c>
      <c r="U397" s="50">
        <f t="shared" si="96"/>
        <v>77.116704805491992</v>
      </c>
      <c r="V397" s="50">
        <f t="shared" si="97"/>
        <v>72.602739726027394</v>
      </c>
      <c r="W397" s="50">
        <f t="shared" si="98"/>
        <v>46.808510638297875</v>
      </c>
      <c r="X397" s="50">
        <f t="shared" si="99"/>
        <v>80.588749635674731</v>
      </c>
      <c r="Y397" s="50">
        <f t="shared" si="100"/>
        <v>76.074784556210133</v>
      </c>
      <c r="Z397" s="50">
        <f t="shared" si="101"/>
        <v>50.2805554684806</v>
      </c>
      <c r="AA397" s="50">
        <f t="shared" si="102"/>
        <v>-3.4720448301827389</v>
      </c>
      <c r="AB397" s="50">
        <f t="shared" si="103"/>
        <v>-3.4720448301827389</v>
      </c>
      <c r="AC397" s="50">
        <f t="shared" si="104"/>
        <v>-3.4720448301827247</v>
      </c>
      <c r="AF397">
        <v>1.92</v>
      </c>
      <c r="AG397">
        <v>1.95</v>
      </c>
      <c r="AH397" s="57" t="s">
        <v>433</v>
      </c>
      <c r="AJ397" t="s">
        <v>305</v>
      </c>
    </row>
    <row r="398" spans="1:36" ht="15" x14ac:dyDescent="0.25">
      <c r="A398">
        <v>2.31</v>
      </c>
      <c r="B398">
        <v>3.36</v>
      </c>
      <c r="C398">
        <v>3.3</v>
      </c>
      <c r="D398" s="43">
        <f t="shared" si="105"/>
        <v>3.3549783549783552E-2</v>
      </c>
      <c r="E398" s="44">
        <f>IF(OR($A398="",$B398="",$C398=""),"",A398*'MPTO_working_3-way'!$I397)</f>
        <v>2.3875000000000002</v>
      </c>
      <c r="F398" s="45">
        <f>IF(OR($A398="",$B398="",$C398=""),"",B398*'MPTO_working_3-way'!$I397)</f>
        <v>3.4727272727272727</v>
      </c>
      <c r="G398" s="46">
        <f>IF(OR($A398="",$B398="",$C398=""),"",C398*'MPTO_working_3-way'!$I397)</f>
        <v>3.4107142857142856</v>
      </c>
      <c r="H398" s="44">
        <f>IF(OR($A398="",$B398="",$C398=""),"",'MPTO_working_3-way'!E397)</f>
        <v>2.3712574850299402</v>
      </c>
      <c r="I398" s="45">
        <f>IF(OR($A398="",$B398="",$C398=""),"",'MPTO_working_3-way'!F397)</f>
        <v>3.491183879093199</v>
      </c>
      <c r="J398" s="46">
        <f>IF(OR($A398="",$B398="",$C398=""),"",'MPTO_working_3-way'!G397)</f>
        <v>3.4264524103831886</v>
      </c>
      <c r="K398" s="44">
        <f>IF(OR($A398="",$B398="",$C398=""),"",'OddsRatio_working_3-way'!H397)</f>
        <v>2.378254580062487</v>
      </c>
      <c r="L398" s="45">
        <f>IF(OR($A398="",$B398="",$C398=""),"",'OddsRatio_working_3-way'!I397)</f>
        <v>3.4829624495782219</v>
      </c>
      <c r="M398" s="46">
        <f>IF(OR($A398="",$B398="",$C398=""),"",'OddsRatio_working_3-way'!J397)</f>
        <v>3.4198362856058933</v>
      </c>
      <c r="N398" s="47">
        <f t="shared" si="93"/>
        <v>41.884816753926692</v>
      </c>
      <c r="O398" s="48">
        <f t="shared" si="94"/>
        <v>28.795811518324609</v>
      </c>
      <c r="P398" s="48">
        <f t="shared" si="95"/>
        <v>29.319371727748695</v>
      </c>
      <c r="Q398" t="s">
        <v>354</v>
      </c>
      <c r="R398" t="s">
        <v>460</v>
      </c>
      <c r="S398" t="s">
        <v>497</v>
      </c>
      <c r="T398" s="50">
        <v>100</v>
      </c>
      <c r="U398" s="50">
        <f t="shared" si="96"/>
        <v>56.709956709956707</v>
      </c>
      <c r="V398" s="50">
        <f t="shared" si="97"/>
        <v>70.238095238095241</v>
      </c>
      <c r="W398" s="50">
        <f t="shared" si="98"/>
        <v>69.696969696969703</v>
      </c>
      <c r="X398" s="50">
        <f t="shared" si="99"/>
        <v>60.064935064935064</v>
      </c>
      <c r="Y398" s="50">
        <f t="shared" si="100"/>
        <v>73.593073593073584</v>
      </c>
      <c r="Z398" s="50">
        <f t="shared" si="101"/>
        <v>73.05194805194806</v>
      </c>
      <c r="AA398" s="50">
        <f t="shared" si="102"/>
        <v>-3.3549783549783569</v>
      </c>
      <c r="AB398" s="50">
        <f t="shared" si="103"/>
        <v>-3.3549783549783427</v>
      </c>
      <c r="AC398" s="50">
        <f t="shared" si="104"/>
        <v>-3.3549783549783569</v>
      </c>
      <c r="AF398">
        <v>1.93</v>
      </c>
      <c r="AG398">
        <v>1.93</v>
      </c>
      <c r="AH398" s="57" t="s">
        <v>424</v>
      </c>
      <c r="AJ398" t="s">
        <v>305</v>
      </c>
    </row>
    <row r="399" spans="1:36" ht="15" x14ac:dyDescent="0.25">
      <c r="A399">
        <v>3.01</v>
      </c>
      <c r="B399">
        <v>3.73</v>
      </c>
      <c r="C399">
        <v>2.31</v>
      </c>
      <c r="D399" s="43">
        <f t="shared" si="105"/>
        <v>3.32228612670038E-2</v>
      </c>
      <c r="E399" s="44">
        <f>IF(OR($A399="",$B399="",$C399=""),"",A399*'MPTO_working_3-way'!$I398)</f>
        <v>3.1100008124136811</v>
      </c>
      <c r="F399" s="45">
        <f>IF(OR($A399="",$B399="",$C399=""),"",B399*'MPTO_working_3-way'!$I398)</f>
        <v>3.8539212725259242</v>
      </c>
      <c r="G399" s="46">
        <f>IF(OR($A399="",$B399="",$C399=""),"",C399*'MPTO_working_3-way'!$I398)</f>
        <v>2.3867448095267787</v>
      </c>
      <c r="H399" s="44">
        <f>IF(OR($A399="",$B399="",$C399=""),"",'MPTO_working_3-way'!E398)</f>
        <v>3.1137939757547675</v>
      </c>
      <c r="I399" s="45">
        <f>IF(OR($A399="",$B399="",$C399=""),"",'MPTO_working_3-way'!F398)</f>
        <v>3.8907140799402415</v>
      </c>
      <c r="J399" s="46">
        <f>IF(OR($A399="",$B399="",$C399=""),"",'MPTO_working_3-way'!G398)</f>
        <v>2.3706448970259624</v>
      </c>
      <c r="K399" s="44">
        <f>IF(OR($A399="",$B399="",$C399=""),"",'OddsRatio_working_3-way'!H398)</f>
        <v>3.1140154967256932</v>
      </c>
      <c r="L399" s="45">
        <f>IF(OR($A399="",$B399="",$C399=""),"",'OddsRatio_working_3-way'!I398)</f>
        <v>3.8712747791348967</v>
      </c>
      <c r="M399" s="46">
        <f>IF(OR($A399="",$B399="",$C399=""),"",'OddsRatio_working_3-way'!J398)</f>
        <v>2.3777911943834118</v>
      </c>
      <c r="N399" s="47">
        <f t="shared" si="93"/>
        <v>32.154332436456727</v>
      </c>
      <c r="O399" s="48">
        <f t="shared" si="94"/>
        <v>25.94759802512996</v>
      </c>
      <c r="P399" s="48">
        <f t="shared" si="95"/>
        <v>41.89806953841331</v>
      </c>
      <c r="Q399" t="s">
        <v>461</v>
      </c>
      <c r="R399" t="s">
        <v>358</v>
      </c>
      <c r="S399" t="s">
        <v>497</v>
      </c>
      <c r="T399" s="50">
        <v>100</v>
      </c>
      <c r="U399" s="50">
        <f t="shared" si="96"/>
        <v>66.777408637873762</v>
      </c>
      <c r="V399" s="50">
        <f t="shared" si="97"/>
        <v>73.190348525469176</v>
      </c>
      <c r="W399" s="50">
        <f t="shared" si="98"/>
        <v>56.709956709956707</v>
      </c>
      <c r="X399" s="50">
        <f t="shared" si="99"/>
        <v>70.09969476457411</v>
      </c>
      <c r="Y399" s="50">
        <f t="shared" si="100"/>
        <v>76.512634652169538</v>
      </c>
      <c r="Z399" s="50">
        <f t="shared" si="101"/>
        <v>60.032242836657076</v>
      </c>
      <c r="AA399" s="50">
        <f t="shared" si="102"/>
        <v>-3.3222861267003481</v>
      </c>
      <c r="AB399" s="50">
        <f t="shared" si="103"/>
        <v>-3.3222861267003623</v>
      </c>
      <c r="AC399" s="50">
        <f t="shared" si="104"/>
        <v>-3.3222861267003694</v>
      </c>
      <c r="AF399">
        <v>1.69</v>
      </c>
      <c r="AG399">
        <v>2.2400000000000002</v>
      </c>
      <c r="AH399" s="57" t="s">
        <v>421</v>
      </c>
      <c r="AJ399" t="s">
        <v>305</v>
      </c>
    </row>
    <row r="400" spans="1:36" ht="15" x14ac:dyDescent="0.25">
      <c r="A400">
        <v>2.2799999999999998</v>
      </c>
      <c r="B400">
        <v>3.46</v>
      </c>
      <c r="C400">
        <v>3.26</v>
      </c>
      <c r="D400" s="43">
        <f t="shared" si="105"/>
        <v>3.4362298526201318E-2</v>
      </c>
      <c r="E400" s="44">
        <f>IF(OR($A400="",$B400="",$C400=""),"",A400*'MPTO_working_3-way'!$I399)</f>
        <v>2.3583460406397387</v>
      </c>
      <c r="F400" s="45">
        <f>IF(OR($A400="",$B400="",$C400=""),"",B400*'MPTO_working_3-way'!$I399)</f>
        <v>3.5788935529006567</v>
      </c>
      <c r="G400" s="46">
        <f>IF(OR($A400="",$B400="",$C400=""),"",C400*'MPTO_working_3-way'!$I399)</f>
        <v>3.372021093195416</v>
      </c>
      <c r="H400" s="44">
        <f>IF(OR($A400="",$B400="",$C400=""),"",'MPTO_working_3-way'!E399)</f>
        <v>2.3411396746990936</v>
      </c>
      <c r="I400" s="45">
        <f>IF(OR($A400="",$B400="",$C400=""),"",'MPTO_working_3-way'!F399)</f>
        <v>3.6027825387883308</v>
      </c>
      <c r="J400" s="46">
        <f>IF(OR($A400="",$B400="",$C400=""),"",'MPTO_working_3-way'!G399)</f>
        <v>3.3864513265511071</v>
      </c>
      <c r="K400" s="44">
        <f>IF(OR($A400="",$B400="",$C400=""),"",'OddsRatio_working_3-way'!H399)</f>
        <v>2.3485054824687857</v>
      </c>
      <c r="L400" s="45">
        <f>IF(OR($A400="",$B400="",$C400=""),"",'OddsRatio_working_3-way'!I399)</f>
        <v>3.5916589741196976</v>
      </c>
      <c r="M400" s="46">
        <f>IF(OR($A400="",$B400="",$C400=""),"",'OddsRatio_working_3-way'!J399)</f>
        <v>3.3809549924839502</v>
      </c>
      <c r="N400" s="47">
        <f t="shared" si="93"/>
        <v>42.402598379020503</v>
      </c>
      <c r="O400" s="48">
        <f t="shared" si="94"/>
        <v>27.941596619701365</v>
      </c>
      <c r="P400" s="48">
        <f t="shared" si="95"/>
        <v>29.655805001278139</v>
      </c>
      <c r="Q400" t="s">
        <v>357</v>
      </c>
      <c r="R400" t="s">
        <v>84</v>
      </c>
      <c r="S400" t="s">
        <v>497</v>
      </c>
      <c r="T400" s="50">
        <v>100</v>
      </c>
      <c r="U400" s="50">
        <f t="shared" si="96"/>
        <v>56.140350877192972</v>
      </c>
      <c r="V400" s="50">
        <f t="shared" si="97"/>
        <v>71.098265895953759</v>
      </c>
      <c r="W400" s="50">
        <f t="shared" si="98"/>
        <v>69.325153374233125</v>
      </c>
      <c r="X400" s="50">
        <f t="shared" si="99"/>
        <v>59.576580729813109</v>
      </c>
      <c r="Y400" s="50">
        <f t="shared" si="100"/>
        <v>74.534495748573889</v>
      </c>
      <c r="Z400" s="50">
        <f t="shared" si="101"/>
        <v>72.761383226853255</v>
      </c>
      <c r="AA400" s="50">
        <f t="shared" si="102"/>
        <v>-3.4362298526201371</v>
      </c>
      <c r="AB400" s="50">
        <f t="shared" si="103"/>
        <v>-3.43622985262013</v>
      </c>
      <c r="AC400" s="50">
        <f t="shared" si="104"/>
        <v>-3.43622985262013</v>
      </c>
      <c r="AF400">
        <v>2</v>
      </c>
      <c r="AG400">
        <v>1.87</v>
      </c>
      <c r="AH400" s="57" t="s">
        <v>432</v>
      </c>
      <c r="AJ400" t="s">
        <v>305</v>
      </c>
    </row>
    <row r="401" spans="1:36" ht="15" x14ac:dyDescent="0.25">
      <c r="A401">
        <v>3.58</v>
      </c>
      <c r="B401">
        <v>3.45</v>
      </c>
      <c r="C401">
        <v>2.15</v>
      </c>
      <c r="D401" s="43">
        <f t="shared" si="105"/>
        <v>3.4300960472082975E-2</v>
      </c>
      <c r="E401" s="44">
        <f>IF(OR($A401="",$B401="",$C401=""),"",A401*'MPTO_working_3-way'!$I400)</f>
        <v>3.702797438490057</v>
      </c>
      <c r="F401" s="45">
        <f>IF(OR($A401="",$B401="",$C401=""),"",B401*'MPTO_working_3-way'!$I400)</f>
        <v>3.5683383136286864</v>
      </c>
      <c r="G401" s="46">
        <f>IF(OR($A401="",$B401="",$C401=""),"",C401*'MPTO_working_3-way'!$I400)</f>
        <v>2.2237470650149782</v>
      </c>
      <c r="H401" s="44">
        <f>IF(OR($A401="",$B401="",$C401=""),"",'MPTO_working_3-way'!E400)</f>
        <v>3.7327924504431471</v>
      </c>
      <c r="I401" s="45">
        <f>IF(OR($A401="",$B401="",$C401=""),"",'MPTO_working_3-way'!F400)</f>
        <v>3.5916776937937751</v>
      </c>
      <c r="J401" s="46">
        <f>IF(OR($A401="",$B401="",$C401=""),"",'MPTO_working_3-way'!G400)</f>
        <v>2.2041840344307126</v>
      </c>
      <c r="K401" s="44">
        <f>IF(OR($A401="",$B401="",$C401=""),"",'OddsRatio_working_3-way'!H400)</f>
        <v>3.7196391280089101</v>
      </c>
      <c r="L401" s="45">
        <f>IF(OR($A401="",$B401="",$C401=""),"",'OddsRatio_working_3-way'!I400)</f>
        <v>3.5826030479154363</v>
      </c>
      <c r="M401" s="46">
        <f>IF(OR($A401="",$B401="",$C401=""),"",'OddsRatio_working_3-way'!J400)</f>
        <v>2.2122422469807153</v>
      </c>
      <c r="N401" s="47">
        <f t="shared" si="93"/>
        <v>27.006608290400685</v>
      </c>
      <c r="O401" s="48">
        <f t="shared" si="94"/>
        <v>28.024248602792596</v>
      </c>
      <c r="P401" s="48">
        <f t="shared" si="95"/>
        <v>44.969143106806733</v>
      </c>
      <c r="Q401" t="s">
        <v>360</v>
      </c>
      <c r="R401" t="s">
        <v>462</v>
      </c>
      <c r="S401" t="s">
        <v>497</v>
      </c>
      <c r="T401" s="50">
        <v>100</v>
      </c>
      <c r="U401" s="50">
        <f t="shared" si="96"/>
        <v>72.067039106145245</v>
      </c>
      <c r="V401" s="50">
        <f t="shared" si="97"/>
        <v>71.014492753623188</v>
      </c>
      <c r="W401" s="50">
        <f t="shared" si="98"/>
        <v>53.488372093023258</v>
      </c>
      <c r="X401" s="50">
        <f t="shared" si="99"/>
        <v>75.497135153353554</v>
      </c>
      <c r="Y401" s="50">
        <f t="shared" si="100"/>
        <v>74.444588800831497</v>
      </c>
      <c r="Z401" s="50">
        <f t="shared" si="101"/>
        <v>56.91846814023156</v>
      </c>
      <c r="AA401" s="50">
        <f t="shared" si="102"/>
        <v>-3.4300960472083091</v>
      </c>
      <c r="AB401" s="50">
        <f t="shared" si="103"/>
        <v>-3.4300960472083091</v>
      </c>
      <c r="AC401" s="50">
        <f t="shared" si="104"/>
        <v>-3.430096047208302</v>
      </c>
      <c r="AF401">
        <v>1.93</v>
      </c>
      <c r="AG401">
        <v>1.94</v>
      </c>
      <c r="AH401" s="57" t="s">
        <v>428</v>
      </c>
      <c r="AJ401" t="s">
        <v>305</v>
      </c>
    </row>
    <row r="402" spans="1:36" ht="15" x14ac:dyDescent="0.25">
      <c r="A402">
        <v>2.17</v>
      </c>
      <c r="B402">
        <v>3.47</v>
      </c>
      <c r="C402">
        <v>3.52</v>
      </c>
      <c r="D402" s="43">
        <f t="shared" si="105"/>
        <v>3.3104840218812548E-2</v>
      </c>
      <c r="E402" s="44">
        <f>IF(OR($A402="",$B402="",$C402=""),"",A402*'MPTO_working_3-way'!$I401)</f>
        <v>2.241837503274823</v>
      </c>
      <c r="F402" s="45">
        <f>IF(OR($A402="",$B402="",$C402=""),"",B402*'MPTO_working_3-way'!$I401)</f>
        <v>3.5848737955592798</v>
      </c>
      <c r="G402" s="46">
        <f>IF(OR($A402="",$B402="",$C402=""),"",C402*'MPTO_working_3-way'!$I401)</f>
        <v>3.6365290375702202</v>
      </c>
      <c r="H402" s="44">
        <f>IF(OR($A402="",$B402="",$C402=""),"",'MPTO_working_3-way'!E401)</f>
        <v>2.2232372715929216</v>
      </c>
      <c r="I402" s="45">
        <f>IF(OR($A402="",$B402="",$C402=""),"",'MPTO_working_3-way'!F401)</f>
        <v>3.6081610516646259</v>
      </c>
      <c r="J402" s="46">
        <f>IF(OR($A402="",$B402="",$C402=""),"",'MPTO_working_3-way'!G401)</f>
        <v>3.6622529366834797</v>
      </c>
      <c r="K402" s="44">
        <f>IF(OR($A402="",$B402="",$C402=""),"",'OddsRatio_working_3-way'!H401)</f>
        <v>2.2309435221268945</v>
      </c>
      <c r="L402" s="45">
        <f>IF(OR($A402="",$B402="",$C402=""),"",'OddsRatio_working_3-way'!I401)</f>
        <v>3.5986585467123327</v>
      </c>
      <c r="M402" s="46">
        <f>IF(OR($A402="",$B402="",$C402=""),"",'OddsRatio_working_3-way'!J401)</f>
        <v>3.6512629707348494</v>
      </c>
      <c r="N402" s="47">
        <f t="shared" si="93"/>
        <v>44.606266000065737</v>
      </c>
      <c r="O402" s="48">
        <f t="shared" si="94"/>
        <v>27.894984789666466</v>
      </c>
      <c r="P402" s="48">
        <f t="shared" si="95"/>
        <v>27.498749210267796</v>
      </c>
      <c r="Q402" t="s">
        <v>367</v>
      </c>
      <c r="R402" t="s">
        <v>365</v>
      </c>
      <c r="S402" t="s">
        <v>497</v>
      </c>
      <c r="T402" s="50">
        <v>100</v>
      </c>
      <c r="U402" s="50">
        <f t="shared" si="96"/>
        <v>53.917050691244242</v>
      </c>
      <c r="V402" s="50">
        <f t="shared" si="97"/>
        <v>71.181556195965413</v>
      </c>
      <c r="W402" s="50">
        <f t="shared" si="98"/>
        <v>71.590909090909093</v>
      </c>
      <c r="X402" s="50">
        <f t="shared" si="99"/>
        <v>57.227534713125493</v>
      </c>
      <c r="Y402" s="50">
        <f t="shared" si="100"/>
        <v>74.492040217846679</v>
      </c>
      <c r="Z402" s="50">
        <f t="shared" si="101"/>
        <v>74.901393112790345</v>
      </c>
      <c r="AA402" s="50">
        <f t="shared" si="102"/>
        <v>-3.3104840218812512</v>
      </c>
      <c r="AB402" s="50">
        <f t="shared" si="103"/>
        <v>-3.3104840218812654</v>
      </c>
      <c r="AC402" s="50">
        <f t="shared" si="104"/>
        <v>-3.3104840218812512</v>
      </c>
      <c r="AF402">
        <v>2.04</v>
      </c>
      <c r="AG402">
        <v>1.84</v>
      </c>
      <c r="AH402" s="57" t="s">
        <v>427</v>
      </c>
      <c r="AJ402" t="s">
        <v>306</v>
      </c>
    </row>
    <row r="403" spans="1:36" ht="15" x14ac:dyDescent="0.25">
      <c r="A403">
        <v>3.26</v>
      </c>
      <c r="B403">
        <v>3.58</v>
      </c>
      <c r="C403">
        <v>2.2400000000000002</v>
      </c>
      <c r="D403" s="43">
        <f t="shared" si="105"/>
        <v>3.2506646624787638E-2</v>
      </c>
      <c r="E403" s="44">
        <f>IF(OR($A403="",$B403="",$C403=""),"",A403*'MPTO_working_3-way'!$I402)</f>
        <v>3.3659716679968077</v>
      </c>
      <c r="F403" s="45">
        <f>IF(OR($A403="",$B403="",$C403=""),"",B403*'MPTO_working_3-way'!$I402)</f>
        <v>3.6963737949167399</v>
      </c>
      <c r="G403" s="46">
        <f>IF(OR($A403="",$B403="",$C403=""),"",C403*'MPTO_working_3-way'!$I402)</f>
        <v>2.3128148884395245</v>
      </c>
      <c r="H403" s="44">
        <f>IF(OR($A403="",$B403="",$C403=""),"",'MPTO_working_3-way'!E402)</f>
        <v>3.3793725831393182</v>
      </c>
      <c r="I403" s="45">
        <f>IF(OR($A403="",$B403="",$C403=""),"",'MPTO_working_3-way'!F402)</f>
        <v>3.724477181219783</v>
      </c>
      <c r="J403" s="46">
        <f>IF(OR($A403="",$B403="",$C403=""),"",'MPTO_working_3-way'!G402)</f>
        <v>2.2957208867523873</v>
      </c>
      <c r="K403" s="44">
        <f>IF(OR($A403="",$B403="",$C403=""),"",'OddsRatio_working_3-way'!H402)</f>
        <v>3.3747912200089907</v>
      </c>
      <c r="L403" s="45">
        <f>IF(OR($A403="",$B403="",$C403=""),"",'OddsRatio_working_3-way'!I402)</f>
        <v>3.7110448440810613</v>
      </c>
      <c r="M403" s="46">
        <f>IF(OR($A403="",$B403="",$C403=""),"",'OddsRatio_working_3-way'!J402)</f>
        <v>2.3029827932792695</v>
      </c>
      <c r="N403" s="47">
        <f t="shared" si="93"/>
        <v>29.709103303151995</v>
      </c>
      <c r="O403" s="48">
        <f t="shared" si="94"/>
        <v>27.053540996725001</v>
      </c>
      <c r="P403" s="48">
        <f t="shared" si="95"/>
        <v>43.23735570012299</v>
      </c>
      <c r="Q403" t="s">
        <v>438</v>
      </c>
      <c r="R403" t="s">
        <v>463</v>
      </c>
      <c r="S403" t="s">
        <v>497</v>
      </c>
      <c r="T403" s="50">
        <v>100</v>
      </c>
      <c r="U403" s="50">
        <f t="shared" si="96"/>
        <v>69.325153374233125</v>
      </c>
      <c r="V403" s="50">
        <f t="shared" si="97"/>
        <v>72.067039106145245</v>
      </c>
      <c r="W403" s="50">
        <f t="shared" si="98"/>
        <v>55.357142857142868</v>
      </c>
      <c r="X403" s="50">
        <f t="shared" si="99"/>
        <v>72.575818036711894</v>
      </c>
      <c r="Y403" s="50">
        <f t="shared" si="100"/>
        <v>75.317703768624014</v>
      </c>
      <c r="Z403" s="50">
        <f t="shared" si="101"/>
        <v>58.607807519621623</v>
      </c>
      <c r="AA403" s="50">
        <f t="shared" si="102"/>
        <v>-3.2506646624787692</v>
      </c>
      <c r="AB403" s="50">
        <f t="shared" si="103"/>
        <v>-3.2506646624787692</v>
      </c>
      <c r="AC403" s="50">
        <f t="shared" si="104"/>
        <v>-3.250664662478755</v>
      </c>
      <c r="AF403">
        <v>2.02</v>
      </c>
      <c r="AG403">
        <v>1.86</v>
      </c>
      <c r="AH403" s="57" t="s">
        <v>421</v>
      </c>
      <c r="AJ403" t="s">
        <v>306</v>
      </c>
    </row>
    <row r="404" spans="1:36" ht="15" x14ac:dyDescent="0.25">
      <c r="A404">
        <v>2.59</v>
      </c>
      <c r="B404">
        <v>3.37</v>
      </c>
      <c r="C404">
        <v>2.86</v>
      </c>
      <c r="D404" s="43">
        <f t="shared" si="105"/>
        <v>3.2486640795246213E-2</v>
      </c>
      <c r="E404" s="44">
        <f>IF(OR($A404="",$B404="",$C404=""),"",A404*'MPTO_working_3-way'!$I403)</f>
        <v>2.6741403996596875</v>
      </c>
      <c r="F404" s="45">
        <f>IF(OR($A404="",$B404="",$C404=""),"",B404*'MPTO_working_3-way'!$I403)</f>
        <v>3.4794799794799798</v>
      </c>
      <c r="G404" s="46">
        <f>IF(OR($A404="",$B404="",$C404=""),"",C404*'MPTO_working_3-way'!$I403)</f>
        <v>2.9529117926744042</v>
      </c>
      <c r="H404" s="44">
        <f>IF(OR($A404="",$B404="",$C404=""),"",'MPTO_working_3-way'!E403)</f>
        <v>2.664737355355915</v>
      </c>
      <c r="I404" s="45">
        <f>IF(OR($A404="",$B404="",$C404=""),"",'MPTO_working_3-way'!F403)</f>
        <v>3.4976405381136768</v>
      </c>
      <c r="J404" s="46">
        <f>IF(OR($A404="",$B404="",$C404=""),"",'MPTO_working_3-way'!G403)</f>
        <v>2.9514068332633276</v>
      </c>
      <c r="K404" s="44">
        <f>IF(OR($A404="",$B404="",$C404=""),"",'OddsRatio_working_3-way'!H403)</f>
        <v>2.6692400850548768</v>
      </c>
      <c r="L404" s="45">
        <f>IF(OR($A404="",$B404="",$C404=""),"",'OddsRatio_working_3-way'!I403)</f>
        <v>3.4881125796101005</v>
      </c>
      <c r="M404" s="46">
        <f>IF(OR($A404="",$B404="",$C404=""),"",'OddsRatio_working_3-way'!J403)</f>
        <v>2.9526959485547626</v>
      </c>
      <c r="N404" s="47">
        <f t="shared" si="93"/>
        <v>37.395194363289995</v>
      </c>
      <c r="O404" s="48">
        <f t="shared" si="94"/>
        <v>28.739926825199134</v>
      </c>
      <c r="P404" s="48">
        <f t="shared" si="95"/>
        <v>33.86487881151087</v>
      </c>
      <c r="Q404" t="s">
        <v>242</v>
      </c>
      <c r="R404" t="s">
        <v>464</v>
      </c>
      <c r="S404" t="s">
        <v>497</v>
      </c>
      <c r="T404" s="50">
        <v>100</v>
      </c>
      <c r="U404" s="50">
        <f t="shared" si="96"/>
        <v>61.389961389961393</v>
      </c>
      <c r="V404" s="50">
        <f t="shared" si="97"/>
        <v>70.326409495548958</v>
      </c>
      <c r="W404" s="50">
        <f t="shared" si="98"/>
        <v>65.03496503496504</v>
      </c>
      <c r="X404" s="50">
        <f t="shared" si="99"/>
        <v>64.638625469486001</v>
      </c>
      <c r="Y404" s="50">
        <f t="shared" si="100"/>
        <v>73.575073575073574</v>
      </c>
      <c r="Z404" s="50">
        <f t="shared" si="101"/>
        <v>68.283629114489642</v>
      </c>
      <c r="AA404" s="50">
        <f t="shared" si="102"/>
        <v>-3.2486640795246089</v>
      </c>
      <c r="AB404" s="50">
        <f t="shared" si="103"/>
        <v>-3.248664079524616</v>
      </c>
      <c r="AC404" s="50">
        <f t="shared" si="104"/>
        <v>-3.2486640795246018</v>
      </c>
      <c r="AF404">
        <v>2</v>
      </c>
      <c r="AG404">
        <v>1.88</v>
      </c>
      <c r="AH404" s="57" t="s">
        <v>433</v>
      </c>
      <c r="AJ404" t="s">
        <v>306</v>
      </c>
    </row>
    <row r="405" spans="1:36" ht="15" x14ac:dyDescent="0.25">
      <c r="A405">
        <v>3.07</v>
      </c>
      <c r="B405">
        <v>3.61</v>
      </c>
      <c r="C405">
        <v>2.3199999999999998</v>
      </c>
      <c r="D405" s="43">
        <f t="shared" si="105"/>
        <v>3.3775692030729498E-2</v>
      </c>
      <c r="E405" s="44">
        <f>IF(OR($A405="",$B405="",$C405=""),"",A405*'MPTO_working_3-way'!$I404)</f>
        <v>3.1736913745343394</v>
      </c>
      <c r="F405" s="45">
        <f>IF(OR($A405="",$B405="",$C405=""),"",B405*'MPTO_working_3-way'!$I404)</f>
        <v>3.7319302482309333</v>
      </c>
      <c r="G405" s="46">
        <f>IF(OR($A405="",$B405="",$C405=""),"",C405*'MPTO_working_3-way'!$I404)</f>
        <v>2.3983596055112923</v>
      </c>
      <c r="H405" s="44">
        <f>IF(OR($A405="",$B405="",$C405=""),"",'MPTO_working_3-way'!E404)</f>
        <v>3.1799097371811476</v>
      </c>
      <c r="I405" s="45">
        <f>IF(OR($A405="",$B405="",$C405=""),"",'MPTO_working_3-way'!F404)</f>
        <v>3.7629386825469089</v>
      </c>
      <c r="J405" s="46">
        <f>IF(OR($A405="",$B405="",$C405=""),"",'MPTO_working_3-way'!G404)</f>
        <v>2.3822233609341961</v>
      </c>
      <c r="K405" s="44">
        <f>IF(OR($A405="",$B405="",$C405=""),"",'OddsRatio_working_3-way'!H404)</f>
        <v>3.1786999787071735</v>
      </c>
      <c r="L405" s="45">
        <f>IF(OR($A405="",$B405="",$C405=""),"",'OddsRatio_working_3-way'!I404)</f>
        <v>3.7470564948916527</v>
      </c>
      <c r="M405" s="46">
        <f>IF(OR($A405="",$B405="",$C405=""),"",'OddsRatio_working_3-way'!J404)</f>
        <v>2.3893159284509515</v>
      </c>
      <c r="N405" s="47">
        <f t="shared" si="93"/>
        <v>31.509049935478533</v>
      </c>
      <c r="O405" s="48">
        <f t="shared" si="94"/>
        <v>26.795784848177036</v>
      </c>
      <c r="P405" s="48">
        <f t="shared" si="95"/>
        <v>41.695165216344435</v>
      </c>
      <c r="Q405" t="s">
        <v>465</v>
      </c>
      <c r="R405" t="s">
        <v>362</v>
      </c>
      <c r="S405" t="s">
        <v>497</v>
      </c>
      <c r="T405" s="50">
        <v>100</v>
      </c>
      <c r="U405" s="50">
        <f t="shared" si="96"/>
        <v>67.426710097719877</v>
      </c>
      <c r="V405" s="50">
        <f t="shared" si="97"/>
        <v>72.29916897506925</v>
      </c>
      <c r="W405" s="50">
        <f t="shared" si="98"/>
        <v>56.896551724137922</v>
      </c>
      <c r="X405" s="50">
        <f t="shared" si="99"/>
        <v>70.804279300792828</v>
      </c>
      <c r="Y405" s="50">
        <f t="shared" si="100"/>
        <v>75.676738178142202</v>
      </c>
      <c r="Z405" s="50">
        <f t="shared" si="101"/>
        <v>60.27412092721088</v>
      </c>
      <c r="AA405" s="50">
        <f t="shared" si="102"/>
        <v>-3.3775692030729516</v>
      </c>
      <c r="AB405" s="50">
        <f t="shared" si="103"/>
        <v>-3.3775692030729516</v>
      </c>
      <c r="AC405" s="50">
        <f t="shared" si="104"/>
        <v>-3.3775692030729587</v>
      </c>
      <c r="AF405">
        <v>2.0099999999999998</v>
      </c>
      <c r="AG405">
        <v>1.87</v>
      </c>
      <c r="AH405" s="57" t="s">
        <v>421</v>
      </c>
      <c r="AJ405" t="s">
        <v>306</v>
      </c>
    </row>
    <row r="406" spans="1:36" ht="15" x14ac:dyDescent="0.25">
      <c r="A406">
        <v>1.86</v>
      </c>
      <c r="B406">
        <v>3.91</v>
      </c>
      <c r="C406">
        <v>4.1100000000000003</v>
      </c>
      <c r="D406" s="43">
        <f t="shared" si="105"/>
        <v>3.6697886738565222E-2</v>
      </c>
      <c r="E406" s="44">
        <f>IF(OR($A406="",$B406="",$C406=""),"",A406*'MPTO_working_3-way'!$I405)</f>
        <v>1.9282580693337315</v>
      </c>
      <c r="F406" s="45">
        <f>IF(OR($A406="",$B406="",$C406=""),"",B406*'MPTO_working_3-way'!$I405)</f>
        <v>4.0534887371477906</v>
      </c>
      <c r="G406" s="46">
        <f>IF(OR($A406="",$B406="",$C406=""),"",C406*'MPTO_working_3-way'!$I405)</f>
        <v>4.2608283144955035</v>
      </c>
      <c r="H406" s="44">
        <f>IF(OR($A406="",$B406="",$C406=""),"",'MPTO_working_3-way'!E405)</f>
        <v>1.9033053153938033</v>
      </c>
      <c r="I406" s="45">
        <f>IF(OR($A406="",$B406="",$C406=""),"",'MPTO_working_3-way'!F405)</f>
        <v>4.1064077542924382</v>
      </c>
      <c r="J406" s="46">
        <f>IF(OR($A406="",$B406="",$C406=""),"",'MPTO_working_3-way'!G405)</f>
        <v>4.327573541015572</v>
      </c>
      <c r="K406" s="44">
        <f>IF(OR($A406="",$B406="",$C406=""),"",'OddsRatio_working_3-way'!H405)</f>
        <v>1.9126212853808822</v>
      </c>
      <c r="L406" s="45">
        <f>IF(OR($A406="",$B406="",$C406=""),"",'OddsRatio_working_3-way'!I405)</f>
        <v>4.0880557447190311</v>
      </c>
      <c r="M406" s="46">
        <f>IF(OR($A406="",$B406="",$C406=""),"",'OddsRatio_working_3-way'!J405)</f>
        <v>4.300293252947144</v>
      </c>
      <c r="N406" s="47">
        <f t="shared" si="93"/>
        <v>51.860278243022137</v>
      </c>
      <c r="O406" s="48">
        <f t="shared" si="94"/>
        <v>24.670106785683167</v>
      </c>
      <c r="P406" s="48">
        <f t="shared" si="95"/>
        <v>23.469614971294693</v>
      </c>
      <c r="Q406" t="s">
        <v>466</v>
      </c>
      <c r="R406" t="s">
        <v>364</v>
      </c>
      <c r="S406" t="s">
        <v>497</v>
      </c>
      <c r="T406" s="50">
        <v>100</v>
      </c>
      <c r="U406" s="50">
        <f t="shared" si="96"/>
        <v>46.236559139784944</v>
      </c>
      <c r="V406" s="50">
        <f t="shared" si="97"/>
        <v>74.424552429667528</v>
      </c>
      <c r="W406" s="50">
        <f t="shared" si="98"/>
        <v>75.669099756691011</v>
      </c>
      <c r="X406" s="50">
        <f t="shared" si="99"/>
        <v>49.906347813641482</v>
      </c>
      <c r="Y406" s="50">
        <f t="shared" si="100"/>
        <v>78.094341103524044</v>
      </c>
      <c r="Z406" s="50">
        <f t="shared" si="101"/>
        <v>79.338888430547527</v>
      </c>
      <c r="AA406" s="50">
        <f t="shared" si="102"/>
        <v>-3.6697886738565373</v>
      </c>
      <c r="AB406" s="50">
        <f t="shared" si="103"/>
        <v>-3.669788673856516</v>
      </c>
      <c r="AC406" s="50">
        <f t="shared" si="104"/>
        <v>-3.669788673856516</v>
      </c>
      <c r="AF406">
        <v>1.81</v>
      </c>
      <c r="AG406">
        <v>2.0499999999999998</v>
      </c>
      <c r="AH406" s="57" t="s">
        <v>421</v>
      </c>
      <c r="AJ406" t="s">
        <v>306</v>
      </c>
    </row>
    <row r="407" spans="1:36" s="50" customFormat="1" ht="15" x14ac:dyDescent="0.25">
      <c r="A407">
        <v>2.38</v>
      </c>
      <c r="B407">
        <v>3.23</v>
      </c>
      <c r="C407">
        <v>3.3</v>
      </c>
      <c r="D407" s="43">
        <f t="shared" si="105"/>
        <v>3.2795893477008065E-2</v>
      </c>
      <c r="E407" s="44">
        <f>IF(OR($A407="",$B407="",$C407=""),"",A407*'MPTO_working_3-way'!$I406)</f>
        <v>2.4580542264752792</v>
      </c>
      <c r="F407" s="45">
        <f>IF(OR($A407="",$B407="",$C407=""),"",B407*'MPTO_working_3-way'!$I406)</f>
        <v>3.3359307359307362</v>
      </c>
      <c r="G407" s="46">
        <f>IF(OR($A407="",$B407="",$C407=""),"",C407*'MPTO_working_3-way'!$I406)</f>
        <v>3.4082264484741263</v>
      </c>
      <c r="H407" s="44">
        <f>IF(OR($A407="",$B407="",$C407=""),"",'MPTO_working_3-way'!E406)</f>
        <v>2.4435771754200188</v>
      </c>
      <c r="I407" s="45">
        <f>IF(OR($A407="",$B407="",$C407=""),"",'MPTO_working_3-way'!F406)</f>
        <v>3.348226706355736</v>
      </c>
      <c r="J407" s="46">
        <f>IF(OR($A407="",$B407="",$C407=""),"",'MPTO_working_3-way'!G406)</f>
        <v>3.4235045807014051</v>
      </c>
      <c r="K407" s="44">
        <f>IF(OR($A407="",$B407="",$C407=""),"",'OddsRatio_working_3-way'!H406)</f>
        <v>2.44993024559114</v>
      </c>
      <c r="L407" s="45">
        <f>IF(OR($A407="",$B407="",$C407=""),"",'OddsRatio_working_3-way'!I406)</f>
        <v>3.3430032229480005</v>
      </c>
      <c r="M407" s="46">
        <f>IF(OR($A407="",$B407="",$C407=""),"",'OddsRatio_working_3-way'!J406)</f>
        <v>3.4165504093185652</v>
      </c>
      <c r="N407" s="47">
        <f t="shared" si="93"/>
        <v>40.68258499870231</v>
      </c>
      <c r="O407" s="48">
        <f t="shared" si="94"/>
        <v>29.976641577991174</v>
      </c>
      <c r="P407" s="48">
        <f t="shared" si="95"/>
        <v>29.340773423306516</v>
      </c>
      <c r="Q407" t="s">
        <v>243</v>
      </c>
      <c r="R407" t="s">
        <v>366</v>
      </c>
      <c r="S407" t="s">
        <v>497</v>
      </c>
      <c r="T407" s="50">
        <v>100</v>
      </c>
      <c r="U407" s="50">
        <f t="shared" si="96"/>
        <v>57.983193277310924</v>
      </c>
      <c r="V407" s="50">
        <f t="shared" si="97"/>
        <v>69.040247678018574</v>
      </c>
      <c r="W407" s="50">
        <f t="shared" si="98"/>
        <v>69.696969696969703</v>
      </c>
      <c r="X407" s="50">
        <f t="shared" si="99"/>
        <v>61.262782625011724</v>
      </c>
      <c r="Y407" s="50">
        <f t="shared" si="100"/>
        <v>72.31983702571938</v>
      </c>
      <c r="Z407" s="50">
        <f t="shared" si="101"/>
        <v>72.976559044670509</v>
      </c>
      <c r="AA407" s="50">
        <f t="shared" si="102"/>
        <v>-3.2795893477007994</v>
      </c>
      <c r="AB407" s="50">
        <f t="shared" si="103"/>
        <v>-3.2795893477008065</v>
      </c>
      <c r="AC407" s="50">
        <f t="shared" si="104"/>
        <v>-3.2795893477008065</v>
      </c>
      <c r="AD407" s="51"/>
      <c r="AE407" s="51"/>
      <c r="AF407">
        <v>2.33</v>
      </c>
      <c r="AG407">
        <v>1.64</v>
      </c>
      <c r="AH407" s="57" t="s">
        <v>419</v>
      </c>
      <c r="AI407" s="51"/>
      <c r="AJ407" t="s">
        <v>306</v>
      </c>
    </row>
    <row r="408" spans="1:36" ht="15" x14ac:dyDescent="0.25">
      <c r="A408">
        <v>3.44</v>
      </c>
      <c r="B408">
        <v>3.93</v>
      </c>
      <c r="C408">
        <v>2.0499999999999998</v>
      </c>
      <c r="D408" s="43">
        <f t="shared" si="105"/>
        <v>3.2955478676036654E-2</v>
      </c>
      <c r="E408" s="44">
        <f>IF(OR($A408="",$B408="",$C408=""),"",A408*'MPTO_working_3-way'!$I407)</f>
        <v>3.5533668466455661</v>
      </c>
      <c r="F408" s="45">
        <f>IF(OR($A408="",$B408="",$C408=""),"",B408*'MPTO_working_3-way'!$I407)</f>
        <v>4.059515031196824</v>
      </c>
      <c r="G408" s="46">
        <f>IF(OR($A408="",$B408="",$C408=""),"",C408*'MPTO_working_3-way'!$I407)</f>
        <v>2.1175587312858748</v>
      </c>
      <c r="H408" s="44">
        <f>IF(OR($A408="",$B408="",$C408=""),"",'MPTO_working_3-way'!E407)</f>
        <v>3.5750992425232719</v>
      </c>
      <c r="I408" s="45">
        <f>IF(OR($A408="",$B408="",$C408=""),"",'MPTO_working_3-way'!F407)</f>
        <v>4.1073198878013084</v>
      </c>
      <c r="J408" s="46">
        <f>IF(OR($A408="",$B408="",$C408=""),"",'MPTO_working_3-way'!G407)</f>
        <v>2.0972287034743489</v>
      </c>
      <c r="K408" s="44">
        <f>IF(OR($A408="",$B408="",$C408=""),"",'OddsRatio_working_3-way'!H407)</f>
        <v>3.5687496128066067</v>
      </c>
      <c r="L408" s="45">
        <f>IF(OR($A408="",$B408="",$C408=""),"",'OddsRatio_working_3-way'!I407)</f>
        <v>4.0846050678374421</v>
      </c>
      <c r="M408" s="46">
        <f>IF(OR($A408="",$B408="",$C408=""),"",'OddsRatio_working_3-way'!J407)</f>
        <v>2.105404546494646</v>
      </c>
      <c r="N408" s="47">
        <f t="shared" si="93"/>
        <v>28.142323693485675</v>
      </c>
      <c r="O408" s="48">
        <f t="shared" si="94"/>
        <v>24.633484352567617</v>
      </c>
      <c r="P408" s="48">
        <f t="shared" si="95"/>
        <v>47.224191953946701</v>
      </c>
      <c r="Q408" t="s">
        <v>363</v>
      </c>
      <c r="R408" t="s">
        <v>437</v>
      </c>
      <c r="S408" t="s">
        <v>497</v>
      </c>
      <c r="T408" s="50">
        <v>100</v>
      </c>
      <c r="U408" s="50">
        <f t="shared" si="96"/>
        <v>70.930232558139537</v>
      </c>
      <c r="V408" s="50">
        <f t="shared" si="97"/>
        <v>74.554707379134854</v>
      </c>
      <c r="W408" s="50">
        <f t="shared" si="98"/>
        <v>51.219512195121943</v>
      </c>
      <c r="X408" s="50">
        <f t="shared" si="99"/>
        <v>74.225780425743196</v>
      </c>
      <c r="Y408" s="50">
        <f t="shared" si="100"/>
        <v>77.850255246738527</v>
      </c>
      <c r="Z408" s="50">
        <f t="shared" si="101"/>
        <v>54.51506006272561</v>
      </c>
      <c r="AA408" s="50">
        <f t="shared" si="102"/>
        <v>-3.2955478676036591</v>
      </c>
      <c r="AB408" s="50">
        <f t="shared" si="103"/>
        <v>-3.2955478676036734</v>
      </c>
      <c r="AC408" s="50">
        <f t="shared" si="104"/>
        <v>-3.2955478676036662</v>
      </c>
      <c r="AF408">
        <v>1.85</v>
      </c>
      <c r="AG408">
        <v>2.0299999999999998</v>
      </c>
      <c r="AH408" s="57" t="s">
        <v>419</v>
      </c>
      <c r="AJ408" t="s">
        <v>306</v>
      </c>
    </row>
    <row r="409" spans="1:36" ht="15" x14ac:dyDescent="0.25">
      <c r="A409">
        <v>2.59</v>
      </c>
      <c r="B409">
        <v>3.4</v>
      </c>
      <c r="C409">
        <v>2.83</v>
      </c>
      <c r="D409" s="43">
        <f t="shared" si="105"/>
        <v>3.3574923618573616E-2</v>
      </c>
      <c r="E409" s="44">
        <f>IF(OR($A409="",$B409="",$C409=""),"",A409*'MPTO_working_3-way'!$I408)</f>
        <v>2.6769590521721054</v>
      </c>
      <c r="F409" s="45">
        <f>IF(OR($A409="",$B409="",$C409=""),"",B409*'MPTO_working_3-way'!$I408)</f>
        <v>3.5141547403031503</v>
      </c>
      <c r="G409" s="46">
        <f>IF(OR($A409="",$B409="",$C409=""),"",C409*'MPTO_working_3-way'!$I408)</f>
        <v>2.9250170338405632</v>
      </c>
      <c r="H409" s="44">
        <f>IF(OR($A409="",$B409="",$C409=""),"",'MPTO_working_3-way'!E408)</f>
        <v>2.6673157498159066</v>
      </c>
      <c r="I409" s="45">
        <f>IF(OR($A409="",$B409="",$C409=""),"",'MPTO_working_3-way'!F408)</f>
        <v>3.534493045227062</v>
      </c>
      <c r="J409" s="46">
        <f>IF(OR($A409="",$B409="",$C409=""),"",'MPTO_working_3-way'!G408)</f>
        <v>2.9225644690179693</v>
      </c>
      <c r="K409" s="44">
        <f>IF(OR($A409="",$B409="",$C409=""),"",'OddsRatio_working_3-way'!H408)</f>
        <v>2.671978062641633</v>
      </c>
      <c r="L409" s="45">
        <f>IF(OR($A409="",$B409="",$C409=""),"",'OddsRatio_working_3-way'!I408)</f>
        <v>3.523740471911899</v>
      </c>
      <c r="M409" s="46">
        <f>IF(OR($A409="",$B409="",$C409=""),"",'OddsRatio_working_3-way'!J408)</f>
        <v>2.9243521098328227</v>
      </c>
      <c r="N409" s="47">
        <f t="shared" si="93"/>
        <v>37.355819813104432</v>
      </c>
      <c r="O409" s="48">
        <f t="shared" si="94"/>
        <v>28.456345092923669</v>
      </c>
      <c r="P409" s="48">
        <f t="shared" si="95"/>
        <v>34.187835093971906</v>
      </c>
      <c r="Q409" t="s">
        <v>467</v>
      </c>
      <c r="R409" t="s">
        <v>468</v>
      </c>
      <c r="S409" t="s">
        <v>497</v>
      </c>
      <c r="T409" s="50">
        <v>100</v>
      </c>
      <c r="U409" s="50">
        <f t="shared" si="96"/>
        <v>61.389961389961393</v>
      </c>
      <c r="V409" s="50">
        <f t="shared" si="97"/>
        <v>70.588235294117652</v>
      </c>
      <c r="W409" s="50">
        <f t="shared" si="98"/>
        <v>64.664310954063609</v>
      </c>
      <c r="X409" s="50">
        <f t="shared" si="99"/>
        <v>64.747453751818753</v>
      </c>
      <c r="Y409" s="50">
        <f t="shared" si="100"/>
        <v>73.945727655975006</v>
      </c>
      <c r="Z409" s="50">
        <f t="shared" si="101"/>
        <v>68.021803315920963</v>
      </c>
      <c r="AA409" s="50">
        <f t="shared" si="102"/>
        <v>-3.3574923618573607</v>
      </c>
      <c r="AB409" s="50">
        <f t="shared" si="103"/>
        <v>-3.3574923618573536</v>
      </c>
      <c r="AC409" s="50">
        <f t="shared" si="104"/>
        <v>-3.3574923618573536</v>
      </c>
      <c r="AF409">
        <v>1.95</v>
      </c>
      <c r="AG409">
        <v>1.92</v>
      </c>
      <c r="AH409" s="57" t="s">
        <v>423</v>
      </c>
      <c r="AJ409" t="s">
        <v>306</v>
      </c>
    </row>
    <row r="410" spans="1:36" ht="15" x14ac:dyDescent="0.25">
      <c r="A410">
        <v>2.15</v>
      </c>
      <c r="B410">
        <v>3.35</v>
      </c>
      <c r="C410">
        <v>3.71</v>
      </c>
      <c r="D410" s="43">
        <f t="shared" si="105"/>
        <v>3.3165520732075793E-2</v>
      </c>
      <c r="E410" s="44">
        <f>IF(OR($A410="",$B410="",$C410=""),"",A410*'MPTO_working_3-way'!$I409)</f>
        <v>2.2213058695739627</v>
      </c>
      <c r="F410" s="45">
        <f>IF(OR($A410="",$B410="",$C410=""),"",B410*'MPTO_working_3-way'!$I409)</f>
        <v>3.4611044944524538</v>
      </c>
      <c r="G410" s="46">
        <f>IF(OR($A410="",$B410="",$C410=""),"",C410*'MPTO_working_3-way'!$I409)</f>
        <v>3.8330440819160012</v>
      </c>
      <c r="H410" s="44">
        <f>IF(OR($A410="",$B410="",$C410=""),"",'MPTO_working_3-way'!E409)</f>
        <v>2.2023467500382901</v>
      </c>
      <c r="I410" s="45">
        <f>IF(OR($A410="",$B410="",$C410=""),"",'MPTO_working_3-way'!F409)</f>
        <v>3.4788381859783386</v>
      </c>
      <c r="J410" s="46">
        <f>IF(OR($A410="",$B410="",$C410=""),"",'MPTO_working_3-way'!G409)</f>
        <v>3.8686724151868064</v>
      </c>
      <c r="K410" s="44">
        <f>IF(OR($A410="",$B410="",$C410=""),"",'OddsRatio_working_3-way'!H409)</f>
        <v>2.210193362473456</v>
      </c>
      <c r="L410" s="45">
        <f>IF(OR($A410="",$B410="",$C410=""),"",'OddsRatio_working_3-way'!I409)</f>
        <v>3.4730038276631499</v>
      </c>
      <c r="M410" s="46">
        <f>IF(OR($A410="",$B410="",$C410=""),"",'OddsRatio_working_3-way'!J409)</f>
        <v>3.8518469672200584</v>
      </c>
      <c r="N410" s="47">
        <f t="shared" si="93"/>
        <v>45.018563796069913</v>
      </c>
      <c r="O410" s="48">
        <f t="shared" si="94"/>
        <v>28.892511093000095</v>
      </c>
      <c r="P410" s="48">
        <f t="shared" si="95"/>
        <v>26.088925110929999</v>
      </c>
      <c r="Q410" t="s">
        <v>469</v>
      </c>
      <c r="R410" t="s">
        <v>440</v>
      </c>
      <c r="S410" t="s">
        <v>497</v>
      </c>
      <c r="T410" s="50">
        <v>100</v>
      </c>
      <c r="U410" s="50">
        <f t="shared" si="96"/>
        <v>53.488372093023258</v>
      </c>
      <c r="V410" s="50">
        <f t="shared" si="97"/>
        <v>70.149253731343279</v>
      </c>
      <c r="W410" s="50">
        <f t="shared" si="98"/>
        <v>73.045822102425873</v>
      </c>
      <c r="X410" s="50">
        <f t="shared" si="99"/>
        <v>56.80492416623084</v>
      </c>
      <c r="Y410" s="50">
        <f t="shared" si="100"/>
        <v>73.465805804550868</v>
      </c>
      <c r="Z410" s="50">
        <f t="shared" si="101"/>
        <v>76.362374175633448</v>
      </c>
      <c r="AA410" s="50">
        <f t="shared" si="102"/>
        <v>-3.3165520732075819</v>
      </c>
      <c r="AB410" s="50">
        <f t="shared" si="103"/>
        <v>-3.316552073207589</v>
      </c>
      <c r="AC410" s="50">
        <f t="shared" si="104"/>
        <v>-3.3165520732075748</v>
      </c>
      <c r="AF410">
        <v>2.19</v>
      </c>
      <c r="AG410">
        <v>1.72</v>
      </c>
      <c r="AH410" s="57" t="s">
        <v>419</v>
      </c>
      <c r="AJ410" t="s">
        <v>306</v>
      </c>
    </row>
    <row r="411" spans="1:36" ht="15" x14ac:dyDescent="0.25">
      <c r="A411">
        <v>3.04</v>
      </c>
      <c r="B411">
        <v>3.03</v>
      </c>
      <c r="C411">
        <v>2.67</v>
      </c>
      <c r="D411" s="43">
        <f t="shared" si="105"/>
        <v>3.3512206927375221E-2</v>
      </c>
      <c r="E411" s="44">
        <f>IF(OR($A411="",$B411="",$C411=""),"",A411*'MPTO_working_3-way'!$I410)</f>
        <v>3.1418771090592208</v>
      </c>
      <c r="F411" s="45">
        <f>IF(OR($A411="",$B411="",$C411=""),"",B411*'MPTO_working_3-way'!$I410)</f>
        <v>3.1315419869899466</v>
      </c>
      <c r="G411" s="46">
        <f>IF(OR($A411="",$B411="",$C411=""),"",C411*'MPTO_working_3-way'!$I410)</f>
        <v>2.7594775924960917</v>
      </c>
      <c r="H411" s="44">
        <f>IF(OR($A411="",$B411="",$C411=""),"",'MPTO_working_3-way'!E410)</f>
        <v>3.1468644854599304</v>
      </c>
      <c r="I411" s="45">
        <f>IF(OR($A411="",$B411="",$C411=""),"",'MPTO_working_3-way'!F410)</f>
        <v>3.1361503113719493</v>
      </c>
      <c r="J411" s="46">
        <f>IF(OR($A411="",$B411="",$C411=""),"",'MPTO_working_3-way'!G410)</f>
        <v>2.7520832615301707</v>
      </c>
      <c r="K411" s="44">
        <f>IF(OR($A411="",$B411="",$C411=""),"",'OddsRatio_working_3-way'!H410)</f>
        <v>3.1445073694083279</v>
      </c>
      <c r="L411" s="45">
        <f>IF(OR($A411="",$B411="",$C411=""),"",'OddsRatio_working_3-way'!I410)</f>
        <v>3.1339950783818167</v>
      </c>
      <c r="M411" s="46">
        <f>IF(OR($A411="",$B411="",$C411=""),"",'OddsRatio_working_3-way'!J410)</f>
        <v>2.7555526014274054</v>
      </c>
      <c r="N411" s="47">
        <f t="shared" si="93"/>
        <v>31.828106742832862</v>
      </c>
      <c r="O411" s="48">
        <f t="shared" si="94"/>
        <v>31.933149999409871</v>
      </c>
      <c r="P411" s="48">
        <f t="shared" si="95"/>
        <v>36.238743257757264</v>
      </c>
      <c r="Q411" t="s">
        <v>470</v>
      </c>
      <c r="R411" t="s">
        <v>471</v>
      </c>
      <c r="S411" t="s">
        <v>497</v>
      </c>
      <c r="T411" s="50">
        <v>100</v>
      </c>
      <c r="U411" s="50">
        <f t="shared" si="96"/>
        <v>67.10526315789474</v>
      </c>
      <c r="V411" s="50">
        <f t="shared" si="97"/>
        <v>66.996699669967001</v>
      </c>
      <c r="W411" s="50">
        <f t="shared" si="98"/>
        <v>62.546816479400754</v>
      </c>
      <c r="X411" s="50">
        <f t="shared" si="99"/>
        <v>70.456483850632253</v>
      </c>
      <c r="Y411" s="50">
        <f t="shared" si="100"/>
        <v>70.347920362704514</v>
      </c>
      <c r="Z411" s="50">
        <f t="shared" si="101"/>
        <v>65.898037172138274</v>
      </c>
      <c r="AA411" s="50">
        <f t="shared" si="102"/>
        <v>-3.3512206927375132</v>
      </c>
      <c r="AB411" s="50">
        <f t="shared" si="103"/>
        <v>-3.3512206927375132</v>
      </c>
      <c r="AC411" s="50">
        <f t="shared" si="104"/>
        <v>-3.3512206927375203</v>
      </c>
      <c r="AF411">
        <v>2.5</v>
      </c>
      <c r="AG411">
        <v>1.57</v>
      </c>
      <c r="AH411" s="57" t="s">
        <v>419</v>
      </c>
      <c r="AJ411" t="s">
        <v>306</v>
      </c>
    </row>
    <row r="412" spans="1:36" ht="15" x14ac:dyDescent="0.25">
      <c r="A412">
        <v>2.2599999999999998</v>
      </c>
      <c r="B412">
        <v>3.45</v>
      </c>
      <c r="C412">
        <v>3.33</v>
      </c>
      <c r="D412" s="43">
        <f t="shared" si="105"/>
        <v>3.2633248870263198E-2</v>
      </c>
      <c r="E412" s="44">
        <f>IF(OR($A412="",$B412="",$C412=""),"",A412*'MPTO_working_3-way'!$I411)</f>
        <v>2.3337511424467947</v>
      </c>
      <c r="F412" s="45">
        <f>IF(OR($A412="",$B412="",$C412=""),"",B412*'MPTO_working_3-way'!$I411)</f>
        <v>3.5625847086024081</v>
      </c>
      <c r="G412" s="46">
        <f>IF(OR($A412="",$B412="",$C412=""),"",C412*'MPTO_working_3-way'!$I411)</f>
        <v>3.4386687187379765</v>
      </c>
      <c r="H412" s="44">
        <f>IF(OR($A412="",$B412="",$C412=""),"",'MPTO_working_3-way'!E411)</f>
        <v>2.3169594692876272</v>
      </c>
      <c r="I412" s="45">
        <f>IF(OR($A412="",$B412="",$C412=""),"",'MPTO_working_3-way'!F411)</f>
        <v>3.5845207410362865</v>
      </c>
      <c r="J412" s="46">
        <f>IF(OR($A412="",$B412="",$C412=""),"",'MPTO_working_3-way'!G411)</f>
        <v>3.4551557840302243</v>
      </c>
      <c r="K412" s="44">
        <f>IF(OR($A412="",$B412="",$C412=""),"",'OddsRatio_working_3-way'!H411)</f>
        <v>2.3241018329657304</v>
      </c>
      <c r="L412" s="45">
        <f>IF(OR($A412="",$B412="",$C412=""),"",'OddsRatio_working_3-way'!I411)</f>
        <v>3.57464245298892</v>
      </c>
      <c r="M412" s="46">
        <f>IF(OR($A412="",$B412="",$C412=""),"",'OddsRatio_working_3-way'!J411)</f>
        <v>3.4485375165159935</v>
      </c>
      <c r="N412" s="47">
        <f t="shared" si="93"/>
        <v>42.849470186078257</v>
      </c>
      <c r="O412" s="48">
        <f t="shared" si="94"/>
        <v>28.069508005952709</v>
      </c>
      <c r="P412" s="48">
        <f t="shared" si="95"/>
        <v>29.081021807969027</v>
      </c>
      <c r="Q412" t="s">
        <v>472</v>
      </c>
      <c r="R412" t="s">
        <v>441</v>
      </c>
      <c r="S412" t="s">
        <v>497</v>
      </c>
      <c r="T412" s="50">
        <v>100</v>
      </c>
      <c r="U412" s="50">
        <f t="shared" si="96"/>
        <v>55.752212389380524</v>
      </c>
      <c r="V412" s="50">
        <f t="shared" si="97"/>
        <v>71.014492753623188</v>
      </c>
      <c r="W412" s="50">
        <f t="shared" si="98"/>
        <v>69.969969969969966</v>
      </c>
      <c r="X412" s="50">
        <f t="shared" si="99"/>
        <v>59.015537276406846</v>
      </c>
      <c r="Y412" s="50">
        <f t="shared" si="100"/>
        <v>74.277817640649502</v>
      </c>
      <c r="Z412" s="50">
        <f t="shared" si="101"/>
        <v>73.233294856996281</v>
      </c>
      <c r="AA412" s="50">
        <f t="shared" si="102"/>
        <v>-3.2633248870263216</v>
      </c>
      <c r="AB412" s="50">
        <f t="shared" si="103"/>
        <v>-3.2633248870263145</v>
      </c>
      <c r="AC412" s="50">
        <f t="shared" si="104"/>
        <v>-3.2633248870263145</v>
      </c>
      <c r="AF412">
        <v>1.9</v>
      </c>
      <c r="AG412">
        <v>1.97</v>
      </c>
      <c r="AH412" s="57" t="s">
        <v>421</v>
      </c>
      <c r="AJ412" t="s">
        <v>306</v>
      </c>
    </row>
    <row r="413" spans="1:36" ht="15" x14ac:dyDescent="0.25">
      <c r="A413">
        <v>3.15</v>
      </c>
      <c r="B413">
        <v>3.42</v>
      </c>
      <c r="C413">
        <v>2.2200000000000002</v>
      </c>
      <c r="D413" s="43">
        <f t="shared" si="105"/>
        <v>6.0308428729481278E-2</v>
      </c>
      <c r="E413" s="44">
        <f>IF(OR($A413="",$B413="",$C413=""),"",A413*'MPTO_working_3-way'!$I412)</f>
        <v>3.3399715504978658</v>
      </c>
      <c r="F413" s="45">
        <f>IF(OR($A413="",$B413="",$C413=""),"",B413*'MPTO_working_3-way'!$I412)</f>
        <v>3.6262548262548258</v>
      </c>
      <c r="G413" s="46">
        <f>IF(OR($A413="",$B413="",$C413=""),"",C413*'MPTO_working_3-way'!$I412)</f>
        <v>2.3538847117794486</v>
      </c>
      <c r="H413" s="44">
        <f>IF(OR($A413="",$B413="",$C413=""),"",'MPTO_working_3-way'!E412)</f>
        <v>3.3629552760130594</v>
      </c>
      <c r="I413" s="45">
        <f>IF(OR($A413="",$B413="",$C413=""),"",'MPTO_working_3-way'!F412)</f>
        <v>3.6724895657701975</v>
      </c>
      <c r="J413" s="46">
        <f>IF(OR($A413="",$B413="",$C413=""),"",'MPTO_working_3-way'!G412)</f>
        <v>2.3237027580055614</v>
      </c>
      <c r="K413" s="44">
        <f>IF(OR($A413="",$B413="",$C413=""),"",'OddsRatio_working_3-way'!H412)</f>
        <v>3.3550067946274695</v>
      </c>
      <c r="L413" s="45">
        <f>IF(OR($A413="",$B413="",$C413=""),"",'OddsRatio_working_3-way'!I412)</f>
        <v>3.6507518339527789</v>
      </c>
      <c r="M413" s="46">
        <f>IF(OR($A413="",$B413="",$C413=""),"",'OddsRatio_working_3-way'!J412)</f>
        <v>2.3363294369514009</v>
      </c>
      <c r="N413" s="47">
        <f t="shared" si="93"/>
        <v>29.940374787052814</v>
      </c>
      <c r="O413" s="48">
        <f t="shared" si="94"/>
        <v>27.576660988074963</v>
      </c>
      <c r="P413" s="48">
        <f t="shared" si="95"/>
        <v>42.482964224872234</v>
      </c>
      <c r="Q413" t="s">
        <v>473</v>
      </c>
      <c r="R413" t="s">
        <v>474</v>
      </c>
      <c r="S413" t="s">
        <v>497</v>
      </c>
      <c r="T413" s="50">
        <v>100</v>
      </c>
      <c r="U413" s="50">
        <f t="shared" si="96"/>
        <v>68.253968253968253</v>
      </c>
      <c r="V413" s="50">
        <f t="shared" si="97"/>
        <v>70.760233918128648</v>
      </c>
      <c r="W413" s="50">
        <f t="shared" si="98"/>
        <v>54.954954954954964</v>
      </c>
      <c r="X413" s="50">
        <f t="shared" si="99"/>
        <v>74.284811126916381</v>
      </c>
      <c r="Y413" s="50">
        <f t="shared" si="100"/>
        <v>76.79107679107679</v>
      </c>
      <c r="Z413" s="50">
        <f t="shared" si="101"/>
        <v>60.985797827903085</v>
      </c>
      <c r="AA413" s="50">
        <f t="shared" si="102"/>
        <v>-6.0308428729481278</v>
      </c>
      <c r="AB413" s="50">
        <f t="shared" si="103"/>
        <v>-6.030842872948142</v>
      </c>
      <c r="AC413" s="50">
        <f t="shared" si="104"/>
        <v>-6.0308428729481207</v>
      </c>
      <c r="AF413">
        <v>1.83</v>
      </c>
      <c r="AG413">
        <v>1.96</v>
      </c>
      <c r="AH413" s="57" t="s">
        <v>433</v>
      </c>
      <c r="AJ413" t="s">
        <v>307</v>
      </c>
    </row>
    <row r="414" spans="1:36" s="50" customFormat="1" ht="15" x14ac:dyDescent="0.25">
      <c r="A414">
        <v>1.45</v>
      </c>
      <c r="B414">
        <v>4.6100000000000003</v>
      </c>
      <c r="C414">
        <v>6.1</v>
      </c>
      <c r="D414" s="43">
        <f t="shared" si="105"/>
        <v>7.0509338339613592E-2</v>
      </c>
      <c r="E414" s="44">
        <f>IF(OR($A414="",$B414="",$C414=""),"",A414*'MPTO_working_3-way'!$I413)</f>
        <v>1.5522385405924397</v>
      </c>
      <c r="F414" s="45">
        <f>IF(OR($A414="",$B414="",$C414=""),"",B414*'MPTO_working_3-way'!$I413)</f>
        <v>4.9350480497456193</v>
      </c>
      <c r="G414" s="46">
        <f>IF(OR($A414="",$B414="",$C414=""),"",C414*'MPTO_working_3-way'!$I413)</f>
        <v>6.5301069638716429</v>
      </c>
      <c r="H414" s="44">
        <f>IF(OR($A414="",$B414="",$C414=""),"",'MPTO_working_3-way'!E413)</f>
        <v>1.5011587602829619</v>
      </c>
      <c r="I414" s="45">
        <f>IF(OR($A414="",$B414="",$C414=""),"",'MPTO_working_3-way'!F413)</f>
        <v>5.1701863275281648</v>
      </c>
      <c r="J414" s="46">
        <f>IF(OR($A414="",$B414="",$C414=""),"",'MPTO_working_3-way'!G413)</f>
        <v>7.1209189420465728</v>
      </c>
      <c r="K414" s="44">
        <f>IF(OR($A414="",$B414="",$C414=""),"",'OddsRatio_working_3-way'!H413)</f>
        <v>1.5162360306851721</v>
      </c>
      <c r="L414" s="45">
        <f>IF(OR($A414="",$B414="",$C414=""),"",'OddsRatio_working_3-way'!I413)</f>
        <v>5.1413601572743817</v>
      </c>
      <c r="M414" s="46">
        <f>IF(OR($A414="",$B414="",$C414=""),"",'OddsRatio_working_3-way'!J413)</f>
        <v>6.8506750144319506</v>
      </c>
      <c r="N414" s="47">
        <f t="shared" si="93"/>
        <v>64.423087937137041</v>
      </c>
      <c r="O414" s="48">
        <f t="shared" si="94"/>
        <v>20.263227225346789</v>
      </c>
      <c r="P414" s="48">
        <f t="shared" si="95"/>
        <v>15.313684837516181</v>
      </c>
      <c r="Q414" t="s">
        <v>475</v>
      </c>
      <c r="R414" t="s">
        <v>476</v>
      </c>
      <c r="S414" t="s">
        <v>497</v>
      </c>
      <c r="T414" s="50">
        <v>100</v>
      </c>
      <c r="U414" s="50">
        <f t="shared" si="96"/>
        <v>31.03448275862069</v>
      </c>
      <c r="V414" s="50">
        <f t="shared" si="97"/>
        <v>78.308026030368765</v>
      </c>
      <c r="W414" s="50">
        <f t="shared" si="98"/>
        <v>83.606557377049185</v>
      </c>
      <c r="X414" s="50">
        <f t="shared" si="99"/>
        <v>38.085416592582057</v>
      </c>
      <c r="Y414" s="50">
        <f t="shared" si="100"/>
        <v>85.358959864330131</v>
      </c>
      <c r="Z414" s="50">
        <f t="shared" si="101"/>
        <v>90.657491211010537</v>
      </c>
      <c r="AA414" s="50">
        <f t="shared" si="102"/>
        <v>-7.0509338339613663</v>
      </c>
      <c r="AB414" s="50">
        <f t="shared" si="103"/>
        <v>-7.0509338339613663</v>
      </c>
      <c r="AC414" s="50">
        <f t="shared" si="104"/>
        <v>-7.0509338339613521</v>
      </c>
      <c r="AD414" s="51"/>
      <c r="AE414" s="51"/>
      <c r="AF414">
        <v>1.74</v>
      </c>
      <c r="AG414">
        <v>2.06</v>
      </c>
      <c r="AH414" s="57" t="s">
        <v>434</v>
      </c>
      <c r="AI414" s="51"/>
      <c r="AJ414" t="s">
        <v>307</v>
      </c>
    </row>
    <row r="415" spans="1:36" ht="15" x14ac:dyDescent="0.25">
      <c r="A415">
        <v>1.43</v>
      </c>
      <c r="B415">
        <v>4.8099999999999996</v>
      </c>
      <c r="C415">
        <v>8.35</v>
      </c>
      <c r="D415" s="43">
        <f t="shared" si="105"/>
        <v>2.6961386242823515E-2</v>
      </c>
      <c r="E415" s="44">
        <f>IF(OR($A415="",$B415="",$C415=""),"",A415*'MPTO_working_3-way'!$I414)</f>
        <v>1.4685547823272376</v>
      </c>
      <c r="F415" s="45">
        <f>IF(OR($A415="",$B415="",$C415=""),"",B415*'MPTO_working_3-way'!$I414)</f>
        <v>4.9396842678279809</v>
      </c>
      <c r="G415" s="46">
        <f>IF(OR($A415="",$B415="",$C415=""),"",C415*'MPTO_working_3-way'!$I414)</f>
        <v>8.575127575127576</v>
      </c>
      <c r="H415" s="44">
        <f>IF(OR($A415="",$B415="",$C415=""),"",'MPTO_working_3-way'!E414)</f>
        <v>1.4486170381943706</v>
      </c>
      <c r="I415" s="45">
        <f>IF(OR($A415="",$B415="",$C415=""),"",'MPTO_working_3-way'!F414)</f>
        <v>5.0273215027395484</v>
      </c>
      <c r="J415" s="46">
        <f>IF(OR($A415="",$B415="",$C415=""),"",'MPTO_working_3-way'!G414)</f>
        <v>9.0274420457912345</v>
      </c>
      <c r="K415" s="44">
        <f>IF(OR($A415="",$B415="",$C415=""),"",'OddsRatio_working_3-way'!H414)</f>
        <v>1.4549641589418281</v>
      </c>
      <c r="L415" s="45">
        <f>IF(OR($A415="",$B415="",$C415=""),"",'OddsRatio_working_3-way'!I414)</f>
        <v>5.0311940594613151</v>
      </c>
      <c r="M415" s="46">
        <f>IF(OR($A415="",$B415="",$C415=""),"",'OddsRatio_working_3-way'!J414)</f>
        <v>8.7767129493545095</v>
      </c>
      <c r="N415" s="47">
        <f t="shared" si="93"/>
        <v>68.094157060677517</v>
      </c>
      <c r="O415" s="48">
        <f t="shared" si="94"/>
        <v>20.244208855877098</v>
      </c>
      <c r="P415" s="48">
        <f t="shared" si="95"/>
        <v>11.661634083445371</v>
      </c>
      <c r="Q415" t="s">
        <v>246</v>
      </c>
      <c r="R415" t="s">
        <v>281</v>
      </c>
      <c r="S415" t="s">
        <v>497</v>
      </c>
      <c r="T415" s="50">
        <v>100</v>
      </c>
      <c r="U415" s="50">
        <f t="shared" si="96"/>
        <v>30.069930069930074</v>
      </c>
      <c r="V415" s="50">
        <f t="shared" si="97"/>
        <v>79.209979209979196</v>
      </c>
      <c r="W415" s="50">
        <f t="shared" si="98"/>
        <v>88.023952095808383</v>
      </c>
      <c r="X415" s="50">
        <f t="shared" si="99"/>
        <v>32.766068694212407</v>
      </c>
      <c r="Y415" s="50">
        <f t="shared" si="100"/>
        <v>81.906117834261565</v>
      </c>
      <c r="Z415" s="50">
        <f t="shared" si="101"/>
        <v>90.720090720090724</v>
      </c>
      <c r="AA415" s="50">
        <f t="shared" si="102"/>
        <v>-2.6961386242823338</v>
      </c>
      <c r="AB415" s="50">
        <f t="shared" si="103"/>
        <v>-2.6961386242823693</v>
      </c>
      <c r="AC415" s="50">
        <f t="shared" si="104"/>
        <v>-2.6961386242823409</v>
      </c>
      <c r="AF415">
        <v>1.78</v>
      </c>
      <c r="AG415">
        <v>2.14</v>
      </c>
      <c r="AH415" s="57" t="s">
        <v>428</v>
      </c>
      <c r="AJ415" t="s">
        <v>308</v>
      </c>
    </row>
    <row r="416" spans="1:36" ht="15" x14ac:dyDescent="0.25">
      <c r="A416">
        <v>9.0500000000000007</v>
      </c>
      <c r="B416">
        <v>5.59</v>
      </c>
      <c r="C416">
        <v>1.36</v>
      </c>
      <c r="D416" s="43">
        <f t="shared" si="105"/>
        <v>2.4682231781414821E-2</v>
      </c>
      <c r="E416" s="44">
        <f>IF(OR($A416="",$B416="",$C416=""),"",A416*'MPTO_working_3-way'!$I415)</f>
        <v>9.2733741976218056</v>
      </c>
      <c r="F416" s="45">
        <f>IF(OR($A416="",$B416="",$C416=""),"",B416*'MPTO_working_3-way'!$I415)</f>
        <v>5.7279736756581086</v>
      </c>
      <c r="G416" s="46">
        <f>IF(OR($A416="",$B416="",$C416=""),"",C416*'MPTO_working_3-way'!$I415)</f>
        <v>1.3935678352227243</v>
      </c>
      <c r="H416" s="44">
        <f>IF(OR($A416="",$B416="",$C416=""),"",'MPTO_working_3-way'!E415)</f>
        <v>9.7780550684020398</v>
      </c>
      <c r="I416" s="45">
        <f>IF(OR($A416="",$B416="",$C416=""),"",'MPTO_working_3-way'!F415)</f>
        <v>5.8594848892091083</v>
      </c>
      <c r="J416" s="46">
        <f>IF(OR($A416="",$B416="",$C416=""),"",'MPTO_working_3-way'!G415)</f>
        <v>1.3753896173473876</v>
      </c>
      <c r="K416" s="44">
        <f>IF(OR($A416="",$B416="",$C416=""),"",'OddsRatio_working_3-way'!H415)</f>
        <v>9.5171099588748973</v>
      </c>
      <c r="L416" s="45">
        <f>IF(OR($A416="",$B416="",$C416=""),"",'OddsRatio_working_3-way'!I415)</f>
        <v>5.8563397156814627</v>
      </c>
      <c r="M416" s="46">
        <f>IF(OR($A416="",$B416="",$C416=""),"",'OddsRatio_working_3-way'!J415)</f>
        <v>1.3808893894652132</v>
      </c>
      <c r="N416" s="47">
        <f t="shared" ref="N416:N444" si="106">(1/E416)* 100</f>
        <v>10.783561395122545</v>
      </c>
      <c r="O416" s="48">
        <f t="shared" ref="O416:O444" si="107">(1/F416)* 100</f>
        <v>17.458180791745804</v>
      </c>
      <c r="P416" s="48">
        <f t="shared" ref="P416:P444" si="108">(1/G416)* 100</f>
        <v>71.75825781313165</v>
      </c>
      <c r="Q416" t="s">
        <v>279</v>
      </c>
      <c r="R416" t="s">
        <v>287</v>
      </c>
      <c r="S416" t="s">
        <v>497</v>
      </c>
      <c r="T416" s="50">
        <v>100</v>
      </c>
      <c r="U416" s="50">
        <f t="shared" ref="U416:U444" si="109">(1/A416)*((T416*A416)-T416)</f>
        <v>88.950276243093938</v>
      </c>
      <c r="V416" s="50">
        <f t="shared" ref="V416:V444" si="110">(1/B416)*((T416*B416)-T416)</f>
        <v>82.110912343470488</v>
      </c>
      <c r="W416" s="50">
        <f t="shared" ref="W416:W444" si="111">(1/C416)*((T416*C416)-T416)</f>
        <v>26.470588235294116</v>
      </c>
      <c r="X416" s="50">
        <f t="shared" ref="X416:X444" si="112">((1/B416)+(1/C416))*T416</f>
        <v>91.418499421235396</v>
      </c>
      <c r="Y416" s="50">
        <f t="shared" ref="Y416:Y444" si="113">((1/A416)+(1/C416))*T416</f>
        <v>84.57913552161196</v>
      </c>
      <c r="Z416" s="50">
        <f t="shared" ref="Z416:Z444" si="114">((1/A416)+(1/B416))*T416</f>
        <v>28.938811413435594</v>
      </c>
      <c r="AA416" s="50">
        <f t="shared" ref="AA416:AA444" si="115">U416-X416</f>
        <v>-2.4682231781414572</v>
      </c>
      <c r="AB416" s="50">
        <f t="shared" ref="AB416:AB444" si="116">V416-Y416</f>
        <v>-2.4682231781414714</v>
      </c>
      <c r="AC416" s="50">
        <f t="shared" ref="AC416:AC444" si="117">W416-Z416</f>
        <v>-2.4682231781414785</v>
      </c>
      <c r="AF416">
        <v>1.6</v>
      </c>
      <c r="AG416">
        <v>2.4900000000000002</v>
      </c>
      <c r="AH416" s="57" t="s">
        <v>431</v>
      </c>
      <c r="AJ416" t="s">
        <v>308</v>
      </c>
    </row>
    <row r="417" spans="1:36" ht="15" x14ac:dyDescent="0.25">
      <c r="A417">
        <v>2.19</v>
      </c>
      <c r="B417">
        <v>3.3</v>
      </c>
      <c r="C417">
        <v>3.59</v>
      </c>
      <c r="D417" s="43">
        <f t="shared" si="105"/>
        <v>3.8202839629939422E-2</v>
      </c>
      <c r="E417" s="44">
        <f>IF(OR($A417="",$B417="",$C417=""),"",A417*'MPTO_working_3-way'!$I416)</f>
        <v>2.2736642187895675</v>
      </c>
      <c r="F417" s="45">
        <f>IF(OR($A417="",$B417="",$C417=""),"",B417*'MPTO_working_3-way'!$I416)</f>
        <v>3.4260693707787997</v>
      </c>
      <c r="G417" s="46">
        <f>IF(OR($A417="",$B417="",$C417=""),"",C417*'MPTO_working_3-way'!$I416)</f>
        <v>3.7271481942714826</v>
      </c>
      <c r="H417" s="44">
        <f>IF(OR($A417="",$B417="",$C417=""),"",'MPTO_working_3-way'!E416)</f>
        <v>2.2528270037797586</v>
      </c>
      <c r="I417" s="45">
        <f>IF(OR($A417="",$B417="",$C417=""),"",'MPTO_working_3-way'!F416)</f>
        <v>3.4447595565947173</v>
      </c>
      <c r="J417" s="46">
        <f>IF(OR($A417="",$B417="",$C417=""),"",'MPTO_working_3-way'!G416)</f>
        <v>3.7619830612431335</v>
      </c>
      <c r="K417" s="44">
        <f>IF(OR($A417="",$B417="",$C417=""),"",'OddsRatio_working_3-way'!H416)</f>
        <v>2.2615262336543287</v>
      </c>
      <c r="L417" s="45">
        <f>IF(OR($A417="",$B417="",$C417=""),"",'OddsRatio_working_3-way'!I416)</f>
        <v>3.4382439810125676</v>
      </c>
      <c r="M417" s="46">
        <f>IF(OR($A417="",$B417="",$C417=""),"",'OddsRatio_working_3-way'!J416)</f>
        <v>3.7456747438358917</v>
      </c>
      <c r="N417" s="47">
        <f t="shared" si="106"/>
        <v>43.9818681991825</v>
      </c>
      <c r="O417" s="48">
        <f t="shared" si="107"/>
        <v>29.1879670776393</v>
      </c>
      <c r="P417" s="48">
        <f t="shared" si="108"/>
        <v>26.830164723178186</v>
      </c>
      <c r="Q417" t="s">
        <v>252</v>
      </c>
      <c r="R417" t="s">
        <v>235</v>
      </c>
      <c r="S417" t="s">
        <v>497</v>
      </c>
      <c r="T417" s="50">
        <v>100</v>
      </c>
      <c r="U417" s="50">
        <f t="shared" si="109"/>
        <v>54.337899543379002</v>
      </c>
      <c r="V417" s="50">
        <f t="shared" si="110"/>
        <v>69.696969696969703</v>
      </c>
      <c r="W417" s="50">
        <f t="shared" si="111"/>
        <v>72.14484679665739</v>
      </c>
      <c r="X417" s="50">
        <f t="shared" si="112"/>
        <v>58.158183506372922</v>
      </c>
      <c r="Y417" s="50">
        <f t="shared" si="113"/>
        <v>73.517253659963615</v>
      </c>
      <c r="Z417" s="50">
        <f t="shared" si="114"/>
        <v>75.965130759651316</v>
      </c>
      <c r="AA417" s="50">
        <f t="shared" si="115"/>
        <v>-3.8202839629939191</v>
      </c>
      <c r="AB417" s="50">
        <f t="shared" si="116"/>
        <v>-3.820283962993912</v>
      </c>
      <c r="AC417" s="50">
        <f t="shared" si="117"/>
        <v>-3.8202839629939263</v>
      </c>
      <c r="AF417">
        <v>2.16</v>
      </c>
      <c r="AG417">
        <v>1.72</v>
      </c>
      <c r="AH417" s="57" t="s">
        <v>419</v>
      </c>
      <c r="AJ417" t="s">
        <v>309</v>
      </c>
    </row>
    <row r="418" spans="1:36" ht="15" x14ac:dyDescent="0.25">
      <c r="A418">
        <v>1.84</v>
      </c>
      <c r="B418">
        <v>3.11</v>
      </c>
      <c r="C418">
        <v>5.64</v>
      </c>
      <c r="D418" s="43">
        <f t="shared" si="105"/>
        <v>4.2326633768700939E-2</v>
      </c>
      <c r="E418" s="44">
        <f>IF(OR($A418="",$B418="",$C418=""),"",A418*'MPTO_working_3-way'!$I417)</f>
        <v>1.9178810061344098</v>
      </c>
      <c r="F418" s="45">
        <f>IF(OR($A418="",$B418="",$C418=""),"",B418*'MPTO_working_3-way'!$I417)</f>
        <v>3.2416358310206599</v>
      </c>
      <c r="G418" s="46">
        <f>IF(OR($A418="",$B418="",$C418=""),"",C418*'MPTO_working_3-way'!$I417)</f>
        <v>5.8787222144554727</v>
      </c>
      <c r="H418" s="44">
        <f>IF(OR($A418="",$B418="",$C418=""),"",'MPTO_working_3-way'!E417)</f>
        <v>1.889040114926239</v>
      </c>
      <c r="I418" s="45">
        <f>IF(OR($A418="",$B418="",$C418=""),"",'MPTO_working_3-way'!F417)</f>
        <v>3.2527250552428728</v>
      </c>
      <c r="J418" s="46">
        <f>IF(OR($A418="",$B418="",$C418=""),"",'MPTO_working_3-way'!G417)</f>
        <v>6.1275979144790602</v>
      </c>
      <c r="K418" s="44">
        <f>IF(OR($A418="",$B418="",$C418=""),"",'OddsRatio_working_3-way'!H417)</f>
        <v>1.9006905393115507</v>
      </c>
      <c r="L418" s="45">
        <f>IF(OR($A418="",$B418="",$C418=""),"",'OddsRatio_working_3-way'!I417)</f>
        <v>3.2624488546992527</v>
      </c>
      <c r="M418" s="46">
        <f>IF(OR($A418="",$B418="",$C418=""),"",'OddsRatio_working_3-way'!J417)</f>
        <v>5.9752429790542791</v>
      </c>
      <c r="N418" s="47">
        <f t="shared" si="106"/>
        <v>52.140878229747564</v>
      </c>
      <c r="O418" s="48">
        <f t="shared" si="107"/>
        <v>30.848622489625573</v>
      </c>
      <c r="P418" s="48">
        <f t="shared" si="108"/>
        <v>17.010499280626867</v>
      </c>
      <c r="Q418" t="s">
        <v>236</v>
      </c>
      <c r="R418" t="s">
        <v>234</v>
      </c>
      <c r="S418" t="s">
        <v>497</v>
      </c>
      <c r="T418" s="50">
        <v>100</v>
      </c>
      <c r="U418" s="50">
        <f t="shared" si="109"/>
        <v>45.652173913043477</v>
      </c>
      <c r="V418" s="50">
        <f t="shared" si="110"/>
        <v>67.845659163987136</v>
      </c>
      <c r="W418" s="50">
        <f t="shared" si="111"/>
        <v>82.269503546099287</v>
      </c>
      <c r="X418" s="50">
        <f t="shared" si="112"/>
        <v>49.884837289913577</v>
      </c>
      <c r="Y418" s="50">
        <f t="shared" si="113"/>
        <v>72.078322540857229</v>
      </c>
      <c r="Z418" s="50">
        <f t="shared" si="114"/>
        <v>86.50216692296938</v>
      </c>
      <c r="AA418" s="50">
        <f t="shared" si="115"/>
        <v>-4.2326633768701001</v>
      </c>
      <c r="AB418" s="50">
        <f t="shared" si="116"/>
        <v>-4.232663376870093</v>
      </c>
      <c r="AC418" s="50">
        <f t="shared" si="117"/>
        <v>-4.232663376870093</v>
      </c>
      <c r="AF418">
        <v>2.4</v>
      </c>
      <c r="AG418">
        <v>1.6</v>
      </c>
      <c r="AH418" s="57" t="s">
        <v>429</v>
      </c>
      <c r="AJ418" t="s">
        <v>309</v>
      </c>
    </row>
    <row r="419" spans="1:36" ht="15" x14ac:dyDescent="0.25">
      <c r="A419">
        <v>2.38</v>
      </c>
      <c r="B419">
        <v>3.04</v>
      </c>
      <c r="C419">
        <v>3.46</v>
      </c>
      <c r="D419" s="43">
        <f t="shared" si="105"/>
        <v>3.8132776688405867E-2</v>
      </c>
      <c r="E419" s="44">
        <f>IF(OR($A419="",$B419="",$C419=""),"",A419*'MPTO_working_3-way'!$I418)</f>
        <v>2.4707560085184057</v>
      </c>
      <c r="F419" s="45">
        <f>IF(OR($A419="",$B419="",$C419=""),"",B419*'MPTO_working_3-way'!$I418)</f>
        <v>3.155923641132754</v>
      </c>
      <c r="G419" s="46">
        <f>IF(OR($A419="",$B419="",$C419=""),"",C419*'MPTO_working_3-way'!$I418)</f>
        <v>3.5919394073418842</v>
      </c>
      <c r="H419" s="44">
        <f>IF(OR($A419="",$B419="",$C419=""),"",'MPTO_working_3-way'!E418)</f>
        <v>2.4542458524985395</v>
      </c>
      <c r="I419" s="45">
        <f>IF(OR($A419="",$B419="",$C419=""),"",'MPTO_working_3-way'!F418)</f>
        <v>3.1621908941349894</v>
      </c>
      <c r="J419" s="46">
        <f>IF(OR($A419="",$B419="",$C419=""),"",'MPTO_working_3-way'!G418)</f>
        <v>3.6191703991789885</v>
      </c>
      <c r="K419" s="44">
        <f>IF(OR($A419="",$B419="",$C419=""),"",'OddsRatio_working_3-way'!H418)</f>
        <v>2.461577576708986</v>
      </c>
      <c r="L419" s="45">
        <f>IF(OR($A419="",$B419="",$C419=""),"",'OddsRatio_working_3-way'!I418)</f>
        <v>3.1605929394828491</v>
      </c>
      <c r="M419" s="46">
        <f>IF(OR($A419="",$B419="",$C419=""),"",'OddsRatio_working_3-way'!J418)</f>
        <v>3.6054208976116708</v>
      </c>
      <c r="N419" s="47">
        <f t="shared" si="106"/>
        <v>40.473441997198748</v>
      </c>
      <c r="O419" s="48">
        <f t="shared" si="107"/>
        <v>31.686444721491124</v>
      </c>
      <c r="P419" s="48">
        <f t="shared" si="108"/>
        <v>27.840113281310124</v>
      </c>
      <c r="Q419" t="s">
        <v>224</v>
      </c>
      <c r="R419" t="s">
        <v>231</v>
      </c>
      <c r="S419" t="s">
        <v>497</v>
      </c>
      <c r="T419" s="50">
        <v>100</v>
      </c>
      <c r="U419" s="50">
        <f t="shared" si="109"/>
        <v>57.983193277310924</v>
      </c>
      <c r="V419" s="50">
        <f t="shared" si="110"/>
        <v>67.10526315789474</v>
      </c>
      <c r="W419" s="50">
        <f t="shared" si="111"/>
        <v>71.098265895953759</v>
      </c>
      <c r="X419" s="50">
        <f t="shared" si="112"/>
        <v>61.796470946151501</v>
      </c>
      <c r="Y419" s="50">
        <f t="shared" si="113"/>
        <v>70.918540826735324</v>
      </c>
      <c r="Z419" s="50">
        <f t="shared" si="114"/>
        <v>74.911543564794343</v>
      </c>
      <c r="AA419" s="50">
        <f t="shared" si="115"/>
        <v>-3.813277668840577</v>
      </c>
      <c r="AB419" s="50">
        <f t="shared" si="116"/>
        <v>-3.8132776688405841</v>
      </c>
      <c r="AC419" s="50">
        <f t="shared" si="117"/>
        <v>-3.8132776688405841</v>
      </c>
      <c r="AF419">
        <v>2.72</v>
      </c>
      <c r="AG419">
        <v>1.48</v>
      </c>
      <c r="AH419" s="57" t="s">
        <v>427</v>
      </c>
      <c r="AJ419" t="s">
        <v>309</v>
      </c>
    </row>
    <row r="420" spans="1:36" ht="15" x14ac:dyDescent="0.25">
      <c r="A420">
        <v>2.14</v>
      </c>
      <c r="B420">
        <v>2.88</v>
      </c>
      <c r="C420">
        <v>4.45</v>
      </c>
      <c r="D420" s="43">
        <f t="shared" si="105"/>
        <v>3.9231042971985985E-2</v>
      </c>
      <c r="E420" s="44">
        <f>IF(OR($A420="",$B420="",$C420=""),"",A420*'MPTO_working_3-way'!$I419)</f>
        <v>2.2239544319600499</v>
      </c>
      <c r="F420" s="45">
        <f>IF(OR($A420="",$B420="",$C420=""),"",B420*'MPTO_working_3-way'!$I419)</f>
        <v>2.9929854037593193</v>
      </c>
      <c r="G420" s="46">
        <f>IF(OR($A420="",$B420="",$C420=""),"",C420*'MPTO_working_3-way'!$I419)</f>
        <v>4.6245781412253377</v>
      </c>
      <c r="H420" s="44">
        <f>IF(OR($A420="",$B420="",$C420=""),"",'MPTO_working_3-way'!E419)</f>
        <v>2.2016116861696604</v>
      </c>
      <c r="I420" s="45">
        <f>IF(OR($A420="",$B420="",$C420=""),"",'MPTO_working_3-way'!F419)</f>
        <v>2.9927108824633435</v>
      </c>
      <c r="J420" s="46">
        <f>IF(OR($A420="",$B420="",$C420=""),"",'MPTO_working_3-way'!G419)</f>
        <v>4.7249581362655944</v>
      </c>
      <c r="K420" s="44">
        <f>IF(OR($A420="",$B420="",$C420=""),"",'OddsRatio_working_3-way'!H419)</f>
        <v>2.2115873890277995</v>
      </c>
      <c r="L420" s="45">
        <f>IF(OR($A420="",$B420="",$C420=""),"",'OddsRatio_working_3-way'!I419)</f>
        <v>2.9980563959405817</v>
      </c>
      <c r="M420" s="46">
        <f>IF(OR($A420="",$B420="",$C420=""),"",'OddsRatio_working_3-way'!J419)</f>
        <v>4.6666460457420245</v>
      </c>
      <c r="N420" s="47">
        <f t="shared" si="106"/>
        <v>44.964950074029375</v>
      </c>
      <c r="O420" s="48">
        <f t="shared" si="107"/>
        <v>33.411455957785719</v>
      </c>
      <c r="P420" s="48">
        <f t="shared" si="108"/>
        <v>21.623593968184913</v>
      </c>
      <c r="Q420" t="s">
        <v>239</v>
      </c>
      <c r="R420" t="s">
        <v>253</v>
      </c>
      <c r="S420" t="s">
        <v>497</v>
      </c>
      <c r="T420" s="50">
        <v>100</v>
      </c>
      <c r="U420" s="50">
        <f t="shared" si="109"/>
        <v>53.271028037383175</v>
      </c>
      <c r="V420" s="50">
        <f t="shared" si="110"/>
        <v>65.277777777777771</v>
      </c>
      <c r="W420" s="50">
        <f t="shared" si="111"/>
        <v>77.528089887640448</v>
      </c>
      <c r="X420" s="50">
        <f t="shared" si="112"/>
        <v>57.194132334581774</v>
      </c>
      <c r="Y420" s="50">
        <f t="shared" si="113"/>
        <v>69.200882074976363</v>
      </c>
      <c r="Z420" s="50">
        <f t="shared" si="114"/>
        <v>81.451194184839039</v>
      </c>
      <c r="AA420" s="50">
        <f t="shared" si="115"/>
        <v>-3.9231042971985985</v>
      </c>
      <c r="AB420" s="50">
        <f t="shared" si="116"/>
        <v>-3.9231042971985914</v>
      </c>
      <c r="AC420" s="50">
        <f t="shared" si="117"/>
        <v>-3.9231042971985914</v>
      </c>
      <c r="AF420">
        <v>2.72</v>
      </c>
      <c r="AG420">
        <v>1.48</v>
      </c>
      <c r="AH420" s="57" t="s">
        <v>419</v>
      </c>
      <c r="AJ420" t="s">
        <v>309</v>
      </c>
    </row>
    <row r="421" spans="1:36" ht="15" x14ac:dyDescent="0.25">
      <c r="A421">
        <v>1.5</v>
      </c>
      <c r="B421">
        <v>4.25</v>
      </c>
      <c r="C421">
        <v>7.02</v>
      </c>
      <c r="D421" s="43">
        <f t="shared" si="105"/>
        <v>4.4410926763867931E-2</v>
      </c>
      <c r="E421" s="44">
        <f>IF(OR($A421="",$B421="",$C421=""),"",A421*'MPTO_working_3-way'!$I420)</f>
        <v>1.5666163901458019</v>
      </c>
      <c r="F421" s="45">
        <f>IF(OR($A421="",$B421="",$C421=""),"",B421*'MPTO_working_3-way'!$I420)</f>
        <v>4.4387464387464384</v>
      </c>
      <c r="G421" s="46">
        <f>IF(OR($A421="",$B421="",$C421=""),"",C421*'MPTO_working_3-way'!$I420)</f>
        <v>7.3317647058823523</v>
      </c>
      <c r="H421" s="44">
        <f>IF(OR($A421="",$B421="",$C421=""),"",'MPTO_working_3-way'!E420)</f>
        <v>1.5340646156482989</v>
      </c>
      <c r="I421" s="45">
        <f>IF(OR($A421="",$B421="",$C421=""),"",'MPTO_working_3-way'!F420)</f>
        <v>4.5353432987078799</v>
      </c>
      <c r="J421" s="46">
        <f>IF(OR($A421="",$B421="",$C421=""),"",'MPTO_working_3-way'!G420)</f>
        <v>7.83413566739606</v>
      </c>
      <c r="K421" s="44">
        <f>IF(OR($A421="",$B421="",$C421=""),"",'OddsRatio_working_3-way'!H420)</f>
        <v>1.5446147030696269</v>
      </c>
      <c r="L421" s="45">
        <f>IF(OR($A421="",$B421="",$C421=""),"",'OddsRatio_working_3-way'!I420)</f>
        <v>4.5399955699525769</v>
      </c>
      <c r="M421" s="46">
        <f>IF(OR($A421="",$B421="",$C421=""),"",'OddsRatio_working_3-way'!J420)</f>
        <v>7.5571610249583117</v>
      </c>
      <c r="N421" s="47">
        <f t="shared" si="106"/>
        <v>63.831835686777914</v>
      </c>
      <c r="O421" s="48">
        <f t="shared" si="107"/>
        <v>22.528883183568681</v>
      </c>
      <c r="P421" s="48">
        <f t="shared" si="108"/>
        <v>13.639281129653401</v>
      </c>
      <c r="Q421" t="s">
        <v>226</v>
      </c>
      <c r="R421" t="s">
        <v>233</v>
      </c>
      <c r="S421" t="s">
        <v>497</v>
      </c>
      <c r="T421" s="50">
        <v>100</v>
      </c>
      <c r="U421" s="50">
        <f t="shared" si="109"/>
        <v>33.333333333333329</v>
      </c>
      <c r="V421" s="50">
        <f t="shared" si="110"/>
        <v>76.470588235294116</v>
      </c>
      <c r="W421" s="50">
        <f t="shared" si="111"/>
        <v>85.754985754985753</v>
      </c>
      <c r="X421" s="50">
        <f t="shared" si="112"/>
        <v>37.774426009720131</v>
      </c>
      <c r="Y421" s="50">
        <f t="shared" si="113"/>
        <v>80.911680911680904</v>
      </c>
      <c r="Z421" s="50">
        <f t="shared" si="114"/>
        <v>90.196078431372541</v>
      </c>
      <c r="AA421" s="50">
        <f t="shared" si="115"/>
        <v>-4.4410926763868019</v>
      </c>
      <c r="AB421" s="50">
        <f t="shared" si="116"/>
        <v>-4.4410926763867877</v>
      </c>
      <c r="AC421" s="50">
        <f t="shared" si="117"/>
        <v>-4.4410926763867877</v>
      </c>
      <c r="AF421">
        <v>1.88</v>
      </c>
      <c r="AG421">
        <v>1.96</v>
      </c>
      <c r="AH421" s="57" t="s">
        <v>502</v>
      </c>
      <c r="AJ421" t="s">
        <v>309</v>
      </c>
    </row>
    <row r="422" spans="1:36" ht="14.25" customHeight="1" x14ac:dyDescent="0.25">
      <c r="A422">
        <v>2.4900000000000002</v>
      </c>
      <c r="B422">
        <v>2.94</v>
      </c>
      <c r="C422">
        <v>3.36</v>
      </c>
      <c r="D422" s="43">
        <f t="shared" si="105"/>
        <v>3.9361527743627445E-2</v>
      </c>
      <c r="E422" s="44">
        <f>IF(OR($A422="",$B422="",$C422=""),"",A422*'MPTO_working_3-way'!$I421)</f>
        <v>2.5880102040816326</v>
      </c>
      <c r="F422" s="45">
        <f>IF(OR($A422="",$B422="",$C422=""),"",B422*'MPTO_working_3-way'!$I421)</f>
        <v>3.0557228915662646</v>
      </c>
      <c r="G422" s="46">
        <f>IF(OR($A422="",$B422="",$C422=""),"",C422*'MPTO_working_3-way'!$I421)</f>
        <v>3.492254733218588</v>
      </c>
      <c r="H422" s="44">
        <f>IF(OR($A422="",$B422="",$C422=""),"",'MPTO_working_3-way'!E421)</f>
        <v>2.5740958877617399</v>
      </c>
      <c r="I422" s="45">
        <f>IF(OR($A422="",$B422="",$C422=""),"",'MPTO_working_3-way'!F421)</f>
        <v>3.0579586039808682</v>
      </c>
      <c r="J422" s="46">
        <f>IF(OR($A422="",$B422="",$C422=""),"",'MPTO_working_3-way'!G421)</f>
        <v>3.5149565467902235</v>
      </c>
      <c r="K422" s="44">
        <f>IF(OR($A422="",$B422="",$C422=""),"",'OddsRatio_working_3-way'!H421)</f>
        <v>2.5804822365979962</v>
      </c>
      <c r="L422" s="45">
        <f>IF(OR($A422="",$B422="",$C422=""),"",'OddsRatio_working_3-way'!I421)</f>
        <v>3.0578090865772567</v>
      </c>
      <c r="M422" s="46">
        <f>IF(OR($A422="",$B422="",$C422=""),"",'OddsRatio_working_3-way'!J421)</f>
        <v>3.5033141465578996</v>
      </c>
      <c r="N422" s="47">
        <f t="shared" si="106"/>
        <v>38.639724001971416</v>
      </c>
      <c r="O422" s="48">
        <f t="shared" si="107"/>
        <v>32.725480532281914</v>
      </c>
      <c r="P422" s="48">
        <f t="shared" si="108"/>
        <v>28.634795465746677</v>
      </c>
      <c r="Q422" t="s">
        <v>228</v>
      </c>
      <c r="R422" t="s">
        <v>237</v>
      </c>
      <c r="S422" t="s">
        <v>497</v>
      </c>
      <c r="T422" s="50">
        <v>100</v>
      </c>
      <c r="U422" s="50">
        <f t="shared" si="109"/>
        <v>59.839357429718881</v>
      </c>
      <c r="V422" s="50">
        <f t="shared" si="110"/>
        <v>65.986394557823132</v>
      </c>
      <c r="W422" s="50">
        <f t="shared" si="111"/>
        <v>70.238095238095241</v>
      </c>
      <c r="X422" s="50">
        <f t="shared" si="112"/>
        <v>63.775510204081634</v>
      </c>
      <c r="Y422" s="50">
        <f t="shared" si="113"/>
        <v>69.922547332185886</v>
      </c>
      <c r="Z422" s="50">
        <f t="shared" si="114"/>
        <v>74.174248012457994</v>
      </c>
      <c r="AA422" s="50">
        <f t="shared" si="115"/>
        <v>-3.9361527743627533</v>
      </c>
      <c r="AB422" s="50">
        <f t="shared" si="116"/>
        <v>-3.9361527743627533</v>
      </c>
      <c r="AC422" s="50">
        <f t="shared" si="117"/>
        <v>-3.9361527743627533</v>
      </c>
      <c r="AF422">
        <v>2.5499999999999998</v>
      </c>
      <c r="AG422">
        <v>1.54</v>
      </c>
      <c r="AH422" s="57" t="s">
        <v>433</v>
      </c>
      <c r="AJ422" t="s">
        <v>309</v>
      </c>
    </row>
    <row r="423" spans="1:36" ht="15" x14ac:dyDescent="0.25">
      <c r="A423">
        <v>1.51</v>
      </c>
      <c r="B423">
        <v>4.04</v>
      </c>
      <c r="C423">
        <v>7.53</v>
      </c>
      <c r="D423" s="43">
        <f t="shared" si="105"/>
        <v>4.2578532938383873E-2</v>
      </c>
      <c r="E423" s="44">
        <f>IF(OR($A423="",$B423="",$C423=""),"",A423*'MPTO_working_3-way'!$I422)</f>
        <v>1.5742935847369597</v>
      </c>
      <c r="F423" s="45">
        <f>IF(OR($A423="",$B423="",$C423=""),"",B423*'MPTO_working_3-way'!$I422)</f>
        <v>4.212017273071071</v>
      </c>
      <c r="G423" s="46">
        <f>IF(OR($A423="",$B423="",$C423=""),"",C423*'MPTO_working_3-way'!$I422)</f>
        <v>7.8506163530260311</v>
      </c>
      <c r="H423" s="44">
        <f>IF(OR($A423="",$B423="",$C423=""),"",'MPTO_working_3-way'!E422)</f>
        <v>1.5430698302964025</v>
      </c>
      <c r="I423" s="45">
        <f>IF(OR($A423="",$B423="",$C423=""),"",'MPTO_working_3-way'!F422)</f>
        <v>4.2857404624821784</v>
      </c>
      <c r="J423" s="46">
        <f>IF(OR($A423="",$B423="",$C423=""),"",'MPTO_working_3-way'!G422)</f>
        <v>8.4310434698340391</v>
      </c>
      <c r="K423" s="44">
        <f>IF(OR($A423="",$B423="",$C423=""),"",'OddsRatio_working_3-way'!H422)</f>
        <v>1.5534568741405677</v>
      </c>
      <c r="L423" s="45">
        <f>IF(OR($A423="",$B423="",$C423=""),"",'OddsRatio_working_3-way'!I422)</f>
        <v>4.2990370537006379</v>
      </c>
      <c r="M423" s="46">
        <f>IF(OR($A423="",$B423="",$C423=""),"",'OddsRatio_working_3-way'!J422)</f>
        <v>8.0864184081135413</v>
      </c>
      <c r="N423" s="47">
        <f t="shared" si="106"/>
        <v>63.520553580041714</v>
      </c>
      <c r="O423" s="48">
        <f t="shared" si="107"/>
        <v>23.741593046005693</v>
      </c>
      <c r="P423" s="48">
        <f t="shared" si="108"/>
        <v>12.737853373952589</v>
      </c>
      <c r="Q423" t="s">
        <v>250</v>
      </c>
      <c r="R423" t="s">
        <v>230</v>
      </c>
      <c r="S423" t="s">
        <v>497</v>
      </c>
      <c r="T423" s="50">
        <v>100</v>
      </c>
      <c r="U423" s="50">
        <f t="shared" si="109"/>
        <v>33.774834437086092</v>
      </c>
      <c r="V423" s="50">
        <f t="shared" si="110"/>
        <v>75.247524752475243</v>
      </c>
      <c r="W423" s="50">
        <f t="shared" si="111"/>
        <v>86.719787516600263</v>
      </c>
      <c r="X423" s="50">
        <f t="shared" si="112"/>
        <v>38.032687730924486</v>
      </c>
      <c r="Y423" s="50">
        <f t="shared" si="113"/>
        <v>79.505378046313652</v>
      </c>
      <c r="Z423" s="50">
        <f t="shared" si="114"/>
        <v>90.977640810438658</v>
      </c>
      <c r="AA423" s="50">
        <f t="shared" si="115"/>
        <v>-4.2578532938383944</v>
      </c>
      <c r="AB423" s="50">
        <f t="shared" si="116"/>
        <v>-4.2578532938384086</v>
      </c>
      <c r="AC423" s="50">
        <f t="shared" si="117"/>
        <v>-4.2578532938383944</v>
      </c>
      <c r="AF423">
        <v>2.13</v>
      </c>
      <c r="AG423">
        <v>1.75</v>
      </c>
      <c r="AH423" s="57" t="s">
        <v>430</v>
      </c>
      <c r="AJ423" t="s">
        <v>309</v>
      </c>
    </row>
    <row r="424" spans="1:36" ht="15" x14ac:dyDescent="0.25">
      <c r="A424">
        <v>2.2999999999999998</v>
      </c>
      <c r="B424">
        <v>3.02</v>
      </c>
      <c r="C424">
        <v>3.66</v>
      </c>
      <c r="D424" s="43">
        <f t="shared" si="105"/>
        <v>3.9132480226068633E-2</v>
      </c>
      <c r="E424" s="44">
        <f>IF(OR($A424="",$B424="",$C424=""),"",A424*'MPTO_working_3-way'!$I423)</f>
        <v>2.3900047045199577</v>
      </c>
      <c r="F424" s="45">
        <f>IF(OR($A424="",$B424="",$C424=""),"",B424*'MPTO_working_3-way'!$I423)</f>
        <v>3.1381800902827273</v>
      </c>
      <c r="G424" s="46">
        <f>IF(OR($A424="",$B424="",$C424=""),"",C424*'MPTO_working_3-way'!$I423)</f>
        <v>3.8032248776274113</v>
      </c>
      <c r="H424" s="44">
        <f>IF(OR($A424="",$B424="",$C424=""),"",'MPTO_working_3-way'!E423)</f>
        <v>2.3711378539743495</v>
      </c>
      <c r="I424" s="45">
        <f>IF(OR($A424="",$B424="",$C424=""),"",'MPTO_working_3-way'!F423)</f>
        <v>3.1438466954338073</v>
      </c>
      <c r="J424" s="46">
        <f>IF(OR($A424="",$B424="",$C424=""),"",'MPTO_working_3-way'!G423)</f>
        <v>3.8434946853222973</v>
      </c>
      <c r="K424" s="44">
        <f>IF(OR($A424="",$B424="",$C424=""),"",'OddsRatio_working_3-way'!H423)</f>
        <v>2.3794310078214131</v>
      </c>
      <c r="L424" s="45">
        <f>IF(OR($A424="",$B424="",$C424=""),"",'OddsRatio_working_3-way'!I423)</f>
        <v>3.1434235659994267</v>
      </c>
      <c r="M424" s="46">
        <f>IF(OR($A424="",$B424="",$C424=""),"",'OddsRatio_working_3-way'!J423)</f>
        <v>3.8225280621576623</v>
      </c>
      <c r="N424" s="47">
        <f t="shared" si="106"/>
        <v>41.840921823660352</v>
      </c>
      <c r="O424" s="48">
        <f t="shared" si="107"/>
        <v>31.865602713383705</v>
      </c>
      <c r="P424" s="48">
        <f t="shared" si="108"/>
        <v>26.293475462955957</v>
      </c>
      <c r="Q424" t="s">
        <v>229</v>
      </c>
      <c r="R424" t="s">
        <v>225</v>
      </c>
      <c r="S424" t="s">
        <v>497</v>
      </c>
      <c r="T424" s="50">
        <v>100</v>
      </c>
      <c r="U424" s="50">
        <f t="shared" si="109"/>
        <v>56.521739130434774</v>
      </c>
      <c r="V424" s="50">
        <f t="shared" si="110"/>
        <v>66.88741721854305</v>
      </c>
      <c r="W424" s="50">
        <f t="shared" si="111"/>
        <v>72.67759562841529</v>
      </c>
      <c r="X424" s="50">
        <f t="shared" si="112"/>
        <v>60.434987153041654</v>
      </c>
      <c r="Y424" s="50">
        <f t="shared" si="113"/>
        <v>70.800665241149915</v>
      </c>
      <c r="Z424" s="50">
        <f t="shared" si="114"/>
        <v>76.590843651022183</v>
      </c>
      <c r="AA424" s="50">
        <f t="shared" si="115"/>
        <v>-3.9132480226068793</v>
      </c>
      <c r="AB424" s="50">
        <f t="shared" si="116"/>
        <v>-3.9132480226068651</v>
      </c>
      <c r="AC424" s="50">
        <f t="shared" si="117"/>
        <v>-3.9132480226068935</v>
      </c>
      <c r="AF424">
        <v>2.37</v>
      </c>
      <c r="AG424">
        <v>1.61</v>
      </c>
      <c r="AH424" s="57" t="s">
        <v>419</v>
      </c>
      <c r="AJ424" t="s">
        <v>309</v>
      </c>
    </row>
    <row r="425" spans="1:36" s="50" customFormat="1" ht="15" x14ac:dyDescent="0.25">
      <c r="A425">
        <v>2.17</v>
      </c>
      <c r="B425">
        <v>3.13</v>
      </c>
      <c r="C425">
        <v>3.84</v>
      </c>
      <c r="D425" s="43">
        <f t="shared" si="105"/>
        <v>4.0734977645598081E-2</v>
      </c>
      <c r="E425" s="44">
        <f>IF(OR($A425="",$B425="",$C425=""),"",A425*'MPTO_working_3-way'!$I424)</f>
        <v>2.2583949014909477</v>
      </c>
      <c r="F425" s="45">
        <f>IF(OR($A425="",$B425="",$C425=""),"",B425*'MPTO_working_3-way'!$I424)</f>
        <v>3.2575004800307217</v>
      </c>
      <c r="G425" s="46">
        <f>IF(OR($A425="",$B425="",$C425=""),"",C425*'MPTO_working_3-way'!$I424)</f>
        <v>3.9964223141590964</v>
      </c>
      <c r="H425" s="44">
        <f>IF(OR($A425="",$B425="",$C425=""),"",'MPTO_working_3-way'!E424)</f>
        <v>2.2358801347523332</v>
      </c>
      <c r="I425" s="45">
        <f>IF(OR($A425="",$B425="",$C425=""),"",'MPTO_working_3-way'!F424)</f>
        <v>3.2689300501955967</v>
      </c>
      <c r="J425" s="46">
        <f>IF(OR($A425="",$B425="",$C425=""),"",'MPTO_working_3-way'!G424)</f>
        <v>4.0512344914513223</v>
      </c>
      <c r="K425" s="44">
        <f>IF(OR($A425="",$B425="",$C425=""),"",'OddsRatio_working_3-way'!H424)</f>
        <v>2.245381740761879</v>
      </c>
      <c r="L425" s="45">
        <f>IF(OR($A425="",$B425="",$C425=""),"",'OddsRatio_working_3-way'!I424)</f>
        <v>3.2672334254895747</v>
      </c>
      <c r="M425" s="46">
        <f>IF(OR($A425="",$B425="",$C425=""),"",'OddsRatio_working_3-way'!J424)</f>
        <v>4.0229779006527657</v>
      </c>
      <c r="N425" s="47">
        <f t="shared" si="106"/>
        <v>44.279235634999878</v>
      </c>
      <c r="O425" s="48">
        <f t="shared" si="107"/>
        <v>30.698383810846558</v>
      </c>
      <c r="P425" s="48">
        <f t="shared" si="108"/>
        <v>25.022380554153571</v>
      </c>
      <c r="Q425" t="s">
        <v>232</v>
      </c>
      <c r="R425" t="s">
        <v>227</v>
      </c>
      <c r="S425" t="s">
        <v>497</v>
      </c>
      <c r="T425" s="50">
        <v>100</v>
      </c>
      <c r="U425" s="50">
        <f t="shared" si="109"/>
        <v>53.917050691244242</v>
      </c>
      <c r="V425" s="50">
        <f t="shared" si="110"/>
        <v>68.051118210862612</v>
      </c>
      <c r="W425" s="50">
        <f t="shared" si="111"/>
        <v>73.958333333333343</v>
      </c>
      <c r="X425" s="50">
        <f t="shared" si="112"/>
        <v>57.990548455804046</v>
      </c>
      <c r="Y425" s="50">
        <f t="shared" si="113"/>
        <v>72.124615975422429</v>
      </c>
      <c r="Z425" s="50">
        <f t="shared" si="114"/>
        <v>78.031831097893132</v>
      </c>
      <c r="AA425" s="50">
        <f t="shared" si="115"/>
        <v>-4.0734977645598036</v>
      </c>
      <c r="AB425" s="50">
        <f t="shared" si="116"/>
        <v>-4.0734977645598178</v>
      </c>
      <c r="AC425" s="50">
        <f t="shared" si="117"/>
        <v>-4.0734977645597894</v>
      </c>
      <c r="AD425" s="51"/>
      <c r="AE425" s="51"/>
      <c r="AF425">
        <v>2.4900000000000002</v>
      </c>
      <c r="AG425">
        <v>1.56</v>
      </c>
      <c r="AH425" s="57" t="s">
        <v>427</v>
      </c>
      <c r="AI425" s="51"/>
      <c r="AJ425" t="s">
        <v>309</v>
      </c>
    </row>
    <row r="426" spans="1:36" ht="15" x14ac:dyDescent="0.25">
      <c r="A426">
        <v>3.14</v>
      </c>
      <c r="B426">
        <v>3.08</v>
      </c>
      <c r="C426">
        <v>2.5299999999999998</v>
      </c>
      <c r="D426" s="43">
        <f t="shared" si="105"/>
        <v>3.8403579250990028E-2</v>
      </c>
      <c r="E426" s="44">
        <f>IF(OR($A426="",$B426="",$C426=""),"",A426*'MPTO_working_3-way'!$I425)</f>
        <v>3.260587238848109</v>
      </c>
      <c r="F426" s="45">
        <f>IF(OR($A426="",$B426="",$C426=""),"",B426*'MPTO_working_3-way'!$I425)</f>
        <v>3.1982830240930493</v>
      </c>
      <c r="G426" s="46">
        <f>IF(OR($A426="",$B426="",$C426=""),"",C426*'MPTO_working_3-way'!$I425)</f>
        <v>2.6271610555050047</v>
      </c>
      <c r="H426" s="44">
        <f>IF(OR($A426="",$B426="",$C426=""),"",'MPTO_working_3-way'!E425)</f>
        <v>3.2715004000439269</v>
      </c>
      <c r="I426" s="45">
        <f>IF(OR($A426="",$B426="",$C426=""),"",'MPTO_working_3-way'!F425)</f>
        <v>3.2064217538545519</v>
      </c>
      <c r="J426" s="46">
        <f>IF(OR($A426="",$B426="",$C426=""),"",'MPTO_working_3-way'!G425)</f>
        <v>2.6146817460864771</v>
      </c>
      <c r="K426" s="44">
        <f>IF(OR($A426="",$B426="",$C426=""),"",'OddsRatio_working_3-way'!H425)</f>
        <v>3.2663803753315883</v>
      </c>
      <c r="L426" s="45">
        <f>IF(OR($A426="",$B426="",$C426=""),"",'OddsRatio_working_3-way'!I425)</f>
        <v>3.2028370003222917</v>
      </c>
      <c r="M426" s="46">
        <f>IF(OR($A426="",$B426="",$C426=""),"",'OddsRatio_working_3-way'!J425)</f>
        <v>2.6203560627370694</v>
      </c>
      <c r="N426" s="47">
        <f t="shared" si="106"/>
        <v>30.669322019222438</v>
      </c>
      <c r="O426" s="48">
        <f t="shared" si="107"/>
        <v>31.26677634427223</v>
      </c>
      <c r="P426" s="48">
        <f t="shared" si="108"/>
        <v>38.063901636505321</v>
      </c>
      <c r="Q426" t="s">
        <v>238</v>
      </c>
      <c r="R426" t="s">
        <v>251</v>
      </c>
      <c r="S426" t="s">
        <v>497</v>
      </c>
      <c r="T426" s="50">
        <v>100</v>
      </c>
      <c r="U426" s="50">
        <f t="shared" si="109"/>
        <v>68.152866242038215</v>
      </c>
      <c r="V426" s="50">
        <f t="shared" si="110"/>
        <v>67.532467532467535</v>
      </c>
      <c r="W426" s="50">
        <f t="shared" si="111"/>
        <v>60.474308300395251</v>
      </c>
      <c r="X426" s="50">
        <f t="shared" si="112"/>
        <v>71.993224167137214</v>
      </c>
      <c r="Y426" s="50">
        <f t="shared" si="113"/>
        <v>71.372825457566535</v>
      </c>
      <c r="Z426" s="50">
        <f t="shared" si="114"/>
        <v>64.31466622549425</v>
      </c>
      <c r="AA426" s="50">
        <f t="shared" si="115"/>
        <v>-3.8403579250989992</v>
      </c>
      <c r="AB426" s="50">
        <f t="shared" si="116"/>
        <v>-3.8403579250989992</v>
      </c>
      <c r="AC426" s="50">
        <f t="shared" si="117"/>
        <v>-3.8403579250989992</v>
      </c>
      <c r="AF426">
        <v>2.2200000000000002</v>
      </c>
      <c r="AG426">
        <v>1.69</v>
      </c>
      <c r="AH426" s="57" t="s">
        <v>433</v>
      </c>
      <c r="AJ426" t="s">
        <v>309</v>
      </c>
    </row>
    <row r="427" spans="1:36" ht="15" x14ac:dyDescent="0.25">
      <c r="A427">
        <v>1.69</v>
      </c>
      <c r="B427">
        <v>3.59</v>
      </c>
      <c r="C427">
        <v>5.36</v>
      </c>
      <c r="D427" s="43">
        <f t="shared" si="105"/>
        <v>5.6834672543891518E-2</v>
      </c>
      <c r="E427" s="44">
        <f>IF(OR($A427="",$B427="",$C427=""),"",A427*'MPTO_working_3-way'!$I426)</f>
        <v>1.7860505965991766</v>
      </c>
      <c r="F427" s="45">
        <f>IF(OR($A427="",$B427="",$C427=""),"",B427*'MPTO_working_3-way'!$I426)</f>
        <v>3.7940364744325703</v>
      </c>
      <c r="G427" s="46">
        <f>IF(OR($A427="",$B427="",$C427=""),"",C427*'MPTO_working_3-way'!$I426)</f>
        <v>5.6646338448352589</v>
      </c>
      <c r="H427" s="44">
        <f>IF(OR($A427="",$B427="",$C427=""),"",'MPTO_working_3-way'!E426)</f>
        <v>1.7458981875037178</v>
      </c>
      <c r="I427" s="45">
        <f>IF(OR($A427="",$B427="",$C427=""),"",'MPTO_working_3-way'!F426)</f>
        <v>3.8519815804157429</v>
      </c>
      <c r="J427" s="46">
        <f>IF(OR($A427="",$B427="",$C427=""),"",'MPTO_working_3-way'!G426)</f>
        <v>5.9657942833437367</v>
      </c>
      <c r="K427" s="44">
        <f>IF(OR($A427="",$B427="",$C427=""),"",'OddsRatio_working_3-way'!H426)</f>
        <v>1.7601065430259528</v>
      </c>
      <c r="L427" s="45">
        <f>IF(OR($A427="",$B427="",$C427=""),"",'OddsRatio_working_3-way'!I426)</f>
        <v>3.8531535455611867</v>
      </c>
      <c r="M427" s="46">
        <f>IF(OR($A427="",$B427="",$C427=""),"",'OddsRatio_working_3-way'!J426)</f>
        <v>5.8029920689755894</v>
      </c>
      <c r="N427" s="47">
        <f t="shared" si="106"/>
        <v>55.98945527658077</v>
      </c>
      <c r="O427" s="48">
        <f t="shared" si="107"/>
        <v>26.357153041064485</v>
      </c>
      <c r="P427" s="48">
        <f t="shared" si="108"/>
        <v>17.653391682354755</v>
      </c>
      <c r="Q427" t="s">
        <v>396</v>
      </c>
      <c r="R427" t="s">
        <v>374</v>
      </c>
      <c r="S427" t="s">
        <v>497</v>
      </c>
      <c r="T427" s="50">
        <v>100</v>
      </c>
      <c r="U427" s="50">
        <f t="shared" si="109"/>
        <v>40.828402366863905</v>
      </c>
      <c r="V427" s="50">
        <f t="shared" si="110"/>
        <v>72.14484679665739</v>
      </c>
      <c r="W427" s="50">
        <f t="shared" si="111"/>
        <v>81.343283582089541</v>
      </c>
      <c r="X427" s="50">
        <f t="shared" si="112"/>
        <v>46.511869621253069</v>
      </c>
      <c r="Y427" s="50">
        <f t="shared" si="113"/>
        <v>77.828314051046547</v>
      </c>
      <c r="Z427" s="50">
        <f t="shared" si="114"/>
        <v>87.026750836478712</v>
      </c>
      <c r="AA427" s="50">
        <f t="shared" si="115"/>
        <v>-5.6834672543891642</v>
      </c>
      <c r="AB427" s="50">
        <f t="shared" si="116"/>
        <v>-5.6834672543891571</v>
      </c>
      <c r="AC427" s="50">
        <f t="shared" si="117"/>
        <v>-5.6834672543891713</v>
      </c>
      <c r="AF427">
        <v>2.56</v>
      </c>
      <c r="AG427">
        <v>1.51</v>
      </c>
      <c r="AH427" s="57" t="s">
        <v>423</v>
      </c>
      <c r="AJ427" t="s">
        <v>414</v>
      </c>
    </row>
    <row r="428" spans="1:36" ht="15" x14ac:dyDescent="0.25">
      <c r="A428">
        <v>2.62</v>
      </c>
      <c r="B428">
        <v>2.73</v>
      </c>
      <c r="C428">
        <v>3.32</v>
      </c>
      <c r="D428" s="43">
        <f t="shared" si="105"/>
        <v>4.9184574890451804E-2</v>
      </c>
      <c r="E428" s="44">
        <f>IF(OR($A428="",$B428="",$C428=""),"",A428*'MPTO_working_3-way'!$I427)</f>
        <v>2.748863586212984</v>
      </c>
      <c r="F428" s="45">
        <f>IF(OR($A428="",$B428="",$C428=""),"",B428*'MPTO_working_3-way'!$I427)</f>
        <v>2.8642738894509332</v>
      </c>
      <c r="G428" s="46">
        <f>IF(OR($A428="",$B428="",$C428=""),"",C428*'MPTO_working_3-way'!$I427)</f>
        <v>3.4832927886362999</v>
      </c>
      <c r="H428" s="44">
        <f>IF(OR($A428="",$B428="",$C428=""),"",'MPTO_working_3-way'!E427)</f>
        <v>2.7375919730796405</v>
      </c>
      <c r="I428" s="45">
        <f>IF(OR($A428="",$B428="",$C428=""),"",'MPTO_working_3-way'!F427)</f>
        <v>2.8579144286858646</v>
      </c>
      <c r="J428" s="46">
        <f>IF(OR($A428="",$B428="",$C428=""),"",'MPTO_working_3-way'!G427)</f>
        <v>3.5111131526372419</v>
      </c>
      <c r="K428" s="44">
        <f>IF(OR($A428="",$B428="",$C428=""),"",'OddsRatio_working_3-way'!H427)</f>
        <v>2.7432065086338091</v>
      </c>
      <c r="L428" s="45">
        <f>IF(OR($A428="",$B428="",$C428=""),"",'OddsRatio_working_3-way'!I427)</f>
        <v>2.8615723826768451</v>
      </c>
      <c r="M428" s="46">
        <f>IF(OR($A428="",$B428="",$C428=""),"",'OddsRatio_working_3-way'!J427)</f>
        <v>3.4964438889076761</v>
      </c>
      <c r="N428" s="47">
        <f t="shared" si="106"/>
        <v>36.378669535132005</v>
      </c>
      <c r="O428" s="48">
        <f t="shared" si="107"/>
        <v>34.912862337745743</v>
      </c>
      <c r="P428" s="48">
        <f t="shared" si="108"/>
        <v>28.708468127122249</v>
      </c>
      <c r="Q428" t="s">
        <v>398</v>
      </c>
      <c r="R428" t="s">
        <v>395</v>
      </c>
      <c r="S428" t="s">
        <v>497</v>
      </c>
      <c r="T428" s="50">
        <v>100</v>
      </c>
      <c r="U428" s="50">
        <f t="shared" si="109"/>
        <v>61.832061068702288</v>
      </c>
      <c r="V428" s="50">
        <f t="shared" si="110"/>
        <v>63.369963369963365</v>
      </c>
      <c r="W428" s="50">
        <f t="shared" si="111"/>
        <v>69.879518072289159</v>
      </c>
      <c r="X428" s="50">
        <f t="shared" si="112"/>
        <v>66.750518557747469</v>
      </c>
      <c r="Y428" s="50">
        <f t="shared" si="113"/>
        <v>68.288420859008554</v>
      </c>
      <c r="Z428" s="50">
        <f t="shared" si="114"/>
        <v>74.79797556133434</v>
      </c>
      <c r="AA428" s="50">
        <f t="shared" si="115"/>
        <v>-4.9184574890451813</v>
      </c>
      <c r="AB428" s="50">
        <f t="shared" si="116"/>
        <v>-4.9184574890451884</v>
      </c>
      <c r="AC428" s="50">
        <f t="shared" si="117"/>
        <v>-4.9184574890451813</v>
      </c>
      <c r="AF428">
        <v>2.68</v>
      </c>
      <c r="AG428">
        <v>1.47</v>
      </c>
      <c r="AH428" s="57" t="s">
        <v>431</v>
      </c>
      <c r="AJ428" t="s">
        <v>414</v>
      </c>
    </row>
    <row r="429" spans="1:36" ht="15" x14ac:dyDescent="0.25">
      <c r="A429">
        <v>2.4300000000000002</v>
      </c>
      <c r="B429">
        <v>3.32</v>
      </c>
      <c r="C429">
        <v>3.23</v>
      </c>
      <c r="D429" s="43">
        <f t="shared" si="105"/>
        <v>2.232497624177876E-2</v>
      </c>
      <c r="E429" s="44">
        <f>IF(OR($A429="",$B429="",$C429=""),"",A429*'MPTO_working_3-way'!$I428)</f>
        <v>2.4842496922675226</v>
      </c>
      <c r="F429" s="45">
        <f>IF(OR($A429="",$B429="",$C429=""),"",B429*'MPTO_working_3-way'!$I428)</f>
        <v>3.3941189211227054</v>
      </c>
      <c r="G429" s="46">
        <f>IF(OR($A429="",$B429="",$C429=""),"",C429*'MPTO_working_3-way'!$I428)</f>
        <v>3.3021096732609454</v>
      </c>
      <c r="H429" s="44">
        <f>IF(OR($A429="",$B429="",$C429=""),"",'MPTO_working_3-way'!E428)</f>
        <v>2.4747515024827598</v>
      </c>
      <c r="I429" s="45">
        <f>IF(OR($A429="",$B429="",$C429=""),"",'MPTO_working_3-way'!F428)</f>
        <v>3.4041028092029646</v>
      </c>
      <c r="J429" s="46">
        <f>IF(OR($A429="",$B429="",$C429=""),"",'MPTO_working_3-way'!G428)</f>
        <v>3.3095501943859564</v>
      </c>
      <c r="K429" s="44">
        <f>IF(OR($A429="",$B429="",$C429=""),"",'OddsRatio_working_3-way'!H428)</f>
        <v>2.4789826490859439</v>
      </c>
      <c r="L429" s="45">
        <f>IF(OR($A429="",$B429="",$C429=""),"",'OddsRatio_working_3-way'!I428)</f>
        <v>3.3994683537618111</v>
      </c>
      <c r="M429" s="46">
        <f>IF(OR($A429="",$B429="",$C429=""),"",'OddsRatio_working_3-way'!J428)</f>
        <v>3.3063855296934648</v>
      </c>
      <c r="N429" s="47">
        <f t="shared" si="106"/>
        <v>40.253602651641692</v>
      </c>
      <c r="O429" s="48">
        <f t="shared" si="107"/>
        <v>29.462727242014854</v>
      </c>
      <c r="P429" s="48">
        <f t="shared" si="108"/>
        <v>30.28367010634344</v>
      </c>
      <c r="Q429" t="s">
        <v>100</v>
      </c>
      <c r="R429" t="s">
        <v>142</v>
      </c>
      <c r="S429" t="s">
        <v>497</v>
      </c>
      <c r="T429" s="50">
        <v>100</v>
      </c>
      <c r="U429" s="50">
        <f t="shared" si="109"/>
        <v>58.847736625514408</v>
      </c>
      <c r="V429" s="50">
        <f t="shared" si="110"/>
        <v>69.879518072289159</v>
      </c>
      <c r="W429" s="50">
        <f t="shared" si="111"/>
        <v>69.040247678018574</v>
      </c>
      <c r="X429" s="50">
        <f t="shared" si="112"/>
        <v>61.080234249692268</v>
      </c>
      <c r="Y429" s="50">
        <f t="shared" si="113"/>
        <v>72.112015696467012</v>
      </c>
      <c r="Z429" s="50">
        <f t="shared" si="114"/>
        <v>71.272745302196441</v>
      </c>
      <c r="AA429" s="50">
        <f t="shared" si="115"/>
        <v>-2.23249762417786</v>
      </c>
      <c r="AB429" s="50">
        <f t="shared" si="116"/>
        <v>-2.2324976241778529</v>
      </c>
      <c r="AC429" s="50">
        <f t="shared" si="117"/>
        <v>-2.2324976241778671</v>
      </c>
      <c r="AF429">
        <v>1.96</v>
      </c>
      <c r="AG429">
        <v>1.94</v>
      </c>
      <c r="AH429" s="57" t="s">
        <v>427</v>
      </c>
      <c r="AJ429" t="s">
        <v>310</v>
      </c>
    </row>
    <row r="430" spans="1:36" ht="15" x14ac:dyDescent="0.25">
      <c r="A430">
        <v>2</v>
      </c>
      <c r="B430">
        <v>3.47</v>
      </c>
      <c r="C430">
        <v>4.24</v>
      </c>
      <c r="D430" s="43">
        <f t="shared" si="105"/>
        <v>2.4033494644119413E-2</v>
      </c>
      <c r="E430" s="44">
        <f>IF(OR($A430="",$B430="",$C430=""),"",A430*'MPTO_working_3-way'!$I429)</f>
        <v>2.0480669892882388</v>
      </c>
      <c r="F430" s="45">
        <f>IF(OR($A430="",$B430="",$C430=""),"",B430*'MPTO_working_3-way'!$I429)</f>
        <v>3.5533962264150944</v>
      </c>
      <c r="G430" s="46">
        <f>IF(OR($A430="",$B430="",$C430=""),"",C430*'MPTO_working_3-way'!$I429)</f>
        <v>4.3419020172910665</v>
      </c>
      <c r="H430" s="44">
        <f>IF(OR($A430="",$B430="",$C430=""),"",'MPTO_working_3-way'!E429)</f>
        <v>2.0325664499253993</v>
      </c>
      <c r="I430" s="45">
        <f>IF(OR($A430="",$B430="",$C430=""),"",'MPTO_working_3-way'!F429)</f>
        <v>3.5692198214516755</v>
      </c>
      <c r="J430" s="46">
        <f>IF(OR($A430="",$B430="",$C430=""),"",'MPTO_working_3-way'!G429)</f>
        <v>4.3890855574559486</v>
      </c>
      <c r="K430" s="44">
        <f>IF(OR($A430="",$B430="",$C430=""),"",'OddsRatio_working_3-way'!H429)</f>
        <v>2.0387693398435571</v>
      </c>
      <c r="L430" s="45">
        <f>IF(OR($A430="",$B430="",$C430=""),"",'OddsRatio_working_3-way'!I429)</f>
        <v>3.5657602694135853</v>
      </c>
      <c r="M430" s="46">
        <f>IF(OR($A430="",$B430="",$C430=""),"",'OddsRatio_working_3-way'!J429)</f>
        <v>4.3656126610931247</v>
      </c>
      <c r="N430" s="47">
        <f t="shared" si="106"/>
        <v>48.826527903148722</v>
      </c>
      <c r="O430" s="48">
        <f t="shared" si="107"/>
        <v>28.142091010460362</v>
      </c>
      <c r="P430" s="48">
        <f t="shared" si="108"/>
        <v>23.031381086390908</v>
      </c>
      <c r="Q430" t="s">
        <v>104</v>
      </c>
      <c r="R430" t="s">
        <v>289</v>
      </c>
      <c r="S430" t="s">
        <v>497</v>
      </c>
      <c r="T430" s="50">
        <v>100</v>
      </c>
      <c r="U430" s="50">
        <f t="shared" si="109"/>
        <v>50</v>
      </c>
      <c r="V430" s="50">
        <f t="shared" si="110"/>
        <v>71.181556195965413</v>
      </c>
      <c r="W430" s="50">
        <f t="shared" si="111"/>
        <v>76.415094339622627</v>
      </c>
      <c r="X430" s="50">
        <f t="shared" si="112"/>
        <v>52.403349464411939</v>
      </c>
      <c r="Y430" s="50">
        <f t="shared" si="113"/>
        <v>73.584905660377359</v>
      </c>
      <c r="Z430" s="50">
        <f t="shared" si="114"/>
        <v>78.818443804034573</v>
      </c>
      <c r="AA430" s="50">
        <f t="shared" si="115"/>
        <v>-2.4033494644119386</v>
      </c>
      <c r="AB430" s="50">
        <f t="shared" si="116"/>
        <v>-2.4033494644119457</v>
      </c>
      <c r="AC430" s="50">
        <f t="shared" si="117"/>
        <v>-2.4033494644119457</v>
      </c>
      <c r="AF430">
        <v>1.88</v>
      </c>
      <c r="AG430">
        <v>2.02</v>
      </c>
      <c r="AH430" s="57" t="s">
        <v>419</v>
      </c>
      <c r="AJ430" t="s">
        <v>310</v>
      </c>
    </row>
    <row r="431" spans="1:36" s="50" customFormat="1" ht="15" x14ac:dyDescent="0.25">
      <c r="A431">
        <v>3.03</v>
      </c>
      <c r="B431">
        <v>3.32</v>
      </c>
      <c r="C431">
        <v>2.56</v>
      </c>
      <c r="D431" s="43">
        <f t="shared" si="105"/>
        <v>2.1862822577438434E-2</v>
      </c>
      <c r="E431" s="44">
        <f>IF(OR($A431="",$B431="",$C431=""),"",A431*'MPTO_working_3-way'!$I430)</f>
        <v>3.0962443524096384</v>
      </c>
      <c r="F431" s="45">
        <f>IF(OR($A431="",$B431="",$C431=""),"",B431*'MPTO_working_3-way'!$I430)</f>
        <v>3.3925845709570956</v>
      </c>
      <c r="G431" s="46">
        <f>IF(OR($A431="",$B431="",$C431=""),"",C431*'MPTO_working_3-way'!$I430)</f>
        <v>2.6159688257982423</v>
      </c>
      <c r="H431" s="44">
        <f>IF(OR($A431="",$B431="",$C431=""),"",'MPTO_working_3-way'!E430)</f>
        <v>3.0984175548042203</v>
      </c>
      <c r="I431" s="45">
        <f>IF(OR($A431="",$B431="",$C431=""),"",'MPTO_working_3-way'!F430)</f>
        <v>3.4023186122429996</v>
      </c>
      <c r="J431" s="46">
        <f>IF(OR($A431="",$B431="",$C431=""),"",'MPTO_working_3-way'!G430)</f>
        <v>2.6086680288235566</v>
      </c>
      <c r="K431" s="44">
        <f>IF(OR($A431="",$B431="",$C431=""),"",'OddsRatio_working_3-way'!H430)</f>
        <v>3.0977316672563053</v>
      </c>
      <c r="L431" s="45">
        <f>IF(OR($A431="",$B431="",$C431=""),"",'OddsRatio_working_3-way'!I430)</f>
        <v>3.3974076197214909</v>
      </c>
      <c r="M431" s="46">
        <f>IF(OR($A431="",$B431="",$C431=""),"",'OddsRatio_working_3-way'!J430)</f>
        <v>2.612049951192037</v>
      </c>
      <c r="N431" s="47">
        <f t="shared" si="106"/>
        <v>32.297192539786288</v>
      </c>
      <c r="O431" s="48">
        <f t="shared" si="107"/>
        <v>29.476052227576037</v>
      </c>
      <c r="P431" s="48">
        <f t="shared" si="108"/>
        <v>38.226755232637679</v>
      </c>
      <c r="Q431" t="s">
        <v>99</v>
      </c>
      <c r="R431" t="s">
        <v>141</v>
      </c>
      <c r="S431" t="s">
        <v>497</v>
      </c>
      <c r="T431" s="50">
        <v>100</v>
      </c>
      <c r="U431" s="50">
        <f t="shared" si="109"/>
        <v>66.996699669967001</v>
      </c>
      <c r="V431" s="50">
        <f t="shared" si="110"/>
        <v>69.879518072289159</v>
      </c>
      <c r="W431" s="50">
        <f t="shared" si="111"/>
        <v>60.9375</v>
      </c>
      <c r="X431" s="50">
        <f t="shared" si="112"/>
        <v>69.182981927710841</v>
      </c>
      <c r="Y431" s="50">
        <f t="shared" si="113"/>
        <v>72.065800330032999</v>
      </c>
      <c r="Z431" s="50">
        <f t="shared" si="114"/>
        <v>63.123782257743841</v>
      </c>
      <c r="AA431" s="50">
        <f t="shared" si="115"/>
        <v>-2.1862822577438408</v>
      </c>
      <c r="AB431" s="50">
        <f t="shared" si="116"/>
        <v>-2.1862822577438408</v>
      </c>
      <c r="AC431" s="50">
        <f t="shared" si="117"/>
        <v>-2.1862822577438408</v>
      </c>
      <c r="AD431" s="51"/>
      <c r="AE431" s="51"/>
      <c r="AF431">
        <v>2.0499999999999998</v>
      </c>
      <c r="AG431">
        <v>1.87</v>
      </c>
      <c r="AH431" s="57" t="s">
        <v>429</v>
      </c>
      <c r="AI431" s="51"/>
      <c r="AJ431" t="s">
        <v>310</v>
      </c>
    </row>
    <row r="432" spans="1:36" ht="15" x14ac:dyDescent="0.25">
      <c r="A432">
        <v>1.52</v>
      </c>
      <c r="B432">
        <v>4.18</v>
      </c>
      <c r="C432">
        <v>7.45</v>
      </c>
      <c r="D432" s="43">
        <f t="shared" si="105"/>
        <v>3.1357374522333892E-2</v>
      </c>
      <c r="E432" s="44">
        <f>IF(OR($A432="",$B432="",$C432=""),"",A432*'MPTO_working_3-way'!$I431)</f>
        <v>1.5676632092739475</v>
      </c>
      <c r="F432" s="45">
        <f>IF(OR($A432="",$B432="",$C432=""),"",B432*'MPTO_working_3-way'!$I431)</f>
        <v>4.3110738255033549</v>
      </c>
      <c r="G432" s="46">
        <f>IF(OR($A432="",$B432="",$C432=""),"",C432*'MPTO_working_3-way'!$I431)</f>
        <v>7.6836124401913874</v>
      </c>
      <c r="H432" s="44">
        <f>IF(OR($A432="",$B432="",$C432=""),"",'MPTO_working_3-way'!E431)</f>
        <v>1.5445392322190261</v>
      </c>
      <c r="I432" s="45">
        <f>IF(OR($A432="",$B432="",$C432=""),"",'MPTO_working_3-way'!F431)</f>
        <v>4.3709734016422201</v>
      </c>
      <c r="J432" s="46">
        <f>IF(OR($A432="",$B432="",$C432=""),"",'MPTO_working_3-way'!G431)</f>
        <v>8.079128291607212</v>
      </c>
      <c r="K432" s="44">
        <f>IF(OR($A432="",$B432="",$C432=""),"",'OddsRatio_working_3-way'!H431)</f>
        <v>1.5523245253816871</v>
      </c>
      <c r="L432" s="45">
        <f>IF(OR($A432="",$B432="",$C432=""),"",'OddsRatio_working_3-way'!I431)</f>
        <v>4.3776769052187765</v>
      </c>
      <c r="M432" s="46">
        <f>IF(OR($A432="",$B432="",$C432=""),"",'OddsRatio_working_3-way'!J431)</f>
        <v>7.850948439830538</v>
      </c>
      <c r="N432" s="47">
        <f t="shared" si="106"/>
        <v>63.78921148906359</v>
      </c>
      <c r="O432" s="48">
        <f t="shared" si="107"/>
        <v>23.196076905114037</v>
      </c>
      <c r="P432" s="48">
        <f t="shared" si="108"/>
        <v>13.01471160582237</v>
      </c>
      <c r="Q432" t="s">
        <v>256</v>
      </c>
      <c r="R432" t="s">
        <v>477</v>
      </c>
      <c r="S432" t="s">
        <v>497</v>
      </c>
      <c r="T432" s="50">
        <v>100</v>
      </c>
      <c r="U432" s="50">
        <f t="shared" si="109"/>
        <v>34.21052631578948</v>
      </c>
      <c r="V432" s="50">
        <f t="shared" si="110"/>
        <v>76.076555023923447</v>
      </c>
      <c r="W432" s="50">
        <f t="shared" si="111"/>
        <v>86.577181208053688</v>
      </c>
      <c r="X432" s="50">
        <f t="shared" si="112"/>
        <v>37.346263768022872</v>
      </c>
      <c r="Y432" s="50">
        <f t="shared" si="113"/>
        <v>79.212292476156847</v>
      </c>
      <c r="Z432" s="50">
        <f t="shared" si="114"/>
        <v>89.712918660287087</v>
      </c>
      <c r="AA432" s="50">
        <f t="shared" si="115"/>
        <v>-3.1357374522333927</v>
      </c>
      <c r="AB432" s="50">
        <f t="shared" si="116"/>
        <v>-3.1357374522333998</v>
      </c>
      <c r="AC432" s="50">
        <f t="shared" si="117"/>
        <v>-3.1357374522333998</v>
      </c>
      <c r="AF432">
        <v>1.87</v>
      </c>
      <c r="AG432">
        <v>2.02</v>
      </c>
      <c r="AH432" s="57" t="s">
        <v>427</v>
      </c>
      <c r="AJ432" t="s">
        <v>311</v>
      </c>
    </row>
    <row r="433" spans="1:36" ht="15" x14ac:dyDescent="0.25">
      <c r="A433">
        <v>1.4</v>
      </c>
      <c r="B433">
        <v>4.4800000000000004</v>
      </c>
      <c r="C433">
        <v>10.87</v>
      </c>
      <c r="D433" s="43">
        <f t="shared" si="105"/>
        <v>2.9496320147194055E-2</v>
      </c>
      <c r="E433" s="44">
        <f>IF(OR($A433="",$B433="",$C433=""),"",A433*'MPTO_working_3-way'!$I432)</f>
        <v>1.4412948482060717</v>
      </c>
      <c r="F433" s="45">
        <f>IF(OR($A433="",$B433="",$C433=""),"",B433*'MPTO_working_3-way'!$I432)</f>
        <v>4.6121435142594294</v>
      </c>
      <c r="G433" s="46">
        <f>IF(OR($A433="",$B433="",$C433=""),"",C433*'MPTO_working_3-way'!$I432)</f>
        <v>11.190624999999999</v>
      </c>
      <c r="H433" s="44">
        <f>IF(OR($A433="",$B433="",$C433=""),"",'MPTO_working_3-way'!E432)</f>
        <v>1.4195398948264402</v>
      </c>
      <c r="I433" s="45">
        <f>IF(OR($A433="",$B433="",$C433=""),"",'MPTO_working_3-way'!F432)</f>
        <v>4.6864269766725695</v>
      </c>
      <c r="J433" s="46">
        <f>IF(OR($A433="",$B433="",$C433=""),"",'MPTO_working_3-way'!G432)</f>
        <v>12.170748775367386</v>
      </c>
      <c r="K433" s="44">
        <f>IF(OR($A433="",$B433="",$C433=""),"",'OddsRatio_working_3-way'!H432)</f>
        <v>1.4265768628518052</v>
      </c>
      <c r="L433" s="45">
        <f>IF(OR($A433="",$B433="",$C433=""),"",'OddsRatio_working_3-way'!I432)</f>
        <v>4.7112187068107074</v>
      </c>
      <c r="M433" s="46">
        <f>IF(OR($A433="",$B433="",$C433=""),"",'OddsRatio_working_3-way'!J432)</f>
        <v>11.525784090868296</v>
      </c>
      <c r="N433" s="47">
        <f t="shared" si="106"/>
        <v>69.382056089679665</v>
      </c>
      <c r="O433" s="48">
        <f t="shared" si="107"/>
        <v>21.681892528024896</v>
      </c>
      <c r="P433" s="48">
        <f t="shared" si="108"/>
        <v>8.9360513822954477</v>
      </c>
      <c r="Q433" t="s">
        <v>478</v>
      </c>
      <c r="R433" t="s">
        <v>479</v>
      </c>
      <c r="S433" t="s">
        <v>497</v>
      </c>
      <c r="T433" s="50">
        <v>100</v>
      </c>
      <c r="U433" s="50">
        <f t="shared" si="109"/>
        <v>28.571428571428573</v>
      </c>
      <c r="V433" s="50">
        <f t="shared" si="110"/>
        <v>77.678571428571431</v>
      </c>
      <c r="W433" s="50">
        <f t="shared" si="111"/>
        <v>90.800367985280602</v>
      </c>
      <c r="X433" s="50">
        <f t="shared" si="112"/>
        <v>31.521060586147982</v>
      </c>
      <c r="Y433" s="50">
        <f t="shared" si="113"/>
        <v>80.628203443290843</v>
      </c>
      <c r="Z433" s="50">
        <f t="shared" si="114"/>
        <v>93.75</v>
      </c>
      <c r="AA433" s="50">
        <f t="shared" si="115"/>
        <v>-2.9496320147194091</v>
      </c>
      <c r="AB433" s="50">
        <f t="shared" si="116"/>
        <v>-2.9496320147194126</v>
      </c>
      <c r="AC433" s="50">
        <f t="shared" si="117"/>
        <v>-2.9496320147193984</v>
      </c>
      <c r="AF433">
        <v>1.92</v>
      </c>
      <c r="AG433">
        <v>1.97</v>
      </c>
      <c r="AH433" s="57" t="s">
        <v>420</v>
      </c>
      <c r="AJ433" t="s">
        <v>311</v>
      </c>
    </row>
    <row r="434" spans="1:36" ht="15" x14ac:dyDescent="0.25">
      <c r="A434">
        <v>2.59</v>
      </c>
      <c r="B434">
        <v>3.03</v>
      </c>
      <c r="C434">
        <v>3.21</v>
      </c>
      <c r="D434" s="43">
        <f t="shared" si="105"/>
        <v>2.7659869151494876E-2</v>
      </c>
      <c r="E434" s="44">
        <f>IF(OR($A434="",$B434="",$C434=""),"",A434*'MPTO_working_3-way'!$I433)</f>
        <v>2.6616390611023717</v>
      </c>
      <c r="F434" s="45">
        <f>IF(OR($A434="",$B434="",$C434=""),"",B434*'MPTO_working_3-way'!$I433)</f>
        <v>3.1138094035290291</v>
      </c>
      <c r="G434" s="46">
        <f>IF(OR($A434="",$B434="",$C434=""),"",C434*'MPTO_working_3-way'!$I433)</f>
        <v>3.2987881799762984</v>
      </c>
      <c r="H434" s="44">
        <f>IF(OR($A434="",$B434="",$C434=""),"",'MPTO_working_3-way'!E433)</f>
        <v>2.6533614407945869</v>
      </c>
      <c r="I434" s="45">
        <f>IF(OR($A434="",$B434="",$C434=""),"",'MPTO_working_3-way'!F433)</f>
        <v>3.1170802110809448</v>
      </c>
      <c r="J434" s="46">
        <f>IF(OR($A434="",$B434="",$C434=""),"",'MPTO_working_3-way'!G433)</f>
        <v>3.3079008314556777</v>
      </c>
      <c r="K434" s="44">
        <f>IF(OR($A434="",$B434="",$C434=""),"",'OddsRatio_working_3-way'!H433)</f>
        <v>2.6571982738971243</v>
      </c>
      <c r="L434" s="45">
        <f>IF(OR($A434="",$B434="",$C434=""),"",'OddsRatio_working_3-way'!I433)</f>
        <v>3.1157940226485294</v>
      </c>
      <c r="M434" s="46">
        <f>IF(OR($A434="",$B434="",$C434=""),"",'OddsRatio_working_3-way'!J433)</f>
        <v>3.303401374410468</v>
      </c>
      <c r="N434" s="47">
        <f t="shared" si="106"/>
        <v>37.570834250750352</v>
      </c>
      <c r="O434" s="48">
        <f t="shared" si="107"/>
        <v>32.115003534469778</v>
      </c>
      <c r="P434" s="48">
        <f t="shared" si="108"/>
        <v>30.314162214779884</v>
      </c>
      <c r="Q434" t="s">
        <v>480</v>
      </c>
      <c r="R434" t="s">
        <v>105</v>
      </c>
      <c r="S434" t="s">
        <v>497</v>
      </c>
      <c r="T434" s="50">
        <v>100</v>
      </c>
      <c r="U434" s="50">
        <f t="shared" si="109"/>
        <v>61.389961389961393</v>
      </c>
      <c r="V434" s="50">
        <f t="shared" si="110"/>
        <v>66.996699669967001</v>
      </c>
      <c r="W434" s="50">
        <f t="shared" si="111"/>
        <v>68.847352024922117</v>
      </c>
      <c r="X434" s="50">
        <f t="shared" si="112"/>
        <v>64.155948305110883</v>
      </c>
      <c r="Y434" s="50">
        <f t="shared" si="113"/>
        <v>69.762686585116484</v>
      </c>
      <c r="Z434" s="50">
        <f t="shared" si="114"/>
        <v>71.613338940071614</v>
      </c>
      <c r="AA434" s="50">
        <f t="shared" si="115"/>
        <v>-2.7659869151494902</v>
      </c>
      <c r="AB434" s="50">
        <f t="shared" si="116"/>
        <v>-2.7659869151494831</v>
      </c>
      <c r="AC434" s="50">
        <f t="shared" si="117"/>
        <v>-2.7659869151494973</v>
      </c>
      <c r="AF434">
        <v>2.0499999999999998</v>
      </c>
      <c r="AG434">
        <v>1.85</v>
      </c>
      <c r="AH434" s="57" t="s">
        <v>427</v>
      </c>
      <c r="AJ434" t="s">
        <v>311</v>
      </c>
    </row>
    <row r="435" spans="1:36" ht="15" x14ac:dyDescent="0.25">
      <c r="A435">
        <v>2.61</v>
      </c>
      <c r="B435">
        <v>3.02</v>
      </c>
      <c r="C435">
        <v>3.2</v>
      </c>
      <c r="D435" s="43">
        <f t="shared" si="105"/>
        <v>2.6767590266676855E-2</v>
      </c>
      <c r="E435" s="44">
        <f>IF(OR($A435="",$B435="",$C435=""),"",A435*'MPTO_working_3-way'!$I434)</f>
        <v>2.6798634105960266</v>
      </c>
      <c r="F435" s="45">
        <f>IF(OR($A435="",$B435="",$C435=""),"",B435*'MPTO_working_3-way'!$I434)</f>
        <v>3.1008381226053641</v>
      </c>
      <c r="G435" s="46">
        <f>IF(OR($A435="",$B435="",$C435=""),"",C435*'MPTO_working_3-way'!$I434)</f>
        <v>3.285656288853366</v>
      </c>
      <c r="H435" s="44">
        <f>IF(OR($A435="",$B435="",$C435=""),"",'MPTO_working_3-way'!E434)</f>
        <v>2.6722303759882813</v>
      </c>
      <c r="I435" s="45">
        <f>IF(OR($A435="",$B435="",$C435=""),"",'MPTO_working_3-way'!F434)</f>
        <v>3.1036305557970936</v>
      </c>
      <c r="J435" s="46">
        <f>IF(OR($A435="",$B435="",$C435=""),"",'MPTO_working_3-way'!G434)</f>
        <v>3.2940520925113974</v>
      </c>
      <c r="K435" s="44">
        <f>IF(OR($A435="",$B435="",$C435=""),"",'OddsRatio_working_3-way'!H434)</f>
        <v>2.6757854835338866</v>
      </c>
      <c r="L435" s="45">
        <f>IF(OR($A435="",$B435="",$C435=""),"",'OddsRatio_working_3-way'!I434)</f>
        <v>3.1025383085331999</v>
      </c>
      <c r="M435" s="46">
        <f>IF(OR($A435="",$B435="",$C435=""),"",'OddsRatio_working_3-way'!J434)</f>
        <v>3.2898932073133866</v>
      </c>
      <c r="N435" s="47">
        <f t="shared" si="106"/>
        <v>37.31533465646261</v>
      </c>
      <c r="O435" s="48">
        <f t="shared" si="107"/>
        <v>32.249345514360073</v>
      </c>
      <c r="P435" s="48">
        <f t="shared" si="108"/>
        <v>30.435319829177317</v>
      </c>
      <c r="Q435" t="s">
        <v>481</v>
      </c>
      <c r="R435" t="s">
        <v>482</v>
      </c>
      <c r="S435" t="s">
        <v>497</v>
      </c>
      <c r="T435" s="50">
        <v>100</v>
      </c>
      <c r="U435" s="50">
        <f t="shared" si="109"/>
        <v>61.685823754789276</v>
      </c>
      <c r="V435" s="50">
        <f t="shared" si="110"/>
        <v>66.88741721854305</v>
      </c>
      <c r="W435" s="50">
        <f t="shared" si="111"/>
        <v>68.75</v>
      </c>
      <c r="X435" s="50">
        <f t="shared" si="112"/>
        <v>64.36258278145695</v>
      </c>
      <c r="Y435" s="50">
        <f t="shared" si="113"/>
        <v>69.564176245210732</v>
      </c>
      <c r="Z435" s="50">
        <f t="shared" si="114"/>
        <v>71.426759026667682</v>
      </c>
      <c r="AA435" s="50">
        <f t="shared" si="115"/>
        <v>-2.6767590266676748</v>
      </c>
      <c r="AB435" s="50">
        <f t="shared" si="116"/>
        <v>-2.676759026667682</v>
      </c>
      <c r="AC435" s="50">
        <f t="shared" si="117"/>
        <v>-2.676759026667682</v>
      </c>
      <c r="AF435">
        <v>2.39</v>
      </c>
      <c r="AG435">
        <v>1.62</v>
      </c>
      <c r="AH435" s="57" t="s">
        <v>423</v>
      </c>
      <c r="AJ435" t="s">
        <v>311</v>
      </c>
    </row>
    <row r="436" spans="1:36" ht="15" x14ac:dyDescent="0.25">
      <c r="A436">
        <v>3.62</v>
      </c>
      <c r="B436">
        <v>3.3</v>
      </c>
      <c r="C436">
        <v>2.23</v>
      </c>
      <c r="D436" s="43">
        <f t="shared" si="105"/>
        <v>2.7703890226497663E-2</v>
      </c>
      <c r="E436" s="44">
        <f>IF(OR($A436="",$B436="",$C436=""),"",A436*'MPTO_working_3-way'!$I435)</f>
        <v>3.7202880826199216</v>
      </c>
      <c r="F436" s="45">
        <f>IF(OR($A436="",$B436="",$C436=""),"",B436*'MPTO_working_3-way'!$I435)</f>
        <v>3.391422837747442</v>
      </c>
      <c r="G436" s="46">
        <f>IF(OR($A436="",$B436="",$C436=""),"",C436*'MPTO_working_3-way'!$I435)</f>
        <v>2.2917796752050896</v>
      </c>
      <c r="H436" s="44">
        <f>IF(OR($A436="",$B436="",$C436=""),"",'MPTO_working_3-way'!E435)</f>
        <v>3.7451996299729418</v>
      </c>
      <c r="I436" s="45">
        <f>IF(OR($A436="",$B436="",$C436=""),"",'MPTO_working_3-way'!F435)</f>
        <v>3.403726099648293</v>
      </c>
      <c r="J436" s="46">
        <f>IF(OR($A436="",$B436="",$C436=""),"",'MPTO_working_3-way'!G435)</f>
        <v>2.276888476859531</v>
      </c>
      <c r="K436" s="44">
        <f>IF(OR($A436="",$B436="",$C436=""),"",'OddsRatio_working_3-way'!H435)</f>
        <v>3.733330927591755</v>
      </c>
      <c r="L436" s="45">
        <f>IF(OR($A436="",$B436="",$C436=""),"",'OddsRatio_working_3-way'!I435)</f>
        <v>3.3994889822370369</v>
      </c>
      <c r="M436" s="46">
        <f>IF(OR($A436="",$B436="",$C436=""),"",'OddsRatio_working_3-way'!J435)</f>
        <v>2.2832049774571979</v>
      </c>
      <c r="N436" s="47">
        <f t="shared" si="106"/>
        <v>26.879638828823559</v>
      </c>
      <c r="O436" s="48">
        <f t="shared" si="107"/>
        <v>29.486149260709482</v>
      </c>
      <c r="P436" s="48">
        <f t="shared" si="108"/>
        <v>43.634211910466952</v>
      </c>
      <c r="Q436" t="s">
        <v>483</v>
      </c>
      <c r="R436" t="s">
        <v>50</v>
      </c>
      <c r="S436" t="s">
        <v>497</v>
      </c>
      <c r="T436" s="50">
        <v>100</v>
      </c>
      <c r="U436" s="50">
        <f t="shared" si="109"/>
        <v>72.375690607734811</v>
      </c>
      <c r="V436" s="50">
        <f t="shared" si="110"/>
        <v>69.696969696969703</v>
      </c>
      <c r="W436" s="50">
        <f t="shared" si="111"/>
        <v>55.156950672645742</v>
      </c>
      <c r="X436" s="50">
        <f t="shared" si="112"/>
        <v>75.146079630384563</v>
      </c>
      <c r="Y436" s="50">
        <f t="shared" si="113"/>
        <v>72.467358719619455</v>
      </c>
      <c r="Z436" s="50">
        <f t="shared" si="114"/>
        <v>57.927339695295501</v>
      </c>
      <c r="AA436" s="50">
        <f t="shared" si="115"/>
        <v>-2.7703890226497521</v>
      </c>
      <c r="AB436" s="50">
        <f t="shared" si="116"/>
        <v>-2.7703890226497521</v>
      </c>
      <c r="AC436" s="50">
        <f t="shared" si="117"/>
        <v>-2.7703890226497592</v>
      </c>
      <c r="AF436">
        <v>1.89</v>
      </c>
      <c r="AG436">
        <v>1.99</v>
      </c>
      <c r="AH436" s="57" t="s">
        <v>431</v>
      </c>
      <c r="AJ436" t="s">
        <v>311</v>
      </c>
    </row>
    <row r="437" spans="1:36" ht="15" x14ac:dyDescent="0.25">
      <c r="A437">
        <v>5.73</v>
      </c>
      <c r="B437">
        <v>4.5</v>
      </c>
      <c r="C437">
        <v>1.57</v>
      </c>
      <c r="D437" s="43">
        <f t="shared" si="105"/>
        <v>3.3684967189485882E-2</v>
      </c>
      <c r="E437" s="44">
        <f>IF(OR($A437="",$B437="",$C437=""),"",A437*'MPTO_working_3-way'!$I436)</f>
        <v>5.9230148619957541</v>
      </c>
      <c r="F437" s="45">
        <f>IF(OR($A437="",$B437="",$C437=""),"",B437*'MPTO_working_3-way'!$I436)</f>
        <v>4.6515823523526869</v>
      </c>
      <c r="G437" s="46">
        <f>IF(OR($A437="",$B437="",$C437=""),"",C437*'MPTO_working_3-way'!$I436)</f>
        <v>1.6228853984874929</v>
      </c>
      <c r="H437" s="44">
        <f>IF(OR($A437="",$B437="",$C437=""),"",'MPTO_working_3-way'!E436)</f>
        <v>6.1240081991392428</v>
      </c>
      <c r="I437" s="45">
        <f>IF(OR($A437="",$B437="",$C437=""),"",'MPTO_working_3-way'!F436)</f>
        <v>4.7394735147602018</v>
      </c>
      <c r="J437" s="46">
        <f>IF(OR($A437="",$B437="",$C437=""),"",'MPTO_working_3-way'!G436)</f>
        <v>1.5981733447293671</v>
      </c>
      <c r="K437" s="44">
        <f>IF(OR($A437="",$B437="",$C437=""),"",'OddsRatio_working_3-way'!H436)</f>
        <v>6.0320369295921692</v>
      </c>
      <c r="L437" s="45">
        <f>IF(OR($A437="",$B437="",$C437=""),"",'OddsRatio_working_3-way'!I436)</f>
        <v>4.7234945567806754</v>
      </c>
      <c r="M437" s="46">
        <f>IF(OR($A437="",$B437="",$C437=""),"",'OddsRatio_working_3-way'!J436)</f>
        <v>1.6063976849614248</v>
      </c>
      <c r="N437" s="47">
        <f t="shared" si="106"/>
        <v>16.883293783650089</v>
      </c>
      <c r="O437" s="48">
        <f t="shared" si="107"/>
        <v>21.498060751181111</v>
      </c>
      <c r="P437" s="48">
        <f t="shared" si="108"/>
        <v>61.61864546516879</v>
      </c>
      <c r="Q437" t="s">
        <v>241</v>
      </c>
      <c r="R437" t="s">
        <v>290</v>
      </c>
      <c r="S437" t="s">
        <v>497</v>
      </c>
      <c r="T437" s="50">
        <v>100</v>
      </c>
      <c r="U437" s="50">
        <f t="shared" si="109"/>
        <v>82.547993019197207</v>
      </c>
      <c r="V437" s="50">
        <f t="shared" si="110"/>
        <v>77.777777777777771</v>
      </c>
      <c r="W437" s="50">
        <f t="shared" si="111"/>
        <v>36.30573248407643</v>
      </c>
      <c r="X437" s="50">
        <f t="shared" si="112"/>
        <v>85.916489738145785</v>
      </c>
      <c r="Y437" s="50">
        <f t="shared" si="113"/>
        <v>81.146274496726363</v>
      </c>
      <c r="Z437" s="50">
        <f t="shared" si="114"/>
        <v>39.674229203025014</v>
      </c>
      <c r="AA437" s="50">
        <f t="shared" si="115"/>
        <v>-3.3684967189485775</v>
      </c>
      <c r="AB437" s="50">
        <f t="shared" si="116"/>
        <v>-3.3684967189485917</v>
      </c>
      <c r="AC437" s="50">
        <f t="shared" si="117"/>
        <v>-3.3684967189485846</v>
      </c>
      <c r="AF437">
        <v>1.65</v>
      </c>
      <c r="AG437">
        <v>2.35</v>
      </c>
      <c r="AH437" s="57" t="s">
        <v>425</v>
      </c>
      <c r="AJ437" t="s">
        <v>312</v>
      </c>
    </row>
    <row r="438" spans="1:36" ht="15" x14ac:dyDescent="0.25">
      <c r="A438">
        <v>5.17</v>
      </c>
      <c r="B438">
        <v>4.2699999999999996</v>
      </c>
      <c r="C438">
        <v>1.66</v>
      </c>
      <c r="D438" s="43">
        <f t="shared" si="105"/>
        <v>3.0025273703859767E-2</v>
      </c>
      <c r="E438" s="44">
        <f>IF(OR($A438="",$B438="",$C438=""),"",A438*'MPTO_working_3-way'!$I437)</f>
        <v>5.3252306650489549</v>
      </c>
      <c r="F438" s="45">
        <f>IF(OR($A438="",$B438="",$C438=""),"",B438*'MPTO_working_3-way'!$I437)</f>
        <v>4.3982079187154808</v>
      </c>
      <c r="G438" s="46">
        <f>IF(OR($A438="",$B438="",$C438=""),"",C438*'MPTO_working_3-way'!$I437)</f>
        <v>1.7098419543484071</v>
      </c>
      <c r="H438" s="44">
        <f>IF(OR($A438="",$B438="",$C438=""),"",'MPTO_working_3-way'!E437)</f>
        <v>5.4521116385230259</v>
      </c>
      <c r="I438" s="45">
        <f>IF(OR($A438="",$B438="",$C438=""),"",'MPTO_working_3-way'!F437)</f>
        <v>4.4606293343737606</v>
      </c>
      <c r="J438" s="46">
        <f>IF(OR($A438="",$B438="",$C438=""),"",'MPTO_working_3-way'!G437)</f>
        <v>1.6880451565434968</v>
      </c>
      <c r="K438" s="44">
        <f>IF(OR($A438="",$B438="",$C438=""),"",'OddsRatio_working_3-way'!H437)</f>
        <v>5.3951055492653621</v>
      </c>
      <c r="L438" s="45">
        <f>IF(OR($A438="",$B438="",$C438=""),"",'OddsRatio_working_3-way'!I437)</f>
        <v>4.4465216177692408</v>
      </c>
      <c r="M438" s="46">
        <f>IF(OR($A438="",$B438="",$C438=""),"",'OddsRatio_working_3-way'!J437)</f>
        <v>1.6956282164304892</v>
      </c>
      <c r="N438" s="47">
        <f t="shared" si="106"/>
        <v>18.778529286314154</v>
      </c>
      <c r="O438" s="48">
        <f t="shared" si="107"/>
        <v>22.736533117153204</v>
      </c>
      <c r="P438" s="48">
        <f t="shared" si="108"/>
        <v>58.484937596532639</v>
      </c>
      <c r="Q438" t="s">
        <v>257</v>
      </c>
      <c r="R438" t="s">
        <v>262</v>
      </c>
      <c r="S438" t="s">
        <v>497</v>
      </c>
      <c r="T438" s="50">
        <v>100</v>
      </c>
      <c r="U438" s="50">
        <f t="shared" si="109"/>
        <v>80.657640232108321</v>
      </c>
      <c r="V438" s="50">
        <f t="shared" si="110"/>
        <v>76.580796252927385</v>
      </c>
      <c r="W438" s="50">
        <f t="shared" si="111"/>
        <v>39.759036144578317</v>
      </c>
      <c r="X438" s="50">
        <f t="shared" si="112"/>
        <v>83.660167602494298</v>
      </c>
      <c r="Y438" s="50">
        <f t="shared" si="113"/>
        <v>79.583323623313376</v>
      </c>
      <c r="Z438" s="50">
        <f t="shared" si="114"/>
        <v>42.761563514964287</v>
      </c>
      <c r="AA438" s="50">
        <f t="shared" si="115"/>
        <v>-3.0025273703859767</v>
      </c>
      <c r="AB438" s="50">
        <f t="shared" si="116"/>
        <v>-3.0025273703859909</v>
      </c>
      <c r="AC438" s="50">
        <f t="shared" si="117"/>
        <v>-3.0025273703859696</v>
      </c>
      <c r="AF438">
        <v>1.62</v>
      </c>
      <c r="AG438">
        <v>2.4</v>
      </c>
      <c r="AH438" s="57" t="s">
        <v>503</v>
      </c>
      <c r="AJ438" t="s">
        <v>312</v>
      </c>
    </row>
    <row r="439" spans="1:36" ht="15" x14ac:dyDescent="0.25">
      <c r="A439">
        <v>1.66</v>
      </c>
      <c r="B439">
        <v>4.32</v>
      </c>
      <c r="C439">
        <v>5.07</v>
      </c>
      <c r="D439" s="43">
        <f t="shared" si="105"/>
        <v>3.1129778812818643E-2</v>
      </c>
      <c r="E439" s="44">
        <f>IF(OR($A439="",$B439="",$C439=""),"",A439*'MPTO_working_3-way'!$I438)</f>
        <v>1.7116754328292789</v>
      </c>
      <c r="F439" s="45">
        <f>IF(OR($A439="",$B439="",$C439=""),"",B439*'MPTO_working_3-way'!$I438)</f>
        <v>4.4544806444713769</v>
      </c>
      <c r="G439" s="46">
        <f>IF(OR($A439="",$B439="",$C439=""),"",C439*'MPTO_working_3-way'!$I438)</f>
        <v>5.2278279785809909</v>
      </c>
      <c r="H439" s="44">
        <f>IF(OR($A439="",$B439="",$C439=""),"",'MPTO_working_3-way'!E438)</f>
        <v>1.6890949034077751</v>
      </c>
      <c r="I439" s="45">
        <f>IF(OR($A439="",$B439="",$C439=""),"",'MPTO_working_3-way'!F438)</f>
        <v>4.5227403454789004</v>
      </c>
      <c r="J439" s="46">
        <f>IF(OR($A439="",$B439="",$C439=""),"",'MPTO_working_3-way'!G438)</f>
        <v>5.3515409642257028</v>
      </c>
      <c r="K439" s="44">
        <f>IF(OR($A439="",$B439="",$C439=""),"",'OddsRatio_working_3-way'!H438)</f>
        <v>1.6969264489838396</v>
      </c>
      <c r="L439" s="45">
        <f>IF(OR($A439="",$B439="",$C439=""),"",'OddsRatio_working_3-way'!I438)</f>
        <v>4.5057512282217393</v>
      </c>
      <c r="M439" s="46">
        <f>IF(OR($A439="",$B439="",$C439=""),"",'OddsRatio_working_3-way'!J438)</f>
        <v>5.2977131020670116</v>
      </c>
      <c r="N439" s="47">
        <f t="shared" si="106"/>
        <v>58.422290863114767</v>
      </c>
      <c r="O439" s="48">
        <f t="shared" si="107"/>
        <v>22.449306211289468</v>
      </c>
      <c r="P439" s="48">
        <f t="shared" si="108"/>
        <v>19.128402925595761</v>
      </c>
      <c r="Q439" t="s">
        <v>263</v>
      </c>
      <c r="R439" t="s">
        <v>295</v>
      </c>
      <c r="S439" t="s">
        <v>497</v>
      </c>
      <c r="T439" s="50">
        <v>100</v>
      </c>
      <c r="U439" s="50">
        <f t="shared" si="109"/>
        <v>39.759036144578317</v>
      </c>
      <c r="V439" s="50">
        <f t="shared" si="110"/>
        <v>76.851851851851848</v>
      </c>
      <c r="W439" s="50">
        <f t="shared" si="111"/>
        <v>80.276134122287957</v>
      </c>
      <c r="X439" s="50">
        <f t="shared" si="112"/>
        <v>42.872014025860175</v>
      </c>
      <c r="Y439" s="50">
        <f t="shared" si="113"/>
        <v>79.964829733133726</v>
      </c>
      <c r="Z439" s="50">
        <f t="shared" si="114"/>
        <v>83.389112003569849</v>
      </c>
      <c r="AA439" s="50">
        <f t="shared" si="115"/>
        <v>-3.1129778812818572</v>
      </c>
      <c r="AB439" s="50">
        <f t="shared" si="116"/>
        <v>-3.1129778812818785</v>
      </c>
      <c r="AC439" s="50">
        <f t="shared" si="117"/>
        <v>-3.1129778812818927</v>
      </c>
      <c r="AF439">
        <v>1.64</v>
      </c>
      <c r="AG439">
        <v>2.36</v>
      </c>
      <c r="AH439" s="57" t="s">
        <v>423</v>
      </c>
      <c r="AJ439" t="s">
        <v>312</v>
      </c>
    </row>
    <row r="440" spans="1:36" ht="15" x14ac:dyDescent="0.25">
      <c r="A440">
        <v>1.87</v>
      </c>
      <c r="B440">
        <v>3.65</v>
      </c>
      <c r="C440">
        <v>4.53</v>
      </c>
      <c r="D440" s="43">
        <f t="shared" si="105"/>
        <v>2.9482512904875691E-2</v>
      </c>
      <c r="E440" s="44">
        <f>IF(OR($A440="",$B440="",$C440=""),"",A440*'MPTO_working_3-way'!$I439)</f>
        <v>1.9251322991321176</v>
      </c>
      <c r="F440" s="45">
        <f>IF(OR($A440="",$B440="",$C440=""),"",B440*'MPTO_working_3-way'!$I439)</f>
        <v>3.7576111721027963</v>
      </c>
      <c r="G440" s="46">
        <f>IF(OR($A440="",$B440="",$C440=""),"",C440*'MPTO_working_3-way'!$I439)</f>
        <v>4.6635557834590875</v>
      </c>
      <c r="H440" s="44">
        <f>IF(OR($A440="",$B440="",$C440=""),"",'MPTO_working_3-way'!E439)</f>
        <v>1.9050091786285259</v>
      </c>
      <c r="I440" s="45">
        <f>IF(OR($A440="",$B440="",$C440=""),"",'MPTO_working_3-way'!F439)</f>
        <v>3.7857980553606141</v>
      </c>
      <c r="J440" s="46">
        <f>IF(OR($A440="",$B440="",$C440=""),"",'MPTO_working_3-way'!G439)</f>
        <v>4.7410655758023985</v>
      </c>
      <c r="K440" s="44">
        <f>IF(OR($A440="",$B440="",$C440=""),"",'OddsRatio_working_3-way'!H439)</f>
        <v>1.9126787071686022</v>
      </c>
      <c r="L440" s="45">
        <f>IF(OR($A440="",$B440="",$C440=""),"",'OddsRatio_working_3-way'!I439)</f>
        <v>3.7799983609158576</v>
      </c>
      <c r="M440" s="46">
        <f>IF(OR($A440="",$B440="",$C440=""),"",'OddsRatio_working_3-way'!J439)</f>
        <v>4.7031676279369723</v>
      </c>
      <c r="N440" s="47">
        <f t="shared" si="106"/>
        <v>51.944481968892063</v>
      </c>
      <c r="O440" s="48">
        <f t="shared" si="107"/>
        <v>26.61265240598032</v>
      </c>
      <c r="P440" s="48">
        <f t="shared" si="108"/>
        <v>21.442865625127624</v>
      </c>
      <c r="Q440" t="s">
        <v>240</v>
      </c>
      <c r="R440" t="s">
        <v>264</v>
      </c>
      <c r="S440" t="s">
        <v>497</v>
      </c>
      <c r="T440" s="50">
        <v>100</v>
      </c>
      <c r="U440" s="50">
        <f t="shared" si="109"/>
        <v>46.524064171122987</v>
      </c>
      <c r="V440" s="50">
        <f t="shared" si="110"/>
        <v>72.602739726027394</v>
      </c>
      <c r="W440" s="50">
        <f t="shared" si="111"/>
        <v>77.924944812362028</v>
      </c>
      <c r="X440" s="50">
        <f t="shared" si="112"/>
        <v>49.47231546161057</v>
      </c>
      <c r="Y440" s="50">
        <f t="shared" si="113"/>
        <v>75.550991016514971</v>
      </c>
      <c r="Z440" s="50">
        <f t="shared" si="114"/>
        <v>80.873196102849604</v>
      </c>
      <c r="AA440" s="50">
        <f t="shared" si="115"/>
        <v>-2.9482512904875833</v>
      </c>
      <c r="AB440" s="50">
        <f t="shared" si="116"/>
        <v>-2.9482512904875762</v>
      </c>
      <c r="AC440" s="50">
        <f t="shared" si="117"/>
        <v>-2.9482512904875762</v>
      </c>
      <c r="AF440">
        <v>1.67</v>
      </c>
      <c r="AG440">
        <v>2.2999999999999998</v>
      </c>
      <c r="AH440" s="57" t="s">
        <v>417</v>
      </c>
      <c r="AJ440" t="s">
        <v>312</v>
      </c>
    </row>
    <row r="441" spans="1:36" ht="15" x14ac:dyDescent="0.25">
      <c r="A441">
        <v>1.1399999999999999</v>
      </c>
      <c r="B441">
        <v>9.16</v>
      </c>
      <c r="C441">
        <v>19.32</v>
      </c>
      <c r="D441" s="43">
        <f t="shared" si="105"/>
        <v>3.8123122501526385E-2</v>
      </c>
      <c r="E441" s="44">
        <f>IF(OR($A441="",$B441="",$C441=""),"",A441*'MPTO_working_3-way'!$I440)</f>
        <v>1.1834603596517399</v>
      </c>
      <c r="F441" s="45">
        <f>IF(OR($A441="",$B441="",$C441=""),"",B441*'MPTO_working_3-way'!$I440)</f>
        <v>9.5092078021139823</v>
      </c>
      <c r="G441" s="46">
        <f>IF(OR($A441="",$B441="",$C441=""),"",C441*'MPTO_working_3-way'!$I440)</f>
        <v>20.056538726729489</v>
      </c>
      <c r="H441" s="44">
        <f>IF(OR($A441="",$B441="",$C441=""),"",'MPTO_working_3-way'!E440)</f>
        <v>1.1567577019184316</v>
      </c>
      <c r="I441" s="45">
        <f>IF(OR($A441="",$B441="",$C441=""),"",'MPTO_working_3-way'!F440)</f>
        <v>10.366712268851192</v>
      </c>
      <c r="J441" s="46">
        <f>IF(OR($A441="",$B441="",$C441=""),"",'MPTO_working_3-way'!G440)</f>
        <v>25.606799941512893</v>
      </c>
      <c r="K441" s="44">
        <f>IF(OR($A441="",$B441="",$C441=""),"",'OddsRatio_working_3-way'!H440)</f>
        <v>1.1629095382084353</v>
      </c>
      <c r="L441" s="45">
        <f>IF(OR($A441="",$B441="",$C441=""),"",'OddsRatio_working_3-way'!I440)</f>
        <v>10.495298798434508</v>
      </c>
      <c r="M441" s="46">
        <f>IF(OR($A441="",$B441="",$C441=""),"",'OddsRatio_working_3-way'!J440)</f>
        <v>22.317876714132382</v>
      </c>
      <c r="N441" s="47">
        <f t="shared" si="106"/>
        <v>84.497971718653318</v>
      </c>
      <c r="O441" s="48">
        <f t="shared" si="107"/>
        <v>10.516123117823664</v>
      </c>
      <c r="P441" s="48">
        <f t="shared" si="108"/>
        <v>4.9859051635230207</v>
      </c>
      <c r="Q441" t="s">
        <v>296</v>
      </c>
      <c r="R441" t="s">
        <v>292</v>
      </c>
      <c r="S441" t="s">
        <v>497</v>
      </c>
      <c r="T441" s="50">
        <v>100</v>
      </c>
      <c r="U441" s="50">
        <f t="shared" si="109"/>
        <v>12.280701754385953</v>
      </c>
      <c r="V441" s="50">
        <f t="shared" si="110"/>
        <v>89.082969432314414</v>
      </c>
      <c r="W441" s="50">
        <f t="shared" si="111"/>
        <v>94.824016563146984</v>
      </c>
      <c r="X441" s="50">
        <f t="shared" si="112"/>
        <v>16.093014004538592</v>
      </c>
      <c r="Y441" s="50">
        <f t="shared" si="113"/>
        <v>92.895281682467044</v>
      </c>
      <c r="Z441" s="50">
        <f t="shared" si="114"/>
        <v>98.636328813299627</v>
      </c>
      <c r="AA441" s="50">
        <f t="shared" si="115"/>
        <v>-3.8123122501526385</v>
      </c>
      <c r="AB441" s="50">
        <f t="shared" si="116"/>
        <v>-3.8123122501526296</v>
      </c>
      <c r="AC441" s="50">
        <f t="shared" si="117"/>
        <v>-3.8123122501526439</v>
      </c>
      <c r="AF441">
        <v>1.28</v>
      </c>
      <c r="AG441">
        <v>3.86</v>
      </c>
      <c r="AH441" s="57" t="s">
        <v>429</v>
      </c>
      <c r="AJ441" t="s">
        <v>312</v>
      </c>
    </row>
    <row r="442" spans="1:36" ht="15" x14ac:dyDescent="0.25">
      <c r="A442">
        <v>4.33</v>
      </c>
      <c r="B442">
        <v>3.68</v>
      </c>
      <c r="C442">
        <v>1.9</v>
      </c>
      <c r="D442" s="43">
        <f t="shared" si="105"/>
        <v>2.9001802125556697E-2</v>
      </c>
      <c r="E442" s="44">
        <f>IF(OR($A442="",$B442="",$C442=""),"",A442*'MPTO_working_3-way'!$I441)</f>
        <v>4.4555778032036608</v>
      </c>
      <c r="F442" s="45">
        <f>IF(OR($A442="",$B442="",$C442=""),"",B442*'MPTO_working_3-way'!$I441)</f>
        <v>3.7867266318220487</v>
      </c>
      <c r="G442" s="46">
        <f>IF(OR($A442="",$B442="",$C442=""),"",C442*'MPTO_working_3-way'!$I441)</f>
        <v>1.9551034240385576</v>
      </c>
      <c r="H442" s="44">
        <f>IF(OR($A442="",$B442="",$C442=""),"",'MPTO_working_3-way'!E441)</f>
        <v>4.5191691097006847</v>
      </c>
      <c r="I442" s="45">
        <f>IF(OR($A442="",$B442="",$C442=""),"",'MPTO_working_3-way'!F441)</f>
        <v>3.8157472852115863</v>
      </c>
      <c r="J442" s="46">
        <f>IF(OR($A442="",$B442="",$C442=""),"",'MPTO_working_3-way'!G441)</f>
        <v>1.9355518446820423</v>
      </c>
      <c r="K442" s="44">
        <f>IF(OR($A442="",$B442="",$C442=""),"",'OddsRatio_working_3-way'!H441)</f>
        <v>4.4892800561082646</v>
      </c>
      <c r="L442" s="45">
        <f>IF(OR($A442="",$B442="",$C442=""),"",'OddsRatio_working_3-way'!I441)</f>
        <v>3.8081893544655103</v>
      </c>
      <c r="M442" s="46">
        <f>IF(OR($A442="",$B442="",$C442=""),"",'OddsRatio_working_3-way'!J441)</f>
        <v>1.9430486638130444</v>
      </c>
      <c r="N442" s="47">
        <f t="shared" si="106"/>
        <v>22.443778207194082</v>
      </c>
      <c r="O442" s="48">
        <f t="shared" si="107"/>
        <v>26.408032510095207</v>
      </c>
      <c r="P442" s="48">
        <f t="shared" si="108"/>
        <v>51.148189282710732</v>
      </c>
      <c r="Q442" t="s">
        <v>174</v>
      </c>
      <c r="R442" t="s">
        <v>175</v>
      </c>
      <c r="S442" t="s">
        <v>497</v>
      </c>
      <c r="T442" s="50">
        <v>100</v>
      </c>
      <c r="U442" s="50">
        <f t="shared" si="109"/>
        <v>76.905311778290994</v>
      </c>
      <c r="V442" s="50">
        <f t="shared" si="110"/>
        <v>72.826086956521735</v>
      </c>
      <c r="W442" s="50">
        <f t="shared" si="111"/>
        <v>47.368421052631575</v>
      </c>
      <c r="X442" s="50">
        <f t="shared" si="112"/>
        <v>79.805491990846676</v>
      </c>
      <c r="Y442" s="50">
        <f t="shared" si="113"/>
        <v>75.726267169077417</v>
      </c>
      <c r="Z442" s="50">
        <f t="shared" si="114"/>
        <v>50.268601265187264</v>
      </c>
      <c r="AA442" s="50">
        <f t="shared" si="115"/>
        <v>-2.9001802125556821</v>
      </c>
      <c r="AB442" s="50">
        <f t="shared" si="116"/>
        <v>-2.9001802125556821</v>
      </c>
      <c r="AC442" s="50">
        <f t="shared" si="117"/>
        <v>-2.9001802125556893</v>
      </c>
      <c r="AF442">
        <v>1.85</v>
      </c>
      <c r="AG442">
        <v>2.04</v>
      </c>
      <c r="AH442" s="57" t="s">
        <v>423</v>
      </c>
      <c r="AJ442" t="s">
        <v>313</v>
      </c>
    </row>
    <row r="443" spans="1:36" ht="15" x14ac:dyDescent="0.25">
      <c r="A443">
        <v>1.97</v>
      </c>
      <c r="B443">
        <v>3.78</v>
      </c>
      <c r="C443">
        <v>3.9</v>
      </c>
      <c r="D443" s="43">
        <f t="shared" si="105"/>
        <v>2.8574734158490545E-2</v>
      </c>
      <c r="E443" s="44">
        <f>IF(OR($A443="",$B443="",$C443=""),"",A443*'MPTO_working_3-way'!$I442)</f>
        <v>2.0262922262922265</v>
      </c>
      <c r="F443" s="45">
        <f>IF(OR($A443="",$B443="",$C443=""),"",B443*'MPTO_working_3-way'!$I442)</f>
        <v>3.888012495119094</v>
      </c>
      <c r="G443" s="46">
        <f>IF(OR($A443="",$B443="",$C443=""),"",C443*'MPTO_working_3-way'!$I442)</f>
        <v>4.0114414632181132</v>
      </c>
      <c r="H443" s="44">
        <f>IF(OR($A443="",$B443="",$C443=""),"",'MPTO_working_3-way'!E442)</f>
        <v>2.0076721109296818</v>
      </c>
      <c r="I443" s="45">
        <f>IF(OR($A443="",$B443="",$C443=""),"",'MPTO_working_3-way'!F442)</f>
        <v>3.9211787674950518</v>
      </c>
      <c r="J443" s="46">
        <f>IF(OR($A443="",$B443="",$C443=""),"",'MPTO_working_3-way'!G442)</f>
        <v>4.0504631812083156</v>
      </c>
      <c r="K443" s="44">
        <f>IF(OR($A443="",$B443="",$C443=""),"",'OddsRatio_working_3-way'!H442)</f>
        <v>2.0149349274753656</v>
      </c>
      <c r="L443" s="45">
        <f>IF(OR($A443="",$B443="",$C443=""),"",'OddsRatio_working_3-way'!I442)</f>
        <v>3.9087825756510481</v>
      </c>
      <c r="M443" s="46">
        <f>IF(OR($A443="",$B443="",$C443=""),"",'OddsRatio_working_3-way'!J442)</f>
        <v>4.0343415357510928</v>
      </c>
      <c r="N443" s="47">
        <f t="shared" si="106"/>
        <v>49.351223235447712</v>
      </c>
      <c r="O443" s="48">
        <f t="shared" si="107"/>
        <v>25.720081950749208</v>
      </c>
      <c r="P443" s="48">
        <f t="shared" si="108"/>
        <v>24.928694813803077</v>
      </c>
      <c r="Q443" t="s">
        <v>375</v>
      </c>
      <c r="R443" t="s">
        <v>399</v>
      </c>
      <c r="S443" t="s">
        <v>497</v>
      </c>
      <c r="T443" s="50">
        <v>100</v>
      </c>
      <c r="U443" s="50">
        <f t="shared" si="109"/>
        <v>49.238578680203041</v>
      </c>
      <c r="V443" s="50">
        <f t="shared" si="110"/>
        <v>73.544973544973558</v>
      </c>
      <c r="W443" s="50">
        <f t="shared" si="111"/>
        <v>74.358974358974365</v>
      </c>
      <c r="X443" s="50">
        <f t="shared" si="112"/>
        <v>52.096052096052105</v>
      </c>
      <c r="Y443" s="50">
        <f t="shared" si="113"/>
        <v>76.402446960822587</v>
      </c>
      <c r="Z443" s="50">
        <f t="shared" si="114"/>
        <v>77.216447774823422</v>
      </c>
      <c r="AA443" s="50">
        <f t="shared" si="115"/>
        <v>-2.8574734158490642</v>
      </c>
      <c r="AB443" s="50">
        <f t="shared" si="116"/>
        <v>-2.8574734158490287</v>
      </c>
      <c r="AC443" s="50">
        <f t="shared" si="117"/>
        <v>-2.8574734158490571</v>
      </c>
      <c r="AF443">
        <v>2.04</v>
      </c>
      <c r="AG443">
        <v>1.85</v>
      </c>
      <c r="AH443" s="57" t="s">
        <v>433</v>
      </c>
      <c r="AJ443" t="s">
        <v>313</v>
      </c>
    </row>
    <row r="444" spans="1:36" ht="15" x14ac:dyDescent="0.25">
      <c r="A444">
        <v>3.32</v>
      </c>
      <c r="B444">
        <v>3.38</v>
      </c>
      <c r="C444">
        <v>2.3199999999999998</v>
      </c>
      <c r="D444" s="43">
        <f t="shared" si="105"/>
        <v>2.8097290201409608E-2</v>
      </c>
      <c r="E444" s="44">
        <f>IF(OR($A444="",$B444="",$C444=""),"",A444*'MPTO_working_3-way'!$I443)</f>
        <v>3.4132830034686799</v>
      </c>
      <c r="F444" s="45">
        <f>IF(OR($A444="",$B444="",$C444=""),"",B444*'MPTO_working_3-way'!$I443)</f>
        <v>3.4749688408807642</v>
      </c>
      <c r="G444" s="46">
        <f>IF(OR($A444="",$B444="",$C444=""),"",C444*'MPTO_working_3-way'!$I443)</f>
        <v>2.38518571326727</v>
      </c>
      <c r="H444" s="44">
        <f>IF(OR($A444="",$B444="",$C444=""),"",'MPTO_working_3-way'!E443)</f>
        <v>3.4265461728422792</v>
      </c>
      <c r="I444" s="45">
        <f>IF(OR($A444="",$B444="",$C444=""),"",'MPTO_working_3-way'!F443)</f>
        <v>3.4904961236540766</v>
      </c>
      <c r="J444" s="46">
        <f>IF(OR($A444="",$B444="",$C444=""),"",'MPTO_working_3-way'!G443)</f>
        <v>2.3715299572663686</v>
      </c>
      <c r="K444" s="44">
        <f>IF(OR($A444="",$B444="",$C444=""),"",'OddsRatio_working_3-way'!H443)</f>
        <v>3.4209502801751857</v>
      </c>
      <c r="L444" s="45">
        <f>IF(OR($A444="",$B444="",$C444=""),"",'OddsRatio_working_3-way'!I443)</f>
        <v>3.4835610632831644</v>
      </c>
      <c r="M444" s="46">
        <f>IF(OR($A444="",$B444="",$C444=""),"",'OddsRatio_working_3-way'!J443)</f>
        <v>2.3774372283755372</v>
      </c>
      <c r="N444" s="47">
        <f t="shared" si="106"/>
        <v>29.297306991063156</v>
      </c>
      <c r="O444" s="48">
        <f t="shared" si="107"/>
        <v>28.777236452760263</v>
      </c>
      <c r="P444" s="48">
        <f t="shared" si="108"/>
        <v>41.925456556176584</v>
      </c>
      <c r="Q444" t="s">
        <v>146</v>
      </c>
      <c r="R444" t="s">
        <v>106</v>
      </c>
      <c r="S444" t="s">
        <v>497</v>
      </c>
      <c r="T444" s="50">
        <v>100</v>
      </c>
      <c r="U444" s="50">
        <f t="shared" si="109"/>
        <v>69.879518072289159</v>
      </c>
      <c r="V444" s="50">
        <f t="shared" si="110"/>
        <v>70.414201183431956</v>
      </c>
      <c r="W444" s="50">
        <f t="shared" si="111"/>
        <v>56.896551724137922</v>
      </c>
      <c r="X444" s="50">
        <f t="shared" si="112"/>
        <v>72.689247092430122</v>
      </c>
      <c r="Y444" s="50">
        <f t="shared" si="113"/>
        <v>73.22393020357292</v>
      </c>
      <c r="Z444" s="50">
        <f t="shared" si="114"/>
        <v>59.706280744278892</v>
      </c>
      <c r="AA444" s="50">
        <f t="shared" si="115"/>
        <v>-2.8097290201409635</v>
      </c>
      <c r="AB444" s="50">
        <f t="shared" si="116"/>
        <v>-2.8097290201409635</v>
      </c>
      <c r="AC444" s="50">
        <f t="shared" si="117"/>
        <v>-2.8097290201409706</v>
      </c>
      <c r="AF444">
        <v>2.29</v>
      </c>
      <c r="AG444">
        <v>1.67</v>
      </c>
      <c r="AH444" s="57" t="s">
        <v>434</v>
      </c>
      <c r="AJ444" t="s">
        <v>313</v>
      </c>
    </row>
    <row r="445" spans="1:36" ht="15" x14ac:dyDescent="0.25">
      <c r="A445">
        <v>1.76</v>
      </c>
      <c r="B445">
        <v>3.73</v>
      </c>
      <c r="C445">
        <v>4.97</v>
      </c>
      <c r="D445" s="43">
        <f t="shared" si="105"/>
        <v>3.7485576387891184E-2</v>
      </c>
      <c r="E445" s="44">
        <f>IF(OR($A445="",$B445="",$C445=""),"",A445*'MPTO_working_3-way'!$I444)</f>
        <v>1.8259746144426885</v>
      </c>
      <c r="F445" s="45">
        <f>IF(OR($A445="",$B445="",$C445=""),"",B445*'MPTO_working_3-way'!$I444)</f>
        <v>3.8698211999268342</v>
      </c>
      <c r="G445" s="46">
        <f>IF(OR($A445="",$B445="",$C445=""),"",C445*'MPTO_working_3-way'!$I444)</f>
        <v>5.1563033146478192</v>
      </c>
      <c r="H445" s="44">
        <f>IF(OR($A445="",$B445="",$C445=""),"",'MPTO_working_3-way'!E444)</f>
        <v>1.7995754317568988</v>
      </c>
      <c r="I445" s="45">
        <f>IF(OR($A445="",$B445="",$C445=""),"",'MPTO_working_3-way'!F444)</f>
        <v>3.912342822663307</v>
      </c>
      <c r="J445" s="46">
        <f>IF(OR($A445="",$B445="",$C445=""),"",'MPTO_working_3-way'!G444)</f>
        <v>5.2990786382981314</v>
      </c>
      <c r="K445" s="44">
        <f>IF(OR($A445="",$B445="",$C445=""),"",'OddsRatio_working_3-way'!H444)</f>
        <v>1.8092178520556366</v>
      </c>
      <c r="L445" s="45">
        <f>IF(OR($A445="",$B445="",$C445=""),"",'OddsRatio_working_3-way'!I444)</f>
        <v>3.906795705410377</v>
      </c>
      <c r="M445" s="46">
        <f>IF(OR($A445="",$B445="",$C445=""),"",'OddsRatio_working_3-way'!J444)</f>
        <v>5.227098516659046</v>
      </c>
      <c r="N445" s="47">
        <f t="shared" ref="N445:N505" si="118">(1/E445)* 100</f>
        <v>54.765273957831731</v>
      </c>
      <c r="O445" s="48">
        <f t="shared" ref="O445:O505" si="119">(1/F445)* 100</f>
        <v>25.840987175813364</v>
      </c>
      <c r="P445" s="48">
        <f t="shared" ref="P445:P505" si="120">(1/G445)* 100</f>
        <v>19.393738866354898</v>
      </c>
      <c r="Q445" t="s">
        <v>303</v>
      </c>
      <c r="R445" t="s">
        <v>304</v>
      </c>
      <c r="S445" t="s">
        <v>497</v>
      </c>
      <c r="T445" s="50">
        <v>100</v>
      </c>
      <c r="U445" s="50">
        <f t="shared" ref="U445:U505" si="121">(1/A445)*((T445*A445)-T445)</f>
        <v>43.181818181818187</v>
      </c>
      <c r="V445" s="50">
        <f t="shared" ref="V445:V505" si="122">(1/B445)*((T445*B445)-T445)</f>
        <v>73.190348525469176</v>
      </c>
      <c r="W445" s="50">
        <f t="shared" ref="W445:W505" si="123">(1/C445)*((T445*C445)-T445)</f>
        <v>79.879275653923543</v>
      </c>
      <c r="X445" s="50">
        <f t="shared" ref="X445:X505" si="124">((1/B445)+(1/C445))*T445</f>
        <v>46.930375820607296</v>
      </c>
      <c r="Y445" s="50">
        <f t="shared" ref="Y445:Y505" si="125">((1/A445)+(1/C445))*T445</f>
        <v>76.938906164258285</v>
      </c>
      <c r="Z445" s="50">
        <f t="shared" ref="Z445:Z505" si="126">((1/A445)+(1/B445))*T445</f>
        <v>83.627833292712666</v>
      </c>
      <c r="AA445" s="50">
        <f t="shared" ref="AA445:AA505" si="127">U445-X445</f>
        <v>-3.7485576387891086</v>
      </c>
      <c r="AB445" s="50">
        <f t="shared" ref="AB445:AB505" si="128">V445-Y445</f>
        <v>-3.7485576387891086</v>
      </c>
      <c r="AC445" s="50">
        <f t="shared" ref="AC445:AC505" si="129">W445-Z445</f>
        <v>-3.7485576387891228</v>
      </c>
      <c r="AF445">
        <v>2.09</v>
      </c>
      <c r="AG445">
        <v>1.78</v>
      </c>
      <c r="AH445" s="57" t="s">
        <v>419</v>
      </c>
      <c r="AJ445" t="s">
        <v>314</v>
      </c>
    </row>
    <row r="446" spans="1:36" ht="15" x14ac:dyDescent="0.25">
      <c r="A446">
        <v>3.5</v>
      </c>
      <c r="B446">
        <v>3.47</v>
      </c>
      <c r="C446">
        <v>2.2000000000000002</v>
      </c>
      <c r="D446" s="43">
        <f t="shared" si="105"/>
        <v>2.8444178300086165E-2</v>
      </c>
      <c r="E446" s="44">
        <f>IF(OR($A446="",$B446="",$C446=""),"",A446*'MPTO_working_3-way'!$I445)</f>
        <v>3.5995546240503016</v>
      </c>
      <c r="F446" s="45">
        <f>IF(OR($A446="",$B446="",$C446=""),"",B446*'MPTO_working_3-way'!$I445)</f>
        <v>3.5687012987012992</v>
      </c>
      <c r="G446" s="46">
        <f>IF(OR($A446="",$B446="",$C446=""),"",C446*'MPTO_working_3-way'!$I445)</f>
        <v>2.2625771922601898</v>
      </c>
      <c r="H446" s="44">
        <f>IF(OR($A446="",$B446="",$C446=""),"",'MPTO_working_3-way'!E445)</f>
        <v>3.6201336825941652</v>
      </c>
      <c r="I446" s="45">
        <f>IF(OR($A446="",$B446="",$C446=""),"",'MPTO_working_3-way'!F445)</f>
        <v>3.5880483437779769</v>
      </c>
      <c r="J446" s="46">
        <f>IF(OR($A446="",$B446="",$C446=""),"",'MPTO_working_3-way'!G445)</f>
        <v>2.2468675543097412</v>
      </c>
      <c r="K446" s="44">
        <f>IF(OR($A446="",$B446="",$C446=""),"",'OddsRatio_working_3-way'!H445)</f>
        <v>3.611340700225254</v>
      </c>
      <c r="L446" s="45">
        <f>IF(OR($A446="",$B446="",$C446=""),"",'OddsRatio_working_3-way'!I445)</f>
        <v>3.5800046118225501</v>
      </c>
      <c r="M446" s="46">
        <f>IF(OR($A446="",$B446="",$C446=""),"",'OddsRatio_working_3-way'!J445)</f>
        <v>2.2534435361081222</v>
      </c>
      <c r="N446" s="47">
        <f t="shared" si="118"/>
        <v>27.781214745805887</v>
      </c>
      <c r="O446" s="48">
        <f t="shared" si="119"/>
        <v>28.021398158593829</v>
      </c>
      <c r="P446" s="48">
        <f t="shared" si="120"/>
        <v>44.197387095600263</v>
      </c>
      <c r="Q446" t="s">
        <v>268</v>
      </c>
      <c r="R446" t="s">
        <v>272</v>
      </c>
      <c r="S446" t="s">
        <v>497</v>
      </c>
      <c r="T446" s="50">
        <v>100</v>
      </c>
      <c r="U446" s="50">
        <f t="shared" si="121"/>
        <v>71.428571428571431</v>
      </c>
      <c r="V446" s="50">
        <f t="shared" si="122"/>
        <v>71.181556195965413</v>
      </c>
      <c r="W446" s="50">
        <f t="shared" si="123"/>
        <v>54.545454545454554</v>
      </c>
      <c r="X446" s="50">
        <f t="shared" si="124"/>
        <v>74.27298925858004</v>
      </c>
      <c r="Y446" s="50">
        <f t="shared" si="125"/>
        <v>74.025974025974023</v>
      </c>
      <c r="Z446" s="50">
        <f t="shared" si="126"/>
        <v>57.389872375463156</v>
      </c>
      <c r="AA446" s="50">
        <f t="shared" si="127"/>
        <v>-2.8444178300086094</v>
      </c>
      <c r="AB446" s="50">
        <f t="shared" si="128"/>
        <v>-2.8444178300086094</v>
      </c>
      <c r="AC446" s="50">
        <f t="shared" si="129"/>
        <v>-2.8444178300086023</v>
      </c>
      <c r="AF446">
        <v>2.2799999999999998</v>
      </c>
      <c r="AG446">
        <v>1.68</v>
      </c>
      <c r="AH446" s="57" t="s">
        <v>419</v>
      </c>
      <c r="AJ446" t="s">
        <v>314</v>
      </c>
    </row>
    <row r="447" spans="1:36" ht="15" x14ac:dyDescent="0.25">
      <c r="A447">
        <v>2</v>
      </c>
      <c r="B447">
        <v>3.41</v>
      </c>
      <c r="C447">
        <v>4.25</v>
      </c>
      <c r="D447" s="43">
        <f t="shared" si="105"/>
        <v>2.8549249611868222E-2</v>
      </c>
      <c r="E447" s="44">
        <f>IF(OR($A447="",$B447="",$C447=""),"",A447*'MPTO_working_3-way'!$I446)</f>
        <v>2.0570984992237364</v>
      </c>
      <c r="F447" s="45">
        <f>IF(OR($A447="",$B447="",$C447=""),"",B447*'MPTO_working_3-way'!$I446)</f>
        <v>3.5073529411764706</v>
      </c>
      <c r="G447" s="46">
        <f>IF(OR($A447="",$B447="",$C447=""),"",C447*'MPTO_working_3-way'!$I446)</f>
        <v>4.3713343108504397</v>
      </c>
      <c r="H447" s="44">
        <f>IF(OR($A447="",$B447="",$C447=""),"",'MPTO_working_3-way'!E446)</f>
        <v>2.0388042203985934</v>
      </c>
      <c r="I447" s="45">
        <f>IF(OR($A447="",$B447="",$C447=""),"",'MPTO_working_3-way'!F446)</f>
        <v>3.524369237004763</v>
      </c>
      <c r="J447" s="46">
        <f>IF(OR($A447="",$B447="",$C447=""),"",'MPTO_working_3-way'!G446)</f>
        <v>4.4291353622819312</v>
      </c>
      <c r="K447" s="44">
        <f>IF(OR($A447="",$B447="",$C447=""),"",'OddsRatio_working_3-way'!H446)</f>
        <v>2.0461307935595681</v>
      </c>
      <c r="L447" s="45">
        <f>IF(OR($A447="",$B447="",$C447=""),"",'OddsRatio_working_3-way'!I446)</f>
        <v>3.52117521247856</v>
      </c>
      <c r="M447" s="46">
        <f>IF(OR($A447="",$B447="",$C447=""),"",'OddsRatio_working_3-way'!J446)</f>
        <v>4.3999250790685975</v>
      </c>
      <c r="N447" s="47">
        <f t="shared" si="118"/>
        <v>48.612159329140461</v>
      </c>
      <c r="O447" s="48">
        <f t="shared" si="119"/>
        <v>28.511530398322854</v>
      </c>
      <c r="P447" s="48">
        <f t="shared" si="120"/>
        <v>22.876310272536688</v>
      </c>
      <c r="Q447" t="s">
        <v>271</v>
      </c>
      <c r="R447" t="s">
        <v>298</v>
      </c>
      <c r="S447" t="s">
        <v>497</v>
      </c>
      <c r="T447" s="50">
        <v>100</v>
      </c>
      <c r="U447" s="50">
        <f t="shared" si="121"/>
        <v>50</v>
      </c>
      <c r="V447" s="50">
        <f t="shared" si="122"/>
        <v>70.674486803519059</v>
      </c>
      <c r="W447" s="50">
        <f t="shared" si="123"/>
        <v>76.470588235294116</v>
      </c>
      <c r="X447" s="50">
        <f t="shared" si="124"/>
        <v>52.854924961186825</v>
      </c>
      <c r="Y447" s="50">
        <f t="shared" si="125"/>
        <v>73.529411764705884</v>
      </c>
      <c r="Z447" s="50">
        <f t="shared" si="126"/>
        <v>79.325513196480941</v>
      </c>
      <c r="AA447" s="50">
        <f t="shared" si="127"/>
        <v>-2.8549249611868248</v>
      </c>
      <c r="AB447" s="50">
        <f t="shared" si="128"/>
        <v>-2.8549249611868248</v>
      </c>
      <c r="AC447" s="50">
        <f t="shared" si="129"/>
        <v>-2.8549249611868248</v>
      </c>
      <c r="AF447">
        <v>2.0699999999999998</v>
      </c>
      <c r="AG447">
        <v>1.83</v>
      </c>
      <c r="AH447" s="57" t="s">
        <v>423</v>
      </c>
      <c r="AJ447" t="s">
        <v>314</v>
      </c>
    </row>
    <row r="448" spans="1:36" ht="15" x14ac:dyDescent="0.25">
      <c r="A448">
        <v>5.04</v>
      </c>
      <c r="B448">
        <v>3.67</v>
      </c>
      <c r="C448">
        <v>1.79</v>
      </c>
      <c r="D448" s="43">
        <f t="shared" si="105"/>
        <v>2.9551480322490775E-2</v>
      </c>
      <c r="E448" s="44">
        <f>IF(OR($A448="",$B448="",$C448=""),"",A448*'MPTO_working_3-way'!$I447)</f>
        <v>5.1889394608253534</v>
      </c>
      <c r="F448" s="45">
        <f>IF(OR($A448="",$B448="",$C448=""),"",B448*'MPTO_working_3-way'!$I447)</f>
        <v>3.7784539327835409</v>
      </c>
      <c r="G448" s="46">
        <f>IF(OR($A448="",$B448="",$C448=""),"",C448*'MPTO_working_3-way'!$I447)</f>
        <v>1.8428971497772586</v>
      </c>
      <c r="H448" s="44">
        <f>IF(OR($A448="",$B448="",$C448=""),"",'MPTO_working_3-way'!E447)</f>
        <v>5.3032897029878887</v>
      </c>
      <c r="I448" s="45">
        <f>IF(OR($A448="",$B448="",$C448=""),"",'MPTO_working_3-way'!F447)</f>
        <v>3.807651596780111</v>
      </c>
      <c r="J448" s="46">
        <f>IF(OR($A448="",$B448="",$C448=""),"",'MPTO_working_3-way'!G447)</f>
        <v>1.8221284674860045</v>
      </c>
      <c r="K448" s="44">
        <f>IF(OR($A448="",$B448="",$C448=""),"",'OddsRatio_working_3-way'!H447)</f>
        <v>5.2439938528487007</v>
      </c>
      <c r="L448" s="45">
        <f>IF(OR($A448="",$B448="",$C448=""),"",'OddsRatio_working_3-way'!I447)</f>
        <v>3.8048177195807007</v>
      </c>
      <c r="M448" s="46">
        <f>IF(OR($A448="",$B448="",$C448=""),"",'OddsRatio_working_3-way'!J447)</f>
        <v>1.8298898870669493</v>
      </c>
      <c r="N448" s="47">
        <f t="shared" si="118"/>
        <v>19.271760781748259</v>
      </c>
      <c r="O448" s="48">
        <f t="shared" si="119"/>
        <v>26.465851318804152</v>
      </c>
      <c r="P448" s="48">
        <f t="shared" si="120"/>
        <v>54.262387899447603</v>
      </c>
      <c r="Q448" t="s">
        <v>267</v>
      </c>
      <c r="R448" t="s">
        <v>299</v>
      </c>
      <c r="S448" t="s">
        <v>497</v>
      </c>
      <c r="T448" s="50">
        <v>100</v>
      </c>
      <c r="U448" s="50">
        <f t="shared" si="121"/>
        <v>80.158730158730151</v>
      </c>
      <c r="V448" s="50">
        <f t="shared" si="122"/>
        <v>72.752043596730246</v>
      </c>
      <c r="W448" s="50">
        <f t="shared" si="123"/>
        <v>44.134078212290497</v>
      </c>
      <c r="X448" s="50">
        <f t="shared" si="124"/>
        <v>83.11387819097925</v>
      </c>
      <c r="Y448" s="50">
        <f t="shared" si="125"/>
        <v>75.707191628979331</v>
      </c>
      <c r="Z448" s="50">
        <f t="shared" si="126"/>
        <v>47.089226244539596</v>
      </c>
      <c r="AA448" s="50">
        <f t="shared" si="127"/>
        <v>-2.9551480322490988</v>
      </c>
      <c r="AB448" s="50">
        <f t="shared" si="128"/>
        <v>-2.9551480322490846</v>
      </c>
      <c r="AC448" s="50">
        <f t="shared" si="129"/>
        <v>-2.9551480322490988</v>
      </c>
      <c r="AF448">
        <v>2.2000000000000002</v>
      </c>
      <c r="AG448">
        <v>1.72</v>
      </c>
      <c r="AH448" s="57" t="s">
        <v>502</v>
      </c>
      <c r="AJ448" t="s">
        <v>314</v>
      </c>
    </row>
    <row r="449" spans="1:36" ht="15" x14ac:dyDescent="0.25">
      <c r="A449">
        <v>2.31</v>
      </c>
      <c r="B449">
        <v>3.47</v>
      </c>
      <c r="C449">
        <v>3.27</v>
      </c>
      <c r="D449" s="43">
        <f t="shared" si="105"/>
        <v>2.6895268494295355E-2</v>
      </c>
      <c r="E449" s="44">
        <f>IF(OR($A449="",$B449="",$C449=""),"",A449*'MPTO_working_3-way'!$I448)</f>
        <v>2.3721280702218221</v>
      </c>
      <c r="F449" s="45">
        <f>IF(OR($A449="",$B449="",$C449=""),"",B449*'MPTO_working_3-way'!$I448)</f>
        <v>3.5633265816752049</v>
      </c>
      <c r="G449" s="46">
        <f>IF(OR($A449="",$B449="",$C449=""),"",C449*'MPTO_working_3-way'!$I448)</f>
        <v>3.357947527976346</v>
      </c>
      <c r="H449" s="44">
        <f>IF(OR($A449="",$B449="",$C449=""),"",'MPTO_working_3-way'!E448)</f>
        <v>2.3588502717758852</v>
      </c>
      <c r="I449" s="45">
        <f>IF(OR($A449="",$B449="",$C449=""),"",'MPTO_working_3-way'!F448)</f>
        <v>3.5814136993758319</v>
      </c>
      <c r="J449" s="46">
        <f>IF(OR($A449="",$B449="",$C449=""),"",'MPTO_working_3-way'!G448)</f>
        <v>3.3687579788638904</v>
      </c>
      <c r="K449" s="44">
        <f>IF(OR($A449="",$B449="",$C449=""),"",'OddsRatio_working_3-way'!H448)</f>
        <v>2.3645927016063464</v>
      </c>
      <c r="L449" s="45">
        <f>IF(OR($A449="",$B449="",$C449=""),"",'OddsRatio_working_3-way'!I448)</f>
        <v>3.5729343305096748</v>
      </c>
      <c r="M449" s="46">
        <f>IF(OR($A449="",$B449="",$C449=""),"",'OddsRatio_working_3-way'!J448)</f>
        <v>3.3645995669056536</v>
      </c>
      <c r="N449" s="47">
        <f t="shared" si="118"/>
        <v>42.156239899243218</v>
      </c>
      <c r="O449" s="48">
        <f t="shared" si="119"/>
        <v>28.063664025144618</v>
      </c>
      <c r="P449" s="48">
        <f t="shared" si="120"/>
        <v>29.780096075612178</v>
      </c>
      <c r="Q449" t="s">
        <v>270</v>
      </c>
      <c r="R449" t="s">
        <v>269</v>
      </c>
      <c r="S449" t="s">
        <v>497</v>
      </c>
      <c r="T449" s="50">
        <v>100</v>
      </c>
      <c r="U449" s="50">
        <f t="shared" si="121"/>
        <v>56.709956709956707</v>
      </c>
      <c r="V449" s="50">
        <f t="shared" si="122"/>
        <v>71.181556195965413</v>
      </c>
      <c r="W449" s="50">
        <f t="shared" si="123"/>
        <v>69.418960244648318</v>
      </c>
      <c r="X449" s="50">
        <f t="shared" si="124"/>
        <v>59.399483559386269</v>
      </c>
      <c r="Y449" s="50">
        <f t="shared" si="125"/>
        <v>73.871083045394968</v>
      </c>
      <c r="Z449" s="50">
        <f t="shared" si="126"/>
        <v>72.108487094077873</v>
      </c>
      <c r="AA449" s="50">
        <f t="shared" si="127"/>
        <v>-2.6895268494295621</v>
      </c>
      <c r="AB449" s="50">
        <f t="shared" si="128"/>
        <v>-2.689526849429555</v>
      </c>
      <c r="AC449" s="50">
        <f t="shared" si="129"/>
        <v>-2.689526849429555</v>
      </c>
      <c r="AF449">
        <v>2.36</v>
      </c>
      <c r="AG449">
        <v>1.64</v>
      </c>
      <c r="AH449" s="57" t="s">
        <v>427</v>
      </c>
      <c r="AJ449" t="s">
        <v>314</v>
      </c>
    </row>
    <row r="450" spans="1:36" ht="15" x14ac:dyDescent="0.25">
      <c r="A450">
        <v>11.11</v>
      </c>
      <c r="B450">
        <v>5.66</v>
      </c>
      <c r="C450">
        <v>1.28</v>
      </c>
      <c r="D450" s="43">
        <f t="shared" si="105"/>
        <v>4.793744612977191E-2</v>
      </c>
      <c r="E450" s="44">
        <f>IF(OR($A450="",$B450="",$C450=""),"",A450*'MPTO_working_3-way'!$I449)</f>
        <v>11.642585026501765</v>
      </c>
      <c r="F450" s="45">
        <f>IF(OR($A450="",$B450="",$C450=""),"",B450*'MPTO_working_3-way'!$I449)</f>
        <v>5.9313259450945095</v>
      </c>
      <c r="G450" s="46">
        <f>IF(OR($A450="",$B450="",$C450=""),"",C450*'MPTO_working_3-way'!$I449)</f>
        <v>1.3413599310461082</v>
      </c>
      <c r="H450" s="44">
        <f>IF(OR($A450="",$B450="",$C450=""),"",'MPTO_working_3-way'!E449)</f>
        <v>13.508064252664248</v>
      </c>
      <c r="I450" s="45">
        <f>IF(OR($A450="",$B450="",$C450=""),"",'MPTO_working_3-way'!F449)</f>
        <v>6.2228025987472186</v>
      </c>
      <c r="J450" s="46">
        <f>IF(OR($A450="",$B450="",$C450=""),"",'MPTO_working_3-way'!G449)</f>
        <v>1.3067268906351561</v>
      </c>
      <c r="K450" s="44">
        <f>IF(OR($A450="",$B450="",$C450=""),"",'OddsRatio_working_3-way'!H449)</f>
        <v>12.416452225608143</v>
      </c>
      <c r="L450" s="45">
        <f>IF(OR($A450="",$B450="",$C450=""),"",'OddsRatio_working_3-way'!I449)</f>
        <v>6.2621827271349089</v>
      </c>
      <c r="M450" s="46">
        <f>IF(OR($A450="",$B450="",$C450=""),"",'OddsRatio_working_3-way'!J449)</f>
        <v>1.3161826531325698</v>
      </c>
      <c r="N450" s="47">
        <f t="shared" si="118"/>
        <v>8.5891578006406792</v>
      </c>
      <c r="O450" s="48">
        <f t="shared" si="119"/>
        <v>16.859636601610941</v>
      </c>
      <c r="P450" s="48">
        <f t="shared" si="120"/>
        <v>74.551205597748378</v>
      </c>
      <c r="Q450" t="s">
        <v>484</v>
      </c>
      <c r="R450" t="s">
        <v>485</v>
      </c>
      <c r="S450" t="s">
        <v>497</v>
      </c>
      <c r="T450" s="50">
        <v>100</v>
      </c>
      <c r="U450" s="50">
        <f t="shared" si="121"/>
        <v>90.999099909991003</v>
      </c>
      <c r="V450" s="50">
        <f t="shared" si="122"/>
        <v>82.332155477031804</v>
      </c>
      <c r="W450" s="50">
        <f t="shared" si="123"/>
        <v>21.875</v>
      </c>
      <c r="X450" s="50">
        <f t="shared" si="124"/>
        <v>95.792844522968196</v>
      </c>
      <c r="Y450" s="50">
        <f t="shared" si="125"/>
        <v>87.125900090008997</v>
      </c>
      <c r="Z450" s="50">
        <f t="shared" si="126"/>
        <v>26.668744612977203</v>
      </c>
      <c r="AA450" s="50">
        <f t="shared" si="127"/>
        <v>-4.7937446129771928</v>
      </c>
      <c r="AB450" s="50">
        <f t="shared" si="128"/>
        <v>-4.7937446129771928</v>
      </c>
      <c r="AC450" s="50">
        <f t="shared" si="129"/>
        <v>-4.7937446129772034</v>
      </c>
      <c r="AF450">
        <v>1.56</v>
      </c>
      <c r="AG450">
        <v>2.4500000000000002</v>
      </c>
      <c r="AH450" s="57" t="s">
        <v>422</v>
      </c>
      <c r="AJ450" t="s">
        <v>500</v>
      </c>
    </row>
    <row r="451" spans="1:36" ht="15" x14ac:dyDescent="0.25">
      <c r="A451">
        <v>1.73</v>
      </c>
      <c r="B451">
        <v>3.87</v>
      </c>
      <c r="C451">
        <v>4.8600000000000003</v>
      </c>
      <c r="D451" s="43">
        <f t="shared" si="105"/>
        <v>4.219393176989028E-2</v>
      </c>
      <c r="E451" s="44">
        <f>IF(OR($A451="",$B451="",$C451=""),"",A451*'MPTO_working_3-way'!$I450)</f>
        <v>1.8029955019619102</v>
      </c>
      <c r="F451" s="45">
        <f>IF(OR($A451="",$B451="",$C451=""),"",B451*'MPTO_working_3-way'!$I450)</f>
        <v>4.0332905159494752</v>
      </c>
      <c r="G451" s="46">
        <f>IF(OR($A451="",$B451="",$C451=""),"",C451*'MPTO_working_3-way'!$I450)</f>
        <v>5.0650625084016667</v>
      </c>
      <c r="H451" s="44">
        <f>IF(OR($A451="",$B451="",$C451=""),"",'MPTO_working_3-way'!E450)</f>
        <v>1.7731438415891565</v>
      </c>
      <c r="I451" s="45">
        <f>IF(OR($A451="",$B451="",$C451=""),"",'MPTO_working_3-way'!F450)</f>
        <v>4.0927701850603802</v>
      </c>
      <c r="J451" s="46">
        <f>IF(OR($A451="",$B451="",$C451=""),"",'MPTO_working_3-way'!G450)</f>
        <v>5.2165746260257784</v>
      </c>
      <c r="K451" s="44">
        <f>IF(OR($A451="",$B451="",$C451=""),"",'OddsRatio_working_3-way'!H450)</f>
        <v>1.783788337792217</v>
      </c>
      <c r="L451" s="45">
        <f>IF(OR($A451="",$B451="",$C451=""),"",'OddsRatio_working_3-way'!I450)</f>
        <v>4.0814692184433765</v>
      </c>
      <c r="M451" s="46">
        <f>IF(OR($A451="",$B451="",$C451=""),"",'OddsRatio_working_3-way'!J450)</f>
        <v>5.1444150464081657</v>
      </c>
      <c r="N451" s="47">
        <f t="shared" si="118"/>
        <v>55.463255394251441</v>
      </c>
      <c r="O451" s="48">
        <f t="shared" si="119"/>
        <v>24.793651636189924</v>
      </c>
      <c r="P451" s="48">
        <f t="shared" si="120"/>
        <v>19.743092969558639</v>
      </c>
      <c r="Q451" t="s">
        <v>486</v>
      </c>
      <c r="R451" t="s">
        <v>487</v>
      </c>
      <c r="S451" t="s">
        <v>497</v>
      </c>
      <c r="T451" s="50">
        <v>100</v>
      </c>
      <c r="U451" s="50">
        <f t="shared" si="121"/>
        <v>42.196531791907518</v>
      </c>
      <c r="V451" s="50">
        <f t="shared" si="122"/>
        <v>74.160206718346245</v>
      </c>
      <c r="W451" s="50">
        <f t="shared" si="123"/>
        <v>79.423868312757207</v>
      </c>
      <c r="X451" s="50">
        <f t="shared" si="124"/>
        <v>46.41592496889654</v>
      </c>
      <c r="Y451" s="50">
        <f t="shared" si="125"/>
        <v>78.379599895335289</v>
      </c>
      <c r="Z451" s="50">
        <f t="shared" si="126"/>
        <v>83.643261489746237</v>
      </c>
      <c r="AA451" s="50">
        <f t="shared" si="127"/>
        <v>-4.2193931769890227</v>
      </c>
      <c r="AB451" s="50">
        <f t="shared" si="128"/>
        <v>-4.219393176989044</v>
      </c>
      <c r="AC451" s="50">
        <f t="shared" si="129"/>
        <v>-4.2193931769890298</v>
      </c>
      <c r="AF451">
        <v>1.88</v>
      </c>
      <c r="AG451">
        <v>1.98</v>
      </c>
      <c r="AH451" s="57" t="s">
        <v>433</v>
      </c>
      <c r="AJ451" t="s">
        <v>500</v>
      </c>
    </row>
    <row r="452" spans="1:36" ht="15" x14ac:dyDescent="0.25">
      <c r="A452">
        <v>2.37</v>
      </c>
      <c r="B452">
        <v>3.48</v>
      </c>
      <c r="C452">
        <v>3.04</v>
      </c>
      <c r="D452" s="43">
        <f t="shared" si="105"/>
        <v>3.8244618530175245E-2</v>
      </c>
      <c r="E452" s="44">
        <f>IF(OR($A452="",$B452="",$C452=""),"",A452*'MPTO_working_3-way'!$I451)</f>
        <v>2.4606397459165152</v>
      </c>
      <c r="F452" s="45">
        <f>IF(OR($A452="",$B452="",$C452=""),"",B452*'MPTO_working_3-way'!$I451)</f>
        <v>3.6130912724850099</v>
      </c>
      <c r="G452" s="46">
        <f>IF(OR($A452="",$B452="",$C452=""),"",C452*'MPTO_working_3-way'!$I451)</f>
        <v>3.1562636403317326</v>
      </c>
      <c r="H452" s="44">
        <f>IF(OR($A452="",$B452="",$C452=""),"",'MPTO_working_3-way'!E451)</f>
        <v>2.4438362317009839</v>
      </c>
      <c r="I452" s="45">
        <f>IF(OR($A452="",$B452="",$C452=""),"",'MPTO_working_3-way'!F451)</f>
        <v>3.6415529729993512</v>
      </c>
      <c r="J452" s="46">
        <f>IF(OR($A452="",$B452="",$C452=""),"",'MPTO_working_3-way'!G451)</f>
        <v>3.1625637237688142</v>
      </c>
      <c r="K452" s="44">
        <f>IF(OR($A452="",$B452="",$C452=""),"",'OddsRatio_working_3-way'!H451)</f>
        <v>2.4512853593893844</v>
      </c>
      <c r="L452" s="45">
        <f>IF(OR($A452="",$B452="",$C452=""),"",'OddsRatio_working_3-way'!I451)</f>
        <v>3.6271443002085197</v>
      </c>
      <c r="M452" s="46">
        <f>IF(OR($A452="",$B452="",$C452=""),"",'OddsRatio_working_3-way'!J451)</f>
        <v>3.161038053397331</v>
      </c>
      <c r="N452" s="47">
        <f t="shared" si="118"/>
        <v>40.639837735675108</v>
      </c>
      <c r="O452" s="48">
        <f t="shared" si="119"/>
        <v>27.677130871709771</v>
      </c>
      <c r="P452" s="48">
        <f t="shared" si="120"/>
        <v>31.683031392615131</v>
      </c>
      <c r="Q452" t="s">
        <v>488</v>
      </c>
      <c r="R452" t="s">
        <v>489</v>
      </c>
      <c r="S452" t="s">
        <v>497</v>
      </c>
      <c r="T452" s="50">
        <v>100</v>
      </c>
      <c r="U452" s="50">
        <f t="shared" si="121"/>
        <v>57.805907172995774</v>
      </c>
      <c r="V452" s="50">
        <f t="shared" si="122"/>
        <v>71.264367816091948</v>
      </c>
      <c r="W452" s="50">
        <f t="shared" si="123"/>
        <v>67.10526315789474</v>
      </c>
      <c r="X452" s="50">
        <f t="shared" si="124"/>
        <v>61.630369026013312</v>
      </c>
      <c r="Y452" s="50">
        <f t="shared" si="125"/>
        <v>75.088829669109487</v>
      </c>
      <c r="Z452" s="50">
        <f t="shared" si="126"/>
        <v>70.929725010912264</v>
      </c>
      <c r="AA452" s="50">
        <f t="shared" si="127"/>
        <v>-3.8244618530175387</v>
      </c>
      <c r="AB452" s="50">
        <f t="shared" si="128"/>
        <v>-3.8244618530175387</v>
      </c>
      <c r="AC452" s="50">
        <f t="shared" si="129"/>
        <v>-3.8244618530175245</v>
      </c>
      <c r="AF452">
        <v>1.93</v>
      </c>
      <c r="AG452">
        <v>1.93</v>
      </c>
      <c r="AH452" s="57" t="s">
        <v>420</v>
      </c>
      <c r="AJ452" t="s">
        <v>500</v>
      </c>
    </row>
    <row r="453" spans="1:36" ht="15" x14ac:dyDescent="0.25">
      <c r="A453">
        <v>3.56</v>
      </c>
      <c r="B453">
        <v>4.05</v>
      </c>
      <c r="C453">
        <v>1.95</v>
      </c>
      <c r="D453" s="43">
        <f t="shared" ref="D453:D516" si="130">IF(OR($A453="",$B453="",$C453=""),"",(1/A453)+(1/B453)+(1/C453)-1)</f>
        <v>4.0632969471920966E-2</v>
      </c>
      <c r="E453" s="44">
        <f>IF(OR($A453="",$B453="",$C453=""),"",A453*'MPTO_working_3-way'!$I452)</f>
        <v>3.7046533713200387</v>
      </c>
      <c r="F453" s="45">
        <f>IF(OR($A453="",$B453="",$C453=""),"",B453*'MPTO_working_3-way'!$I452)</f>
        <v>4.21456352636128</v>
      </c>
      <c r="G453" s="46">
        <f>IF(OR($A453="",$B453="",$C453=""),"",C453*'MPTO_working_3-way'!$I452)</f>
        <v>2.0292342904702458</v>
      </c>
      <c r="H453" s="44">
        <f>IF(OR($A453="",$B453="",$C453=""),"",'MPTO_working_3-way'!E452)</f>
        <v>3.7403514840288965</v>
      </c>
      <c r="I453" s="45">
        <f>IF(OR($A453="",$B453="",$C453=""),"",'MPTO_working_3-way'!F452)</f>
        <v>4.2850545631896617</v>
      </c>
      <c r="J453" s="46">
        <f>IF(OR($A453="",$B453="",$C453=""),"",'MPTO_working_3-way'!G452)</f>
        <v>2.0028994386344854</v>
      </c>
      <c r="K453" s="44">
        <f>IF(OR($A453="",$B453="",$C453=""),"",'OddsRatio_working_3-way'!H452)</f>
        <v>3.7299996820739882</v>
      </c>
      <c r="L453" s="45">
        <f>IF(OR($A453="",$B453="",$C453=""),"",'OddsRatio_working_3-way'!I452)</f>
        <v>4.252538683720962</v>
      </c>
      <c r="M453" s="46">
        <f>IF(OR($A453="",$B453="",$C453=""),"",'OddsRatio_working_3-way'!J452)</f>
        <v>2.0130858195196439</v>
      </c>
      <c r="N453" s="47">
        <f t="shared" si="118"/>
        <v>26.993078697769796</v>
      </c>
      <c r="O453" s="48">
        <f t="shared" si="119"/>
        <v>23.727249423224812</v>
      </c>
      <c r="P453" s="48">
        <f t="shared" si="120"/>
        <v>49.279671879005377</v>
      </c>
      <c r="Q453" t="s">
        <v>490</v>
      </c>
      <c r="R453" t="s">
        <v>491</v>
      </c>
      <c r="S453" t="s">
        <v>497</v>
      </c>
      <c r="T453" s="50">
        <v>100</v>
      </c>
      <c r="U453" s="50">
        <f t="shared" si="121"/>
        <v>71.910112359550567</v>
      </c>
      <c r="V453" s="50">
        <f t="shared" si="122"/>
        <v>75.308641975308646</v>
      </c>
      <c r="W453" s="50">
        <f t="shared" si="123"/>
        <v>48.717948717948723</v>
      </c>
      <c r="X453" s="50">
        <f t="shared" si="124"/>
        <v>75.973409306742639</v>
      </c>
      <c r="Y453" s="50">
        <f t="shared" si="125"/>
        <v>79.371938922500732</v>
      </c>
      <c r="Z453" s="50">
        <f t="shared" si="126"/>
        <v>52.781245665140794</v>
      </c>
      <c r="AA453" s="50">
        <f t="shared" si="127"/>
        <v>-4.0632969471920717</v>
      </c>
      <c r="AB453" s="50">
        <f t="shared" si="128"/>
        <v>-4.0632969471920859</v>
      </c>
      <c r="AC453" s="50">
        <f t="shared" si="129"/>
        <v>-4.0632969471920717</v>
      </c>
      <c r="AF453">
        <v>1.83</v>
      </c>
      <c r="AG453">
        <v>2.04</v>
      </c>
      <c r="AH453" s="57" t="s">
        <v>433</v>
      </c>
      <c r="AJ453" t="s">
        <v>500</v>
      </c>
    </row>
    <row r="454" spans="1:36" ht="15" x14ac:dyDescent="0.25">
      <c r="A454">
        <v>2.02</v>
      </c>
      <c r="B454">
        <v>3.35</v>
      </c>
      <c r="C454">
        <v>4.0599999999999996</v>
      </c>
      <c r="D454" s="43">
        <f t="shared" si="130"/>
        <v>3.9862386356273927E-2</v>
      </c>
      <c r="E454" s="44">
        <f>IF(OR($A454="",$B454="",$C454=""),"",A454*'MPTO_working_3-way'!$I453)</f>
        <v>2.1005220204396733</v>
      </c>
      <c r="F454" s="45">
        <f>IF(OR($A454="",$B454="",$C454=""),"",B454*'MPTO_working_3-way'!$I453)</f>
        <v>3.4835389942935175</v>
      </c>
      <c r="G454" s="46">
        <f>IF(OR($A454="",$B454="",$C454=""),"",C454*'MPTO_working_3-way'!$I453)</f>
        <v>4.2218412886064716</v>
      </c>
      <c r="H454" s="44">
        <f>IF(OR($A454="",$B454="",$C454=""),"",'MPTO_working_3-way'!E453)</f>
        <v>2.0757135496232229</v>
      </c>
      <c r="I454" s="45">
        <f>IF(OR($A454="",$B454="",$C454=""),"",'MPTO_working_3-way'!F453)</f>
        <v>3.5060654863236231</v>
      </c>
      <c r="J454" s="46">
        <f>IF(OR($A454="",$B454="",$C454=""),"",'MPTO_working_3-way'!G453)</f>
        <v>4.291514759588499</v>
      </c>
      <c r="K454" s="44">
        <f>IF(OR($A454="",$B454="",$C454=""),"",'OddsRatio_working_3-way'!H453)</f>
        <v>2.085630947411631</v>
      </c>
      <c r="L454" s="45">
        <f>IF(OR($A454="",$B454="",$C454=""),"",'OddsRatio_working_3-way'!I453)</f>
        <v>3.5012085553111105</v>
      </c>
      <c r="M454" s="46">
        <f>IF(OR($A454="",$B454="",$C454=""),"",'OddsRatio_working_3-way'!J453)</f>
        <v>4.2568928422348922</v>
      </c>
      <c r="N454" s="47">
        <f t="shared" si="118"/>
        <v>47.607213362642291</v>
      </c>
      <c r="O454" s="48">
        <f t="shared" si="119"/>
        <v>28.706439102249981</v>
      </c>
      <c r="P454" s="48">
        <f t="shared" si="120"/>
        <v>23.686347535107743</v>
      </c>
      <c r="Q454" t="s">
        <v>169</v>
      </c>
      <c r="R454" t="s">
        <v>130</v>
      </c>
      <c r="S454" t="s">
        <v>497</v>
      </c>
      <c r="T454" s="50">
        <v>100</v>
      </c>
      <c r="U454" s="50">
        <f t="shared" si="121"/>
        <v>50.495049504950494</v>
      </c>
      <c r="V454" s="50">
        <f t="shared" si="122"/>
        <v>70.149253731343279</v>
      </c>
      <c r="W454" s="50">
        <f t="shared" si="123"/>
        <v>75.369458128078819</v>
      </c>
      <c r="X454" s="50">
        <f t="shared" si="124"/>
        <v>54.481288140577902</v>
      </c>
      <c r="Y454" s="50">
        <f t="shared" si="125"/>
        <v>74.135492366970695</v>
      </c>
      <c r="Z454" s="50">
        <f t="shared" si="126"/>
        <v>79.35569676370622</v>
      </c>
      <c r="AA454" s="50">
        <f t="shared" si="127"/>
        <v>-3.9862386356274087</v>
      </c>
      <c r="AB454" s="50">
        <f t="shared" si="128"/>
        <v>-3.9862386356274158</v>
      </c>
      <c r="AC454" s="50">
        <f t="shared" si="129"/>
        <v>-3.9862386356274015</v>
      </c>
      <c r="AF454">
        <v>2.09</v>
      </c>
      <c r="AG454">
        <v>1.77</v>
      </c>
      <c r="AH454" s="57" t="s">
        <v>418</v>
      </c>
      <c r="AJ454" t="s">
        <v>316</v>
      </c>
    </row>
    <row r="455" spans="1:36" ht="15" x14ac:dyDescent="0.25">
      <c r="A455">
        <v>1.92</v>
      </c>
      <c r="B455">
        <v>3.7</v>
      </c>
      <c r="C455">
        <v>4.0199999999999996</v>
      </c>
      <c r="D455" s="43">
        <f t="shared" si="130"/>
        <v>3.985982250907627E-2</v>
      </c>
      <c r="E455" s="44">
        <f>IF(OR($A455="",$B455="",$C455=""),"",A455*'MPTO_working_3-way'!$I454)</f>
        <v>1.9965308592174265</v>
      </c>
      <c r="F455" s="45">
        <f>IF(OR($A455="",$B455="",$C455=""),"",B455*'MPTO_working_3-way'!$I454)</f>
        <v>3.8474813432835826</v>
      </c>
      <c r="G455" s="46">
        <f>IF(OR($A455="",$B455="",$C455=""),"",C455*'MPTO_working_3-way'!$I454)</f>
        <v>4.1802364864864865</v>
      </c>
      <c r="H455" s="44">
        <f>IF(OR($A455="",$B455="",$C455=""),"",'MPTO_working_3-way'!E454)</f>
        <v>1.9702619465509819</v>
      </c>
      <c r="I455" s="45">
        <f>IF(OR($A455="",$B455="",$C455=""),"",'MPTO_working_3-way'!F454)</f>
        <v>3.8912979495732367</v>
      </c>
      <c r="J455" s="46">
        <f>IF(OR($A455="",$B455="",$C455=""),"",'MPTO_working_3-way'!G454)</f>
        <v>4.2468325065134369</v>
      </c>
      <c r="K455" s="44">
        <f>IF(OR($A455="",$B455="",$C455=""),"",'OddsRatio_working_3-way'!H454)</f>
        <v>1.9802843045673817</v>
      </c>
      <c r="L455" s="45">
        <f>IF(OR($A455="",$B455="",$C455=""),"",'OddsRatio_working_3-way'!I454)</f>
        <v>3.8769213286216657</v>
      </c>
      <c r="M455" s="46">
        <f>IF(OR($A455="",$B455="",$C455=""),"",'OddsRatio_working_3-way'!J454)</f>
        <v>4.2178897823842325</v>
      </c>
      <c r="N455" s="47">
        <f t="shared" si="118"/>
        <v>50.086879217682942</v>
      </c>
      <c r="O455" s="48">
        <f t="shared" si="119"/>
        <v>25.991029215662504</v>
      </c>
      <c r="P455" s="48">
        <f t="shared" si="120"/>
        <v>23.922091566654544</v>
      </c>
      <c r="Q455" t="s">
        <v>66</v>
      </c>
      <c r="R455" t="s">
        <v>124</v>
      </c>
      <c r="S455" t="s">
        <v>497</v>
      </c>
      <c r="T455" s="50">
        <v>100</v>
      </c>
      <c r="U455" s="50">
        <f t="shared" si="121"/>
        <v>47.916666666666671</v>
      </c>
      <c r="V455" s="50">
        <f t="shared" si="122"/>
        <v>72.972972972972968</v>
      </c>
      <c r="W455" s="50">
        <f t="shared" si="123"/>
        <v>75.124378109452735</v>
      </c>
      <c r="X455" s="50">
        <f t="shared" si="124"/>
        <v>51.90264891757429</v>
      </c>
      <c r="Y455" s="50">
        <f t="shared" si="125"/>
        <v>76.958955223880608</v>
      </c>
      <c r="Z455" s="50">
        <f t="shared" si="126"/>
        <v>79.11036036036036</v>
      </c>
      <c r="AA455" s="50">
        <f t="shared" si="127"/>
        <v>-3.9859822509076182</v>
      </c>
      <c r="AB455" s="50">
        <f t="shared" si="128"/>
        <v>-3.9859822509076395</v>
      </c>
      <c r="AC455" s="50">
        <f t="shared" si="129"/>
        <v>-3.9859822509076253</v>
      </c>
      <c r="AF455">
        <v>1.76</v>
      </c>
      <c r="AG455">
        <v>2.11</v>
      </c>
      <c r="AH455" s="57" t="s">
        <v>421</v>
      </c>
      <c r="AJ455" t="s">
        <v>316</v>
      </c>
    </row>
    <row r="456" spans="1:36" ht="15" x14ac:dyDescent="0.25">
      <c r="A456">
        <v>1.74</v>
      </c>
      <c r="B456">
        <v>3.91</v>
      </c>
      <c r="C456">
        <v>4.78</v>
      </c>
      <c r="D456" s="43">
        <f t="shared" si="130"/>
        <v>3.9672140301987735E-2</v>
      </c>
      <c r="E456" s="44">
        <f>IF(OR($A456="",$B456="",$C456=""),"",A456*'MPTO_working_3-way'!$I455)</f>
        <v>1.8090295241254586</v>
      </c>
      <c r="F456" s="45">
        <f>IF(OR($A456="",$B456="",$C456=""),"",B456*'MPTO_working_3-way'!$I455)</f>
        <v>4.0651180685807722</v>
      </c>
      <c r="G456" s="46">
        <f>IF(OR($A456="",$B456="",$C456=""),"",C456*'MPTO_working_3-way'!$I455)</f>
        <v>4.9696328306435014</v>
      </c>
      <c r="H456" s="44">
        <f>IF(OR($A456="",$B456="",$C456=""),"",'MPTO_working_3-way'!E455)</f>
        <v>1.7809800688771724</v>
      </c>
      <c r="I456" s="45">
        <f>IF(OR($A456="",$B456="",$C456=""),"",'MPTO_working_3-way'!F455)</f>
        <v>4.1231939612159048</v>
      </c>
      <c r="J456" s="46">
        <f>IF(OR($A456="",$B456="",$C456=""),"",'MPTO_working_3-way'!G455)</f>
        <v>5.102536122809707</v>
      </c>
      <c r="K456" s="44">
        <f>IF(OR($A456="",$B456="",$C456=""),"",'OddsRatio_working_3-way'!H455)</f>
        <v>1.791021439826475</v>
      </c>
      <c r="L456" s="45">
        <f>IF(OR($A456="",$B456="",$C456=""),"",'OddsRatio_working_3-way'!I455)</f>
        <v>4.1106383647230276</v>
      </c>
      <c r="M456" s="46">
        <f>IF(OR($A456="",$B456="",$C456=""),"",'OddsRatio_working_3-way'!J455)</f>
        <v>5.0406230304649657</v>
      </c>
      <c r="N456" s="47">
        <f t="shared" si="118"/>
        <v>55.278257577550107</v>
      </c>
      <c r="O456" s="48">
        <f t="shared" si="119"/>
        <v>24.599531505099023</v>
      </c>
      <c r="P456" s="48">
        <f t="shared" si="120"/>
        <v>20.122210917350877</v>
      </c>
      <c r="Q456" t="s">
        <v>168</v>
      </c>
      <c r="R456" t="s">
        <v>165</v>
      </c>
      <c r="S456" t="s">
        <v>497</v>
      </c>
      <c r="T456" s="50">
        <v>100</v>
      </c>
      <c r="U456" s="50">
        <f t="shared" si="121"/>
        <v>42.528735632183903</v>
      </c>
      <c r="V456" s="50">
        <f t="shared" si="122"/>
        <v>74.424552429667528</v>
      </c>
      <c r="W456" s="50">
        <f t="shared" si="123"/>
        <v>79.079497907949786</v>
      </c>
      <c r="X456" s="50">
        <f t="shared" si="124"/>
        <v>46.495949662382692</v>
      </c>
      <c r="Y456" s="50">
        <f t="shared" si="125"/>
        <v>78.39176645986629</v>
      </c>
      <c r="Z456" s="50">
        <f t="shared" si="126"/>
        <v>83.046711938148562</v>
      </c>
      <c r="AA456" s="50">
        <f t="shared" si="127"/>
        <v>-3.9672140301987895</v>
      </c>
      <c r="AB456" s="50">
        <f t="shared" si="128"/>
        <v>-3.9672140301987611</v>
      </c>
      <c r="AC456" s="50">
        <f t="shared" si="129"/>
        <v>-3.9672140301987753</v>
      </c>
      <c r="AF456">
        <v>1.7</v>
      </c>
      <c r="AG456">
        <v>2.2000000000000002</v>
      </c>
      <c r="AH456" s="57" t="s">
        <v>429</v>
      </c>
      <c r="AJ456" t="s">
        <v>316</v>
      </c>
    </row>
    <row r="457" spans="1:36" ht="15" x14ac:dyDescent="0.25">
      <c r="A457">
        <v>3.11</v>
      </c>
      <c r="B457">
        <v>3.5</v>
      </c>
      <c r="C457">
        <v>2.31</v>
      </c>
      <c r="D457" s="43">
        <f t="shared" si="130"/>
        <v>4.0158126974847219E-2</v>
      </c>
      <c r="E457" s="44">
        <f>IF(OR($A457="",$B457="",$C457=""),"",A457*'MPTO_working_3-way'!$I456)</f>
        <v>3.2348917748917749</v>
      </c>
      <c r="F457" s="45">
        <f>IF(OR($A457="",$B457="",$C457=""),"",B457*'MPTO_working_3-way'!$I456)</f>
        <v>3.6405534444119652</v>
      </c>
      <c r="G457" s="46">
        <f>IF(OR($A457="",$B457="",$C457=""),"",C457*'MPTO_working_3-way'!$I456)</f>
        <v>2.4027652733118972</v>
      </c>
      <c r="H457" s="44">
        <f>IF(OR($A457="",$B457="",$C457=""),"",'MPTO_working_3-way'!E456)</f>
        <v>3.2450952345102766</v>
      </c>
      <c r="I457" s="45">
        <f>IF(OR($A457="",$B457="",$C457=""),"",'MPTO_working_3-way'!F456)</f>
        <v>3.6720392551070824</v>
      </c>
      <c r="J457" s="46">
        <f>IF(OR($A457="",$B457="",$C457=""),"",'MPTO_working_3-way'!G456)</f>
        <v>2.3837084554554</v>
      </c>
      <c r="K457" s="44">
        <f>IF(OR($A457="",$B457="",$C457=""),"",'OddsRatio_working_3-way'!H456)</f>
        <v>3.2420453412651389</v>
      </c>
      <c r="L457" s="45">
        <f>IF(OR($A457="",$B457="",$C457=""),"",'OddsRatio_working_3-way'!I456)</f>
        <v>3.6564518261435301</v>
      </c>
      <c r="M457" s="46">
        <f>IF(OR($A457="",$B457="",$C457=""),"",'OddsRatio_working_3-way'!J456)</f>
        <v>2.3919807568992097</v>
      </c>
      <c r="N457" s="47">
        <f t="shared" si="118"/>
        <v>30.912935256804857</v>
      </c>
      <c r="O457" s="48">
        <f t="shared" si="119"/>
        <v>27.468351042475174</v>
      </c>
      <c r="P457" s="48">
        <f t="shared" si="120"/>
        <v>41.618713700719958</v>
      </c>
      <c r="Q457" t="s">
        <v>127</v>
      </c>
      <c r="R457" t="s">
        <v>126</v>
      </c>
      <c r="S457" t="s">
        <v>497</v>
      </c>
      <c r="T457" s="50">
        <v>100</v>
      </c>
      <c r="U457" s="50">
        <f t="shared" si="121"/>
        <v>67.845659163987136</v>
      </c>
      <c r="V457" s="50">
        <f t="shared" si="122"/>
        <v>71.428571428571431</v>
      </c>
      <c r="W457" s="50">
        <f t="shared" si="123"/>
        <v>56.709956709956707</v>
      </c>
      <c r="X457" s="50">
        <f t="shared" si="124"/>
        <v>71.861471861471856</v>
      </c>
      <c r="Y457" s="50">
        <f t="shared" si="125"/>
        <v>75.44438412605615</v>
      </c>
      <c r="Z457" s="50">
        <f t="shared" si="126"/>
        <v>60.725769407441433</v>
      </c>
      <c r="AA457" s="50">
        <f t="shared" si="127"/>
        <v>-4.0158126974847193</v>
      </c>
      <c r="AB457" s="50">
        <f t="shared" si="128"/>
        <v>-4.0158126974847193</v>
      </c>
      <c r="AC457" s="50">
        <f t="shared" si="129"/>
        <v>-4.0158126974847264</v>
      </c>
      <c r="AF457">
        <v>1.88</v>
      </c>
      <c r="AG457">
        <v>1.97</v>
      </c>
      <c r="AH457" s="57" t="s">
        <v>421</v>
      </c>
      <c r="AJ457" t="s">
        <v>316</v>
      </c>
    </row>
    <row r="458" spans="1:36" ht="15" x14ac:dyDescent="0.25">
      <c r="A458">
        <v>1.99</v>
      </c>
      <c r="B458">
        <v>3.64</v>
      </c>
      <c r="C458">
        <v>3.81</v>
      </c>
      <c r="D458" s="43">
        <f t="shared" si="130"/>
        <v>3.9705029140394865E-2</v>
      </c>
      <c r="E458" s="44">
        <f>IF(OR($A458="",$B458="",$C458=""),"",A458*'MPTO_working_3-way'!$I457)</f>
        <v>2.0690130079893856</v>
      </c>
      <c r="F458" s="45">
        <f>IF(OR($A458="",$B458="",$C458=""),"",B458*'MPTO_working_3-way'!$I457)</f>
        <v>3.7845263060710375</v>
      </c>
      <c r="G458" s="46">
        <f>IF(OR($A458="",$B458="",$C458=""),"",C458*'MPTO_working_3-way'!$I457)</f>
        <v>3.9612761610249043</v>
      </c>
      <c r="H458" s="44">
        <f>IF(OR($A458="",$B458="",$C458=""),"",'MPTO_working_3-way'!E457)</f>
        <v>2.0438297110972914</v>
      </c>
      <c r="I458" s="45">
        <f>IF(OR($A458="",$B458="",$C458=""),"",'MPTO_working_3-way'!F457)</f>
        <v>3.8242341448345569</v>
      </c>
      <c r="J458" s="46">
        <f>IF(OR($A458="",$B458="",$C458=""),"",'MPTO_working_3-way'!G457)</f>
        <v>4.0123229368952265</v>
      </c>
      <c r="K458" s="44">
        <f>IF(OR($A458="",$B458="",$C458=""),"",'OddsRatio_working_3-way'!H457)</f>
        <v>2.0536639784725792</v>
      </c>
      <c r="L458" s="45">
        <f>IF(OR($A458="",$B458="",$C458=""),"",'OddsRatio_working_3-way'!I457)</f>
        <v>3.8097706092602106</v>
      </c>
      <c r="M458" s="46">
        <f>IF(OR($A458="",$B458="",$C458=""),"",'OddsRatio_working_3-way'!J457)</f>
        <v>3.9907028075837849</v>
      </c>
      <c r="N458" s="47">
        <f t="shared" si="118"/>
        <v>48.332223922157681</v>
      </c>
      <c r="O458" s="48">
        <f t="shared" si="119"/>
        <v>26.423386155245542</v>
      </c>
      <c r="P458" s="48">
        <f t="shared" si="120"/>
        <v>25.244389922596795</v>
      </c>
      <c r="Q458" t="s">
        <v>379</v>
      </c>
      <c r="R458" t="s">
        <v>377</v>
      </c>
      <c r="S458" t="s">
        <v>498</v>
      </c>
      <c r="T458" s="50">
        <v>100</v>
      </c>
      <c r="U458" s="50">
        <f t="shared" si="121"/>
        <v>49.748743718592962</v>
      </c>
      <c r="V458" s="50">
        <f t="shared" si="122"/>
        <v>72.527472527472526</v>
      </c>
      <c r="W458" s="50">
        <f t="shared" si="123"/>
        <v>73.753280839895012</v>
      </c>
      <c r="X458" s="50">
        <f t="shared" si="124"/>
        <v>53.719246632632455</v>
      </c>
      <c r="Y458" s="50">
        <f t="shared" si="125"/>
        <v>76.497975441512025</v>
      </c>
      <c r="Z458" s="50">
        <f t="shared" si="126"/>
        <v>77.723783753934498</v>
      </c>
      <c r="AA458" s="50">
        <f t="shared" si="127"/>
        <v>-3.9705029140394927</v>
      </c>
      <c r="AB458" s="50">
        <f t="shared" si="128"/>
        <v>-3.9705029140394998</v>
      </c>
      <c r="AC458" s="50">
        <f t="shared" si="129"/>
        <v>-3.9705029140394856</v>
      </c>
      <c r="AF458">
        <v>1.62</v>
      </c>
      <c r="AG458">
        <v>2.35</v>
      </c>
      <c r="AH458" s="57" t="s">
        <v>431</v>
      </c>
      <c r="AJ458" t="s">
        <v>413</v>
      </c>
    </row>
    <row r="459" spans="1:36" ht="15" x14ac:dyDescent="0.25">
      <c r="A459">
        <v>3.79</v>
      </c>
      <c r="B459">
        <v>3.43</v>
      </c>
      <c r="C459">
        <v>2.0699999999999998</v>
      </c>
      <c r="D459" s="43">
        <f t="shared" si="130"/>
        <v>3.8489219688050191E-2</v>
      </c>
      <c r="E459" s="44">
        <f>IF(OR($A459="",$B459="",$C459=""),"",A459*'MPTO_working_3-way'!$I458)</f>
        <v>3.9358741426177102</v>
      </c>
      <c r="F459" s="45">
        <f>IF(OR($A459="",$B459="",$C459=""),"",B459*'MPTO_working_3-way'!$I458)</f>
        <v>3.5620180235300123</v>
      </c>
      <c r="G459" s="46">
        <f>IF(OR($A459="",$B459="",$C459=""),"",C459*'MPTO_working_3-way'!$I458)</f>
        <v>2.1496726847542638</v>
      </c>
      <c r="H459" s="44">
        <f>IF(OR($A459="",$B459="",$C459=""),"",'MPTO_working_3-way'!E458)</f>
        <v>3.9837065946447749</v>
      </c>
      <c r="I459" s="45">
        <f>IF(OR($A459="",$B459="",$C459=""),"",'MPTO_working_3-way'!F458)</f>
        <v>3.5878886563524683</v>
      </c>
      <c r="J459" s="46">
        <f>IF(OR($A459="",$B459="",$C459=""),"",'MPTO_working_3-way'!G458)</f>
        <v>2.1264739632370446</v>
      </c>
      <c r="K459" s="44">
        <f>IF(OR($A459="",$B459="",$C459=""),"",'OddsRatio_working_3-way'!H458)</f>
        <v>3.9616066728430721</v>
      </c>
      <c r="L459" s="45">
        <f>IF(OR($A459="",$B459="",$C459=""),"",'OddsRatio_working_3-way'!I458)</f>
        <v>3.5794638763471918</v>
      </c>
      <c r="M459" s="46">
        <f>IF(OR($A459="",$B459="",$C459=""),"",'OddsRatio_working_3-way'!J458)</f>
        <v>2.1358133118072002</v>
      </c>
      <c r="N459" s="47">
        <f t="shared" si="118"/>
        <v>25.407316488400468</v>
      </c>
      <c r="O459" s="48">
        <f t="shared" si="119"/>
        <v>28.073973612547455</v>
      </c>
      <c r="P459" s="48">
        <f t="shared" si="120"/>
        <v>46.518709899052062</v>
      </c>
      <c r="Q459" t="s">
        <v>329</v>
      </c>
      <c r="R459" t="s">
        <v>403</v>
      </c>
      <c r="S459" t="s">
        <v>498</v>
      </c>
      <c r="T459" s="50">
        <v>100</v>
      </c>
      <c r="U459" s="50">
        <f t="shared" si="121"/>
        <v>73.614775725593674</v>
      </c>
      <c r="V459" s="50">
        <f t="shared" si="122"/>
        <v>70.845481049562679</v>
      </c>
      <c r="W459" s="50">
        <f t="shared" si="123"/>
        <v>51.690821256038639</v>
      </c>
      <c r="X459" s="50">
        <f t="shared" si="124"/>
        <v>77.463697694398675</v>
      </c>
      <c r="Y459" s="50">
        <f t="shared" si="125"/>
        <v>74.694403018367694</v>
      </c>
      <c r="Z459" s="50">
        <f t="shared" si="126"/>
        <v>55.539743224843654</v>
      </c>
      <c r="AA459" s="50">
        <f t="shared" si="127"/>
        <v>-3.8489219688050014</v>
      </c>
      <c r="AB459" s="50">
        <f t="shared" si="128"/>
        <v>-3.8489219688050156</v>
      </c>
      <c r="AC459" s="50">
        <f t="shared" si="129"/>
        <v>-3.8489219688050156</v>
      </c>
      <c r="AF459">
        <v>1.92</v>
      </c>
      <c r="AG459">
        <v>1.93</v>
      </c>
      <c r="AH459" s="57" t="s">
        <v>431</v>
      </c>
      <c r="AJ459" t="s">
        <v>413</v>
      </c>
    </row>
    <row r="460" spans="1:36" ht="15" x14ac:dyDescent="0.25">
      <c r="A460">
        <v>5.94</v>
      </c>
      <c r="B460">
        <v>4.93</v>
      </c>
      <c r="C460">
        <v>1.49</v>
      </c>
      <c r="D460" s="43">
        <f t="shared" si="130"/>
        <v>4.233086453977597E-2</v>
      </c>
      <c r="E460" s="44">
        <f>IF(OR($A460="",$B460="",$C460=""),"",A460*'MPTO_working_3-way'!$I459)</f>
        <v>6.1914453353662697</v>
      </c>
      <c r="F460" s="45">
        <f>IF(OR($A460="",$B460="",$C460=""),"",B460*'MPTO_working_3-way'!$I459)</f>
        <v>5.1386911621810949</v>
      </c>
      <c r="G460" s="46">
        <f>IF(OR($A460="",$B460="",$C460=""),"",C460*'MPTO_working_3-way'!$I459)</f>
        <v>1.5530729881642662</v>
      </c>
      <c r="H460" s="44">
        <f>IF(OR($A460="",$B460="",$C460=""),"",'MPTO_working_3-way'!E459)</f>
        <v>6.4834075266153288</v>
      </c>
      <c r="I460" s="45">
        <f>IF(OR($A460="",$B460="",$C460=""),"",'MPTO_working_3-way'!F459)</f>
        <v>5.2985896077184815</v>
      </c>
      <c r="J460" s="46">
        <f>IF(OR($A460="",$B460="",$C460=""),"",'MPTO_working_3-way'!G459)</f>
        <v>1.5219990084826842</v>
      </c>
      <c r="K460" s="44">
        <f>IF(OR($A460="",$B460="",$C460=""),"",'OddsRatio_working_3-way'!H459)</f>
        <v>6.3608785527360183</v>
      </c>
      <c r="L460" s="45">
        <f>IF(OR($A460="",$B460="",$C460=""),"",'OddsRatio_working_3-way'!I459)</f>
        <v>5.2648284842616491</v>
      </c>
      <c r="M460" s="46">
        <f>IF(OR($A460="",$B460="",$C460=""),"",'OddsRatio_working_3-way'!J459)</f>
        <v>1.5317470629232079</v>
      </c>
      <c r="N460" s="47">
        <f t="shared" si="118"/>
        <v>16.151317597651737</v>
      </c>
      <c r="O460" s="48">
        <f t="shared" si="119"/>
        <v>19.460208221105749</v>
      </c>
      <c r="P460" s="48">
        <f t="shared" si="120"/>
        <v>64.388474181242501</v>
      </c>
      <c r="Q460" t="s">
        <v>378</v>
      </c>
      <c r="R460" t="s">
        <v>383</v>
      </c>
      <c r="S460" t="s">
        <v>498</v>
      </c>
      <c r="T460" s="50">
        <v>100</v>
      </c>
      <c r="U460" s="50">
        <f t="shared" si="121"/>
        <v>83.164983164983155</v>
      </c>
      <c r="V460" s="50">
        <f t="shared" si="122"/>
        <v>79.716024340770801</v>
      </c>
      <c r="W460" s="50">
        <f t="shared" si="123"/>
        <v>32.885906040268459</v>
      </c>
      <c r="X460" s="50">
        <f t="shared" si="124"/>
        <v>87.398069618960761</v>
      </c>
      <c r="Y460" s="50">
        <f t="shared" si="125"/>
        <v>83.949110794748378</v>
      </c>
      <c r="Z460" s="50">
        <f t="shared" si="126"/>
        <v>37.118992494246044</v>
      </c>
      <c r="AA460" s="50">
        <f t="shared" si="127"/>
        <v>-4.2330864539776059</v>
      </c>
      <c r="AB460" s="50">
        <f t="shared" si="128"/>
        <v>-4.2330864539775774</v>
      </c>
      <c r="AC460" s="50">
        <f t="shared" si="129"/>
        <v>-4.2330864539775845</v>
      </c>
      <c r="AF460">
        <v>1.5</v>
      </c>
      <c r="AG460">
        <v>2.63</v>
      </c>
      <c r="AH460" s="57" t="s">
        <v>436</v>
      </c>
      <c r="AJ460" t="s">
        <v>413</v>
      </c>
    </row>
    <row r="461" spans="1:36" ht="15" x14ac:dyDescent="0.25">
      <c r="A461">
        <v>2.15</v>
      </c>
      <c r="B461">
        <v>3.21</v>
      </c>
      <c r="C461">
        <v>3.79</v>
      </c>
      <c r="D461" s="43">
        <f t="shared" si="130"/>
        <v>4.0495001564609501E-2</v>
      </c>
      <c r="E461" s="44">
        <f>IF(OR($A461="",$B461="",$C461=""),"",A461*'MPTO_working_3-way'!$I460)</f>
        <v>2.2370642533639105</v>
      </c>
      <c r="F461" s="45">
        <f>IF(OR($A461="",$B461="",$C461=""),"",B461*'MPTO_working_3-way'!$I460)</f>
        <v>3.3399889550223967</v>
      </c>
      <c r="G461" s="46">
        <f>IF(OR($A461="",$B461="",$C461=""),"",C461*'MPTO_working_3-way'!$I460)</f>
        <v>3.94347605592987</v>
      </c>
      <c r="H461" s="44">
        <f>IF(OR($A461="",$B461="",$C461=""),"",'MPTO_working_3-way'!E460)</f>
        <v>2.2142609933805013</v>
      </c>
      <c r="I461" s="45">
        <f>IF(OR($A461="",$B461="",$C461=""),"",'MPTO_working_3-way'!F460)</f>
        <v>3.3553877839083883</v>
      </c>
      <c r="J461" s="46">
        <f>IF(OR($A461="",$B461="",$C461=""),"",'MPTO_working_3-way'!G460)</f>
        <v>3.9943454625371939</v>
      </c>
      <c r="K461" s="44">
        <f>IF(OR($A461="",$B461="",$C461=""),"",'OddsRatio_working_3-way'!H460)</f>
        <v>2.2237534952099103</v>
      </c>
      <c r="L461" s="45">
        <f>IF(OR($A461="",$B461="",$C461=""),"",'OddsRatio_working_3-way'!I460)</f>
        <v>3.3517349777512204</v>
      </c>
      <c r="M461" s="46">
        <f>IF(OR($A461="",$B461="",$C461=""),"",'OddsRatio_working_3-way'!J460)</f>
        <v>3.9689323927266527</v>
      </c>
      <c r="N461" s="47">
        <f t="shared" si="118"/>
        <v>44.701442906536251</v>
      </c>
      <c r="O461" s="48">
        <f t="shared" si="119"/>
        <v>29.940218769175374</v>
      </c>
      <c r="P461" s="48">
        <f t="shared" si="120"/>
        <v>25.358338324288376</v>
      </c>
      <c r="Q461" t="s">
        <v>382</v>
      </c>
      <c r="R461" t="s">
        <v>380</v>
      </c>
      <c r="S461" t="s">
        <v>498</v>
      </c>
      <c r="T461" s="50">
        <v>100</v>
      </c>
      <c r="U461" s="50">
        <f t="shared" si="121"/>
        <v>53.488372093023258</v>
      </c>
      <c r="V461" s="50">
        <f t="shared" si="122"/>
        <v>68.847352024922117</v>
      </c>
      <c r="W461" s="50">
        <f t="shared" si="123"/>
        <v>73.614775725593674</v>
      </c>
      <c r="X461" s="50">
        <f t="shared" si="124"/>
        <v>57.537872249484209</v>
      </c>
      <c r="Y461" s="50">
        <f t="shared" si="125"/>
        <v>72.896852181383082</v>
      </c>
      <c r="Z461" s="50">
        <f t="shared" si="126"/>
        <v>77.664275882054625</v>
      </c>
      <c r="AA461" s="50">
        <f t="shared" si="127"/>
        <v>-4.049500156460951</v>
      </c>
      <c r="AB461" s="50">
        <f t="shared" si="128"/>
        <v>-4.0495001564609652</v>
      </c>
      <c r="AC461" s="50">
        <f t="shared" si="129"/>
        <v>-4.049500156460951</v>
      </c>
      <c r="AF461">
        <v>1.81</v>
      </c>
      <c r="AG461">
        <v>2.0299999999999998</v>
      </c>
      <c r="AH461" s="57" t="s">
        <v>434</v>
      </c>
      <c r="AJ461" t="s">
        <v>413</v>
      </c>
    </row>
    <row r="462" spans="1:36" ht="15" x14ac:dyDescent="0.25">
      <c r="A462">
        <v>1.24</v>
      </c>
      <c r="B462">
        <v>7.02</v>
      </c>
      <c r="C462">
        <v>12.05</v>
      </c>
      <c r="D462" s="43">
        <f t="shared" si="130"/>
        <v>3.1889307220588137E-2</v>
      </c>
      <c r="E462" s="44">
        <f>IF(OR($A462="",$B462="",$C462=""),"",A462*'MPTO_working_3-way'!$I461)</f>
        <v>1.2795427409535294</v>
      </c>
      <c r="F462" s="45">
        <f>IF(OR($A462="",$B462="",$C462=""),"",B462*'MPTO_working_3-way'!$I461)</f>
        <v>7.2438629366885285</v>
      </c>
      <c r="G462" s="46">
        <f>IF(OR($A462="",$B462="",$C462=""),"",C462*'MPTO_working_3-way'!$I461)</f>
        <v>12.434266152008087</v>
      </c>
      <c r="H462" s="44">
        <f>IF(OR($A462="",$B462="",$C462=""),"",'MPTO_working_3-way'!E461)</f>
        <v>1.2565626437039557</v>
      </c>
      <c r="I462" s="45">
        <f>IF(OR($A462="",$B462="",$C462=""),"",'MPTO_working_3-way'!F461)</f>
        <v>7.5860807732882281</v>
      </c>
      <c r="J462" s="46">
        <f>IF(OR($A462="",$B462="",$C462=""),"",'MPTO_working_3-way'!G461)</f>
        <v>13.820213408849757</v>
      </c>
      <c r="K462" s="44">
        <f>IF(OR($A462="",$B462="",$C462=""),"",'OddsRatio_working_3-way'!H461)</f>
        <v>1.262760699649621</v>
      </c>
      <c r="L462" s="45">
        <f>IF(OR($A462="",$B462="",$C462=""),"",'OddsRatio_working_3-way'!I461)</f>
        <v>7.5909142162113294</v>
      </c>
      <c r="M462" s="46">
        <f>IF(OR($A462="",$B462="",$C462=""),"",'OddsRatio_working_3-way'!J461)</f>
        <v>13.097940546367971</v>
      </c>
      <c r="N462" s="47">
        <f t="shared" si="118"/>
        <v>78.152918850900505</v>
      </c>
      <c r="O462" s="48">
        <f t="shared" si="119"/>
        <v>13.804789084774452</v>
      </c>
      <c r="P462" s="48">
        <f t="shared" si="120"/>
        <v>8.0422920643250322</v>
      </c>
      <c r="Q462" t="s">
        <v>319</v>
      </c>
      <c r="R462" t="s">
        <v>335</v>
      </c>
      <c r="S462" t="s">
        <v>498</v>
      </c>
      <c r="T462" s="50">
        <v>100</v>
      </c>
      <c r="U462" s="50">
        <f t="shared" si="121"/>
        <v>19.35483870967742</v>
      </c>
      <c r="V462" s="50">
        <f t="shared" si="122"/>
        <v>85.754985754985753</v>
      </c>
      <c r="W462" s="50">
        <f t="shared" si="123"/>
        <v>91.701244813278009</v>
      </c>
      <c r="X462" s="50">
        <f t="shared" si="124"/>
        <v>22.543769431736237</v>
      </c>
      <c r="Y462" s="50">
        <f t="shared" si="125"/>
        <v>88.943916477044581</v>
      </c>
      <c r="Z462" s="50">
        <f t="shared" si="126"/>
        <v>94.890175535336823</v>
      </c>
      <c r="AA462" s="50">
        <f t="shared" si="127"/>
        <v>-3.1889307220588172</v>
      </c>
      <c r="AB462" s="50">
        <f t="shared" si="128"/>
        <v>-3.1889307220588279</v>
      </c>
      <c r="AC462" s="50">
        <f t="shared" si="129"/>
        <v>-3.1889307220588137</v>
      </c>
      <c r="AF462">
        <v>1.26</v>
      </c>
      <c r="AG462">
        <v>4.1100000000000003</v>
      </c>
      <c r="AH462" s="57" t="s">
        <v>429</v>
      </c>
      <c r="AJ462" t="s">
        <v>410</v>
      </c>
    </row>
    <row r="463" spans="1:36" ht="15" x14ac:dyDescent="0.25">
      <c r="A463">
        <v>1.53</v>
      </c>
      <c r="B463">
        <v>4.49</v>
      </c>
      <c r="C463">
        <v>6.65</v>
      </c>
      <c r="D463" s="43">
        <f t="shared" si="130"/>
        <v>2.6687860311944034E-2</v>
      </c>
      <c r="E463" s="44">
        <f>IF(OR($A463="",$B463="",$C463=""),"",A463*'MPTO_working_3-way'!$I462)</f>
        <v>1.5708324262772744</v>
      </c>
      <c r="F463" s="45">
        <f>IF(OR($A463="",$B463="",$C463=""),"",B463*'MPTO_working_3-way'!$I462)</f>
        <v>4.609828492800629</v>
      </c>
      <c r="G463" s="46">
        <f>IF(OR($A463="",$B463="",$C463=""),"",C463*'MPTO_working_3-way'!$I462)</f>
        <v>6.8274742710744283</v>
      </c>
      <c r="H463" s="44">
        <f>IF(OR($A463="",$B463="",$C463=""),"",'MPTO_working_3-way'!E462)</f>
        <v>1.5511118872614693</v>
      </c>
      <c r="I463" s="45">
        <f>IF(OR($A463="",$B463="",$C463=""),"",'MPTO_working_3-way'!F462)</f>
        <v>4.6768048244106115</v>
      </c>
      <c r="J463" s="46">
        <f>IF(OR($A463="",$B463="",$C463=""),"",'MPTO_working_3-way'!G462)</f>
        <v>7.0681375179507073</v>
      </c>
      <c r="K463" s="44">
        <f>IF(OR($A463="",$B463="",$C463=""),"",'OddsRatio_working_3-way'!H462)</f>
        <v>1.5576756539837984</v>
      </c>
      <c r="L463" s="45">
        <f>IF(OR($A463="",$B463="",$C463=""),"",'OddsRatio_working_3-way'!I462)</f>
        <v>4.6722415705725595</v>
      </c>
      <c r="M463" s="46">
        <f>IF(OR($A463="",$B463="",$C463=""),"",'OddsRatio_working_3-way'!J462)</f>
        <v>6.9450329151103034</v>
      </c>
      <c r="N463" s="47">
        <f t="shared" si="118"/>
        <v>63.660514213467458</v>
      </c>
      <c r="O463" s="48">
        <f t="shared" si="119"/>
        <v>21.69278101260695</v>
      </c>
      <c r="P463" s="48">
        <f t="shared" si="120"/>
        <v>14.646704773925595</v>
      </c>
      <c r="Q463" t="s">
        <v>340</v>
      </c>
      <c r="R463" t="s">
        <v>341</v>
      </c>
      <c r="S463" t="s">
        <v>498</v>
      </c>
      <c r="T463" s="50">
        <v>100</v>
      </c>
      <c r="U463" s="50">
        <f t="shared" si="121"/>
        <v>34.640522875816991</v>
      </c>
      <c r="V463" s="50">
        <f t="shared" si="122"/>
        <v>77.728285077951</v>
      </c>
      <c r="W463" s="50">
        <f t="shared" si="123"/>
        <v>84.962406015037587</v>
      </c>
      <c r="X463" s="50">
        <f t="shared" si="124"/>
        <v>37.309308907011399</v>
      </c>
      <c r="Y463" s="50">
        <f t="shared" si="125"/>
        <v>80.397071109145415</v>
      </c>
      <c r="Z463" s="50">
        <f t="shared" si="126"/>
        <v>87.631192046232002</v>
      </c>
      <c r="AA463" s="50">
        <f t="shared" si="127"/>
        <v>-2.6687860311944078</v>
      </c>
      <c r="AB463" s="50">
        <f t="shared" si="128"/>
        <v>-2.6687860311944149</v>
      </c>
      <c r="AC463" s="50">
        <f t="shared" si="129"/>
        <v>-2.6687860311944149</v>
      </c>
      <c r="AF463">
        <v>1.56</v>
      </c>
      <c r="AG463">
        <v>2.57</v>
      </c>
      <c r="AH463" s="57" t="s">
        <v>434</v>
      </c>
      <c r="AJ463" t="s">
        <v>410</v>
      </c>
    </row>
    <row r="464" spans="1:36" ht="15" x14ac:dyDescent="0.25">
      <c r="A464">
        <v>2.38</v>
      </c>
      <c r="B464">
        <v>3.37</v>
      </c>
      <c r="C464">
        <v>3.22</v>
      </c>
      <c r="D464" s="43">
        <f t="shared" si="130"/>
        <v>2.7462978482581279E-2</v>
      </c>
      <c r="E464" s="44">
        <f>IF(OR($A464="",$B464="",$C464=""),"",A464*'MPTO_working_3-way'!$I463)</f>
        <v>2.4453618887885433</v>
      </c>
      <c r="F464" s="45">
        <f>IF(OR($A464="",$B464="",$C464=""),"",B464*'MPTO_working_3-way'!$I463)</f>
        <v>3.4625502374862989</v>
      </c>
      <c r="G464" s="46">
        <f>IF(OR($A464="",$B464="",$C464=""),"",C464*'MPTO_working_3-way'!$I463)</f>
        <v>3.3084307907139121</v>
      </c>
      <c r="H464" s="44">
        <f>IF(OR($A464="",$B464="",$C464=""),"",'MPTO_working_3-way'!E463)</f>
        <v>2.4330086809417586</v>
      </c>
      <c r="I464" s="45">
        <f>IF(OR($A464="",$B464="",$C464=""),"",'MPTO_working_3-way'!F463)</f>
        <v>3.4772741838397825</v>
      </c>
      <c r="J464" s="46">
        <f>IF(OR($A464="",$B464="",$C464=""),"",'MPTO_working_3-way'!G463)</f>
        <v>3.3177985153815444</v>
      </c>
      <c r="K464" s="44">
        <f>IF(OR($A464="",$B464="",$C464=""),"",'OddsRatio_working_3-way'!H463)</f>
        <v>2.4384432454081342</v>
      </c>
      <c r="L464" s="45">
        <f>IF(OR($A464="",$B464="",$C464=""),"",'OddsRatio_working_3-way'!I463)</f>
        <v>3.4703699214617956</v>
      </c>
      <c r="M464" s="46">
        <f>IF(OR($A464="",$B464="",$C464=""),"",'OddsRatio_working_3-way'!J463)</f>
        <v>3.3140173947869975</v>
      </c>
      <c r="N464" s="47">
        <f t="shared" si="118"/>
        <v>40.893742745594594</v>
      </c>
      <c r="O464" s="48">
        <f t="shared" si="119"/>
        <v>28.88044739896592</v>
      </c>
      <c r="P464" s="48">
        <f t="shared" si="120"/>
        <v>30.225809855439483</v>
      </c>
      <c r="Q464" t="s">
        <v>323</v>
      </c>
      <c r="R464" t="s">
        <v>388</v>
      </c>
      <c r="S464" t="s">
        <v>498</v>
      </c>
      <c r="T464" s="50">
        <v>100</v>
      </c>
      <c r="U464" s="50">
        <f t="shared" si="121"/>
        <v>57.983193277310924</v>
      </c>
      <c r="V464" s="50">
        <f t="shared" si="122"/>
        <v>70.326409495548958</v>
      </c>
      <c r="W464" s="50">
        <f t="shared" si="123"/>
        <v>68.944099378881987</v>
      </c>
      <c r="X464" s="50">
        <f t="shared" si="124"/>
        <v>60.729491125569048</v>
      </c>
      <c r="Y464" s="50">
        <f t="shared" si="125"/>
        <v>73.072707343807082</v>
      </c>
      <c r="Z464" s="50">
        <f t="shared" si="126"/>
        <v>71.69039722714011</v>
      </c>
      <c r="AA464" s="50">
        <f t="shared" si="127"/>
        <v>-2.7462978482581235</v>
      </c>
      <c r="AB464" s="50">
        <f t="shared" si="128"/>
        <v>-2.7462978482581235</v>
      </c>
      <c r="AC464" s="50">
        <f t="shared" si="129"/>
        <v>-2.7462978482581235</v>
      </c>
      <c r="AF464">
        <v>1.88</v>
      </c>
      <c r="AG464">
        <v>2.02</v>
      </c>
      <c r="AH464" s="57" t="s">
        <v>424</v>
      </c>
      <c r="AJ464" t="s">
        <v>411</v>
      </c>
    </row>
    <row r="465" spans="1:36" ht="15" x14ac:dyDescent="0.25">
      <c r="A465">
        <v>2.21</v>
      </c>
      <c r="B465">
        <v>3.42</v>
      </c>
      <c r="C465">
        <v>3.54</v>
      </c>
      <c r="D465" s="43">
        <f t="shared" si="130"/>
        <v>2.7372224307733672E-2</v>
      </c>
      <c r="E465" s="44">
        <f>IF(OR($A465="",$B465="",$C465=""),"",A465*'MPTO_working_3-way'!$I464)</f>
        <v>2.2704926157200913</v>
      </c>
      <c r="F465" s="45">
        <f>IF(OR($A465="",$B465="",$C465=""),"",B465*'MPTO_working_3-way'!$I464)</f>
        <v>3.5136130071324492</v>
      </c>
      <c r="G465" s="46">
        <f>IF(OR($A465="",$B465="",$C465=""),"",C465*'MPTO_working_3-way'!$I464)</f>
        <v>3.636897674049377</v>
      </c>
      <c r="H465" s="44">
        <f>IF(OR($A465="",$B465="",$C465=""),"",'MPTO_working_3-way'!E464)</f>
        <v>2.2554799608452596</v>
      </c>
      <c r="I465" s="45">
        <f>IF(OR($A465="",$B465="",$C465=""),"",'MPTO_working_3-way'!F464)</f>
        <v>3.5301561785057047</v>
      </c>
      <c r="J465" s="46">
        <f>IF(OR($A465="",$B465="",$C465=""),"",'MPTO_working_3-way'!G464)</f>
        <v>3.6581555893047875</v>
      </c>
      <c r="K465" s="44">
        <f>IF(OR($A465="",$B465="",$C465=""),"",'OddsRatio_working_3-way'!H464)</f>
        <v>2.2617879866833817</v>
      </c>
      <c r="L465" s="45">
        <f>IF(OR($A465="",$B465="",$C465=""),"",'OddsRatio_working_3-way'!I464)</f>
        <v>3.5235759733667633</v>
      </c>
      <c r="M465" s="46">
        <f>IF(OR($A465="",$B465="",$C465=""),"",'OddsRatio_working_3-way'!J464)</f>
        <v>3.6487119720461072</v>
      </c>
      <c r="N465" s="47">
        <f t="shared" si="118"/>
        <v>44.043305539791326</v>
      </c>
      <c r="O465" s="48">
        <f t="shared" si="119"/>
        <v>28.460732527175097</v>
      </c>
      <c r="P465" s="48">
        <f t="shared" si="120"/>
        <v>27.49596193303357</v>
      </c>
      <c r="Q465" t="s">
        <v>352</v>
      </c>
      <c r="R465" t="s">
        <v>320</v>
      </c>
      <c r="S465" t="s">
        <v>498</v>
      </c>
      <c r="T465" s="50">
        <v>100</v>
      </c>
      <c r="U465" s="50">
        <f t="shared" si="121"/>
        <v>54.751131221719454</v>
      </c>
      <c r="V465" s="50">
        <f t="shared" si="122"/>
        <v>70.760233918128648</v>
      </c>
      <c r="W465" s="50">
        <f t="shared" si="123"/>
        <v>71.751412429378533</v>
      </c>
      <c r="X465" s="50">
        <f t="shared" si="124"/>
        <v>57.488353652492805</v>
      </c>
      <c r="Y465" s="50">
        <f t="shared" si="125"/>
        <v>73.497456348902006</v>
      </c>
      <c r="Z465" s="50">
        <f t="shared" si="126"/>
        <v>74.48863486015189</v>
      </c>
      <c r="AA465" s="50">
        <f t="shared" si="127"/>
        <v>-2.7372224307733504</v>
      </c>
      <c r="AB465" s="50">
        <f t="shared" si="128"/>
        <v>-2.7372224307733575</v>
      </c>
      <c r="AC465" s="50">
        <f t="shared" si="129"/>
        <v>-2.7372224307733575</v>
      </c>
      <c r="AF465">
        <v>1.81</v>
      </c>
      <c r="AG465">
        <v>2.0699999999999998</v>
      </c>
      <c r="AH465" s="57" t="s">
        <v>418</v>
      </c>
      <c r="AJ465" t="s">
        <v>411</v>
      </c>
    </row>
    <row r="466" spans="1:36" ht="15" x14ac:dyDescent="0.25">
      <c r="A466">
        <v>2.16</v>
      </c>
      <c r="B466">
        <v>3.56</v>
      </c>
      <c r="C466">
        <v>3.52</v>
      </c>
      <c r="D466" s="43">
        <f t="shared" si="130"/>
        <v>2.7952748458366372E-2</v>
      </c>
      <c r="E466" s="44">
        <f>IF(OR($A466="",$B466="",$C466=""),"",A466*'MPTO_working_3-way'!$I465)</f>
        <v>2.2203779366700713</v>
      </c>
      <c r="F466" s="45">
        <f>IF(OR($A466="",$B466="",$C466=""),"",B466*'MPTO_working_3-way'!$I465)</f>
        <v>3.6595117845117842</v>
      </c>
      <c r="G466" s="46">
        <f>IF(OR($A466="",$B466="",$C466=""),"",C466*'MPTO_working_3-way'!$I465)</f>
        <v>3.6183936745734497</v>
      </c>
      <c r="H466" s="44">
        <f>IF(OR($A466="",$B466="",$C466=""),"",'MPTO_working_3-way'!E465)</f>
        <v>2.2043650035268896</v>
      </c>
      <c r="I466" s="45">
        <f>IF(OR($A466="",$B466="",$C466=""),"",'MPTO_working_3-way'!F465)</f>
        <v>3.6821387320142311</v>
      </c>
      <c r="J466" s="46">
        <f>IF(OR($A466="",$B466="",$C466=""),"",'MPTO_working_3-way'!G465)</f>
        <v>3.6393634475716237</v>
      </c>
      <c r="K466" s="44">
        <f>IF(OR($A466="",$B466="",$C466=""),"",'OddsRatio_working_3-way'!H465)</f>
        <v>2.2109928606683913</v>
      </c>
      <c r="L466" s="45">
        <f>IF(OR($A466="",$B466="",$C466=""),"",'OddsRatio_working_3-way'!I465)</f>
        <v>3.6725359683716214</v>
      </c>
      <c r="M466" s="46">
        <f>IF(OR($A466="",$B466="",$C466=""),"",'OddsRatio_working_3-way'!J465)</f>
        <v>3.6307775938658144</v>
      </c>
      <c r="N466" s="47">
        <f t="shared" si="118"/>
        <v>45.037377803335254</v>
      </c>
      <c r="O466" s="48">
        <f t="shared" si="119"/>
        <v>27.326049453709029</v>
      </c>
      <c r="P466" s="48">
        <f t="shared" si="120"/>
        <v>27.636572742955721</v>
      </c>
      <c r="Q466" t="s">
        <v>392</v>
      </c>
      <c r="R466" t="s">
        <v>322</v>
      </c>
      <c r="S466" t="s">
        <v>498</v>
      </c>
      <c r="T466" s="50">
        <v>100</v>
      </c>
      <c r="U466" s="50">
        <f t="shared" si="121"/>
        <v>53.703703703703695</v>
      </c>
      <c r="V466" s="50">
        <f t="shared" si="122"/>
        <v>71.910112359550567</v>
      </c>
      <c r="W466" s="50">
        <f t="shared" si="123"/>
        <v>71.590909090909093</v>
      </c>
      <c r="X466" s="50">
        <f t="shared" si="124"/>
        <v>56.498978549540354</v>
      </c>
      <c r="Y466" s="50">
        <f t="shared" si="125"/>
        <v>74.705387205387197</v>
      </c>
      <c r="Z466" s="50">
        <f t="shared" si="126"/>
        <v>74.386183936745738</v>
      </c>
      <c r="AA466" s="50">
        <f t="shared" si="127"/>
        <v>-2.7952748458366585</v>
      </c>
      <c r="AB466" s="50">
        <f t="shared" si="128"/>
        <v>-2.7952748458366301</v>
      </c>
      <c r="AC466" s="50">
        <f t="shared" si="129"/>
        <v>-2.7952748458366443</v>
      </c>
      <c r="AF466">
        <v>1.83</v>
      </c>
      <c r="AG466">
        <v>2.06</v>
      </c>
      <c r="AH466" s="57" t="s">
        <v>434</v>
      </c>
      <c r="AJ466" t="s">
        <v>411</v>
      </c>
    </row>
    <row r="467" spans="1:36" ht="15" x14ac:dyDescent="0.25">
      <c r="A467">
        <v>6.1</v>
      </c>
      <c r="B467">
        <v>3.73</v>
      </c>
      <c r="C467">
        <v>1.68</v>
      </c>
      <c r="D467" s="43">
        <f t="shared" si="130"/>
        <v>2.7269036212911768E-2</v>
      </c>
      <c r="E467" s="44">
        <f>IF(OR($A467="",$B467="",$C467=""),"",A467*'MPTO_working_3-way'!$I466)</f>
        <v>6.2663411208987618</v>
      </c>
      <c r="F467" s="45">
        <f>IF(OR($A467="",$B467="",$C467=""),"",B467*'MPTO_working_3-way'!$I466)</f>
        <v>3.8317135050741609</v>
      </c>
      <c r="G467" s="46">
        <f>IF(OR($A467="",$B467="",$C467=""),"",C467*'MPTO_working_3-way'!$I466)</f>
        <v>1.7258119808376917</v>
      </c>
      <c r="H467" s="44">
        <f>IF(OR($A467="",$B467="",$C467=""),"",'MPTO_working_3-way'!E466)</f>
        <v>6.4580815054930936</v>
      </c>
      <c r="I467" s="45">
        <f>IF(OR($A467="",$B467="",$C467=""),"",'MPTO_working_3-way'!F466)</f>
        <v>3.8609019569289775</v>
      </c>
      <c r="J467" s="46">
        <f>IF(OR($A467="",$B467="",$C467=""),"",'MPTO_working_3-way'!G466)</f>
        <v>1.706052548892655</v>
      </c>
      <c r="K467" s="44">
        <f>IF(OR($A467="",$B467="",$C467=""),"",'OddsRatio_working_3-way'!H466)</f>
        <v>6.3495182464319706</v>
      </c>
      <c r="L467" s="45">
        <f>IF(OR($A467="",$B467="",$C467=""),"",'OddsRatio_working_3-way'!I466)</f>
        <v>3.863565649560643</v>
      </c>
      <c r="M467" s="46">
        <f>IF(OR($A467="",$B467="",$C467=""),"",'OddsRatio_working_3-way'!J466)</f>
        <v>1.7132690995242628</v>
      </c>
      <c r="N467" s="47">
        <f t="shared" si="118"/>
        <v>15.95827582167396</v>
      </c>
      <c r="O467" s="48">
        <f t="shared" si="119"/>
        <v>26.097984587724167</v>
      </c>
      <c r="P467" s="48">
        <f t="shared" si="120"/>
        <v>57.943739590601872</v>
      </c>
      <c r="Q467" t="s">
        <v>70</v>
      </c>
      <c r="R467" t="s">
        <v>133</v>
      </c>
      <c r="S467" t="s">
        <v>498</v>
      </c>
      <c r="T467" s="50">
        <v>100</v>
      </c>
      <c r="U467" s="50">
        <f t="shared" si="121"/>
        <v>83.606557377049185</v>
      </c>
      <c r="V467" s="50">
        <f t="shared" si="122"/>
        <v>73.190348525469176</v>
      </c>
      <c r="W467" s="50">
        <f t="shared" si="123"/>
        <v>40.476190476190474</v>
      </c>
      <c r="X467" s="50">
        <f t="shared" si="124"/>
        <v>86.333460998340357</v>
      </c>
      <c r="Y467" s="50">
        <f t="shared" si="125"/>
        <v>75.917252146760347</v>
      </c>
      <c r="Z467" s="50">
        <f t="shared" si="126"/>
        <v>43.203094097481653</v>
      </c>
      <c r="AA467" s="50">
        <f t="shared" si="127"/>
        <v>-2.7269036212911715</v>
      </c>
      <c r="AB467" s="50">
        <f t="shared" si="128"/>
        <v>-2.7269036212911715</v>
      </c>
      <c r="AC467" s="50">
        <f t="shared" si="129"/>
        <v>-2.7269036212911786</v>
      </c>
      <c r="AF467">
        <v>2.11</v>
      </c>
      <c r="AG467">
        <v>1.8</v>
      </c>
      <c r="AH467" s="57" t="s">
        <v>422</v>
      </c>
      <c r="AJ467" t="s">
        <v>443</v>
      </c>
    </row>
    <row r="468" spans="1:36" ht="15" x14ac:dyDescent="0.25">
      <c r="A468">
        <v>1.98</v>
      </c>
      <c r="B468">
        <v>4</v>
      </c>
      <c r="C468">
        <v>3.71</v>
      </c>
      <c r="D468" s="43">
        <f t="shared" si="130"/>
        <v>2.4592284026246247E-2</v>
      </c>
      <c r="E468" s="44">
        <f>IF(OR($A468="",$B468="",$C468=""),"",A468*'MPTO_working_3-way'!$I467)</f>
        <v>2.0286927223719675</v>
      </c>
      <c r="F468" s="45">
        <f>IF(OR($A468="",$B468="",$C468=""),"",B468*'MPTO_working_3-way'!$I467)</f>
        <v>4.098369136104985</v>
      </c>
      <c r="G468" s="46">
        <f>IF(OR($A468="",$B468="",$C468=""),"",C468*'MPTO_working_3-way'!$I467)</f>
        <v>3.8012373737373735</v>
      </c>
      <c r="H468" s="44">
        <f>IF(OR($A468="",$B468="",$C468=""),"",'MPTO_working_3-way'!E467)</f>
        <v>2.0126674186138902</v>
      </c>
      <c r="I468" s="45">
        <f>IF(OR($A468="",$B468="",$C468=""),"",'MPTO_working_3-way'!F467)</f>
        <v>4.1356053071105521</v>
      </c>
      <c r="J468" s="46">
        <f>IF(OR($A468="",$B468="",$C468=""),"",'MPTO_working_3-way'!G467)</f>
        <v>3.826369295146153</v>
      </c>
      <c r="K468" s="44">
        <f>IF(OR($A468="",$B468="",$C468=""),"",'OddsRatio_working_3-way'!H467)</f>
        <v>2.0189625567367213</v>
      </c>
      <c r="L468" s="45">
        <f>IF(OR($A468="",$B468="",$C468=""),"",'OddsRatio_working_3-way'!I467)</f>
        <v>4.1192731328675141</v>
      </c>
      <c r="M468" s="46">
        <f>IF(OR($A468="",$B468="",$C468=""),"",'OddsRatio_working_3-way'!J467)</f>
        <v>3.8177433966903216</v>
      </c>
      <c r="N468" s="47">
        <f t="shared" si="118"/>
        <v>49.292827295737034</v>
      </c>
      <c r="O468" s="48">
        <f t="shared" si="119"/>
        <v>24.399949511389831</v>
      </c>
      <c r="P468" s="48">
        <f t="shared" si="120"/>
        <v>26.307223192873135</v>
      </c>
      <c r="Q468" t="s">
        <v>75</v>
      </c>
      <c r="R468" t="s">
        <v>137</v>
      </c>
      <c r="S468" t="s">
        <v>498</v>
      </c>
      <c r="T468" s="50">
        <v>100</v>
      </c>
      <c r="U468" s="50">
        <f t="shared" si="121"/>
        <v>49.494949494949495</v>
      </c>
      <c r="V468" s="50">
        <f t="shared" si="122"/>
        <v>75</v>
      </c>
      <c r="W468" s="50">
        <f t="shared" si="123"/>
        <v>73.045822102425873</v>
      </c>
      <c r="X468" s="50">
        <f t="shared" si="124"/>
        <v>51.954177897574127</v>
      </c>
      <c r="Y468" s="50">
        <f t="shared" si="125"/>
        <v>77.459228402624632</v>
      </c>
      <c r="Z468" s="50">
        <f t="shared" si="126"/>
        <v>75.505050505050505</v>
      </c>
      <c r="AA468" s="50">
        <f t="shared" si="127"/>
        <v>-2.4592284026246318</v>
      </c>
      <c r="AB468" s="50">
        <f t="shared" si="128"/>
        <v>-2.4592284026246318</v>
      </c>
      <c r="AC468" s="50">
        <f t="shared" si="129"/>
        <v>-2.4592284026246318</v>
      </c>
      <c r="AF468">
        <v>1.71</v>
      </c>
      <c r="AG468">
        <v>2.25</v>
      </c>
      <c r="AH468" s="57" t="s">
        <v>419</v>
      </c>
      <c r="AJ468" t="s">
        <v>443</v>
      </c>
    </row>
    <row r="469" spans="1:36" ht="15" x14ac:dyDescent="0.25">
      <c r="A469">
        <v>1.18</v>
      </c>
      <c r="B469">
        <v>7.87</v>
      </c>
      <c r="C469">
        <v>18.27</v>
      </c>
      <c r="D469" s="43">
        <f t="shared" si="130"/>
        <v>2.9256967661357658E-2</v>
      </c>
      <c r="E469" s="44">
        <f>IF(OR($A469="",$B469="",$C469=""),"",A469*'MPTO_working_3-way'!$I468)</f>
        <v>1.2145232218404021</v>
      </c>
      <c r="F469" s="45">
        <f>IF(OR($A469="",$B469="",$C469=""),"",B469*'MPTO_working_3-way'!$I468)</f>
        <v>8.1002523354948845</v>
      </c>
      <c r="G469" s="46">
        <f>IF(OR($A469="",$B469="",$C469=""),"",C469*'MPTO_working_3-way'!$I468)</f>
        <v>18.804524799173002</v>
      </c>
      <c r="H469" s="44">
        <f>IF(OR($A469="",$B469="",$C469=""),"",'MPTO_working_3-way'!E468)</f>
        <v>1.1937372182684758</v>
      </c>
      <c r="I469" s="45">
        <f>IF(OR($A469="",$B469="",$C469=""),"",'MPTO_working_3-way'!F468)</f>
        <v>8.5242422270328078</v>
      </c>
      <c r="J469" s="46">
        <f>IF(OR($A469="",$B469="",$C469=""),"",'MPTO_working_3-way'!G468)</f>
        <v>22.231008440731856</v>
      </c>
      <c r="K469" s="44">
        <f>IF(OR($A469="",$B469="",$C469=""),"",'OddsRatio_working_3-way'!H468)</f>
        <v>1.1990976401288584</v>
      </c>
      <c r="L469" s="45">
        <f>IF(OR($A469="",$B469="",$C469=""),"",'OddsRatio_working_3-way'!I468)</f>
        <v>8.5988932649181002</v>
      </c>
      <c r="M469" s="46">
        <f>IF(OR($A469="",$B469="",$C469=""),"",'OddsRatio_working_3-way'!J468)</f>
        <v>20.102312472363263</v>
      </c>
      <c r="N469" s="47">
        <f t="shared" si="118"/>
        <v>82.336836547651288</v>
      </c>
      <c r="O469" s="48">
        <f t="shared" si="119"/>
        <v>12.345294425187866</v>
      </c>
      <c r="P469" s="48">
        <f t="shared" si="120"/>
        <v>5.3178690271608389</v>
      </c>
      <c r="Q469" t="s">
        <v>68</v>
      </c>
      <c r="R469" t="s">
        <v>34</v>
      </c>
      <c r="S469" t="s">
        <v>498</v>
      </c>
      <c r="T469" s="50">
        <v>100</v>
      </c>
      <c r="U469" s="50">
        <f t="shared" si="121"/>
        <v>15.254237288135595</v>
      </c>
      <c r="V469" s="50">
        <f t="shared" si="122"/>
        <v>87.29351969504448</v>
      </c>
      <c r="W469" s="50">
        <f t="shared" si="123"/>
        <v>94.526546250684177</v>
      </c>
      <c r="X469" s="50">
        <f t="shared" si="124"/>
        <v>18.179934054271346</v>
      </c>
      <c r="Y469" s="50">
        <f t="shared" si="125"/>
        <v>90.219216461180224</v>
      </c>
      <c r="Z469" s="50">
        <f t="shared" si="126"/>
        <v>97.452243016819935</v>
      </c>
      <c r="AA469" s="50">
        <f t="shared" si="127"/>
        <v>-2.9256967661357507</v>
      </c>
      <c r="AB469" s="50">
        <f t="shared" si="128"/>
        <v>-2.9256967661357436</v>
      </c>
      <c r="AC469" s="50">
        <f t="shared" si="129"/>
        <v>-2.9256967661357578</v>
      </c>
      <c r="AF469">
        <v>1.49</v>
      </c>
      <c r="AG469">
        <v>2.73</v>
      </c>
      <c r="AH469" s="57" t="s">
        <v>416</v>
      </c>
      <c r="AJ469" t="s">
        <v>443</v>
      </c>
    </row>
    <row r="470" spans="1:36" ht="15" x14ac:dyDescent="0.25">
      <c r="A470">
        <v>3.38</v>
      </c>
      <c r="B470">
        <v>3.64</v>
      </c>
      <c r="C470">
        <v>2.21</v>
      </c>
      <c r="D470" s="43">
        <f t="shared" si="130"/>
        <v>2.3071950673760666E-2</v>
      </c>
      <c r="E470" s="44">
        <f>IF(OR($A470="",$B470="",$C470=""),"",A470*'MPTO_working_3-way'!$I469)</f>
        <v>3.4579831932773111</v>
      </c>
      <c r="F470" s="45">
        <f>IF(OR($A470="",$B470="",$C470=""),"",B470*'MPTO_working_3-way'!$I469)</f>
        <v>3.7239819004524888</v>
      </c>
      <c r="G470" s="46">
        <f>IF(OR($A470="",$B470="",$C470=""),"",C470*'MPTO_working_3-way'!$I469)</f>
        <v>2.2609890109890109</v>
      </c>
      <c r="H470" s="44">
        <f>IF(OR($A470="",$B470="",$C470=""),"",'MPTO_working_3-way'!E469)</f>
        <v>3.4702059128034057</v>
      </c>
      <c r="I470" s="45">
        <f>IF(OR($A470="",$B470="",$C470=""),"",'MPTO_working_3-way'!F469)</f>
        <v>3.7448327229842966</v>
      </c>
      <c r="J470" s="46">
        <f>IF(OR($A470="",$B470="",$C470=""),"",'MPTO_working_3-way'!G469)</f>
        <v>2.2482113578774778</v>
      </c>
      <c r="K470" s="44">
        <f>IF(OR($A470="",$B470="",$C470=""),"",'OddsRatio_working_3-way'!H469)</f>
        <v>3.4657589647751825</v>
      </c>
      <c r="L470" s="45">
        <f>IF(OR($A470="",$B470="",$C470=""),"",'OddsRatio_working_3-way'!I469)</f>
        <v>3.7351275911791948</v>
      </c>
      <c r="M470" s="46">
        <f>IF(OR($A470="",$B470="",$C470=""),"",'OddsRatio_working_3-way'!J469)</f>
        <v>2.2536001459571304</v>
      </c>
      <c r="N470" s="47">
        <f t="shared" si="118"/>
        <v>28.918590522478738</v>
      </c>
      <c r="O470" s="48">
        <f t="shared" si="119"/>
        <v>26.852976913730252</v>
      </c>
      <c r="P470" s="48">
        <f t="shared" si="120"/>
        <v>44.22843256379101</v>
      </c>
      <c r="Q470" t="s">
        <v>274</v>
      </c>
      <c r="R470" t="s">
        <v>285</v>
      </c>
      <c r="S470" t="s">
        <v>498</v>
      </c>
      <c r="T470" s="50">
        <v>100</v>
      </c>
      <c r="U470" s="50">
        <f t="shared" si="121"/>
        <v>70.414201183431956</v>
      </c>
      <c r="V470" s="50">
        <f t="shared" si="122"/>
        <v>72.527472527472526</v>
      </c>
      <c r="W470" s="50">
        <f t="shared" si="123"/>
        <v>54.751131221719454</v>
      </c>
      <c r="X470" s="50">
        <f t="shared" si="124"/>
        <v>72.721396250808013</v>
      </c>
      <c r="Y470" s="50">
        <f t="shared" si="125"/>
        <v>74.834667594848597</v>
      </c>
      <c r="Z470" s="50">
        <f t="shared" si="126"/>
        <v>57.058326289095518</v>
      </c>
      <c r="AA470" s="50">
        <f t="shared" si="127"/>
        <v>-2.3071950673760568</v>
      </c>
      <c r="AB470" s="50">
        <f t="shared" si="128"/>
        <v>-2.3071950673760711</v>
      </c>
      <c r="AC470" s="50">
        <f t="shared" si="129"/>
        <v>-2.3071950673760639</v>
      </c>
      <c r="AF470">
        <v>1.81</v>
      </c>
      <c r="AG470">
        <v>2.1</v>
      </c>
      <c r="AH470" s="57" t="s">
        <v>428</v>
      </c>
      <c r="AJ470" t="s">
        <v>308</v>
      </c>
    </row>
    <row r="471" spans="1:36" ht="15" x14ac:dyDescent="0.25">
      <c r="A471">
        <v>2.54</v>
      </c>
      <c r="B471">
        <v>3.47</v>
      </c>
      <c r="C471">
        <v>2.94</v>
      </c>
      <c r="D471" s="43">
        <f t="shared" si="130"/>
        <v>2.202127986368918E-2</v>
      </c>
      <c r="E471" s="44">
        <f>IF(OR($A471="",$B471="",$C471=""),"",A471*'MPTO_working_3-way'!$I470)</f>
        <v>2.5959340508537707</v>
      </c>
      <c r="F471" s="45">
        <f>IF(OR($A471="",$B471="",$C471=""),"",B471*'MPTO_working_3-way'!$I470)</f>
        <v>3.5464138411270016</v>
      </c>
      <c r="G471" s="46">
        <f>IF(OR($A471="",$B471="",$C471=""),"",C471*'MPTO_working_3-way'!$I470)</f>
        <v>3.0047425627992461</v>
      </c>
      <c r="H471" s="44">
        <f>IF(OR($A471="",$B471="",$C471=""),"",'MPTO_working_3-way'!E470)</f>
        <v>2.5882572373114732</v>
      </c>
      <c r="I471" s="45">
        <f>IF(OR($A471="",$B471="",$C471=""),"",'MPTO_working_3-way'!F470)</f>
        <v>3.5606954727179683</v>
      </c>
      <c r="J471" s="46">
        <f>IF(OR($A471="",$B471="",$C471=""),"",'MPTO_working_3-way'!G470)</f>
        <v>3.004847168843666</v>
      </c>
      <c r="K471" s="44">
        <f>IF(OR($A471="",$B471="",$C471=""),"",'OddsRatio_working_3-way'!H470)</f>
        <v>2.5918687764174901</v>
      </c>
      <c r="L471" s="45">
        <f>IF(OR($A471="",$B471="",$C471=""),"",'OddsRatio_working_3-way'!I470)</f>
        <v>3.55319212840987</v>
      </c>
      <c r="M471" s="46">
        <f>IF(OR($A471="",$B471="",$C471=""),"",'OddsRatio_working_3-way'!J470)</f>
        <v>3.0053411858765777</v>
      </c>
      <c r="N471" s="47">
        <f t="shared" si="118"/>
        <v>38.521779845335914</v>
      </c>
      <c r="O471" s="48">
        <f t="shared" si="119"/>
        <v>28.197498791686808</v>
      </c>
      <c r="P471" s="48">
        <f t="shared" si="120"/>
        <v>33.280721362977289</v>
      </c>
      <c r="Q471" t="s">
        <v>278</v>
      </c>
      <c r="R471" t="s">
        <v>245</v>
      </c>
      <c r="S471" t="s">
        <v>498</v>
      </c>
      <c r="T471" s="50">
        <v>100</v>
      </c>
      <c r="U471" s="50">
        <f t="shared" si="121"/>
        <v>60.629921259842511</v>
      </c>
      <c r="V471" s="50">
        <f t="shared" si="122"/>
        <v>71.181556195965413</v>
      </c>
      <c r="W471" s="50">
        <f t="shared" si="123"/>
        <v>65.986394557823132</v>
      </c>
      <c r="X471" s="50">
        <f t="shared" si="124"/>
        <v>62.832049246211454</v>
      </c>
      <c r="Y471" s="50">
        <f t="shared" si="125"/>
        <v>73.383684182334335</v>
      </c>
      <c r="Z471" s="50">
        <f t="shared" si="126"/>
        <v>68.188522544192054</v>
      </c>
      <c r="AA471" s="50">
        <f t="shared" si="127"/>
        <v>-2.2021279863689429</v>
      </c>
      <c r="AB471" s="50">
        <f t="shared" si="128"/>
        <v>-2.2021279863689216</v>
      </c>
      <c r="AC471" s="50">
        <f t="shared" si="129"/>
        <v>-2.2021279863689216</v>
      </c>
      <c r="AF471">
        <v>2.1</v>
      </c>
      <c r="AG471">
        <v>1.81</v>
      </c>
      <c r="AH471" s="57" t="s">
        <v>421</v>
      </c>
      <c r="AJ471" t="s">
        <v>308</v>
      </c>
    </row>
    <row r="472" spans="1:36" ht="15" x14ac:dyDescent="0.25">
      <c r="A472">
        <v>2.38</v>
      </c>
      <c r="B472">
        <v>3.28</v>
      </c>
      <c r="C472">
        <v>3.36</v>
      </c>
      <c r="D472" s="43">
        <f t="shared" si="130"/>
        <v>2.2665163626426121E-2</v>
      </c>
      <c r="E472" s="44">
        <f>IF(OR($A472="",$B472="",$C472=""),"",A472*'MPTO_working_3-way'!$I471)</f>
        <v>2.433943089430894</v>
      </c>
      <c r="F472" s="45">
        <f>IF(OR($A472="",$B472="",$C472=""),"",B472*'MPTO_working_3-way'!$I471)</f>
        <v>3.3543417366946775</v>
      </c>
      <c r="G472" s="46">
        <f>IF(OR($A472="",$B472="",$C472=""),"",C472*'MPTO_working_3-way'!$I471)</f>
        <v>3.4361549497847919</v>
      </c>
      <c r="H472" s="44">
        <f>IF(OR($A472="",$B472="",$C472=""),"",'MPTO_working_3-way'!E471)</f>
        <v>2.4235784361072397</v>
      </c>
      <c r="I472" s="45">
        <f>IF(OR($A472="",$B472="",$C472=""),"",'MPTO_working_3-way'!F471)</f>
        <v>3.3633456522987952</v>
      </c>
      <c r="J472" s="46">
        <f>IF(OR($A472="",$B472="",$C472=""),"",'MPTO_working_3-way'!G471)</f>
        <v>3.4475151134490067</v>
      </c>
      <c r="K472" s="44">
        <f>IF(OR($A472="",$B472="",$C472=""),"",'OddsRatio_working_3-way'!H471)</f>
        <v>2.4281384098761194</v>
      </c>
      <c r="L472" s="45">
        <f>IF(OR($A472="",$B472="",$C472=""),"",'OddsRatio_working_3-way'!I471)</f>
        <v>3.3595330250127202</v>
      </c>
      <c r="M472" s="46">
        <f>IF(OR($A472="",$B472="",$C472=""),"",'OddsRatio_working_3-way'!J471)</f>
        <v>3.4423236574693066</v>
      </c>
      <c r="N472" s="47">
        <f t="shared" si="118"/>
        <v>41.085594989561592</v>
      </c>
      <c r="O472" s="48">
        <f t="shared" si="119"/>
        <v>29.812108559498963</v>
      </c>
      <c r="P472" s="48">
        <f t="shared" si="120"/>
        <v>29.102296450939459</v>
      </c>
      <c r="Q472" t="s">
        <v>248</v>
      </c>
      <c r="R472" t="s">
        <v>283</v>
      </c>
      <c r="S472" t="s">
        <v>498</v>
      </c>
      <c r="T472" s="50">
        <v>100</v>
      </c>
      <c r="U472" s="50">
        <f t="shared" si="121"/>
        <v>57.983193277310924</v>
      </c>
      <c r="V472" s="50">
        <f t="shared" si="122"/>
        <v>69.512195121951223</v>
      </c>
      <c r="W472" s="50">
        <f t="shared" si="123"/>
        <v>70.238095238095241</v>
      </c>
      <c r="X472" s="50">
        <f t="shared" si="124"/>
        <v>60.249709639953544</v>
      </c>
      <c r="Y472" s="50">
        <f t="shared" si="125"/>
        <v>71.778711484593842</v>
      </c>
      <c r="Z472" s="50">
        <f t="shared" si="126"/>
        <v>72.50461160073786</v>
      </c>
      <c r="AA472" s="50">
        <f t="shared" si="127"/>
        <v>-2.2665163626426192</v>
      </c>
      <c r="AB472" s="50">
        <f t="shared" si="128"/>
        <v>-2.2665163626426192</v>
      </c>
      <c r="AC472" s="50">
        <f t="shared" si="129"/>
        <v>-2.2665163626426192</v>
      </c>
      <c r="AF472">
        <v>2.31</v>
      </c>
      <c r="AG472">
        <v>1.68</v>
      </c>
      <c r="AH472" s="57" t="s">
        <v>436</v>
      </c>
      <c r="AJ472" t="s">
        <v>308</v>
      </c>
    </row>
    <row r="473" spans="1:36" ht="15" x14ac:dyDescent="0.25">
      <c r="A473">
        <v>2.0099999999999998</v>
      </c>
      <c r="B473">
        <v>3.54</v>
      </c>
      <c r="C473">
        <v>4.1100000000000003</v>
      </c>
      <c r="D473" s="43">
        <f t="shared" si="130"/>
        <v>2.3307315950249929E-2</v>
      </c>
      <c r="E473" s="44">
        <f>IF(OR($A473="",$B473="",$C473=""),"",A473*'MPTO_working_3-way'!$I472)</f>
        <v>2.0568477050600023</v>
      </c>
      <c r="F473" s="45">
        <f>IF(OR($A473="",$B473="",$C473=""),"",B473*'MPTO_working_3-way'!$I472)</f>
        <v>3.6225078984638848</v>
      </c>
      <c r="G473" s="46">
        <f>IF(OR($A473="",$B473="",$C473=""),"",C473*'MPTO_working_3-way'!$I472)</f>
        <v>4.2057930685555274</v>
      </c>
      <c r="H473" s="44">
        <f>IF(OR($A473="",$B473="",$C473=""),"",'MPTO_working_3-way'!E472)</f>
        <v>2.0418858893027449</v>
      </c>
      <c r="I473" s="45">
        <f>IF(OR($A473="",$B473="",$C473=""),"",'MPTO_working_3-way'!F472)</f>
        <v>3.6401126825359249</v>
      </c>
      <c r="J473" s="46">
        <f>IF(OR($A473="",$B473="",$C473=""),"",'MPTO_working_3-way'!G472)</f>
        <v>4.2455652407204321</v>
      </c>
      <c r="K473" s="44">
        <f>IF(OR($A473="",$B473="",$C473=""),"",'OddsRatio_working_3-way'!H472)</f>
        <v>2.0478595139433891</v>
      </c>
      <c r="L473" s="45">
        <f>IF(OR($A473="",$B473="",$C473=""),"",'OddsRatio_working_3-way'!I472)</f>
        <v>3.6352110548675323</v>
      </c>
      <c r="M473" s="46">
        <f>IF(OR($A473="",$B473="",$C473=""),"",'OddsRatio_working_3-way'!J472)</f>
        <v>4.2265773152118218</v>
      </c>
      <c r="N473" s="47">
        <f t="shared" si="118"/>
        <v>48.618086674084992</v>
      </c>
      <c r="O473" s="48">
        <f t="shared" si="119"/>
        <v>27.605184806471989</v>
      </c>
      <c r="P473" s="48">
        <f t="shared" si="120"/>
        <v>23.776728519443026</v>
      </c>
      <c r="Q473" t="s">
        <v>282</v>
      </c>
      <c r="R473" t="s">
        <v>280</v>
      </c>
      <c r="S473" t="s">
        <v>498</v>
      </c>
      <c r="T473" s="50">
        <v>100</v>
      </c>
      <c r="U473" s="50">
        <f t="shared" si="121"/>
        <v>50.248756218905463</v>
      </c>
      <c r="V473" s="50">
        <f t="shared" si="122"/>
        <v>71.751412429378533</v>
      </c>
      <c r="W473" s="50">
        <f t="shared" si="123"/>
        <v>75.669099756691011</v>
      </c>
      <c r="X473" s="50">
        <f t="shared" si="124"/>
        <v>52.57948781393047</v>
      </c>
      <c r="Y473" s="50">
        <f t="shared" si="125"/>
        <v>74.082144024403533</v>
      </c>
      <c r="Z473" s="50">
        <f t="shared" si="126"/>
        <v>77.999831351715997</v>
      </c>
      <c r="AA473" s="50">
        <f t="shared" si="127"/>
        <v>-2.3307315950250072</v>
      </c>
      <c r="AB473" s="50">
        <f t="shared" si="128"/>
        <v>-2.330731595025</v>
      </c>
      <c r="AC473" s="50">
        <f t="shared" si="129"/>
        <v>-2.3307315950249858</v>
      </c>
      <c r="AF473">
        <v>2.08</v>
      </c>
      <c r="AG473">
        <v>1.82</v>
      </c>
      <c r="AH473" s="57" t="s">
        <v>427</v>
      </c>
      <c r="AJ473" t="s">
        <v>308</v>
      </c>
    </row>
    <row r="474" spans="1:36" ht="15" x14ac:dyDescent="0.25">
      <c r="A474">
        <v>1.65</v>
      </c>
      <c r="B474">
        <v>3.84</v>
      </c>
      <c r="C474">
        <v>6.27</v>
      </c>
      <c r="D474" s="43">
        <f t="shared" si="130"/>
        <v>2.5966905901116499E-2</v>
      </c>
      <c r="E474" s="44">
        <f>IF(OR($A474="",$B474="",$C474=""),"",A474*'MPTO_working_3-way'!$I473)</f>
        <v>1.692845394736842</v>
      </c>
      <c r="F474" s="45">
        <f>IF(OR($A474="",$B474="",$C474=""),"",B474*'MPTO_working_3-way'!$I473)</f>
        <v>3.9397129186602871</v>
      </c>
      <c r="G474" s="46">
        <f>IF(OR($A474="",$B474="",$C474=""),"",C474*'MPTO_working_3-way'!$I473)</f>
        <v>6.4328124999999998</v>
      </c>
      <c r="H474" s="44">
        <f>IF(OR($A474="",$B474="",$C474=""),"",'MPTO_working_3-way'!E473)</f>
        <v>1.6739063933924745</v>
      </c>
      <c r="I474" s="45">
        <f>IF(OR($A474="",$B474="",$C474=""),"",'MPTO_working_3-way'!F473)</f>
        <v>3.9720205886234656</v>
      </c>
      <c r="J474" s="46">
        <f>IF(OR($A474="",$B474="",$C474=""),"",'MPTO_working_3-way'!G473)</f>
        <v>6.6298050446084371</v>
      </c>
      <c r="K474" s="44">
        <f>IF(OR($A474="",$B474="",$C474=""),"",'OddsRatio_working_3-way'!H473)</f>
        <v>1.6807209521272579</v>
      </c>
      <c r="L474" s="45">
        <f>IF(OR($A474="",$B474="",$C474=""),"",'OddsRatio_working_3-way'!I473)</f>
        <v>3.9742269292944812</v>
      </c>
      <c r="M474" s="46">
        <f>IF(OR($A474="",$B474="",$C474=""),"",'OddsRatio_working_3-way'!J473)</f>
        <v>6.519076027247154</v>
      </c>
      <c r="N474" s="47">
        <f t="shared" si="118"/>
        <v>59.072139907699786</v>
      </c>
      <c r="O474" s="48">
        <f t="shared" si="119"/>
        <v>25.382560116589747</v>
      </c>
      <c r="P474" s="48">
        <f t="shared" si="120"/>
        <v>15.545299975710469</v>
      </c>
      <c r="Q474" t="s">
        <v>286</v>
      </c>
      <c r="R474" t="s">
        <v>247</v>
      </c>
      <c r="S474" t="s">
        <v>498</v>
      </c>
      <c r="T474" s="50">
        <v>100</v>
      </c>
      <c r="U474" s="50">
        <f t="shared" si="121"/>
        <v>39.393939393939398</v>
      </c>
      <c r="V474" s="50">
        <f t="shared" si="122"/>
        <v>73.958333333333343</v>
      </c>
      <c r="W474" s="50">
        <f t="shared" si="123"/>
        <v>84.051036682615631</v>
      </c>
      <c r="X474" s="50">
        <f t="shared" si="124"/>
        <v>41.99062998405104</v>
      </c>
      <c r="Y474" s="50">
        <f t="shared" si="125"/>
        <v>76.555023923444978</v>
      </c>
      <c r="Z474" s="50">
        <f t="shared" si="126"/>
        <v>86.647727272727266</v>
      </c>
      <c r="AA474" s="50">
        <f t="shared" si="127"/>
        <v>-2.5966905901116419</v>
      </c>
      <c r="AB474" s="50">
        <f t="shared" si="128"/>
        <v>-2.5966905901116348</v>
      </c>
      <c r="AC474" s="50">
        <f t="shared" si="129"/>
        <v>-2.5966905901116348</v>
      </c>
      <c r="AF474">
        <v>2.2000000000000002</v>
      </c>
      <c r="AG474">
        <v>1.74</v>
      </c>
      <c r="AH474" s="57" t="s">
        <v>429</v>
      </c>
      <c r="AJ474" t="s">
        <v>308</v>
      </c>
    </row>
    <row r="475" spans="1:36" ht="15" x14ac:dyDescent="0.25">
      <c r="A475">
        <v>1.28</v>
      </c>
      <c r="B475">
        <v>6.17</v>
      </c>
      <c r="C475">
        <v>12.16</v>
      </c>
      <c r="D475" s="43">
        <f t="shared" si="130"/>
        <v>2.5561396400239023E-2</v>
      </c>
      <c r="E475" s="44">
        <f>IF(OR($A475="",$B475="",$C475=""),"",A475*'MPTO_working_3-way'!$I474)</f>
        <v>1.312718587392306</v>
      </c>
      <c r="F475" s="45">
        <f>IF(OR($A475="",$B475="",$C475=""),"",B475*'MPTO_working_3-way'!$I474)</f>
        <v>6.3277138157894743</v>
      </c>
      <c r="G475" s="46">
        <f>IF(OR($A475="",$B475="",$C475=""),"",C475*'MPTO_working_3-way'!$I474)</f>
        <v>12.470826580226907</v>
      </c>
      <c r="H475" s="44">
        <f>IF(OR($A475="",$B475="",$C475=""),"",'MPTO_working_3-way'!E474)</f>
        <v>1.2941138591318666</v>
      </c>
      <c r="I475" s="45">
        <f>IF(OR($A475="",$B475="",$C475=""),"",'MPTO_working_3-way'!F474)</f>
        <v>6.5123632176192512</v>
      </c>
      <c r="J475" s="46">
        <f>IF(OR($A475="",$B475="",$C475=""),"",'MPTO_working_3-way'!G474)</f>
        <v>13.565506683863514</v>
      </c>
      <c r="K475" s="44">
        <f>IF(OR($A475="",$B475="",$C475=""),"",'OddsRatio_working_3-way'!H474)</f>
        <v>1.2994693163873905</v>
      </c>
      <c r="L475" s="45">
        <f>IF(OR($A475="",$B475="",$C475=""),"",'OddsRatio_working_3-way'!I474)</f>
        <v>6.5294870204386042</v>
      </c>
      <c r="M475" s="46">
        <f>IF(OR($A475="",$B475="",$C475=""),"",'OddsRatio_working_3-way'!J474)</f>
        <v>12.935991324583139</v>
      </c>
      <c r="N475" s="47">
        <f t="shared" si="118"/>
        <v>76.177789330040923</v>
      </c>
      <c r="O475" s="48">
        <f t="shared" si="119"/>
        <v>15.803496003638962</v>
      </c>
      <c r="P475" s="48">
        <f t="shared" si="120"/>
        <v>8.018714666320097</v>
      </c>
      <c r="Q475" t="s">
        <v>249</v>
      </c>
      <c r="R475" t="s">
        <v>244</v>
      </c>
      <c r="S475" t="s">
        <v>498</v>
      </c>
      <c r="T475" s="50">
        <v>100</v>
      </c>
      <c r="U475" s="50">
        <f t="shared" si="121"/>
        <v>21.875</v>
      </c>
      <c r="V475" s="50">
        <f t="shared" si="122"/>
        <v>83.792544570502429</v>
      </c>
      <c r="W475" s="50">
        <f t="shared" si="123"/>
        <v>91.776315789473685</v>
      </c>
      <c r="X475" s="50">
        <f t="shared" si="124"/>
        <v>24.431139640023886</v>
      </c>
      <c r="Y475" s="50">
        <f t="shared" si="125"/>
        <v>86.348684210526315</v>
      </c>
      <c r="Z475" s="50">
        <f t="shared" si="126"/>
        <v>94.332455429497571</v>
      </c>
      <c r="AA475" s="50">
        <f t="shared" si="127"/>
        <v>-2.5561396400238863</v>
      </c>
      <c r="AB475" s="50">
        <f t="shared" si="128"/>
        <v>-2.5561396400238863</v>
      </c>
      <c r="AC475" s="50">
        <f t="shared" si="129"/>
        <v>-2.5561396400238863</v>
      </c>
      <c r="AF475">
        <v>1.6</v>
      </c>
      <c r="AG475">
        <v>2.48</v>
      </c>
      <c r="AH475" s="57" t="s">
        <v>431</v>
      </c>
      <c r="AJ475" t="s">
        <v>308</v>
      </c>
    </row>
    <row r="476" spans="1:36" ht="15" x14ac:dyDescent="0.25">
      <c r="A476">
        <v>1.1599999999999999</v>
      </c>
      <c r="B476">
        <v>7.24</v>
      </c>
      <c r="C476">
        <v>16.03</v>
      </c>
      <c r="D476" s="43">
        <f t="shared" si="130"/>
        <v>6.2573544293913708E-2</v>
      </c>
      <c r="E476" s="44">
        <f>IF(OR($A476="",$B476="",$C476=""),"",A476*'MPTO_working_3-way'!$I475)</f>
        <v>1.2325853113809397</v>
      </c>
      <c r="F476" s="45">
        <f>IF(OR($A476="",$B476="",$C476=""),"",B476*'MPTO_working_3-way'!$I475)</f>
        <v>7.6930324606879354</v>
      </c>
      <c r="G476" s="46">
        <f>IF(OR($A476="",$B476="",$C476=""),"",C476*'MPTO_working_3-way'!$I475)</f>
        <v>17.033053915031438</v>
      </c>
      <c r="H476" s="44">
        <f>IF(OR($A476="",$B476="",$C476=""),"",'MPTO_working_3-way'!E475)</f>
        <v>1.188762225430251</v>
      </c>
      <c r="I476" s="45">
        <f>IF(OR($A476="",$B476="",$C476=""),"",'MPTO_working_3-way'!F475)</f>
        <v>8.5277883069788025</v>
      </c>
      <c r="J476" s="46">
        <f>IF(OR($A476="",$B476="",$C476=""),"",'MPTO_working_3-way'!G475)</f>
        <v>24.081771842506733</v>
      </c>
      <c r="K476" s="44">
        <f>IF(OR($A476="",$B476="",$C476=""),"",'OddsRatio_working_3-way'!H475)</f>
        <v>1.1982743064343744</v>
      </c>
      <c r="L476" s="45">
        <f>IF(OR($A476="",$B476="",$C476=""),"",'OddsRatio_working_3-way'!I475)</f>
        <v>8.7326979509405991</v>
      </c>
      <c r="M476" s="46">
        <f>IF(OR($A476="",$B476="",$C476=""),"",'OddsRatio_working_3-way'!J475)</f>
        <v>19.625392660679047</v>
      </c>
      <c r="N476" s="47">
        <f t="shared" si="118"/>
        <v>81.130286947816998</v>
      </c>
      <c r="O476" s="48">
        <f t="shared" si="119"/>
        <v>12.998775256832554</v>
      </c>
      <c r="P476" s="48">
        <f t="shared" si="120"/>
        <v>5.8709377953504491</v>
      </c>
      <c r="Q476" t="s">
        <v>89</v>
      </c>
      <c r="R476" t="s">
        <v>407</v>
      </c>
      <c r="S476" t="s">
        <v>498</v>
      </c>
      <c r="T476" s="50">
        <v>100</v>
      </c>
      <c r="U476" s="50">
        <f t="shared" si="121"/>
        <v>13.793103448275851</v>
      </c>
      <c r="V476" s="50">
        <f t="shared" si="122"/>
        <v>86.187845303867405</v>
      </c>
      <c r="W476" s="50">
        <f t="shared" si="123"/>
        <v>93.761696818465367</v>
      </c>
      <c r="X476" s="50">
        <f t="shared" si="124"/>
        <v>20.05045787766722</v>
      </c>
      <c r="Y476" s="50">
        <f t="shared" si="125"/>
        <v>92.445199733258761</v>
      </c>
      <c r="Z476" s="50">
        <f t="shared" si="126"/>
        <v>100.01905124785675</v>
      </c>
      <c r="AA476" s="50">
        <f t="shared" si="127"/>
        <v>-6.2573544293913699</v>
      </c>
      <c r="AB476" s="50">
        <f t="shared" si="128"/>
        <v>-6.2573544293913557</v>
      </c>
      <c r="AC476" s="50">
        <f t="shared" si="129"/>
        <v>-6.2573544293913841</v>
      </c>
      <c r="AF476">
        <v>1.66</v>
      </c>
      <c r="AG476">
        <v>2.19</v>
      </c>
      <c r="AH476" s="57" t="s">
        <v>427</v>
      </c>
      <c r="AJ476" t="s">
        <v>414</v>
      </c>
    </row>
    <row r="477" spans="1:36" s="50" customFormat="1" ht="15" x14ac:dyDescent="0.25">
      <c r="A477">
        <v>6.27</v>
      </c>
      <c r="B477">
        <v>3.82</v>
      </c>
      <c r="C477">
        <v>1.57</v>
      </c>
      <c r="D477" s="43">
        <f t="shared" si="130"/>
        <v>5.8212413045121369E-2</v>
      </c>
      <c r="E477" s="44">
        <f>IF(OR($A477="",$B477="",$C477=""),"",A477*'MPTO_working_3-way'!$I476)</f>
        <v>6.6349918297929102</v>
      </c>
      <c r="F477" s="45">
        <f>IF(OR($A477="",$B477="",$C477=""),"",B477*'MPTO_working_3-way'!$I476)</f>
        <v>4.0423714178323635</v>
      </c>
      <c r="G477" s="46">
        <f>IF(OR($A477="",$B477="",$C477=""),"",C477*'MPTO_working_3-way'!$I476)</f>
        <v>1.6613934884808406</v>
      </c>
      <c r="H477" s="44">
        <f>IF(OR($A477="",$B477="",$C477=""),"",'MPTO_working_3-way'!E476)</f>
        <v>7.1384977901308346</v>
      </c>
      <c r="I477" s="45">
        <f>IF(OR($A477="",$B477="",$C477=""),"",'MPTO_working_3-way'!F476)</f>
        <v>4.1258215996095196</v>
      </c>
      <c r="J477" s="46">
        <f>IF(OR($A477="",$B477="",$C477=""),"",'MPTO_working_3-way'!G476)</f>
        <v>1.6193321376909029</v>
      </c>
      <c r="K477" s="44">
        <f>IF(OR($A477="",$B477="",$C477=""),"",'OddsRatio_working_3-way'!H476)</f>
        <v>6.8560653539668035</v>
      </c>
      <c r="L477" s="45">
        <f>IF(OR($A477="",$B477="",$C477=""),"",'OddsRatio_working_3-way'!I476)</f>
        <v>4.1336061286881183</v>
      </c>
      <c r="M477" s="46">
        <f>IF(OR($A477="",$B477="",$C477=""),"",'OddsRatio_working_3-way'!J476)</f>
        <v>1.633388472819939</v>
      </c>
      <c r="N477" s="47">
        <f t="shared" si="118"/>
        <v>15.071608611629772</v>
      </c>
      <c r="O477" s="48">
        <f t="shared" si="119"/>
        <v>24.737954448931585</v>
      </c>
      <c r="P477" s="48">
        <f t="shared" si="120"/>
        <v>60.190436939438626</v>
      </c>
      <c r="Q477" t="s">
        <v>93</v>
      </c>
      <c r="R477" t="s">
        <v>90</v>
      </c>
      <c r="S477" t="s">
        <v>498</v>
      </c>
      <c r="T477" s="50">
        <v>100</v>
      </c>
      <c r="U477" s="50">
        <f t="shared" si="121"/>
        <v>84.051036682615631</v>
      </c>
      <c r="V477" s="50">
        <f t="shared" si="122"/>
        <v>73.821989528795811</v>
      </c>
      <c r="W477" s="50">
        <f t="shared" si="123"/>
        <v>36.30573248407643</v>
      </c>
      <c r="X477" s="50">
        <f t="shared" si="124"/>
        <v>89.87227798712776</v>
      </c>
      <c r="Y477" s="50">
        <f t="shared" si="125"/>
        <v>79.643230833307939</v>
      </c>
      <c r="Z477" s="50">
        <f t="shared" si="126"/>
        <v>42.126973788588565</v>
      </c>
      <c r="AA477" s="50">
        <f t="shared" si="127"/>
        <v>-5.8212413045121281</v>
      </c>
      <c r="AB477" s="50">
        <f t="shared" si="128"/>
        <v>-5.8212413045121281</v>
      </c>
      <c r="AC477" s="50">
        <f t="shared" si="129"/>
        <v>-5.8212413045121352</v>
      </c>
      <c r="AD477" s="51"/>
      <c r="AE477" s="51"/>
      <c r="AF477">
        <v>2.15</v>
      </c>
      <c r="AG477">
        <v>1.7</v>
      </c>
      <c r="AH477" s="57" t="s">
        <v>436</v>
      </c>
      <c r="AI477" s="51"/>
      <c r="AJ477" t="s">
        <v>414</v>
      </c>
    </row>
    <row r="478" spans="1:36" ht="15" x14ac:dyDescent="0.25">
      <c r="A478">
        <v>2.14</v>
      </c>
      <c r="B478">
        <v>3.52</v>
      </c>
      <c r="C478">
        <v>3.33</v>
      </c>
      <c r="D478" s="43">
        <f t="shared" si="130"/>
        <v>5.1680929017377641E-2</v>
      </c>
      <c r="E478" s="44">
        <f>IF(OR($A478="",$B478="",$C478=""),"",A478*'MPTO_working_3-way'!$I477)</f>
        <v>2.2505971880971885</v>
      </c>
      <c r="F478" s="45">
        <f>IF(OR($A478="",$B478="",$C478=""),"",B478*'MPTO_working_3-way'!$I477)</f>
        <v>3.7019168701411691</v>
      </c>
      <c r="G478" s="46">
        <f>IF(OR($A478="",$B478="",$C478=""),"",C478*'MPTO_working_3-way'!$I477)</f>
        <v>3.5020974936278675</v>
      </c>
      <c r="H478" s="44">
        <f>IF(OR($A478="",$B478="",$C478=""),"",'MPTO_working_3-way'!E477)</f>
        <v>2.2219124220247157</v>
      </c>
      <c r="I478" s="45">
        <f>IF(OR($A478="",$B478="",$C478=""),"",'MPTO_working_3-way'!F477)</f>
        <v>3.7472279962617687</v>
      </c>
      <c r="J478" s="46">
        <f>IF(OR($A478="",$B478="",$C478=""),"",'MPTO_working_3-way'!G477)</f>
        <v>3.5326536107554851</v>
      </c>
      <c r="K478" s="44">
        <f>IF(OR($A478="",$B478="",$C478=""),"",'OddsRatio_working_3-way'!H477)</f>
        <v>2.2336237898539011</v>
      </c>
      <c r="L478" s="45">
        <f>IF(OR($A478="",$B478="",$C478=""),"",'OddsRatio_working_3-way'!I477)</f>
        <v>3.7269578512559915</v>
      </c>
      <c r="M478" s="46">
        <f>IF(OR($A478="",$B478="",$C478=""),"",'OddsRatio_working_3-way'!J477)</f>
        <v>3.5213538862803411</v>
      </c>
      <c r="N478" s="47">
        <f t="shared" si="118"/>
        <v>44.432651266460951</v>
      </c>
      <c r="O478" s="48">
        <f t="shared" si="119"/>
        <v>27.013032304041605</v>
      </c>
      <c r="P478" s="48">
        <f t="shared" si="120"/>
        <v>28.554316429497433</v>
      </c>
      <c r="Q478" t="s">
        <v>394</v>
      </c>
      <c r="R478" t="s">
        <v>408</v>
      </c>
      <c r="S478" t="s">
        <v>498</v>
      </c>
      <c r="T478" s="50">
        <v>100</v>
      </c>
      <c r="U478" s="50">
        <f t="shared" si="121"/>
        <v>53.271028037383175</v>
      </c>
      <c r="V478" s="50">
        <f t="shared" si="122"/>
        <v>71.590909090909093</v>
      </c>
      <c r="W478" s="50">
        <f t="shared" si="123"/>
        <v>69.969969969969966</v>
      </c>
      <c r="X478" s="50">
        <f t="shared" si="124"/>
        <v>58.43912093912094</v>
      </c>
      <c r="Y478" s="50">
        <f t="shared" si="125"/>
        <v>76.759001992646844</v>
      </c>
      <c r="Z478" s="50">
        <f t="shared" si="126"/>
        <v>75.138062871707731</v>
      </c>
      <c r="AA478" s="50">
        <f t="shared" si="127"/>
        <v>-5.168092901737765</v>
      </c>
      <c r="AB478" s="50">
        <f t="shared" si="128"/>
        <v>-5.1680929017377508</v>
      </c>
      <c r="AC478" s="50">
        <f t="shared" si="129"/>
        <v>-5.168092901737765</v>
      </c>
      <c r="AF478">
        <v>2.41</v>
      </c>
      <c r="AG478">
        <v>1.57</v>
      </c>
      <c r="AH478" s="57" t="s">
        <v>421</v>
      </c>
      <c r="AJ478" t="s">
        <v>414</v>
      </c>
    </row>
    <row r="479" spans="1:36" ht="15" x14ac:dyDescent="0.25">
      <c r="A479">
        <v>2.29</v>
      </c>
      <c r="B479">
        <v>3.12</v>
      </c>
      <c r="C479">
        <v>3.42</v>
      </c>
      <c r="D479" s="43">
        <f t="shared" si="130"/>
        <v>4.9591704038957518E-2</v>
      </c>
      <c r="E479" s="44">
        <f>IF(OR($A479="",$B479="",$C479=""),"",A479*'MPTO_working_3-way'!$I478)</f>
        <v>2.4035650022492128</v>
      </c>
      <c r="F479" s="45">
        <f>IF(OR($A479="",$B479="",$C479=""),"",B479*'MPTO_working_3-way'!$I478)</f>
        <v>3.2747261166015478</v>
      </c>
      <c r="G479" s="46">
        <f>IF(OR($A479="",$B479="",$C479=""),"",C479*'MPTO_working_3-way'!$I478)</f>
        <v>3.5896036278132346</v>
      </c>
      <c r="H479" s="44">
        <f>IF(OR($A479="",$B479="",$C479=""),"",'MPTO_working_3-way'!E478)</f>
        <v>2.3800986356364677</v>
      </c>
      <c r="I479" s="45">
        <f>IF(OR($A479="",$B479="",$C479=""),"",'MPTO_working_3-way'!F478)</f>
        <v>3.2896657346814808</v>
      </c>
      <c r="J479" s="46">
        <f>IF(OR($A479="",$B479="",$C479=""),"",'MPTO_working_3-way'!G478)</f>
        <v>3.6249339848019662</v>
      </c>
      <c r="K479" s="44">
        <f>IF(OR($A479="",$B479="",$C479=""),"",'OddsRatio_working_3-way'!H478)</f>
        <v>2.3901653129424618</v>
      </c>
      <c r="L479" s="45">
        <f>IF(OR($A479="",$B479="",$C479=""),"",'OddsRatio_working_3-way'!I478)</f>
        <v>3.2846127623550538</v>
      </c>
      <c r="M479" s="46">
        <f>IF(OR($A479="",$B479="",$C479=""),"",'OddsRatio_working_3-way'!J478)</f>
        <v>3.6079070211788808</v>
      </c>
      <c r="N479" s="47">
        <f t="shared" si="118"/>
        <v>41.604866066206576</v>
      </c>
      <c r="O479" s="48">
        <f t="shared" si="119"/>
        <v>30.536904901158028</v>
      </c>
      <c r="P479" s="48">
        <f t="shared" si="120"/>
        <v>27.858229032635396</v>
      </c>
      <c r="Q479" t="s">
        <v>88</v>
      </c>
      <c r="R479" t="s">
        <v>91</v>
      </c>
      <c r="S479" t="s">
        <v>498</v>
      </c>
      <c r="T479" s="50">
        <v>100</v>
      </c>
      <c r="U479" s="50">
        <f t="shared" si="121"/>
        <v>56.331877729257641</v>
      </c>
      <c r="V479" s="50">
        <f t="shared" si="122"/>
        <v>67.948717948717942</v>
      </c>
      <c r="W479" s="50">
        <f t="shared" si="123"/>
        <v>70.760233918128648</v>
      </c>
      <c r="X479" s="50">
        <f t="shared" si="124"/>
        <v>61.291048133153389</v>
      </c>
      <c r="Y479" s="50">
        <f t="shared" si="125"/>
        <v>72.907888352613696</v>
      </c>
      <c r="Z479" s="50">
        <f t="shared" si="126"/>
        <v>75.719404322024403</v>
      </c>
      <c r="AA479" s="50">
        <f t="shared" si="127"/>
        <v>-4.9591704038957474</v>
      </c>
      <c r="AB479" s="50">
        <f t="shared" si="128"/>
        <v>-4.9591704038957545</v>
      </c>
      <c r="AC479" s="50">
        <f t="shared" si="129"/>
        <v>-4.9591704038957545</v>
      </c>
      <c r="AF479">
        <v>2.71</v>
      </c>
      <c r="AG479">
        <v>1.45</v>
      </c>
      <c r="AH479" s="57" t="s">
        <v>431</v>
      </c>
      <c r="AJ479" t="s">
        <v>414</v>
      </c>
    </row>
    <row r="480" spans="1:36" ht="15" x14ac:dyDescent="0.25">
      <c r="A480">
        <v>1.48</v>
      </c>
      <c r="B480">
        <v>4.2300000000000004</v>
      </c>
      <c r="C480">
        <v>6.91</v>
      </c>
      <c r="D480" s="43">
        <f t="shared" si="130"/>
        <v>5.6800095350454161E-2</v>
      </c>
      <c r="E480" s="44">
        <f>IF(OR($A480="",$B480="",$C480=""),"",A480*'MPTO_working_3-way'!$I479)</f>
        <v>1.5640641411186722</v>
      </c>
      <c r="F480" s="45">
        <f>IF(OR($A480="",$B480="",$C480=""),"",B480*'MPTO_working_3-way'!$I479)</f>
        <v>4.4702644033324219</v>
      </c>
      <c r="G480" s="46">
        <f>IF(OR($A480="",$B480="",$C480=""),"",C480*'MPTO_working_3-way'!$I479)</f>
        <v>7.3024886588716384</v>
      </c>
      <c r="H480" s="44">
        <f>IF(OR($A480="",$B480="",$C480=""),"",'MPTO_working_3-way'!E479)</f>
        <v>1.5226672378532238</v>
      </c>
      <c r="I480" s="45">
        <f>IF(OR($A480="",$B480="",$C480=""),"",'MPTO_working_3-way'!F479)</f>
        <v>4.5982665931197761</v>
      </c>
      <c r="J480" s="46">
        <f>IF(OR($A480="",$B480="",$C480=""),"",'MPTO_working_3-way'!G479)</f>
        <v>7.9501092375036047</v>
      </c>
      <c r="K480" s="44">
        <f>IF(OR($A480="",$B480="",$C480=""),"",'OddsRatio_working_3-way'!H479)</f>
        <v>1.5356837157441394</v>
      </c>
      <c r="L480" s="45">
        <f>IF(OR($A480="",$B480="",$C480=""),"",'OddsRatio_working_3-way'!I479)</f>
        <v>4.6047050038616044</v>
      </c>
      <c r="M480" s="46">
        <f>IF(OR($A480="",$B480="",$C480=""),"",'OddsRatio_working_3-way'!J479)</f>
        <v>7.5956057500997156</v>
      </c>
      <c r="N480" s="47">
        <f t="shared" si="118"/>
        <v>63.935996850152563</v>
      </c>
      <c r="O480" s="48">
        <f t="shared" si="119"/>
        <v>22.370041451117206</v>
      </c>
      <c r="P480" s="48">
        <f t="shared" si="120"/>
        <v>13.693961698730217</v>
      </c>
      <c r="Q480" t="s">
        <v>92</v>
      </c>
      <c r="R480" t="s">
        <v>397</v>
      </c>
      <c r="S480" t="s">
        <v>498</v>
      </c>
      <c r="T480" s="50">
        <v>100</v>
      </c>
      <c r="U480" s="50">
        <f t="shared" si="121"/>
        <v>32.432432432432435</v>
      </c>
      <c r="V480" s="50">
        <f t="shared" si="122"/>
        <v>76.359338061465735</v>
      </c>
      <c r="W480" s="50">
        <f t="shared" si="123"/>
        <v>85.52821997105643</v>
      </c>
      <c r="X480" s="50">
        <f t="shared" si="124"/>
        <v>38.112441967477842</v>
      </c>
      <c r="Y480" s="50">
        <f t="shared" si="125"/>
        <v>82.039347596511121</v>
      </c>
      <c r="Z480" s="50">
        <f t="shared" si="126"/>
        <v>91.208229506101844</v>
      </c>
      <c r="AA480" s="50">
        <f t="shared" si="127"/>
        <v>-5.6800095350454072</v>
      </c>
      <c r="AB480" s="50">
        <f t="shared" si="128"/>
        <v>-5.6800095350453859</v>
      </c>
      <c r="AC480" s="50">
        <f t="shared" si="129"/>
        <v>-5.6800095350454143</v>
      </c>
      <c r="AF480">
        <v>2.12</v>
      </c>
      <c r="AG480">
        <v>1.72</v>
      </c>
      <c r="AH480" s="57" t="s">
        <v>429</v>
      </c>
      <c r="AJ480" t="s">
        <v>414</v>
      </c>
    </row>
    <row r="481" spans="1:36" ht="15" x14ac:dyDescent="0.25">
      <c r="A481">
        <v>1.54</v>
      </c>
      <c r="B481">
        <v>4.57</v>
      </c>
      <c r="C481">
        <v>6.39</v>
      </c>
      <c r="D481" s="43">
        <f t="shared" si="130"/>
        <v>2.4663552786337695E-2</v>
      </c>
      <c r="E481" s="44">
        <f>IF(OR($A481="",$B481="",$C481=""),"",A481*'MPTO_working_3-way'!$I480)</f>
        <v>1.5779818712909601</v>
      </c>
      <c r="F481" s="45">
        <f>IF(OR($A481="",$B481="",$C481=""),"",B481*'MPTO_working_3-way'!$I480)</f>
        <v>4.6827124362335635</v>
      </c>
      <c r="G481" s="46">
        <f>IF(OR($A481="",$B481="",$C481=""),"",C481*'MPTO_working_3-way'!$I480)</f>
        <v>6.5476001023046972</v>
      </c>
      <c r="H481" s="44">
        <f>IF(OR($A481="",$B481="",$C481=""),"",'MPTO_working_3-way'!E480)</f>
        <v>1.5597473746771333</v>
      </c>
      <c r="I481" s="45">
        <f>IF(OR($A481="",$B481="",$C481=""),"",'MPTO_working_3-way'!F480)</f>
        <v>4.7484012926358634</v>
      </c>
      <c r="J481" s="46">
        <f>IF(OR($A481="",$B481="",$C481=""),"",'MPTO_working_3-way'!G480)</f>
        <v>6.7443008337931527</v>
      </c>
      <c r="K481" s="44">
        <f>IF(OR($A481="",$B481="",$C481=""),"",'OddsRatio_working_3-way'!H480)</f>
        <v>1.5658306119158181</v>
      </c>
      <c r="L481" s="45">
        <f>IF(OR($A481="",$B481="",$C481=""),"",'OddsRatio_working_3-way'!I480)</f>
        <v>4.7407690454434626</v>
      </c>
      <c r="M481" s="46">
        <f>IF(OR($A481="",$B481="",$C481=""),"",'OddsRatio_working_3-way'!J480)</f>
        <v>6.6478277744930718</v>
      </c>
      <c r="N481" s="47">
        <f t="shared" si="118"/>
        <v>63.37208419142938</v>
      </c>
      <c r="O481" s="48">
        <f t="shared" si="119"/>
        <v>21.355144344595459</v>
      </c>
      <c r="P481" s="48">
        <f t="shared" si="120"/>
        <v>15.272771463975158</v>
      </c>
      <c r="Q481" t="s">
        <v>97</v>
      </c>
      <c r="R481" t="s">
        <v>94</v>
      </c>
      <c r="S481" t="s">
        <v>498</v>
      </c>
      <c r="T481" s="50">
        <v>100</v>
      </c>
      <c r="U481" s="50">
        <f t="shared" si="121"/>
        <v>35.064935064935064</v>
      </c>
      <c r="V481" s="50">
        <f t="shared" si="122"/>
        <v>78.118161925601754</v>
      </c>
      <c r="W481" s="50">
        <f t="shared" si="123"/>
        <v>84.350547730829433</v>
      </c>
      <c r="X481" s="50">
        <f t="shared" si="124"/>
        <v>37.531290343568827</v>
      </c>
      <c r="Y481" s="50">
        <f t="shared" si="125"/>
        <v>80.58451720423551</v>
      </c>
      <c r="Z481" s="50">
        <f t="shared" si="126"/>
        <v>86.816903009463189</v>
      </c>
      <c r="AA481" s="50">
        <f t="shared" si="127"/>
        <v>-2.4663552786337632</v>
      </c>
      <c r="AB481" s="50">
        <f t="shared" si="128"/>
        <v>-2.4663552786337561</v>
      </c>
      <c r="AC481" s="50">
        <f t="shared" si="129"/>
        <v>-2.4663552786337561</v>
      </c>
      <c r="AF481">
        <v>1.72</v>
      </c>
      <c r="AG481">
        <v>2.2400000000000002</v>
      </c>
      <c r="AH481" s="57" t="s">
        <v>435</v>
      </c>
      <c r="AJ481" t="s">
        <v>310</v>
      </c>
    </row>
    <row r="482" spans="1:36" ht="15" x14ac:dyDescent="0.25">
      <c r="A482">
        <v>2.9</v>
      </c>
      <c r="B482">
        <v>3.52</v>
      </c>
      <c r="C482">
        <v>2.54</v>
      </c>
      <c r="D482" s="43">
        <f t="shared" si="130"/>
        <v>2.2619282699380516E-2</v>
      </c>
      <c r="E482" s="44">
        <f>IF(OR($A482="",$B482="",$C482=""),"",A482*'MPTO_working_3-way'!$I481)</f>
        <v>2.9655959198282034</v>
      </c>
      <c r="F482" s="45">
        <f>IF(OR($A482="",$B482="",$C482=""),"",B482*'MPTO_working_3-way'!$I481)</f>
        <v>3.5996198751018196</v>
      </c>
      <c r="G482" s="46">
        <f>IF(OR($A482="",$B482="",$C482=""),"",C482*'MPTO_working_3-way'!$I481)</f>
        <v>2.5974529780564266</v>
      </c>
      <c r="H482" s="44">
        <f>IF(OR($A482="",$B482="",$C482=""),"",'MPTO_working_3-way'!E481)</f>
        <v>2.9648268480769877</v>
      </c>
      <c r="I482" s="45">
        <f>IF(OR($A482="",$B482="",$C482=""),"",'MPTO_working_3-way'!F481)</f>
        <v>3.6159676303673574</v>
      </c>
      <c r="J482" s="46">
        <f>IF(OR($A482="",$B482="",$C482=""),"",'MPTO_working_3-way'!G481)</f>
        <v>2.5895932820019762</v>
      </c>
      <c r="K482" s="44">
        <f>IF(OR($A482="",$B482="",$C482=""),"",'OddsRatio_working_3-way'!H481)</f>
        <v>2.9657976215239938</v>
      </c>
      <c r="L482" s="45">
        <f>IF(OR($A482="",$B482="",$C482=""),"",'OddsRatio_working_3-way'!I481)</f>
        <v>3.6072684243370872</v>
      </c>
      <c r="M482" s="46">
        <f>IF(OR($A482="",$B482="",$C482=""),"",'OddsRatio_working_3-way'!J481)</f>
        <v>2.5933307037615538</v>
      </c>
      <c r="N482" s="47">
        <f t="shared" si="118"/>
        <v>33.720035602757704</v>
      </c>
      <c r="O482" s="48">
        <f t="shared" si="119"/>
        <v>27.780711149999242</v>
      </c>
      <c r="P482" s="48">
        <f t="shared" si="120"/>
        <v>38.49925324724304</v>
      </c>
      <c r="Q482" t="s">
        <v>254</v>
      </c>
      <c r="R482" t="s">
        <v>288</v>
      </c>
      <c r="S482" t="s">
        <v>498</v>
      </c>
      <c r="T482" s="50">
        <v>100</v>
      </c>
      <c r="U482" s="50">
        <f t="shared" si="121"/>
        <v>65.517241379310349</v>
      </c>
      <c r="V482" s="50">
        <f t="shared" si="122"/>
        <v>71.590909090909093</v>
      </c>
      <c r="W482" s="50">
        <f t="shared" si="123"/>
        <v>60.629921259842511</v>
      </c>
      <c r="X482" s="50">
        <f t="shared" si="124"/>
        <v>67.779169649248388</v>
      </c>
      <c r="Y482" s="50">
        <f t="shared" si="125"/>
        <v>73.852837360847133</v>
      </c>
      <c r="Z482" s="50">
        <f t="shared" si="126"/>
        <v>62.891849529780572</v>
      </c>
      <c r="AA482" s="50">
        <f t="shared" si="127"/>
        <v>-2.2619282699380392</v>
      </c>
      <c r="AB482" s="50">
        <f t="shared" si="128"/>
        <v>-2.2619282699380392</v>
      </c>
      <c r="AC482" s="50">
        <f t="shared" si="129"/>
        <v>-2.2619282699380605</v>
      </c>
      <c r="AF482">
        <v>1.83</v>
      </c>
      <c r="AG482">
        <v>2.0699999999999998</v>
      </c>
      <c r="AH482" s="57" t="s">
        <v>502</v>
      </c>
      <c r="AJ482" t="s">
        <v>310</v>
      </c>
    </row>
    <row r="483" spans="1:36" ht="15" x14ac:dyDescent="0.25">
      <c r="A483">
        <v>1.68</v>
      </c>
      <c r="B483">
        <v>4.37</v>
      </c>
      <c r="C483">
        <v>5.0199999999999996</v>
      </c>
      <c r="D483" s="43">
        <f t="shared" si="130"/>
        <v>2.3274234434171426E-2</v>
      </c>
      <c r="E483" s="44">
        <f>IF(OR($A483="",$B483="",$C483=""),"",A483*'MPTO_working_3-way'!$I482)</f>
        <v>1.7191007138494079</v>
      </c>
      <c r="F483" s="45">
        <f>IF(OR($A483="",$B483="",$C483=""),"",B483*'MPTO_working_3-way'!$I482)</f>
        <v>4.4717084044773294</v>
      </c>
      <c r="G483" s="46">
        <f>IF(OR($A483="",$B483="",$C483=""),"",C483*'MPTO_working_3-way'!$I482)</f>
        <v>5.1368366568595398</v>
      </c>
      <c r="H483" s="44">
        <f>IF(OR($A483="",$B483="",$C483=""),"",'MPTO_working_3-way'!E482)</f>
        <v>1.7021855567915674</v>
      </c>
      <c r="I483" s="45">
        <f>IF(OR($A483="",$B483="",$C483=""),"",'MPTO_working_3-way'!F482)</f>
        <v>4.523354385822512</v>
      </c>
      <c r="J483" s="46">
        <f>IF(OR($A483="",$B483="",$C483=""),"",'MPTO_working_3-way'!G482)</f>
        <v>5.2234293404951631</v>
      </c>
      <c r="K483" s="44">
        <f>IF(OR($A483="",$B483="",$C483=""),"",'OddsRatio_working_3-way'!H482)</f>
        <v>1.7081422173585965</v>
      </c>
      <c r="L483" s="45">
        <f>IF(OR($A483="",$B483="",$C483=""),"",'OddsRatio_working_3-way'!I482)</f>
        <v>4.5094695183801008</v>
      </c>
      <c r="M483" s="46">
        <f>IF(OR($A483="",$B483="",$C483=""),"",'OddsRatio_working_3-way'!J482)</f>
        <v>5.1863701673258173</v>
      </c>
      <c r="N483" s="47">
        <f t="shared" si="118"/>
        <v>58.169948505274093</v>
      </c>
      <c r="O483" s="48">
        <f t="shared" si="119"/>
        <v>22.362817732004686</v>
      </c>
      <c r="P483" s="48">
        <f t="shared" si="120"/>
        <v>19.467233762721214</v>
      </c>
      <c r="Q483" t="s">
        <v>101</v>
      </c>
      <c r="R483" t="s">
        <v>103</v>
      </c>
      <c r="S483" t="s">
        <v>498</v>
      </c>
      <c r="T483" s="50">
        <v>100</v>
      </c>
      <c r="U483" s="50">
        <f t="shared" si="121"/>
        <v>40.476190476190474</v>
      </c>
      <c r="V483" s="50">
        <f t="shared" si="122"/>
        <v>77.116704805491992</v>
      </c>
      <c r="W483" s="50">
        <f t="shared" si="123"/>
        <v>80.079681274900395</v>
      </c>
      <c r="X483" s="50">
        <f t="shared" si="124"/>
        <v>42.803613919607606</v>
      </c>
      <c r="Y483" s="50">
        <f t="shared" si="125"/>
        <v>79.444128248909124</v>
      </c>
      <c r="Z483" s="50">
        <f t="shared" si="126"/>
        <v>82.407104718317541</v>
      </c>
      <c r="AA483" s="50">
        <f t="shared" si="127"/>
        <v>-2.3274234434171319</v>
      </c>
      <c r="AB483" s="50">
        <f t="shared" si="128"/>
        <v>-2.3274234434171319</v>
      </c>
      <c r="AC483" s="50">
        <f t="shared" si="129"/>
        <v>-2.3274234434171461</v>
      </c>
      <c r="AF483">
        <v>1.59</v>
      </c>
      <c r="AG483">
        <v>2.5</v>
      </c>
      <c r="AH483" s="57" t="s">
        <v>421</v>
      </c>
      <c r="AJ483" t="s">
        <v>310</v>
      </c>
    </row>
    <row r="484" spans="1:36" ht="15" x14ac:dyDescent="0.25">
      <c r="A484">
        <v>1.24</v>
      </c>
      <c r="B484">
        <v>6.84</v>
      </c>
      <c r="C484">
        <v>12.28</v>
      </c>
      <c r="D484" s="43">
        <f t="shared" si="130"/>
        <v>3.4083668068283002E-2</v>
      </c>
      <c r="E484" s="44">
        <f>IF(OR($A484="",$B484="",$C484=""),"",A484*'MPTO_working_3-way'!$I483)</f>
        <v>1.2822637484046708</v>
      </c>
      <c r="F484" s="45">
        <f>IF(OR($A484="",$B484="",$C484=""),"",B484*'MPTO_working_3-way'!$I483)</f>
        <v>7.0731322895870559</v>
      </c>
      <c r="G484" s="46">
        <f>IF(OR($A484="",$B484="",$C484=""),"",C484*'MPTO_working_3-way'!$I483)</f>
        <v>12.698547443878514</v>
      </c>
      <c r="H484" s="44">
        <f>IF(OR($A484="",$B484="",$C484=""),"",'MPTO_working_3-way'!E483)</f>
        <v>1.2577186346461842</v>
      </c>
      <c r="I484" s="45">
        <f>IF(OR($A484="",$B484="",$C484=""),"",'MPTO_working_3-way'!F483)</f>
        <v>7.4163285518762541</v>
      </c>
      <c r="J484" s="46">
        <f>IF(OR($A484="",$B484="",$C484=""),"",'MPTO_working_3-way'!G483)</f>
        <v>14.271035085514189</v>
      </c>
      <c r="K484" s="44">
        <f>IF(OR($A484="",$B484="",$C484=""),"",'OddsRatio_working_3-way'!H483)</f>
        <v>1.2643161722975966</v>
      </c>
      <c r="L484" s="45">
        <f>IF(OR($A484="",$B484="",$C484=""),"",'OddsRatio_working_3-way'!I483)</f>
        <v>7.4316935259081864</v>
      </c>
      <c r="M484" s="46">
        <f>IF(OR($A484="",$B484="",$C484=""),"",'OddsRatio_working_3-way'!J483)</f>
        <v>13.422860097987046</v>
      </c>
      <c r="N484" s="47">
        <f t="shared" si="118"/>
        <v>77.987075688925202</v>
      </c>
      <c r="O484" s="48">
        <f t="shared" si="119"/>
        <v>14.138007873430883</v>
      </c>
      <c r="P484" s="48">
        <f t="shared" si="120"/>
        <v>7.8749164376439129</v>
      </c>
      <c r="Q484" t="s">
        <v>98</v>
      </c>
      <c r="R484" t="s">
        <v>96</v>
      </c>
      <c r="S484" t="s">
        <v>498</v>
      </c>
      <c r="T484" s="50">
        <v>100</v>
      </c>
      <c r="U484" s="50">
        <f t="shared" si="121"/>
        <v>19.35483870967742</v>
      </c>
      <c r="V484" s="50">
        <f t="shared" si="122"/>
        <v>85.380116959064324</v>
      </c>
      <c r="W484" s="50">
        <f t="shared" si="123"/>
        <v>91.856677524429983</v>
      </c>
      <c r="X484" s="50">
        <f t="shared" si="124"/>
        <v>22.763205516505707</v>
      </c>
      <c r="Y484" s="50">
        <f t="shared" si="125"/>
        <v>88.788483765892622</v>
      </c>
      <c r="Z484" s="50">
        <f t="shared" si="126"/>
        <v>95.265044331258267</v>
      </c>
      <c r="AA484" s="50">
        <f t="shared" si="127"/>
        <v>-3.4083668068282869</v>
      </c>
      <c r="AB484" s="50">
        <f t="shared" si="128"/>
        <v>-3.4083668068282975</v>
      </c>
      <c r="AC484" s="50">
        <f t="shared" si="129"/>
        <v>-3.4083668068282833</v>
      </c>
      <c r="AF484">
        <v>1.39</v>
      </c>
      <c r="AG484">
        <v>3.13</v>
      </c>
      <c r="AH484" s="57" t="s">
        <v>419</v>
      </c>
      <c r="AJ484" t="s">
        <v>310</v>
      </c>
    </row>
    <row r="485" spans="1:36" ht="15" x14ac:dyDescent="0.25">
      <c r="A485">
        <v>2.4900000000000002</v>
      </c>
      <c r="B485">
        <v>3.58</v>
      </c>
      <c r="C485">
        <v>2.93</v>
      </c>
      <c r="D485" s="43">
        <f t="shared" si="130"/>
        <v>2.2232962969003678E-2</v>
      </c>
      <c r="E485" s="44">
        <f>IF(OR($A485="",$B485="",$C485=""),"",A485*'MPTO_working_3-way'!$I484)</f>
        <v>2.5453600777928194</v>
      </c>
      <c r="F485" s="45">
        <f>IF(OR($A485="",$B485="",$C485=""),"",B485*'MPTO_working_3-way'!$I484)</f>
        <v>3.6595940074290332</v>
      </c>
      <c r="G485" s="46">
        <f>IF(OR($A485="",$B485="",$C485=""),"",C485*'MPTO_working_3-way'!$I484)</f>
        <v>2.9951425814991808</v>
      </c>
      <c r="H485" s="44">
        <f>IF(OR($A485="",$B485="",$C485=""),"",'MPTO_working_3-way'!E484)</f>
        <v>2.5368127164426935</v>
      </c>
      <c r="I485" s="45">
        <f>IF(OR($A485="",$B485="",$C485=""),"",'MPTO_working_3-way'!F484)</f>
        <v>3.6775708676536056</v>
      </c>
      <c r="J485" s="46">
        <f>IF(OR($A485="",$B485="",$C485=""),"",'MPTO_working_3-way'!G484)</f>
        <v>2.9950347654333744</v>
      </c>
      <c r="K485" s="44">
        <f>IF(OR($A485="",$B485="",$C485=""),"",'OddsRatio_working_3-way'!H484)</f>
        <v>2.5408193014333444</v>
      </c>
      <c r="L485" s="45">
        <f>IF(OR($A485="",$B485="",$C485=""),"",'OddsRatio_working_3-way'!I484)</f>
        <v>3.667995837381226</v>
      </c>
      <c r="M485" s="46">
        <f>IF(OR($A485="",$B485="",$C485=""),"",'OddsRatio_working_3-way'!J484)</f>
        <v>2.995826343467352</v>
      </c>
      <c r="N485" s="47">
        <f t="shared" si="118"/>
        <v>39.287172322869893</v>
      </c>
      <c r="O485" s="48">
        <f t="shared" si="119"/>
        <v>27.325435498308948</v>
      </c>
      <c r="P485" s="48">
        <f t="shared" si="120"/>
        <v>33.387392178821173</v>
      </c>
      <c r="Q485" t="s">
        <v>143</v>
      </c>
      <c r="R485" t="s">
        <v>53</v>
      </c>
      <c r="S485" t="s">
        <v>498</v>
      </c>
      <c r="T485" s="50">
        <v>100</v>
      </c>
      <c r="U485" s="50">
        <f t="shared" si="121"/>
        <v>59.839357429718881</v>
      </c>
      <c r="V485" s="50">
        <f t="shared" si="122"/>
        <v>72.067039106145245</v>
      </c>
      <c r="W485" s="50">
        <f t="shared" si="123"/>
        <v>65.870307167235495</v>
      </c>
      <c r="X485" s="50">
        <f t="shared" si="124"/>
        <v>62.062653726619253</v>
      </c>
      <c r="Y485" s="50">
        <f t="shared" si="125"/>
        <v>74.290335403045617</v>
      </c>
      <c r="Z485" s="50">
        <f t="shared" si="126"/>
        <v>68.093603464135867</v>
      </c>
      <c r="AA485" s="50">
        <f t="shared" si="127"/>
        <v>-2.2232962969003722</v>
      </c>
      <c r="AB485" s="50">
        <f t="shared" si="128"/>
        <v>-2.2232962969003722</v>
      </c>
      <c r="AC485" s="50">
        <f t="shared" si="129"/>
        <v>-2.2232962969003722</v>
      </c>
      <c r="AF485">
        <v>1.65</v>
      </c>
      <c r="AG485">
        <v>2.38</v>
      </c>
      <c r="AH485" s="57" t="s">
        <v>423</v>
      </c>
      <c r="AJ485" t="s">
        <v>310</v>
      </c>
    </row>
    <row r="486" spans="1:36" ht="15" x14ac:dyDescent="0.25">
      <c r="A486">
        <v>2.63</v>
      </c>
      <c r="B486">
        <v>2.95</v>
      </c>
      <c r="C486">
        <v>3.25</v>
      </c>
      <c r="D486" s="43">
        <f t="shared" si="130"/>
        <v>2.6903495421894519E-2</v>
      </c>
      <c r="E486" s="44">
        <f>IF(OR($A486="",$B486="",$C486=""),"",A486*'MPTO_working_3-way'!$I485)</f>
        <v>2.7007561929595827</v>
      </c>
      <c r="F486" s="45">
        <f>IF(OR($A486="",$B486="",$C486=""),"",B486*'MPTO_working_3-way'!$I485)</f>
        <v>3.0293653114945891</v>
      </c>
      <c r="G486" s="46">
        <f>IF(OR($A486="",$B486="",$C486=""),"",C486*'MPTO_working_3-way'!$I485)</f>
        <v>3.3374363601211572</v>
      </c>
      <c r="H486" s="44">
        <f>IF(OR($A486="",$B486="",$C486=""),"",'MPTO_working_3-way'!E485)</f>
        <v>2.693527927254276</v>
      </c>
      <c r="I486" s="45">
        <f>IF(OR($A486="",$B486="",$C486=""),"",'MPTO_working_3-way'!F485)</f>
        <v>3.0301632843129895</v>
      </c>
      <c r="J486" s="46">
        <f>IF(OR($A486="",$B486="",$C486=""),"",'MPTO_working_3-way'!G485)</f>
        <v>3.3475663386382113</v>
      </c>
      <c r="K486" s="44">
        <f>IF(OR($A486="",$B486="",$C486=""),"",'OddsRatio_working_3-way'!H485)</f>
        <v>2.6969419535935923</v>
      </c>
      <c r="L486" s="45">
        <f>IF(OR($A486="",$B486="",$C486=""),"",'OddsRatio_working_3-way'!I485)</f>
        <v>3.0300839322131936</v>
      </c>
      <c r="M486" s="46">
        <f>IF(OR($A486="",$B486="",$C486=""),"",'OddsRatio_working_3-way'!J485)</f>
        <v>3.3424045371690689</v>
      </c>
      <c r="N486" s="47">
        <f t="shared" si="118"/>
        <v>37.02666692413154</v>
      </c>
      <c r="O486" s="48">
        <f t="shared" si="119"/>
        <v>33.010214918802014</v>
      </c>
      <c r="P486" s="48">
        <f t="shared" si="120"/>
        <v>29.963118157066447</v>
      </c>
      <c r="Q486" t="s">
        <v>492</v>
      </c>
      <c r="R486" t="s">
        <v>493</v>
      </c>
      <c r="S486" t="s">
        <v>498</v>
      </c>
      <c r="T486" s="50">
        <v>100</v>
      </c>
      <c r="U486" s="50">
        <f t="shared" si="121"/>
        <v>61.977186311787079</v>
      </c>
      <c r="V486" s="50">
        <f t="shared" si="122"/>
        <v>66.101694915254228</v>
      </c>
      <c r="W486" s="50">
        <f t="shared" si="123"/>
        <v>69.230769230769241</v>
      </c>
      <c r="X486" s="50">
        <f t="shared" si="124"/>
        <v>64.667535853976531</v>
      </c>
      <c r="Y486" s="50">
        <f t="shared" si="125"/>
        <v>68.792044457443708</v>
      </c>
      <c r="Z486" s="50">
        <f t="shared" si="126"/>
        <v>71.921118772958692</v>
      </c>
      <c r="AA486" s="50">
        <f t="shared" si="127"/>
        <v>-2.6903495421894519</v>
      </c>
      <c r="AB486" s="50">
        <f t="shared" si="128"/>
        <v>-2.6903495421894803</v>
      </c>
      <c r="AC486" s="50">
        <f t="shared" si="129"/>
        <v>-2.6903495421894519</v>
      </c>
      <c r="AF486">
        <v>2.46</v>
      </c>
      <c r="AG486">
        <v>1.58</v>
      </c>
      <c r="AH486" s="57" t="s">
        <v>417</v>
      </c>
      <c r="AJ486" t="s">
        <v>311</v>
      </c>
    </row>
    <row r="487" spans="1:36" ht="15" x14ac:dyDescent="0.25">
      <c r="A487">
        <v>1.68</v>
      </c>
      <c r="B487">
        <v>3.79</v>
      </c>
      <c r="C487">
        <v>5.76</v>
      </c>
      <c r="D487" s="43">
        <f t="shared" si="130"/>
        <v>3.2701449093269774E-2</v>
      </c>
      <c r="E487" s="44">
        <f>IF(OR($A487="",$B487="",$C487=""),"",A487*'MPTO_working_3-way'!$I486)</f>
        <v>1.7349384344766932</v>
      </c>
      <c r="F487" s="45">
        <f>IF(OR($A487="",$B487="",$C487=""),"",B487*'MPTO_working_3-way'!$I486)</f>
        <v>3.9139384920634925</v>
      </c>
      <c r="G487" s="46">
        <f>IF(OR($A487="",$B487="",$C487=""),"",C487*'MPTO_working_3-way'!$I486)</f>
        <v>5.9483603467772337</v>
      </c>
      <c r="H487" s="44">
        <f>IF(OR($A487="",$B487="",$C487=""),"",'MPTO_working_3-way'!E486)</f>
        <v>1.7113394364998427</v>
      </c>
      <c r="I487" s="45">
        <f>IF(OR($A487="",$B487="",$C487=""),"",'MPTO_working_3-way'!F486)</f>
        <v>3.9533229621913244</v>
      </c>
      <c r="J487" s="46">
        <f>IF(OR($A487="",$B487="",$C487=""),"",'MPTO_working_3-way'!G486)</f>
        <v>6.1458800313166968</v>
      </c>
      <c r="K487" s="44">
        <f>IF(OR($A487="",$B487="",$C487=""),"",'OddsRatio_working_3-way'!H486)</f>
        <v>1.7198223022179584</v>
      </c>
      <c r="L487" s="45">
        <f>IF(OR($A487="",$B487="",$C487=""),"",'OddsRatio_working_3-way'!I486)</f>
        <v>3.9533885635119179</v>
      </c>
      <c r="M487" s="46">
        <f>IF(OR($A487="",$B487="",$C487=""),"",'OddsRatio_working_3-way'!J486)</f>
        <v>6.0387561155257092</v>
      </c>
      <c r="N487" s="47">
        <f t="shared" si="118"/>
        <v>57.638932893986436</v>
      </c>
      <c r="O487" s="48">
        <f t="shared" si="119"/>
        <v>25.549711678600843</v>
      </c>
      <c r="P487" s="48">
        <f t="shared" si="120"/>
        <v>16.81135542741271</v>
      </c>
      <c r="Q487" t="s">
        <v>494</v>
      </c>
      <c r="R487" t="s">
        <v>495</v>
      </c>
      <c r="S487" t="s">
        <v>498</v>
      </c>
      <c r="T487" s="50">
        <v>100</v>
      </c>
      <c r="U487" s="50">
        <f t="shared" si="121"/>
        <v>40.476190476190474</v>
      </c>
      <c r="V487" s="50">
        <f t="shared" si="122"/>
        <v>73.614775725593674</v>
      </c>
      <c r="W487" s="50">
        <f t="shared" si="123"/>
        <v>82.638888888888886</v>
      </c>
      <c r="X487" s="50">
        <f t="shared" si="124"/>
        <v>43.74633538551744</v>
      </c>
      <c r="Y487" s="50">
        <f t="shared" si="125"/>
        <v>76.884920634920633</v>
      </c>
      <c r="Z487" s="50">
        <f t="shared" si="126"/>
        <v>85.909033798215859</v>
      </c>
      <c r="AA487" s="50">
        <f t="shared" si="127"/>
        <v>-3.2701449093269659</v>
      </c>
      <c r="AB487" s="50">
        <f t="shared" si="128"/>
        <v>-3.2701449093269588</v>
      </c>
      <c r="AC487" s="50">
        <f t="shared" si="129"/>
        <v>-3.270144909326973</v>
      </c>
      <c r="AF487">
        <v>2.0099999999999998</v>
      </c>
      <c r="AG487">
        <v>1.88</v>
      </c>
      <c r="AH487" s="57" t="s">
        <v>430</v>
      </c>
      <c r="AJ487" t="s">
        <v>311</v>
      </c>
    </row>
    <row r="488" spans="1:36" ht="15" x14ac:dyDescent="0.25">
      <c r="A488">
        <v>2.79</v>
      </c>
      <c r="B488">
        <v>3.68</v>
      </c>
      <c r="C488">
        <v>2.5099999999999998</v>
      </c>
      <c r="D488" s="43">
        <f t="shared" si="130"/>
        <v>2.8568444004875015E-2</v>
      </c>
      <c r="E488" s="44">
        <f>IF(OR($A488="",$B488="",$C488=""),"",A488*'MPTO_working_3-way'!$I487)</f>
        <v>2.8697059587736011</v>
      </c>
      <c r="F488" s="45">
        <f>IF(OR($A488="",$B488="",$C488=""),"",B488*'MPTO_working_3-way'!$I487)</f>
        <v>3.78513187393794</v>
      </c>
      <c r="G488" s="46">
        <f>IF(OR($A488="",$B488="",$C488=""),"",C488*'MPTO_working_3-way'!$I487)</f>
        <v>2.5817067944522361</v>
      </c>
      <c r="H488" s="44">
        <f>IF(OR($A488="",$B488="",$C488=""),"",'MPTO_working_3-way'!E487)</f>
        <v>2.8661497376082576</v>
      </c>
      <c r="I488" s="45">
        <f>IF(OR($A488="",$B488="",$C488=""),"",'MPTO_working_3-way'!F487)</f>
        <v>3.8136452229407447</v>
      </c>
      <c r="J488" s="46">
        <f>IF(OR($A488="",$B488="",$C488=""),"",'MPTO_working_3-way'!G487)</f>
        <v>2.5714638089294222</v>
      </c>
      <c r="K488" s="44">
        <f>IF(OR($A488="",$B488="",$C488=""),"",'OddsRatio_working_3-way'!H487)</f>
        <v>2.8688086477396371</v>
      </c>
      <c r="L488" s="45">
        <f>IF(OR($A488="",$B488="",$C488=""),"",'OddsRatio_working_3-way'!I487)</f>
        <v>3.797992835721915</v>
      </c>
      <c r="M488" s="46">
        <f>IF(OR($A488="",$B488="",$C488=""),"",'OddsRatio_working_3-way'!J487)</f>
        <v>2.5764810380373473</v>
      </c>
      <c r="N488" s="47">
        <f t="shared" si="118"/>
        <v>34.846775745183336</v>
      </c>
      <c r="O488" s="48">
        <f t="shared" si="119"/>
        <v>26.419158785071055</v>
      </c>
      <c r="P488" s="48">
        <f t="shared" si="120"/>
        <v>38.734065469745616</v>
      </c>
      <c r="Q488" t="s">
        <v>261</v>
      </c>
      <c r="R488" t="s">
        <v>297</v>
      </c>
      <c r="S488" t="s">
        <v>498</v>
      </c>
      <c r="T488" s="50">
        <v>100</v>
      </c>
      <c r="U488" s="50">
        <f t="shared" si="121"/>
        <v>64.157706093189958</v>
      </c>
      <c r="V488" s="50">
        <f t="shared" si="122"/>
        <v>72.826086956521735</v>
      </c>
      <c r="W488" s="50">
        <f t="shared" si="123"/>
        <v>60.15936254980079</v>
      </c>
      <c r="X488" s="50">
        <f t="shared" si="124"/>
        <v>67.014550493677461</v>
      </c>
      <c r="Y488" s="50">
        <f t="shared" si="125"/>
        <v>75.682931357009238</v>
      </c>
      <c r="Z488" s="50">
        <f t="shared" si="126"/>
        <v>63.016206950288293</v>
      </c>
      <c r="AA488" s="50">
        <f t="shared" si="127"/>
        <v>-2.8568444004875033</v>
      </c>
      <c r="AB488" s="50">
        <f t="shared" si="128"/>
        <v>-2.8568444004875033</v>
      </c>
      <c r="AC488" s="50">
        <f t="shared" si="129"/>
        <v>-2.8568444004875033</v>
      </c>
      <c r="AF488">
        <v>1.7</v>
      </c>
      <c r="AG488">
        <v>2.23</v>
      </c>
      <c r="AH488" s="57" t="s">
        <v>421</v>
      </c>
      <c r="AJ488" t="s">
        <v>312</v>
      </c>
    </row>
    <row r="489" spans="1:36" ht="15" x14ac:dyDescent="0.25">
      <c r="A489">
        <v>2.46</v>
      </c>
      <c r="B489">
        <v>3.52</v>
      </c>
      <c r="C489">
        <v>2.97</v>
      </c>
      <c r="D489" s="43">
        <f t="shared" si="130"/>
        <v>2.7295310831896291E-2</v>
      </c>
      <c r="E489" s="44">
        <f>IF(OR($A489="",$B489="",$C489=""),"",A489*'MPTO_working_3-way'!$I488)</f>
        <v>2.527146464646465</v>
      </c>
      <c r="F489" s="45">
        <f>IF(OR($A489="",$B489="",$C489=""),"",B489*'MPTO_working_3-way'!$I488)</f>
        <v>3.6160794941282748</v>
      </c>
      <c r="G489" s="46">
        <f>IF(OR($A489="",$B489="",$C489=""),"",C489*'MPTO_working_3-way'!$I488)</f>
        <v>3.0510670731707323</v>
      </c>
      <c r="H489" s="44">
        <f>IF(OR($A489="",$B489="",$C489=""),"",'MPTO_working_3-way'!E488)</f>
        <v>2.5163206791744521</v>
      </c>
      <c r="I489" s="45">
        <f>IF(OR($A489="",$B489="",$C489=""),"",'MPTO_working_3-way'!F488)</f>
        <v>3.636463180947167</v>
      </c>
      <c r="J489" s="46">
        <f>IF(OR($A489="",$B489="",$C489=""),"",'MPTO_working_3-way'!G488)</f>
        <v>3.0524853511034986</v>
      </c>
      <c r="K489" s="44">
        <f>IF(OR($A489="",$B489="",$C489=""),"",'OddsRatio_working_3-way'!H488)</f>
        <v>2.5212977957549652</v>
      </c>
      <c r="L489" s="45">
        <f>IF(OR($A489="",$B489="",$C489=""),"",'OddsRatio_working_3-way'!I488)</f>
        <v>3.6258016748647348</v>
      </c>
      <c r="M489" s="46">
        <f>IF(OR($A489="",$B489="",$C489=""),"",'OddsRatio_working_3-way'!J488)</f>
        <v>3.0527100394775908</v>
      </c>
      <c r="N489" s="47">
        <f t="shared" si="118"/>
        <v>39.57032225830627</v>
      </c>
      <c r="O489" s="48">
        <f t="shared" si="119"/>
        <v>27.654259305520856</v>
      </c>
      <c r="P489" s="48">
        <f t="shared" si="120"/>
        <v>32.775418436172863</v>
      </c>
      <c r="Q489" t="s">
        <v>258</v>
      </c>
      <c r="R489" t="s">
        <v>260</v>
      </c>
      <c r="S489" t="s">
        <v>498</v>
      </c>
      <c r="T489" s="50">
        <v>100</v>
      </c>
      <c r="U489" s="50">
        <f t="shared" si="121"/>
        <v>59.349593495934961</v>
      </c>
      <c r="V489" s="50">
        <f t="shared" si="122"/>
        <v>71.590909090909093</v>
      </c>
      <c r="W489" s="50">
        <f t="shared" si="123"/>
        <v>66.329966329966325</v>
      </c>
      <c r="X489" s="50">
        <f t="shared" si="124"/>
        <v>62.079124579124581</v>
      </c>
      <c r="Y489" s="50">
        <f t="shared" si="125"/>
        <v>74.320440174098707</v>
      </c>
      <c r="Z489" s="50">
        <f t="shared" si="126"/>
        <v>69.059497413155952</v>
      </c>
      <c r="AA489" s="50">
        <f t="shared" si="127"/>
        <v>-2.7295310831896202</v>
      </c>
      <c r="AB489" s="50">
        <f t="shared" si="128"/>
        <v>-2.7295310831896131</v>
      </c>
      <c r="AC489" s="50">
        <f t="shared" si="129"/>
        <v>-2.7295310831896273</v>
      </c>
      <c r="AF489">
        <v>2.06</v>
      </c>
      <c r="AG489">
        <v>1.84</v>
      </c>
      <c r="AH489" s="57" t="s">
        <v>420</v>
      </c>
      <c r="AJ489" t="s">
        <v>312</v>
      </c>
    </row>
    <row r="490" spans="1:36" ht="15" x14ac:dyDescent="0.25">
      <c r="A490">
        <v>3.37</v>
      </c>
      <c r="B490">
        <v>3.89</v>
      </c>
      <c r="C490">
        <v>2.1</v>
      </c>
      <c r="D490" s="43">
        <f t="shared" si="130"/>
        <v>2.9995789975346465E-2</v>
      </c>
      <c r="E490" s="44">
        <f>IF(OR($A490="",$B490="",$C490=""),"",A490*'MPTO_working_3-way'!$I489)</f>
        <v>3.4710858122169177</v>
      </c>
      <c r="F490" s="45">
        <f>IF(OR($A490="",$B490="",$C490=""),"",B490*'MPTO_working_3-way'!$I489)</f>
        <v>4.0066836230040979</v>
      </c>
      <c r="G490" s="46">
        <f>IF(OR($A490="",$B490="",$C490=""),"",C490*'MPTO_working_3-way'!$I489)</f>
        <v>2.1629911589482278</v>
      </c>
      <c r="H490" s="44">
        <f>IF(OR($A490="",$B490="",$C490=""),"",'MPTO_working_3-way'!E489)</f>
        <v>3.4875126840962229</v>
      </c>
      <c r="I490" s="45">
        <f>IF(OR($A490="",$B490="",$C490=""),"",'MPTO_working_3-way'!F489)</f>
        <v>4.0474226460569174</v>
      </c>
      <c r="J490" s="46">
        <f>IF(OR($A490="",$B490="",$C490=""),"",'MPTO_working_3-way'!G489)</f>
        <v>2.145039508203832</v>
      </c>
      <c r="K490" s="44">
        <f>IF(OR($A490="",$B490="",$C490=""),"",'OddsRatio_working_3-way'!H489)</f>
        <v>3.4828882037275095</v>
      </c>
      <c r="L490" s="45">
        <f>IF(OR($A490="",$B490="",$C490=""),"",'OddsRatio_working_3-way'!I489)</f>
        <v>4.0276569235327004</v>
      </c>
      <c r="M490" s="46">
        <f>IF(OR($A490="",$B490="",$C490=""),"",'OddsRatio_working_3-way'!J489)</f>
        <v>2.1523953688186754</v>
      </c>
      <c r="N490" s="47">
        <f t="shared" si="118"/>
        <v>28.809428925103948</v>
      </c>
      <c r="O490" s="48">
        <f t="shared" si="119"/>
        <v>24.958297037943524</v>
      </c>
      <c r="P490" s="48">
        <f t="shared" si="120"/>
        <v>46.232274036952525</v>
      </c>
      <c r="Q490" t="s">
        <v>259</v>
      </c>
      <c r="R490" t="s">
        <v>294</v>
      </c>
      <c r="S490" t="s">
        <v>498</v>
      </c>
      <c r="T490" s="50">
        <v>100</v>
      </c>
      <c r="U490" s="50">
        <f t="shared" si="121"/>
        <v>70.326409495548958</v>
      </c>
      <c r="V490" s="50">
        <f t="shared" si="122"/>
        <v>74.293059125964007</v>
      </c>
      <c r="W490" s="50">
        <f t="shared" si="123"/>
        <v>52.38095238095238</v>
      </c>
      <c r="X490" s="50">
        <f t="shared" si="124"/>
        <v>73.325988493083599</v>
      </c>
      <c r="Y490" s="50">
        <f t="shared" si="125"/>
        <v>77.292638123498648</v>
      </c>
      <c r="Z490" s="50">
        <f t="shared" si="126"/>
        <v>55.380531378487021</v>
      </c>
      <c r="AA490" s="50">
        <f t="shared" si="127"/>
        <v>-2.9995789975346412</v>
      </c>
      <c r="AB490" s="50">
        <f t="shared" si="128"/>
        <v>-2.9995789975346412</v>
      </c>
      <c r="AC490" s="50">
        <f t="shared" si="129"/>
        <v>-2.9995789975346412</v>
      </c>
      <c r="AF490">
        <v>1.54</v>
      </c>
      <c r="AG490">
        <v>2.6</v>
      </c>
      <c r="AH490" s="57" t="s">
        <v>421</v>
      </c>
      <c r="AJ490" t="s">
        <v>312</v>
      </c>
    </row>
    <row r="491" spans="1:36" ht="15" x14ac:dyDescent="0.25">
      <c r="A491">
        <v>1.47</v>
      </c>
      <c r="B491">
        <v>5.03</v>
      </c>
      <c r="C491">
        <v>6.48</v>
      </c>
      <c r="D491" s="43">
        <f t="shared" si="130"/>
        <v>3.340025355551246E-2</v>
      </c>
      <c r="E491" s="44">
        <f>IF(OR($A491="",$B491="",$C491=""),"",A491*'MPTO_working_3-way'!$I490)</f>
        <v>1.5190983727266032</v>
      </c>
      <c r="F491" s="45">
        <f>IF(OR($A491="",$B491="",$C491=""),"",B491*'MPTO_working_3-way'!$I490)</f>
        <v>5.1980032753842282</v>
      </c>
      <c r="G491" s="46">
        <f>IF(OR($A491="",$B491="",$C491=""),"",C491*'MPTO_working_3-way'!$I490)</f>
        <v>6.6964336430397209</v>
      </c>
      <c r="H491" s="44">
        <f>IF(OR($A491="",$B491="",$C491=""),"",'MPTO_working_3-way'!E490)</f>
        <v>1.4944584933774276</v>
      </c>
      <c r="I491" s="45">
        <f>IF(OR($A491="",$B491="",$C491=""),"",'MPTO_working_3-way'!F490)</f>
        <v>5.3283959931300116</v>
      </c>
      <c r="J491" s="46">
        <f>IF(OR($A491="",$B491="",$C491=""),"",'MPTO_working_3-way'!G490)</f>
        <v>6.9838464426725384</v>
      </c>
      <c r="K491" s="44">
        <f>IF(OR($A491="",$B491="",$C491=""),"",'OddsRatio_working_3-way'!H490)</f>
        <v>1.5022224211963404</v>
      </c>
      <c r="L491" s="45">
        <f>IF(OR($A491="",$B491="",$C491=""),"",'OddsRatio_working_3-way'!I490)</f>
        <v>5.3062901221728787</v>
      </c>
      <c r="M491" s="46">
        <f>IF(OR($A491="",$B491="",$C491=""),"",'OddsRatio_working_3-way'!J490)</f>
        <v>6.8556997194807394</v>
      </c>
      <c r="N491" s="47">
        <f t="shared" si="118"/>
        <v>65.828521572642956</v>
      </c>
      <c r="O491" s="48">
        <f t="shared" si="119"/>
        <v>19.238156403933424</v>
      </c>
      <c r="P491" s="48">
        <f t="shared" si="120"/>
        <v>14.933322023423631</v>
      </c>
      <c r="Q491" t="s">
        <v>293</v>
      </c>
      <c r="R491" t="s">
        <v>291</v>
      </c>
      <c r="S491" t="s">
        <v>498</v>
      </c>
      <c r="T491" s="50">
        <v>100</v>
      </c>
      <c r="U491" s="50">
        <f t="shared" si="121"/>
        <v>31.972789115646258</v>
      </c>
      <c r="V491" s="50">
        <f t="shared" si="122"/>
        <v>80.119284294234589</v>
      </c>
      <c r="W491" s="50">
        <f t="shared" si="123"/>
        <v>84.567901234567898</v>
      </c>
      <c r="X491" s="50">
        <f t="shared" si="124"/>
        <v>35.312814471197505</v>
      </c>
      <c r="Y491" s="50">
        <f t="shared" si="125"/>
        <v>83.459309649785837</v>
      </c>
      <c r="Z491" s="50">
        <f t="shared" si="126"/>
        <v>87.907926590119146</v>
      </c>
      <c r="AA491" s="50">
        <f t="shared" si="127"/>
        <v>-3.3400253555512478</v>
      </c>
      <c r="AB491" s="50">
        <f t="shared" si="128"/>
        <v>-3.3400253555512478</v>
      </c>
      <c r="AC491" s="50">
        <f t="shared" si="129"/>
        <v>-3.3400253555512478</v>
      </c>
      <c r="AF491">
        <v>1.38</v>
      </c>
      <c r="AG491">
        <v>3.19</v>
      </c>
      <c r="AH491" s="57" t="s">
        <v>427</v>
      </c>
      <c r="AJ491" t="s">
        <v>312</v>
      </c>
    </row>
    <row r="492" spans="1:36" ht="15" x14ac:dyDescent="0.25">
      <c r="A492">
        <v>2.4300000000000002</v>
      </c>
      <c r="B492">
        <v>3.19</v>
      </c>
      <c r="C492">
        <v>3.31</v>
      </c>
      <c r="D492" s="43">
        <f t="shared" si="130"/>
        <v>2.7117061194684933E-2</v>
      </c>
      <c r="E492" s="44">
        <f>IF(OR($A492="",$B492="",$C492=""),"",A492*'MPTO_working_3-way'!$I491)</f>
        <v>2.4958944587030847</v>
      </c>
      <c r="F492" s="45">
        <f>IF(OR($A492="",$B492="",$C492=""),"",B492*'MPTO_working_3-way'!$I491)</f>
        <v>3.276503425211045</v>
      </c>
      <c r="G492" s="46">
        <f>IF(OR($A492="",$B492="",$C492=""),"",C492*'MPTO_working_3-way'!$I491)</f>
        <v>3.3997574725544073</v>
      </c>
      <c r="H492" s="44">
        <f>IF(OR($A492="",$B492="",$C492=""),"",'MPTO_working_3-way'!E491)</f>
        <v>2.4845732020865614</v>
      </c>
      <c r="I492" s="45">
        <f>IF(OR($A492="",$B492="",$C492=""),"",'MPTO_working_3-way'!F491)</f>
        <v>3.2847129743728023</v>
      </c>
      <c r="J492" s="46">
        <f>IF(OR($A492="",$B492="",$C492=""),"",'MPTO_working_3-way'!G491)</f>
        <v>3.4120867612761674</v>
      </c>
      <c r="K492" s="44">
        <f>IF(OR($A492="",$B492="",$C492=""),"",'OddsRatio_working_3-way'!H491)</f>
        <v>2.4896138808199137</v>
      </c>
      <c r="L492" s="45">
        <f>IF(OR($A492="",$B492="",$C492=""),"",'OddsRatio_working_3-way'!I491)</f>
        <v>3.281296782514413</v>
      </c>
      <c r="M492" s="46">
        <f>IF(OR($A492="",$B492="",$C492=""),"",'OddsRatio_working_3-way'!J491)</f>
        <v>3.4062993459398609</v>
      </c>
      <c r="N492" s="47">
        <f t="shared" si="118"/>
        <v>40.065796713199944</v>
      </c>
      <c r="O492" s="48">
        <f t="shared" si="119"/>
        <v>30.520340442970493</v>
      </c>
      <c r="P492" s="48">
        <f t="shared" si="120"/>
        <v>29.41386284382957</v>
      </c>
      <c r="Q492" t="s">
        <v>325</v>
      </c>
      <c r="R492" t="s">
        <v>182</v>
      </c>
      <c r="S492" t="s">
        <v>498</v>
      </c>
      <c r="T492" s="50">
        <v>100</v>
      </c>
      <c r="U492" s="50">
        <f t="shared" si="121"/>
        <v>58.847736625514408</v>
      </c>
      <c r="V492" s="50">
        <f t="shared" si="122"/>
        <v>68.652037617554868</v>
      </c>
      <c r="W492" s="50">
        <f t="shared" si="123"/>
        <v>69.78851963746223</v>
      </c>
      <c r="X492" s="50">
        <f t="shared" si="124"/>
        <v>61.559442744982903</v>
      </c>
      <c r="Y492" s="50">
        <f t="shared" si="125"/>
        <v>71.363743737023356</v>
      </c>
      <c r="Z492" s="50">
        <f t="shared" si="126"/>
        <v>72.500225756930732</v>
      </c>
      <c r="AA492" s="50">
        <f t="shared" si="127"/>
        <v>-2.711706119468495</v>
      </c>
      <c r="AB492" s="50">
        <f t="shared" si="128"/>
        <v>-2.7117061194684879</v>
      </c>
      <c r="AC492" s="50">
        <f t="shared" si="129"/>
        <v>-2.7117061194685022</v>
      </c>
      <c r="AF492">
        <v>2.4300000000000002</v>
      </c>
      <c r="AG492">
        <v>1.61</v>
      </c>
      <c r="AH492" s="57" t="s">
        <v>431</v>
      </c>
      <c r="AJ492" t="s">
        <v>313</v>
      </c>
    </row>
    <row r="493" spans="1:36" ht="15" x14ac:dyDescent="0.25">
      <c r="A493">
        <v>2.4</v>
      </c>
      <c r="B493">
        <v>3.27</v>
      </c>
      <c r="C493">
        <v>3.28</v>
      </c>
      <c r="D493" s="43">
        <f t="shared" si="130"/>
        <v>2.7355113000671283E-2</v>
      </c>
      <c r="E493" s="44">
        <f>IF(OR($A493="",$B493="",$C493=""),"",A493*'MPTO_working_3-way'!$I492)</f>
        <v>2.4656522712016109</v>
      </c>
      <c r="F493" s="45">
        <f>IF(OR($A493="",$B493="",$C493=""),"",B493*'MPTO_working_3-way'!$I492)</f>
        <v>3.3594512195121951</v>
      </c>
      <c r="G493" s="46">
        <f>IF(OR($A493="",$B493="",$C493=""),"",C493*'MPTO_working_3-way'!$I492)</f>
        <v>3.3697247706422018</v>
      </c>
      <c r="H493" s="44">
        <f>IF(OR($A493="",$B493="",$C493=""),"",'MPTO_working_3-way'!E492)</f>
        <v>2.4536969253294285</v>
      </c>
      <c r="I493" s="45">
        <f>IF(OR($A493="",$B493="",$C493=""),"",'MPTO_working_3-way'!F492)</f>
        <v>3.3704983973351772</v>
      </c>
      <c r="J493" s="46">
        <f>IF(OR($A493="",$B493="",$C493=""),"",'MPTO_working_3-way'!G492)</f>
        <v>3.3811235104974466</v>
      </c>
      <c r="K493" s="44">
        <f>IF(OR($A493="",$B493="",$C493=""),"",'OddsRatio_working_3-way'!H492)</f>
        <v>2.4589746443138258</v>
      </c>
      <c r="L493" s="45">
        <f>IF(OR($A493="",$B493="",$C493=""),"",'OddsRatio_working_3-way'!I492)</f>
        <v>3.3656231732802757</v>
      </c>
      <c r="M493" s="46">
        <f>IF(OR($A493="",$B493="",$C493=""),"",'OddsRatio_working_3-way'!J492)</f>
        <v>3.3760444207396603</v>
      </c>
      <c r="N493" s="47">
        <f t="shared" si="118"/>
        <v>40.557219348398228</v>
      </c>
      <c r="O493" s="48">
        <f t="shared" si="119"/>
        <v>29.766766494237228</v>
      </c>
      <c r="P493" s="48">
        <f t="shared" si="120"/>
        <v>29.676014157364556</v>
      </c>
      <c r="Q493" t="s">
        <v>173</v>
      </c>
      <c r="R493" t="s">
        <v>148</v>
      </c>
      <c r="S493" t="s">
        <v>498</v>
      </c>
      <c r="T493" s="50">
        <v>100</v>
      </c>
      <c r="U493" s="50">
        <f t="shared" si="121"/>
        <v>58.333333333333336</v>
      </c>
      <c r="V493" s="50">
        <f t="shared" si="122"/>
        <v>69.418960244648318</v>
      </c>
      <c r="W493" s="50">
        <f t="shared" si="123"/>
        <v>69.512195121951223</v>
      </c>
      <c r="X493" s="50">
        <f t="shared" si="124"/>
        <v>61.068844633400452</v>
      </c>
      <c r="Y493" s="50">
        <f t="shared" si="125"/>
        <v>72.154471544715449</v>
      </c>
      <c r="Z493" s="50">
        <f t="shared" si="126"/>
        <v>72.247706422018339</v>
      </c>
      <c r="AA493" s="50">
        <f t="shared" si="127"/>
        <v>-2.7355113000671167</v>
      </c>
      <c r="AB493" s="50">
        <f t="shared" si="128"/>
        <v>-2.7355113000671309</v>
      </c>
      <c r="AC493" s="50">
        <f t="shared" si="129"/>
        <v>-2.7355113000671167</v>
      </c>
      <c r="AF493">
        <v>2.4500000000000002</v>
      </c>
      <c r="AG493">
        <v>1.6</v>
      </c>
      <c r="AH493" s="57" t="s">
        <v>428</v>
      </c>
      <c r="AJ493" t="s">
        <v>313</v>
      </c>
    </row>
    <row r="494" spans="1:36" ht="15" x14ac:dyDescent="0.25">
      <c r="A494">
        <v>2.31</v>
      </c>
      <c r="B494">
        <v>3.22</v>
      </c>
      <c r="C494">
        <v>3.52</v>
      </c>
      <c r="D494" s="43">
        <f t="shared" si="130"/>
        <v>2.7550348202522112E-2</v>
      </c>
      <c r="E494" s="44">
        <f>IF(OR($A494="",$B494="",$C494=""),"",A494*'MPTO_working_3-way'!$I493)</f>
        <v>2.3736413043478262</v>
      </c>
      <c r="F494" s="45">
        <f>IF(OR($A494="",$B494="",$C494=""),"",B494*'MPTO_working_3-way'!$I493)</f>
        <v>3.3087121212121215</v>
      </c>
      <c r="G494" s="46">
        <f>IF(OR($A494="",$B494="",$C494=""),"",C494*'MPTO_working_3-way'!$I493)</f>
        <v>3.616977225672878</v>
      </c>
      <c r="H494" s="44">
        <f>IF(OR($A494="",$B494="",$C494=""),"",'MPTO_working_3-way'!E493)</f>
        <v>2.3600658905402652</v>
      </c>
      <c r="I494" s="45">
        <f>IF(OR($A494="",$B494="",$C494=""),"",'MPTO_working_3-way'!F493)</f>
        <v>3.3181191287829508</v>
      </c>
      <c r="J494" s="46">
        <f>IF(OR($A494="",$B494="",$C494=""),"",'MPTO_working_3-way'!G493)</f>
        <v>3.6375877218006507</v>
      </c>
      <c r="K494" s="44">
        <f>IF(OR($A494="",$B494="",$C494=""),"",'OddsRatio_working_3-way'!H493)</f>
        <v>2.3659525354994053</v>
      </c>
      <c r="L494" s="45">
        <f>IF(OR($A494="",$B494="",$C494=""),"",'OddsRatio_working_3-way'!I493)</f>
        <v>3.3148203273348704</v>
      </c>
      <c r="M494" s="46">
        <f>IF(OR($A494="",$B494="",$C494=""),"",'OddsRatio_working_3-way'!J493)</f>
        <v>3.6276338850828256</v>
      </c>
      <c r="N494" s="47">
        <f t="shared" si="118"/>
        <v>42.129364625071553</v>
      </c>
      <c r="O494" s="48">
        <f t="shared" si="119"/>
        <v>30.223239839725242</v>
      </c>
      <c r="P494" s="48">
        <f t="shared" si="120"/>
        <v>27.647395535203206</v>
      </c>
      <c r="Q494" t="s">
        <v>171</v>
      </c>
      <c r="R494" t="s">
        <v>107</v>
      </c>
      <c r="S494" t="s">
        <v>498</v>
      </c>
      <c r="T494" s="50">
        <v>100</v>
      </c>
      <c r="U494" s="50">
        <f t="shared" si="121"/>
        <v>56.709956709956707</v>
      </c>
      <c r="V494" s="50">
        <f t="shared" si="122"/>
        <v>68.944099378881987</v>
      </c>
      <c r="W494" s="50">
        <f t="shared" si="123"/>
        <v>71.590909090909093</v>
      </c>
      <c r="X494" s="50">
        <f t="shared" si="124"/>
        <v>59.46499153020892</v>
      </c>
      <c r="Y494" s="50">
        <f t="shared" si="125"/>
        <v>71.699134199134207</v>
      </c>
      <c r="Z494" s="50">
        <f t="shared" si="126"/>
        <v>74.345943911161299</v>
      </c>
      <c r="AA494" s="50">
        <f t="shared" si="127"/>
        <v>-2.755034820252213</v>
      </c>
      <c r="AB494" s="50">
        <f t="shared" si="128"/>
        <v>-2.7550348202522201</v>
      </c>
      <c r="AC494" s="50">
        <f t="shared" si="129"/>
        <v>-2.7550348202522059</v>
      </c>
      <c r="AF494">
        <v>2.5</v>
      </c>
      <c r="AG494">
        <v>1.58</v>
      </c>
      <c r="AH494" s="57" t="s">
        <v>431</v>
      </c>
      <c r="AJ494" t="s">
        <v>313</v>
      </c>
    </row>
    <row r="495" spans="1:36" ht="15" x14ac:dyDescent="0.25">
      <c r="A495">
        <v>10.32</v>
      </c>
      <c r="B495">
        <v>5.64</v>
      </c>
      <c r="C495">
        <v>1.32</v>
      </c>
      <c r="D495" s="43">
        <f t="shared" si="130"/>
        <v>3.1779946920966307E-2</v>
      </c>
      <c r="E495" s="44">
        <f>IF(OR($A495="",$B495="",$C495=""),"",A495*'MPTO_working_3-way'!$I494)</f>
        <v>10.647969052224372</v>
      </c>
      <c r="F495" s="45">
        <f>IF(OR($A495="",$B495="",$C495=""),"",B495*'MPTO_working_3-way'!$I494)</f>
        <v>5.8192389006342493</v>
      </c>
      <c r="G495" s="46">
        <f>IF(OR($A495="",$B495="",$C495=""),"",C495*'MPTO_working_3-way'!$I494)</f>
        <v>1.3619495299356756</v>
      </c>
      <c r="H495" s="44">
        <f>IF(OR($A495="",$B495="",$C495=""),"",'MPTO_working_3-way'!E494)</f>
        <v>11.586692147324536</v>
      </c>
      <c r="I495" s="45">
        <f>IF(OR($A495="",$B495="",$C495=""),"",'MPTO_working_3-way'!F494)</f>
        <v>5.9983810765840726</v>
      </c>
      <c r="J495" s="46">
        <f>IF(OR($A495="",$B495="",$C495=""),"",'MPTO_working_3-way'!G494)</f>
        <v>1.3387195519736645</v>
      </c>
      <c r="K495" s="44">
        <f>IF(OR($A495="",$B495="",$C495=""),"",'OddsRatio_working_3-way'!H494)</f>
        <v>11.062891684809935</v>
      </c>
      <c r="L495" s="45">
        <f>IF(OR($A495="",$B495="",$C495=""),"",'OddsRatio_working_3-way'!I494)</f>
        <v>6.0098516542401388</v>
      </c>
      <c r="M495" s="46">
        <f>IF(OR($A495="",$B495="",$C495=""),"",'OddsRatio_working_3-way'!J494)</f>
        <v>1.3455070106372511</v>
      </c>
      <c r="N495" s="47">
        <f t="shared" si="118"/>
        <v>9.3914623069936418</v>
      </c>
      <c r="O495" s="48">
        <f t="shared" si="119"/>
        <v>17.184377838328793</v>
      </c>
      <c r="P495" s="48">
        <f t="shared" si="120"/>
        <v>73.424159854677555</v>
      </c>
      <c r="Q495" t="s">
        <v>266</v>
      </c>
      <c r="R495" t="s">
        <v>265</v>
      </c>
      <c r="S495" t="s">
        <v>498</v>
      </c>
      <c r="T495" s="50">
        <v>100</v>
      </c>
      <c r="U495" s="50">
        <f t="shared" si="121"/>
        <v>90.310077519379831</v>
      </c>
      <c r="V495" s="50">
        <f t="shared" si="122"/>
        <v>82.269503546099287</v>
      </c>
      <c r="W495" s="50">
        <f t="shared" si="123"/>
        <v>24.242424242424242</v>
      </c>
      <c r="X495" s="50">
        <f t="shared" si="124"/>
        <v>93.488072211476464</v>
      </c>
      <c r="Y495" s="50">
        <f t="shared" si="125"/>
        <v>85.447498238195905</v>
      </c>
      <c r="Z495" s="50">
        <f t="shared" si="126"/>
        <v>27.420418934520864</v>
      </c>
      <c r="AA495" s="50">
        <f t="shared" si="127"/>
        <v>-3.1779946920966324</v>
      </c>
      <c r="AB495" s="50">
        <f t="shared" si="128"/>
        <v>-3.1779946920966182</v>
      </c>
      <c r="AC495" s="50">
        <f t="shared" si="129"/>
        <v>-3.1779946920966218</v>
      </c>
      <c r="AF495">
        <v>1.65</v>
      </c>
      <c r="AG495">
        <v>2.33</v>
      </c>
      <c r="AH495" s="57" t="s">
        <v>421</v>
      </c>
      <c r="AJ495" t="s">
        <v>314</v>
      </c>
    </row>
    <row r="496" spans="1:36" ht="15" x14ac:dyDescent="0.25">
      <c r="A496">
        <v>3</v>
      </c>
      <c r="B496">
        <v>3.44</v>
      </c>
      <c r="C496">
        <v>2.41</v>
      </c>
      <c r="D496" s="43">
        <f t="shared" si="130"/>
        <v>3.8968767088037648E-2</v>
      </c>
      <c r="E496" s="44">
        <f>IF(OR($A496="",$B496="",$C496=""),"",A496*'MPTO_working_3-way'!$I495)</f>
        <v>3.1169063012641129</v>
      </c>
      <c r="F496" s="45">
        <f>IF(OR($A496="",$B496="",$C496=""),"",B496*'MPTO_working_3-way'!$I495)</f>
        <v>3.5740525587828493</v>
      </c>
      <c r="G496" s="46">
        <f>IF(OR($A496="",$B496="",$C496=""),"",C496*'MPTO_working_3-way'!$I495)</f>
        <v>2.503914728682171</v>
      </c>
      <c r="H496" s="44">
        <f>IF(OR($A496="",$B496="",$C496=""),"",'MPTO_working_3-way'!E495)</f>
        <v>3.1216467241235044</v>
      </c>
      <c r="I496" s="45">
        <f>IF(OR($A496="",$B496="",$C496=""),"",'MPTO_working_3-way'!F495)</f>
        <v>3.6009034400216211</v>
      </c>
      <c r="J496" s="46">
        <f>IF(OR($A496="",$B496="",$C496=""),"",'MPTO_working_3-way'!G495)</f>
        <v>2.4878829507715703</v>
      </c>
      <c r="K496" s="44">
        <f>IF(OR($A496="",$B496="",$C496=""),"",'OddsRatio_working_3-way'!H495)</f>
        <v>3.1206751246465529</v>
      </c>
      <c r="L496" s="45">
        <f>IF(OR($A496="",$B496="",$C496=""),"",'OddsRatio_working_3-way'!I495)</f>
        <v>3.5872236520687939</v>
      </c>
      <c r="M496" s="46">
        <f>IF(OR($A496="",$B496="",$C496=""),"",'OddsRatio_working_3-way'!J495)</f>
        <v>2.4950759628758199</v>
      </c>
      <c r="N496" s="47">
        <f t="shared" si="118"/>
        <v>32.083094688936704</v>
      </c>
      <c r="O496" s="48">
        <f t="shared" si="119"/>
        <v>27.97944304267736</v>
      </c>
      <c r="P496" s="48">
        <f t="shared" si="120"/>
        <v>39.937462268385929</v>
      </c>
      <c r="Q496" t="s">
        <v>67</v>
      </c>
      <c r="R496" t="s">
        <v>273</v>
      </c>
      <c r="S496" t="s">
        <v>498</v>
      </c>
      <c r="T496" s="50">
        <v>100</v>
      </c>
      <c r="U496" s="50">
        <f t="shared" si="121"/>
        <v>66.666666666666657</v>
      </c>
      <c r="V496" s="50">
        <f t="shared" si="122"/>
        <v>70.930232558139537</v>
      </c>
      <c r="W496" s="50">
        <f t="shared" si="123"/>
        <v>58.50622406639004</v>
      </c>
      <c r="X496" s="50">
        <f t="shared" si="124"/>
        <v>70.563543375470417</v>
      </c>
      <c r="Y496" s="50">
        <f t="shared" si="125"/>
        <v>74.827109266943296</v>
      </c>
      <c r="Z496" s="50">
        <f t="shared" si="126"/>
        <v>62.403100775193799</v>
      </c>
      <c r="AA496" s="50">
        <f t="shared" si="127"/>
        <v>-3.8968767088037595</v>
      </c>
      <c r="AB496" s="50">
        <f t="shared" si="128"/>
        <v>-3.8968767088037595</v>
      </c>
      <c r="AC496" s="50">
        <f t="shared" si="129"/>
        <v>-3.8968767088037595</v>
      </c>
      <c r="AF496">
        <v>2.0099999999999998</v>
      </c>
      <c r="AG496">
        <v>1.85</v>
      </c>
      <c r="AH496" s="57" t="s">
        <v>417</v>
      </c>
      <c r="AJ496" t="s">
        <v>316</v>
      </c>
    </row>
    <row r="497" spans="1:36" ht="15" x14ac:dyDescent="0.25">
      <c r="A497">
        <v>2.2200000000000002</v>
      </c>
      <c r="B497">
        <v>3.1</v>
      </c>
      <c r="C497">
        <v>3.74</v>
      </c>
      <c r="D497" s="43">
        <f t="shared" si="130"/>
        <v>4.0410774756125756E-2</v>
      </c>
      <c r="E497" s="44">
        <f>IF(OR($A497="",$B497="",$C497=""),"",A497*'MPTO_working_3-way'!$I496)</f>
        <v>2.3097119199585996</v>
      </c>
      <c r="F497" s="45">
        <f>IF(OR($A497="",$B497="",$C497=""),"",B497*'MPTO_working_3-way'!$I496)</f>
        <v>3.2252734017439901</v>
      </c>
      <c r="G497" s="46">
        <f>IF(OR($A497="",$B497="",$C497=""),"",C497*'MPTO_working_3-way'!$I496)</f>
        <v>3.8911362975879107</v>
      </c>
      <c r="H497" s="44">
        <f>IF(OR($A497="",$B497="",$C497=""),"",'MPTO_working_3-way'!E496)</f>
        <v>2.2884332467544786</v>
      </c>
      <c r="I497" s="45">
        <f>IF(OR($A497="",$B497="",$C497=""),"",'MPTO_working_3-way'!F496)</f>
        <v>3.2350902536755899</v>
      </c>
      <c r="J497" s="46">
        <f>IF(OR($A497="",$B497="",$C497=""),"",'MPTO_working_3-way'!G496)</f>
        <v>3.9384123538448672</v>
      </c>
      <c r="K497" s="44">
        <f>IF(OR($A497="",$B497="",$C497=""),"",'OddsRatio_working_3-way'!H496)</f>
        <v>2.2975337261423645</v>
      </c>
      <c r="L497" s="45">
        <f>IF(OR($A497="",$B497="",$C497=""),"",'OddsRatio_working_3-way'!I496)</f>
        <v>3.2334596925401353</v>
      </c>
      <c r="M497" s="46">
        <f>IF(OR($A497="",$B497="",$C497=""),"",'OddsRatio_working_3-way'!J496)</f>
        <v>3.9141331226476059</v>
      </c>
      <c r="N497" s="47">
        <f t="shared" si="118"/>
        <v>43.295442663599559</v>
      </c>
      <c r="O497" s="48">
        <f t="shared" si="119"/>
        <v>31.005123455868073</v>
      </c>
      <c r="P497" s="48">
        <f t="shared" si="120"/>
        <v>25.699433880532357</v>
      </c>
      <c r="Q497" t="s">
        <v>125</v>
      </c>
      <c r="R497" t="s">
        <v>164</v>
      </c>
      <c r="S497" t="s">
        <v>498</v>
      </c>
      <c r="T497" s="50">
        <v>100</v>
      </c>
      <c r="U497" s="50">
        <f t="shared" si="121"/>
        <v>54.954954954954964</v>
      </c>
      <c r="V497" s="50">
        <f t="shared" si="122"/>
        <v>67.741935483870961</v>
      </c>
      <c r="W497" s="50">
        <f t="shared" si="123"/>
        <v>73.262032085561486</v>
      </c>
      <c r="X497" s="50">
        <f t="shared" si="124"/>
        <v>58.996032430567524</v>
      </c>
      <c r="Y497" s="50">
        <f t="shared" si="125"/>
        <v>71.783012959483543</v>
      </c>
      <c r="Z497" s="50">
        <f t="shared" si="126"/>
        <v>77.303109561174082</v>
      </c>
      <c r="AA497" s="50">
        <f t="shared" si="127"/>
        <v>-4.0410774756125605</v>
      </c>
      <c r="AB497" s="50">
        <f t="shared" si="128"/>
        <v>-4.0410774756125818</v>
      </c>
      <c r="AC497" s="50">
        <f t="shared" si="129"/>
        <v>-4.041077475612596</v>
      </c>
      <c r="AF497">
        <v>1.93</v>
      </c>
      <c r="AG497">
        <v>1.93</v>
      </c>
      <c r="AH497" s="57" t="s">
        <v>502</v>
      </c>
      <c r="AJ497" t="s">
        <v>316</v>
      </c>
    </row>
    <row r="498" spans="1:36" ht="15" x14ac:dyDescent="0.25">
      <c r="A498">
        <v>2.25</v>
      </c>
      <c r="B498">
        <v>3.34</v>
      </c>
      <c r="C498">
        <v>3.39</v>
      </c>
      <c r="D498" s="43">
        <f t="shared" si="130"/>
        <v>3.8830892786698046E-2</v>
      </c>
      <c r="E498" s="44">
        <f>IF(OR($A498="",$B498="",$C498=""),"",A498*'MPTO_working_3-way'!$I497)</f>
        <v>2.3373695087700708</v>
      </c>
      <c r="F498" s="45">
        <f>IF(OR($A498="",$B498="",$C498=""),"",B498*'MPTO_working_3-way'!$I497)</f>
        <v>3.4696951819075714</v>
      </c>
      <c r="G498" s="46">
        <f>IF(OR($A498="",$B498="",$C498=""),"",C498*'MPTO_working_3-way'!$I497)</f>
        <v>3.5216367265469066</v>
      </c>
      <c r="H498" s="44">
        <f>IF(OR($A498="",$B498="",$C498=""),"",'MPTO_working_3-way'!E497)</f>
        <v>2.3174927339134075</v>
      </c>
      <c r="I498" s="45">
        <f>IF(OR($A498="",$B498="",$C498=""),"",'MPTO_working_3-way'!F497)</f>
        <v>3.4909184337638317</v>
      </c>
      <c r="J498" s="46">
        <f>IF(OR($A498="",$B498="",$C498=""),"",'MPTO_working_3-way'!G497)</f>
        <v>3.5455760064020043</v>
      </c>
      <c r="K498" s="44">
        <f>IF(OR($A498="",$B498="",$C498=""),"",'OddsRatio_working_3-way'!H497)</f>
        <v>2.3259023123643141</v>
      </c>
      <c r="L498" s="45">
        <f>IF(OR($A498="",$B498="",$C498=""),"",'OddsRatio_working_3-way'!I497)</f>
        <v>3.4820891287459945</v>
      </c>
      <c r="M498" s="46">
        <f>IF(OR($A498="",$B498="",$C498=""),"",'OddsRatio_working_3-way'!J497)</f>
        <v>3.5351252212405675</v>
      </c>
      <c r="N498" s="47">
        <f t="shared" si="118"/>
        <v>42.783137037079015</v>
      </c>
      <c r="O498" s="48">
        <f t="shared" si="119"/>
        <v>28.820975548930477</v>
      </c>
      <c r="P498" s="48">
        <f t="shared" si="120"/>
        <v>28.395887413990494</v>
      </c>
      <c r="Q498" t="s">
        <v>166</v>
      </c>
      <c r="R498" t="s">
        <v>129</v>
      </c>
      <c r="S498" t="s">
        <v>498</v>
      </c>
      <c r="T498" s="50">
        <v>100</v>
      </c>
      <c r="U498" s="50">
        <f t="shared" si="121"/>
        <v>55.55555555555555</v>
      </c>
      <c r="V498" s="50">
        <f t="shared" si="122"/>
        <v>70.059880239520965</v>
      </c>
      <c r="W498" s="50">
        <f t="shared" si="123"/>
        <v>70.501474926253692</v>
      </c>
      <c r="X498" s="50">
        <f t="shared" si="124"/>
        <v>59.438644834225364</v>
      </c>
      <c r="Y498" s="50">
        <f t="shared" si="125"/>
        <v>73.94296951819075</v>
      </c>
      <c r="Z498" s="50">
        <f t="shared" si="126"/>
        <v>74.384564204923493</v>
      </c>
      <c r="AA498" s="50">
        <f t="shared" si="127"/>
        <v>-3.8830892786698143</v>
      </c>
      <c r="AB498" s="50">
        <f t="shared" si="128"/>
        <v>-3.8830892786697859</v>
      </c>
      <c r="AC498" s="50">
        <f t="shared" si="129"/>
        <v>-3.8830892786698001</v>
      </c>
      <c r="AF498">
        <v>1.76</v>
      </c>
      <c r="AG498">
        <v>2.11</v>
      </c>
      <c r="AH498" s="57" t="s">
        <v>423</v>
      </c>
      <c r="AJ498" t="s">
        <v>316</v>
      </c>
    </row>
    <row r="499" spans="1:36" ht="15" x14ac:dyDescent="0.25">
      <c r="A499">
        <v>1.59</v>
      </c>
      <c r="B499">
        <v>3.99</v>
      </c>
      <c r="C499">
        <v>6.31</v>
      </c>
      <c r="D499" s="43">
        <f t="shared" si="130"/>
        <v>3.8035989414375582E-2</v>
      </c>
      <c r="E499" s="44">
        <f>IF(OR($A499="",$B499="",$C499=""),"",A499*'MPTO_working_3-way'!$I498)</f>
        <v>1.6504772231688574</v>
      </c>
      <c r="F499" s="45">
        <f>IF(OR($A499="",$B499="",$C499=""),"",B499*'MPTO_working_3-way'!$I498)</f>
        <v>4.1417635977633589</v>
      </c>
      <c r="G499" s="46">
        <f>IF(OR($A499="",$B499="",$C499=""),"",C499*'MPTO_working_3-way'!$I498)</f>
        <v>6.5500070932047096</v>
      </c>
      <c r="H499" s="44">
        <f>IF(OR($A499="",$B499="",$C499=""),"",'MPTO_working_3-way'!E498)</f>
        <v>1.6227123795727634</v>
      </c>
      <c r="I499" s="45">
        <f>IF(OR($A499="",$B499="",$C499=""),"",'MPTO_working_3-way'!F498)</f>
        <v>4.2026005954422496</v>
      </c>
      <c r="J499" s="46">
        <f>IF(OR($A499="",$B499="",$C499=""),"",'MPTO_working_3-way'!G498)</f>
        <v>6.8587132790787448</v>
      </c>
      <c r="K499" s="44">
        <f>IF(OR($A499="",$B499="",$C499=""),"",'OddsRatio_working_3-way'!H498)</f>
        <v>1.6322322942240868</v>
      </c>
      <c r="L499" s="45">
        <f>IF(OR($A499="",$B499="",$C499=""),"",'OddsRatio_working_3-way'!I498)</f>
        <v>4.2040246775085084</v>
      </c>
      <c r="M499" s="46">
        <f>IF(OR($A499="",$B499="",$C499=""),"",'OddsRatio_working_3-way'!J498)</f>
        <v>6.6900906480167821</v>
      </c>
      <c r="N499" s="47">
        <f t="shared" si="118"/>
        <v>60.588536816038918</v>
      </c>
      <c r="O499" s="48">
        <f t="shared" si="119"/>
        <v>24.144304144737315</v>
      </c>
      <c r="P499" s="48">
        <f t="shared" si="120"/>
        <v>15.267159039223754</v>
      </c>
      <c r="Q499" t="s">
        <v>348</v>
      </c>
      <c r="R499" t="s">
        <v>349</v>
      </c>
      <c r="S499" t="s">
        <v>499</v>
      </c>
      <c r="T499" s="50">
        <v>100</v>
      </c>
      <c r="U499" s="50">
        <f t="shared" si="121"/>
        <v>37.106918238993707</v>
      </c>
      <c r="V499" s="50">
        <f t="shared" si="122"/>
        <v>74.937343358395992</v>
      </c>
      <c r="W499" s="50">
        <f t="shared" si="123"/>
        <v>84.152139461172752</v>
      </c>
      <c r="X499" s="50">
        <f t="shared" si="124"/>
        <v>40.91051718043127</v>
      </c>
      <c r="Y499" s="50">
        <f t="shared" si="125"/>
        <v>78.740942299833549</v>
      </c>
      <c r="Z499" s="50">
        <f t="shared" si="126"/>
        <v>87.955738402610294</v>
      </c>
      <c r="AA499" s="50">
        <f t="shared" si="127"/>
        <v>-3.8035989414375635</v>
      </c>
      <c r="AB499" s="50">
        <f t="shared" si="128"/>
        <v>-3.8035989414375564</v>
      </c>
      <c r="AC499" s="50">
        <f t="shared" si="129"/>
        <v>-3.8035989414375422</v>
      </c>
      <c r="AF499">
        <v>1.67</v>
      </c>
      <c r="AG499">
        <v>2.2799999999999998</v>
      </c>
      <c r="AH499" s="57" t="s">
        <v>430</v>
      </c>
      <c r="AJ499" t="s">
        <v>411</v>
      </c>
    </row>
    <row r="500" spans="1:36" ht="15" x14ac:dyDescent="0.25">
      <c r="A500">
        <v>1.45</v>
      </c>
      <c r="B500">
        <v>4.7300000000000004</v>
      </c>
      <c r="C500">
        <v>7.98</v>
      </c>
      <c r="D500" s="43">
        <f t="shared" si="130"/>
        <v>2.6384946108071183E-2</v>
      </c>
      <c r="E500" s="44">
        <f>IF(OR($A500="",$B500="",$C500=""),"",A500*'MPTO_working_3-way'!$I499)</f>
        <v>1.4882581718567032</v>
      </c>
      <c r="F500" s="45">
        <f>IF(OR($A500="",$B500="",$C500=""),"",B500*'MPTO_working_3-way'!$I499)</f>
        <v>4.8548007950911769</v>
      </c>
      <c r="G500" s="46">
        <f>IF(OR($A500="",$B500="",$C500=""),"",C500*'MPTO_working_3-way'!$I499)</f>
        <v>8.1905518699424089</v>
      </c>
      <c r="H500" s="44">
        <f>IF(OR($A500="",$B500="",$C500=""),"",'MPTO_working_3-way'!E499)</f>
        <v>1.4687303122321758</v>
      </c>
      <c r="I500" s="45">
        <f>IF(OR($A500="",$B500="",$C500=""),"",'MPTO_working_3-way'!F499)</f>
        <v>4.935310212862273</v>
      </c>
      <c r="J500" s="46">
        <f>IF(OR($A500="",$B500="",$C500=""),"",'MPTO_working_3-way'!G499)</f>
        <v>8.582342773122555</v>
      </c>
      <c r="K500" s="44">
        <f>IF(OR($A500="",$B500="",$C500=""),"",'OddsRatio_working_3-way'!H499)</f>
        <v>1.4750148687972551</v>
      </c>
      <c r="L500" s="45">
        <f>IF(OR($A500="",$B500="",$C500=""),"",'OddsRatio_working_3-way'!I499)</f>
        <v>4.9373454680305837</v>
      </c>
      <c r="M500" s="46">
        <f>IF(OR($A500="",$B500="",$C500=""),"",'OddsRatio_working_3-way'!J499)</f>
        <v>8.3680084093440943</v>
      </c>
      <c r="N500" s="47">
        <f t="shared" si="118"/>
        <v>67.192642977557597</v>
      </c>
      <c r="O500" s="48">
        <f t="shared" si="119"/>
        <v>20.598167508976424</v>
      </c>
      <c r="P500" s="48">
        <f t="shared" si="120"/>
        <v>12.209189513465976</v>
      </c>
      <c r="Q500" t="s">
        <v>38</v>
      </c>
      <c r="R500" t="s">
        <v>69</v>
      </c>
      <c r="S500" t="s">
        <v>499</v>
      </c>
      <c r="T500" s="50">
        <v>100</v>
      </c>
      <c r="U500" s="50">
        <f t="shared" si="121"/>
        <v>31.03448275862069</v>
      </c>
      <c r="V500" s="50">
        <f t="shared" si="122"/>
        <v>78.858350951374206</v>
      </c>
      <c r="W500" s="50">
        <f t="shared" si="123"/>
        <v>87.468671679197996</v>
      </c>
      <c r="X500" s="50">
        <f t="shared" si="124"/>
        <v>33.672977369427791</v>
      </c>
      <c r="Y500" s="50">
        <f t="shared" si="125"/>
        <v>81.496845562181321</v>
      </c>
      <c r="Z500" s="50">
        <f t="shared" si="126"/>
        <v>90.107166290005097</v>
      </c>
      <c r="AA500" s="50">
        <f t="shared" si="127"/>
        <v>-2.6384946108071006</v>
      </c>
      <c r="AB500" s="50">
        <f t="shared" si="128"/>
        <v>-2.6384946108071148</v>
      </c>
      <c r="AC500" s="50">
        <f t="shared" si="129"/>
        <v>-2.6384946108071006</v>
      </c>
      <c r="AF500">
        <v>1.82</v>
      </c>
      <c r="AG500">
        <v>2.09</v>
      </c>
      <c r="AH500" s="57" t="s">
        <v>424</v>
      </c>
      <c r="AJ500" t="s">
        <v>443</v>
      </c>
    </row>
    <row r="501" spans="1:36" ht="15" x14ac:dyDescent="0.25">
      <c r="A501">
        <v>5.98</v>
      </c>
      <c r="B501">
        <v>4.58</v>
      </c>
      <c r="C501">
        <v>1.56</v>
      </c>
      <c r="D501" s="43">
        <f t="shared" si="130"/>
        <v>2.6590332646911241E-2</v>
      </c>
      <c r="E501" s="44">
        <f>IF(OR($A501="",$B501="",$C501=""),"",A501*'MPTO_working_3-way'!$I500)</f>
        <v>6.1390101892285296</v>
      </c>
      <c r="F501" s="45">
        <f>IF(OR($A501="",$B501="",$C501=""),"",B501*'MPTO_working_3-way'!$I500)</f>
        <v>4.7017837235228539</v>
      </c>
      <c r="G501" s="46">
        <f>IF(OR($A501="",$B501="",$C501=""),"",C501*'MPTO_working_3-way'!$I500)</f>
        <v>1.6014809189291817</v>
      </c>
      <c r="H501" s="44">
        <f>IF(OR($A501="",$B501="",$C501=""),"",'MPTO_working_3-way'!E500)</f>
        <v>6.3147005779399095</v>
      </c>
      <c r="I501" s="45">
        <f>IF(OR($A501="",$B501="",$C501=""),"",'MPTO_working_3-way'!F500)</f>
        <v>4.7737899727317794</v>
      </c>
      <c r="J501" s="46">
        <f>IF(OR($A501="",$B501="",$C501=""),"",'MPTO_working_3-way'!G500)</f>
        <v>1.581872508426108</v>
      </c>
      <c r="K501" s="44">
        <f>IF(OR($A501="",$B501="",$C501=""),"",'OddsRatio_working_3-way'!H500)</f>
        <v>6.2328263085203801</v>
      </c>
      <c r="L501" s="45">
        <f>IF(OR($A501="",$B501="",$C501=""),"",'OddsRatio_working_3-way'!I500)</f>
        <v>4.7617506394584241</v>
      </c>
      <c r="M501" s="46">
        <f>IF(OR($A501="",$B501="",$C501=""),"",'OddsRatio_working_3-way'!J500)</f>
        <v>1.5884302676247815</v>
      </c>
      <c r="N501" s="47">
        <f t="shared" si="118"/>
        <v>16.289270895080023</v>
      </c>
      <c r="O501" s="48">
        <f t="shared" si="119"/>
        <v>21.268524007113218</v>
      </c>
      <c r="P501" s="48">
        <f t="shared" si="120"/>
        <v>62.442205097806756</v>
      </c>
      <c r="Q501" t="s">
        <v>95</v>
      </c>
      <c r="R501" t="s">
        <v>52</v>
      </c>
      <c r="S501" t="s">
        <v>499</v>
      </c>
      <c r="T501" s="50">
        <v>100</v>
      </c>
      <c r="U501" s="50">
        <f t="shared" si="121"/>
        <v>83.277591973244142</v>
      </c>
      <c r="V501" s="50">
        <f t="shared" si="122"/>
        <v>78.165938864628828</v>
      </c>
      <c r="W501" s="50">
        <f t="shared" si="123"/>
        <v>35.897435897435898</v>
      </c>
      <c r="X501" s="50">
        <f t="shared" si="124"/>
        <v>85.936625237935289</v>
      </c>
      <c r="Y501" s="50">
        <f t="shared" si="125"/>
        <v>80.824972129319946</v>
      </c>
      <c r="Z501" s="50">
        <f t="shared" si="126"/>
        <v>38.55646916212703</v>
      </c>
      <c r="AA501" s="50">
        <f t="shared" si="127"/>
        <v>-2.6590332646911463</v>
      </c>
      <c r="AB501" s="50">
        <f t="shared" si="128"/>
        <v>-2.6590332646911179</v>
      </c>
      <c r="AC501" s="50">
        <f t="shared" si="129"/>
        <v>-2.6590332646911321</v>
      </c>
      <c r="AF501">
        <v>1.56</v>
      </c>
      <c r="AG501">
        <v>2.59</v>
      </c>
      <c r="AH501" s="57" t="s">
        <v>417</v>
      </c>
      <c r="AJ501" t="s">
        <v>310</v>
      </c>
    </row>
    <row r="502" spans="1:36" ht="15" x14ac:dyDescent="0.25">
      <c r="A502">
        <v>1.48</v>
      </c>
      <c r="B502">
        <v>4.3</v>
      </c>
      <c r="C502">
        <v>7.64</v>
      </c>
      <c r="D502" s="43">
        <f t="shared" si="130"/>
        <v>3.9123867566580373E-2</v>
      </c>
      <c r="E502" s="44">
        <f>IF(OR($A502="",$B502="",$C502=""),"",A502*'MPTO_working_3-way'!$I501)</f>
        <v>1.5379033239985389</v>
      </c>
      <c r="F502" s="45">
        <f>IF(OR($A502="",$B502="",$C502=""),"",B502*'MPTO_working_3-way'!$I501)</f>
        <v>4.4682326305362956</v>
      </c>
      <c r="G502" s="46">
        <f>IF(OR($A502="",$B502="",$C502=""),"",C502*'MPTO_working_3-way'!$I501)</f>
        <v>7.9389063482086737</v>
      </c>
      <c r="H502" s="44">
        <f>IF(OR($A502="",$B502="",$C502=""),"",'MPTO_working_3-way'!E501)</f>
        <v>1.5091278394135934</v>
      </c>
      <c r="I502" s="45">
        <f>IF(OR($A502="",$B502="",$C502=""),"",'MPTO_working_3-way'!F501)</f>
        <v>4.5554589473368612</v>
      </c>
      <c r="J502" s="46">
        <f>IF(OR($A502="",$B502="",$C502=""),"",'MPTO_working_3-way'!G501)</f>
        <v>8.4854518038646258</v>
      </c>
      <c r="K502" s="44">
        <f>IF(OR($A502="",$B502="",$C502=""),"",'OddsRatio_working_3-way'!H501)</f>
        <v>1.518477331800165</v>
      </c>
      <c r="L502" s="45">
        <f>IF(OR($A502="",$B502="",$C502=""),"",'OddsRatio_working_3-way'!I501)</f>
        <v>4.5645316561261344</v>
      </c>
      <c r="M502" s="46">
        <f>IF(OR($A502="",$B502="",$C502=""),"",'OddsRatio_working_3-way'!J501)</f>
        <v>8.1722697565689479</v>
      </c>
      <c r="N502" s="47">
        <f t="shared" si="118"/>
        <v>65.023593121575828</v>
      </c>
      <c r="O502" s="48">
        <f t="shared" si="119"/>
        <v>22.380213446495866</v>
      </c>
      <c r="P502" s="48">
        <f t="shared" si="120"/>
        <v>12.596193431928301</v>
      </c>
      <c r="Q502" t="s">
        <v>140</v>
      </c>
      <c r="R502" t="s">
        <v>255</v>
      </c>
      <c r="S502" t="s">
        <v>499</v>
      </c>
      <c r="T502" s="50">
        <v>100</v>
      </c>
      <c r="U502" s="50">
        <f t="shared" si="121"/>
        <v>32.432432432432435</v>
      </c>
      <c r="V502" s="50">
        <f t="shared" si="122"/>
        <v>76.744186046511629</v>
      </c>
      <c r="W502" s="50">
        <f t="shared" si="123"/>
        <v>86.910994764397898</v>
      </c>
      <c r="X502" s="50">
        <f t="shared" si="124"/>
        <v>36.344819189090465</v>
      </c>
      <c r="Y502" s="50">
        <f t="shared" si="125"/>
        <v>80.656572803169652</v>
      </c>
      <c r="Z502" s="50">
        <f t="shared" si="126"/>
        <v>90.823381521055936</v>
      </c>
      <c r="AA502" s="50">
        <f t="shared" si="127"/>
        <v>-3.9123867566580302</v>
      </c>
      <c r="AB502" s="50">
        <f t="shared" si="128"/>
        <v>-3.912386756658023</v>
      </c>
      <c r="AC502" s="50">
        <f t="shared" si="129"/>
        <v>-3.9123867566580373</v>
      </c>
      <c r="AF502">
        <v>1.85</v>
      </c>
      <c r="AG502">
        <v>2.02</v>
      </c>
      <c r="AH502" s="57" t="s">
        <v>423</v>
      </c>
      <c r="AJ502" t="s">
        <v>311</v>
      </c>
    </row>
    <row r="503" spans="1:36" ht="15" x14ac:dyDescent="0.25">
      <c r="A503">
        <v>2.4300000000000002</v>
      </c>
      <c r="B503">
        <v>3.15</v>
      </c>
      <c r="C503">
        <v>3.29</v>
      </c>
      <c r="D503" s="43">
        <f t="shared" si="130"/>
        <v>3.2934318986328259E-2</v>
      </c>
      <c r="E503" s="44">
        <f>IF(OR($A503="",$B503="",$C503=""),"",A503*'MPTO_working_3-way'!$I502)</f>
        <v>2.5100303951367779</v>
      </c>
      <c r="F503" s="45">
        <f>IF(OR($A503="",$B503="",$C503=""),"",B503*'MPTO_working_3-way'!$I502)</f>
        <v>3.2537431048069339</v>
      </c>
      <c r="G503" s="46">
        <f>IF(OR($A503="",$B503="",$C503=""),"",C503*'MPTO_working_3-way'!$I502)</f>
        <v>3.3983539094650199</v>
      </c>
      <c r="H503" s="44">
        <f>IF(OR($A503="",$B503="",$C503=""),"",'MPTO_working_3-way'!E502)</f>
        <v>2.4966013303215466</v>
      </c>
      <c r="I503" s="45">
        <f>IF(OR($A503="",$B503="",$C503=""),"",'MPTO_working_3-way'!F502)</f>
        <v>3.2628321112275009</v>
      </c>
      <c r="J503" s="46">
        <f>IF(OR($A503="",$B503="",$C503=""),"",'MPTO_working_3-way'!G502)</f>
        <v>3.4132807719128464</v>
      </c>
      <c r="K503" s="44">
        <f>IF(OR($A503="",$B503="",$C503=""),"",'OddsRatio_working_3-way'!H502)</f>
        <v>2.5025761514338045</v>
      </c>
      <c r="L503" s="45">
        <f>IF(OR($A503="",$B503="",$C503=""),"",'OddsRatio_working_3-way'!I502)</f>
        <v>3.2591179899179576</v>
      </c>
      <c r="M503" s="46">
        <f>IF(OR($A503="",$B503="",$C503=""),"",'OddsRatio_working_3-way'!J502)</f>
        <v>3.4062233474009873</v>
      </c>
      <c r="N503" s="47">
        <f t="shared" si="118"/>
        <v>39.840155001210945</v>
      </c>
      <c r="O503" s="48">
        <f t="shared" si="119"/>
        <v>30.733833858077027</v>
      </c>
      <c r="P503" s="48">
        <f t="shared" si="120"/>
        <v>29.426011140712045</v>
      </c>
      <c r="Q503" t="s">
        <v>145</v>
      </c>
      <c r="R503" t="s">
        <v>185</v>
      </c>
      <c r="S503" t="s">
        <v>499</v>
      </c>
      <c r="T503" s="50">
        <v>100</v>
      </c>
      <c r="U503" s="50">
        <f t="shared" si="121"/>
        <v>58.847736625514408</v>
      </c>
      <c r="V503" s="50">
        <f t="shared" si="122"/>
        <v>68.253968253968253</v>
      </c>
      <c r="W503" s="50">
        <f t="shared" si="123"/>
        <v>69.6048632218845</v>
      </c>
      <c r="X503" s="50">
        <f t="shared" si="124"/>
        <v>62.14116852414724</v>
      </c>
      <c r="Y503" s="50">
        <f t="shared" si="125"/>
        <v>71.547400152601099</v>
      </c>
      <c r="Z503" s="50">
        <f t="shared" si="126"/>
        <v>72.898295120517332</v>
      </c>
      <c r="AA503" s="50">
        <f t="shared" si="127"/>
        <v>-3.2934318986328321</v>
      </c>
      <c r="AB503" s="50">
        <f t="shared" si="128"/>
        <v>-3.2934318986328464</v>
      </c>
      <c r="AC503" s="50">
        <f t="shared" si="129"/>
        <v>-3.2934318986328321</v>
      </c>
      <c r="AF503">
        <v>2.63</v>
      </c>
      <c r="AG503">
        <v>1.52</v>
      </c>
      <c r="AH503" s="57" t="s">
        <v>427</v>
      </c>
      <c r="AJ503" t="s">
        <v>313</v>
      </c>
    </row>
    <row r="504" spans="1:36" ht="15" x14ac:dyDescent="0.25">
      <c r="A504">
        <v>1.37</v>
      </c>
      <c r="B504">
        <v>5.54</v>
      </c>
      <c r="C504">
        <v>7.4</v>
      </c>
      <c r="D504" s="43">
        <f t="shared" si="130"/>
        <v>4.5567557596860153E-2</v>
      </c>
      <c r="E504" s="44">
        <f>IF(OR($A504="",$B504="",$C504=""),"",A504*'MPTO_working_3-way'!$I503)</f>
        <v>1.4324275539076985</v>
      </c>
      <c r="F504" s="45">
        <f>IF(OR($A504="",$B504="",$C504=""),"",B504*'MPTO_working_3-way'!$I503)</f>
        <v>5.7924442690866051</v>
      </c>
      <c r="G504" s="46">
        <f>IF(OR($A504="",$B504="",$C504=""),"",C504*'MPTO_working_3-way'!$I503)</f>
        <v>7.7371999262167659</v>
      </c>
      <c r="H504" s="44">
        <f>IF(OR($A504="",$B504="",$C504=""),"",'MPTO_working_3-way'!E503)</f>
        <v>1.3991144305112602</v>
      </c>
      <c r="I504" s="45">
        <f>IF(OR($A504="",$B504="",$C504=""),"",'MPTO_working_3-way'!F503)</f>
        <v>6.0490128782482833</v>
      </c>
      <c r="J504" s="46">
        <f>IF(OR($A504="",$B504="",$C504=""),"",'MPTO_working_3-way'!G503)</f>
        <v>8.3370885477176806</v>
      </c>
      <c r="K504" s="44">
        <f>IF(OR($A504="",$B504="",$C504=""),"",'OddsRatio_working_3-way'!H503)</f>
        <v>1.4087488380129609</v>
      </c>
      <c r="L504" s="45">
        <f>IF(OR($A504="",$B504="",$C504=""),"",'OddsRatio_working_3-way'!I503)</f>
        <v>6.0154587150779486</v>
      </c>
      <c r="M504" s="46">
        <f>IF(OR($A504="",$B504="",$C504=""),"",'OddsRatio_working_3-way'!J503)</f>
        <v>8.0702501710349974</v>
      </c>
      <c r="N504" s="47">
        <f t="shared" si="118"/>
        <v>69.811558516308537</v>
      </c>
      <c r="O504" s="48">
        <f t="shared" si="119"/>
        <v>17.263869163780271</v>
      </c>
      <c r="P504" s="48">
        <f t="shared" si="120"/>
        <v>12.924572319911176</v>
      </c>
      <c r="Q504" t="s">
        <v>65</v>
      </c>
      <c r="R504" t="s">
        <v>131</v>
      </c>
      <c r="S504" t="s">
        <v>499</v>
      </c>
      <c r="T504" s="50">
        <v>100</v>
      </c>
      <c r="U504" s="50">
        <f t="shared" si="121"/>
        <v>27.007299270072991</v>
      </c>
      <c r="V504" s="50">
        <f t="shared" si="122"/>
        <v>81.949458483754512</v>
      </c>
      <c r="W504" s="50">
        <f t="shared" si="123"/>
        <v>86.48648648648647</v>
      </c>
      <c r="X504" s="50">
        <f t="shared" si="124"/>
        <v>31.564055029758997</v>
      </c>
      <c r="Y504" s="50">
        <f t="shared" si="125"/>
        <v>86.50621424344051</v>
      </c>
      <c r="Z504" s="50">
        <f t="shared" si="126"/>
        <v>91.043242246172497</v>
      </c>
      <c r="AA504" s="50">
        <f t="shared" si="127"/>
        <v>-4.5567557596860055</v>
      </c>
      <c r="AB504" s="50">
        <f t="shared" si="128"/>
        <v>-4.5567557596859984</v>
      </c>
      <c r="AC504" s="50">
        <f t="shared" si="129"/>
        <v>-4.5567557596860269</v>
      </c>
      <c r="AF504">
        <v>1.31</v>
      </c>
      <c r="AG504">
        <v>3.55</v>
      </c>
      <c r="AH504" s="57" t="s">
        <v>434</v>
      </c>
      <c r="AJ504" t="s">
        <v>316</v>
      </c>
    </row>
    <row r="505" spans="1:36" s="28" customFormat="1" ht="15" x14ac:dyDescent="0.25">
      <c r="A505" s="23">
        <v>1.93</v>
      </c>
      <c r="B505" s="23">
        <v>3.49</v>
      </c>
      <c r="C505" s="23">
        <v>4.1500000000000004</v>
      </c>
      <c r="D505" s="24">
        <f t="shared" si="130"/>
        <v>4.5631521736991809E-2</v>
      </c>
      <c r="E505" s="25">
        <f>IF(OR($A505="",$B505="",$C505=""),"",A505*'MPTO_working_3-way'!$I504)</f>
        <v>2.018068836952394</v>
      </c>
      <c r="F505" s="26">
        <f>IF(OR($A505="",$B505="",$C505=""),"",B505*'MPTO_working_3-way'!$I504)</f>
        <v>3.6492540108621014</v>
      </c>
      <c r="G505" s="27">
        <f>IF(OR($A505="",$B505="",$C505=""),"",C505*'MPTO_working_3-way'!$I504)</f>
        <v>4.3393708152085164</v>
      </c>
      <c r="H505" s="25">
        <f>IF(OR($A505="",$B505="",$C505=""),"",'MPTO_working_3-way'!E504)</f>
        <v>1.9883711790563856</v>
      </c>
      <c r="I505" s="26">
        <f>IF(OR($A505="",$B505="",$C505=""),"",'MPTO_working_3-way'!F504)</f>
        <v>3.6856515999789918</v>
      </c>
      <c r="J505" s="27">
        <f>IF(OR($A505="",$B505="",$C505=""),"",'MPTO_working_3-way'!G504)</f>
        <v>4.4296131511648156</v>
      </c>
      <c r="K505" s="25">
        <f>IF(OR($A505="",$B505="",$C505=""),"",'OddsRatio_working_3-way'!H504)</f>
        <v>1.9997932880194891</v>
      </c>
      <c r="L505" s="26">
        <f>IF(OR($A505="",$B505="",$C505=""),"",'OddsRatio_working_3-way'!I504)</f>
        <v>3.676865900181213</v>
      </c>
      <c r="M505" s="27">
        <f>IF(OR($A505="",$B505="",$C505=""),"",'OddsRatio_working_3-way'!J504)</f>
        <v>4.3863966207111726</v>
      </c>
      <c r="N505" s="68">
        <f t="shared" si="118"/>
        <v>49.552323572379201</v>
      </c>
      <c r="O505" s="69">
        <f t="shared" si="119"/>
        <v>27.40286088673119</v>
      </c>
      <c r="P505" s="69">
        <f t="shared" si="120"/>
        <v>23.044815540889601</v>
      </c>
      <c r="Q505" s="23" t="s">
        <v>167</v>
      </c>
      <c r="R505" s="23" t="s">
        <v>300</v>
      </c>
      <c r="S505" s="23" t="s">
        <v>499</v>
      </c>
      <c r="T505" s="28">
        <v>100</v>
      </c>
      <c r="U505" s="28">
        <f t="shared" si="121"/>
        <v>48.186528497409334</v>
      </c>
      <c r="V505" s="28">
        <f t="shared" si="122"/>
        <v>71.346704871060169</v>
      </c>
      <c r="W505" s="28">
        <f t="shared" si="123"/>
        <v>75.903614457831324</v>
      </c>
      <c r="X505" s="28">
        <f t="shared" si="124"/>
        <v>52.7496806711085</v>
      </c>
      <c r="Y505" s="28">
        <f t="shared" si="125"/>
        <v>75.909857044759349</v>
      </c>
      <c r="Z505" s="28">
        <f t="shared" si="126"/>
        <v>80.466766631530504</v>
      </c>
      <c r="AA505" s="28">
        <f t="shared" si="127"/>
        <v>-4.5631521736991658</v>
      </c>
      <c r="AB505" s="28">
        <f t="shared" si="128"/>
        <v>-4.56315217369918</v>
      </c>
      <c r="AC505" s="28">
        <f t="shared" si="129"/>
        <v>-4.56315217369918</v>
      </c>
      <c r="AD505" s="41"/>
      <c r="AE505" s="41"/>
      <c r="AF505" s="23">
        <v>1.5</v>
      </c>
      <c r="AG505" s="23">
        <v>2.64</v>
      </c>
      <c r="AH505" s="71" t="s">
        <v>428</v>
      </c>
      <c r="AI505" s="41"/>
      <c r="AJ505" s="23" t="s">
        <v>316</v>
      </c>
    </row>
    <row r="506" spans="1:36" ht="15" x14ac:dyDescent="0.25">
      <c r="A506">
        <v>1.91</v>
      </c>
      <c r="B506">
        <v>3.68</v>
      </c>
      <c r="C506">
        <v>4.1900000000000004</v>
      </c>
      <c r="D506" s="43">
        <f t="shared" si="130"/>
        <v>3.3962824345739939E-2</v>
      </c>
      <c r="E506" s="44">
        <f>IF(OR($A506="",$B506="",$C506=""),"",A506*'MPTO_working_3-way'!$I505)</f>
        <v>1.9748689945003632</v>
      </c>
      <c r="F506" s="45">
        <f>IF(OR($A506="",$B506="",$C506=""),"",B506*'MPTO_working_3-way'!$I505)</f>
        <v>3.8049831935923231</v>
      </c>
      <c r="G506" s="46">
        <f>IF(OR($A506="",$B506="",$C506=""),"",C506*'MPTO_working_3-way'!$I505)</f>
        <v>4.3323042340086504</v>
      </c>
      <c r="H506" s="44">
        <f>IF(OR($A506="",$B506="",$C506=""),"",'MPTO_working_3-way'!E505)</f>
        <v>1.9522126914483675</v>
      </c>
      <c r="I506" s="45">
        <f>IF(OR($A506="",$B506="",$C506=""),"",'MPTO_working_3-way'!F505)</f>
        <v>3.8399775526162716</v>
      </c>
      <c r="J506" s="46">
        <f>IF(OR($A506="",$B506="",$C506=""),"",'MPTO_working_3-way'!G505)</f>
        <v>4.3986487818584852</v>
      </c>
      <c r="K506" s="44">
        <f>IF(OR($A506="",$B506="",$C506=""),"",'OddsRatio_working_3-way'!H505)</f>
        <v>1.9608818806593831</v>
      </c>
      <c r="L506" s="45">
        <f>IF(OR($A506="",$B506="",$C506=""),"",'OddsRatio_working_3-way'!I505)</f>
        <v>3.8298499342496148</v>
      </c>
      <c r="M506" s="46">
        <f>IF(OR($A506="",$B506="",$C506=""),"",'OddsRatio_working_3-way'!J505)</f>
        <v>4.3683661530806974</v>
      </c>
      <c r="N506" s="47">
        <f t="shared" ref="N506:N569" si="131">(1/E506)* 100</f>
        <v>50.636270192342423</v>
      </c>
      <c r="O506" s="48">
        <f t="shared" ref="O506:O569" si="132">(1/F506)* 100</f>
        <v>26.281325018308159</v>
      </c>
      <c r="P506" s="48">
        <f t="shared" ref="P506:P569" si="133">(1/G506)* 100</f>
        <v>23.082404789349411</v>
      </c>
      <c r="Q506" t="s">
        <v>328</v>
      </c>
      <c r="R506" t="s">
        <v>404</v>
      </c>
      <c r="S506" s="38">
        <v>44215</v>
      </c>
      <c r="T506" s="50">
        <v>100</v>
      </c>
      <c r="U506" s="50">
        <f t="shared" ref="U506:U569" si="134">(1/A506)*((T506*A506)-T506)</f>
        <v>47.643979057591622</v>
      </c>
      <c r="V506" s="50">
        <f t="shared" ref="V506:V569" si="135">(1/B506)*((T506*B506)-T506)</f>
        <v>72.826086956521735</v>
      </c>
      <c r="W506" s="50">
        <f t="shared" ref="W506:W569" si="136">(1/C506)*((T506*C506)-T506)</f>
        <v>76.133651551312653</v>
      </c>
      <c r="X506" s="50">
        <f t="shared" ref="X506:X569" si="137">((1/B506)+(1/C506))*T506</f>
        <v>51.040261492165605</v>
      </c>
      <c r="Y506" s="50">
        <f t="shared" ref="Y506:Y569" si="138">((1/A506)+(1/C506))*T506</f>
        <v>76.222369391095725</v>
      </c>
      <c r="Z506" s="50">
        <f t="shared" ref="Z506:Z569" si="139">((1/A506)+(1/B506))*T506</f>
        <v>79.529933985886629</v>
      </c>
      <c r="AA506" s="50">
        <f t="shared" ref="AA506:AA569" si="140">U506-X506</f>
        <v>-3.3962824345739833</v>
      </c>
      <c r="AB506" s="50">
        <f t="shared" ref="AB506:AB569" si="141">V506-Y506</f>
        <v>-3.3962824345739904</v>
      </c>
      <c r="AC506" s="50">
        <f t="shared" ref="AC506:AC569" si="142">W506-Z506</f>
        <v>-3.3962824345739762</v>
      </c>
      <c r="AF506">
        <v>1.95</v>
      </c>
      <c r="AG506">
        <v>1.92</v>
      </c>
      <c r="AH506" s="57" t="s">
        <v>421</v>
      </c>
      <c r="AJ506" t="s">
        <v>413</v>
      </c>
    </row>
    <row r="507" spans="1:36" ht="15" x14ac:dyDescent="0.25">
      <c r="A507">
        <v>2</v>
      </c>
      <c r="B507">
        <v>3.58</v>
      </c>
      <c r="C507">
        <v>3.92</v>
      </c>
      <c r="D507" s="43">
        <f t="shared" si="130"/>
        <v>3.4431649754874005E-2</v>
      </c>
      <c r="E507" s="44">
        <f>IF(OR($A507="",$B507="",$C507=""),"",A507*'MPTO_working_3-way'!$I506)</f>
        <v>2.068863299509748</v>
      </c>
      <c r="F507" s="45">
        <f>IF(OR($A507="",$B507="",$C507=""),"",B507*'MPTO_working_3-way'!$I506)</f>
        <v>3.7032653061224492</v>
      </c>
      <c r="G507" s="46">
        <f>IF(OR($A507="",$B507="",$C507=""),"",C507*'MPTO_working_3-way'!$I506)</f>
        <v>4.0549720670391061</v>
      </c>
      <c r="H507" s="44">
        <f>IF(OR($A507="",$B507="",$C507=""),"",'MPTO_working_3-way'!E506)</f>
        <v>2.046987436306352</v>
      </c>
      <c r="I507" s="45">
        <f>IF(OR($A507="",$B507="",$C507=""),"",'MPTO_working_3-way'!F506)</f>
        <v>3.7333995459704883</v>
      </c>
      <c r="J507" s="46">
        <f>IF(OR($A507="",$B507="",$C507=""),"",'MPTO_working_3-way'!G506)</f>
        <v>4.1046720224631459</v>
      </c>
      <c r="K507" s="44">
        <f>IF(OR($A507="",$B507="",$C507=""),"",'OddsRatio_working_3-way'!H506)</f>
        <v>2.0556017897014613</v>
      </c>
      <c r="L507" s="45">
        <f>IF(OR($A507="",$B507="",$C507=""),"",'OddsRatio_working_3-way'!I506)</f>
        <v>3.7234526174297709</v>
      </c>
      <c r="M507" s="46">
        <f>IF(OR($A507="",$B507="",$C507=""),"",'OddsRatio_working_3-way'!J506)</f>
        <v>4.0823572259282663</v>
      </c>
      <c r="N507" s="47">
        <f t="shared" si="131"/>
        <v>48.335721371101073</v>
      </c>
      <c r="O507" s="48">
        <f t="shared" si="132"/>
        <v>27.003196296704505</v>
      </c>
      <c r="P507" s="48">
        <f t="shared" si="133"/>
        <v>24.661082332194422</v>
      </c>
      <c r="Q507" t="s">
        <v>381</v>
      </c>
      <c r="R507" t="s">
        <v>334</v>
      </c>
      <c r="S507" s="38">
        <v>44215</v>
      </c>
      <c r="T507" s="50">
        <v>100</v>
      </c>
      <c r="U507" s="50">
        <f t="shared" si="134"/>
        <v>50</v>
      </c>
      <c r="V507" s="50">
        <f t="shared" si="135"/>
        <v>72.067039106145245</v>
      </c>
      <c r="W507" s="50">
        <f t="shared" si="136"/>
        <v>74.489795918367349</v>
      </c>
      <c r="X507" s="50">
        <f t="shared" si="137"/>
        <v>53.443164975487399</v>
      </c>
      <c r="Y507" s="50">
        <f t="shared" si="138"/>
        <v>75.510204081632651</v>
      </c>
      <c r="Z507" s="50">
        <f t="shared" si="139"/>
        <v>77.932960893854755</v>
      </c>
      <c r="AA507" s="50">
        <f t="shared" si="140"/>
        <v>-3.4431649754873987</v>
      </c>
      <c r="AB507" s="50">
        <f t="shared" si="141"/>
        <v>-3.4431649754874059</v>
      </c>
      <c r="AC507" s="50">
        <f t="shared" si="142"/>
        <v>-3.4431649754874059</v>
      </c>
      <c r="AF507">
        <v>2</v>
      </c>
      <c r="AG507">
        <v>1.88</v>
      </c>
      <c r="AH507" s="57" t="s">
        <v>424</v>
      </c>
      <c r="AJ507" t="s">
        <v>413</v>
      </c>
    </row>
    <row r="508" spans="1:36" ht="15" x14ac:dyDescent="0.25">
      <c r="A508">
        <v>1.63</v>
      </c>
      <c r="B508">
        <v>4.21</v>
      </c>
      <c r="C508">
        <v>5.79</v>
      </c>
      <c r="D508" s="43">
        <f t="shared" si="130"/>
        <v>2.3738195402041029E-2</v>
      </c>
      <c r="E508" s="44">
        <f>IF(OR($A508="",$B508="",$C508=""),"",A508*'MPTO_working_3-way'!$I507)</f>
        <v>1.6686932585053267</v>
      </c>
      <c r="F508" s="45">
        <f>IF(OR($A508="",$B508="",$C508=""),"",B508*'MPTO_working_3-way'!$I507)</f>
        <v>4.309937802642593</v>
      </c>
      <c r="G508" s="46">
        <f>IF(OR($A508="",$B508="",$C508=""),"",C508*'MPTO_working_3-way'!$I507)</f>
        <v>5.9274441513778173</v>
      </c>
      <c r="H508" s="44">
        <f>IF(OR($A508="",$B508="",$C508=""),"",'MPTO_working_3-way'!E507)</f>
        <v>1.6512980338983219</v>
      </c>
      <c r="I508" s="45">
        <f>IF(OR($A508="",$B508="",$C508=""),"",'MPTO_working_3-way'!F507)</f>
        <v>4.3550790088256379</v>
      </c>
      <c r="J508" s="46">
        <f>IF(OR($A508="",$B508="",$C508=""),"",'MPTO_working_3-way'!G507)</f>
        <v>6.0680038813428228</v>
      </c>
      <c r="K508" s="44">
        <f>IF(OR($A508="",$B508="",$C508=""),"",'OddsRatio_working_3-way'!H507)</f>
        <v>1.657368626627493</v>
      </c>
      <c r="L508" s="45">
        <f>IF(OR($A508="",$B508="",$C508=""),"",'OddsRatio_working_3-way'!I507)</f>
        <v>4.3494496690067477</v>
      </c>
      <c r="M508" s="46">
        <f>IF(OR($A508="",$B508="",$C508=""),"",'OddsRatio_working_3-way'!J507)</f>
        <v>5.9980884468979205</v>
      </c>
      <c r="N508" s="47">
        <f t="shared" si="131"/>
        <v>59.927131298877235</v>
      </c>
      <c r="O508" s="48">
        <f t="shared" si="132"/>
        <v>23.202190977950089</v>
      </c>
      <c r="P508" s="48">
        <f t="shared" si="133"/>
        <v>16.87067772317269</v>
      </c>
      <c r="Q508" t="s">
        <v>504</v>
      </c>
      <c r="R508" t="s">
        <v>338</v>
      </c>
      <c r="S508" s="38">
        <v>44215</v>
      </c>
      <c r="T508" s="50">
        <v>100</v>
      </c>
      <c r="U508" s="50">
        <f t="shared" si="134"/>
        <v>38.650306748466257</v>
      </c>
      <c r="V508" s="50">
        <f t="shared" si="135"/>
        <v>76.24703087885986</v>
      </c>
      <c r="W508" s="50">
        <f t="shared" si="136"/>
        <v>82.728842832469766</v>
      </c>
      <c r="X508" s="50">
        <f t="shared" si="137"/>
        <v>41.024126288670374</v>
      </c>
      <c r="Y508" s="50">
        <f t="shared" si="138"/>
        <v>78.62085041906397</v>
      </c>
      <c r="Z508" s="50">
        <f t="shared" si="139"/>
        <v>85.10266237267389</v>
      </c>
      <c r="AA508" s="50">
        <f t="shared" si="140"/>
        <v>-2.3738195402041171</v>
      </c>
      <c r="AB508" s="50">
        <f t="shared" si="141"/>
        <v>-2.37381954020411</v>
      </c>
      <c r="AC508" s="50">
        <f t="shared" si="142"/>
        <v>-2.3738195402041242</v>
      </c>
      <c r="AF508">
        <v>1.77</v>
      </c>
      <c r="AG508">
        <v>2.16</v>
      </c>
      <c r="AH508" s="57" t="s">
        <v>427</v>
      </c>
      <c r="AJ508" t="s">
        <v>410</v>
      </c>
    </row>
    <row r="509" spans="1:36" ht="15" x14ac:dyDescent="0.25">
      <c r="A509">
        <v>2.37</v>
      </c>
      <c r="B509">
        <v>3.54</v>
      </c>
      <c r="C509">
        <v>3.16</v>
      </c>
      <c r="D509" s="43">
        <f t="shared" si="130"/>
        <v>2.0882500178788455E-2</v>
      </c>
      <c r="E509" s="44">
        <f>IF(OR($A509="",$B509="",$C509=""),"",A509*'MPTO_working_3-way'!$I508)</f>
        <v>2.4194915254237288</v>
      </c>
      <c r="F509" s="45">
        <f>IF(OR($A509="",$B509="",$C509=""),"",B509*'MPTO_working_3-way'!$I508)</f>
        <v>3.6139240506329111</v>
      </c>
      <c r="G509" s="46">
        <f>IF(OR($A509="",$B509="",$C509=""),"",C509*'MPTO_working_3-way'!$I508)</f>
        <v>3.2259887005649714</v>
      </c>
      <c r="H509" s="44">
        <f>IF(OR($A509="",$B509="",$C509=""),"",'MPTO_working_3-way'!E508)</f>
        <v>2.4097541360294117</v>
      </c>
      <c r="I509" s="45">
        <f>IF(OR($A509="",$B509="",$C509=""),"",'MPTO_working_3-way'!F508)</f>
        <v>3.6294341581588512</v>
      </c>
      <c r="J509" s="46">
        <f>IF(OR($A509="",$B509="",$C509=""),"",'MPTO_working_3-way'!G508)</f>
        <v>3.2310714010629282</v>
      </c>
      <c r="K509" s="44">
        <f>IF(OR($A509="",$B509="",$C509=""),"",'OddsRatio_working_3-way'!H508)</f>
        <v>2.4140662391720116</v>
      </c>
      <c r="L509" s="45">
        <f>IF(OR($A509="",$B509="",$C509=""),"",'OddsRatio_working_3-way'!I508)</f>
        <v>3.6216994507276716</v>
      </c>
      <c r="M509" s="46">
        <f>IF(OR($A509="",$B509="",$C509=""),"",'OddsRatio_working_3-way'!J508)</f>
        <v>3.2294766982566023</v>
      </c>
      <c r="N509" s="47">
        <f t="shared" si="131"/>
        <v>41.330998248686512</v>
      </c>
      <c r="O509" s="48">
        <f t="shared" si="132"/>
        <v>27.670753064798603</v>
      </c>
      <c r="P509" s="48">
        <f t="shared" si="133"/>
        <v>30.998248686514891</v>
      </c>
      <c r="Q509" t="s">
        <v>387</v>
      </c>
      <c r="R509" t="s">
        <v>342</v>
      </c>
      <c r="S509" s="38">
        <v>44215</v>
      </c>
      <c r="T509" s="50">
        <v>100</v>
      </c>
      <c r="U509" s="50">
        <f t="shared" si="134"/>
        <v>57.805907172995774</v>
      </c>
      <c r="V509" s="50">
        <f t="shared" si="135"/>
        <v>71.751412429378533</v>
      </c>
      <c r="W509" s="50">
        <f t="shared" si="136"/>
        <v>68.35443037974683</v>
      </c>
      <c r="X509" s="50">
        <f t="shared" si="137"/>
        <v>59.89415719087463</v>
      </c>
      <c r="Y509" s="50">
        <f t="shared" si="138"/>
        <v>73.839662447257368</v>
      </c>
      <c r="Z509" s="50">
        <f t="shared" si="139"/>
        <v>70.442680397625693</v>
      </c>
      <c r="AA509" s="50">
        <f t="shared" si="140"/>
        <v>-2.0882500178788561</v>
      </c>
      <c r="AB509" s="50">
        <f t="shared" si="141"/>
        <v>-2.0882500178788348</v>
      </c>
      <c r="AC509" s="50">
        <f t="shared" si="142"/>
        <v>-2.0882500178788632</v>
      </c>
      <c r="AF509">
        <v>1.69</v>
      </c>
      <c r="AG509">
        <v>2.2799999999999998</v>
      </c>
      <c r="AH509" s="57" t="s">
        <v>436</v>
      </c>
      <c r="AJ509" t="s">
        <v>410</v>
      </c>
    </row>
    <row r="510" spans="1:36" ht="15" x14ac:dyDescent="0.25">
      <c r="A510">
        <v>3.16</v>
      </c>
      <c r="B510">
        <v>3.8</v>
      </c>
      <c r="C510">
        <v>2.2599999999999998</v>
      </c>
      <c r="D510" s="43">
        <f t="shared" si="130"/>
        <v>2.2091467045568525E-2</v>
      </c>
      <c r="E510" s="44">
        <f>IF(OR($A510="",$B510="",$C510=""),"",A510*'MPTO_working_3-way'!$I509)</f>
        <v>3.2298090358639966</v>
      </c>
      <c r="F510" s="45">
        <f>IF(OR($A510="",$B510="",$C510=""),"",B510*'MPTO_working_3-way'!$I509)</f>
        <v>3.8839475747731602</v>
      </c>
      <c r="G510" s="46">
        <f>IF(OR($A510="",$B510="",$C510=""),"",C510*'MPTO_working_3-way'!$I509)</f>
        <v>2.3099267155229848</v>
      </c>
      <c r="H510" s="44">
        <f>IF(OR($A510="",$B510="",$C510=""),"",'MPTO_working_3-way'!E509)</f>
        <v>3.2352840193796975</v>
      </c>
      <c r="I510" s="45">
        <f>IF(OR($A510="",$B510="",$C510=""),"",'MPTO_working_3-way'!F509)</f>
        <v>3.9093947356290046</v>
      </c>
      <c r="J510" s="46">
        <f>IF(OR($A510="",$B510="",$C510=""),"",'MPTO_working_3-way'!G509)</f>
        <v>2.2982479912196312</v>
      </c>
      <c r="K510" s="44">
        <f>IF(OR($A510="",$B510="",$C510=""),"",'OddsRatio_working_3-way'!H509)</f>
        <v>3.2342674026004383</v>
      </c>
      <c r="L510" s="45">
        <f>IF(OR($A510="",$B510="",$C510=""),"",'OddsRatio_working_3-way'!I509)</f>
        <v>3.8962725589264937</v>
      </c>
      <c r="M510" s="46">
        <f>IF(OR($A510="",$B510="",$C510=""),"",'OddsRatio_working_3-way'!J509)</f>
        <v>2.3033226515169218</v>
      </c>
      <c r="N510" s="47">
        <f t="shared" si="131"/>
        <v>30.96158283341024</v>
      </c>
      <c r="O510" s="48">
        <f t="shared" si="132"/>
        <v>25.747000461467469</v>
      </c>
      <c r="P510" s="48">
        <f t="shared" si="133"/>
        <v>43.291416705122288</v>
      </c>
      <c r="Q510" t="s">
        <v>337</v>
      </c>
      <c r="R510" t="s">
        <v>346</v>
      </c>
      <c r="S510" s="38">
        <v>44215</v>
      </c>
      <c r="T510" s="50">
        <v>100</v>
      </c>
      <c r="U510" s="50">
        <f t="shared" si="134"/>
        <v>68.35443037974683</v>
      </c>
      <c r="V510" s="50">
        <f t="shared" si="135"/>
        <v>73.68421052631578</v>
      </c>
      <c r="W510" s="50">
        <f t="shared" si="136"/>
        <v>55.752212389380524</v>
      </c>
      <c r="X510" s="50">
        <f t="shared" si="137"/>
        <v>70.563577084303674</v>
      </c>
      <c r="Y510" s="50">
        <f t="shared" si="138"/>
        <v>75.893357230872624</v>
      </c>
      <c r="Z510" s="50">
        <f t="shared" si="139"/>
        <v>57.961359093937368</v>
      </c>
      <c r="AA510" s="50">
        <f t="shared" si="140"/>
        <v>-2.2091467045568436</v>
      </c>
      <c r="AB510" s="50">
        <f t="shared" si="141"/>
        <v>-2.2091467045568436</v>
      </c>
      <c r="AC510" s="50">
        <f t="shared" si="142"/>
        <v>-2.2091467045568436</v>
      </c>
      <c r="AF510">
        <v>1.57</v>
      </c>
      <c r="AG510">
        <v>2.54</v>
      </c>
      <c r="AH510" s="57" t="s">
        <v>429</v>
      </c>
      <c r="AJ510" t="s">
        <v>410</v>
      </c>
    </row>
    <row r="511" spans="1:36" ht="15" x14ac:dyDescent="0.25">
      <c r="A511">
        <v>4.12</v>
      </c>
      <c r="B511">
        <v>3.88</v>
      </c>
      <c r="C511">
        <v>1.91</v>
      </c>
      <c r="D511" s="43">
        <f t="shared" si="130"/>
        <v>2.401061478891231E-2</v>
      </c>
      <c r="E511" s="44">
        <f>IF(OR($A511="",$B511="",$C511=""),"",A511*'MPTO_working_3-way'!$I510)</f>
        <v>4.2189237329303184</v>
      </c>
      <c r="F511" s="45">
        <f>IF(OR($A511="",$B511="",$C511=""),"",B511*'MPTO_working_3-way'!$I510)</f>
        <v>3.9731611853809796</v>
      </c>
      <c r="G511" s="46">
        <f>IF(OR($A511="",$B511="",$C511=""),"",C511*'MPTO_working_3-way'!$I510)</f>
        <v>1.9558602742468225</v>
      </c>
      <c r="H511" s="44">
        <f>IF(OR($A511="",$B511="",$C511=""),"",'MPTO_working_3-way'!E510)</f>
        <v>4.2604877852744583</v>
      </c>
      <c r="I511" s="45">
        <f>IF(OR($A511="",$B511="",$C511=""),"",'MPTO_working_3-way'!F510)</f>
        <v>4.0043499974819126</v>
      </c>
      <c r="J511" s="46">
        <f>IF(OR($A511="",$B511="",$C511=""),"",'MPTO_working_3-way'!G510)</f>
        <v>1.9396509752222697</v>
      </c>
      <c r="K511" s="44">
        <f>IF(OR($A511="",$B511="",$C511=""),"",'OddsRatio_working_3-way'!H510)</f>
        <v>4.2429707278134243</v>
      </c>
      <c r="L511" s="45">
        <f>IF(OR($A511="",$B511="",$C511=""),"",'OddsRatio_working_3-way'!I510)</f>
        <v>3.9935114410585451</v>
      </c>
      <c r="M511" s="46">
        <f>IF(OR($A511="",$B511="",$C511=""),"",'OddsRatio_working_3-way'!J510)</f>
        <v>1.9458664622789159</v>
      </c>
      <c r="N511" s="47">
        <f t="shared" si="131"/>
        <v>23.702727598382882</v>
      </c>
      <c r="O511" s="48">
        <f t="shared" si="132"/>
        <v>25.168875697251931</v>
      </c>
      <c r="P511" s="48">
        <f t="shared" si="133"/>
        <v>51.128396704365173</v>
      </c>
      <c r="Q511" t="s">
        <v>339</v>
      </c>
      <c r="R511" t="s">
        <v>344</v>
      </c>
      <c r="S511" s="38">
        <v>44215</v>
      </c>
      <c r="T511" s="50">
        <v>100</v>
      </c>
      <c r="U511" s="50">
        <f t="shared" si="134"/>
        <v>75.728155339805824</v>
      </c>
      <c r="V511" s="50">
        <f t="shared" si="135"/>
        <v>74.226804123711347</v>
      </c>
      <c r="W511" s="50">
        <f t="shared" si="136"/>
        <v>47.643979057591622</v>
      </c>
      <c r="X511" s="50">
        <f t="shared" si="137"/>
        <v>78.129216818697046</v>
      </c>
      <c r="Y511" s="50">
        <f t="shared" si="138"/>
        <v>76.627865602602554</v>
      </c>
      <c r="Z511" s="50">
        <f t="shared" si="139"/>
        <v>50.045040536482844</v>
      </c>
      <c r="AA511" s="50">
        <f t="shared" si="140"/>
        <v>-2.4010614788912221</v>
      </c>
      <c r="AB511" s="50">
        <f t="shared" si="141"/>
        <v>-2.4010614788912079</v>
      </c>
      <c r="AC511" s="50">
        <f t="shared" si="142"/>
        <v>-2.4010614788912221</v>
      </c>
      <c r="AF511">
        <v>1.71</v>
      </c>
      <c r="AG511">
        <v>2.2400000000000002</v>
      </c>
      <c r="AH511" s="57" t="s">
        <v>417</v>
      </c>
      <c r="AJ511" t="s">
        <v>410</v>
      </c>
    </row>
    <row r="512" spans="1:36" ht="15" x14ac:dyDescent="0.25">
      <c r="A512">
        <v>1.58</v>
      </c>
      <c r="B512">
        <v>4.2300000000000004</v>
      </c>
      <c r="C512">
        <v>6.35</v>
      </c>
      <c r="D512" s="43">
        <f t="shared" si="130"/>
        <v>2.6798326751035884E-2</v>
      </c>
      <c r="E512" s="44">
        <f>IF(OR($A512="",$B512="",$C512=""),"",A512*'MPTO_working_3-way'!$I511)</f>
        <v>1.6223413562666367</v>
      </c>
      <c r="F512" s="45">
        <f>IF(OR($A512="",$B512="",$C512=""),"",B512*'MPTO_working_3-way'!$I511)</f>
        <v>4.3433569221568824</v>
      </c>
      <c r="G512" s="46">
        <f>IF(OR($A512="",$B512="",$C512=""),"",C512*'MPTO_working_3-way'!$I511)</f>
        <v>6.5201693748690772</v>
      </c>
      <c r="H512" s="44">
        <f>IF(OR($A512="",$B512="",$C512=""),"",'MPTO_working_3-way'!E511)</f>
        <v>1.6026190209756055</v>
      </c>
      <c r="I512" s="45">
        <f>IF(OR($A512="",$B512="",$C512=""),"",'MPTO_working_3-way'!F511)</f>
        <v>4.3961098264638565</v>
      </c>
      <c r="J512" s="46">
        <f>IF(OR($A512="",$B512="",$C512=""),"",'MPTO_working_3-way'!G511)</f>
        <v>6.7318516630721144</v>
      </c>
      <c r="K512" s="44">
        <f>IF(OR($A512="",$B512="",$C512=""),"",'OddsRatio_working_3-way'!H511)</f>
        <v>1.6093740220684576</v>
      </c>
      <c r="L512" s="45">
        <f>IF(OR($A512="",$B512="",$C512=""),"",'OddsRatio_working_3-way'!I511)</f>
        <v>4.3935829160019262</v>
      </c>
      <c r="M512" s="46">
        <f>IF(OR($A512="",$B512="",$C512=""),"",'OddsRatio_working_3-way'!J511)</f>
        <v>6.6209500311487011</v>
      </c>
      <c r="N512" s="47">
        <f t="shared" si="131"/>
        <v>61.639308899898801</v>
      </c>
      <c r="O512" s="48">
        <f t="shared" si="132"/>
        <v>23.023666208472836</v>
      </c>
      <c r="P512" s="48">
        <f t="shared" si="133"/>
        <v>15.337024891628365</v>
      </c>
      <c r="Q512" t="s">
        <v>72</v>
      </c>
      <c r="R512" t="s">
        <v>78</v>
      </c>
      <c r="S512" s="38">
        <v>44215</v>
      </c>
      <c r="T512" s="50">
        <v>100</v>
      </c>
      <c r="U512" s="50">
        <f t="shared" si="134"/>
        <v>36.708860759493668</v>
      </c>
      <c r="V512" s="50">
        <f t="shared" si="135"/>
        <v>76.359338061465735</v>
      </c>
      <c r="W512" s="50">
        <f t="shared" si="136"/>
        <v>84.251968503937007</v>
      </c>
      <c r="X512" s="50">
        <f t="shared" si="137"/>
        <v>39.388693434597265</v>
      </c>
      <c r="Y512" s="50">
        <f t="shared" si="138"/>
        <v>79.039170736569318</v>
      </c>
      <c r="Z512" s="50">
        <f t="shared" si="139"/>
        <v>86.931801179040605</v>
      </c>
      <c r="AA512" s="50">
        <f t="shared" si="140"/>
        <v>-2.6798326751035972</v>
      </c>
      <c r="AB512" s="50">
        <f t="shared" si="141"/>
        <v>-2.679832675103583</v>
      </c>
      <c r="AC512" s="50">
        <f t="shared" si="142"/>
        <v>-2.6798326751035972</v>
      </c>
      <c r="AF512">
        <v>1.92</v>
      </c>
      <c r="AG512">
        <v>1.99</v>
      </c>
      <c r="AH512" s="57" t="s">
        <v>429</v>
      </c>
      <c r="AJ512" t="s">
        <v>443</v>
      </c>
    </row>
    <row r="513" spans="1:36" ht="15" x14ac:dyDescent="0.25">
      <c r="A513">
        <v>2.92</v>
      </c>
      <c r="B513">
        <v>3.49</v>
      </c>
      <c r="C513">
        <v>2.5499999999999998</v>
      </c>
      <c r="D513" s="43">
        <f t="shared" si="130"/>
        <v>2.1155567459153701E-2</v>
      </c>
      <c r="E513" s="44">
        <f>IF(OR($A513="",$B513="",$C513=""),"",A513*'MPTO_working_3-way'!$I512)</f>
        <v>2.9817742569807288</v>
      </c>
      <c r="F513" s="45">
        <f>IF(OR($A513="",$B513="",$C513=""),"",B513*'MPTO_working_3-way'!$I512)</f>
        <v>3.5638329304324468</v>
      </c>
      <c r="G513" s="46">
        <f>IF(OR($A513="",$B513="",$C513=""),"",C513*'MPTO_working_3-way'!$I512)</f>
        <v>2.6039466970208416</v>
      </c>
      <c r="H513" s="44">
        <f>IF(OR($A513="",$B513="",$C513=""),"",'MPTO_working_3-way'!E512)</f>
        <v>2.9813910727629702</v>
      </c>
      <c r="I513" s="45">
        <f>IF(OR($A513="",$B513="",$C513=""),"",'MPTO_working_3-way'!F512)</f>
        <v>3.578059540375909</v>
      </c>
      <c r="J513" s="46">
        <f>IF(OR($A513="",$B513="",$C513=""),"",'MPTO_working_3-way'!G512)</f>
        <v>2.5966943613219882</v>
      </c>
      <c r="K513" s="44">
        <f>IF(OR($A513="",$B513="",$C513=""),"",'OddsRatio_working_3-way'!H512)</f>
        <v>2.9820996980853711</v>
      </c>
      <c r="L513" s="45">
        <f>IF(OR($A513="",$B513="",$C513=""),"",'OddsRatio_working_3-way'!I512)</f>
        <v>3.5705355459544657</v>
      </c>
      <c r="M513" s="46">
        <f>IF(OR($A513="",$B513="",$C513=""),"",'OddsRatio_working_3-way'!J512)</f>
        <v>2.6001325687668357</v>
      </c>
      <c r="N513" s="47">
        <f t="shared" si="131"/>
        <v>33.537079396901611</v>
      </c>
      <c r="O513" s="48">
        <f t="shared" si="132"/>
        <v>28.059676744685586</v>
      </c>
      <c r="P513" s="48">
        <f t="shared" si="133"/>
        <v>38.403243858412829</v>
      </c>
      <c r="Q513" t="s">
        <v>39</v>
      </c>
      <c r="R513" t="s">
        <v>35</v>
      </c>
      <c r="S513" s="38">
        <v>44215</v>
      </c>
      <c r="T513" s="50">
        <v>100</v>
      </c>
      <c r="U513" s="50">
        <f t="shared" si="134"/>
        <v>65.753424657534239</v>
      </c>
      <c r="V513" s="50">
        <f t="shared" si="135"/>
        <v>71.346704871060169</v>
      </c>
      <c r="W513" s="50">
        <f t="shared" si="136"/>
        <v>60.784313725490193</v>
      </c>
      <c r="X513" s="50">
        <f t="shared" si="137"/>
        <v>67.868981403449638</v>
      </c>
      <c r="Y513" s="50">
        <f t="shared" si="138"/>
        <v>73.462261616975553</v>
      </c>
      <c r="Z513" s="50">
        <f t="shared" si="139"/>
        <v>62.899870471405571</v>
      </c>
      <c r="AA513" s="50">
        <f t="shared" si="140"/>
        <v>-2.1155567459153986</v>
      </c>
      <c r="AB513" s="50">
        <f t="shared" si="141"/>
        <v>-2.1155567459153843</v>
      </c>
      <c r="AC513" s="50">
        <f t="shared" si="142"/>
        <v>-2.1155567459153772</v>
      </c>
      <c r="AF513">
        <v>1.9</v>
      </c>
      <c r="AG513">
        <v>2</v>
      </c>
      <c r="AH513" s="57" t="s">
        <v>423</v>
      </c>
      <c r="AJ513" t="s">
        <v>443</v>
      </c>
    </row>
    <row r="514" spans="1:36" ht="15" x14ac:dyDescent="0.25">
      <c r="A514">
        <v>3.72</v>
      </c>
      <c r="B514">
        <v>3.4</v>
      </c>
      <c r="C514">
        <v>2.15</v>
      </c>
      <c r="D514" s="43">
        <f t="shared" si="130"/>
        <v>2.8051130429666227E-2</v>
      </c>
      <c r="E514" s="44">
        <f>IF(OR($A514="",$B514="",$C514=""),"",A514*'MPTO_working_3-way'!$I513)</f>
        <v>3.8243502051983587</v>
      </c>
      <c r="F514" s="45">
        <f>IF(OR($A514="",$B514="",$C514=""),"",B514*'MPTO_working_3-way'!$I513)</f>
        <v>3.495373843460865</v>
      </c>
      <c r="G514" s="46">
        <f>IF(OR($A514="",$B514="",$C514=""),"",C514*'MPTO_working_3-way'!$I513)</f>
        <v>2.2103099304237821</v>
      </c>
      <c r="H514" s="44">
        <f>IF(OR($A514="",$B514="",$C514=""),"",'MPTO_working_3-way'!E513)</f>
        <v>3.8540572206054651</v>
      </c>
      <c r="I514" s="45">
        <f>IF(OR($A514="",$B514="",$C514=""),"",'MPTO_working_3-way'!F513)</f>
        <v>3.5116395192671921</v>
      </c>
      <c r="J514" s="46">
        <f>IF(OR($A514="",$B514="",$C514=""),"",'MPTO_working_3-way'!G513)</f>
        <v>2.1941088507094979</v>
      </c>
      <c r="K514" s="44">
        <f>IF(OR($A514="",$B514="",$C514=""),"",'OddsRatio_working_3-way'!H513)</f>
        <v>3.8401990000788286</v>
      </c>
      <c r="L514" s="45">
        <f>IF(OR($A514="",$B514="",$C514=""),"",'OddsRatio_working_3-way'!I513)</f>
        <v>3.5060579412460258</v>
      </c>
      <c r="M514" s="46">
        <f>IF(OR($A514="",$B514="",$C514=""),"",'OddsRatio_working_3-way'!J513)</f>
        <v>2.2008194301803874</v>
      </c>
      <c r="N514" s="47">
        <f t="shared" si="131"/>
        <v>26.148232937473171</v>
      </c>
      <c r="O514" s="48">
        <f t="shared" si="132"/>
        <v>28.609243096294179</v>
      </c>
      <c r="P514" s="48">
        <f t="shared" si="133"/>
        <v>45.242523966232653</v>
      </c>
      <c r="Q514" t="s">
        <v>79</v>
      </c>
      <c r="R514" t="s">
        <v>132</v>
      </c>
      <c r="S514" s="38">
        <v>44215</v>
      </c>
      <c r="T514" s="50">
        <v>100</v>
      </c>
      <c r="U514" s="50">
        <f t="shared" si="134"/>
        <v>73.118279569892465</v>
      </c>
      <c r="V514" s="50">
        <f t="shared" si="135"/>
        <v>70.588235294117652</v>
      </c>
      <c r="W514" s="50">
        <f t="shared" si="136"/>
        <v>53.488372093023258</v>
      </c>
      <c r="X514" s="50">
        <f t="shared" si="137"/>
        <v>75.923392612859104</v>
      </c>
      <c r="Y514" s="50">
        <f t="shared" si="138"/>
        <v>73.393348337084262</v>
      </c>
      <c r="Z514" s="50">
        <f t="shared" si="139"/>
        <v>56.293485135989883</v>
      </c>
      <c r="AA514" s="50">
        <f t="shared" si="140"/>
        <v>-2.8051130429666387</v>
      </c>
      <c r="AB514" s="50">
        <f t="shared" si="141"/>
        <v>-2.8051130429666102</v>
      </c>
      <c r="AC514" s="50">
        <f t="shared" si="142"/>
        <v>-2.8051130429666244</v>
      </c>
      <c r="AF514">
        <v>2.2400000000000002</v>
      </c>
      <c r="AG514">
        <v>1.7</v>
      </c>
      <c r="AH514" s="57" t="s">
        <v>427</v>
      </c>
      <c r="AJ514" t="s">
        <v>444</v>
      </c>
    </row>
    <row r="515" spans="1:36" ht="15" x14ac:dyDescent="0.25">
      <c r="A515">
        <v>2.21</v>
      </c>
      <c r="B515">
        <v>3.26</v>
      </c>
      <c r="C515">
        <v>3.71</v>
      </c>
      <c r="D515" s="43">
        <f t="shared" si="130"/>
        <v>2.8778933016215369E-2</v>
      </c>
      <c r="E515" s="44">
        <f>IF(OR($A515="",$B515="",$C515=""),"",A515*'MPTO_working_3-way'!$I514)</f>
        <v>2.2736014419658361</v>
      </c>
      <c r="F515" s="45">
        <f>IF(OR($A515="",$B515="",$C515=""),"",B515*'MPTO_working_3-way'!$I514)</f>
        <v>3.3538193216328618</v>
      </c>
      <c r="G515" s="46">
        <f>IF(OR($A515="",$B515="",$C515=""),"",C515*'MPTO_working_3-way'!$I514)</f>
        <v>3.8167698414901592</v>
      </c>
      <c r="H515" s="44">
        <f>IF(OR($A515="",$B515="",$C515=""),"",'MPTO_working_3-way'!E514)</f>
        <v>2.2578678844055142</v>
      </c>
      <c r="I515" s="45">
        <f>IF(OR($A515="",$B515="",$C515=""),"",'MPTO_working_3-way'!F514)</f>
        <v>3.3652415600997574</v>
      </c>
      <c r="J515" s="46">
        <f>IF(OR($A515="",$B515="",$C515=""),"",'MPTO_working_3-way'!G514)</f>
        <v>3.8469113724891177</v>
      </c>
      <c r="K515" s="44">
        <f>IF(OR($A515="",$B515="",$C515=""),"",'OddsRatio_working_3-way'!H514)</f>
        <v>2.2645292113541271</v>
      </c>
      <c r="L515" s="45">
        <f>IF(OR($A515="",$B515="",$C515=""),"",'OddsRatio_working_3-way'!I514)</f>
        <v>3.3618479484796095</v>
      </c>
      <c r="M515" s="46">
        <f>IF(OR($A515="",$B515="",$C515=""),"",'OddsRatio_working_3-way'!J514)</f>
        <v>3.8321274072476741</v>
      </c>
      <c r="N515" s="47">
        <f t="shared" si="131"/>
        <v>43.983082590560144</v>
      </c>
      <c r="O515" s="48">
        <f t="shared" si="132"/>
        <v>29.816752308324517</v>
      </c>
      <c r="P515" s="48">
        <f t="shared" si="133"/>
        <v>26.200165101115342</v>
      </c>
      <c r="Q515" t="s">
        <v>46</v>
      </c>
      <c r="R515" t="s">
        <v>208</v>
      </c>
      <c r="S515" s="38">
        <v>44215</v>
      </c>
      <c r="T515" s="50">
        <v>100</v>
      </c>
      <c r="U515" s="50">
        <f t="shared" si="134"/>
        <v>54.751131221719454</v>
      </c>
      <c r="V515" s="50">
        <f t="shared" si="135"/>
        <v>69.325153374233125</v>
      </c>
      <c r="W515" s="50">
        <f t="shared" si="136"/>
        <v>73.045822102425873</v>
      </c>
      <c r="X515" s="50">
        <f t="shared" si="137"/>
        <v>57.629024523341002</v>
      </c>
      <c r="Y515" s="50">
        <f t="shared" si="138"/>
        <v>72.203046675854665</v>
      </c>
      <c r="Z515" s="50">
        <f t="shared" si="139"/>
        <v>75.923715404047414</v>
      </c>
      <c r="AA515" s="50">
        <f t="shared" si="140"/>
        <v>-2.8778933016215476</v>
      </c>
      <c r="AB515" s="50">
        <f t="shared" si="141"/>
        <v>-2.8778933016215404</v>
      </c>
      <c r="AC515" s="50">
        <f t="shared" si="142"/>
        <v>-2.8778933016215404</v>
      </c>
      <c r="AF515">
        <v>2.4500000000000002</v>
      </c>
      <c r="AG515">
        <v>1.6</v>
      </c>
      <c r="AH515" s="57" t="s">
        <v>424</v>
      </c>
      <c r="AJ515" t="s">
        <v>444</v>
      </c>
    </row>
    <row r="516" spans="1:36" ht="15" x14ac:dyDescent="0.25">
      <c r="A516">
        <v>2.61</v>
      </c>
      <c r="B516">
        <v>3.24</v>
      </c>
      <c r="C516">
        <v>2.98</v>
      </c>
      <c r="D516" s="43">
        <f t="shared" si="130"/>
        <v>2.7354207559406873E-2</v>
      </c>
      <c r="E516" s="44">
        <f>IF(OR($A516="",$B516="",$C516=""),"",A516*'MPTO_working_3-way'!$I515)</f>
        <v>2.6813944817300519</v>
      </c>
      <c r="F516" s="45">
        <f>IF(OR($A516="",$B516="",$C516=""),"",B516*'MPTO_working_3-way'!$I515)</f>
        <v>3.3286276324924784</v>
      </c>
      <c r="G516" s="46">
        <f>IF(OR($A516="",$B516="",$C516=""),"",C516*'MPTO_working_3-way'!$I515)</f>
        <v>3.0615155385270323</v>
      </c>
      <c r="H516" s="44">
        <f>IF(OR($A516="",$B516="",$C516=""),"",'MPTO_working_3-way'!E515)</f>
        <v>2.6736274145332879</v>
      </c>
      <c r="I516" s="45">
        <f>IF(OR($A516="",$B516="",$C516=""),"",'MPTO_working_3-way'!F515)</f>
        <v>3.3386316736671739</v>
      </c>
      <c r="J516" s="46">
        <f>IF(OR($A516="",$B516="",$C516=""),"",'MPTO_working_3-way'!G515)</f>
        <v>3.0632337153126232</v>
      </c>
      <c r="K516" s="44">
        <f>IF(OR($A516="",$B516="",$C516=""),"",'OddsRatio_working_3-way'!H515)</f>
        <v>2.6772638783971678</v>
      </c>
      <c r="L516" s="45">
        <f>IF(OR($A516="",$B516="",$C516=""),"",'OddsRatio_working_3-way'!I515)</f>
        <v>3.3335845264656254</v>
      </c>
      <c r="M516" s="46">
        <f>IF(OR($A516="",$B516="",$C516=""),"",'OddsRatio_working_3-way'!J515)</f>
        <v>3.0627220367865791</v>
      </c>
      <c r="N516" s="47">
        <f t="shared" si="131"/>
        <v>37.294027671556698</v>
      </c>
      <c r="O516" s="48">
        <f t="shared" si="132"/>
        <v>30.04241117986512</v>
      </c>
      <c r="P516" s="48">
        <f t="shared" si="133"/>
        <v>32.663561148578182</v>
      </c>
      <c r="Q516" t="s">
        <v>49</v>
      </c>
      <c r="R516" t="s">
        <v>81</v>
      </c>
      <c r="S516" s="38">
        <v>44215</v>
      </c>
      <c r="T516" s="50">
        <v>100</v>
      </c>
      <c r="U516" s="50">
        <f t="shared" si="134"/>
        <v>61.685823754789276</v>
      </c>
      <c r="V516" s="50">
        <f t="shared" si="135"/>
        <v>69.135802469135797</v>
      </c>
      <c r="W516" s="50">
        <f t="shared" si="136"/>
        <v>66.442953020134226</v>
      </c>
      <c r="X516" s="50">
        <f t="shared" si="137"/>
        <v>64.421244510729963</v>
      </c>
      <c r="Y516" s="50">
        <f t="shared" si="138"/>
        <v>71.871223225076506</v>
      </c>
      <c r="Z516" s="50">
        <f t="shared" si="139"/>
        <v>69.17837377607492</v>
      </c>
      <c r="AA516" s="50">
        <f t="shared" si="140"/>
        <v>-2.7354207559406873</v>
      </c>
      <c r="AB516" s="50">
        <f t="shared" si="141"/>
        <v>-2.7354207559407087</v>
      </c>
      <c r="AC516" s="50">
        <f t="shared" si="142"/>
        <v>-2.7354207559406944</v>
      </c>
      <c r="AF516">
        <v>2.2999999999999998</v>
      </c>
      <c r="AG516">
        <v>1.67</v>
      </c>
      <c r="AH516" s="57" t="s">
        <v>433</v>
      </c>
      <c r="AJ516" t="s">
        <v>444</v>
      </c>
    </row>
    <row r="517" spans="1:36" ht="15" x14ac:dyDescent="0.25">
      <c r="A517">
        <v>3.08</v>
      </c>
      <c r="B517">
        <v>3.16</v>
      </c>
      <c r="C517">
        <v>2.59</v>
      </c>
      <c r="D517" s="43">
        <f t="shared" ref="D517:D581" si="143">IF(OR($A517="",$B517="",$C517=""),"",(1/A517)+(1/B517)+(1/C517)-1)</f>
        <v>2.7231406978242223E-2</v>
      </c>
      <c r="E517" s="44">
        <f>IF(OR($A517="",$B517="",$C517=""),"",A517*'MPTO_working_3-way'!$I516)</f>
        <v>3.1638727334929859</v>
      </c>
      <c r="F517" s="45">
        <f>IF(OR($A517="",$B517="",$C517=""),"",B517*'MPTO_working_3-way'!$I516)</f>
        <v>3.2460512460512456</v>
      </c>
      <c r="G517" s="46">
        <f>IF(OR($A517="",$B517="",$C517=""),"",C517*'MPTO_working_3-way'!$I516)</f>
        <v>2.6605293440736473</v>
      </c>
      <c r="H517" s="44">
        <f>IF(OR($A517="",$B517="",$C517=""),"",'MPTO_working_3-way'!E516)</f>
        <v>3.1685859894132213</v>
      </c>
      <c r="I517" s="45">
        <f>IF(OR($A517="",$B517="",$C517=""),"",'MPTO_working_3-way'!F516)</f>
        <v>3.2533173368795345</v>
      </c>
      <c r="J517" s="46">
        <f>IF(OR($A517="",$B517="",$C517=""),"",'MPTO_working_3-way'!G516)</f>
        <v>2.6523563170981763</v>
      </c>
      <c r="K517" s="44">
        <f>IF(OR($A517="",$B517="",$C517=""),"",'OddsRatio_working_3-way'!H516)</f>
        <v>3.1665112126060682</v>
      </c>
      <c r="L517" s="45">
        <f>IF(OR($A517="",$B517="",$C517=""),"",'OddsRatio_working_3-way'!I516)</f>
        <v>3.2498385669370711</v>
      </c>
      <c r="M517" s="46">
        <f>IF(OR($A517="",$B517="",$C517=""),"",'OddsRatio_working_3-way'!J516)</f>
        <v>2.6561311673286774</v>
      </c>
      <c r="N517" s="47">
        <f t="shared" si="131"/>
        <v>31.606833910034609</v>
      </c>
      <c r="O517" s="48">
        <f t="shared" si="132"/>
        <v>30.806660899653981</v>
      </c>
      <c r="P517" s="48">
        <f t="shared" si="133"/>
        <v>37.586505190311428</v>
      </c>
      <c r="Q517" t="s">
        <v>452</v>
      </c>
      <c r="R517" t="s">
        <v>139</v>
      </c>
      <c r="S517" s="38">
        <v>44215</v>
      </c>
      <c r="T517" s="50">
        <v>100</v>
      </c>
      <c r="U517" s="50">
        <f t="shared" si="134"/>
        <v>67.532467532467535</v>
      </c>
      <c r="V517" s="50">
        <f t="shared" si="135"/>
        <v>68.35443037974683</v>
      </c>
      <c r="W517" s="50">
        <f t="shared" si="136"/>
        <v>61.389961389961393</v>
      </c>
      <c r="X517" s="50">
        <f t="shared" si="137"/>
        <v>70.255608230291784</v>
      </c>
      <c r="Y517" s="50">
        <f t="shared" si="138"/>
        <v>71.077571077571079</v>
      </c>
      <c r="Z517" s="50">
        <f t="shared" si="139"/>
        <v>64.11310208778562</v>
      </c>
      <c r="AA517" s="50">
        <f t="shared" si="140"/>
        <v>-2.7231406978242489</v>
      </c>
      <c r="AB517" s="50">
        <f t="shared" si="141"/>
        <v>-2.7231406978242489</v>
      </c>
      <c r="AC517" s="50">
        <f t="shared" si="142"/>
        <v>-2.7231406978242276</v>
      </c>
      <c r="AF517">
        <v>2.4300000000000002</v>
      </c>
      <c r="AG517">
        <v>1.61</v>
      </c>
      <c r="AH517" s="57" t="s">
        <v>432</v>
      </c>
      <c r="AJ517" t="s">
        <v>444</v>
      </c>
    </row>
    <row r="518" spans="1:36" ht="15" x14ac:dyDescent="0.25">
      <c r="A518">
        <v>1.81</v>
      </c>
      <c r="B518">
        <v>3.58</v>
      </c>
      <c r="C518">
        <v>5.05</v>
      </c>
      <c r="D518" s="43">
        <f t="shared" si="143"/>
        <v>2.9835598764049287E-2</v>
      </c>
      <c r="E518" s="44">
        <f>IF(OR($A518="",$B518="",$C518=""),"",A518*'MPTO_working_3-way'!$I517)</f>
        <v>1.8640024337629293</v>
      </c>
      <c r="F518" s="45">
        <f>IF(OR($A518="",$B518="",$C518=""),"",B518*'MPTO_working_3-way'!$I517)</f>
        <v>3.6868114435752966</v>
      </c>
      <c r="G518" s="46">
        <f>IF(OR($A518="",$B518="",$C518=""),"",C518*'MPTO_working_3-way'!$I517)</f>
        <v>5.2006697737584489</v>
      </c>
      <c r="H518" s="44">
        <f>IF(OR($A518="",$B518="",$C518=""),"",'MPTO_working_3-way'!E517)</f>
        <v>1.8431787121045557</v>
      </c>
      <c r="I518" s="45">
        <f>IF(OR($A518="",$B518="",$C518=""),"",'MPTO_working_3-way'!F517)</f>
        <v>3.7121673166273337</v>
      </c>
      <c r="J518" s="46">
        <f>IF(OR($A518="",$B518="",$C518=""),"",'MPTO_working_3-way'!G517)</f>
        <v>5.3170390221788431</v>
      </c>
      <c r="K518" s="44">
        <f>IF(OR($A518="",$B518="",$C518=""),"",'OddsRatio_working_3-way'!H517)</f>
        <v>1.8510599285503477</v>
      </c>
      <c r="L518" s="45">
        <f>IF(OR($A518="",$B518="",$C518=""),"",'OddsRatio_working_3-way'!I517)</f>
        <v>3.7107834761233289</v>
      </c>
      <c r="M518" s="46">
        <f>IF(OR($A518="",$B518="",$C518=""),"",'OddsRatio_working_3-way'!J517)</f>
        <v>5.2552996427517371</v>
      </c>
      <c r="N518" s="47">
        <f t="shared" si="131"/>
        <v>53.647998623116798</v>
      </c>
      <c r="O518" s="48">
        <f t="shared" si="132"/>
        <v>27.123708801073022</v>
      </c>
      <c r="P518" s="48">
        <f t="shared" si="133"/>
        <v>19.228292575810183</v>
      </c>
      <c r="Q518" t="s">
        <v>36</v>
      </c>
      <c r="R518" t="s">
        <v>45</v>
      </c>
      <c r="S518" s="38">
        <v>44215</v>
      </c>
      <c r="T518" s="50">
        <v>100</v>
      </c>
      <c r="U518" s="50">
        <f t="shared" si="134"/>
        <v>44.751381215469614</v>
      </c>
      <c r="V518" s="50">
        <f t="shared" si="135"/>
        <v>72.067039106145245</v>
      </c>
      <c r="W518" s="50">
        <f t="shared" si="136"/>
        <v>80.198019801980209</v>
      </c>
      <c r="X518" s="50">
        <f t="shared" si="137"/>
        <v>47.734941091874546</v>
      </c>
      <c r="Y518" s="50">
        <f t="shared" si="138"/>
        <v>75.050598982550198</v>
      </c>
      <c r="Z518" s="50">
        <f t="shared" si="139"/>
        <v>83.181579678385134</v>
      </c>
      <c r="AA518" s="50">
        <f t="shared" si="140"/>
        <v>-2.9835598764049323</v>
      </c>
      <c r="AB518" s="50">
        <f t="shared" si="141"/>
        <v>-2.9835598764049536</v>
      </c>
      <c r="AC518" s="50">
        <f t="shared" si="142"/>
        <v>-2.9835598764049251</v>
      </c>
      <c r="AF518">
        <v>2.13</v>
      </c>
      <c r="AG518">
        <v>1.77</v>
      </c>
      <c r="AH518" s="57" t="s">
        <v>427</v>
      </c>
      <c r="AJ518" t="s">
        <v>444</v>
      </c>
    </row>
    <row r="519" spans="1:36" ht="15" x14ac:dyDescent="0.25">
      <c r="A519">
        <v>1.85</v>
      </c>
      <c r="B519">
        <v>3.66</v>
      </c>
      <c r="C519">
        <v>4.66</v>
      </c>
      <c r="D519" s="43">
        <f t="shared" si="143"/>
        <v>2.835685893449913E-2</v>
      </c>
      <c r="E519" s="44">
        <f>IF(OR($A519="",$B519="",$C519=""),"",A519*'MPTO_working_3-way'!$I518)</f>
        <v>1.9024601890288235</v>
      </c>
      <c r="F519" s="45">
        <f>IF(OR($A519="",$B519="",$C519=""),"",B519*'MPTO_working_3-way'!$I518)</f>
        <v>3.7637861037002671</v>
      </c>
      <c r="G519" s="46">
        <f>IF(OR($A519="",$B519="",$C519=""),"",C519*'MPTO_working_3-way'!$I518)</f>
        <v>4.7921429626347658</v>
      </c>
      <c r="H519" s="44">
        <f>IF(OR($A519="",$B519="",$C519=""),"",'MPTO_working_3-way'!E518)</f>
        <v>1.8829262218417151</v>
      </c>
      <c r="I519" s="45">
        <f>IF(OR($A519="",$B519="",$C519=""),"",'MPTO_working_3-way'!F518)</f>
        <v>3.7911564522317538</v>
      </c>
      <c r="J519" s="46">
        <f>IF(OR($A519="",$B519="",$C519=""),"",'MPTO_working_3-way'!G518)</f>
        <v>4.8747199800600063</v>
      </c>
      <c r="K519" s="44">
        <f>IF(OR($A519="",$B519="",$C519=""),"",'OddsRatio_working_3-way'!H518)</f>
        <v>1.8903407109999961</v>
      </c>
      <c r="L519" s="45">
        <f>IF(OR($A519="",$B519="",$C519=""),"",'OddsRatio_working_3-way'!I518)</f>
        <v>3.7862426955999871</v>
      </c>
      <c r="M519" s="46">
        <f>IF(OR($A519="",$B519="",$C519=""),"",'OddsRatio_working_3-way'!J518)</f>
        <v>4.8337023555999812</v>
      </c>
      <c r="N519" s="47">
        <f t="shared" si="131"/>
        <v>52.563517794844607</v>
      </c>
      <c r="O519" s="48">
        <f t="shared" si="132"/>
        <v>26.568991235099048</v>
      </c>
      <c r="P519" s="48">
        <f t="shared" si="133"/>
        <v>20.867490970056338</v>
      </c>
      <c r="Q519" t="s">
        <v>83</v>
      </c>
      <c r="R519" t="s">
        <v>324</v>
      </c>
      <c r="S519" s="38">
        <v>44215</v>
      </c>
      <c r="T519" s="50">
        <v>100</v>
      </c>
      <c r="U519" s="50">
        <f t="shared" si="134"/>
        <v>45.945945945945937</v>
      </c>
      <c r="V519" s="50">
        <f t="shared" si="135"/>
        <v>72.67759562841529</v>
      </c>
      <c r="W519" s="50">
        <f t="shared" si="136"/>
        <v>78.540772532188839</v>
      </c>
      <c r="X519" s="50">
        <f t="shared" si="137"/>
        <v>48.781631839395857</v>
      </c>
      <c r="Y519" s="50">
        <f t="shared" si="138"/>
        <v>75.51328152186521</v>
      </c>
      <c r="Z519" s="50">
        <f t="shared" si="139"/>
        <v>81.376458425638745</v>
      </c>
      <c r="AA519" s="50">
        <f t="shared" si="140"/>
        <v>-2.8356858934499201</v>
      </c>
      <c r="AB519" s="50">
        <f t="shared" si="141"/>
        <v>-2.8356858934499201</v>
      </c>
      <c r="AC519" s="50">
        <f t="shared" si="142"/>
        <v>-2.8356858934499058</v>
      </c>
      <c r="AF519">
        <v>1.93</v>
      </c>
      <c r="AG519">
        <v>1.95</v>
      </c>
      <c r="AH519" s="57" t="s">
        <v>424</v>
      </c>
      <c r="AJ519" t="s">
        <v>305</v>
      </c>
    </row>
    <row r="520" spans="1:36" ht="15" x14ac:dyDescent="0.25">
      <c r="A520">
        <v>2.1</v>
      </c>
      <c r="B520">
        <v>3.49</v>
      </c>
      <c r="C520">
        <v>3.75</v>
      </c>
      <c r="D520" s="43">
        <f t="shared" si="143"/>
        <v>2.9390094146541035E-2</v>
      </c>
      <c r="E520" s="44">
        <f>IF(OR($A520="",$B520="",$C520=""),"",A520*'MPTO_working_3-way'!$I519)</f>
        <v>2.1617191977077361</v>
      </c>
      <c r="F520" s="45">
        <f>IF(OR($A520="",$B520="",$C520=""),"",B520*'MPTO_working_3-way'!$I519)</f>
        <v>3.5925714285714285</v>
      </c>
      <c r="G520" s="46">
        <f>IF(OR($A520="",$B520="",$C520=""),"",C520*'MPTO_working_3-way'!$I519)</f>
        <v>3.860212853049529</v>
      </c>
      <c r="H520" s="44">
        <f>IF(OR($A520="",$B520="",$C520=""),"",'MPTO_working_3-way'!E519)</f>
        <v>2.1441109355801298</v>
      </c>
      <c r="I520" s="45">
        <f>IF(OR($A520="",$B520="",$C520=""),"",'MPTO_working_3-way'!F519)</f>
        <v>3.6135489596686718</v>
      </c>
      <c r="J520" s="46">
        <f>IF(OR($A520="",$B520="",$C520=""),"",'MPTO_working_3-way'!G519)</f>
        <v>3.8930202910867946</v>
      </c>
      <c r="K520" s="44">
        <f>IF(OR($A520="",$B520="",$C520=""),"",'OddsRatio_working_3-way'!H519)</f>
        <v>2.1512810908359223</v>
      </c>
      <c r="L520" s="45">
        <f>IF(OR($A520="",$B520="",$C520=""),"",'OddsRatio_working_3-way'!I519)</f>
        <v>3.6060817419831324</v>
      </c>
      <c r="M520" s="46">
        <f>IF(OR($A520="",$B520="",$C520=""),"",'OddsRatio_working_3-way'!J519)</f>
        <v>3.8782027270898052</v>
      </c>
      <c r="N520" s="47">
        <f t="shared" si="131"/>
        <v>46.259477228142728</v>
      </c>
      <c r="O520" s="48">
        <f t="shared" si="132"/>
        <v>27.835215524097347</v>
      </c>
      <c r="P520" s="48">
        <f t="shared" si="133"/>
        <v>25.905307247759929</v>
      </c>
      <c r="Q520" t="s">
        <v>354</v>
      </c>
      <c r="R520" t="s">
        <v>43</v>
      </c>
      <c r="S520" s="38">
        <v>44215</v>
      </c>
      <c r="T520" s="50">
        <v>100</v>
      </c>
      <c r="U520" s="50">
        <f t="shared" si="134"/>
        <v>52.38095238095238</v>
      </c>
      <c r="V520" s="50">
        <f t="shared" si="135"/>
        <v>71.346704871060169</v>
      </c>
      <c r="W520" s="50">
        <f t="shared" si="136"/>
        <v>73.333333333333329</v>
      </c>
      <c r="X520" s="50">
        <f t="shared" si="137"/>
        <v>55.319961795606496</v>
      </c>
      <c r="Y520" s="50">
        <f t="shared" si="138"/>
        <v>74.285714285714292</v>
      </c>
      <c r="Z520" s="50">
        <f t="shared" si="139"/>
        <v>76.272342747987437</v>
      </c>
      <c r="AA520" s="50">
        <f t="shared" si="140"/>
        <v>-2.9390094146541159</v>
      </c>
      <c r="AB520" s="50">
        <f t="shared" si="141"/>
        <v>-2.939009414654123</v>
      </c>
      <c r="AC520" s="50">
        <f t="shared" si="142"/>
        <v>-2.9390094146541088</v>
      </c>
      <c r="AF520">
        <v>1.97</v>
      </c>
      <c r="AG520">
        <v>1.91</v>
      </c>
      <c r="AH520" s="57" t="s">
        <v>429</v>
      </c>
      <c r="AJ520" t="s">
        <v>305</v>
      </c>
    </row>
    <row r="521" spans="1:36" ht="15" x14ac:dyDescent="0.25">
      <c r="A521">
        <v>1.57</v>
      </c>
      <c r="B521">
        <v>4.0199999999999996</v>
      </c>
      <c r="C521">
        <v>6.78</v>
      </c>
      <c r="D521" s="43">
        <f t="shared" si="143"/>
        <v>3.3191519433440009E-2</v>
      </c>
      <c r="E521" s="44">
        <f>IF(OR($A521="",$B521="",$C521=""),"",A521*'MPTO_working_3-way'!$I520)</f>
        <v>1.622110685510501</v>
      </c>
      <c r="F521" s="45">
        <f>IF(OR($A521="",$B521="",$C521=""),"",B521*'MPTO_working_3-way'!$I520)</f>
        <v>4.153429908122428</v>
      </c>
      <c r="G521" s="46">
        <f>IF(OR($A521="",$B521="",$C521=""),"",C521*'MPTO_working_3-way'!$I520)</f>
        <v>7.0050385017587233</v>
      </c>
      <c r="H521" s="44">
        <f>IF(OR($A521="",$B521="",$C521=""),"",'MPTO_working_3-way'!E520)</f>
        <v>1.5977533406187789</v>
      </c>
      <c r="I521" s="45">
        <f>IF(OR($A521="",$B521="",$C521=""),"",'MPTO_working_3-way'!F520)</f>
        <v>4.2071184772952241</v>
      </c>
      <c r="J521" s="46">
        <f>IF(OR($A521="",$B521="",$C521=""),"",'MPTO_working_3-way'!G520)</f>
        <v>7.3298314275319294</v>
      </c>
      <c r="K521" s="44">
        <f>IF(OR($A521="",$B521="",$C521=""),"",'OddsRatio_working_3-way'!H520)</f>
        <v>1.6061244145597711</v>
      </c>
      <c r="L521" s="45">
        <f>IF(OR($A521="",$B521="",$C521=""),"",'OddsRatio_working_3-way'!I520)</f>
        <v>4.2113960210008914</v>
      </c>
      <c r="M521" s="46">
        <f>IF(OR($A521="",$B521="",$C521=""),"",'OddsRatio_working_3-way'!J520)</f>
        <v>7.1463142388692598</v>
      </c>
      <c r="N521" s="47">
        <f t="shared" si="131"/>
        <v>61.648074261053644</v>
      </c>
      <c r="O521" s="48">
        <f t="shared" si="132"/>
        <v>24.076486713894095</v>
      </c>
      <c r="P521" s="48">
        <f t="shared" si="133"/>
        <v>14.275439025052247</v>
      </c>
      <c r="Q521" t="s">
        <v>457</v>
      </c>
      <c r="R521" t="s">
        <v>458</v>
      </c>
      <c r="S521" s="38">
        <v>44215</v>
      </c>
      <c r="T521" s="50">
        <v>100</v>
      </c>
      <c r="U521" s="50">
        <f t="shared" si="134"/>
        <v>36.30573248407643</v>
      </c>
      <c r="V521" s="50">
        <f t="shared" si="135"/>
        <v>75.124378109452735</v>
      </c>
      <c r="W521" s="50">
        <f t="shared" si="136"/>
        <v>85.250737463126839</v>
      </c>
      <c r="X521" s="50">
        <f t="shared" si="137"/>
        <v>39.624884427420426</v>
      </c>
      <c r="Y521" s="50">
        <f t="shared" si="138"/>
        <v>78.443530052796717</v>
      </c>
      <c r="Z521" s="50">
        <f t="shared" si="139"/>
        <v>88.569889406470836</v>
      </c>
      <c r="AA521" s="50">
        <f t="shared" si="140"/>
        <v>-3.3191519433439964</v>
      </c>
      <c r="AB521" s="50">
        <f t="shared" si="141"/>
        <v>-3.3191519433439822</v>
      </c>
      <c r="AC521" s="50">
        <f t="shared" si="142"/>
        <v>-3.3191519433439964</v>
      </c>
      <c r="AF521">
        <v>2.0699999999999998</v>
      </c>
      <c r="AG521">
        <v>1.81</v>
      </c>
      <c r="AH521" s="57" t="s">
        <v>433</v>
      </c>
      <c r="AJ521" t="s">
        <v>305</v>
      </c>
    </row>
    <row r="522" spans="1:36" ht="15" x14ac:dyDescent="0.25">
      <c r="A522">
        <v>1.63</v>
      </c>
      <c r="B522">
        <v>4.1100000000000003</v>
      </c>
      <c r="C522">
        <v>5.75</v>
      </c>
      <c r="D522" s="43">
        <f t="shared" si="143"/>
        <v>3.0718978426688359E-2</v>
      </c>
      <c r="E522" s="44">
        <f>IF(OR($A522="",$B522="",$C522=""),"",A522*'MPTO_working_3-way'!$I521)</f>
        <v>1.680071934835502</v>
      </c>
      <c r="F522" s="45">
        <f>IF(OR($A522="",$B522="",$C522=""),"",B522*'MPTO_working_3-way'!$I521)</f>
        <v>4.2362550013336895</v>
      </c>
      <c r="G522" s="46">
        <f>IF(OR($A522="",$B522="",$C522=""),"",C522*'MPTO_working_3-way'!$I521)</f>
        <v>5.9266341259534583</v>
      </c>
      <c r="H522" s="44">
        <f>IF(OR($A522="",$B522="",$C522=""),"",'MPTO_working_3-way'!E521)</f>
        <v>1.6576675403531633</v>
      </c>
      <c r="I522" s="45">
        <f>IF(OR($A522="",$B522="",$C522=""),"",'MPTO_working_3-way'!F521)</f>
        <v>4.2905685806229457</v>
      </c>
      <c r="J522" s="46">
        <f>IF(OR($A522="",$B522="",$C522=""),"",'MPTO_working_3-way'!G521)</f>
        <v>6.1097288731044719</v>
      </c>
      <c r="K522" s="44">
        <f>IF(OR($A522="",$B522="",$C522=""),"",'OddsRatio_working_3-way'!H521)</f>
        <v>1.6654483151926553</v>
      </c>
      <c r="L522" s="45">
        <f>IF(OR($A522="",$B522="",$C522=""),"",'OddsRatio_working_3-way'!I521)</f>
        <v>4.2849908892843791</v>
      </c>
      <c r="M522" s="46">
        <f>IF(OR($A522="",$B522="",$C522=""),"",'OddsRatio_working_3-way'!J521)</f>
        <v>6.0172690431192288</v>
      </c>
      <c r="N522" s="47">
        <f t="shared" si="131"/>
        <v>59.521260921361161</v>
      </c>
      <c r="O522" s="48">
        <f t="shared" si="132"/>
        <v>23.605755547887757</v>
      </c>
      <c r="P522" s="48">
        <f t="shared" si="133"/>
        <v>16.872983530751075</v>
      </c>
      <c r="Q522" t="s">
        <v>358</v>
      </c>
      <c r="R522" t="s">
        <v>454</v>
      </c>
      <c r="S522" s="38">
        <v>44215</v>
      </c>
      <c r="T522" s="50">
        <v>100</v>
      </c>
      <c r="U522" s="50">
        <f t="shared" si="134"/>
        <v>38.650306748466257</v>
      </c>
      <c r="V522" s="50">
        <f t="shared" si="135"/>
        <v>75.669099756691011</v>
      </c>
      <c r="W522" s="50">
        <f t="shared" si="136"/>
        <v>82.608695652173907</v>
      </c>
      <c r="X522" s="50">
        <f t="shared" si="137"/>
        <v>41.722204591135089</v>
      </c>
      <c r="Y522" s="50">
        <f t="shared" si="138"/>
        <v>78.740997599359829</v>
      </c>
      <c r="Z522" s="50">
        <f t="shared" si="139"/>
        <v>85.680593494842739</v>
      </c>
      <c r="AA522" s="50">
        <f t="shared" si="140"/>
        <v>-3.0718978426688324</v>
      </c>
      <c r="AB522" s="50">
        <f t="shared" si="141"/>
        <v>-3.0718978426688182</v>
      </c>
      <c r="AC522" s="50">
        <f t="shared" si="142"/>
        <v>-3.0718978426688324</v>
      </c>
      <c r="AF522">
        <v>1.68</v>
      </c>
      <c r="AG522">
        <v>2.27</v>
      </c>
      <c r="AH522" s="57" t="s">
        <v>415</v>
      </c>
      <c r="AJ522" t="s">
        <v>305</v>
      </c>
    </row>
    <row r="523" spans="1:36" ht="15" x14ac:dyDescent="0.25">
      <c r="A523">
        <v>1.64</v>
      </c>
      <c r="B523">
        <v>4.3099999999999996</v>
      </c>
      <c r="C523">
        <v>5.26</v>
      </c>
      <c r="D523" s="43">
        <f t="shared" si="143"/>
        <v>3.1888727486959034E-2</v>
      </c>
      <c r="E523" s="44">
        <f>IF(OR($A523="",$B523="",$C523=""),"",A523*'MPTO_working_3-way'!$I522)</f>
        <v>1.6922975130786126</v>
      </c>
      <c r="F523" s="45">
        <f>IF(OR($A523="",$B523="",$C523=""),"",B523*'MPTO_working_3-way'!$I522)</f>
        <v>4.447440415468793</v>
      </c>
      <c r="G523" s="46">
        <f>IF(OR($A523="",$B523="",$C523=""),"",C523*'MPTO_working_3-way'!$I522)</f>
        <v>5.4277347065814041</v>
      </c>
      <c r="H523" s="44">
        <f>IF(OR($A523="",$B523="",$C523=""),"",'MPTO_working_3-way'!E522)</f>
        <v>1.6690965325807021</v>
      </c>
      <c r="I523" s="45">
        <f>IF(OR($A523="",$B523="",$C523=""),"",'MPTO_working_3-way'!F522)</f>
        <v>4.5169365451365824</v>
      </c>
      <c r="J523" s="46">
        <f>IF(OR($A523="",$B523="",$C523=""),"",'MPTO_working_3-way'!G522)</f>
        <v>5.5715119754736158</v>
      </c>
      <c r="K523" s="44">
        <f>IF(OR($A523="",$B523="",$C523=""),"",'OddsRatio_working_3-way'!H522)</f>
        <v>1.6770828722354794</v>
      </c>
      <c r="L523" s="45">
        <f>IF(OR($A523="",$B523="",$C523=""),"",'OddsRatio_working_3-way'!I522)</f>
        <v>4.5017879798428702</v>
      </c>
      <c r="M523" s="46">
        <f>IF(OR($A523="",$B523="",$C523=""),"",'OddsRatio_working_3-way'!J522)</f>
        <v>5.5068328683174093</v>
      </c>
      <c r="N523" s="47">
        <f t="shared" si="131"/>
        <v>59.091264524806206</v>
      </c>
      <c r="O523" s="48">
        <f t="shared" si="132"/>
        <v>22.484843113847376</v>
      </c>
      <c r="P523" s="48">
        <f t="shared" si="133"/>
        <v>18.423892361346422</v>
      </c>
      <c r="Q523" t="s">
        <v>462</v>
      </c>
      <c r="R523" t="s">
        <v>357</v>
      </c>
      <c r="S523" s="38">
        <v>44215</v>
      </c>
      <c r="T523" s="50">
        <v>100</v>
      </c>
      <c r="U523" s="50">
        <f t="shared" si="134"/>
        <v>39.024390243902438</v>
      </c>
      <c r="V523" s="50">
        <f t="shared" si="135"/>
        <v>76.798143851508115</v>
      </c>
      <c r="W523" s="50">
        <f t="shared" si="136"/>
        <v>80.98859315589354</v>
      </c>
      <c r="X523" s="50">
        <f t="shared" si="137"/>
        <v>42.213262992598345</v>
      </c>
      <c r="Y523" s="50">
        <f t="shared" si="138"/>
        <v>79.987016600204015</v>
      </c>
      <c r="Z523" s="50">
        <f t="shared" si="139"/>
        <v>84.17746590458944</v>
      </c>
      <c r="AA523" s="50">
        <f t="shared" si="140"/>
        <v>-3.188872748695907</v>
      </c>
      <c r="AB523" s="50">
        <f t="shared" si="141"/>
        <v>-3.1888727486958999</v>
      </c>
      <c r="AC523" s="50">
        <f t="shared" si="142"/>
        <v>-3.1888727486958999</v>
      </c>
      <c r="AF523">
        <v>1.66</v>
      </c>
      <c r="AG523">
        <v>2.31</v>
      </c>
      <c r="AH523" s="57" t="s">
        <v>427</v>
      </c>
      <c r="AJ523" t="s">
        <v>305</v>
      </c>
    </row>
    <row r="524" spans="1:36" ht="15" x14ac:dyDescent="0.25">
      <c r="A524">
        <v>1.68</v>
      </c>
      <c r="B524">
        <v>3.8</v>
      </c>
      <c r="C524">
        <v>5.72</v>
      </c>
      <c r="D524" s="43">
        <f t="shared" si="143"/>
        <v>3.3221164800112168E-2</v>
      </c>
      <c r="E524" s="44">
        <f>IF(OR($A524="",$B524="",$C524=""),"",A524*'MPTO_working_3-way'!$I523)</f>
        <v>1.7358115568641883</v>
      </c>
      <c r="F524" s="45">
        <f>IF(OR($A524="",$B524="",$C524=""),"",B524*'MPTO_working_3-way'!$I523)</f>
        <v>3.926240426240426</v>
      </c>
      <c r="G524" s="46">
        <f>IF(OR($A524="",$B524="",$C524=""),"",C524*'MPTO_working_3-way'!$I523)</f>
        <v>5.9100250626566417</v>
      </c>
      <c r="H524" s="44">
        <f>IF(OR($A524="",$B524="",$C524=""),"",'MPTO_working_3-way'!E523)</f>
        <v>1.7118469477558205</v>
      </c>
      <c r="I524" s="45">
        <f>IF(OR($A524="",$B524="",$C524=""),"",'MPTO_working_3-way'!F523)</f>
        <v>3.9669289331278454</v>
      </c>
      <c r="J524" s="46">
        <f>IF(OR($A524="",$B524="",$C524=""),"",'MPTO_working_3-way'!G523)</f>
        <v>6.1068160331079753</v>
      </c>
      <c r="K524" s="44">
        <f>IF(OR($A524="",$B524="",$C524=""),"",'OddsRatio_working_3-way'!H523)</f>
        <v>1.7204452519557949</v>
      </c>
      <c r="L524" s="45">
        <f>IF(OR($A524="",$B524="",$C524=""),"",'OddsRatio_working_3-way'!I523)</f>
        <v>3.9665392727591549</v>
      </c>
      <c r="M524" s="46">
        <f>IF(OR($A524="",$B524="",$C524=""),"",'OddsRatio_working_3-way'!J523)</f>
        <v>6.0007376312225729</v>
      </c>
      <c r="N524" s="47">
        <f t="shared" si="131"/>
        <v>57.60994020609813</v>
      </c>
      <c r="O524" s="48">
        <f t="shared" si="132"/>
        <v>25.469657775327597</v>
      </c>
      <c r="P524" s="48">
        <f t="shared" si="133"/>
        <v>16.920402018574276</v>
      </c>
      <c r="Q524" t="s">
        <v>353</v>
      </c>
      <c r="R524" t="s">
        <v>355</v>
      </c>
      <c r="S524" s="38">
        <v>44215</v>
      </c>
      <c r="T524" s="50">
        <v>100</v>
      </c>
      <c r="U524" s="50">
        <f t="shared" si="134"/>
        <v>40.476190476190474</v>
      </c>
      <c r="V524" s="50">
        <f t="shared" si="135"/>
        <v>73.68421052631578</v>
      </c>
      <c r="W524" s="50">
        <f t="shared" si="136"/>
        <v>82.51748251748252</v>
      </c>
      <c r="X524" s="50">
        <f t="shared" si="137"/>
        <v>43.798306956201692</v>
      </c>
      <c r="Y524" s="50">
        <f t="shared" si="138"/>
        <v>77.006327006327012</v>
      </c>
      <c r="Z524" s="50">
        <f t="shared" si="139"/>
        <v>85.839598997493738</v>
      </c>
      <c r="AA524" s="50">
        <f t="shared" si="140"/>
        <v>-3.3221164800112177</v>
      </c>
      <c r="AB524" s="50">
        <f t="shared" si="141"/>
        <v>-3.3221164800112319</v>
      </c>
      <c r="AC524" s="50">
        <f t="shared" si="142"/>
        <v>-3.3221164800112177</v>
      </c>
      <c r="AF524">
        <v>2.1</v>
      </c>
      <c r="AG524">
        <v>1.79</v>
      </c>
      <c r="AH524" s="57" t="s">
        <v>433</v>
      </c>
      <c r="AJ524" t="s">
        <v>305</v>
      </c>
    </row>
    <row r="525" spans="1:36" ht="15" x14ac:dyDescent="0.25">
      <c r="A525">
        <v>2.4500000000000002</v>
      </c>
      <c r="B525">
        <v>3.29</v>
      </c>
      <c r="C525">
        <v>3.18</v>
      </c>
      <c r="D525" s="43">
        <f t="shared" si="143"/>
        <v>2.6580041892308781E-2</v>
      </c>
      <c r="E525" s="44">
        <f>IF(OR($A525="",$B525="",$C525=""),"",A525*'MPTO_working_3-way'!$I524)</f>
        <v>2.5151211026361566</v>
      </c>
      <c r="F525" s="45">
        <f>IF(OR($A525="",$B525="",$C525=""),"",B525*'MPTO_working_3-way'!$I524)</f>
        <v>3.3774483378256961</v>
      </c>
      <c r="G525" s="46">
        <f>IF(OR($A525="",$B525="",$C525=""),"",C525*'MPTO_working_3-way'!$I524)</f>
        <v>3.2645245332175419</v>
      </c>
      <c r="H525" s="44">
        <f>IF(OR($A525="",$B525="",$C525=""),"",'MPTO_working_3-way'!E524)</f>
        <v>2.5043622776401069</v>
      </c>
      <c r="I525" s="45">
        <f>IF(OR($A525="",$B525="",$C525=""),"",'MPTO_working_3-way'!F524)</f>
        <v>3.3887810912276697</v>
      </c>
      <c r="J525" s="46">
        <f>IF(OR($A525="",$B525="",$C525=""),"",'MPTO_working_3-way'!G524)</f>
        <v>3.2721935439670911</v>
      </c>
      <c r="K525" s="44">
        <f>IF(OR($A525="",$B525="",$C525=""),"",'OddsRatio_working_3-way'!H524)</f>
        <v>2.5091755895229033</v>
      </c>
      <c r="L525" s="45">
        <f>IF(OR($A525="",$B525="",$C525=""),"",'OddsRatio_working_3-way'!I524)</f>
        <v>3.3834566206947909</v>
      </c>
      <c r="M525" s="46">
        <f>IF(OR($A525="",$B525="",$C525=""),"",'OddsRatio_working_3-way'!J524)</f>
        <v>3.2689674380413294</v>
      </c>
      <c r="N525" s="47">
        <f t="shared" si="131"/>
        <v>39.759516905642315</v>
      </c>
      <c r="O525" s="48">
        <f t="shared" si="132"/>
        <v>29.608150887180447</v>
      </c>
      <c r="P525" s="48">
        <f t="shared" si="133"/>
        <v>30.632332207177253</v>
      </c>
      <c r="Q525" t="s">
        <v>460</v>
      </c>
      <c r="R525" t="s">
        <v>455</v>
      </c>
      <c r="S525" s="38">
        <v>44215</v>
      </c>
      <c r="T525" s="50">
        <v>100</v>
      </c>
      <c r="U525" s="50">
        <f t="shared" si="134"/>
        <v>59.183673469387763</v>
      </c>
      <c r="V525" s="50">
        <f t="shared" si="135"/>
        <v>69.6048632218845</v>
      </c>
      <c r="W525" s="50">
        <f t="shared" si="136"/>
        <v>68.55345911949685</v>
      </c>
      <c r="X525" s="50">
        <f t="shared" si="137"/>
        <v>61.841677658618643</v>
      </c>
      <c r="Y525" s="50">
        <f t="shared" si="138"/>
        <v>72.26286741111538</v>
      </c>
      <c r="Z525" s="50">
        <f t="shared" si="139"/>
        <v>71.211463308727744</v>
      </c>
      <c r="AA525" s="50">
        <f t="shared" si="140"/>
        <v>-2.6580041892308799</v>
      </c>
      <c r="AB525" s="50">
        <f t="shared" si="141"/>
        <v>-2.6580041892308799</v>
      </c>
      <c r="AC525" s="50">
        <f t="shared" si="142"/>
        <v>-2.6580041892308941</v>
      </c>
      <c r="AF525">
        <v>2.3199999999999998</v>
      </c>
      <c r="AG525">
        <v>1.66</v>
      </c>
      <c r="AH525" s="57" t="s">
        <v>434</v>
      </c>
      <c r="AJ525" t="s">
        <v>305</v>
      </c>
    </row>
    <row r="526" spans="1:36" ht="15" x14ac:dyDescent="0.25">
      <c r="A526">
        <v>1.55</v>
      </c>
      <c r="B526">
        <v>4.12</v>
      </c>
      <c r="C526">
        <v>7.04</v>
      </c>
      <c r="D526" s="43">
        <f t="shared" si="143"/>
        <v>2.9925191469976964E-2</v>
      </c>
      <c r="E526" s="44">
        <f>IF(OR($A526="",$B526="",$C526=""),"",A526*'MPTO_working_3-way'!$I525)</f>
        <v>1.5963840467784642</v>
      </c>
      <c r="F526" s="45">
        <f>IF(OR($A526="",$B526="",$C526=""),"",B526*'MPTO_working_3-way'!$I525)</f>
        <v>4.2432917888563049</v>
      </c>
      <c r="G526" s="46">
        <f>IF(OR($A526="",$B526="",$C526=""),"",C526*'MPTO_working_3-way'!$I525)</f>
        <v>7.2506733479486378</v>
      </c>
      <c r="H526" s="44">
        <f>IF(OR($A526="",$B526="",$C526=""),"",'MPTO_working_3-way'!E525)</f>
        <v>1.5743414423693789</v>
      </c>
      <c r="I526" s="45">
        <f>IF(OR($A526="",$B526="",$C526=""),"",'MPTO_working_3-way'!F525)</f>
        <v>4.2965775785393356</v>
      </c>
      <c r="J526" s="46">
        <f>IF(OR($A526="",$B526="",$C526=""),"",'MPTO_working_3-way'!G525)</f>
        <v>7.5717198573597182</v>
      </c>
      <c r="K526" s="44">
        <f>IF(OR($A526="",$B526="",$C526=""),"",'OddsRatio_working_3-way'!H525)</f>
        <v>1.5818664746678686</v>
      </c>
      <c r="L526" s="45">
        <f>IF(OR($A526="",$B526="",$C526=""),"",'OddsRatio_working_3-way'!I525)</f>
        <v>4.3007698199340929</v>
      </c>
      <c r="M526" s="46">
        <f>IF(OR($A526="",$B526="",$C526=""),"",'OddsRatio_working_3-way'!J525)</f>
        <v>7.3899518308980516</v>
      </c>
      <c r="N526" s="47">
        <f t="shared" si="131"/>
        <v>62.641568112511557</v>
      </c>
      <c r="O526" s="48">
        <f t="shared" si="132"/>
        <v>23.566609362716726</v>
      </c>
      <c r="P526" s="48">
        <f t="shared" si="133"/>
        <v>13.791822524771719</v>
      </c>
      <c r="Q526" t="s">
        <v>456</v>
      </c>
      <c r="R526" t="s">
        <v>453</v>
      </c>
      <c r="S526" s="38">
        <v>44215</v>
      </c>
      <c r="T526" s="50">
        <v>100</v>
      </c>
      <c r="U526" s="50">
        <f t="shared" si="134"/>
        <v>35.483870967741936</v>
      </c>
      <c r="V526" s="50">
        <f t="shared" si="135"/>
        <v>75.728155339805824</v>
      </c>
      <c r="W526" s="50">
        <f t="shared" si="136"/>
        <v>85.795454545454547</v>
      </c>
      <c r="X526" s="50">
        <f t="shared" si="137"/>
        <v>38.476390114739637</v>
      </c>
      <c r="Y526" s="50">
        <f t="shared" si="138"/>
        <v>78.720674486803517</v>
      </c>
      <c r="Z526" s="50">
        <f t="shared" si="139"/>
        <v>88.78797369245224</v>
      </c>
      <c r="AA526" s="50">
        <f t="shared" si="140"/>
        <v>-2.9925191469977008</v>
      </c>
      <c r="AB526" s="50">
        <f t="shared" si="141"/>
        <v>-2.9925191469976937</v>
      </c>
      <c r="AC526" s="50">
        <f t="shared" si="142"/>
        <v>-2.9925191469976937</v>
      </c>
      <c r="AF526">
        <v>2.08</v>
      </c>
      <c r="AG526">
        <v>1.81</v>
      </c>
      <c r="AH526" s="57" t="s">
        <v>416</v>
      </c>
      <c r="AJ526" t="s">
        <v>305</v>
      </c>
    </row>
    <row r="527" spans="1:36" ht="15" x14ac:dyDescent="0.25">
      <c r="A527">
        <v>1.63</v>
      </c>
      <c r="B527">
        <v>3.97</v>
      </c>
      <c r="C527">
        <v>6</v>
      </c>
      <c r="D527" s="43">
        <f t="shared" si="143"/>
        <v>3.2052767947747141E-2</v>
      </c>
      <c r="E527" s="44">
        <f>IF(OR($A527="",$B527="",$C527=""),"",A527*'MPTO_working_3-way'!$I526)</f>
        <v>1.6822460117548277</v>
      </c>
      <c r="F527" s="45">
        <f>IF(OR($A527="",$B527="",$C527=""),"",B527*'MPTO_working_3-way'!$I526)</f>
        <v>4.0972494887525563</v>
      </c>
      <c r="G527" s="46">
        <f>IF(OR($A527="",$B527="",$C527=""),"",C527*'MPTO_working_3-way'!$I526)</f>
        <v>6.1923166076864824</v>
      </c>
      <c r="H527" s="44">
        <f>IF(OR($A527="",$B527="",$C527=""),"",'MPTO_working_3-way'!E526)</f>
        <v>1.6588901310964104</v>
      </c>
      <c r="I527" s="45">
        <f>IF(OR($A527="",$B527="",$C527=""),"",'MPTO_working_3-way'!F526)</f>
        <v>4.1458525386627754</v>
      </c>
      <c r="J527" s="46">
        <f>IF(OR($A527="",$B527="",$C527=""),"",'MPTO_working_3-way'!G526)</f>
        <v>6.4109792611509837</v>
      </c>
      <c r="K527" s="44">
        <f>IF(OR($A527="",$B527="",$C527=""),"",'OddsRatio_working_3-way'!H526)</f>
        <v>1.6670696131804628</v>
      </c>
      <c r="L527" s="45">
        <f>IF(OR($A527="",$B527="",$C527=""),"",'OddsRatio_working_3-way'!I526)</f>
        <v>4.1447567478507539</v>
      </c>
      <c r="M527" s="46">
        <f>IF(OR($A527="",$B527="",$C527=""),"",'OddsRatio_working_3-way'!J526)</f>
        <v>6.2942032792100253</v>
      </c>
      <c r="N527" s="47">
        <f t="shared" si="131"/>
        <v>59.444337689756466</v>
      </c>
      <c r="O527" s="48">
        <f t="shared" si="132"/>
        <v>24.406617237859702</v>
      </c>
      <c r="P527" s="48">
        <f t="shared" si="133"/>
        <v>16.149045072383839</v>
      </c>
      <c r="Q527" t="s">
        <v>361</v>
      </c>
      <c r="R527" t="s">
        <v>461</v>
      </c>
      <c r="S527" s="38">
        <v>44215</v>
      </c>
      <c r="T527" s="50">
        <v>100</v>
      </c>
      <c r="U527" s="50">
        <f t="shared" si="134"/>
        <v>38.650306748466257</v>
      </c>
      <c r="V527" s="50">
        <f t="shared" si="135"/>
        <v>74.811083123425689</v>
      </c>
      <c r="W527" s="50">
        <f t="shared" si="136"/>
        <v>83.333333333333329</v>
      </c>
      <c r="X527" s="50">
        <f t="shared" si="137"/>
        <v>41.855583543240968</v>
      </c>
      <c r="Y527" s="50">
        <f t="shared" si="138"/>
        <v>78.016359918200408</v>
      </c>
      <c r="Z527" s="50">
        <f t="shared" si="139"/>
        <v>86.538610128108047</v>
      </c>
      <c r="AA527" s="50">
        <f t="shared" si="140"/>
        <v>-3.2052767947747114</v>
      </c>
      <c r="AB527" s="50">
        <f t="shared" si="141"/>
        <v>-3.2052767947747185</v>
      </c>
      <c r="AC527" s="50">
        <f t="shared" si="142"/>
        <v>-3.2052767947747185</v>
      </c>
      <c r="AF527">
        <v>1.93</v>
      </c>
      <c r="AG527">
        <v>1.95</v>
      </c>
      <c r="AH527" s="57" t="s">
        <v>428</v>
      </c>
      <c r="AJ527" t="s">
        <v>305</v>
      </c>
    </row>
    <row r="528" spans="1:36" ht="15" x14ac:dyDescent="0.25">
      <c r="A528">
        <v>3.23</v>
      </c>
      <c r="B528">
        <v>3.61</v>
      </c>
      <c r="C528">
        <v>2.2599999999999998</v>
      </c>
      <c r="D528" s="43">
        <f t="shared" si="143"/>
        <v>2.9083709575316474E-2</v>
      </c>
      <c r="E528" s="44">
        <f>IF(OR($A528="",$B528="",$C528=""),"",A528*'MPTO_working_3-way'!$I527)</f>
        <v>3.323940381928272</v>
      </c>
      <c r="F528" s="45">
        <f>IF(OR($A528="",$B528="",$C528=""),"",B528*'MPTO_working_3-way'!$I527)</f>
        <v>3.7149921915668922</v>
      </c>
      <c r="G528" s="46">
        <f>IF(OR($A528="",$B528="",$C528=""),"",C528*'MPTO_working_3-way'!$I527)</f>
        <v>2.325729183640215</v>
      </c>
      <c r="H528" s="44">
        <f>IF(OR($A528="",$B528="",$C528=""),"",'MPTO_working_3-way'!E527)</f>
        <v>3.3344119782475947</v>
      </c>
      <c r="I528" s="45">
        <f>IF(OR($A528="",$B528="",$C528=""),"",'MPTO_working_3-way'!F527)</f>
        <v>3.7409225524202032</v>
      </c>
      <c r="J528" s="46">
        <f>IF(OR($A528="",$B528="",$C528=""),"",'MPTO_working_3-way'!G527)</f>
        <v>2.3106251686785928</v>
      </c>
      <c r="K528" s="44">
        <f>IF(OR($A528="",$B528="",$C528=""),"",'OddsRatio_working_3-way'!H527)</f>
        <v>3.33105499129065</v>
      </c>
      <c r="L528" s="45">
        <f>IF(OR($A528="",$B528="",$C528=""),"",'OddsRatio_working_3-way'!I527)</f>
        <v>3.7282751243356933</v>
      </c>
      <c r="M528" s="46">
        <f>IF(OR($A528="",$B528="",$C528=""),"",'OddsRatio_working_3-way'!J527)</f>
        <v>2.3170983358861972</v>
      </c>
      <c r="N528" s="47">
        <f t="shared" si="131"/>
        <v>30.084775450150637</v>
      </c>
      <c r="O528" s="48">
        <f t="shared" si="132"/>
        <v>26.917956981713726</v>
      </c>
      <c r="P528" s="48">
        <f t="shared" si="133"/>
        <v>42.997267568135641</v>
      </c>
      <c r="Q528" t="s">
        <v>363</v>
      </c>
      <c r="R528" t="s">
        <v>437</v>
      </c>
      <c r="S528" s="38">
        <v>44215</v>
      </c>
      <c r="T528" s="50">
        <v>100</v>
      </c>
      <c r="U528" s="50">
        <f t="shared" si="134"/>
        <v>69.040247678018574</v>
      </c>
      <c r="V528" s="50">
        <f t="shared" si="135"/>
        <v>72.29916897506925</v>
      </c>
      <c r="W528" s="50">
        <f t="shared" si="136"/>
        <v>55.752212389380524</v>
      </c>
      <c r="X528" s="50">
        <f t="shared" si="137"/>
        <v>71.948618635550218</v>
      </c>
      <c r="Y528" s="50">
        <f t="shared" si="138"/>
        <v>75.207539932600895</v>
      </c>
      <c r="Z528" s="50">
        <f t="shared" si="139"/>
        <v>58.660583346912176</v>
      </c>
      <c r="AA528" s="50">
        <f t="shared" si="140"/>
        <v>-2.9083709575316448</v>
      </c>
      <c r="AB528" s="50">
        <f t="shared" si="141"/>
        <v>-2.9083709575316448</v>
      </c>
      <c r="AC528" s="50">
        <f t="shared" si="142"/>
        <v>-2.9083709575316519</v>
      </c>
      <c r="AF528">
        <v>1.86</v>
      </c>
      <c r="AG528">
        <v>2.0299999999999998</v>
      </c>
      <c r="AH528" s="57" t="s">
        <v>419</v>
      </c>
      <c r="AJ528" t="s">
        <v>306</v>
      </c>
    </row>
    <row r="529" spans="1:36" s="50" customFormat="1" ht="15" x14ac:dyDescent="0.25">
      <c r="A529" s="42">
        <v>2.38</v>
      </c>
      <c r="B529" s="42">
        <v>3.17</v>
      </c>
      <c r="C529" s="42">
        <v>3.41</v>
      </c>
      <c r="D529" s="43">
        <f t="shared" si="143"/>
        <v>2.8880612440911335E-2</v>
      </c>
      <c r="E529" s="44">
        <f>IF(OR($A529="",$B529="",$C529=""),"",A529*'MPTO_working_3-way'!$I528)</f>
        <v>2.448735857609369</v>
      </c>
      <c r="F529" s="45">
        <f>IF(OR($A529="",$B529="",$C529=""),"",B529*'MPTO_working_3-way'!$I528)</f>
        <v>3.2615515414376888</v>
      </c>
      <c r="G529" s="46">
        <f>IF(OR($A529="",$B529="",$C529=""),"",C529*'MPTO_working_3-way'!$I528)</f>
        <v>3.508482888423508</v>
      </c>
      <c r="H529" s="44">
        <f>IF(OR($A529="",$B529="",$C529=""),"",'MPTO_working_3-way'!E528)</f>
        <v>2.4358091434833571</v>
      </c>
      <c r="I529" s="45">
        <f>IF(OR($A529="",$B529="",$C529=""),"",'MPTO_working_3-way'!F528)</f>
        <v>3.269784606979397</v>
      </c>
      <c r="J529" s="46">
        <f>IF(OR($A529="",$B529="",$C529=""),"",'MPTO_working_3-way'!G528)</f>
        <v>3.5257417435810661</v>
      </c>
      <c r="K529" s="44">
        <f>IF(OR($A529="",$B529="",$C529=""),"",'OddsRatio_working_3-way'!H528)</f>
        <v>2.4415081410935735</v>
      </c>
      <c r="L529" s="45">
        <f>IF(OR($A529="",$B529="",$C529=""),"",'OddsRatio_working_3-way'!I528)</f>
        <v>3.2667193233138074</v>
      </c>
      <c r="M529" s="46">
        <f>IF(OR($A529="",$B529="",$C529=""),"",'OddsRatio_working_3-way'!J528)</f>
        <v>3.5174163913300811</v>
      </c>
      <c r="N529" s="47">
        <f t="shared" si="131"/>
        <v>40.837397667556985</v>
      </c>
      <c r="O529" s="48">
        <f t="shared" si="132"/>
        <v>30.660254400247833</v>
      </c>
      <c r="P529" s="48">
        <f t="shared" si="133"/>
        <v>28.502347932195192</v>
      </c>
      <c r="Q529" t="s">
        <v>463</v>
      </c>
      <c r="R529" t="s">
        <v>469</v>
      </c>
      <c r="S529" s="38">
        <v>44215</v>
      </c>
      <c r="T529" s="50">
        <v>100</v>
      </c>
      <c r="U529" s="50">
        <f t="shared" si="134"/>
        <v>57.983193277310924</v>
      </c>
      <c r="V529" s="50">
        <f t="shared" si="135"/>
        <v>68.454258675078862</v>
      </c>
      <c r="W529" s="50">
        <f t="shared" si="136"/>
        <v>70.674486803519059</v>
      </c>
      <c r="X529" s="50">
        <f t="shared" si="137"/>
        <v>60.871254521402072</v>
      </c>
      <c r="Y529" s="50">
        <f t="shared" si="138"/>
        <v>71.342319919170023</v>
      </c>
      <c r="Z529" s="50">
        <f t="shared" si="139"/>
        <v>73.562548047610207</v>
      </c>
      <c r="AA529" s="50">
        <f t="shared" si="140"/>
        <v>-2.8880612440911477</v>
      </c>
      <c r="AB529" s="50">
        <f t="shared" si="141"/>
        <v>-2.8880612440911619</v>
      </c>
      <c r="AC529" s="50">
        <f t="shared" si="142"/>
        <v>-2.8880612440911477</v>
      </c>
      <c r="AD529" s="51"/>
      <c r="AE529" s="51"/>
      <c r="AF529">
        <v>2.19</v>
      </c>
      <c r="AG529">
        <v>1.74</v>
      </c>
      <c r="AH529" s="57" t="s">
        <v>421</v>
      </c>
      <c r="AI529" s="51"/>
      <c r="AJ529" t="s">
        <v>306</v>
      </c>
    </row>
    <row r="530" spans="1:36" ht="15" x14ac:dyDescent="0.25">
      <c r="A530">
        <v>2.12</v>
      </c>
      <c r="B530">
        <v>3.41</v>
      </c>
      <c r="C530">
        <v>3.79</v>
      </c>
      <c r="D530" s="43">
        <f t="shared" si="143"/>
        <v>2.8805487916419681E-2</v>
      </c>
      <c r="E530" s="44">
        <f>IF(OR($A530="",$B530="",$C530=""),"",A530*'MPTO_working_3-way'!$I529)</f>
        <v>2.1810676343828099</v>
      </c>
      <c r="F530" s="45">
        <f>IF(OR($A530="",$B530="",$C530=""),"",B530*'MPTO_working_3-way'!$I529)</f>
        <v>3.5082267137949912</v>
      </c>
      <c r="G530" s="46">
        <f>IF(OR($A530="",$B530="",$C530=""),"",C530*'MPTO_working_3-way'!$I529)</f>
        <v>3.8991727992032308</v>
      </c>
      <c r="H530" s="44">
        <f>IF(OR($A530="",$B530="",$C530=""),"",'MPTO_working_3-way'!E529)</f>
        <v>2.1640511617096601</v>
      </c>
      <c r="I530" s="45">
        <f>IF(OR($A530="",$B530="",$C530=""),"",'MPTO_working_3-way'!F529)</f>
        <v>3.5254304837091452</v>
      </c>
      <c r="J530" s="46">
        <f>IF(OR($A530="",$B530="",$C530=""),"",'MPTO_working_3-way'!G529)</f>
        <v>3.9331302807951314</v>
      </c>
      <c r="K530" s="44">
        <f>IF(OR($A530="",$B530="",$C530=""),"",'OddsRatio_working_3-way'!H529)</f>
        <v>2.1710429532552835</v>
      </c>
      <c r="L530" s="45">
        <f>IF(OR($A530="",$B530="",$C530=""),"",'OddsRatio_working_3-way'!I529)</f>
        <v>3.5198334976296737</v>
      </c>
      <c r="M530" s="46">
        <f>IF(OR($A530="",$B530="",$C530=""),"",'OddsRatio_working_3-way'!J529)</f>
        <v>3.9171516424841428</v>
      </c>
      <c r="N530" s="47">
        <f t="shared" si="131"/>
        <v>45.84910546723949</v>
      </c>
      <c r="O530" s="48">
        <f t="shared" si="132"/>
        <v>28.504429205439219</v>
      </c>
      <c r="P530" s="48">
        <f t="shared" si="133"/>
        <v>25.646465327321298</v>
      </c>
      <c r="Q530" t="s">
        <v>464</v>
      </c>
      <c r="R530" t="s">
        <v>470</v>
      </c>
      <c r="S530" s="38">
        <v>44215</v>
      </c>
      <c r="T530" s="50">
        <v>100</v>
      </c>
      <c r="U530" s="50">
        <f t="shared" si="134"/>
        <v>52.830188679245275</v>
      </c>
      <c r="V530" s="50">
        <f t="shared" si="135"/>
        <v>70.674486803519059</v>
      </c>
      <c r="W530" s="50">
        <f t="shared" si="136"/>
        <v>73.614775725593674</v>
      </c>
      <c r="X530" s="50">
        <f t="shared" si="137"/>
        <v>55.71073747088726</v>
      </c>
      <c r="Y530" s="50">
        <f t="shared" si="138"/>
        <v>73.555035595161044</v>
      </c>
      <c r="Z530" s="50">
        <f t="shared" si="139"/>
        <v>76.495324517235645</v>
      </c>
      <c r="AA530" s="50">
        <f t="shared" si="140"/>
        <v>-2.880548791641985</v>
      </c>
      <c r="AB530" s="50">
        <f t="shared" si="141"/>
        <v>-2.880548791641985</v>
      </c>
      <c r="AC530" s="50">
        <f t="shared" si="142"/>
        <v>-2.8805487916419708</v>
      </c>
      <c r="AF530">
        <v>2.14</v>
      </c>
      <c r="AG530">
        <v>1.77</v>
      </c>
      <c r="AH530" s="57" t="s">
        <v>433</v>
      </c>
      <c r="AJ530" t="s">
        <v>306</v>
      </c>
    </row>
    <row r="531" spans="1:36" ht="15" x14ac:dyDescent="0.25">
      <c r="A531">
        <v>2.4</v>
      </c>
      <c r="B531">
        <v>3.62</v>
      </c>
      <c r="C531">
        <v>2.98</v>
      </c>
      <c r="D531" s="43">
        <f t="shared" si="143"/>
        <v>2.8480230387976313E-2</v>
      </c>
      <c r="E531" s="44">
        <f>IF(OR($A531="",$B531="",$C531=""),"",A531*'MPTO_working_3-way'!$I530)</f>
        <v>2.468352552931143</v>
      </c>
      <c r="F531" s="45">
        <f>IF(OR($A531="",$B531="",$C531=""),"",B531*'MPTO_working_3-way'!$I530)</f>
        <v>3.7230984340044744</v>
      </c>
      <c r="G531" s="46">
        <f>IF(OR($A531="",$B531="",$C531=""),"",C531*'MPTO_working_3-way'!$I530)</f>
        <v>3.0648710865561695</v>
      </c>
      <c r="H531" s="44">
        <f>IF(OR($A531="",$B531="",$C531=""),"",'MPTO_working_3-way'!E530)</f>
        <v>2.4559569764088653</v>
      </c>
      <c r="I531" s="45">
        <f>IF(OR($A531="",$B531="",$C531=""),"",'MPTO_working_3-way'!F530)</f>
        <v>3.748832934980288</v>
      </c>
      <c r="J531" s="46">
        <f>IF(OR($A531="",$B531="",$C531=""),"",'MPTO_working_3-way'!G530)</f>
        <v>3.0667597438902279</v>
      </c>
      <c r="K531" s="44">
        <f>IF(OR($A531="",$B531="",$C531=""),"",'OddsRatio_working_3-way'!H530)</f>
        <v>2.4615914367035794</v>
      </c>
      <c r="L531" s="45">
        <f>IF(OR($A531="",$B531="",$C531=""),"",'OddsRatio_working_3-way'!I530)</f>
        <v>3.7352639744024123</v>
      </c>
      <c r="M531" s="46">
        <f>IF(OR($A531="",$B531="",$C531=""),"",'OddsRatio_working_3-way'!J530)</f>
        <v>3.0671078890522048</v>
      </c>
      <c r="N531" s="47">
        <f t="shared" si="131"/>
        <v>40.51285132719434</v>
      </c>
      <c r="O531" s="48">
        <f t="shared" si="132"/>
        <v>26.85934894620619</v>
      </c>
      <c r="P531" s="48">
        <f t="shared" si="133"/>
        <v>32.627799726599463</v>
      </c>
      <c r="Q531" t="s">
        <v>468</v>
      </c>
      <c r="R531" t="s">
        <v>472</v>
      </c>
      <c r="S531" s="38">
        <v>44215</v>
      </c>
      <c r="T531" s="50">
        <v>100</v>
      </c>
      <c r="U531" s="50">
        <f t="shared" si="134"/>
        <v>58.333333333333336</v>
      </c>
      <c r="V531" s="50">
        <f t="shared" si="135"/>
        <v>72.375690607734811</v>
      </c>
      <c r="W531" s="50">
        <f t="shared" si="136"/>
        <v>66.442953020134226</v>
      </c>
      <c r="X531" s="50">
        <f t="shared" si="137"/>
        <v>61.181356372130971</v>
      </c>
      <c r="Y531" s="50">
        <f t="shared" si="138"/>
        <v>75.223713646532445</v>
      </c>
      <c r="Z531" s="50">
        <f t="shared" si="139"/>
        <v>69.290976058931861</v>
      </c>
      <c r="AA531" s="50">
        <f t="shared" si="140"/>
        <v>-2.8480230387976349</v>
      </c>
      <c r="AB531" s="50">
        <f t="shared" si="141"/>
        <v>-2.8480230387976349</v>
      </c>
      <c r="AC531" s="50">
        <f t="shared" si="142"/>
        <v>-2.8480230387976349</v>
      </c>
      <c r="AF531">
        <v>1.94</v>
      </c>
      <c r="AG531">
        <v>1.94</v>
      </c>
      <c r="AH531" s="57" t="s">
        <v>421</v>
      </c>
      <c r="AJ531" t="s">
        <v>306</v>
      </c>
    </row>
    <row r="532" spans="1:36" ht="15" x14ac:dyDescent="0.25">
      <c r="A532">
        <v>3.43</v>
      </c>
      <c r="B532">
        <v>3.28</v>
      </c>
      <c r="C532">
        <v>2.3199999999999998</v>
      </c>
      <c r="D532" s="43">
        <f t="shared" si="143"/>
        <v>2.7457721043481653E-2</v>
      </c>
      <c r="E532" s="44">
        <f>IF(OR($A532="",$B532="",$C532=""),"",A532*'MPTO_working_3-way'!$I531)</f>
        <v>3.5241799831791423</v>
      </c>
      <c r="F532" s="45">
        <f>IF(OR($A532="",$B532="",$C532=""),"",B532*'MPTO_working_3-way'!$I531)</f>
        <v>3.3700613250226197</v>
      </c>
      <c r="G532" s="46">
        <f>IF(OR($A532="",$B532="",$C532=""),"",C532*'MPTO_working_3-way'!$I531)</f>
        <v>2.3837019128208774</v>
      </c>
      <c r="H532" s="44">
        <f>IF(OR($A532="",$B532="",$C532=""),"",'MPTO_working_3-way'!E531)</f>
        <v>3.5411690815103825</v>
      </c>
      <c r="I532" s="45">
        <f>IF(OR($A532="",$B532="",$C532=""),"",'MPTO_working_3-way'!F531)</f>
        <v>3.381514560638117</v>
      </c>
      <c r="J532" s="46">
        <f>IF(OR($A532="",$B532="",$C532=""),"",'MPTO_working_3-way'!G531)</f>
        <v>2.3703315512787104</v>
      </c>
      <c r="K532" s="44">
        <f>IF(OR($A532="",$B532="",$C532=""),"",'OddsRatio_working_3-way'!H531)</f>
        <v>3.5333168990276458</v>
      </c>
      <c r="L532" s="45">
        <f>IF(OR($A532="",$B532="",$C532=""),"",'OddsRatio_working_3-way'!I531)</f>
        <v>3.3769393126679144</v>
      </c>
      <c r="M532" s="46">
        <f>IF(OR($A532="",$B532="",$C532=""),"",'OddsRatio_working_3-way'!J531)</f>
        <v>2.376122759965634</v>
      </c>
      <c r="N532" s="47">
        <f t="shared" si="131"/>
        <v>28.375395262812482</v>
      </c>
      <c r="O532" s="48">
        <f t="shared" si="132"/>
        <v>29.67305053397769</v>
      </c>
      <c r="P532" s="48">
        <f t="shared" si="133"/>
        <v>41.951554203209831</v>
      </c>
      <c r="Q532" t="s">
        <v>366</v>
      </c>
      <c r="R532" t="s">
        <v>362</v>
      </c>
      <c r="S532" s="38">
        <v>44215</v>
      </c>
      <c r="T532" s="50">
        <v>100</v>
      </c>
      <c r="U532" s="50">
        <f t="shared" si="134"/>
        <v>70.845481049562679</v>
      </c>
      <c r="V532" s="50">
        <f t="shared" si="135"/>
        <v>69.512195121951223</v>
      </c>
      <c r="W532" s="50">
        <f t="shared" si="136"/>
        <v>56.896551724137922</v>
      </c>
      <c r="X532" s="50">
        <f t="shared" si="137"/>
        <v>73.591253153910856</v>
      </c>
      <c r="Y532" s="50">
        <f t="shared" si="138"/>
        <v>72.257967226299385</v>
      </c>
      <c r="Z532" s="50">
        <f t="shared" si="139"/>
        <v>59.642323828486084</v>
      </c>
      <c r="AA532" s="50">
        <f t="shared" si="140"/>
        <v>-2.7457721043481769</v>
      </c>
      <c r="AB532" s="50">
        <f t="shared" si="141"/>
        <v>-2.7457721043481627</v>
      </c>
      <c r="AC532" s="50">
        <f t="shared" si="142"/>
        <v>-2.7457721043481627</v>
      </c>
      <c r="AF532">
        <v>2.4300000000000002</v>
      </c>
      <c r="AG532">
        <v>1.61</v>
      </c>
      <c r="AH532" s="57" t="s">
        <v>428</v>
      </c>
      <c r="AJ532" t="s">
        <v>306</v>
      </c>
    </row>
    <row r="533" spans="1:36" ht="15" x14ac:dyDescent="0.25">
      <c r="A533">
        <v>3.08</v>
      </c>
      <c r="B533">
        <v>3.2</v>
      </c>
      <c r="C533">
        <v>2.56</v>
      </c>
      <c r="D533" s="43">
        <f t="shared" si="143"/>
        <v>2.7800324675324672E-2</v>
      </c>
      <c r="E533" s="44">
        <f>IF(OR($A533="",$B533="",$C533=""),"",A533*'MPTO_working_3-way'!$I532)</f>
        <v>3.1656249999999999</v>
      </c>
      <c r="F533" s="45">
        <f>IF(OR($A533="",$B533="",$C533=""),"",B533*'MPTO_working_3-way'!$I532)</f>
        <v>3.2889610389610393</v>
      </c>
      <c r="G533" s="46">
        <f>IF(OR($A533="",$B533="",$C533=""),"",C533*'MPTO_working_3-way'!$I532)</f>
        <v>2.6311688311688313</v>
      </c>
      <c r="H533" s="44">
        <f>IF(OR($A533="",$B533="",$C533=""),"",'MPTO_working_3-way'!E532)</f>
        <v>3.1704911001501177</v>
      </c>
      <c r="I533" s="45">
        <f>IF(OR($A533="",$B533="",$C533=""),"",'MPTO_working_3-way'!F532)</f>
        <v>3.2977916573722958</v>
      </c>
      <c r="J533" s="46">
        <f>IF(OR($A533="",$B533="",$C533=""),"",'MPTO_working_3-way'!G532)</f>
        <v>2.6222064561901384</v>
      </c>
      <c r="K533" s="44">
        <f>IF(OR($A533="",$B533="",$C533=""),"",'OddsRatio_working_3-way'!H532)</f>
        <v>3.1684290534168706</v>
      </c>
      <c r="L533" s="45">
        <f>IF(OR($A533="",$B533="",$C533=""),"",'OddsRatio_working_3-way'!I532)</f>
        <v>3.2935307295755365</v>
      </c>
      <c r="M533" s="46">
        <f>IF(OR($A533="",$B533="",$C533=""),"",'OddsRatio_working_3-way'!J532)</f>
        <v>2.626321790062653</v>
      </c>
      <c r="N533" s="47">
        <f t="shared" si="131"/>
        <v>31.589338598223097</v>
      </c>
      <c r="O533" s="48">
        <f t="shared" si="132"/>
        <v>30.404738400789732</v>
      </c>
      <c r="P533" s="48">
        <f t="shared" si="133"/>
        <v>38.00592300098716</v>
      </c>
      <c r="Q533" t="s">
        <v>471</v>
      </c>
      <c r="R533" t="s">
        <v>466</v>
      </c>
      <c r="S533" s="38">
        <v>44215</v>
      </c>
      <c r="T533" s="50">
        <v>100</v>
      </c>
      <c r="U533" s="50">
        <f t="shared" si="134"/>
        <v>67.532467532467535</v>
      </c>
      <c r="V533" s="50">
        <f t="shared" si="135"/>
        <v>68.75</v>
      </c>
      <c r="W533" s="50">
        <f t="shared" si="136"/>
        <v>60.9375</v>
      </c>
      <c r="X533" s="50">
        <f t="shared" si="137"/>
        <v>70.3125</v>
      </c>
      <c r="Y533" s="50">
        <f t="shared" si="138"/>
        <v>71.530032467532465</v>
      </c>
      <c r="Z533" s="50">
        <f t="shared" si="139"/>
        <v>63.717532467532465</v>
      </c>
      <c r="AA533" s="50">
        <f t="shared" si="140"/>
        <v>-2.7800324675324646</v>
      </c>
      <c r="AB533" s="50">
        <f t="shared" si="141"/>
        <v>-2.7800324675324646</v>
      </c>
      <c r="AC533" s="50">
        <f t="shared" si="142"/>
        <v>-2.7800324675324646</v>
      </c>
      <c r="AF533">
        <v>2.38</v>
      </c>
      <c r="AG533">
        <v>1.63</v>
      </c>
      <c r="AH533" s="57" t="s">
        <v>415</v>
      </c>
      <c r="AJ533" t="s">
        <v>306</v>
      </c>
    </row>
    <row r="534" spans="1:36" ht="15" x14ac:dyDescent="0.25">
      <c r="A534">
        <v>4.25</v>
      </c>
      <c r="B534">
        <v>3.64</v>
      </c>
      <c r="C534">
        <v>1.84</v>
      </c>
      <c r="D534" s="43">
        <f t="shared" si="143"/>
        <v>5.3497653241898702E-2</v>
      </c>
      <c r="E534" s="44">
        <f>IF(OR($A534="",$B534="",$C534=""),"",A534*'MPTO_working_3-way'!$I533)</f>
        <v>4.4773650262780693</v>
      </c>
      <c r="F534" s="45">
        <f>IF(OR($A534="",$B534="",$C534=""),"",B534*'MPTO_working_3-way'!$I533)</f>
        <v>3.8347314578005114</v>
      </c>
      <c r="G534" s="46">
        <f>IF(OR($A534="",$B534="",$C534=""),"",C534*'MPTO_working_3-way'!$I533)</f>
        <v>1.9384356819650936</v>
      </c>
      <c r="H534" s="44">
        <f>IF(OR($A534="",$B534="",$C534=""),"",'MPTO_working_3-way'!E533)</f>
        <v>4.5985137318255243</v>
      </c>
      <c r="I534" s="45">
        <f>IF(OR($A534="",$B534="",$C534=""),"",'MPTO_working_3-way'!F533)</f>
        <v>3.8926754553908425</v>
      </c>
      <c r="J534" s="46">
        <f>IF(OR($A534="",$B534="",$C534=""),"",'MPTO_working_3-way'!G533)</f>
        <v>1.9024220713254558</v>
      </c>
      <c r="K534" s="44">
        <f>IF(OR($A534="",$B534="",$C534=""),"",'OddsRatio_working_3-way'!H533)</f>
        <v>4.5428714257610814</v>
      </c>
      <c r="L534" s="45">
        <f>IF(OR($A534="",$B534="",$C534=""),"",'OddsRatio_working_3-way'!I533)</f>
        <v>3.8779017120028478</v>
      </c>
      <c r="M534" s="46">
        <f>IF(OR($A534="",$B534="",$C534=""),"",'OddsRatio_working_3-way'!J533)</f>
        <v>1.9156959992736335</v>
      </c>
      <c r="N534" s="47">
        <f t="shared" si="131"/>
        <v>22.334564953514121</v>
      </c>
      <c r="O534" s="48">
        <f t="shared" si="132"/>
        <v>26.077445344075549</v>
      </c>
      <c r="P534" s="48">
        <f t="shared" si="133"/>
        <v>51.587989702410333</v>
      </c>
      <c r="Q534" t="s">
        <v>505</v>
      </c>
      <c r="R534" t="s">
        <v>506</v>
      </c>
      <c r="S534" s="38">
        <v>44215</v>
      </c>
      <c r="T534" s="50">
        <v>100</v>
      </c>
      <c r="U534" s="50">
        <f t="shared" si="134"/>
        <v>76.470588235294116</v>
      </c>
      <c r="V534" s="50">
        <f t="shared" si="135"/>
        <v>72.527472527472526</v>
      </c>
      <c r="W534" s="50">
        <f t="shared" si="136"/>
        <v>45.652173913043477</v>
      </c>
      <c r="X534" s="50">
        <f t="shared" si="137"/>
        <v>81.820353559483976</v>
      </c>
      <c r="Y534" s="50">
        <f t="shared" si="138"/>
        <v>77.8772378516624</v>
      </c>
      <c r="Z534" s="50">
        <f t="shared" si="139"/>
        <v>51.001939237233351</v>
      </c>
      <c r="AA534" s="50">
        <f t="shared" si="140"/>
        <v>-5.3497653241898604</v>
      </c>
      <c r="AB534" s="50">
        <f t="shared" si="141"/>
        <v>-5.3497653241898746</v>
      </c>
      <c r="AC534" s="50">
        <f t="shared" si="142"/>
        <v>-5.3497653241898746</v>
      </c>
      <c r="AF534">
        <v>2.06</v>
      </c>
      <c r="AG534">
        <v>1.77</v>
      </c>
      <c r="AH534" s="57" t="s">
        <v>417</v>
      </c>
      <c r="AJ534" t="s">
        <v>307</v>
      </c>
    </row>
    <row r="535" spans="1:36" ht="15" x14ac:dyDescent="0.25">
      <c r="A535">
        <v>1.97</v>
      </c>
      <c r="B535">
        <v>3.93</v>
      </c>
      <c r="C535">
        <v>3.51</v>
      </c>
      <c r="D535" s="43">
        <f t="shared" si="143"/>
        <v>4.6967424306905814E-2</v>
      </c>
      <c r="E535" s="44">
        <f>IF(OR($A535="",$B535="",$C535=""),"",A535*'MPTO_working_3-way'!$I534)</f>
        <v>2.0625258258846046</v>
      </c>
      <c r="F535" s="45">
        <f>IF(OR($A535="",$B535="",$C535=""),"",B535*'MPTO_working_3-way'!$I534)</f>
        <v>4.1145819775261403</v>
      </c>
      <c r="G535" s="46">
        <f>IF(OR($A535="",$B535="",$C535=""),"",C535*'MPTO_working_3-way'!$I534)</f>
        <v>3.674855659317239</v>
      </c>
      <c r="H535" s="44">
        <f>IF(OR($A535="",$B535="",$C535=""),"",'MPTO_working_3-way'!E534)</f>
        <v>2.0326921740579618</v>
      </c>
      <c r="I535" s="45">
        <f>IF(OR($A535="",$B535="",$C535=""),"",'MPTO_working_3-way'!F534)</f>
        <v>4.1876552277094277</v>
      </c>
      <c r="J535" s="46">
        <f>IF(OR($A535="",$B535="",$C535=""),"",'MPTO_working_3-way'!G534)</f>
        <v>3.7140966154351633</v>
      </c>
      <c r="K535" s="44">
        <f>IF(OR($A535="",$B535="",$C535=""),"",'OddsRatio_working_3-way'!H534)</f>
        <v>2.0442618912660979</v>
      </c>
      <c r="L535" s="45">
        <f>IF(OR($A535="",$B535="",$C535=""),"",'OddsRatio_working_3-way'!I534)</f>
        <v>4.1543168468140896</v>
      </c>
      <c r="M535" s="46">
        <f>IF(OR($A535="",$B535="",$C535=""),"",'OddsRatio_working_3-way'!J534)</f>
        <v>3.7021622134823766</v>
      </c>
      <c r="N535" s="47">
        <f t="shared" si="131"/>
        <v>48.484241382582745</v>
      </c>
      <c r="O535" s="48">
        <f t="shared" si="132"/>
        <v>24.303805476765394</v>
      </c>
      <c r="P535" s="48">
        <f t="shared" si="133"/>
        <v>27.211953140651858</v>
      </c>
      <c r="Q535" t="s">
        <v>507</v>
      </c>
      <c r="R535" t="s">
        <v>508</v>
      </c>
      <c r="S535" s="38">
        <v>44215</v>
      </c>
      <c r="T535" s="50">
        <v>100</v>
      </c>
      <c r="U535" s="50">
        <f t="shared" si="134"/>
        <v>49.238578680203041</v>
      </c>
      <c r="V535" s="50">
        <f t="shared" si="135"/>
        <v>74.554707379134854</v>
      </c>
      <c r="W535" s="50">
        <f t="shared" si="136"/>
        <v>71.509971509971507</v>
      </c>
      <c r="X535" s="50">
        <f t="shared" si="137"/>
        <v>53.935321110893632</v>
      </c>
      <c r="Y535" s="50">
        <f t="shared" si="138"/>
        <v>79.251449809825431</v>
      </c>
      <c r="Z535" s="50">
        <f t="shared" si="139"/>
        <v>76.206713940662098</v>
      </c>
      <c r="AA535" s="50">
        <f t="shared" si="140"/>
        <v>-4.6967424306905912</v>
      </c>
      <c r="AB535" s="50">
        <f t="shared" si="141"/>
        <v>-4.696742430690577</v>
      </c>
      <c r="AC535" s="50">
        <f t="shared" si="142"/>
        <v>-4.6967424306905912</v>
      </c>
      <c r="AF535">
        <v>1.68</v>
      </c>
      <c r="AG535">
        <v>2.2200000000000002</v>
      </c>
      <c r="AH535" s="57" t="s">
        <v>431</v>
      </c>
      <c r="AJ535" t="s">
        <v>307</v>
      </c>
    </row>
    <row r="536" spans="1:36" ht="15" x14ac:dyDescent="0.25">
      <c r="A536">
        <v>3.76</v>
      </c>
      <c r="B536">
        <v>3.18</v>
      </c>
      <c r="C536">
        <v>2.23</v>
      </c>
      <c r="D536" s="43">
        <f t="shared" si="143"/>
        <v>2.8853348887084573E-2</v>
      </c>
      <c r="E536" s="44">
        <f>IF(OR($A536="",$B536="",$C536=""),"",A536*'MPTO_working_3-way'!$I535)</f>
        <v>3.8684885918154377</v>
      </c>
      <c r="F536" s="45">
        <f>IF(OR($A536="",$B536="",$C536=""),"",B536*'MPTO_working_3-way'!$I535)</f>
        <v>3.2717536494609289</v>
      </c>
      <c r="G536" s="46">
        <f>IF(OR($A536="",$B536="",$C536=""),"",C536*'MPTO_working_3-way'!$I535)</f>
        <v>2.2943429680181984</v>
      </c>
      <c r="H536" s="44">
        <f>IF(OR($A536="",$B536="",$C536=""),"",'MPTO_working_3-way'!E535)</f>
        <v>3.9010740085864497</v>
      </c>
      <c r="I536" s="45">
        <f>IF(OR($A536="",$B536="",$C536=""),"",'MPTO_working_3-way'!F535)</f>
        <v>3.2803273347980548</v>
      </c>
      <c r="J536" s="46">
        <f>IF(OR($A536="",$B536="",$C536=""),"",'MPTO_working_3-way'!G535)</f>
        <v>2.2788765605509846</v>
      </c>
      <c r="K536" s="44">
        <f>IF(OR($A536="",$B536="",$C536=""),"",'OddsRatio_working_3-way'!H535)</f>
        <v>3.8845454864664277</v>
      </c>
      <c r="L536" s="45">
        <f>IF(OR($A536="",$B536="",$C536=""),"",'OddsRatio_working_3-way'!I535)</f>
        <v>3.2783728842379762</v>
      </c>
      <c r="M536" s="46">
        <f>IF(OR($A536="",$B536="",$C536=""),"",'OddsRatio_working_3-way'!J535)</f>
        <v>2.2855039667948205</v>
      </c>
      <c r="N536" s="47">
        <f t="shared" si="131"/>
        <v>25.849888820034273</v>
      </c>
      <c r="O536" s="48">
        <f t="shared" si="132"/>
        <v>30.56464841614115</v>
      </c>
      <c r="P536" s="48">
        <f t="shared" si="133"/>
        <v>43.585462763824601</v>
      </c>
      <c r="Q536" t="s">
        <v>448</v>
      </c>
      <c r="R536" t="s">
        <v>446</v>
      </c>
      <c r="S536" s="38">
        <v>44215</v>
      </c>
      <c r="T536" s="50">
        <v>100</v>
      </c>
      <c r="U536" s="50">
        <f t="shared" si="134"/>
        <v>73.40425531914893</v>
      </c>
      <c r="V536" s="50">
        <f t="shared" si="135"/>
        <v>68.55345911949685</v>
      </c>
      <c r="W536" s="50">
        <f t="shared" si="136"/>
        <v>55.156950672645742</v>
      </c>
      <c r="X536" s="50">
        <f t="shared" si="137"/>
        <v>76.289590207857401</v>
      </c>
      <c r="Y536" s="50">
        <f t="shared" si="138"/>
        <v>71.438794008205321</v>
      </c>
      <c r="Z536" s="50">
        <f t="shared" si="139"/>
        <v>58.042285561354198</v>
      </c>
      <c r="AA536" s="50">
        <f t="shared" si="140"/>
        <v>-2.8853348887084707</v>
      </c>
      <c r="AB536" s="50">
        <f t="shared" si="141"/>
        <v>-2.8853348887084707</v>
      </c>
      <c r="AC536" s="50">
        <f t="shared" si="142"/>
        <v>-2.8853348887084564</v>
      </c>
      <c r="AF536">
        <v>2.17</v>
      </c>
      <c r="AG536">
        <v>1.75</v>
      </c>
      <c r="AH536" s="57" t="s">
        <v>421</v>
      </c>
      <c r="AJ536" t="s">
        <v>311</v>
      </c>
    </row>
    <row r="537" spans="1:36" ht="15" x14ac:dyDescent="0.25">
      <c r="A537">
        <v>3.06</v>
      </c>
      <c r="B537">
        <v>3.15</v>
      </c>
      <c r="C537">
        <v>2.65</v>
      </c>
      <c r="D537" s="43">
        <f t="shared" si="143"/>
        <v>2.1616193647270077E-2</v>
      </c>
      <c r="E537" s="44">
        <f>IF(OR($A537="",$B537="",$C537=""),"",A537*'MPTO_working_3-way'!$I536)</f>
        <v>3.1261455525606463</v>
      </c>
      <c r="F537" s="45">
        <f>IF(OR($A537="",$B537="",$C537=""),"",B537*'MPTO_working_3-way'!$I536)</f>
        <v>3.2180910099889006</v>
      </c>
      <c r="G537" s="46">
        <f>IF(OR($A537="",$B537="",$C537=""),"",C537*'MPTO_working_3-way'!$I536)</f>
        <v>2.7072829131652658</v>
      </c>
      <c r="H537" s="44">
        <f>IF(OR($A537="",$B537="",$C537=""),"",'MPTO_working_3-way'!E536)</f>
        <v>3.1289895816107154</v>
      </c>
      <c r="I537" s="45">
        <f>IF(OR($A537="",$B537="",$C537=""),"",'MPTO_working_3-way'!F536)</f>
        <v>3.2231559820566682</v>
      </c>
      <c r="J537" s="46">
        <f>IF(OR($A537="",$B537="",$C537=""),"",'MPTO_working_3-way'!G536)</f>
        <v>2.7015848841083239</v>
      </c>
      <c r="K537" s="44">
        <f>IF(OR($A537="",$B537="",$C537=""),"",'OddsRatio_working_3-way'!H536)</f>
        <v>3.127735065924742</v>
      </c>
      <c r="L537" s="45">
        <f>IF(OR($A537="",$B537="",$C537=""),"",'OddsRatio_working_3-way'!I536)</f>
        <v>3.2206943649214539</v>
      </c>
      <c r="M537" s="46">
        <f>IF(OR($A537="",$B537="",$C537=""),"",'OddsRatio_working_3-way'!J536)</f>
        <v>2.7042538149397202</v>
      </c>
      <c r="N537" s="47">
        <f t="shared" si="131"/>
        <v>31.988273840317298</v>
      </c>
      <c r="O537" s="48">
        <f t="shared" si="132"/>
        <v>31.074323159165377</v>
      </c>
      <c r="P537" s="48">
        <f t="shared" si="133"/>
        <v>36.937403000517335</v>
      </c>
      <c r="Q537" t="s">
        <v>63</v>
      </c>
      <c r="R537" t="s">
        <v>153</v>
      </c>
      <c r="S537" s="38">
        <v>44215</v>
      </c>
      <c r="T537" s="50">
        <v>100</v>
      </c>
      <c r="U537" s="50">
        <f t="shared" si="134"/>
        <v>67.320261437908499</v>
      </c>
      <c r="V537" s="50">
        <f t="shared" si="135"/>
        <v>68.253968253968253</v>
      </c>
      <c r="W537" s="50">
        <f t="shared" si="136"/>
        <v>62.264150943396231</v>
      </c>
      <c r="X537" s="50">
        <f t="shared" si="137"/>
        <v>69.481880802635516</v>
      </c>
      <c r="Y537" s="50">
        <f t="shared" si="138"/>
        <v>70.415587618695284</v>
      </c>
      <c r="Z537" s="50">
        <f t="shared" si="139"/>
        <v>64.425770308123248</v>
      </c>
      <c r="AA537" s="50">
        <f t="shared" si="140"/>
        <v>-2.1616193647270165</v>
      </c>
      <c r="AB537" s="50">
        <f t="shared" si="141"/>
        <v>-2.1616193647270308</v>
      </c>
      <c r="AC537" s="50">
        <f t="shared" si="142"/>
        <v>-2.1616193647270165</v>
      </c>
      <c r="AF537">
        <v>2.31</v>
      </c>
      <c r="AG537">
        <v>1.68</v>
      </c>
      <c r="AH537" s="57" t="s">
        <v>420</v>
      </c>
      <c r="AJ537" t="s">
        <v>315</v>
      </c>
    </row>
    <row r="538" spans="1:36" ht="15" x14ac:dyDescent="0.25">
      <c r="A538">
        <v>1.88</v>
      </c>
      <c r="B538">
        <v>3.48</v>
      </c>
      <c r="C538">
        <v>4.84</v>
      </c>
      <c r="D538" s="43">
        <f t="shared" si="143"/>
        <v>2.5882785704035571E-2</v>
      </c>
      <c r="E538" s="44">
        <f>IF(OR($A538="",$B538="",$C538=""),"",A538*'MPTO_working_3-way'!$I537)</f>
        <v>1.9286596371235867</v>
      </c>
      <c r="F538" s="45">
        <f>IF(OR($A538="",$B538="",$C538=""),"",B538*'MPTO_working_3-way'!$I537)</f>
        <v>3.5700720942500439</v>
      </c>
      <c r="G538" s="46">
        <f>IF(OR($A538="",$B538="",$C538=""),"",C538*'MPTO_working_3-way'!$I537)</f>
        <v>4.965272682807532</v>
      </c>
      <c r="H538" s="44">
        <f>IF(OR($A538="",$B538="",$C538=""),"",'MPTO_working_3-way'!E537)</f>
        <v>1.9109961260121098</v>
      </c>
      <c r="I538" s="45">
        <f>IF(OR($A538="",$B538="",$C538=""),"",'MPTO_working_3-way'!F537)</f>
        <v>3.5877177504538103</v>
      </c>
      <c r="J538" s="46">
        <f>IF(OR($A538="",$B538="",$C538=""),"",'MPTO_working_3-way'!G537)</f>
        <v>5.050913842562502</v>
      </c>
      <c r="K538" s="44">
        <f>IF(OR($A538="",$B538="",$C538=""),"",'OddsRatio_working_3-way'!H537)</f>
        <v>1.9178818300508416</v>
      </c>
      <c r="L538" s="45">
        <f>IF(OR($A538="",$B538="",$C538=""),"",'OddsRatio_working_3-way'!I537)</f>
        <v>3.5867578846887365</v>
      </c>
      <c r="M538" s="46">
        <f>IF(OR($A538="",$B538="",$C538=""),"",'OddsRatio_working_3-way'!J537)</f>
        <v>5.0053025311309449</v>
      </c>
      <c r="N538" s="47">
        <f t="shared" si="131"/>
        <v>51.849480372358769</v>
      </c>
      <c r="O538" s="48">
        <f t="shared" si="132"/>
        <v>28.010638821848989</v>
      </c>
      <c r="P538" s="48">
        <f t="shared" si="133"/>
        <v>20.139880805792249</v>
      </c>
      <c r="Q538" t="s">
        <v>55</v>
      </c>
      <c r="R538" t="s">
        <v>59</v>
      </c>
      <c r="S538" s="38">
        <v>44215</v>
      </c>
      <c r="T538" s="50">
        <v>100</v>
      </c>
      <c r="U538" s="50">
        <f t="shared" si="134"/>
        <v>46.808510638297875</v>
      </c>
      <c r="V538" s="50">
        <f t="shared" si="135"/>
        <v>71.264367816091948</v>
      </c>
      <c r="W538" s="50">
        <f t="shared" si="136"/>
        <v>79.338842975206617</v>
      </c>
      <c r="X538" s="50">
        <f t="shared" si="137"/>
        <v>49.396789208701428</v>
      </c>
      <c r="Y538" s="50">
        <f t="shared" si="138"/>
        <v>73.852646386495508</v>
      </c>
      <c r="Z538" s="50">
        <f t="shared" si="139"/>
        <v>81.927121545610177</v>
      </c>
      <c r="AA538" s="50">
        <f t="shared" si="140"/>
        <v>-2.5882785704035527</v>
      </c>
      <c r="AB538" s="50">
        <f t="shared" si="141"/>
        <v>-2.5882785704035598</v>
      </c>
      <c r="AC538" s="50">
        <f t="shared" si="142"/>
        <v>-2.5882785704035598</v>
      </c>
      <c r="AF538">
        <v>2.4500000000000002</v>
      </c>
      <c r="AG538">
        <v>1.61</v>
      </c>
      <c r="AH538" s="67" t="s">
        <v>420</v>
      </c>
      <c r="AJ538" t="s">
        <v>315</v>
      </c>
    </row>
    <row r="539" spans="1:36" ht="15" x14ac:dyDescent="0.25">
      <c r="A539">
        <v>5.84</v>
      </c>
      <c r="B539">
        <v>3.73</v>
      </c>
      <c r="C539">
        <v>1.71</v>
      </c>
      <c r="D539" s="43">
        <f t="shared" si="143"/>
        <v>2.4124713095063921E-2</v>
      </c>
      <c r="E539" s="44">
        <f>IF(OR($A539="",$B539="",$C539=""),"",A539*'MPTO_working_3-way'!$I538)</f>
        <v>5.9808883244751732</v>
      </c>
      <c r="F539" s="45">
        <f>IF(OR($A539="",$B539="",$C539=""),"",B539*'MPTO_working_3-way'!$I538)</f>
        <v>3.8199851798445885</v>
      </c>
      <c r="G539" s="46">
        <f>IF(OR($A539="",$B539="",$C539=""),"",C539*'MPTO_working_3-way'!$I538)</f>
        <v>1.7512532593925592</v>
      </c>
      <c r="H539" s="44">
        <f>IF(OR($A539="",$B539="",$C539=""),"",'MPTO_working_3-way'!E538)</f>
        <v>6.1277774317031453</v>
      </c>
      <c r="I539" s="45">
        <f>IF(OR($A539="",$B539="",$C539=""),"",'MPTO_working_3-way'!F538)</f>
        <v>3.8453412410464596</v>
      </c>
      <c r="J539" s="46">
        <f>IF(OR($A539="",$B539="",$C539=""),"",'MPTO_working_3-way'!G538)</f>
        <v>1.7338422142027585</v>
      </c>
      <c r="K539" s="44">
        <f>IF(OR($A539="",$B539="",$C539=""),"",'OddsRatio_working_3-way'!H538)</f>
        <v>6.0463177395134471</v>
      </c>
      <c r="L539" s="45">
        <f>IF(OR($A539="",$B539="",$C539=""),"",'OddsRatio_working_3-way'!I538)</f>
        <v>3.8463734357172954</v>
      </c>
      <c r="M539" s="46">
        <f>IF(OR($A539="",$B539="",$C539=""),"",'OddsRatio_working_3-way'!J538)</f>
        <v>1.7402656188129231</v>
      </c>
      <c r="N539" s="47">
        <f t="shared" si="131"/>
        <v>16.719924294653179</v>
      </c>
      <c r="O539" s="48">
        <f t="shared" si="132"/>
        <v>26.178112032379243</v>
      </c>
      <c r="P539" s="48">
        <f t="shared" si="133"/>
        <v>57.101963672967592</v>
      </c>
      <c r="Q539" t="s">
        <v>179</v>
      </c>
      <c r="R539" t="s">
        <v>155</v>
      </c>
      <c r="S539" s="38">
        <v>44215</v>
      </c>
      <c r="T539" s="50">
        <v>100</v>
      </c>
      <c r="U539" s="50">
        <f t="shared" si="134"/>
        <v>82.876712328767113</v>
      </c>
      <c r="V539" s="50">
        <f t="shared" si="135"/>
        <v>73.190348525469176</v>
      </c>
      <c r="W539" s="50">
        <f t="shared" si="136"/>
        <v>41.520467836257311</v>
      </c>
      <c r="X539" s="50">
        <f t="shared" si="137"/>
        <v>85.289183638273514</v>
      </c>
      <c r="Y539" s="50">
        <f t="shared" si="138"/>
        <v>75.602819834975563</v>
      </c>
      <c r="Z539" s="50">
        <f t="shared" si="139"/>
        <v>43.932939145763704</v>
      </c>
      <c r="AA539" s="50">
        <f t="shared" si="140"/>
        <v>-2.412471309506401</v>
      </c>
      <c r="AB539" s="50">
        <f t="shared" si="141"/>
        <v>-2.4124713095063868</v>
      </c>
      <c r="AC539" s="50">
        <f t="shared" si="142"/>
        <v>-2.4124713095063939</v>
      </c>
      <c r="AF539">
        <v>2.3199999999999998</v>
      </c>
      <c r="AG539">
        <v>1.67</v>
      </c>
      <c r="AH539" s="57" t="s">
        <v>428</v>
      </c>
      <c r="AJ539" t="s">
        <v>315</v>
      </c>
    </row>
    <row r="540" spans="1:36" ht="15" x14ac:dyDescent="0.25">
      <c r="A540">
        <v>3.47</v>
      </c>
      <c r="B540">
        <v>2.94</v>
      </c>
      <c r="C540">
        <v>2.5099999999999998</v>
      </c>
      <c r="D540" s="43">
        <f t="shared" si="143"/>
        <v>2.6726866964106533E-2</v>
      </c>
      <c r="E540" s="44">
        <f>IF(OR($A540="",$B540="",$C540=""),"",A540*'MPTO_working_3-way'!$I539)</f>
        <v>3.5627422283654497</v>
      </c>
      <c r="F540" s="45">
        <f>IF(OR($A540="",$B540="",$C540=""),"",B540*'MPTO_working_3-way'!$I539)</f>
        <v>3.0185769888744733</v>
      </c>
      <c r="G540" s="46">
        <f>IF(OR($A540="",$B540="",$C540=""),"",C540*'MPTO_working_3-way'!$I539)</f>
        <v>2.577084436079907</v>
      </c>
      <c r="H540" s="44">
        <f>IF(OR($A540="",$B540="",$C540=""),"",'MPTO_working_3-way'!E539)</f>
        <v>3.5806938420005241</v>
      </c>
      <c r="I540" s="45">
        <f>IF(OR($A540="",$B540="",$C540=""),"",'MPTO_working_3-way'!F539)</f>
        <v>3.0190766508003746</v>
      </c>
      <c r="J540" s="46">
        <f>IF(OR($A540="",$B540="",$C540=""),"",'MPTO_working_3-way'!G539)</f>
        <v>2.567411108806525</v>
      </c>
      <c r="K540" s="44">
        <f>IF(OR($A540="",$B540="",$C540=""),"",'OddsRatio_working_3-way'!H539)</f>
        <v>3.571288672655399</v>
      </c>
      <c r="L540" s="45">
        <f>IF(OR($A540="",$B540="",$C540=""),"",'OddsRatio_working_3-way'!I539)</f>
        <v>3.0195546659722567</v>
      </c>
      <c r="M540" s="46">
        <f>IF(OR($A540="",$B540="",$C540=""),"",'OddsRatio_working_3-way'!J539)</f>
        <v>2.5719214152670662</v>
      </c>
      <c r="N540" s="47">
        <f t="shared" si="131"/>
        <v>28.068266966897294</v>
      </c>
      <c r="O540" s="48">
        <f t="shared" si="132"/>
        <v>33.128192644603267</v>
      </c>
      <c r="P540" s="48">
        <f t="shared" si="133"/>
        <v>38.803540388499449</v>
      </c>
      <c r="Q540" t="s">
        <v>58</v>
      </c>
      <c r="R540" t="s">
        <v>158</v>
      </c>
      <c r="S540" s="38">
        <v>44215</v>
      </c>
      <c r="T540" s="50">
        <v>100</v>
      </c>
      <c r="U540" s="50">
        <f t="shared" si="134"/>
        <v>71.181556195965413</v>
      </c>
      <c r="V540" s="50">
        <f t="shared" si="135"/>
        <v>65.986394557823132</v>
      </c>
      <c r="W540" s="50">
        <f t="shared" si="136"/>
        <v>60.15936254980079</v>
      </c>
      <c r="X540" s="50">
        <f t="shared" si="137"/>
        <v>73.854242892376078</v>
      </c>
      <c r="Y540" s="50">
        <f t="shared" si="138"/>
        <v>68.659081254233783</v>
      </c>
      <c r="Z540" s="50">
        <f t="shared" si="139"/>
        <v>62.832049246211454</v>
      </c>
      <c r="AA540" s="50">
        <f t="shared" si="140"/>
        <v>-2.6726866964106648</v>
      </c>
      <c r="AB540" s="50">
        <f t="shared" si="141"/>
        <v>-2.6726866964106506</v>
      </c>
      <c r="AC540" s="50">
        <f t="shared" si="142"/>
        <v>-2.6726866964106648</v>
      </c>
      <c r="AF540">
        <v>2.85</v>
      </c>
      <c r="AG540">
        <v>1.46</v>
      </c>
      <c r="AH540" s="57" t="s">
        <v>417</v>
      </c>
      <c r="AJ540" t="s">
        <v>412</v>
      </c>
    </row>
    <row r="541" spans="1:36" ht="15" x14ac:dyDescent="0.25">
      <c r="A541">
        <v>1.76</v>
      </c>
      <c r="B541">
        <v>3.94</v>
      </c>
      <c r="C541">
        <v>4.6399999999999997</v>
      </c>
      <c r="D541" s="43">
        <f t="shared" si="143"/>
        <v>3.7506166160113263E-2</v>
      </c>
      <c r="E541" s="44">
        <f>IF(OR($A541="",$B541="",$C541=""),"",A541*'MPTO_working_3-way'!$I540)</f>
        <v>1.8260108524417993</v>
      </c>
      <c r="F541" s="45">
        <f>IF(OR($A541="",$B541="",$C541=""),"",B541*'MPTO_working_3-way'!$I540)</f>
        <v>4.0877742946708464</v>
      </c>
      <c r="G541" s="46">
        <f>IF(OR($A541="",$B541="",$C541=""),"",C541*'MPTO_working_3-way'!$I540)</f>
        <v>4.8140286109829251</v>
      </c>
      <c r="H541" s="44">
        <f>IF(OR($A541="",$B541="",$C541=""),"",'MPTO_working_3-way'!E540)</f>
        <v>1.799597658496541</v>
      </c>
      <c r="I541" s="45">
        <f>IF(OR($A541="",$B541="",$C541=""),"",'MPTO_working_3-way'!F540)</f>
        <v>4.1441320642736246</v>
      </c>
      <c r="J541" s="46">
        <f>IF(OR($A541="",$B541="",$C541=""),"",'MPTO_working_3-way'!G540)</f>
        <v>4.9257398903962839</v>
      </c>
      <c r="K541" s="44">
        <f>IF(OR($A541="",$B541="",$C541=""),"",'OddsRatio_working_3-way'!H540)</f>
        <v>1.8091227303098421</v>
      </c>
      <c r="L541" s="45">
        <f>IF(OR($A541="",$B541="",$C541=""),"",'OddsRatio_working_3-way'!I540)</f>
        <v>4.1300274040933367</v>
      </c>
      <c r="M541" s="46">
        <f>IF(OR($A541="",$B541="",$C541=""),"",'OddsRatio_working_3-way'!J540)</f>
        <v>4.8752720241155583</v>
      </c>
      <c r="N541" s="47">
        <f t="shared" si="131"/>
        <v>54.764187116564422</v>
      </c>
      <c r="O541" s="48">
        <f t="shared" si="132"/>
        <v>24.463190184049079</v>
      </c>
      <c r="P541" s="48">
        <f t="shared" si="133"/>
        <v>20.772622699386506</v>
      </c>
      <c r="Q541" t="s">
        <v>130</v>
      </c>
      <c r="R541" t="s">
        <v>64</v>
      </c>
      <c r="S541" s="38">
        <v>44215</v>
      </c>
      <c r="T541" s="50">
        <v>100</v>
      </c>
      <c r="U541" s="50">
        <f t="shared" si="134"/>
        <v>43.181818181818187</v>
      </c>
      <c r="V541" s="50">
        <f t="shared" si="135"/>
        <v>74.619289340101517</v>
      </c>
      <c r="W541" s="50">
        <f t="shared" si="136"/>
        <v>78.448275862068954</v>
      </c>
      <c r="X541" s="50">
        <f t="shared" si="137"/>
        <v>46.932434797829515</v>
      </c>
      <c r="Y541" s="50">
        <f t="shared" si="138"/>
        <v>78.369905956112859</v>
      </c>
      <c r="Z541" s="50">
        <f t="shared" si="139"/>
        <v>82.198892478080296</v>
      </c>
      <c r="AA541" s="50">
        <f t="shared" si="140"/>
        <v>-3.7506166160113281</v>
      </c>
      <c r="AB541" s="50">
        <f t="shared" si="141"/>
        <v>-3.7506166160113423</v>
      </c>
      <c r="AC541" s="50">
        <f t="shared" si="142"/>
        <v>-3.7506166160113423</v>
      </c>
      <c r="AF541">
        <v>1.79</v>
      </c>
      <c r="AG541">
        <v>2.09</v>
      </c>
      <c r="AH541" s="57" t="s">
        <v>416</v>
      </c>
      <c r="AJ541" t="s">
        <v>316</v>
      </c>
    </row>
    <row r="542" spans="1:36" ht="15" x14ac:dyDescent="0.25">
      <c r="A542">
        <v>4.38</v>
      </c>
      <c r="B542">
        <v>3.8</v>
      </c>
      <c r="C542">
        <v>1.84</v>
      </c>
      <c r="D542" s="43">
        <f t="shared" si="143"/>
        <v>3.4946657889512345E-2</v>
      </c>
      <c r="E542" s="44">
        <f>IF(OR($A542="",$B542="",$C542=""),"",A542*'MPTO_working_3-way'!$I541)</f>
        <v>4.533066361556064</v>
      </c>
      <c r="F542" s="45">
        <f>IF(OR($A542="",$B542="",$C542=""),"",B542*'MPTO_working_3-way'!$I541)</f>
        <v>3.9327972999801468</v>
      </c>
      <c r="G542" s="46">
        <f>IF(OR($A542="",$B542="",$C542=""),"",C542*'MPTO_working_3-way'!$I541)</f>
        <v>1.9043018505167029</v>
      </c>
      <c r="H542" s="44">
        <f>IF(OR($A542="",$B542="",$C542=""),"",'MPTO_working_3-way'!E541)</f>
        <v>4.6154921992428326</v>
      </c>
      <c r="I542" s="45">
        <f>IF(OR($A542="",$B542="",$C542=""),"",'MPTO_working_3-way'!F541)</f>
        <v>3.9760007201168803</v>
      </c>
      <c r="J542" s="46">
        <f>IF(OR($A542="",$B542="",$C542=""),"",'MPTO_working_3-way'!G541)</f>
        <v>1.8803023059341295</v>
      </c>
      <c r="K542" s="44">
        <f>IF(OR($A542="",$B542="",$C542=""),"",'OddsRatio_working_3-way'!H541)</f>
        <v>4.5781618152671149</v>
      </c>
      <c r="L542" s="45">
        <f>IF(OR($A542="",$B542="",$C542=""),"",'OddsRatio_working_3-way'!I541)</f>
        <v>3.9641577167893263</v>
      </c>
      <c r="M542" s="46">
        <f>IF(OR($A542="",$B542="",$C542=""),"",'OddsRatio_working_3-way'!J541)</f>
        <v>1.8892473150367983</v>
      </c>
      <c r="N542" s="47">
        <f t="shared" si="131"/>
        <v>22.060122668416668</v>
      </c>
      <c r="O542" s="48">
        <f t="shared" si="132"/>
        <v>25.427194023069738</v>
      </c>
      <c r="P542" s="48">
        <f t="shared" si="133"/>
        <v>52.512683308513587</v>
      </c>
      <c r="Q542" t="s">
        <v>165</v>
      </c>
      <c r="R542" t="s">
        <v>66</v>
      </c>
      <c r="S542" s="38">
        <v>44215</v>
      </c>
      <c r="T542" s="50">
        <v>100</v>
      </c>
      <c r="U542" s="50">
        <f t="shared" si="134"/>
        <v>77.168949771689498</v>
      </c>
      <c r="V542" s="50">
        <f t="shared" si="135"/>
        <v>73.68421052631578</v>
      </c>
      <c r="W542" s="50">
        <f t="shared" si="136"/>
        <v>45.652173913043477</v>
      </c>
      <c r="X542" s="50">
        <f t="shared" si="137"/>
        <v>80.663615560640721</v>
      </c>
      <c r="Y542" s="50">
        <f t="shared" si="138"/>
        <v>77.178876315267019</v>
      </c>
      <c r="Z542" s="50">
        <f t="shared" si="139"/>
        <v>49.146839701994715</v>
      </c>
      <c r="AA542" s="50">
        <f t="shared" si="140"/>
        <v>-3.4946657889512238</v>
      </c>
      <c r="AB542" s="50">
        <f t="shared" si="141"/>
        <v>-3.494665788951238</v>
      </c>
      <c r="AC542" s="50">
        <f t="shared" si="142"/>
        <v>-3.494665788951238</v>
      </c>
      <c r="AF542">
        <v>1.82</v>
      </c>
      <c r="AG542">
        <v>2.04</v>
      </c>
      <c r="AH542" s="57" t="s">
        <v>423</v>
      </c>
      <c r="AJ542" t="s">
        <v>316</v>
      </c>
    </row>
    <row r="543" spans="1:36" ht="15" x14ac:dyDescent="0.25">
      <c r="A543">
        <v>1.81</v>
      </c>
      <c r="B543">
        <v>3.64</v>
      </c>
      <c r="C543">
        <v>4.78</v>
      </c>
      <c r="D543" s="43">
        <f t="shared" si="143"/>
        <v>3.6416483491080731E-2</v>
      </c>
      <c r="E543" s="44">
        <f>IF(OR($A543="",$B543="",$C543=""),"",A543*'MPTO_working_3-way'!$I542)</f>
        <v>1.8759138351188562</v>
      </c>
      <c r="F543" s="45">
        <f>IF(OR($A543="",$B543="",$C543=""),"",B543*'MPTO_working_3-way'!$I542)</f>
        <v>3.7725559999075342</v>
      </c>
      <c r="G543" s="46">
        <f>IF(OR($A543="",$B543="",$C543=""),"",C543*'MPTO_working_3-way'!$I542)</f>
        <v>4.954070791087366</v>
      </c>
      <c r="H543" s="44">
        <f>IF(OR($A543="",$B543="",$C543=""),"",'MPTO_working_3-way'!E542)</f>
        <v>1.8506613967214429</v>
      </c>
      <c r="I543" s="45">
        <f>IF(OR($A543="",$B543="",$C543=""),"",'MPTO_working_3-way'!F542)</f>
        <v>3.8082696644286211</v>
      </c>
      <c r="J543" s="46">
        <f>IF(OR($A543="",$B543="",$C543=""),"",'MPTO_working_3-way'!G542)</f>
        <v>5.0744370930359466</v>
      </c>
      <c r="K543" s="44">
        <f>IF(OR($A543="",$B543="",$C543=""),"",'OddsRatio_working_3-way'!H542)</f>
        <v>1.8600790764747384</v>
      </c>
      <c r="L543" s="45">
        <f>IF(OR($A543="",$B543="",$C543=""),"",'OddsRatio_working_3-way'!I542)</f>
        <v>3.8032206936954447</v>
      </c>
      <c r="M543" s="46">
        <f>IF(OR($A543="",$B543="",$C543=""),"",'OddsRatio_working_3-way'!J542)</f>
        <v>5.0137023568821144</v>
      </c>
      <c r="N543" s="47">
        <f t="shared" si="131"/>
        <v>53.307352463586945</v>
      </c>
      <c r="O543" s="48">
        <f t="shared" si="132"/>
        <v>26.507227461289112</v>
      </c>
      <c r="P543" s="48">
        <f t="shared" si="133"/>
        <v>20.185420075123929</v>
      </c>
      <c r="Q543" t="s">
        <v>126</v>
      </c>
      <c r="R543" t="s">
        <v>169</v>
      </c>
      <c r="S543" s="38">
        <v>44215</v>
      </c>
      <c r="T543" s="50">
        <v>100</v>
      </c>
      <c r="U543" s="50">
        <f t="shared" si="134"/>
        <v>44.751381215469614</v>
      </c>
      <c r="V543" s="50">
        <f t="shared" si="135"/>
        <v>72.527472527472526</v>
      </c>
      <c r="W543" s="50">
        <f t="shared" si="136"/>
        <v>79.079497907949786</v>
      </c>
      <c r="X543" s="50">
        <f t="shared" si="137"/>
        <v>48.393029564577681</v>
      </c>
      <c r="Y543" s="50">
        <f t="shared" si="138"/>
        <v>76.169120876580592</v>
      </c>
      <c r="Z543" s="50">
        <f t="shared" si="139"/>
        <v>82.721146257057868</v>
      </c>
      <c r="AA543" s="50">
        <f t="shared" si="140"/>
        <v>-3.6416483491080669</v>
      </c>
      <c r="AB543" s="50">
        <f t="shared" si="141"/>
        <v>-3.6416483491080669</v>
      </c>
      <c r="AC543" s="50">
        <f t="shared" si="142"/>
        <v>-3.6416483491080811</v>
      </c>
      <c r="AF543">
        <v>2.08</v>
      </c>
      <c r="AG543">
        <v>1.79</v>
      </c>
      <c r="AH543" s="57" t="s">
        <v>434</v>
      </c>
      <c r="AJ543" t="s">
        <v>316</v>
      </c>
    </row>
    <row r="544" spans="1:36" ht="15" x14ac:dyDescent="0.25">
      <c r="A544">
        <v>2.2400000000000002</v>
      </c>
      <c r="B544">
        <v>3.48</v>
      </c>
      <c r="C544">
        <v>3.28</v>
      </c>
      <c r="D544" s="43">
        <f t="shared" si="143"/>
        <v>3.8662942048139692E-2</v>
      </c>
      <c r="E544" s="44">
        <f>IF(OR($A544="",$B544="",$C544=""),"",A544*'MPTO_working_3-way'!$I543)</f>
        <v>2.3266049901878332</v>
      </c>
      <c r="F544" s="45">
        <f>IF(OR($A544="",$B544="",$C544=""),"",B544*'MPTO_working_3-way'!$I543)</f>
        <v>3.614547038327526</v>
      </c>
      <c r="G544" s="46">
        <f>IF(OR($A544="",$B544="",$C544=""),"",C544*'MPTO_working_3-way'!$I543)</f>
        <v>3.4068144499178978</v>
      </c>
      <c r="H544" s="44">
        <f>IF(OR($A544="",$B544="",$C544=""),"",'MPTO_working_3-way'!E543)</f>
        <v>2.3065873241930395</v>
      </c>
      <c r="I544" s="45">
        <f>IF(OR($A544="",$B544="",$C544=""),"",'MPTO_working_3-way'!F543)</f>
        <v>3.6434030289949351</v>
      </c>
      <c r="J544" s="46">
        <f>IF(OR($A544="",$B544="",$C544=""),"",'MPTO_working_3-way'!G543)</f>
        <v>3.4247701126433756</v>
      </c>
      <c r="K544" s="44">
        <f>IF(OR($A544="",$B544="",$C544=""),"",'OddsRatio_working_3-way'!H543)</f>
        <v>2.3150495681815064</v>
      </c>
      <c r="L544" s="45">
        <f>IF(OR($A544="",$B544="",$C544=""),"",'OddsRatio_working_3-way'!I543)</f>
        <v>3.6300991363630128</v>
      </c>
      <c r="M544" s="46">
        <f>IF(OR($A544="",$B544="",$C544=""),"",'OddsRatio_working_3-way'!J543)</f>
        <v>3.4179943673014797</v>
      </c>
      <c r="N544" s="47">
        <f t="shared" si="131"/>
        <v>42.981082058079281</v>
      </c>
      <c r="O544" s="48">
        <f t="shared" si="132"/>
        <v>27.665983853476323</v>
      </c>
      <c r="P544" s="48">
        <f t="shared" si="133"/>
        <v>29.352934088444393</v>
      </c>
      <c r="Q544" t="s">
        <v>331</v>
      </c>
      <c r="R544" t="s">
        <v>382</v>
      </c>
      <c r="S544" s="38">
        <v>44216</v>
      </c>
      <c r="T544" s="50">
        <v>100</v>
      </c>
      <c r="U544" s="50">
        <f t="shared" si="134"/>
        <v>55.357142857142868</v>
      </c>
      <c r="V544" s="50">
        <f t="shared" si="135"/>
        <v>71.264367816091948</v>
      </c>
      <c r="W544" s="50">
        <f t="shared" si="136"/>
        <v>69.512195121951223</v>
      </c>
      <c r="X544" s="50">
        <f t="shared" si="137"/>
        <v>59.22343706195683</v>
      </c>
      <c r="Y544" s="50">
        <f t="shared" si="138"/>
        <v>75.13066202090593</v>
      </c>
      <c r="Z544" s="50">
        <f t="shared" si="139"/>
        <v>73.378489326765191</v>
      </c>
      <c r="AA544" s="50">
        <f t="shared" si="140"/>
        <v>-3.8662942048139612</v>
      </c>
      <c r="AB544" s="50">
        <f t="shared" si="141"/>
        <v>-3.8662942048139826</v>
      </c>
      <c r="AC544" s="50">
        <f t="shared" si="142"/>
        <v>-3.8662942048139683</v>
      </c>
      <c r="AF544">
        <v>1.96</v>
      </c>
      <c r="AG544">
        <v>1.89</v>
      </c>
      <c r="AH544" s="57" t="s">
        <v>417</v>
      </c>
      <c r="AJ544" t="s">
        <v>413</v>
      </c>
    </row>
    <row r="545" spans="1:36" ht="15" x14ac:dyDescent="0.25">
      <c r="A545">
        <v>1.99</v>
      </c>
      <c r="B545">
        <v>3.75</v>
      </c>
      <c r="C545">
        <v>3.68</v>
      </c>
      <c r="D545" s="43">
        <f t="shared" si="143"/>
        <v>4.091835991551962E-2</v>
      </c>
      <c r="E545" s="44">
        <f>IF(OR($A545="",$B545="",$C545=""),"",A545*'MPTO_working_3-way'!$I544)</f>
        <v>2.0714275362318841</v>
      </c>
      <c r="F545" s="45">
        <f>IF(OR($A545="",$B545="",$C545=""),"",B545*'MPTO_working_3-way'!$I544)</f>
        <v>3.9034438496831987</v>
      </c>
      <c r="G545" s="46">
        <f>IF(OR($A545="",$B545="",$C545=""),"",C545*'MPTO_working_3-way'!$I544)</f>
        <v>3.8305795644891125</v>
      </c>
      <c r="H545" s="44">
        <f>IF(OR($A545="",$B545="",$C545=""),"",'MPTO_working_3-way'!E544)</f>
        <v>2.0455205666856191</v>
      </c>
      <c r="I545" s="45">
        <f>IF(OR($A545="",$B545="",$C545=""),"",'MPTO_working_3-way'!F544)</f>
        <v>3.9521440666989673</v>
      </c>
      <c r="J545" s="46">
        <f>IF(OR($A545="",$B545="",$C545=""),"",'MPTO_working_3-way'!G544)</f>
        <v>3.8744721075254662</v>
      </c>
      <c r="K545" s="44">
        <f>IF(OR($A545="",$B545="",$C545=""),"",'OddsRatio_working_3-way'!H544)</f>
        <v>2.055624601445631</v>
      </c>
      <c r="L545" s="45">
        <f>IF(OR($A545="",$B545="",$C545=""),"",'OddsRatio_working_3-way'!I544)</f>
        <v>3.932290559571197</v>
      </c>
      <c r="M545" s="46">
        <f>IF(OR($A545="",$B545="",$C545=""),"",'OddsRatio_working_3-way'!J544)</f>
        <v>3.8576504362366584</v>
      </c>
      <c r="N545" s="47">
        <f t="shared" si="131"/>
        <v>48.275886194845675</v>
      </c>
      <c r="O545" s="48">
        <f t="shared" si="132"/>
        <v>25.618403607398104</v>
      </c>
      <c r="P545" s="48">
        <f t="shared" si="133"/>
        <v>26.10571019775622</v>
      </c>
      <c r="Q545" t="s">
        <v>330</v>
      </c>
      <c r="R545" t="s">
        <v>378</v>
      </c>
      <c r="S545" s="38">
        <v>44216</v>
      </c>
      <c r="T545" s="50">
        <v>100</v>
      </c>
      <c r="U545" s="50">
        <f t="shared" si="134"/>
        <v>49.748743718592962</v>
      </c>
      <c r="V545" s="50">
        <f t="shared" si="135"/>
        <v>73.333333333333329</v>
      </c>
      <c r="W545" s="50">
        <f t="shared" si="136"/>
        <v>72.826086956521735</v>
      </c>
      <c r="X545" s="50">
        <f t="shared" si="137"/>
        <v>53.840579710144929</v>
      </c>
      <c r="Y545" s="50">
        <f t="shared" si="138"/>
        <v>77.425169324885289</v>
      </c>
      <c r="Z545" s="50">
        <f t="shared" si="139"/>
        <v>76.917922948073695</v>
      </c>
      <c r="AA545" s="50">
        <f t="shared" si="140"/>
        <v>-4.0918359915519673</v>
      </c>
      <c r="AB545" s="50">
        <f t="shared" si="141"/>
        <v>-4.0918359915519602</v>
      </c>
      <c r="AC545" s="50">
        <f t="shared" si="142"/>
        <v>-4.0918359915519602</v>
      </c>
      <c r="AF545">
        <v>1.71</v>
      </c>
      <c r="AG545">
        <v>2.17</v>
      </c>
      <c r="AH545" s="57" t="s">
        <v>434</v>
      </c>
      <c r="AJ545" t="s">
        <v>413</v>
      </c>
    </row>
    <row r="546" spans="1:36" ht="15" x14ac:dyDescent="0.25">
      <c r="A546">
        <v>2.4</v>
      </c>
      <c r="B546">
        <v>3.55</v>
      </c>
      <c r="C546">
        <v>2.94</v>
      </c>
      <c r="D546" s="43">
        <f t="shared" si="143"/>
        <v>3.8492861933505873E-2</v>
      </c>
      <c r="E546" s="44">
        <f>IF(OR($A546="",$B546="",$C546=""),"",A546*'MPTO_working_3-way'!$I545)</f>
        <v>2.4923828686404139</v>
      </c>
      <c r="F546" s="45">
        <f>IF(OR($A546="",$B546="",$C546=""),"",B546*'MPTO_working_3-way'!$I545)</f>
        <v>3.6866496598639458</v>
      </c>
      <c r="G546" s="46">
        <f>IF(OR($A546="",$B546="",$C546=""),"",C546*'MPTO_working_3-way'!$I545)</f>
        <v>3.0531690140845074</v>
      </c>
      <c r="H546" s="44">
        <f>IF(OR($A546="",$B546="",$C546=""),"",'MPTO_working_3-way'!E545)</f>
        <v>2.4762544980030841</v>
      </c>
      <c r="I546" s="45">
        <f>IF(OR($A546="",$B546="",$C546=""),"",'MPTO_working_3-way'!F545)</f>
        <v>3.7194191191756008</v>
      </c>
      <c r="J546" s="46">
        <f>IF(OR($A546="",$B546="",$C546=""),"",'MPTO_working_3-way'!G545)</f>
        <v>3.0552533359354039</v>
      </c>
      <c r="K546" s="44">
        <f>IF(OR($A546="",$B546="",$C546=""),"",'OddsRatio_working_3-way'!H545)</f>
        <v>2.4835716565126158</v>
      </c>
      <c r="L546" s="45">
        <f>IF(OR($A546="",$B546="",$C546=""),"",'OddsRatio_working_3-way'!I545)</f>
        <v>3.7022198029336937</v>
      </c>
      <c r="M546" s="46">
        <f>IF(OR($A546="",$B546="",$C546=""),"",'OddsRatio_working_3-way'!J545)</f>
        <v>3.0558064383103392</v>
      </c>
      <c r="N546" s="47">
        <f t="shared" si="131"/>
        <v>40.122246569023176</v>
      </c>
      <c r="O546" s="48">
        <f t="shared" si="132"/>
        <v>27.124899088917076</v>
      </c>
      <c r="P546" s="48">
        <f t="shared" si="133"/>
        <v>32.752854342059734</v>
      </c>
      <c r="Q546" t="s">
        <v>376</v>
      </c>
      <c r="R546" t="s">
        <v>403</v>
      </c>
      <c r="S546" s="38">
        <v>44216</v>
      </c>
      <c r="T546" s="50">
        <v>100</v>
      </c>
      <c r="U546" s="50">
        <f t="shared" si="134"/>
        <v>58.333333333333336</v>
      </c>
      <c r="V546" s="50">
        <f t="shared" si="135"/>
        <v>71.83098591549296</v>
      </c>
      <c r="W546" s="50">
        <f t="shared" si="136"/>
        <v>65.986394557823132</v>
      </c>
      <c r="X546" s="50">
        <f t="shared" si="137"/>
        <v>62.182619526683915</v>
      </c>
      <c r="Y546" s="50">
        <f t="shared" si="138"/>
        <v>75.680272108843539</v>
      </c>
      <c r="Z546" s="50">
        <f t="shared" si="139"/>
        <v>69.835680751173712</v>
      </c>
      <c r="AA546" s="50">
        <f t="shared" si="140"/>
        <v>-3.8492861933505793</v>
      </c>
      <c r="AB546" s="50">
        <f t="shared" si="141"/>
        <v>-3.8492861933505793</v>
      </c>
      <c r="AC546" s="50">
        <f t="shared" si="142"/>
        <v>-3.8492861933505793</v>
      </c>
      <c r="AF546">
        <v>1.85</v>
      </c>
      <c r="AG546">
        <v>2.0099999999999998</v>
      </c>
      <c r="AH546" s="57" t="s">
        <v>426</v>
      </c>
      <c r="AJ546" t="s">
        <v>413</v>
      </c>
    </row>
    <row r="547" spans="1:36" ht="15" x14ac:dyDescent="0.25">
      <c r="A547">
        <v>1.55</v>
      </c>
      <c r="B547">
        <v>4.1900000000000004</v>
      </c>
      <c r="C547">
        <v>6.24</v>
      </c>
      <c r="D547" s="43">
        <f t="shared" si="143"/>
        <v>4.4081185065864226E-2</v>
      </c>
      <c r="E547" s="44">
        <f>IF(OR($A547="",$B547="",$C547=""),"",A547*'MPTO_working_3-way'!$I546)</f>
        <v>1.6183258368520896</v>
      </c>
      <c r="F547" s="45">
        <f>IF(OR($A547="",$B547="",$C547=""),"",B547*'MPTO_working_3-way'!$I546)</f>
        <v>4.3747001654259714</v>
      </c>
      <c r="G547" s="46">
        <f>IF(OR($A547="",$B547="",$C547=""),"",C547*'MPTO_working_3-way'!$I546)</f>
        <v>6.5150665948109934</v>
      </c>
      <c r="H547" s="44">
        <f>IF(OR($A547="",$B547="",$C547=""),"",'MPTO_working_3-way'!E546)</f>
        <v>1.5861244262585521</v>
      </c>
      <c r="I547" s="45">
        <f>IF(OR($A547="",$B547="",$C547=""),"",'MPTO_working_3-way'!F546)</f>
        <v>4.4648885513474674</v>
      </c>
      <c r="J547" s="46">
        <f>IF(OR($A547="",$B547="",$C547=""),"",'MPTO_working_3-way'!G546)</f>
        <v>6.8698926602580732</v>
      </c>
      <c r="K547" s="44">
        <f>IF(OR($A547="",$B547="",$C547=""),"",'OddsRatio_working_3-way'!H546)</f>
        <v>1.5967603083287263</v>
      </c>
      <c r="L547" s="45">
        <f>IF(OR($A547="",$B547="",$C547=""),"",'OddsRatio_working_3-way'!I546)</f>
        <v>4.461209788306614</v>
      </c>
      <c r="M547" s="46">
        <f>IF(OR($A547="",$B547="",$C547=""),"",'OddsRatio_working_3-way'!J546)</f>
        <v>6.6854982102591398</v>
      </c>
      <c r="N547" s="47">
        <f t="shared" si="131"/>
        <v>61.792253279794672</v>
      </c>
      <c r="O547" s="48">
        <f t="shared" si="132"/>
        <v>22.858709447179415</v>
      </c>
      <c r="P547" s="48">
        <f t="shared" si="133"/>
        <v>15.349037273025919</v>
      </c>
      <c r="Q547" t="s">
        <v>377</v>
      </c>
      <c r="R547" t="s">
        <v>329</v>
      </c>
      <c r="S547" s="38">
        <v>44216</v>
      </c>
      <c r="T547" s="50">
        <v>100</v>
      </c>
      <c r="U547" s="50">
        <f t="shared" si="134"/>
        <v>35.483870967741936</v>
      </c>
      <c r="V547" s="50">
        <f t="shared" si="135"/>
        <v>76.133651551312653</v>
      </c>
      <c r="W547" s="50">
        <f t="shared" si="136"/>
        <v>83.974358974358964</v>
      </c>
      <c r="X547" s="50">
        <f t="shared" si="137"/>
        <v>39.891989474328369</v>
      </c>
      <c r="Y547" s="50">
        <f t="shared" si="138"/>
        <v>80.541770057899086</v>
      </c>
      <c r="Z547" s="50">
        <f t="shared" si="139"/>
        <v>88.382477480945411</v>
      </c>
      <c r="AA547" s="50">
        <f t="shared" si="140"/>
        <v>-4.4081185065864332</v>
      </c>
      <c r="AB547" s="50">
        <f t="shared" si="141"/>
        <v>-4.4081185065864332</v>
      </c>
      <c r="AC547" s="50">
        <f t="shared" si="142"/>
        <v>-4.4081185065864474</v>
      </c>
      <c r="AF547">
        <v>1.67</v>
      </c>
      <c r="AG547">
        <v>2.2599999999999998</v>
      </c>
      <c r="AH547" s="57" t="s">
        <v>427</v>
      </c>
      <c r="AJ547" t="s">
        <v>413</v>
      </c>
    </row>
    <row r="548" spans="1:36" ht="15" x14ac:dyDescent="0.25">
      <c r="A548">
        <v>1.32</v>
      </c>
      <c r="B548">
        <v>5.52</v>
      </c>
      <c r="C548">
        <v>9.42</v>
      </c>
      <c r="D548" s="43">
        <f t="shared" si="143"/>
        <v>4.4892290392152034E-2</v>
      </c>
      <c r="E548" s="44">
        <f>IF(OR($A548="",$B548="",$C548=""),"",A548*'MPTO_working_3-way'!$I547)</f>
        <v>1.3792578233176407</v>
      </c>
      <c r="F548" s="45">
        <f>IF(OR($A548="",$B548="",$C548=""),"",B548*'MPTO_working_3-way'!$I547)</f>
        <v>5.7678054429646783</v>
      </c>
      <c r="G548" s="46">
        <f>IF(OR($A548="",$B548="",$C548=""),"",C548*'MPTO_working_3-way'!$I547)</f>
        <v>9.8428853754940722</v>
      </c>
      <c r="H548" s="44">
        <f>IF(OR($A548="",$B548="",$C548=""),"",'MPTO_working_3-way'!E547)</f>
        <v>1.3465988386875627</v>
      </c>
      <c r="I548" s="45">
        <f>IF(OR($A548="",$B548="",$C548=""),"",'MPTO_working_3-way'!F547)</f>
        <v>6.0170164778752131</v>
      </c>
      <c r="J548" s="46">
        <f>IF(OR($A548="",$B548="",$C548=""),"",'MPTO_working_3-way'!G547)</f>
        <v>10.965752059017504</v>
      </c>
      <c r="K548" s="44">
        <f>IF(OR($A548="",$B548="",$C548=""),"",'OddsRatio_working_3-way'!H547)</f>
        <v>1.3558297160266557</v>
      </c>
      <c r="L548" s="45">
        <f>IF(OR($A548="",$B548="",$C548=""),"",'OddsRatio_working_3-way'!I547)</f>
        <v>6.0260947388765125</v>
      </c>
      <c r="M548" s="46">
        <f>IF(OR($A548="",$B548="",$C548=""),"",'OddsRatio_working_3-way'!J547)</f>
        <v>10.362769402951379</v>
      </c>
      <c r="N548" s="47">
        <f t="shared" si="131"/>
        <v>72.502760766991258</v>
      </c>
      <c r="O548" s="48">
        <f t="shared" si="132"/>
        <v>17.337616705150086</v>
      </c>
      <c r="P548" s="48">
        <f t="shared" si="133"/>
        <v>10.159622527858648</v>
      </c>
      <c r="Q548" t="s">
        <v>383</v>
      </c>
      <c r="R548" t="s">
        <v>333</v>
      </c>
      <c r="S548" s="38">
        <v>44216</v>
      </c>
      <c r="T548" s="50">
        <v>100</v>
      </c>
      <c r="U548" s="50">
        <f t="shared" si="134"/>
        <v>24.242424242424242</v>
      </c>
      <c r="V548" s="50">
        <f t="shared" si="135"/>
        <v>81.884057971014499</v>
      </c>
      <c r="W548" s="50">
        <f t="shared" si="136"/>
        <v>89.384288747346076</v>
      </c>
      <c r="X548" s="50">
        <f t="shared" si="137"/>
        <v>28.731653281639435</v>
      </c>
      <c r="Y548" s="50">
        <f t="shared" si="138"/>
        <v>86.373287010229689</v>
      </c>
      <c r="Z548" s="50">
        <f t="shared" si="139"/>
        <v>93.873517786561266</v>
      </c>
      <c r="AA548" s="50">
        <f t="shared" si="140"/>
        <v>-4.4892290392151928</v>
      </c>
      <c r="AB548" s="50">
        <f t="shared" si="141"/>
        <v>-4.4892290392151892</v>
      </c>
      <c r="AC548" s="50">
        <f t="shared" si="142"/>
        <v>-4.4892290392151892</v>
      </c>
      <c r="AF548">
        <v>1.56</v>
      </c>
      <c r="AG548">
        <v>2.5</v>
      </c>
      <c r="AH548" s="57" t="s">
        <v>429</v>
      </c>
      <c r="AJ548" t="s">
        <v>413</v>
      </c>
    </row>
    <row r="549" spans="1:36" ht="15" x14ac:dyDescent="0.25">
      <c r="A549">
        <v>2.72</v>
      </c>
      <c r="B549">
        <v>3.35</v>
      </c>
      <c r="C549">
        <v>2.81</v>
      </c>
      <c r="D549" s="43">
        <f t="shared" si="143"/>
        <v>2.2026407631092981E-2</v>
      </c>
      <c r="E549" s="44">
        <f>IF(OR($A549="",$B549="",$C549=""),"",A549*'MPTO_working_3-way'!$I548)</f>
        <v>2.7799118287565729</v>
      </c>
      <c r="F549" s="45">
        <f>IF(OR($A549="",$B549="",$C549=""),"",B549*'MPTO_working_3-way'!$I548)</f>
        <v>3.4237884655641615</v>
      </c>
      <c r="G549" s="46">
        <f>IF(OR($A549="",$B549="",$C549=""),"",C549*'MPTO_working_3-way'!$I548)</f>
        <v>2.8718942054433714</v>
      </c>
      <c r="H549" s="44">
        <f>IF(OR($A549="",$B549="",$C549=""),"",'MPTO_working_3-way'!E548)</f>
        <v>2.7754269684194397</v>
      </c>
      <c r="I549" s="45">
        <f>IF(OR($A549="",$B549="",$C549=""),"",'MPTO_working_3-way'!F548)</f>
        <v>3.434474877065782</v>
      </c>
      <c r="J549" s="46">
        <f>IF(OR($A549="",$B549="",$C549=""),"",'MPTO_working_3-way'!G548)</f>
        <v>2.8691955257765382</v>
      </c>
      <c r="K549" s="44">
        <f>IF(OR($A549="",$B549="",$C549=""),"",'OddsRatio_working_3-way'!H548)</f>
        <v>2.7776977271242149</v>
      </c>
      <c r="L549" s="45">
        <f>IF(OR($A549="",$B549="",$C549=""),"",'OddsRatio_working_3-way'!I548)</f>
        <v>3.4288311969429679</v>
      </c>
      <c r="M549" s="46">
        <f>IF(OR($A549="",$B549="",$C549=""),"",'OddsRatio_working_3-way'!J548)</f>
        <v>2.8707167942411789</v>
      </c>
      <c r="N549" s="47">
        <f t="shared" si="131"/>
        <v>35.972363930955687</v>
      </c>
      <c r="O549" s="48">
        <f t="shared" si="132"/>
        <v>29.207411908119241</v>
      </c>
      <c r="P549" s="48">
        <f t="shared" si="133"/>
        <v>34.820224160925072</v>
      </c>
      <c r="Q549" t="s">
        <v>341</v>
      </c>
      <c r="R549" t="s">
        <v>336</v>
      </c>
      <c r="S549" s="38">
        <v>44216</v>
      </c>
      <c r="T549" s="50">
        <v>100</v>
      </c>
      <c r="U549" s="50">
        <f t="shared" si="134"/>
        <v>63.235294117647051</v>
      </c>
      <c r="V549" s="50">
        <f t="shared" si="135"/>
        <v>70.149253731343279</v>
      </c>
      <c r="W549" s="50">
        <f t="shared" si="136"/>
        <v>64.412811387900362</v>
      </c>
      <c r="X549" s="50">
        <f t="shared" si="137"/>
        <v>65.437934880756359</v>
      </c>
      <c r="Y549" s="50">
        <f t="shared" si="138"/>
        <v>72.35189449445258</v>
      </c>
      <c r="Z549" s="50">
        <f t="shared" si="139"/>
        <v>66.615452151009663</v>
      </c>
      <c r="AA549" s="50">
        <f t="shared" si="140"/>
        <v>-2.2026407631093079</v>
      </c>
      <c r="AB549" s="50">
        <f t="shared" si="141"/>
        <v>-2.2026407631093008</v>
      </c>
      <c r="AC549" s="50">
        <f t="shared" si="142"/>
        <v>-2.2026407631093008</v>
      </c>
      <c r="AF549">
        <v>2.21</v>
      </c>
      <c r="AG549">
        <v>1.74</v>
      </c>
      <c r="AH549" s="57" t="s">
        <v>428</v>
      </c>
      <c r="AJ549" t="s">
        <v>410</v>
      </c>
    </row>
    <row r="550" spans="1:36" ht="15" x14ac:dyDescent="0.25">
      <c r="A550">
        <v>12.39</v>
      </c>
      <c r="B550">
        <v>7.3</v>
      </c>
      <c r="C550">
        <v>1.23</v>
      </c>
      <c r="D550" s="43">
        <f t="shared" si="143"/>
        <v>3.0704681652939492E-2</v>
      </c>
      <c r="E550" s="44">
        <f>IF(OR($A550="",$B550="",$C550=""),"",A550*'MPTO_working_3-way'!$I549)</f>
        <v>12.770431005679921</v>
      </c>
      <c r="F550" s="45">
        <f>IF(OR($A550="",$B550="",$C550=""),"",B550*'MPTO_working_3-way'!$I549)</f>
        <v>7.524144176066458</v>
      </c>
      <c r="G550" s="46">
        <f>IF(OR($A550="",$B550="",$C550=""),"",C550*'MPTO_working_3-way'!$I549)</f>
        <v>1.2677667584331156</v>
      </c>
      <c r="H550" s="44">
        <f>IF(OR($A550="",$B550="",$C550=""),"",'MPTO_working_3-way'!E549)</f>
        <v>14.189357134931136</v>
      </c>
      <c r="I550" s="45">
        <f>IF(OR($A550="",$B550="",$C550=""),"",'MPTO_working_3-way'!F549)</f>
        <v>7.8894587432017573</v>
      </c>
      <c r="J550" s="46">
        <f>IF(OR($A550="",$B550="",$C550=""),"",'MPTO_working_3-way'!G549)</f>
        <v>1.2456817877204567</v>
      </c>
      <c r="K550" s="44">
        <f>IF(OR($A550="",$B550="",$C550=""),"",'OddsRatio_working_3-way'!H549)</f>
        <v>13.459285421780594</v>
      </c>
      <c r="L550" s="45">
        <f>IF(OR($A550="",$B550="",$C550=""),"",'OddsRatio_working_3-way'!I549)</f>
        <v>7.8914396977364136</v>
      </c>
      <c r="M550" s="46">
        <f>IF(OR($A550="",$B550="",$C550=""),"",'OddsRatio_working_3-way'!J549)</f>
        <v>1.2515922429332342</v>
      </c>
      <c r="N550" s="47">
        <f t="shared" si="131"/>
        <v>7.8305892695025623</v>
      </c>
      <c r="O550" s="48">
        <f t="shared" si="132"/>
        <v>13.290548088922844</v>
      </c>
      <c r="P550" s="48">
        <f t="shared" si="133"/>
        <v>78.878862641574585</v>
      </c>
      <c r="Q550" t="s">
        <v>384</v>
      </c>
      <c r="R550" t="s">
        <v>319</v>
      </c>
      <c r="S550" s="38">
        <v>44216</v>
      </c>
      <c r="T550" s="50">
        <v>100</v>
      </c>
      <c r="U550" s="50">
        <f t="shared" si="134"/>
        <v>91.928974979822428</v>
      </c>
      <c r="V550" s="50">
        <f t="shared" si="135"/>
        <v>86.30136986301369</v>
      </c>
      <c r="W550" s="50">
        <f t="shared" si="136"/>
        <v>18.699186991869919</v>
      </c>
      <c r="X550" s="50">
        <f t="shared" si="137"/>
        <v>94.999443145116373</v>
      </c>
      <c r="Y550" s="50">
        <f t="shared" si="138"/>
        <v>89.371838028307636</v>
      </c>
      <c r="Z550" s="50">
        <f t="shared" si="139"/>
        <v>21.769655157163864</v>
      </c>
      <c r="AA550" s="50">
        <f t="shared" si="140"/>
        <v>-3.0704681652939456</v>
      </c>
      <c r="AB550" s="50">
        <f t="shared" si="141"/>
        <v>-3.0704681652939456</v>
      </c>
      <c r="AC550" s="50">
        <f t="shared" si="142"/>
        <v>-3.0704681652939456</v>
      </c>
      <c r="AF550">
        <v>1.32</v>
      </c>
      <c r="AG550">
        <v>3.59</v>
      </c>
      <c r="AH550" s="57" t="s">
        <v>431</v>
      </c>
      <c r="AJ550" t="s">
        <v>410</v>
      </c>
    </row>
    <row r="551" spans="1:36" ht="15" x14ac:dyDescent="0.25">
      <c r="A551">
        <v>4.5199999999999996</v>
      </c>
      <c r="B551">
        <v>3.87</v>
      </c>
      <c r="C551">
        <v>1.83</v>
      </c>
      <c r="D551" s="43">
        <f t="shared" si="143"/>
        <v>2.6084958301328731E-2</v>
      </c>
      <c r="E551" s="44">
        <f>IF(OR($A551="",$B551="",$C551=""),"",A551*'MPTO_working_3-way'!$I550)</f>
        <v>4.6379040115220054</v>
      </c>
      <c r="F551" s="45">
        <f>IF(OR($A551="",$B551="",$C551=""),"",B551*'MPTO_working_3-way'!$I550)</f>
        <v>3.9709487886261421</v>
      </c>
      <c r="G551" s="46">
        <f>IF(OR($A551="",$B551="",$C551=""),"",C551*'MPTO_working_3-way'!$I550)</f>
        <v>1.8777354736914316</v>
      </c>
      <c r="H551" s="44">
        <f>IF(OR($A551="",$B551="",$C551=""),"",'MPTO_working_3-way'!E550)</f>
        <v>4.7049092237767205</v>
      </c>
      <c r="I551" s="45">
        <f>IF(OR($A551="",$B551="",$C551=""),"",'MPTO_working_3-way'!F550)</f>
        <v>4.0047585066626095</v>
      </c>
      <c r="J551" s="46">
        <f>IF(OR($A551="",$B551="",$C551=""),"",'MPTO_working_3-way'!G550)</f>
        <v>1.8595894612684141</v>
      </c>
      <c r="K551" s="44">
        <f>IF(OR($A551="",$B551="",$C551=""),"",'OddsRatio_working_3-way'!H550)</f>
        <v>4.6742619915496677</v>
      </c>
      <c r="L551" s="45">
        <f>IF(OR($A551="",$B551="",$C551=""),"",'OddsRatio_working_3-way'!I550)</f>
        <v>3.9957761124282798</v>
      </c>
      <c r="M551" s="46">
        <f>IF(OR($A551="",$B551="",$C551=""),"",'OddsRatio_working_3-way'!J550)</f>
        <v>1.8663742764165412</v>
      </c>
      <c r="N551" s="47">
        <f t="shared" si="131"/>
        <v>21.561463918090737</v>
      </c>
      <c r="O551" s="48">
        <f t="shared" si="132"/>
        <v>25.182898426297189</v>
      </c>
      <c r="P551" s="48">
        <f t="shared" si="133"/>
        <v>53.255637655612084</v>
      </c>
      <c r="Q551" t="s">
        <v>386</v>
      </c>
      <c r="R551" t="s">
        <v>385</v>
      </c>
      <c r="S551" s="38">
        <v>44216</v>
      </c>
      <c r="T551" s="50">
        <v>100</v>
      </c>
      <c r="U551" s="50">
        <f t="shared" si="134"/>
        <v>77.876106194690252</v>
      </c>
      <c r="V551" s="50">
        <f t="shared" si="135"/>
        <v>74.160206718346245</v>
      </c>
      <c r="W551" s="50">
        <f t="shared" si="136"/>
        <v>45.355191256830594</v>
      </c>
      <c r="X551" s="50">
        <f t="shared" si="137"/>
        <v>80.484602024823133</v>
      </c>
      <c r="Y551" s="50">
        <f t="shared" si="138"/>
        <v>76.768702548479126</v>
      </c>
      <c r="Z551" s="50">
        <f t="shared" si="139"/>
        <v>47.963687086963482</v>
      </c>
      <c r="AA551" s="50">
        <f t="shared" si="140"/>
        <v>-2.6084958301328811</v>
      </c>
      <c r="AB551" s="50">
        <f t="shared" si="141"/>
        <v>-2.6084958301328811</v>
      </c>
      <c r="AC551" s="50">
        <f t="shared" si="142"/>
        <v>-2.6084958301328882</v>
      </c>
      <c r="AF551">
        <v>1.87</v>
      </c>
      <c r="AG551">
        <v>2.0499999999999998</v>
      </c>
      <c r="AH551" s="57" t="s">
        <v>424</v>
      </c>
      <c r="AJ551" t="s">
        <v>410</v>
      </c>
    </row>
    <row r="552" spans="1:36" ht="15" x14ac:dyDescent="0.25">
      <c r="A552">
        <v>2.96</v>
      </c>
      <c r="B552">
        <v>3.58</v>
      </c>
      <c r="C552">
        <v>2.4700000000000002</v>
      </c>
      <c r="D552" s="43">
        <f t="shared" si="143"/>
        <v>2.2025746371526989E-2</v>
      </c>
      <c r="E552" s="44">
        <f>IF(OR($A552="",$B552="",$C552=""),"",A552*'MPTO_working_3-way'!$I551)</f>
        <v>3.02519620925972</v>
      </c>
      <c r="F552" s="45">
        <f>IF(OR($A552="",$B552="",$C552=""),"",B552*'MPTO_working_3-way'!$I551)</f>
        <v>3.6588521720100666</v>
      </c>
      <c r="G552" s="46">
        <f>IF(OR($A552="",$B552="",$C552=""),"",C552*'MPTO_working_3-way'!$I551)</f>
        <v>2.5244035935376719</v>
      </c>
      <c r="H552" s="44">
        <f>IF(OR($A552="",$B552="",$C552=""),"",'MPTO_working_3-way'!E551)</f>
        <v>3.0257559391253519</v>
      </c>
      <c r="I552" s="45">
        <f>IF(OR($A552="",$B552="",$C552=""),"",'MPTO_working_3-way'!F551)</f>
        <v>3.6766369360328763</v>
      </c>
      <c r="J552" s="46">
        <f>IF(OR($A552="",$B552="",$C552=""),"",'MPTO_working_3-way'!G551)</f>
        <v>2.5156195817401326</v>
      </c>
      <c r="K552" s="44">
        <f>IF(OR($A552="",$B552="",$C552=""),"",'OddsRatio_working_3-way'!H551)</f>
        <v>3.0262613604232884</v>
      </c>
      <c r="L552" s="45">
        <f>IF(OR($A552="",$B552="",$C552=""),"",'OddsRatio_working_3-way'!I551)</f>
        <v>3.667221586679636</v>
      </c>
      <c r="M552" s="46">
        <f>IF(OR($A552="",$B552="",$C552=""),"",'OddsRatio_working_3-way'!J551)</f>
        <v>2.5196960203174665</v>
      </c>
      <c r="N552" s="47">
        <f t="shared" si="131"/>
        <v>33.055707161708526</v>
      </c>
      <c r="O552" s="48">
        <f t="shared" si="132"/>
        <v>27.330975753814869</v>
      </c>
      <c r="P552" s="48">
        <f t="shared" si="133"/>
        <v>39.613317084476606</v>
      </c>
      <c r="Q552" t="s">
        <v>335</v>
      </c>
      <c r="R552" t="s">
        <v>340</v>
      </c>
      <c r="S552" s="38">
        <v>44216</v>
      </c>
      <c r="T552" s="50">
        <v>100</v>
      </c>
      <c r="U552" s="50">
        <f t="shared" si="134"/>
        <v>66.21621621621621</v>
      </c>
      <c r="V552" s="50">
        <f t="shared" si="135"/>
        <v>72.067039106145245</v>
      </c>
      <c r="W552" s="50">
        <f t="shared" si="136"/>
        <v>59.514170040485837</v>
      </c>
      <c r="X552" s="50">
        <f t="shared" si="137"/>
        <v>68.418790853368918</v>
      </c>
      <c r="Y552" s="50">
        <f t="shared" si="138"/>
        <v>74.269613743297953</v>
      </c>
      <c r="Z552" s="50">
        <f t="shared" si="139"/>
        <v>61.716744677638523</v>
      </c>
      <c r="AA552" s="50">
        <f t="shared" si="140"/>
        <v>-2.2025746371527077</v>
      </c>
      <c r="AB552" s="50">
        <f t="shared" si="141"/>
        <v>-2.2025746371527077</v>
      </c>
      <c r="AC552" s="50">
        <f t="shared" si="142"/>
        <v>-2.2025746371526864</v>
      </c>
      <c r="AF552">
        <v>1.64</v>
      </c>
      <c r="AG552">
        <v>2.39</v>
      </c>
      <c r="AH552" s="57" t="s">
        <v>420</v>
      </c>
      <c r="AJ552" t="s">
        <v>410</v>
      </c>
    </row>
    <row r="553" spans="1:36" ht="15" x14ac:dyDescent="0.25">
      <c r="A553">
        <v>1.54</v>
      </c>
      <c r="B553">
        <v>4.13</v>
      </c>
      <c r="C553">
        <v>7.44</v>
      </c>
      <c r="D553" s="43">
        <f t="shared" si="143"/>
        <v>2.5890002106513821E-2</v>
      </c>
      <c r="E553" s="44">
        <f>IF(OR($A553="",$B553="",$C553=""),"",A553*'MPTO_working_3-way'!$I552)</f>
        <v>1.5798706032440313</v>
      </c>
      <c r="F553" s="45">
        <f>IF(OR($A553="",$B553="",$C553=""),"",B553*'MPTO_working_3-way'!$I552)</f>
        <v>4.2369257086999017</v>
      </c>
      <c r="G553" s="46">
        <f>IF(OR($A553="",$B553="",$C553=""),"",C553*'MPTO_working_3-way'!$I552)</f>
        <v>7.6326216156724636</v>
      </c>
      <c r="H553" s="44">
        <f>IF(OR($A553="",$B553="",$C553=""),"",'MPTO_working_3-way'!E552)</f>
        <v>1.560742582761111</v>
      </c>
      <c r="I553" s="45">
        <f>IF(OR($A553="",$B553="",$C553=""),"",'MPTO_working_3-way'!F552)</f>
        <v>4.2826414922211171</v>
      </c>
      <c r="J553" s="46">
        <f>IF(OR($A553="",$B553="",$C553=""),"",'MPTO_working_3-way'!G552)</f>
        <v>7.9504779706944992</v>
      </c>
      <c r="K553" s="44">
        <f>IF(OR($A553="",$B553="",$C553=""),"",'OddsRatio_working_3-way'!H552)</f>
        <v>1.5673101340037796</v>
      </c>
      <c r="L553" s="45">
        <f>IF(OR($A553="",$B553="",$C553=""),"",'OddsRatio_working_3-way'!I552)</f>
        <v>4.288297628577463</v>
      </c>
      <c r="M553" s="46">
        <f>IF(OR($A553="",$B553="",$C553=""),"",'OddsRatio_working_3-way'!J552)</f>
        <v>7.7656986351561841</v>
      </c>
      <c r="N553" s="47">
        <f t="shared" si="131"/>
        <v>63.29632299927902</v>
      </c>
      <c r="O553" s="48">
        <f t="shared" si="132"/>
        <v>23.602018745493876</v>
      </c>
      <c r="P553" s="48">
        <f t="shared" si="133"/>
        <v>13.101658255227107</v>
      </c>
      <c r="Q553" t="s">
        <v>345</v>
      </c>
      <c r="R553" t="s">
        <v>343</v>
      </c>
      <c r="S553" s="38">
        <v>44216</v>
      </c>
      <c r="T553" s="50">
        <v>100</v>
      </c>
      <c r="U553" s="50">
        <f t="shared" si="134"/>
        <v>35.064935064935064</v>
      </c>
      <c r="V553" s="50">
        <f t="shared" si="135"/>
        <v>75.786924939467312</v>
      </c>
      <c r="W553" s="50">
        <f t="shared" si="136"/>
        <v>86.559139784946225</v>
      </c>
      <c r="X553" s="50">
        <f t="shared" si="137"/>
        <v>37.653935275586448</v>
      </c>
      <c r="Y553" s="50">
        <f t="shared" si="138"/>
        <v>78.375925150118704</v>
      </c>
      <c r="Z553" s="50">
        <f t="shared" si="139"/>
        <v>89.148139995597617</v>
      </c>
      <c r="AA553" s="50">
        <f t="shared" si="140"/>
        <v>-2.5890002106513847</v>
      </c>
      <c r="AB553" s="50">
        <f t="shared" si="141"/>
        <v>-2.5890002106513919</v>
      </c>
      <c r="AC553" s="50">
        <f t="shared" si="142"/>
        <v>-2.5890002106513919</v>
      </c>
      <c r="AF553">
        <v>1.79</v>
      </c>
      <c r="AG553">
        <v>2.12</v>
      </c>
      <c r="AH553" s="57" t="s">
        <v>427</v>
      </c>
      <c r="AJ553" t="s">
        <v>410</v>
      </c>
    </row>
    <row r="554" spans="1:36" ht="15" x14ac:dyDescent="0.25">
      <c r="A554">
        <v>1.24</v>
      </c>
      <c r="B554">
        <v>6.1</v>
      </c>
      <c r="C554">
        <v>11.61</v>
      </c>
      <c r="D554" s="43">
        <f t="shared" si="143"/>
        <v>5.6518683404913395E-2</v>
      </c>
      <c r="E554" s="44">
        <f>IF(OR($A554="",$B554="",$C554=""),"",A554*'MPTO_working_3-way'!$I553)</f>
        <v>1.3100831674220925</v>
      </c>
      <c r="F554" s="45">
        <f>IF(OR($A554="",$B554="",$C554=""),"",B554*'MPTO_working_3-way'!$I553)</f>
        <v>6.4447639687699709</v>
      </c>
      <c r="G554" s="46">
        <f>IF(OR($A554="",$B554="",$C554=""),"",C554*'MPTO_working_3-way'!$I553)</f>
        <v>12.266181914331044</v>
      </c>
      <c r="H554" s="44">
        <f>IF(OR($A554="",$B554="",$C554=""),"",'MPTO_working_3-way'!E553)</f>
        <v>1.2696606124232312</v>
      </c>
      <c r="I554" s="45">
        <f>IF(OR($A554="",$B554="",$C554=""),"",'MPTO_working_3-way'!F553)</f>
        <v>6.892042660148217</v>
      </c>
      <c r="J554" s="46">
        <f>IF(OR($A554="",$B554="",$C554=""),"",'MPTO_working_3-way'!G553)</f>
        <v>14.860368308003336</v>
      </c>
      <c r="K554" s="44">
        <f>IF(OR($A554="",$B554="",$C554=""),"",'OddsRatio_working_3-way'!H553)</f>
        <v>1.2799095345157183</v>
      </c>
      <c r="L554" s="45">
        <f>IF(OR($A554="",$B554="",$C554=""),"",'OddsRatio_working_3-way'!I553)</f>
        <v>6.9480776084590117</v>
      </c>
      <c r="M554" s="46">
        <f>IF(OR($A554="",$B554="",$C554=""),"",'OddsRatio_working_3-way'!J553)</f>
        <v>13.374334005049041</v>
      </c>
      <c r="N554" s="47">
        <f t="shared" si="131"/>
        <v>76.331031866300776</v>
      </c>
      <c r="O554" s="48">
        <f t="shared" si="132"/>
        <v>15.516472051510322</v>
      </c>
      <c r="P554" s="48">
        <f t="shared" si="133"/>
        <v>8.1524960821888861</v>
      </c>
      <c r="Q554" t="s">
        <v>68</v>
      </c>
      <c r="R554" t="s">
        <v>136</v>
      </c>
      <c r="S554" s="38">
        <v>44216</v>
      </c>
      <c r="T554" s="50">
        <v>100</v>
      </c>
      <c r="U554" s="50">
        <f t="shared" si="134"/>
        <v>19.35483870967742</v>
      </c>
      <c r="V554" s="50">
        <f t="shared" si="135"/>
        <v>83.606557377049185</v>
      </c>
      <c r="W554" s="50">
        <f t="shared" si="136"/>
        <v>91.386735572782086</v>
      </c>
      <c r="X554" s="50">
        <f t="shared" si="137"/>
        <v>25.006707050168735</v>
      </c>
      <c r="Y554" s="50">
        <f t="shared" si="138"/>
        <v>89.258425717540504</v>
      </c>
      <c r="Z554" s="50">
        <f t="shared" si="139"/>
        <v>97.03860391327342</v>
      </c>
      <c r="AA554" s="50">
        <f t="shared" si="140"/>
        <v>-5.6518683404913155</v>
      </c>
      <c r="AB554" s="50">
        <f t="shared" si="141"/>
        <v>-5.651868340491319</v>
      </c>
      <c r="AC554" s="50">
        <f t="shared" si="142"/>
        <v>-5.6518683404913332</v>
      </c>
      <c r="AF554">
        <v>1.47</v>
      </c>
      <c r="AG554">
        <v>2.65</v>
      </c>
      <c r="AH554" s="57" t="s">
        <v>423</v>
      </c>
      <c r="AJ554" t="s">
        <v>443</v>
      </c>
    </row>
    <row r="555" spans="1:36" ht="15" x14ac:dyDescent="0.25">
      <c r="A555">
        <v>6.32</v>
      </c>
      <c r="B555">
        <v>4.41</v>
      </c>
      <c r="C555">
        <v>1.56</v>
      </c>
      <c r="D555" s="43">
        <f t="shared" si="143"/>
        <v>2.6010858741419174E-2</v>
      </c>
      <c r="E555" s="44">
        <f>IF(OR($A555="",$B555="",$C555=""),"",A555*'MPTO_working_3-way'!$I554)</f>
        <v>6.4843886272457691</v>
      </c>
      <c r="F555" s="45">
        <f>IF(OR($A555="",$B555="",$C555=""),"",B555*'MPTO_working_3-way'!$I554)</f>
        <v>4.5247078870496589</v>
      </c>
      <c r="G555" s="46">
        <f>IF(OR($A555="",$B555="",$C555=""),"",C555*'MPTO_working_3-way'!$I554)</f>
        <v>1.6005769396366141</v>
      </c>
      <c r="H555" s="44">
        <f>IF(OR($A555="",$B555="",$C555=""),"",'MPTO_working_3-way'!E554)</f>
        <v>6.6863887562928426</v>
      </c>
      <c r="I555" s="45">
        <f>IF(OR($A555="",$B555="",$C555=""),"",'MPTO_working_3-way'!F554)</f>
        <v>4.5853242867917903</v>
      </c>
      <c r="J555" s="46">
        <f>IF(OR($A555="",$B555="",$C555=""),"",'MPTO_working_3-way'!G554)</f>
        <v>1.5813893128971377</v>
      </c>
      <c r="K555" s="44">
        <f>IF(OR($A555="",$B555="",$C555=""),"",'OddsRatio_working_3-way'!H554)</f>
        <v>6.5847094277836629</v>
      </c>
      <c r="L555" s="45">
        <f>IF(OR($A555="",$B555="",$C555=""),"",'OddsRatio_working_3-way'!I554)</f>
        <v>4.579672772319979</v>
      </c>
      <c r="M555" s="46">
        <f>IF(OR($A555="",$B555="",$C555=""),"",'OddsRatio_working_3-way'!J554)</f>
        <v>1.5878641502930173</v>
      </c>
      <c r="N555" s="47">
        <f t="shared" si="131"/>
        <v>15.42165433759247</v>
      </c>
      <c r="O555" s="48">
        <f t="shared" si="132"/>
        <v>22.100874243443176</v>
      </c>
      <c r="P555" s="48">
        <f t="shared" si="133"/>
        <v>62.477471418964356</v>
      </c>
      <c r="Q555" t="s">
        <v>41</v>
      </c>
      <c r="R555" t="s">
        <v>137</v>
      </c>
      <c r="S555" s="38">
        <v>44216</v>
      </c>
      <c r="T555" s="50">
        <v>100</v>
      </c>
      <c r="U555" s="50">
        <f t="shared" si="134"/>
        <v>84.177215189873408</v>
      </c>
      <c r="V555" s="50">
        <f t="shared" si="135"/>
        <v>77.32426303854875</v>
      </c>
      <c r="W555" s="50">
        <f t="shared" si="136"/>
        <v>35.897435897435898</v>
      </c>
      <c r="X555" s="50">
        <f t="shared" si="137"/>
        <v>86.778301064015338</v>
      </c>
      <c r="Y555" s="50">
        <f t="shared" si="138"/>
        <v>79.92534891269068</v>
      </c>
      <c r="Z555" s="50">
        <f t="shared" si="139"/>
        <v>38.498521771577828</v>
      </c>
      <c r="AA555" s="50">
        <f t="shared" si="140"/>
        <v>-2.6010858741419298</v>
      </c>
      <c r="AB555" s="50">
        <f t="shared" si="141"/>
        <v>-2.6010858741419298</v>
      </c>
      <c r="AC555" s="50">
        <f t="shared" si="142"/>
        <v>-2.6010858741419298</v>
      </c>
      <c r="AF555">
        <v>1.78</v>
      </c>
      <c r="AG555">
        <v>2.14</v>
      </c>
      <c r="AH555" s="57" t="s">
        <v>428</v>
      </c>
      <c r="AJ555" t="s">
        <v>443</v>
      </c>
    </row>
    <row r="556" spans="1:36" ht="15" x14ac:dyDescent="0.25">
      <c r="A556">
        <v>1.61</v>
      </c>
      <c r="B556">
        <v>3.91</v>
      </c>
      <c r="C556">
        <v>6.41</v>
      </c>
      <c r="D556" s="43">
        <f t="shared" si="143"/>
        <v>3.2878728375295152E-2</v>
      </c>
      <c r="E556" s="44">
        <f>IF(OR($A556="",$B556="",$C556=""),"",A556*'MPTO_working_3-way'!$I555)</f>
        <v>1.6629347526842253</v>
      </c>
      <c r="F556" s="45">
        <f>IF(OR($A556="",$B556="",$C556=""),"",B556*'MPTO_working_3-way'!$I555)</f>
        <v>4.0385558279474045</v>
      </c>
      <c r="G556" s="46">
        <f>IF(OR($A556="",$B556="",$C556=""),"",C556*'MPTO_working_3-way'!$I555)</f>
        <v>6.6207526488856416</v>
      </c>
      <c r="H556" s="44">
        <f>IF(OR($A556="",$B556="",$C556=""),"",'MPTO_working_3-way'!E555)</f>
        <v>1.6389185832920485</v>
      </c>
      <c r="I556" s="45">
        <f>IF(OR($A556="",$B556="",$C556=""),"",'MPTO_working_3-way'!F555)</f>
        <v>4.0850524325587143</v>
      </c>
      <c r="J556" s="46">
        <f>IF(OR($A556="",$B556="",$C556=""),"",'MPTO_working_3-way'!G555)</f>
        <v>6.8943329792236767</v>
      </c>
      <c r="K556" s="44">
        <f>IF(OR($A556="",$B556="",$C556=""),"",'OddsRatio_working_3-way'!H555)</f>
        <v>1.6473308026859725</v>
      </c>
      <c r="L556" s="45">
        <f>IF(OR($A556="",$B556="",$C556=""),"",'OddsRatio_working_3-way'!I555)</f>
        <v>4.0880862882232458</v>
      </c>
      <c r="M556" s="46">
        <f>IF(OR($A556="",$B556="",$C556=""),"",'OddsRatio_working_3-way'!J555)</f>
        <v>6.7410813811985442</v>
      </c>
      <c r="N556" s="47">
        <f t="shared" si="131"/>
        <v>60.134650405606749</v>
      </c>
      <c r="O556" s="48">
        <f t="shared" si="132"/>
        <v>24.761326637602778</v>
      </c>
      <c r="P556" s="48">
        <f t="shared" si="133"/>
        <v>15.104022956790464</v>
      </c>
      <c r="Q556" t="s">
        <v>37</v>
      </c>
      <c r="R556" t="s">
        <v>82</v>
      </c>
      <c r="S556" s="38">
        <v>44216</v>
      </c>
      <c r="T556" s="50">
        <v>100</v>
      </c>
      <c r="U556" s="50">
        <f t="shared" si="134"/>
        <v>37.888198757763973</v>
      </c>
      <c r="V556" s="50">
        <f t="shared" si="135"/>
        <v>74.424552429667528</v>
      </c>
      <c r="W556" s="50">
        <f t="shared" si="136"/>
        <v>84.399375975039007</v>
      </c>
      <c r="X556" s="50">
        <f t="shared" si="137"/>
        <v>41.176071595293486</v>
      </c>
      <c r="Y556" s="50">
        <f t="shared" si="138"/>
        <v>77.71242526719702</v>
      </c>
      <c r="Z556" s="50">
        <f t="shared" si="139"/>
        <v>87.687248812568512</v>
      </c>
      <c r="AA556" s="50">
        <f t="shared" si="140"/>
        <v>-3.2878728375295125</v>
      </c>
      <c r="AB556" s="50">
        <f t="shared" si="141"/>
        <v>-3.2878728375294912</v>
      </c>
      <c r="AC556" s="50">
        <f t="shared" si="142"/>
        <v>-3.2878728375295054</v>
      </c>
      <c r="AF556">
        <v>1.87</v>
      </c>
      <c r="AG556">
        <v>2.02</v>
      </c>
      <c r="AH556" s="57" t="s">
        <v>423</v>
      </c>
      <c r="AJ556" t="s">
        <v>444</v>
      </c>
    </row>
    <row r="557" spans="1:36" ht="15" x14ac:dyDescent="0.25">
      <c r="A557">
        <v>1.62</v>
      </c>
      <c r="B557">
        <v>3.76</v>
      </c>
      <c r="C557">
        <v>6.74</v>
      </c>
      <c r="D557" s="43">
        <f t="shared" si="143"/>
        <v>3.1609349948049648E-2</v>
      </c>
      <c r="E557" s="44">
        <f>IF(OR($A557="",$B557="",$C557=""),"",A557*'MPTO_working_3-way'!$I556)</f>
        <v>1.6712071469158405</v>
      </c>
      <c r="F557" s="45">
        <f>IF(OR($A557="",$B557="",$C557=""),"",B557*'MPTO_working_3-way'!$I556)</f>
        <v>3.8788511558046666</v>
      </c>
      <c r="G557" s="46">
        <f>IF(OR($A557="",$B557="",$C557=""),"",C557*'MPTO_working_3-way'!$I556)</f>
        <v>6.9530470186498547</v>
      </c>
      <c r="H557" s="44">
        <f>IF(OR($A557="",$B557="",$C557=""),"",'MPTO_working_3-way'!E556)</f>
        <v>1.6481320466159224</v>
      </c>
      <c r="I557" s="45">
        <f>IF(OR($A557="",$B557="",$C557=""),"",'MPTO_working_3-way'!F556)</f>
        <v>3.9151049147377024</v>
      </c>
      <c r="J557" s="46">
        <f>IF(OR($A557="",$B557="",$C557=""),"",'MPTO_working_3-way'!G556)</f>
        <v>7.2552354256814109</v>
      </c>
      <c r="K557" s="44">
        <f>IF(OR($A557="",$B557="",$C557=""),"",'OddsRatio_working_3-way'!H556)</f>
        <v>1.6563896102613167</v>
      </c>
      <c r="L557" s="45">
        <f>IF(OR($A557="",$B557="",$C557=""),"",'OddsRatio_working_3-way'!I556)</f>
        <v>3.9219924585826358</v>
      </c>
      <c r="M557" s="46">
        <f>IF(OR($A557="",$B557="",$C557=""),"",'OddsRatio_working_3-way'!J556)</f>
        <v>7.0768973595160629</v>
      </c>
      <c r="N557" s="47">
        <f t="shared" si="131"/>
        <v>59.83698680594253</v>
      </c>
      <c r="O557" s="48">
        <f t="shared" si="132"/>
        <v>25.780829421709285</v>
      </c>
      <c r="P557" s="48">
        <f t="shared" si="133"/>
        <v>14.382183772348203</v>
      </c>
      <c r="Q557" t="s">
        <v>42</v>
      </c>
      <c r="R557" t="s">
        <v>44</v>
      </c>
      <c r="S557" s="38">
        <v>44216</v>
      </c>
      <c r="T557" s="50">
        <v>100</v>
      </c>
      <c r="U557" s="50">
        <f t="shared" si="134"/>
        <v>38.271604938271601</v>
      </c>
      <c r="V557" s="50">
        <f t="shared" si="135"/>
        <v>73.40425531914893</v>
      </c>
      <c r="W557" s="50">
        <f t="shared" si="136"/>
        <v>85.163204747774472</v>
      </c>
      <c r="X557" s="50">
        <f t="shared" si="137"/>
        <v>41.432539933076583</v>
      </c>
      <c r="Y557" s="50">
        <f t="shared" si="138"/>
        <v>76.565190313953906</v>
      </c>
      <c r="Z557" s="50">
        <f t="shared" si="139"/>
        <v>88.324139742579462</v>
      </c>
      <c r="AA557" s="50">
        <f t="shared" si="140"/>
        <v>-3.1609349948049825</v>
      </c>
      <c r="AB557" s="50">
        <f t="shared" si="141"/>
        <v>-3.1609349948049754</v>
      </c>
      <c r="AC557" s="50">
        <f t="shared" si="142"/>
        <v>-3.1609349948049896</v>
      </c>
      <c r="AF557">
        <v>2.0699999999999998</v>
      </c>
      <c r="AG557">
        <v>1.83</v>
      </c>
      <c r="AH557" s="57" t="s">
        <v>427</v>
      </c>
      <c r="AJ557" t="s">
        <v>444</v>
      </c>
    </row>
    <row r="558" spans="1:36" s="50" customFormat="1" ht="15" x14ac:dyDescent="0.25">
      <c r="A558">
        <v>2.25</v>
      </c>
      <c r="B558">
        <v>3.39</v>
      </c>
      <c r="C558">
        <v>3.45</v>
      </c>
      <c r="D558" s="43">
        <f t="shared" si="143"/>
        <v>2.9284767645675558E-2</v>
      </c>
      <c r="E558" s="44">
        <f>IF(OR($A558="",$B558="",$C558=""),"",A558*'MPTO_working_3-way'!$I557)</f>
        <v>2.31589072720277</v>
      </c>
      <c r="F558" s="45">
        <f>IF(OR($A558="",$B558="",$C558=""),"",B558*'MPTO_working_3-way'!$I557)</f>
        <v>3.4892753623188404</v>
      </c>
      <c r="G558" s="46">
        <f>IF(OR($A558="",$B558="",$C558=""),"",C558*'MPTO_working_3-way'!$I557)</f>
        <v>3.551032448377581</v>
      </c>
      <c r="H558" s="44">
        <f>IF(OR($A558="",$B558="",$C558=""),"",'MPTO_working_3-way'!E557)</f>
        <v>2.300527816936039</v>
      </c>
      <c r="I558" s="45">
        <f>IF(OR($A558="",$B558="",$C558=""),"",'MPTO_working_3-way'!F557)</f>
        <v>3.5060204846365224</v>
      </c>
      <c r="J558" s="46">
        <f>IF(OR($A558="",$B558="",$C558=""),"",'MPTO_working_3-way'!G557)</f>
        <v>3.5702365810226406</v>
      </c>
      <c r="K558" s="44">
        <f>IF(OR($A558="",$B558="",$C558=""),"",'OddsRatio_working_3-way'!H557)</f>
        <v>2.3070478337202616</v>
      </c>
      <c r="L558" s="45">
        <f>IF(OR($A558="",$B558="",$C558=""),"",'OddsRatio_working_3-way'!I557)</f>
        <v>3.4990754580731389</v>
      </c>
      <c r="M558" s="46">
        <f>IF(OR($A558="",$B558="",$C558=""),"",'OddsRatio_working_3-way'!J557)</f>
        <v>3.5618137540917116</v>
      </c>
      <c r="N558" s="47">
        <f t="shared" si="131"/>
        <v>43.179930220966945</v>
      </c>
      <c r="O558" s="48">
        <f t="shared" si="132"/>
        <v>28.659245721880712</v>
      </c>
      <c r="P558" s="48">
        <f t="shared" si="133"/>
        <v>28.16082405715235</v>
      </c>
      <c r="Q558" t="s">
        <v>48</v>
      </c>
      <c r="R558" t="s">
        <v>85</v>
      </c>
      <c r="S558" s="38">
        <v>44216</v>
      </c>
      <c r="T558" s="50">
        <v>100</v>
      </c>
      <c r="U558" s="50">
        <f t="shared" si="134"/>
        <v>55.55555555555555</v>
      </c>
      <c r="V558" s="50">
        <f t="shared" si="135"/>
        <v>70.501474926253692</v>
      </c>
      <c r="W558" s="50">
        <f t="shared" si="136"/>
        <v>71.014492753623188</v>
      </c>
      <c r="X558" s="50">
        <f t="shared" si="137"/>
        <v>58.484032320123127</v>
      </c>
      <c r="Y558" s="50">
        <f t="shared" si="138"/>
        <v>73.429951690821255</v>
      </c>
      <c r="Z558" s="50">
        <f t="shared" si="139"/>
        <v>73.94296951819075</v>
      </c>
      <c r="AA558" s="50">
        <f t="shared" si="140"/>
        <v>-2.9284767645675771</v>
      </c>
      <c r="AB558" s="50">
        <f t="shared" si="141"/>
        <v>-2.9284767645675629</v>
      </c>
      <c r="AC558" s="50">
        <f t="shared" si="142"/>
        <v>-2.9284767645675629</v>
      </c>
      <c r="AD558" s="51"/>
      <c r="AE558" s="51"/>
      <c r="AF558">
        <v>2.06</v>
      </c>
      <c r="AG558">
        <v>1.84</v>
      </c>
      <c r="AH558" s="57" t="s">
        <v>431</v>
      </c>
      <c r="AI558" s="51"/>
      <c r="AJ558" t="s">
        <v>444</v>
      </c>
    </row>
    <row r="559" spans="1:36" ht="15" x14ac:dyDescent="0.25">
      <c r="A559">
        <v>3.14</v>
      </c>
      <c r="B559">
        <v>3.31</v>
      </c>
      <c r="C559">
        <v>2.46</v>
      </c>
      <c r="D559" s="43">
        <f t="shared" si="143"/>
        <v>2.7090206245645732E-2</v>
      </c>
      <c r="E559" s="44">
        <f>IF(OR($A559="",$B559="",$C559=""),"",A559*'MPTO_working_3-way'!$I558)</f>
        <v>3.2250632476113279</v>
      </c>
      <c r="F559" s="45">
        <f>IF(OR($A559="",$B559="",$C559=""),"",B559*'MPTO_working_3-way'!$I558)</f>
        <v>3.3996685826730872</v>
      </c>
      <c r="G559" s="46">
        <f>IF(OR($A559="",$B559="",$C559=""),"",C559*'MPTO_working_3-way'!$I558)</f>
        <v>2.5266419073642883</v>
      </c>
      <c r="H559" s="44">
        <f>IF(OR($A559="",$B559="",$C559=""),"",'MPTO_working_3-way'!E558)</f>
        <v>3.2316310095856084</v>
      </c>
      <c r="I559" s="45">
        <f>IF(OR($A559="",$B559="",$C559=""),"",'MPTO_working_3-way'!F558)</f>
        <v>3.4119825463453668</v>
      </c>
      <c r="J559" s="46">
        <f>IF(OR($A559="",$B559="",$C559=""),"",'MPTO_working_3-way'!G558)</f>
        <v>2.5158878551267652</v>
      </c>
      <c r="K559" s="44">
        <f>IF(OR($A559="",$B559="",$C559=""),"",'OddsRatio_working_3-way'!H558)</f>
        <v>3.2289966292283174</v>
      </c>
      <c r="L559" s="45">
        <f>IF(OR($A559="",$B559="",$C559=""),"",'OddsRatio_working_3-way'!I558)</f>
        <v>3.4060664549146793</v>
      </c>
      <c r="M559" s="46">
        <f>IF(OR($A559="",$B559="",$C559=""),"",'OddsRatio_working_3-way'!J558)</f>
        <v>2.5207173264828713</v>
      </c>
      <c r="N559" s="47">
        <f t="shared" si="131"/>
        <v>31.007143836346746</v>
      </c>
      <c r="O559" s="48">
        <f t="shared" si="132"/>
        <v>29.414631917259452</v>
      </c>
      <c r="P559" s="48">
        <f t="shared" si="133"/>
        <v>39.578224246393816</v>
      </c>
      <c r="Q559" t="s">
        <v>47</v>
      </c>
      <c r="R559" t="s">
        <v>76</v>
      </c>
      <c r="S559" s="38">
        <v>44216</v>
      </c>
      <c r="T559" s="50">
        <v>100</v>
      </c>
      <c r="U559" s="50">
        <f t="shared" si="134"/>
        <v>68.152866242038215</v>
      </c>
      <c r="V559" s="50">
        <f t="shared" si="135"/>
        <v>69.78851963746223</v>
      </c>
      <c r="W559" s="50">
        <f t="shared" si="136"/>
        <v>59.349593495934961</v>
      </c>
      <c r="X559" s="50">
        <f t="shared" si="137"/>
        <v>70.861886866602802</v>
      </c>
      <c r="Y559" s="50">
        <f t="shared" si="138"/>
        <v>72.497540262026817</v>
      </c>
      <c r="Z559" s="50">
        <f t="shared" si="139"/>
        <v>62.058614120499541</v>
      </c>
      <c r="AA559" s="50">
        <f t="shared" si="140"/>
        <v>-2.7090206245645874</v>
      </c>
      <c r="AB559" s="50">
        <f t="shared" si="141"/>
        <v>-2.7090206245645874</v>
      </c>
      <c r="AC559" s="50">
        <f t="shared" si="142"/>
        <v>-2.7090206245645803</v>
      </c>
      <c r="AF559">
        <v>2.41</v>
      </c>
      <c r="AG559">
        <v>1.61</v>
      </c>
      <c r="AH559" s="57" t="s">
        <v>431</v>
      </c>
      <c r="AJ559" t="s">
        <v>444</v>
      </c>
    </row>
    <row r="560" spans="1:36" ht="15" x14ac:dyDescent="0.25">
      <c r="A560">
        <v>2.69</v>
      </c>
      <c r="B560">
        <v>3.16</v>
      </c>
      <c r="C560">
        <v>2.95</v>
      </c>
      <c r="D560" s="43">
        <f t="shared" si="143"/>
        <v>2.7185958945900035E-2</v>
      </c>
      <c r="E560" s="44">
        <f>IF(OR($A560="",$B560="",$C560=""),"",A560*'MPTO_working_3-way'!$I559)</f>
        <v>2.7631302295644709</v>
      </c>
      <c r="F560" s="45">
        <f>IF(OR($A560="",$B560="",$C560=""),"",B560*'MPTO_working_3-way'!$I559)</f>
        <v>3.2459076302690444</v>
      </c>
      <c r="G560" s="46">
        <f>IF(OR($A560="",$B560="",$C560=""),"",C560*'MPTO_working_3-way'!$I559)</f>
        <v>3.0301985788904053</v>
      </c>
      <c r="H560" s="44">
        <f>IF(OR($A560="",$B560="",$C560=""),"",'MPTO_working_3-way'!E559)</f>
        <v>2.7572118450624314</v>
      </c>
      <c r="I560" s="45">
        <f>IF(OR($A560="",$B560="",$C560=""),"",'MPTO_working_3-way'!F559)</f>
        <v>3.2531570030071641</v>
      </c>
      <c r="J560" s="46">
        <f>IF(OR($A560="",$B560="",$C560=""),"",'MPTO_working_3-way'!G559)</f>
        <v>3.0310280473241185</v>
      </c>
      <c r="K560" s="44">
        <f>IF(OR($A560="",$B560="",$C560=""),"",'OddsRatio_working_3-way'!H559)</f>
        <v>2.7600286124941111</v>
      </c>
      <c r="L560" s="45">
        <f>IF(OR($A560="",$B560="",$C560=""),"",'OddsRatio_working_3-way'!I559)</f>
        <v>3.2495040254362602</v>
      </c>
      <c r="M560" s="46">
        <f>IF(OR($A560="",$B560="",$C560=""),"",'OddsRatio_working_3-way'!J559)</f>
        <v>3.0308022451855132</v>
      </c>
      <c r="N560" s="47">
        <f t="shared" si="131"/>
        <v>36.190838538856049</v>
      </c>
      <c r="O560" s="48">
        <f t="shared" si="132"/>
        <v>30.808023946051499</v>
      </c>
      <c r="P560" s="48">
        <f t="shared" si="133"/>
        <v>33.001137515092452</v>
      </c>
      <c r="Q560" t="s">
        <v>509</v>
      </c>
      <c r="R560" t="s">
        <v>77</v>
      </c>
      <c r="S560" s="38">
        <v>44216</v>
      </c>
      <c r="T560" s="50">
        <v>100</v>
      </c>
      <c r="U560" s="50">
        <f t="shared" si="134"/>
        <v>62.825278810408925</v>
      </c>
      <c r="V560" s="50">
        <f t="shared" si="135"/>
        <v>68.35443037974683</v>
      </c>
      <c r="W560" s="50">
        <f t="shared" si="136"/>
        <v>66.101694915254228</v>
      </c>
      <c r="X560" s="50">
        <f t="shared" si="137"/>
        <v>65.543874704998913</v>
      </c>
      <c r="Y560" s="50">
        <f t="shared" si="138"/>
        <v>71.073026274336854</v>
      </c>
      <c r="Z560" s="50">
        <f t="shared" si="139"/>
        <v>68.820290809844238</v>
      </c>
      <c r="AA560" s="50">
        <f t="shared" si="140"/>
        <v>-2.7185958945899884</v>
      </c>
      <c r="AB560" s="50">
        <f t="shared" si="141"/>
        <v>-2.7185958945900239</v>
      </c>
      <c r="AC560" s="50">
        <f t="shared" si="142"/>
        <v>-2.7185958945900097</v>
      </c>
      <c r="AF560">
        <v>2.59</v>
      </c>
      <c r="AG560">
        <v>1.54</v>
      </c>
      <c r="AH560" s="57" t="s">
        <v>428</v>
      </c>
      <c r="AJ560" t="s">
        <v>444</v>
      </c>
    </row>
    <row r="561" spans="1:36" ht="15" x14ac:dyDescent="0.25">
      <c r="A561">
        <v>2.82</v>
      </c>
      <c r="B561">
        <v>3.15</v>
      </c>
      <c r="C561">
        <v>2.81</v>
      </c>
      <c r="D561" s="43">
        <f t="shared" si="143"/>
        <v>2.7942132659328101E-2</v>
      </c>
      <c r="E561" s="44">
        <f>IF(OR($A561="",$B561="",$C561=""),"",A561*'MPTO_working_3-way'!$I560)</f>
        <v>2.8987968140993052</v>
      </c>
      <c r="F561" s="45">
        <f>IF(OR($A561="",$B561="",$C561=""),"",B561*'MPTO_working_3-way'!$I560)</f>
        <v>3.2380177178768834</v>
      </c>
      <c r="G561" s="46">
        <f>IF(OR($A561="",$B561="",$C561=""),"",C561*'MPTO_working_3-way'!$I560)</f>
        <v>2.8885173927727119</v>
      </c>
      <c r="H561" s="44">
        <f>IF(OR($A561="",$B561="",$C561=""),"",'MPTO_working_3-way'!E560)</f>
        <v>2.8960669496844762</v>
      </c>
      <c r="I561" s="45">
        <f>IF(OR($A561="",$B561="",$C561=""),"",'MPTO_working_3-way'!F560)</f>
        <v>3.245212052976516</v>
      </c>
      <c r="J561" s="46">
        <f>IF(OR($A561="",$B561="",$C561=""),"",'MPTO_working_3-way'!G560)</f>
        <v>2.8855212004841331</v>
      </c>
      <c r="K561" s="44">
        <f>IF(OR($A561="",$B561="",$C561=""),"",'OddsRatio_working_3-way'!H560)</f>
        <v>2.8974735446662145</v>
      </c>
      <c r="L561" s="45">
        <f>IF(OR($A561="",$B561="",$C561=""),"",'OddsRatio_working_3-way'!I560)</f>
        <v>3.2415209456221765</v>
      </c>
      <c r="M561" s="46">
        <f>IF(OR($A561="",$B561="",$C561=""),"",'OddsRatio_working_3-way'!J560)</f>
        <v>2.8870478658493668</v>
      </c>
      <c r="N561" s="47">
        <f t="shared" si="131"/>
        <v>34.49707116884332</v>
      </c>
      <c r="O561" s="48">
        <f t="shared" si="132"/>
        <v>30.883092284488299</v>
      </c>
      <c r="P561" s="48">
        <f t="shared" si="133"/>
        <v>34.619836546668381</v>
      </c>
      <c r="Q561" t="s">
        <v>80</v>
      </c>
      <c r="R561" t="s">
        <v>87</v>
      </c>
      <c r="S561" s="38">
        <v>44216</v>
      </c>
      <c r="T561" s="50">
        <v>100</v>
      </c>
      <c r="U561" s="50">
        <f t="shared" si="134"/>
        <v>64.539007092198588</v>
      </c>
      <c r="V561" s="50">
        <f t="shared" si="135"/>
        <v>68.253968253968253</v>
      </c>
      <c r="W561" s="50">
        <f t="shared" si="136"/>
        <v>64.412811387900362</v>
      </c>
      <c r="X561" s="50">
        <f t="shared" si="137"/>
        <v>67.333220358131385</v>
      </c>
      <c r="Y561" s="50">
        <f t="shared" si="138"/>
        <v>71.048181519901064</v>
      </c>
      <c r="Z561" s="50">
        <f t="shared" si="139"/>
        <v>67.207024653833173</v>
      </c>
      <c r="AA561" s="50">
        <f t="shared" si="140"/>
        <v>-2.7942132659327967</v>
      </c>
      <c r="AB561" s="50">
        <f t="shared" si="141"/>
        <v>-2.7942132659328109</v>
      </c>
      <c r="AC561" s="50">
        <f t="shared" si="142"/>
        <v>-2.7942132659328109</v>
      </c>
      <c r="AF561">
        <v>2.4900000000000002</v>
      </c>
      <c r="AG561">
        <v>1.58</v>
      </c>
      <c r="AH561" s="57" t="s">
        <v>431</v>
      </c>
      <c r="AJ561" t="s">
        <v>444</v>
      </c>
    </row>
    <row r="562" spans="1:36" ht="15" x14ac:dyDescent="0.25">
      <c r="A562">
        <v>2.12</v>
      </c>
      <c r="B562">
        <v>3.42</v>
      </c>
      <c r="C562">
        <v>3.85</v>
      </c>
      <c r="D562" s="43">
        <f t="shared" si="143"/>
        <v>2.3836033766520437E-2</v>
      </c>
      <c r="E562" s="44">
        <f>IF(OR($A562="",$B562="",$C562=""),"",A562*'MPTO_working_3-way'!$I561)</f>
        <v>2.1705323915850236</v>
      </c>
      <c r="F562" s="45">
        <f>IF(OR($A562="",$B562="",$C562=""),"",B562*'MPTO_working_3-way'!$I561)</f>
        <v>3.5015192354814997</v>
      </c>
      <c r="G562" s="46">
        <f>IF(OR($A562="",$B562="",$C562=""),"",C562*'MPTO_working_3-way'!$I561)</f>
        <v>3.9417687300011037</v>
      </c>
      <c r="H562" s="44">
        <f>IF(OR($A562="",$B562="",$C562=""),"",'MPTO_working_3-way'!E561)</f>
        <v>2.1563213584223155</v>
      </c>
      <c r="I562" s="45">
        <f>IF(OR($A562="",$B562="",$C562=""),"",'MPTO_working_3-way'!F561)</f>
        <v>3.5155277104225582</v>
      </c>
      <c r="J562" s="46">
        <f>IF(OR($A562="",$B562="",$C562=""),"",'MPTO_working_3-way'!G561)</f>
        <v>3.9714860778607828</v>
      </c>
      <c r="K562" s="44">
        <f>IF(OR($A562="",$B562="",$C562=""),"",'OddsRatio_working_3-way'!H561)</f>
        <v>2.1621790779392569</v>
      </c>
      <c r="L562" s="45">
        <f>IF(OR($A562="",$B562="",$C562=""),"",'OddsRatio_working_3-way'!I561)</f>
        <v>3.5111369362616092</v>
      </c>
      <c r="M562" s="46">
        <f>IF(OR($A562="",$B562="",$C562=""),"",'OddsRatio_working_3-way'!J561)</f>
        <v>3.9573306893990017</v>
      </c>
      <c r="N562" s="47">
        <f t="shared" si="131"/>
        <v>46.071646010762983</v>
      </c>
      <c r="O562" s="48">
        <f t="shared" si="132"/>
        <v>28.559032030063612</v>
      </c>
      <c r="P562" s="48">
        <f t="shared" si="133"/>
        <v>25.369321959173391</v>
      </c>
      <c r="Q562" t="s">
        <v>246</v>
      </c>
      <c r="R562" t="s">
        <v>245</v>
      </c>
      <c r="S562" s="38">
        <v>44216</v>
      </c>
      <c r="T562" s="50">
        <v>100</v>
      </c>
      <c r="U562" s="50">
        <f t="shared" si="134"/>
        <v>52.830188679245275</v>
      </c>
      <c r="V562" s="50">
        <f t="shared" si="135"/>
        <v>70.760233918128648</v>
      </c>
      <c r="W562" s="50">
        <f t="shared" si="136"/>
        <v>74.025974025974023</v>
      </c>
      <c r="X562" s="50">
        <f t="shared" si="137"/>
        <v>55.213792055897315</v>
      </c>
      <c r="Y562" s="50">
        <f t="shared" si="138"/>
        <v>73.143837294780695</v>
      </c>
      <c r="Z562" s="50">
        <f t="shared" si="139"/>
        <v>76.409577402626056</v>
      </c>
      <c r="AA562" s="50">
        <f t="shared" si="140"/>
        <v>-2.3836033766520401</v>
      </c>
      <c r="AB562" s="50">
        <f t="shared" si="141"/>
        <v>-2.3836033766520472</v>
      </c>
      <c r="AC562" s="50">
        <f t="shared" si="142"/>
        <v>-2.383603376652033</v>
      </c>
      <c r="AF562">
        <v>2.1</v>
      </c>
      <c r="AG562">
        <v>1.81</v>
      </c>
      <c r="AH562" s="57" t="s">
        <v>431</v>
      </c>
      <c r="AJ562" t="s">
        <v>308</v>
      </c>
    </row>
    <row r="563" spans="1:36" ht="15" x14ac:dyDescent="0.25">
      <c r="A563">
        <v>4.5199999999999996</v>
      </c>
      <c r="B563">
        <v>3.94</v>
      </c>
      <c r="C563">
        <v>1.82</v>
      </c>
      <c r="D563" s="43">
        <f t="shared" si="143"/>
        <v>2.4496594102631608E-2</v>
      </c>
      <c r="E563" s="44">
        <f>IF(OR($A563="",$B563="",$C563=""),"",A563*'MPTO_working_3-way'!$I562)</f>
        <v>4.6307246053438949</v>
      </c>
      <c r="F563" s="45">
        <f>IF(OR($A563="",$B563="",$C563=""),"",B563*'MPTO_working_3-way'!$I562)</f>
        <v>4.0365165807643688</v>
      </c>
      <c r="G563" s="46">
        <f>IF(OR($A563="",$B563="",$C563=""),"",C563*'MPTO_working_3-way'!$I562)</f>
        <v>1.8645838012667897</v>
      </c>
      <c r="H563" s="44">
        <f>IF(OR($A563="",$B563="",$C563=""),"",'MPTO_working_3-way'!E562)</f>
        <v>4.6932182460280742</v>
      </c>
      <c r="I563" s="45">
        <f>IF(OR($A563="",$B563="",$C563=""),"",'MPTO_working_3-way'!F562)</f>
        <v>4.0709721025759196</v>
      </c>
      <c r="J563" s="46">
        <f>IF(OR($A563="",$B563="",$C563=""),"",'MPTO_working_3-way'!G562)</f>
        <v>1.8474555300672499</v>
      </c>
      <c r="K563" s="44">
        <f>IF(OR($A563="",$B563="",$C563=""),"",'OddsRatio_working_3-way'!H562)</f>
        <v>4.66523904735865</v>
      </c>
      <c r="L563" s="45">
        <f>IF(OR($A563="",$B563="",$C563=""),"",'OddsRatio_working_3-way'!I562)</f>
        <v>4.0613076134188724</v>
      </c>
      <c r="M563" s="46">
        <f>IF(OR($A563="",$B563="",$C563=""),"",'OddsRatio_working_3-way'!J562)</f>
        <v>1.8538340962596862</v>
      </c>
      <c r="N563" s="47">
        <f t="shared" si="131"/>
        <v>21.59489248930916</v>
      </c>
      <c r="O563" s="48">
        <f t="shared" si="132"/>
        <v>24.77383605372523</v>
      </c>
      <c r="P563" s="48">
        <f t="shared" si="133"/>
        <v>53.631271456965599</v>
      </c>
      <c r="Q563" t="s">
        <v>141</v>
      </c>
      <c r="R563" t="s">
        <v>98</v>
      </c>
      <c r="S563" s="38">
        <v>44216</v>
      </c>
      <c r="T563" s="50">
        <v>100</v>
      </c>
      <c r="U563" s="50">
        <f t="shared" si="134"/>
        <v>77.876106194690252</v>
      </c>
      <c r="V563" s="50">
        <f t="shared" si="135"/>
        <v>74.619289340101517</v>
      </c>
      <c r="W563" s="50">
        <f t="shared" si="136"/>
        <v>45.054945054945051</v>
      </c>
      <c r="X563" s="50">
        <f t="shared" si="137"/>
        <v>80.325765604953418</v>
      </c>
      <c r="Y563" s="50">
        <f t="shared" si="138"/>
        <v>77.068948750364669</v>
      </c>
      <c r="Z563" s="50">
        <f t="shared" si="139"/>
        <v>47.50460446520821</v>
      </c>
      <c r="AA563" s="50">
        <f t="shared" si="140"/>
        <v>-2.4496594102631661</v>
      </c>
      <c r="AB563" s="50">
        <f t="shared" si="141"/>
        <v>-2.4496594102631519</v>
      </c>
      <c r="AC563" s="50">
        <f t="shared" si="142"/>
        <v>-2.449659410263159</v>
      </c>
      <c r="AF563">
        <v>1.75</v>
      </c>
      <c r="AG563">
        <v>2.19</v>
      </c>
      <c r="AH563" s="57" t="s">
        <v>421</v>
      </c>
      <c r="AJ563" t="s">
        <v>310</v>
      </c>
    </row>
    <row r="564" spans="1:36" ht="15" x14ac:dyDescent="0.25">
      <c r="A564">
        <v>5.26</v>
      </c>
      <c r="B564">
        <v>3.81</v>
      </c>
      <c r="C564">
        <v>1.73</v>
      </c>
      <c r="D564" s="43">
        <f t="shared" si="143"/>
        <v>3.0615942123039419E-2</v>
      </c>
      <c r="E564" s="44">
        <f>IF(OR($A564="",$B564="",$C564=""),"",A564*'MPTO_working_3-way'!$I563)</f>
        <v>5.4210398555671873</v>
      </c>
      <c r="F564" s="45">
        <f>IF(OR($A564="",$B564="",$C564=""),"",B564*'MPTO_working_3-way'!$I563)</f>
        <v>3.9266467394887803</v>
      </c>
      <c r="G564" s="46">
        <f>IF(OR($A564="",$B564="",$C564=""),"",C564*'MPTO_working_3-way'!$I563)</f>
        <v>1.7829655798728581</v>
      </c>
      <c r="H564" s="44">
        <f>IF(OR($A564="",$B564="",$C564=""),"",'MPTO_working_3-way'!E563)</f>
        <v>5.5583732060996009</v>
      </c>
      <c r="I564" s="45">
        <f>IF(OR($A564="",$B564="",$C564=""),"",'MPTO_working_3-way'!F563)</f>
        <v>3.9641344529436728</v>
      </c>
      <c r="J564" s="46">
        <f>IF(OR($A564="",$B564="",$C564=""),"",'MPTO_working_3-way'!G563)</f>
        <v>1.7610924272055468</v>
      </c>
      <c r="K564" s="44">
        <f>IF(OR($A564="",$B564="",$C564=""),"",'OddsRatio_working_3-way'!H563)</f>
        <v>5.4878805686684409</v>
      </c>
      <c r="L564" s="45">
        <f>IF(OR($A564="",$B564="",$C564=""),"",'OddsRatio_working_3-way'!I563)</f>
        <v>3.9603155863751924</v>
      </c>
      <c r="M564" s="46">
        <f>IF(OR($A564="",$B564="",$C564=""),"",'OddsRatio_working_3-way'!J563)</f>
        <v>1.7690499566028079</v>
      </c>
      <c r="N564" s="47">
        <f t="shared" si="131"/>
        <v>18.446645415695308</v>
      </c>
      <c r="O564" s="48">
        <f t="shared" si="132"/>
        <v>25.467022279936302</v>
      </c>
      <c r="P564" s="48">
        <f t="shared" si="133"/>
        <v>56.086332304368391</v>
      </c>
      <c r="Q564" t="s">
        <v>304</v>
      </c>
      <c r="R564" t="s">
        <v>303</v>
      </c>
      <c r="S564" s="38">
        <v>44216</v>
      </c>
      <c r="T564" s="50">
        <v>100</v>
      </c>
      <c r="U564" s="50">
        <f t="shared" si="134"/>
        <v>80.98859315589354</v>
      </c>
      <c r="V564" s="50">
        <f t="shared" si="135"/>
        <v>73.753280839895012</v>
      </c>
      <c r="W564" s="50">
        <f t="shared" si="136"/>
        <v>42.196531791907518</v>
      </c>
      <c r="X564" s="50">
        <f t="shared" si="137"/>
        <v>84.05018736819747</v>
      </c>
      <c r="Y564" s="50">
        <f t="shared" si="138"/>
        <v>76.814875052198943</v>
      </c>
      <c r="Z564" s="50">
        <f t="shared" si="139"/>
        <v>45.258126004211455</v>
      </c>
      <c r="AA564" s="50">
        <f t="shared" si="140"/>
        <v>-3.0615942123039304</v>
      </c>
      <c r="AB564" s="50">
        <f t="shared" si="141"/>
        <v>-3.0615942123039304</v>
      </c>
      <c r="AC564" s="50">
        <f t="shared" si="142"/>
        <v>-3.0615942123039375</v>
      </c>
      <c r="AF564">
        <v>1.99</v>
      </c>
      <c r="AG564">
        <v>1.9</v>
      </c>
      <c r="AH564" s="57" t="s">
        <v>420</v>
      </c>
      <c r="AJ564" t="s">
        <v>314</v>
      </c>
    </row>
    <row r="565" spans="1:36" ht="15" x14ac:dyDescent="0.25">
      <c r="A565">
        <v>1.98</v>
      </c>
      <c r="B565">
        <v>3.25</v>
      </c>
      <c r="C565">
        <v>4.74</v>
      </c>
      <c r="D565" s="43">
        <f t="shared" si="143"/>
        <v>2.3713276877833867E-2</v>
      </c>
      <c r="E565" s="44">
        <f>IF(OR($A565="",$B565="",$C565=""),"",A565*'MPTO_working_3-way'!$I564)</f>
        <v>2.0269522882181112</v>
      </c>
      <c r="F565" s="45">
        <f>IF(OR($A565="",$B565="",$C565=""),"",B565*'MPTO_working_3-way'!$I564)</f>
        <v>3.32706814985296</v>
      </c>
      <c r="G565" s="46">
        <f>IF(OR($A565="",$B565="",$C565=""),"",C565*'MPTO_working_3-way'!$I564)</f>
        <v>4.8524009324009327</v>
      </c>
      <c r="H565" s="44">
        <f>IF(OR($A565="",$B565="",$C565=""),"",'MPTO_working_3-way'!E564)</f>
        <v>2.0114812152546508</v>
      </c>
      <c r="I565" s="45">
        <f>IF(OR($A565="",$B565="",$C565=""),"",'MPTO_working_3-way'!F564)</f>
        <v>3.3356918668868452</v>
      </c>
      <c r="J565" s="46">
        <f>IF(OR($A565="",$B565="",$C565=""),"",'MPTO_working_3-way'!G564)</f>
        <v>4.9245063691696673</v>
      </c>
      <c r="K565" s="44">
        <f>IF(OR($A565="",$B565="",$C565=""),"",'OddsRatio_working_3-way'!H564)</f>
        <v>2.0178298933347141</v>
      </c>
      <c r="L565" s="45">
        <f>IF(OR($A565="",$B565="",$C565=""),"",'OddsRatio_working_3-way'!I564)</f>
        <v>3.3368543469419456</v>
      </c>
      <c r="M565" s="46">
        <f>IF(OR($A565="",$B565="",$C565=""),"",'OddsRatio_working_3-way'!J564)</f>
        <v>4.8843712255835019</v>
      </c>
      <c r="N565" s="47">
        <f t="shared" si="131"/>
        <v>49.335152376926324</v>
      </c>
      <c r="O565" s="48">
        <f t="shared" si="132"/>
        <v>30.056492832712038</v>
      </c>
      <c r="P565" s="48">
        <f t="shared" si="133"/>
        <v>20.608354790361631</v>
      </c>
      <c r="Q565" t="s">
        <v>112</v>
      </c>
      <c r="R565" t="s">
        <v>120</v>
      </c>
      <c r="S565" s="38">
        <v>44216</v>
      </c>
      <c r="T565" s="50">
        <v>100</v>
      </c>
      <c r="U565" s="50">
        <f t="shared" si="134"/>
        <v>49.494949494949495</v>
      </c>
      <c r="V565" s="50">
        <f t="shared" si="135"/>
        <v>69.230769230769241</v>
      </c>
      <c r="W565" s="50">
        <f t="shared" si="136"/>
        <v>78.902953586497887</v>
      </c>
      <c r="X565" s="50">
        <f t="shared" si="137"/>
        <v>51.86627718273288</v>
      </c>
      <c r="Y565" s="50">
        <f t="shared" si="138"/>
        <v>71.602096918552618</v>
      </c>
      <c r="Z565" s="50">
        <f t="shared" si="139"/>
        <v>81.274281274281279</v>
      </c>
      <c r="AA565" s="50">
        <f t="shared" si="140"/>
        <v>-2.3713276877833849</v>
      </c>
      <c r="AB565" s="50">
        <f t="shared" si="141"/>
        <v>-2.3713276877833778</v>
      </c>
      <c r="AC565" s="50">
        <f t="shared" si="142"/>
        <v>-2.371327687783392</v>
      </c>
      <c r="AF565">
        <v>2.93</v>
      </c>
      <c r="AG565">
        <v>1.44</v>
      </c>
      <c r="AH565" s="57" t="s">
        <v>427</v>
      </c>
      <c r="AJ565" t="s">
        <v>315</v>
      </c>
    </row>
    <row r="566" spans="1:36" ht="15" x14ac:dyDescent="0.25">
      <c r="A566">
        <v>2.2000000000000002</v>
      </c>
      <c r="B566">
        <v>3.56</v>
      </c>
      <c r="C566">
        <v>3.49</v>
      </c>
      <c r="D566" s="43">
        <f t="shared" si="143"/>
        <v>2.197728223934714E-2</v>
      </c>
      <c r="E566" s="44">
        <f>IF(OR($A566="",$B566="",$C566=""),"",A566*'MPTO_working_3-way'!$I565)</f>
        <v>2.2483500209265639</v>
      </c>
      <c r="F566" s="45">
        <f>IF(OR($A566="",$B566="",$C566=""),"",B566*'MPTO_working_3-way'!$I565)</f>
        <v>3.6382391247720758</v>
      </c>
      <c r="G566" s="46">
        <f>IF(OR($A566="",$B566="",$C566=""),"",C566*'MPTO_working_3-way'!$I565)</f>
        <v>3.5667007150153216</v>
      </c>
      <c r="H566" s="44">
        <f>IF(OR($A566="",$B566="",$C566=""),"",'MPTO_working_3-way'!E565)</f>
        <v>2.2360374864203347</v>
      </c>
      <c r="I566" s="45">
        <f>IF(OR($A566="",$B566="",$C566=""),"",'MPTO_working_3-way'!F565)</f>
        <v>3.6553299383772675</v>
      </c>
      <c r="J566" s="46">
        <f>IF(OR($A566="",$B566="",$C566=""),"",'MPTO_working_3-way'!G565)</f>
        <v>3.5815696510372441</v>
      </c>
      <c r="K566" s="44">
        <f>IF(OR($A566="",$B566="",$C566=""),"",'OddsRatio_working_3-way'!H565)</f>
        <v>2.24120442688247</v>
      </c>
      <c r="L566" s="45">
        <f>IF(OR($A566="",$B566="",$C566=""),"",'OddsRatio_working_3-way'!I565)</f>
        <v>3.6479027773492696</v>
      </c>
      <c r="M566" s="46">
        <f>IF(OR($A566="",$B566="",$C566=""),"",'OddsRatio_working_3-way'!J565)</f>
        <v>3.5754991857811249</v>
      </c>
      <c r="N566" s="47">
        <f t="shared" si="131"/>
        <v>44.477060541840885</v>
      </c>
      <c r="O566" s="48">
        <f t="shared" si="132"/>
        <v>27.48582393035111</v>
      </c>
      <c r="P566" s="48">
        <f t="shared" si="133"/>
        <v>28.037115527808009</v>
      </c>
      <c r="Q566" t="s">
        <v>110</v>
      </c>
      <c r="R566" t="s">
        <v>56</v>
      </c>
      <c r="S566" s="38">
        <v>44216</v>
      </c>
      <c r="T566" s="50">
        <v>100</v>
      </c>
      <c r="U566" s="50">
        <f t="shared" si="134"/>
        <v>54.545454545454554</v>
      </c>
      <c r="V566" s="50">
        <f t="shared" si="135"/>
        <v>71.910112359550567</v>
      </c>
      <c r="W566" s="50">
        <f t="shared" si="136"/>
        <v>71.346704871060169</v>
      </c>
      <c r="X566" s="50">
        <f t="shared" si="137"/>
        <v>56.743182769389264</v>
      </c>
      <c r="Y566" s="50">
        <f t="shared" si="138"/>
        <v>74.10784058348527</v>
      </c>
      <c r="Z566" s="50">
        <f t="shared" si="139"/>
        <v>73.544433094994901</v>
      </c>
      <c r="AA566" s="50">
        <f t="shared" si="140"/>
        <v>-2.1977282239347105</v>
      </c>
      <c r="AB566" s="50">
        <f t="shared" si="141"/>
        <v>-2.1977282239347034</v>
      </c>
      <c r="AC566" s="50">
        <f t="shared" si="142"/>
        <v>-2.1977282239347318</v>
      </c>
      <c r="AF566">
        <v>1.96</v>
      </c>
      <c r="AG566">
        <v>1.94</v>
      </c>
      <c r="AH566" s="57" t="s">
        <v>429</v>
      </c>
      <c r="AJ566" t="s">
        <v>315</v>
      </c>
    </row>
    <row r="567" spans="1:36" ht="15" x14ac:dyDescent="0.25">
      <c r="A567">
        <v>1.55</v>
      </c>
      <c r="B567">
        <v>4.03</v>
      </c>
      <c r="C567">
        <v>7.63</v>
      </c>
      <c r="D567" s="43">
        <f t="shared" si="143"/>
        <v>2.4361847090464961E-2</v>
      </c>
      <c r="E567" s="44">
        <f>IF(OR($A567="",$B567="",$C567=""),"",A567*'MPTO_working_3-way'!$I566)</f>
        <v>1.5877608629902207</v>
      </c>
      <c r="F567" s="45">
        <f>IF(OR($A567="",$B567="",$C567=""),"",B567*'MPTO_working_3-way'!$I566)</f>
        <v>4.128178243774574</v>
      </c>
      <c r="G567" s="46">
        <f>IF(OR($A567="",$B567="",$C567=""),"",C567*'MPTO_working_3-way'!$I566)</f>
        <v>7.8158808933002479</v>
      </c>
      <c r="H567" s="44">
        <f>IF(OR($A567="",$B567="",$C567=""),"",'MPTO_working_3-way'!E566)</f>
        <v>1.5697584782752971</v>
      </c>
      <c r="I567" s="45">
        <f>IF(OR($A567="",$B567="",$C567=""),"",'MPTO_working_3-way'!F566)</f>
        <v>4.1663482514260934</v>
      </c>
      <c r="J567" s="46">
        <f>IF(OR($A567="",$B567="",$C567=""),"",'MPTO_working_3-way'!G566)</f>
        <v>8.1339840753379349</v>
      </c>
      <c r="K567" s="44">
        <f>IF(OR($A567="",$B567="",$C567=""),"",'OddsRatio_working_3-way'!H566)</f>
        <v>1.5760333381106617</v>
      </c>
      <c r="L567" s="45">
        <f>IF(OR($A567="",$B567="",$C567=""),"",'OddsRatio_working_3-way'!I566)</f>
        <v>4.1734200263187358</v>
      </c>
      <c r="M567" s="46">
        <f>IF(OR($A567="",$B567="",$C567=""),"",'OddsRatio_working_3-way'!J566)</f>
        <v>7.9438200575885203</v>
      </c>
      <c r="N567" s="47">
        <f t="shared" si="131"/>
        <v>62.981776620737826</v>
      </c>
      <c r="O567" s="48">
        <f t="shared" si="132"/>
        <v>24.223760238745317</v>
      </c>
      <c r="P567" s="48">
        <f t="shared" si="133"/>
        <v>12.794463140516859</v>
      </c>
      <c r="Q567" t="s">
        <v>113</v>
      </c>
      <c r="R567" t="s">
        <v>177</v>
      </c>
      <c r="S567" s="38">
        <v>44216</v>
      </c>
      <c r="T567" s="50">
        <v>100</v>
      </c>
      <c r="U567" s="50">
        <f t="shared" si="134"/>
        <v>35.483870967741936</v>
      </c>
      <c r="V567" s="50">
        <f t="shared" si="135"/>
        <v>75.186104218362274</v>
      </c>
      <c r="W567" s="50">
        <f t="shared" si="136"/>
        <v>86.893840104849275</v>
      </c>
      <c r="X567" s="50">
        <f t="shared" si="137"/>
        <v>37.920055676788436</v>
      </c>
      <c r="Y567" s="50">
        <f t="shared" si="138"/>
        <v>77.622288927408789</v>
      </c>
      <c r="Z567" s="50">
        <f t="shared" si="139"/>
        <v>89.330024813895776</v>
      </c>
      <c r="AA567" s="50">
        <f t="shared" si="140"/>
        <v>-2.4361847090465005</v>
      </c>
      <c r="AB567" s="50">
        <f t="shared" si="141"/>
        <v>-2.4361847090465147</v>
      </c>
      <c r="AC567" s="50">
        <f t="shared" si="142"/>
        <v>-2.4361847090465005</v>
      </c>
      <c r="AF567">
        <v>1.88</v>
      </c>
      <c r="AG567">
        <v>2.02</v>
      </c>
      <c r="AH567" s="57" t="s">
        <v>420</v>
      </c>
      <c r="AJ567" t="s">
        <v>315</v>
      </c>
    </row>
    <row r="568" spans="1:36" ht="15" x14ac:dyDescent="0.25">
      <c r="A568">
        <v>2.1800000000000002</v>
      </c>
      <c r="B568">
        <v>3.23</v>
      </c>
      <c r="C568">
        <v>3.69</v>
      </c>
      <c r="D568" s="43">
        <f t="shared" si="143"/>
        <v>3.931582957718982E-2</v>
      </c>
      <c r="E568" s="44">
        <f>IF(OR($A568="",$B568="",$C568=""),"",A568*'MPTO_working_3-way'!$I567)</f>
        <v>2.2657085084782738</v>
      </c>
      <c r="F568" s="45">
        <f>IF(OR($A568="",$B568="",$C568=""),"",B568*'MPTO_working_3-way'!$I567)</f>
        <v>3.356990129534323</v>
      </c>
      <c r="G568" s="46">
        <f>IF(OR($A568="",$B568="",$C568=""),"",C568*'MPTO_working_3-way'!$I567)</f>
        <v>3.8350754111398304</v>
      </c>
      <c r="H568" s="44">
        <f>IF(OR($A568="",$B568="",$C568=""),"",'MPTO_working_3-way'!E567)</f>
        <v>2.2441131983626916</v>
      </c>
      <c r="I568" s="45">
        <f>IF(OR($A568="",$B568="",$C568=""),"",'MPTO_working_3-way'!F567)</f>
        <v>3.3727694776173456</v>
      </c>
      <c r="J568" s="46">
        <f>IF(OR($A568="",$B568="",$C568=""),"",'MPTO_working_3-way'!G567)</f>
        <v>3.8775104754762384</v>
      </c>
      <c r="K568" s="44">
        <f>IF(OR($A568="",$B568="",$C568=""),"",'OddsRatio_working_3-way'!H567)</f>
        <v>2.2531483293951422</v>
      </c>
      <c r="L568" s="45">
        <f>IF(OR($A568="",$B568="",$C568=""),"",'OddsRatio_working_3-way'!I567)</f>
        <v>3.3682379445348869</v>
      </c>
      <c r="M568" s="46">
        <f>IF(OR($A568="",$B568="",$C568=""),"",'OddsRatio_working_3-way'!J567)</f>
        <v>3.8567533949770603</v>
      </c>
      <c r="N568" s="47">
        <f t="shared" si="131"/>
        <v>44.136304218217099</v>
      </c>
      <c r="O568" s="48">
        <f t="shared" si="132"/>
        <v>29.788589224679029</v>
      </c>
      <c r="P568" s="48">
        <f t="shared" si="133"/>
        <v>26.075106557103865</v>
      </c>
      <c r="Q568" t="s">
        <v>273</v>
      </c>
      <c r="R568" t="s">
        <v>125</v>
      </c>
      <c r="S568" s="38">
        <v>44216</v>
      </c>
      <c r="T568" s="50">
        <v>100</v>
      </c>
      <c r="U568" s="50">
        <f t="shared" si="134"/>
        <v>54.128440366972484</v>
      </c>
      <c r="V568" s="50">
        <f t="shared" si="135"/>
        <v>69.040247678018574</v>
      </c>
      <c r="W568" s="50">
        <f t="shared" si="136"/>
        <v>72.899728997289984</v>
      </c>
      <c r="X568" s="50">
        <f t="shared" si="137"/>
        <v>58.060023324691457</v>
      </c>
      <c r="Y568" s="50">
        <f t="shared" si="138"/>
        <v>72.971830635737561</v>
      </c>
      <c r="Z568" s="50">
        <f t="shared" si="139"/>
        <v>76.831311955008943</v>
      </c>
      <c r="AA568" s="50">
        <f t="shared" si="140"/>
        <v>-3.9315829577189731</v>
      </c>
      <c r="AB568" s="50">
        <f t="shared" si="141"/>
        <v>-3.9315829577189874</v>
      </c>
      <c r="AC568" s="50">
        <f t="shared" si="142"/>
        <v>-3.9315829577189589</v>
      </c>
      <c r="AF568">
        <v>1.89</v>
      </c>
      <c r="AG568">
        <v>1.96</v>
      </c>
      <c r="AH568" s="57" t="s">
        <v>428</v>
      </c>
      <c r="AJ568" t="s">
        <v>316</v>
      </c>
    </row>
    <row r="569" spans="1:36" ht="15" x14ac:dyDescent="0.25">
      <c r="A569">
        <v>3.01</v>
      </c>
      <c r="B569">
        <v>3.37</v>
      </c>
      <c r="C569">
        <v>2.44</v>
      </c>
      <c r="D569" s="43">
        <f t="shared" si="143"/>
        <v>3.8797884239543334E-2</v>
      </c>
      <c r="E569" s="44">
        <f>IF(OR($A569="",$B569="",$C569=""),"",A569*'MPTO_working_3-way'!$I568)</f>
        <v>3.1267816315610251</v>
      </c>
      <c r="F569" s="45">
        <f>IF(OR($A569="",$B569="",$C569=""),"",B569*'MPTO_working_3-way'!$I568)</f>
        <v>3.5007488698872611</v>
      </c>
      <c r="G569" s="46">
        <f>IF(OR($A569="",$B569="",$C569=""),"",C569*'MPTO_working_3-way'!$I568)</f>
        <v>2.5346668375444859</v>
      </c>
      <c r="H569" s="44">
        <f>IF(OR($A569="",$B569="",$C569=""),"",'MPTO_working_3-way'!E568)</f>
        <v>3.1319167839822692</v>
      </c>
      <c r="I569" s="45">
        <f>IF(OR($A569="",$B569="",$C569=""),"",'MPTO_working_3-way'!F568)</f>
        <v>3.5235674890551514</v>
      </c>
      <c r="J569" s="46">
        <f>IF(OR($A569="",$B569="",$C569=""),"",'MPTO_working_3-way'!G568)</f>
        <v>2.5195045079832847</v>
      </c>
      <c r="K569" s="44">
        <f>IF(OR($A569="",$B569="",$C569=""),"",'OddsRatio_working_3-way'!H568)</f>
        <v>3.1305017400103123</v>
      </c>
      <c r="L569" s="45">
        <f>IF(OR($A569="",$B569="",$C569=""),"",'OddsRatio_working_3-way'!I568)</f>
        <v>3.5120841412061909</v>
      </c>
      <c r="M569" s="46">
        <f>IF(OR($A569="",$B569="",$C569=""),"",'OddsRatio_working_3-way'!J568)</f>
        <v>2.5263296047835082</v>
      </c>
      <c r="N569" s="47">
        <f t="shared" si="131"/>
        <v>31.981766488143165</v>
      </c>
      <c r="O569" s="48">
        <f t="shared" si="132"/>
        <v>28.565316655581874</v>
      </c>
      <c r="P569" s="48">
        <f t="shared" si="133"/>
        <v>39.45291685627496</v>
      </c>
      <c r="Q569" t="s">
        <v>164</v>
      </c>
      <c r="R569" t="s">
        <v>168</v>
      </c>
      <c r="S569" s="38">
        <v>44216</v>
      </c>
      <c r="T569" s="50">
        <v>100</v>
      </c>
      <c r="U569" s="50">
        <f t="shared" si="134"/>
        <v>66.777408637873762</v>
      </c>
      <c r="V569" s="50">
        <f t="shared" si="135"/>
        <v>70.326409495548958</v>
      </c>
      <c r="W569" s="50">
        <f t="shared" si="136"/>
        <v>59.016393442622956</v>
      </c>
      <c r="X569" s="50">
        <f t="shared" si="137"/>
        <v>70.657197061828086</v>
      </c>
      <c r="Y569" s="50">
        <f t="shared" si="138"/>
        <v>74.206197919503296</v>
      </c>
      <c r="Z569" s="50">
        <f t="shared" si="139"/>
        <v>62.89618186657728</v>
      </c>
      <c r="AA569" s="50">
        <f t="shared" si="140"/>
        <v>-3.8797884239543237</v>
      </c>
      <c r="AB569" s="50">
        <f t="shared" si="141"/>
        <v>-3.8797884239543379</v>
      </c>
      <c r="AC569" s="50">
        <f t="shared" si="142"/>
        <v>-3.8797884239543237</v>
      </c>
      <c r="AF569">
        <v>1.87</v>
      </c>
      <c r="AG569">
        <v>1.98</v>
      </c>
      <c r="AH569" s="57" t="s">
        <v>424</v>
      </c>
      <c r="AJ569" t="s">
        <v>316</v>
      </c>
    </row>
    <row r="570" spans="1:36" ht="15" x14ac:dyDescent="0.25">
      <c r="A570">
        <v>1.33</v>
      </c>
      <c r="B570">
        <v>5.51</v>
      </c>
      <c r="C570">
        <v>8.86</v>
      </c>
      <c r="D570" s="43">
        <f t="shared" si="143"/>
        <v>4.6234719670664282E-2</v>
      </c>
      <c r="E570" s="44">
        <f>IF(OR($A570="",$B570="",$C570=""),"",A570*'MPTO_working_3-way'!$I569)</f>
        <v>1.3914921771619835</v>
      </c>
      <c r="F570" s="45">
        <f>IF(OR($A570="",$B570="",$C570=""),"",B570*'MPTO_working_3-way'!$I569)</f>
        <v>5.7647533053853603</v>
      </c>
      <c r="G570" s="46">
        <f>IF(OR($A570="",$B570="",$C570=""),"",C570*'MPTO_working_3-way'!$I569)</f>
        <v>9.2696396162820847</v>
      </c>
      <c r="H570" s="44">
        <f>IF(OR($A570="",$B570="",$C570=""),"",'MPTO_working_3-way'!E569)</f>
        <v>1.3578320156202446</v>
      </c>
      <c r="I570" s="45">
        <f>IF(OR($A570="",$B570="",$C570=""),"",'MPTO_working_3-way'!F569)</f>
        <v>6.0213167845450686</v>
      </c>
      <c r="J570" s="46">
        <f>IF(OR($A570="",$B570="",$C570=""),"",'MPTO_working_3-way'!G569)</f>
        <v>10.261120486196608</v>
      </c>
      <c r="K570" s="44">
        <f>IF(OR($A570="",$B570="",$C570=""),"",'OddsRatio_working_3-way'!H569)</f>
        <v>1.3673589479696864</v>
      </c>
      <c r="L570" s="45">
        <f>IF(OR($A570="",$B570="",$C570=""),"",'OddsRatio_working_3-way'!I569)</f>
        <v>6.0205722889190447</v>
      </c>
      <c r="M570" s="46">
        <f>IF(OR($A570="",$B570="",$C570=""),"",'OddsRatio_working_3-way'!J569)</f>
        <v>9.7498222152779785</v>
      </c>
      <c r="N570" s="47">
        <f t="shared" ref="N570:N580" si="144">(1/E570)* 100</f>
        <v>71.865298016949623</v>
      </c>
      <c r="O570" s="48">
        <f t="shared" ref="O570:O580" si="145">(1/F570)* 100</f>
        <v>17.346796073056801</v>
      </c>
      <c r="P570" s="48">
        <f t="shared" ref="P570:P580" si="146">(1/G570)* 100</f>
        <v>10.787905909993567</v>
      </c>
      <c r="Q570" t="s">
        <v>129</v>
      </c>
      <c r="R570" t="s">
        <v>67</v>
      </c>
      <c r="S570" s="38">
        <v>44216</v>
      </c>
      <c r="T570" s="50">
        <v>100</v>
      </c>
      <c r="U570" s="50">
        <f t="shared" ref="U570:U580" si="147">(1/A570)*((T570*A570)-T570)</f>
        <v>24.81203007518797</v>
      </c>
      <c r="V570" s="50">
        <f t="shared" ref="V570:V580" si="148">(1/B570)*((T570*B570)-T570)</f>
        <v>81.851179673321241</v>
      </c>
      <c r="W570" s="50">
        <f t="shared" ref="W570:W580" si="149">(1/C570)*((T570*C570)-T570)</f>
        <v>88.713318284424389</v>
      </c>
      <c r="X570" s="50">
        <f t="shared" ref="X570:X580" si="150">((1/B570)+(1/C570))*T570</f>
        <v>29.435502042254392</v>
      </c>
      <c r="Y570" s="50">
        <f t="shared" ref="Y570:Y580" si="151">((1/A570)+(1/C570))*T570</f>
        <v>86.474651640387648</v>
      </c>
      <c r="Z570" s="50">
        <f t="shared" ref="Z570:Z580" si="152">((1/A570)+(1/B570))*T570</f>
        <v>93.336790251490797</v>
      </c>
      <c r="AA570" s="50">
        <f t="shared" ref="AA570:AA580" si="153">U570-X570</f>
        <v>-4.6234719670664219</v>
      </c>
      <c r="AB570" s="50">
        <f t="shared" ref="AB570:AB580" si="154">V570-Y570</f>
        <v>-4.6234719670664077</v>
      </c>
      <c r="AC570" s="50">
        <f t="shared" ref="AC570:AC580" si="155">W570-Z570</f>
        <v>-4.6234719670664077</v>
      </c>
      <c r="AF570">
        <v>1.58</v>
      </c>
      <c r="AG570">
        <v>2.4300000000000002</v>
      </c>
      <c r="AH570" s="57" t="s">
        <v>510</v>
      </c>
      <c r="AJ570" t="s">
        <v>316</v>
      </c>
    </row>
    <row r="571" spans="1:36" ht="15" x14ac:dyDescent="0.25">
      <c r="A571">
        <v>2.27</v>
      </c>
      <c r="B571">
        <v>3.93</v>
      </c>
      <c r="C571">
        <v>2.9</v>
      </c>
      <c r="D571" s="43">
        <f t="shared" si="143"/>
        <v>3.9809146776781379E-2</v>
      </c>
      <c r="E571" s="44">
        <f>IF(OR($A571="",$B571="",$C571=""),"",A571*'MPTO_working_3-way'!$I570)</f>
        <v>2.3603667631832939</v>
      </c>
      <c r="F571" s="45">
        <f>IF(OR($A571="",$B571="",$C571=""),"",B571*'MPTO_working_3-way'!$I570)</f>
        <v>4.0864499468327509</v>
      </c>
      <c r="G571" s="46">
        <f>IF(OR($A571="",$B571="",$C571=""),"",C571*'MPTO_working_3-way'!$I570)</f>
        <v>3.0154465256526657</v>
      </c>
      <c r="H571" s="44">
        <f>IF(OR($A571="",$B571="",$C571=""),"",'MPTO_working_3-way'!E570)</f>
        <v>2.340501171704549</v>
      </c>
      <c r="I571" s="45">
        <f>IF(OR($A571="",$B571="",$C571=""),"",'MPTO_working_3-way'!F570)</f>
        <v>4.1462255910944386</v>
      </c>
      <c r="J571" s="46">
        <f>IF(OR($A571="",$B571="",$C571=""),"",'MPTO_working_3-way'!G570)</f>
        <v>3.0160647314636737</v>
      </c>
      <c r="K571" s="44">
        <f>IF(OR($A571="",$B571="",$C571=""),"",'OddsRatio_working_3-way'!H570)</f>
        <v>2.349441854196368</v>
      </c>
      <c r="L571" s="45">
        <f>IF(OR($A571="",$B571="",$C571=""),"",'OddsRatio_working_3-way'!I570)</f>
        <v>4.1132792384215406</v>
      </c>
      <c r="M571" s="46">
        <f>IF(OR($A571="",$B571="",$C571=""),"",'OddsRatio_working_3-way'!J570)</f>
        <v>3.018850018089053</v>
      </c>
      <c r="N571" s="47">
        <f t="shared" si="144"/>
        <v>42.366297288958442</v>
      </c>
      <c r="O571" s="48">
        <f t="shared" si="145"/>
        <v>24.471118281408568</v>
      </c>
      <c r="P571" s="48">
        <f t="shared" si="146"/>
        <v>33.162584429632993</v>
      </c>
      <c r="Q571" t="s">
        <v>327</v>
      </c>
      <c r="R571" t="s">
        <v>380</v>
      </c>
      <c r="S571" s="38">
        <v>44217</v>
      </c>
      <c r="T571" s="50">
        <v>100</v>
      </c>
      <c r="U571" s="50">
        <f t="shared" si="147"/>
        <v>55.947136563876647</v>
      </c>
      <c r="V571" s="50">
        <f t="shared" si="148"/>
        <v>74.554707379134854</v>
      </c>
      <c r="W571" s="50">
        <f t="shared" si="149"/>
        <v>65.517241379310349</v>
      </c>
      <c r="X571" s="50">
        <f t="shared" si="150"/>
        <v>59.928051241554805</v>
      </c>
      <c r="Y571" s="50">
        <f t="shared" si="151"/>
        <v>78.535622056812997</v>
      </c>
      <c r="Z571" s="50">
        <f t="shared" si="152"/>
        <v>69.498156056988478</v>
      </c>
      <c r="AA571" s="50">
        <f t="shared" si="153"/>
        <v>-3.9809146776781574</v>
      </c>
      <c r="AB571" s="50">
        <f t="shared" si="154"/>
        <v>-3.9809146776781432</v>
      </c>
      <c r="AC571" s="50">
        <f t="shared" si="155"/>
        <v>-3.980914677678129</v>
      </c>
      <c r="AF571">
        <v>1.63</v>
      </c>
      <c r="AG571">
        <v>2.33</v>
      </c>
      <c r="AH571" s="57" t="s">
        <v>418</v>
      </c>
      <c r="AJ571" t="s">
        <v>413</v>
      </c>
    </row>
    <row r="572" spans="1:36" ht="15" x14ac:dyDescent="0.25">
      <c r="A572">
        <v>2.19</v>
      </c>
      <c r="B572">
        <v>3.68</v>
      </c>
      <c r="C572">
        <v>3.21</v>
      </c>
      <c r="D572" s="43">
        <f t="shared" si="143"/>
        <v>3.9886614751771576E-2</v>
      </c>
      <c r="E572" s="44">
        <f>IF(OR($A572="",$B572="",$C572=""),"",A572*'MPTO_working_3-way'!$I571)</f>
        <v>2.2773516863063796</v>
      </c>
      <c r="F572" s="45">
        <f>IF(OR($A572="",$B572="",$C572=""),"",B572*'MPTO_working_3-way'!$I571)</f>
        <v>3.8267827422865195</v>
      </c>
      <c r="G572" s="46">
        <f>IF(OR($A572="",$B572="",$C572=""),"",C572*'MPTO_working_3-way'!$I571)</f>
        <v>3.3380360333531867</v>
      </c>
      <c r="H572" s="44">
        <f>IF(OR($A572="",$B572="",$C572=""),"",'MPTO_working_3-way'!E571)</f>
        <v>2.2556791251149639</v>
      </c>
      <c r="I572" s="45">
        <f>IF(OR($A572="",$B572="",$C572=""),"",'MPTO_working_3-way'!F571)</f>
        <v>3.8693162850302074</v>
      </c>
      <c r="J572" s="46">
        <f>IF(OR($A572="",$B572="",$C572=""),"",'MPTO_working_3-way'!G571)</f>
        <v>3.3531061363710597</v>
      </c>
      <c r="K572" s="44">
        <f>IF(OR($A572="",$B572="",$C572=""),"",'OddsRatio_working_3-way'!H571)</f>
        <v>2.2647779964210661</v>
      </c>
      <c r="L572" s="45">
        <f>IF(OR($A572="",$B572="",$C572=""),"",'OddsRatio_working_3-way'!I571)</f>
        <v>3.8484075885785365</v>
      </c>
      <c r="M572" s="46">
        <f>IF(OR($A572="",$B572="",$C572=""),"",'OddsRatio_working_3-way'!J571)</f>
        <v>3.3488734219248379</v>
      </c>
      <c r="N572" s="47">
        <f t="shared" si="144"/>
        <v>43.910653150892685</v>
      </c>
      <c r="O572" s="48">
        <f t="shared" si="145"/>
        <v>26.131611521862762</v>
      </c>
      <c r="P572" s="48">
        <f t="shared" si="146"/>
        <v>29.957735327244546</v>
      </c>
      <c r="Q572" t="s">
        <v>332</v>
      </c>
      <c r="R572" t="s">
        <v>379</v>
      </c>
      <c r="S572" s="38">
        <v>44217</v>
      </c>
      <c r="T572" s="50">
        <v>100</v>
      </c>
      <c r="U572" s="50">
        <f t="shared" si="147"/>
        <v>54.337899543379002</v>
      </c>
      <c r="V572" s="50">
        <f t="shared" si="148"/>
        <v>72.826086956521735</v>
      </c>
      <c r="W572" s="50">
        <f t="shared" si="149"/>
        <v>68.847352024922117</v>
      </c>
      <c r="X572" s="50">
        <f t="shared" si="150"/>
        <v>58.326561018556134</v>
      </c>
      <c r="Y572" s="50">
        <f t="shared" si="151"/>
        <v>76.814748431698888</v>
      </c>
      <c r="Z572" s="50">
        <f t="shared" si="152"/>
        <v>72.83601350009927</v>
      </c>
      <c r="AA572" s="50">
        <f t="shared" si="153"/>
        <v>-3.9886614751771319</v>
      </c>
      <c r="AB572" s="50">
        <f t="shared" si="154"/>
        <v>-3.9886614751771532</v>
      </c>
      <c r="AC572" s="50">
        <f t="shared" si="155"/>
        <v>-3.9886614751771532</v>
      </c>
      <c r="AF572">
        <v>1.58</v>
      </c>
      <c r="AG572">
        <v>2.44</v>
      </c>
      <c r="AH572" s="57" t="s">
        <v>421</v>
      </c>
      <c r="AJ572" t="s">
        <v>413</v>
      </c>
    </row>
    <row r="573" spans="1:36" s="50" customFormat="1" ht="15" x14ac:dyDescent="0.25">
      <c r="A573">
        <v>1.21</v>
      </c>
      <c r="B573">
        <v>7.24</v>
      </c>
      <c r="C573">
        <v>15.81</v>
      </c>
      <c r="D573" s="43">
        <f t="shared" si="143"/>
        <v>2.7818934847432253E-2</v>
      </c>
      <c r="E573" s="44">
        <f>IF(OR($A573="",$B573="",$C573=""),"",A573*'MPTO_working_3-way'!$I572)</f>
        <v>1.2436609111653929</v>
      </c>
      <c r="F573" s="45">
        <f>IF(OR($A573="",$B573="",$C573=""),"",B573*'MPTO_working_3-way'!$I572)</f>
        <v>7.4414090882954094</v>
      </c>
      <c r="G573" s="46">
        <f>IF(OR($A573="",$B573="",$C573=""),"",C573*'MPTO_working_3-way'!$I572)</f>
        <v>16.249817359937904</v>
      </c>
      <c r="H573" s="44">
        <f>IF(OR($A573="",$B573="",$C573=""),"",'MPTO_working_3-way'!E572)</f>
        <v>1.2237306293348031</v>
      </c>
      <c r="I573" s="45">
        <f>IF(OR($A573="",$B573="",$C573=""),"",'MPTO_working_3-way'!F572)</f>
        <v>7.7610485723940945</v>
      </c>
      <c r="J573" s="46">
        <f>IF(OR($A573="",$B573="",$C573=""),"",'MPTO_working_3-way'!G572)</f>
        <v>18.526022033666163</v>
      </c>
      <c r="K573" s="44">
        <f>IF(OR($A573="",$B573="",$C573=""),"",'OddsRatio_working_3-way'!H572)</f>
        <v>1.2290783673473242</v>
      </c>
      <c r="L573" s="45">
        <f>IF(OR($A573="",$B573="",$C573=""),"",'OddsRatio_working_3-way'!I572)</f>
        <v>7.8069000583204877</v>
      </c>
      <c r="M573" s="46">
        <f>IF(OR($A573="",$B573="",$C573=""),"",'OddsRatio_working_3-way'!J572)</f>
        <v>17.155479144827954</v>
      </c>
      <c r="N573" s="47">
        <f t="shared" si="144"/>
        <v>80.407769595567132</v>
      </c>
      <c r="O573" s="48">
        <f t="shared" si="145"/>
        <v>13.438315084342021</v>
      </c>
      <c r="P573" s="48">
        <f t="shared" si="146"/>
        <v>6.1539153200908432</v>
      </c>
      <c r="Q573" t="s">
        <v>75</v>
      </c>
      <c r="R573" t="s">
        <v>73</v>
      </c>
      <c r="S573" s="38">
        <v>44217</v>
      </c>
      <c r="T573" s="50">
        <v>100</v>
      </c>
      <c r="U573" s="50">
        <f t="shared" si="147"/>
        <v>17.355371900826448</v>
      </c>
      <c r="V573" s="50">
        <f t="shared" si="148"/>
        <v>86.187845303867405</v>
      </c>
      <c r="W573" s="50">
        <f t="shared" si="149"/>
        <v>93.674889310562932</v>
      </c>
      <c r="X573" s="50">
        <f t="shared" si="150"/>
        <v>20.137265385569663</v>
      </c>
      <c r="Y573" s="50">
        <f t="shared" si="151"/>
        <v>88.969738788610613</v>
      </c>
      <c r="Z573" s="50">
        <f t="shared" si="152"/>
        <v>96.456782795306154</v>
      </c>
      <c r="AA573" s="50">
        <f t="shared" si="153"/>
        <v>-2.7818934847432146</v>
      </c>
      <c r="AB573" s="50">
        <f t="shared" si="154"/>
        <v>-2.7818934847432075</v>
      </c>
      <c r="AC573" s="50">
        <f t="shared" si="155"/>
        <v>-2.7818934847432217</v>
      </c>
      <c r="AD573" s="51"/>
      <c r="AE573" s="51"/>
      <c r="AF573">
        <v>1.53</v>
      </c>
      <c r="AG573">
        <v>2.64</v>
      </c>
      <c r="AH573" s="57" t="s">
        <v>431</v>
      </c>
      <c r="AI573" s="51"/>
      <c r="AJ573" t="s">
        <v>443</v>
      </c>
    </row>
    <row r="574" spans="1:36" ht="15" x14ac:dyDescent="0.25">
      <c r="A574">
        <v>1.67</v>
      </c>
      <c r="B574">
        <v>4.05</v>
      </c>
      <c r="C574">
        <v>5.39</v>
      </c>
      <c r="D574" s="43">
        <f t="shared" si="143"/>
        <v>3.1244732413822973E-2</v>
      </c>
      <c r="E574" s="44">
        <f>IF(OR($A574="",$B574="",$C574=""),"",A574*'MPTO_working_3-way'!$I573)</f>
        <v>1.7221787031310842</v>
      </c>
      <c r="F574" s="45">
        <f>IF(OR($A574="",$B574="",$C574=""),"",B574*'MPTO_working_3-way'!$I573)</f>
        <v>4.1765411662759826</v>
      </c>
      <c r="G574" s="46">
        <f>IF(OR($A574="",$B574="",$C574=""),"",C574*'MPTO_working_3-way'!$I573)</f>
        <v>5.5584091077105056</v>
      </c>
      <c r="H574" s="44">
        <f>IF(OR($A574="",$B574="",$C574=""),"",'MPTO_working_3-way'!E573)</f>
        <v>1.6995602838345278</v>
      </c>
      <c r="I574" s="45">
        <f>IF(OR($A574="",$B574="",$C574=""),"",'MPTO_working_3-way'!F573)</f>
        <v>4.2283535985979448</v>
      </c>
      <c r="J574" s="46">
        <f>IF(OR($A574="",$B574="",$C574=""),"",'MPTO_working_3-way'!G573)</f>
        <v>5.7105707056875294</v>
      </c>
      <c r="K574" s="44">
        <f>IF(OR($A574="",$B574="",$C574=""),"",'OddsRatio_working_3-way'!H573)</f>
        <v>1.7075230161867423</v>
      </c>
      <c r="L574" s="45">
        <f>IF(OR($A574="",$B574="",$C574=""),"",'OddsRatio_working_3-way'!I573)</f>
        <v>4.2208137304023339</v>
      </c>
      <c r="M574" s="46">
        <f>IF(OR($A574="",$B574="",$C574=""),"",'OddsRatio_working_3-way'!J573)</f>
        <v>5.6358597627758185</v>
      </c>
      <c r="N574" s="47">
        <f t="shared" si="144"/>
        <v>58.065983407059043</v>
      </c>
      <c r="O574" s="48">
        <f t="shared" si="145"/>
        <v>23.943257355503359</v>
      </c>
      <c r="P574" s="48">
        <f t="shared" si="146"/>
        <v>17.990759237437587</v>
      </c>
      <c r="Q574" t="s">
        <v>375</v>
      </c>
      <c r="R574" t="s">
        <v>325</v>
      </c>
      <c r="S574" s="38">
        <v>44217</v>
      </c>
      <c r="T574" s="50">
        <v>100</v>
      </c>
      <c r="U574" s="50">
        <f t="shared" si="147"/>
        <v>40.119760479041922</v>
      </c>
      <c r="V574" s="50">
        <f t="shared" si="148"/>
        <v>75.308641975308646</v>
      </c>
      <c r="W574" s="50">
        <f t="shared" si="149"/>
        <v>81.447124304267163</v>
      </c>
      <c r="X574" s="50">
        <f t="shared" si="150"/>
        <v>43.244233720424198</v>
      </c>
      <c r="Y574" s="50">
        <f t="shared" si="151"/>
        <v>78.433115216690936</v>
      </c>
      <c r="Z574" s="50">
        <f t="shared" si="152"/>
        <v>84.571597545649439</v>
      </c>
      <c r="AA574" s="50">
        <f t="shared" si="153"/>
        <v>-3.124473241382276</v>
      </c>
      <c r="AB574" s="50">
        <f t="shared" si="154"/>
        <v>-3.1244732413822902</v>
      </c>
      <c r="AC574" s="50">
        <f t="shared" si="155"/>
        <v>-3.124473241382276</v>
      </c>
      <c r="AF574">
        <v>2.16</v>
      </c>
      <c r="AG574">
        <v>1.75</v>
      </c>
      <c r="AH574" s="57" t="s">
        <v>434</v>
      </c>
      <c r="AJ574" t="s">
        <v>313</v>
      </c>
    </row>
    <row r="575" spans="1:36" ht="15" x14ac:dyDescent="0.25">
      <c r="A575">
        <v>2.1</v>
      </c>
      <c r="B575">
        <v>3.54</v>
      </c>
      <c r="C575">
        <v>3.8</v>
      </c>
      <c r="D575" s="43">
        <f t="shared" si="143"/>
        <v>2.1834246633532839E-2</v>
      </c>
      <c r="E575" s="44">
        <f>IF(OR($A575="",$B575="",$C575=""),"",A575*'MPTO_working_3-way'!$I574)</f>
        <v>2.1458519179304192</v>
      </c>
      <c r="F575" s="45">
        <f>IF(OR($A575="",$B575="",$C575=""),"",B575*'MPTO_working_3-way'!$I574)</f>
        <v>3.6172932330827061</v>
      </c>
      <c r="G575" s="46">
        <f>IF(OR($A575="",$B575="",$C575=""),"",C575*'MPTO_working_3-way'!$I574)</f>
        <v>3.8829701372074248</v>
      </c>
      <c r="H575" s="44">
        <f>IF(OR($A575="",$B575="",$C575=""),"",'MPTO_working_3-way'!E574)</f>
        <v>2.1325945162459234</v>
      </c>
      <c r="I575" s="45">
        <f>IF(OR($A575="",$B575="",$C575=""),"",'MPTO_working_3-way'!F574)</f>
        <v>3.633618028400905</v>
      </c>
      <c r="J575" s="46">
        <f>IF(OR($A575="",$B575="",$C575=""),"",'MPTO_working_3-way'!G574)</f>
        <v>3.9080847767140714</v>
      </c>
      <c r="K575" s="44">
        <f>IF(OR($A575="",$B575="",$C575=""),"",'OddsRatio_working_3-way'!H574)</f>
        <v>2.1380102382240249</v>
      </c>
      <c r="L575" s="45">
        <f>IF(OR($A575="",$B575="",$C575=""),"",'OddsRatio_working_3-way'!I574)</f>
        <v>3.6277690955354762</v>
      </c>
      <c r="M575" s="46">
        <f>IF(OR($A575="",$B575="",$C575=""),"",'OddsRatio_working_3-way'!J574)</f>
        <v>3.8967533336611551</v>
      </c>
      <c r="N575" s="47">
        <f t="shared" si="144"/>
        <v>46.601538141758468</v>
      </c>
      <c r="O575" s="48">
        <f t="shared" si="145"/>
        <v>27.644980253585537</v>
      </c>
      <c r="P575" s="48">
        <f t="shared" si="146"/>
        <v>25.753481604655999</v>
      </c>
      <c r="Q575" t="s">
        <v>54</v>
      </c>
      <c r="R575" t="s">
        <v>111</v>
      </c>
      <c r="S575" s="38">
        <v>44217</v>
      </c>
      <c r="T575" s="50">
        <v>100</v>
      </c>
      <c r="U575" s="50">
        <f t="shared" si="147"/>
        <v>52.38095238095238</v>
      </c>
      <c r="V575" s="50">
        <f t="shared" si="148"/>
        <v>71.751412429378533</v>
      </c>
      <c r="W575" s="50">
        <f t="shared" si="149"/>
        <v>73.68421052631578</v>
      </c>
      <c r="X575" s="50">
        <f t="shared" si="150"/>
        <v>54.564377044305679</v>
      </c>
      <c r="Y575" s="50">
        <f t="shared" si="151"/>
        <v>73.934837092731826</v>
      </c>
      <c r="Z575" s="50">
        <f t="shared" si="152"/>
        <v>75.867635189669073</v>
      </c>
      <c r="AA575" s="50">
        <f t="shared" si="153"/>
        <v>-2.1834246633532999</v>
      </c>
      <c r="AB575" s="50">
        <f t="shared" si="154"/>
        <v>-2.1834246633532928</v>
      </c>
      <c r="AC575" s="50">
        <f t="shared" si="155"/>
        <v>-2.1834246633532928</v>
      </c>
      <c r="AF575">
        <v>2.17</v>
      </c>
      <c r="AG575">
        <v>1.76</v>
      </c>
      <c r="AH575" s="57" t="s">
        <v>421</v>
      </c>
      <c r="AJ575" t="s">
        <v>315</v>
      </c>
    </row>
    <row r="576" spans="1:36" ht="15" x14ac:dyDescent="0.25">
      <c r="A576">
        <v>6.37</v>
      </c>
      <c r="B576">
        <v>3.48</v>
      </c>
      <c r="C576">
        <v>1.72</v>
      </c>
      <c r="D576" s="43">
        <f t="shared" si="143"/>
        <v>2.5737541947875364E-2</v>
      </c>
      <c r="E576" s="44">
        <f>IF(OR($A576="",$B576="",$C576=""),"",A576*'MPTO_working_3-way'!$I575)</f>
        <v>6.5339481422079659</v>
      </c>
      <c r="F576" s="45">
        <f>IF(OR($A576="",$B576="",$C576=""),"",B576*'MPTO_working_3-way'!$I575)</f>
        <v>3.5695666459786062</v>
      </c>
      <c r="G576" s="46">
        <f>IF(OR($A576="",$B576="",$C576=""),"",C576*'MPTO_working_3-way'!$I575)</f>
        <v>1.7642685721503455</v>
      </c>
      <c r="H576" s="44">
        <f>IF(OR($A576="",$B576="",$C576=""),"",'MPTO_working_3-way'!E575)</f>
        <v>6.7382406804358679</v>
      </c>
      <c r="I576" s="45">
        <f>IF(OR($A576="",$B576="",$C576=""),"",'MPTO_working_3-way'!F575)</f>
        <v>3.5870946797578713</v>
      </c>
      <c r="J576" s="46">
        <f>IF(OR($A576="",$B576="",$C576=""),"",'MPTO_working_3-way'!G575)</f>
        <v>1.7457607790008136</v>
      </c>
      <c r="K576" s="44">
        <f>IF(OR($A576="",$B576="",$C576=""),"",'OddsRatio_working_3-way'!H575)</f>
        <v>6.6147935069500372</v>
      </c>
      <c r="L576" s="45">
        <f>IF(OR($A576="",$B576="",$C576=""),"",'OddsRatio_working_3-way'!I575)</f>
        <v>3.5930517499508561</v>
      </c>
      <c r="M576" s="46">
        <f>IF(OR($A576="",$B576="",$C576=""),"",'OddsRatio_working_3-way'!J575)</f>
        <v>1.7528214757921838</v>
      </c>
      <c r="N576" s="47">
        <f t="shared" si="144"/>
        <v>15.304682226358747</v>
      </c>
      <c r="O576" s="48">
        <f t="shared" si="145"/>
        <v>28.014605109742874</v>
      </c>
      <c r="P576" s="48">
        <f t="shared" si="146"/>
        <v>56.680712663898383</v>
      </c>
      <c r="Q576" t="s">
        <v>150</v>
      </c>
      <c r="R576" t="s">
        <v>57</v>
      </c>
      <c r="S576" s="38">
        <v>44217</v>
      </c>
      <c r="T576" s="50">
        <v>100</v>
      </c>
      <c r="U576" s="50">
        <f t="shared" si="147"/>
        <v>84.301412872841439</v>
      </c>
      <c r="V576" s="50">
        <f t="shared" si="148"/>
        <v>71.264367816091948</v>
      </c>
      <c r="W576" s="50">
        <f t="shared" si="149"/>
        <v>41.860465116279073</v>
      </c>
      <c r="X576" s="50">
        <f t="shared" si="150"/>
        <v>86.875167067628979</v>
      </c>
      <c r="Y576" s="50">
        <f t="shared" si="151"/>
        <v>73.838122010879488</v>
      </c>
      <c r="Z576" s="50">
        <f t="shared" si="152"/>
        <v>44.434219311066606</v>
      </c>
      <c r="AA576" s="50">
        <f t="shared" si="153"/>
        <v>-2.57375419478754</v>
      </c>
      <c r="AB576" s="50">
        <f t="shared" si="154"/>
        <v>-2.57375419478754</v>
      </c>
      <c r="AC576" s="50">
        <f t="shared" si="155"/>
        <v>-2.5737541947875329</v>
      </c>
      <c r="AF576">
        <v>2.67</v>
      </c>
      <c r="AG576">
        <v>1.53</v>
      </c>
      <c r="AH576" s="57" t="s">
        <v>428</v>
      </c>
      <c r="AJ576" t="s">
        <v>315</v>
      </c>
    </row>
    <row r="577" spans="1:36" ht="15" x14ac:dyDescent="0.25">
      <c r="A577">
        <v>4.8099999999999996</v>
      </c>
      <c r="B577">
        <v>3.96</v>
      </c>
      <c r="C577">
        <v>1.71</v>
      </c>
      <c r="D577" s="43">
        <f t="shared" si="143"/>
        <v>4.5220782062887377E-2</v>
      </c>
      <c r="E577" s="44">
        <f>IF(OR($A577="",$B577="",$C577=""),"",A577*'MPTO_working_3-way'!$I576)</f>
        <v>5.0275119617224879</v>
      </c>
      <c r="F577" s="45">
        <f>IF(OR($A577="",$B577="",$C577=""),"",B577*'MPTO_working_3-way'!$I576)</f>
        <v>4.1390742969690342</v>
      </c>
      <c r="G577" s="46">
        <f>IF(OR($A577="",$B577="",$C577=""),"",C577*'MPTO_working_3-way'!$I576)</f>
        <v>1.7873275373275375</v>
      </c>
      <c r="H577" s="44">
        <f>IF(OR($A577="",$B577="",$C577=""),"",'MPTO_working_3-way'!E576)</f>
        <v>5.1860061216769271</v>
      </c>
      <c r="I577" s="45">
        <f>IF(OR($A577="",$B577="",$C577=""),"",'MPTO_working_3-way'!F576)</f>
        <v>4.2113835140129492</v>
      </c>
      <c r="J577" s="46">
        <f>IF(OR($A577="",$B577="",$C577=""),"",'MPTO_working_3-way'!G576)</f>
        <v>1.7552428695034745</v>
      </c>
      <c r="K577" s="44">
        <f>IF(OR($A577="",$B577="",$C577=""),"",'OddsRatio_working_3-way'!H576)</f>
        <v>5.1132716000621796</v>
      </c>
      <c r="L577" s="45">
        <f>IF(OR($A577="",$B577="",$C577=""),"",'OddsRatio_working_3-way'!I576)</f>
        <v>4.1956125816756042</v>
      </c>
      <c r="M577" s="46">
        <f>IF(OR($A577="",$B577="",$C577=""),"",'OddsRatio_working_3-way'!J576)</f>
        <v>1.766515180064081</v>
      </c>
      <c r="N577" s="47">
        <f t="shared" si="144"/>
        <v>19.890554365929098</v>
      </c>
      <c r="O577" s="48">
        <f t="shared" si="145"/>
        <v>24.159991540434078</v>
      </c>
      <c r="P577" s="48">
        <f t="shared" si="146"/>
        <v>55.949454093636817</v>
      </c>
      <c r="Q577" t="s">
        <v>300</v>
      </c>
      <c r="R577" t="s">
        <v>128</v>
      </c>
      <c r="S577" s="38">
        <v>44217</v>
      </c>
      <c r="T577" s="50">
        <v>100</v>
      </c>
      <c r="U577" s="50">
        <f t="shared" si="147"/>
        <v>79.209979209979196</v>
      </c>
      <c r="V577" s="50">
        <f t="shared" si="148"/>
        <v>74.747474747474755</v>
      </c>
      <c r="W577" s="50">
        <f t="shared" si="149"/>
        <v>41.520467836257311</v>
      </c>
      <c r="X577" s="50">
        <f t="shared" si="150"/>
        <v>83.732057416267949</v>
      </c>
      <c r="Y577" s="50">
        <f t="shared" si="151"/>
        <v>79.26955295376348</v>
      </c>
      <c r="Z577" s="50">
        <f t="shared" si="152"/>
        <v>46.042546042546043</v>
      </c>
      <c r="AA577" s="50">
        <f t="shared" si="153"/>
        <v>-4.5220782062887537</v>
      </c>
      <c r="AB577" s="50">
        <f t="shared" si="154"/>
        <v>-4.5220782062887253</v>
      </c>
      <c r="AC577" s="50">
        <f t="shared" si="155"/>
        <v>-4.5220782062887324</v>
      </c>
      <c r="AF577">
        <v>1.7</v>
      </c>
      <c r="AG577">
        <v>2.19</v>
      </c>
      <c r="AH577" s="57" t="s">
        <v>421</v>
      </c>
      <c r="AJ577" t="s">
        <v>316</v>
      </c>
    </row>
    <row r="578" spans="1:36" ht="15" x14ac:dyDescent="0.25">
      <c r="A578">
        <v>3.74</v>
      </c>
      <c r="B578">
        <v>3.76</v>
      </c>
      <c r="C578">
        <v>1.97</v>
      </c>
      <c r="D578" s="43">
        <f t="shared" si="143"/>
        <v>4.0951339150865129E-2</v>
      </c>
      <c r="E578" s="44">
        <f>IF(OR($A578="",$B578="",$C578=""),"",A578*'MPTO_working_3-way'!$I577)</f>
        <v>3.8931580084242356</v>
      </c>
      <c r="F578" s="45">
        <f>IF(OR($A578="",$B578="",$C578=""),"",B578*'MPTO_working_3-way'!$I577)</f>
        <v>3.9139770352072527</v>
      </c>
      <c r="G578" s="46">
        <f>IF(OR($A578="",$B578="",$C578=""),"",C578*'MPTO_working_3-way'!$I577)</f>
        <v>2.0506741381272042</v>
      </c>
      <c r="H578" s="44">
        <f>IF(OR($A578="",$B578="",$C578=""),"",'MPTO_working_3-way'!E577)</f>
        <v>3.9412092533416589</v>
      </c>
      <c r="I578" s="45">
        <f>IF(OR($A578="",$B578="",$C578=""),"",'MPTO_working_3-way'!F577)</f>
        <v>3.9634255027247929</v>
      </c>
      <c r="J578" s="46">
        <f>IF(OR($A578="",$B578="",$C578=""),"",'MPTO_working_3-way'!G577)</f>
        <v>2.0244399836230129</v>
      </c>
      <c r="K578" s="44">
        <f>IF(OR($A578="",$B578="",$C578=""),"",'OddsRatio_working_3-way'!H577)</f>
        <v>3.9224776546846196</v>
      </c>
      <c r="L578" s="45">
        <f>IF(OR($A578="",$B578="",$C578=""),"",'OddsRatio_working_3-way'!I577)</f>
        <v>3.9438096083684488</v>
      </c>
      <c r="M578" s="46">
        <f>IF(OR($A578="",$B578="",$C578=""),"",'OddsRatio_working_3-way'!J577)</f>
        <v>2.0345997536657228</v>
      </c>
      <c r="N578" s="47">
        <f t="shared" si="144"/>
        <v>25.686088204900582</v>
      </c>
      <c r="O578" s="48">
        <f t="shared" si="145"/>
        <v>25.549460076151114</v>
      </c>
      <c r="P578" s="48">
        <f t="shared" si="146"/>
        <v>48.764451718948315</v>
      </c>
      <c r="Q578" t="s">
        <v>402</v>
      </c>
      <c r="R578" t="s">
        <v>166</v>
      </c>
      <c r="S578" s="38">
        <v>44217</v>
      </c>
      <c r="T578" s="50">
        <v>100</v>
      </c>
      <c r="U578" s="50">
        <f t="shared" si="147"/>
        <v>73.262032085561486</v>
      </c>
      <c r="V578" s="50">
        <f t="shared" si="148"/>
        <v>73.40425531914893</v>
      </c>
      <c r="W578" s="50">
        <f t="shared" si="149"/>
        <v>49.238578680203041</v>
      </c>
      <c r="X578" s="50">
        <f t="shared" si="150"/>
        <v>77.357166000648022</v>
      </c>
      <c r="Y578" s="50">
        <f t="shared" si="151"/>
        <v>77.499389234235451</v>
      </c>
      <c r="Z578" s="50">
        <f t="shared" si="152"/>
        <v>53.333712595289562</v>
      </c>
      <c r="AA578" s="50">
        <f t="shared" si="153"/>
        <v>-4.0951339150865351</v>
      </c>
      <c r="AB578" s="50">
        <f t="shared" si="154"/>
        <v>-4.0951339150865209</v>
      </c>
      <c r="AC578" s="50">
        <f t="shared" si="155"/>
        <v>-4.0951339150865209</v>
      </c>
      <c r="AF578">
        <v>1.68</v>
      </c>
      <c r="AG578">
        <v>2.23</v>
      </c>
      <c r="AH578" s="57" t="s">
        <v>425</v>
      </c>
      <c r="AJ578" t="s">
        <v>316</v>
      </c>
    </row>
    <row r="579" spans="1:36" ht="15" x14ac:dyDescent="0.25">
      <c r="A579">
        <v>2.41</v>
      </c>
      <c r="B579">
        <v>3.35</v>
      </c>
      <c r="C579">
        <v>3.08</v>
      </c>
      <c r="D579" s="43">
        <f t="shared" si="143"/>
        <v>3.8120546697991475E-2</v>
      </c>
      <c r="E579" s="44">
        <f>IF(OR($A579="",$B579="",$C579=""),"",A579*'MPTO_working_3-way'!$I578)</f>
        <v>2.5018705175421596</v>
      </c>
      <c r="F579" s="45">
        <f>IF(OR($A579="",$B579="",$C579=""),"",B579*'MPTO_working_3-way'!$I578)</f>
        <v>3.4777038314382716</v>
      </c>
      <c r="G579" s="46">
        <f>IF(OR($A579="",$B579="",$C579=""),"",C579*'MPTO_working_3-way'!$I578)</f>
        <v>3.1974112838298137</v>
      </c>
      <c r="H579" s="44">
        <f>IF(OR($A579="",$B579="",$C579=""),"",'MPTO_working_3-way'!E578)</f>
        <v>2.4861341434802551</v>
      </c>
      <c r="I579" s="45">
        <f>IF(OR($A579="",$B579="",$C579=""),"",'MPTO_working_3-way'!F578)</f>
        <v>3.4989428005373244</v>
      </c>
      <c r="J579" s="46">
        <f>IF(OR($A579="",$B579="",$C579=""),"",'MPTO_working_3-way'!G578)</f>
        <v>3.2054520813764524</v>
      </c>
      <c r="K579" s="44">
        <f>IF(OR($A579="",$B579="",$C579=""),"",'OddsRatio_working_3-way'!H578)</f>
        <v>2.4931243533226941</v>
      </c>
      <c r="L579" s="45">
        <f>IF(OR($A579="",$B579="",$C579=""),"",'OddsRatio_working_3-way'!I578)</f>
        <v>3.4885405888711576</v>
      </c>
      <c r="M579" s="46">
        <f>IF(OR($A579="",$B579="",$C579=""),"",'OddsRatio_working_3-way'!J578)</f>
        <v>3.202623159511492</v>
      </c>
      <c r="N579" s="47">
        <f t="shared" si="144"/>
        <v>39.970094095133312</v>
      </c>
      <c r="O579" s="48">
        <f t="shared" si="145"/>
        <v>28.754605005752627</v>
      </c>
      <c r="P579" s="48">
        <f t="shared" si="146"/>
        <v>31.275300899114058</v>
      </c>
      <c r="Q579" t="s">
        <v>131</v>
      </c>
      <c r="R579" t="s">
        <v>167</v>
      </c>
      <c r="S579" s="38">
        <v>44217</v>
      </c>
      <c r="T579" s="50">
        <v>100</v>
      </c>
      <c r="U579" s="50">
        <f t="shared" si="147"/>
        <v>58.50622406639004</v>
      </c>
      <c r="V579" s="50">
        <f t="shared" si="148"/>
        <v>70.149253731343279</v>
      </c>
      <c r="W579" s="50">
        <f t="shared" si="149"/>
        <v>67.532467532467535</v>
      </c>
      <c r="X579" s="50">
        <f t="shared" si="150"/>
        <v>62.318278736189178</v>
      </c>
      <c r="Y579" s="50">
        <f t="shared" si="151"/>
        <v>73.961308401142418</v>
      </c>
      <c r="Z579" s="50">
        <f t="shared" si="152"/>
        <v>71.344522202266674</v>
      </c>
      <c r="AA579" s="50">
        <f t="shared" si="153"/>
        <v>-3.8120546697991387</v>
      </c>
      <c r="AB579" s="50">
        <f t="shared" si="154"/>
        <v>-3.8120546697991387</v>
      </c>
      <c r="AC579" s="50">
        <f t="shared" si="155"/>
        <v>-3.8120546697991387</v>
      </c>
      <c r="AF579">
        <v>1.79</v>
      </c>
      <c r="AG579">
        <v>2.0699999999999998</v>
      </c>
      <c r="AH579" s="57" t="s">
        <v>427</v>
      </c>
      <c r="AJ579" t="s">
        <v>316</v>
      </c>
    </row>
    <row r="580" spans="1:36" s="28" customFormat="1" ht="15" x14ac:dyDescent="0.25">
      <c r="A580" s="23">
        <v>3.45</v>
      </c>
      <c r="B580" s="23">
        <v>3.4</v>
      </c>
      <c r="C580" s="23">
        <v>2.2000000000000002</v>
      </c>
      <c r="D580" s="24">
        <f t="shared" si="143"/>
        <v>3.8518174068046251E-2</v>
      </c>
      <c r="E580" s="25">
        <f>IF(OR($A580="",$B580="",$C580=""),"",A580*'MPTO_working_3-way'!$I579)</f>
        <v>3.5828877005347599</v>
      </c>
      <c r="F580" s="26">
        <f>IF(OR($A580="",$B580="",$C580=""),"",B580*'MPTO_working_3-way'!$I579)</f>
        <v>3.5309617918313569</v>
      </c>
      <c r="G580" s="27">
        <f>IF(OR($A580="",$B580="",$C580=""),"",C580*'MPTO_working_3-way'!$I579)</f>
        <v>2.2847399829497022</v>
      </c>
      <c r="H580" s="25">
        <f>IF(OR($A580="",$B580="",$C580=""),"",'MPTO_working_3-way'!E579)</f>
        <v>3.6099039447915704</v>
      </c>
      <c r="I580" s="26">
        <f>IF(OR($A580="",$B580="",$C580=""),"",'MPTO_working_3-way'!F579)</f>
        <v>3.5551983835415135</v>
      </c>
      <c r="J580" s="27">
        <f>IF(OR($A580="",$B580="",$C580=""),"",'MPTO_working_3-way'!G579)</f>
        <v>2.2639489998830276</v>
      </c>
      <c r="K580" s="25">
        <f>IF(OR($A580="",$B580="",$C580=""),"",'OddsRatio_working_3-way'!H579)</f>
        <v>3.598268918070997</v>
      </c>
      <c r="L580" s="26">
        <f>IF(OR($A580="",$B580="",$C580=""),"",'OddsRatio_working_3-way'!I579)</f>
        <v>3.5452430217838335</v>
      </c>
      <c r="M580" s="27">
        <f>IF(OR($A580="",$B580="",$C580=""),"",'OddsRatio_working_3-way'!J579)</f>
        <v>2.2726215108919172</v>
      </c>
      <c r="N580" s="68">
        <f t="shared" si="144"/>
        <v>27.910447761194025</v>
      </c>
      <c r="O580" s="69">
        <f t="shared" si="145"/>
        <v>28.320895522388064</v>
      </c>
      <c r="P580" s="69">
        <f t="shared" si="146"/>
        <v>43.768656716417901</v>
      </c>
      <c r="Q580" s="23" t="s">
        <v>124</v>
      </c>
      <c r="R580" s="23" t="s">
        <v>65</v>
      </c>
      <c r="S580" s="70">
        <v>44217</v>
      </c>
      <c r="T580" s="28">
        <v>100</v>
      </c>
      <c r="U580" s="28">
        <f t="shared" si="147"/>
        <v>71.014492753623188</v>
      </c>
      <c r="V580" s="28">
        <f t="shared" si="148"/>
        <v>70.588235294117652</v>
      </c>
      <c r="W580" s="28">
        <f t="shared" si="149"/>
        <v>54.545454545454554</v>
      </c>
      <c r="X580" s="28">
        <f t="shared" si="150"/>
        <v>74.866310160427801</v>
      </c>
      <c r="Y580" s="28">
        <f t="shared" si="151"/>
        <v>74.440052700922266</v>
      </c>
      <c r="Z580" s="28">
        <f t="shared" si="152"/>
        <v>58.397271952259167</v>
      </c>
      <c r="AA580" s="28">
        <f t="shared" si="153"/>
        <v>-3.8518174068046136</v>
      </c>
      <c r="AB580" s="28">
        <f t="shared" si="154"/>
        <v>-3.8518174068046136</v>
      </c>
      <c r="AC580" s="28">
        <f t="shared" si="155"/>
        <v>-3.8518174068046136</v>
      </c>
      <c r="AD580" s="41"/>
      <c r="AE580" s="41"/>
      <c r="AF580" s="23">
        <v>1.75</v>
      </c>
      <c r="AG580" s="23">
        <v>2.11</v>
      </c>
      <c r="AH580" s="71" t="s">
        <v>421</v>
      </c>
      <c r="AI580" s="41"/>
      <c r="AJ580" s="23" t="s">
        <v>316</v>
      </c>
    </row>
    <row r="581" spans="1:36" ht="15" x14ac:dyDescent="0.25">
      <c r="A581">
        <v>1.3</v>
      </c>
      <c r="B581">
        <v>5.69</v>
      </c>
      <c r="C581">
        <v>10.58</v>
      </c>
      <c r="D581" s="43">
        <f t="shared" si="143"/>
        <v>3.9495652071689813E-2</v>
      </c>
      <c r="E581" s="44">
        <f>IF(OR($A581="",$B581="",$C581=""),"",A581*'MPTO_working_3-way'!$I580)</f>
        <v>1.3513443476931968</v>
      </c>
      <c r="F581" s="45">
        <f>IF(OR($A581="",$B581="",$C581=""),"",B581*'MPTO_working_3-way'!$I580)</f>
        <v>5.9147302602879153</v>
      </c>
      <c r="G581" s="46">
        <f>IF(OR($A581="",$B581="",$C581=""),"",C581*'MPTO_working_3-way'!$I580)</f>
        <v>10.997863998918477</v>
      </c>
      <c r="H581" s="44">
        <f>IF(OR($A581="",$B581="",$C581=""),"",'MPTO_working_3-way'!E580)</f>
        <v>1.3226366384792805</v>
      </c>
      <c r="I581" s="45">
        <f>IF(OR($A581="",$B581="",$C581=""),"",'MPTO_working_3-way'!F580)</f>
        <v>6.1507534765867096</v>
      </c>
      <c r="J581" s="46">
        <f>IF(OR($A581="",$B581="",$C581=""),"",'MPTO_working_3-way'!G580)</f>
        <v>12.2921488204749</v>
      </c>
      <c r="K581" s="44">
        <f>IF(OR($A581="",$B581="",$C581=""),"",'OddsRatio_working_3-way'!H580)</f>
        <v>1.3307516955774048</v>
      </c>
      <c r="L581" s="45">
        <f>IF(OR($A581="",$B581="",$C581=""),"",'OddsRatio_working_3-way'!I580)</f>
        <v>6.1707515075267576</v>
      </c>
      <c r="M581" s="46">
        <f>IF(OR($A581="",$B581="",$C581=""),"",'OddsRatio_working_3-way'!J580)</f>
        <v>11.562004145438451</v>
      </c>
      <c r="N581" s="47">
        <f t="shared" ref="N581:N644" si="156">(1/E581)* 100</f>
        <v>74.000383522308226</v>
      </c>
      <c r="O581" s="48">
        <f t="shared" ref="O581:O644" si="157">(1/F581)* 100</f>
        <v>16.906941753778682</v>
      </c>
      <c r="P581" s="48">
        <f t="shared" ref="P581:P644" si="158">(1/G581)* 100</f>
        <v>9.0926747239131114</v>
      </c>
      <c r="Q581" t="s">
        <v>381</v>
      </c>
      <c r="R581" t="s">
        <v>404</v>
      </c>
      <c r="S581" t="s">
        <v>520</v>
      </c>
      <c r="T581" s="50">
        <v>100</v>
      </c>
      <c r="U581" s="50">
        <f t="shared" ref="U581:U644" si="159">(1/A581)*((T581*A581)-T581)</f>
        <v>23.076923076923073</v>
      </c>
      <c r="V581" s="50">
        <f t="shared" ref="V581:V644" si="160">(1/B581)*((T581*B581)-T581)</f>
        <v>82.425307557117748</v>
      </c>
      <c r="W581" s="50">
        <f t="shared" ref="W581:W644" si="161">(1/C581)*((T581*C581)-T581)</f>
        <v>90.54820415879017</v>
      </c>
      <c r="X581" s="50">
        <f t="shared" ref="X581:X644" si="162">((1/B581)+(1/C581))*T581</f>
        <v>27.026488284092075</v>
      </c>
      <c r="Y581" s="50">
        <f t="shared" ref="Y581:Y644" si="163">((1/A581)+(1/C581))*T581</f>
        <v>86.374872764286749</v>
      </c>
      <c r="Z581" s="50">
        <f t="shared" ref="Z581:Z644" si="164">((1/A581)+(1/B581))*T581</f>
        <v>94.497769365959158</v>
      </c>
      <c r="AA581" s="50">
        <f t="shared" ref="AA581:AA644" si="165">U581-X581</f>
        <v>-3.9495652071690017</v>
      </c>
      <c r="AB581" s="50">
        <f t="shared" ref="AB581:AB644" si="166">V581-Y581</f>
        <v>-3.9495652071690017</v>
      </c>
      <c r="AC581" s="50">
        <f t="shared" ref="AC581:AC644" si="167">W581-Z581</f>
        <v>-3.9495652071689875</v>
      </c>
      <c r="AF581">
        <v>1.62</v>
      </c>
      <c r="AG581">
        <v>2.37</v>
      </c>
      <c r="AJ581" t="s">
        <v>413</v>
      </c>
    </row>
    <row r="582" spans="1:36" ht="15" x14ac:dyDescent="0.25">
      <c r="A582">
        <v>3.39</v>
      </c>
      <c r="B582">
        <v>3.84</v>
      </c>
      <c r="C582">
        <v>2.14</v>
      </c>
      <c r="D582" s="43">
        <f t="shared" ref="D582:D645" si="168">IF(OR($A582="",$B582="",$C582=""),"",(1/A582)+(1/B582)+(1/C582)-1)</f>
        <v>2.2691637030298084E-2</v>
      </c>
      <c r="E582" s="44">
        <f>IF(OR($A582="",$B582="",$C582=""),"",A582*'MPTO_working_3-way'!$I581)</f>
        <v>3.4669246495327108</v>
      </c>
      <c r="F582" s="45">
        <f>IF(OR($A582="",$B582="",$C582=""),"",B582*'MPTO_working_3-way'!$I581)</f>
        <v>3.9271358861963446</v>
      </c>
      <c r="G582" s="46">
        <f>IF(OR($A582="",$B582="",$C582=""),"",C582*'MPTO_working_3-way'!$I581)</f>
        <v>2.1885601032448379</v>
      </c>
      <c r="H582" s="44">
        <f>IF(OR($A582="",$B582="",$C582=""),"",'MPTO_working_3-way'!E581)</f>
        <v>3.4792123981252145</v>
      </c>
      <c r="I582" s="45">
        <f>IF(OR($A582="",$B582="",$C582=""),"",'MPTO_working_3-way'!F581)</f>
        <v>3.9548703784046539</v>
      </c>
      <c r="J582" s="46">
        <f>IF(OR($A582="",$B582="",$C582=""),"",'MPTO_working_3-way'!G581)</f>
        <v>2.1752094654064282</v>
      </c>
      <c r="K582" s="44">
        <f>IF(OR($A582="",$B582="",$C582=""),"",'OddsRatio_working_3-way'!H581)</f>
        <v>3.4754367762543668</v>
      </c>
      <c r="L582" s="45">
        <f>IF(OR($A582="",$B582="",$C582=""),"",'OddsRatio_working_3-way'!I581)</f>
        <v>3.9415231985616743</v>
      </c>
      <c r="M582" s="46">
        <f>IF(OR($A582="",$B582="",$C582=""),"",'OddsRatio_working_3-way'!J581)</f>
        <v>2.1807522698451791</v>
      </c>
      <c r="N582" s="47">
        <f t="shared" si="156"/>
        <v>28.844007328938776</v>
      </c>
      <c r="O582" s="48">
        <f t="shared" si="157"/>
        <v>25.463850220078765</v>
      </c>
      <c r="P582" s="48">
        <f t="shared" si="158"/>
        <v>45.692142450982452</v>
      </c>
      <c r="Q582" t="s">
        <v>504</v>
      </c>
      <c r="R582" t="s">
        <v>346</v>
      </c>
      <c r="S582" t="s">
        <v>520</v>
      </c>
      <c r="T582" s="50">
        <v>100</v>
      </c>
      <c r="U582" s="50">
        <f t="shared" si="159"/>
        <v>70.501474926253692</v>
      </c>
      <c r="V582" s="50">
        <f t="shared" si="160"/>
        <v>73.958333333333343</v>
      </c>
      <c r="W582" s="50">
        <f t="shared" si="161"/>
        <v>53.271028037383175</v>
      </c>
      <c r="X582" s="50">
        <f t="shared" si="162"/>
        <v>72.770638629283496</v>
      </c>
      <c r="Y582" s="50">
        <f t="shared" si="163"/>
        <v>76.227497036363133</v>
      </c>
      <c r="Z582" s="50">
        <f t="shared" si="164"/>
        <v>55.540191740412979</v>
      </c>
      <c r="AA582" s="50">
        <f t="shared" si="165"/>
        <v>-2.269163703029804</v>
      </c>
      <c r="AB582" s="50">
        <f t="shared" si="166"/>
        <v>-2.2691637030297898</v>
      </c>
      <c r="AC582" s="50">
        <f t="shared" si="167"/>
        <v>-2.269163703029804</v>
      </c>
      <c r="AF582">
        <v>1.49</v>
      </c>
      <c r="AG582">
        <v>2.75</v>
      </c>
      <c r="AJ582" t="s">
        <v>410</v>
      </c>
    </row>
    <row r="583" spans="1:36" ht="15" x14ac:dyDescent="0.25">
      <c r="A583">
        <v>2.57</v>
      </c>
      <c r="B583">
        <v>3.46</v>
      </c>
      <c r="C583">
        <v>2.86</v>
      </c>
      <c r="D583" s="43">
        <f t="shared" si="168"/>
        <v>2.77727490565709E-2</v>
      </c>
      <c r="E583" s="44">
        <f>IF(OR($A583="",$B583="",$C583=""),"",A583*'MPTO_working_3-way'!$I582)</f>
        <v>2.6413759650753872</v>
      </c>
      <c r="F583" s="45">
        <f>IF(OR($A583="",$B583="",$C583=""),"",B583*'MPTO_working_3-way'!$I582)</f>
        <v>3.5560937117357354</v>
      </c>
      <c r="G583" s="46">
        <f>IF(OR($A583="",$B583="",$C583=""),"",C583*'MPTO_working_3-way'!$I582)</f>
        <v>2.9394300623017928</v>
      </c>
      <c r="H583" s="44">
        <f>IF(OR($A583="",$B583="",$C583=""),"",'MPTO_working_3-way'!E582)</f>
        <v>2.6326356364136259</v>
      </c>
      <c r="I583" s="45">
        <f>IF(OR($A583="",$B583="",$C583=""),"",'MPTO_working_3-way'!F582)</f>
        <v>3.5744955138357368</v>
      </c>
      <c r="J583" s="46">
        <f>IF(OR($A583="",$B583="",$C583=""),"",'MPTO_working_3-way'!G582)</f>
        <v>2.9377827557734051</v>
      </c>
      <c r="K583" s="44">
        <f>IF(OR($A583="",$B583="",$C583=""),"",'OddsRatio_working_3-way'!H582)</f>
        <v>2.6368355123485583</v>
      </c>
      <c r="L583" s="45">
        <f>IF(OR($A583="",$B583="",$C583=""),"",'OddsRatio_working_3-way'!I582)</f>
        <v>3.5647231594760851</v>
      </c>
      <c r="M583" s="46">
        <f>IF(OR($A583="",$B583="",$C583=""),"",'OddsRatio_working_3-way'!J582)</f>
        <v>2.9391809254575278</v>
      </c>
      <c r="N583" s="47">
        <f t="shared" si="156"/>
        <v>37.859055780855456</v>
      </c>
      <c r="O583" s="48">
        <f t="shared" si="157"/>
        <v>28.120743744739457</v>
      </c>
      <c r="P583" s="48">
        <f t="shared" si="158"/>
        <v>34.02020047440508</v>
      </c>
      <c r="Q583" t="s">
        <v>406</v>
      </c>
      <c r="R583" t="s">
        <v>321</v>
      </c>
      <c r="S583" t="s">
        <v>520</v>
      </c>
      <c r="T583" s="50">
        <v>100</v>
      </c>
      <c r="U583" s="50">
        <f t="shared" si="159"/>
        <v>61.089494163424128</v>
      </c>
      <c r="V583" s="50">
        <f t="shared" si="160"/>
        <v>71.098265895953759</v>
      </c>
      <c r="W583" s="50">
        <f t="shared" si="161"/>
        <v>65.03496503496504</v>
      </c>
      <c r="X583" s="50">
        <f t="shared" si="162"/>
        <v>63.866769069081222</v>
      </c>
      <c r="Y583" s="50">
        <f t="shared" si="163"/>
        <v>73.875540801610853</v>
      </c>
      <c r="Z583" s="50">
        <f t="shared" si="164"/>
        <v>67.812239940622121</v>
      </c>
      <c r="AA583" s="50">
        <f t="shared" si="165"/>
        <v>-2.7772749056570945</v>
      </c>
      <c r="AB583" s="50">
        <f t="shared" si="166"/>
        <v>-2.7772749056570945</v>
      </c>
      <c r="AC583" s="50">
        <f t="shared" si="167"/>
        <v>-2.7772749056570802</v>
      </c>
      <c r="AF583">
        <v>1.72</v>
      </c>
      <c r="AG583">
        <v>2.2000000000000002</v>
      </c>
      <c r="AJ583" t="s">
        <v>411</v>
      </c>
    </row>
    <row r="584" spans="1:36" ht="15" x14ac:dyDescent="0.25">
      <c r="A584">
        <v>2.3199999999999998</v>
      </c>
      <c r="B584">
        <v>3.43</v>
      </c>
      <c r="C584">
        <v>3.28</v>
      </c>
      <c r="D584" s="43">
        <f t="shared" si="168"/>
        <v>2.7457721043481653E-2</v>
      </c>
      <c r="E584" s="44">
        <f>IF(OR($A584="",$B584="",$C584=""),"",A584*'MPTO_working_3-way'!$I583)</f>
        <v>2.3837019128208774</v>
      </c>
      <c r="F584" s="45">
        <f>IF(OR($A584="",$B584="",$C584=""),"",B584*'MPTO_working_3-way'!$I583)</f>
        <v>3.5241799831791423</v>
      </c>
      <c r="G584" s="46">
        <f>IF(OR($A584="",$B584="",$C584=""),"",C584*'MPTO_working_3-way'!$I583)</f>
        <v>3.3700613250226197</v>
      </c>
      <c r="H584" s="44">
        <f>IF(OR($A584="",$B584="",$C584=""),"",'MPTO_working_3-way'!E583)</f>
        <v>2.3703315512787104</v>
      </c>
      <c r="I584" s="45">
        <f>IF(OR($A584="",$B584="",$C584=""),"",'MPTO_working_3-way'!F583)</f>
        <v>3.5411690815103825</v>
      </c>
      <c r="J584" s="46">
        <f>IF(OR($A584="",$B584="",$C584=""),"",'MPTO_working_3-way'!G583)</f>
        <v>3.381514560638117</v>
      </c>
      <c r="K584" s="44">
        <f>IF(OR($A584="",$B584="",$C584=""),"",'OddsRatio_working_3-way'!H583)</f>
        <v>2.376122759965634</v>
      </c>
      <c r="L584" s="45">
        <f>IF(OR($A584="",$B584="",$C584=""),"",'OddsRatio_working_3-way'!I583)</f>
        <v>3.5333168990276458</v>
      </c>
      <c r="M584" s="46">
        <f>IF(OR($A584="",$B584="",$C584=""),"",'OddsRatio_working_3-way'!J583)</f>
        <v>3.3769393126679144</v>
      </c>
      <c r="N584" s="47">
        <f t="shared" si="156"/>
        <v>41.951554203209831</v>
      </c>
      <c r="O584" s="48">
        <f t="shared" si="157"/>
        <v>28.375395262812482</v>
      </c>
      <c r="P584" s="48">
        <f t="shared" si="158"/>
        <v>29.67305053397769</v>
      </c>
      <c r="Q584" t="s">
        <v>349</v>
      </c>
      <c r="R584" t="s">
        <v>391</v>
      </c>
      <c r="S584" t="s">
        <v>520</v>
      </c>
      <c r="T584" s="50">
        <v>100</v>
      </c>
      <c r="U584" s="50">
        <f t="shared" si="159"/>
        <v>56.896551724137922</v>
      </c>
      <c r="V584" s="50">
        <f t="shared" si="160"/>
        <v>70.845481049562679</v>
      </c>
      <c r="W584" s="50">
        <f t="shared" si="161"/>
        <v>69.512195121951223</v>
      </c>
      <c r="X584" s="50">
        <f t="shared" si="162"/>
        <v>59.642323828486084</v>
      </c>
      <c r="Y584" s="50">
        <f t="shared" si="163"/>
        <v>73.591253153910856</v>
      </c>
      <c r="Z584" s="50">
        <f t="shared" si="164"/>
        <v>72.257967226299385</v>
      </c>
      <c r="AA584" s="50">
        <f t="shared" si="165"/>
        <v>-2.7457721043481627</v>
      </c>
      <c r="AB584" s="50">
        <f t="shared" si="166"/>
        <v>-2.7457721043481769</v>
      </c>
      <c r="AC584" s="50">
        <f t="shared" si="167"/>
        <v>-2.7457721043481627</v>
      </c>
      <c r="AF584">
        <v>1.92</v>
      </c>
      <c r="AG584">
        <v>1.96</v>
      </c>
      <c r="AJ584" t="s">
        <v>411</v>
      </c>
    </row>
    <row r="585" spans="1:36" ht="15" x14ac:dyDescent="0.25">
      <c r="A585">
        <v>3.42</v>
      </c>
      <c r="B585">
        <v>3.13</v>
      </c>
      <c r="C585">
        <v>2.4</v>
      </c>
      <c r="D585" s="43">
        <f t="shared" si="168"/>
        <v>2.8553145376754019E-2</v>
      </c>
      <c r="E585" s="44">
        <f>IF(OR($A585="",$B585="",$C585=""),"",A585*'MPTO_working_3-way'!$I584)</f>
        <v>3.5176517571884989</v>
      </c>
      <c r="F585" s="45">
        <f>IF(OR($A585="",$B585="",$C585=""),"",B585*'MPTO_working_3-way'!$I584)</f>
        <v>3.2193713450292401</v>
      </c>
      <c r="G585" s="46">
        <f>IF(OR($A585="",$B585="",$C585=""),"",C585*'MPTO_working_3-way'!$I584)</f>
        <v>2.4685275489042096</v>
      </c>
      <c r="H585" s="44">
        <f>IF(OR($A585="",$B585="",$C585=""),"",'MPTO_working_3-way'!E584)</f>
        <v>3.5350685519602401</v>
      </c>
      <c r="I585" s="45">
        <f>IF(OR($A585="",$B585="",$C585=""),"",'MPTO_working_3-way'!F584)</f>
        <v>3.2261071792733835</v>
      </c>
      <c r="J585" s="46">
        <f>IF(OR($A585="",$B585="",$C585=""),"",'MPTO_working_3-way'!G584)</f>
        <v>2.4561035862058418</v>
      </c>
      <c r="K585" s="44">
        <f>IF(OR($A585="",$B585="",$C585=""),"",'OddsRatio_working_3-way'!H584)</f>
        <v>3.526515944902743</v>
      </c>
      <c r="L585" s="45">
        <f>IF(OR($A585="",$B585="",$C585=""),"",'OddsRatio_working_3-way'!I584)</f>
        <v>3.2237516374557207</v>
      </c>
      <c r="M585" s="46">
        <f>IF(OR($A585="",$B585="",$C585=""),"",'OddsRatio_working_3-way'!J584)</f>
        <v>2.4616207945718354</v>
      </c>
      <c r="N585" s="47">
        <f t="shared" si="156"/>
        <v>28.428055675393381</v>
      </c>
      <c r="O585" s="48">
        <f t="shared" si="157"/>
        <v>31.061964987171041</v>
      </c>
      <c r="P585" s="48">
        <f t="shared" si="158"/>
        <v>40.509979337435567</v>
      </c>
      <c r="Q585" t="s">
        <v>139</v>
      </c>
      <c r="R585" t="s">
        <v>36</v>
      </c>
      <c r="S585" t="s">
        <v>520</v>
      </c>
      <c r="T585" s="50">
        <v>100</v>
      </c>
      <c r="U585" s="50">
        <f t="shared" si="159"/>
        <v>70.760233918128648</v>
      </c>
      <c r="V585" s="50">
        <f t="shared" si="160"/>
        <v>68.051118210862612</v>
      </c>
      <c r="W585" s="50">
        <f t="shared" si="161"/>
        <v>58.333333333333336</v>
      </c>
      <c r="X585" s="50">
        <f t="shared" si="162"/>
        <v>73.615548455804046</v>
      </c>
      <c r="Y585" s="50">
        <f t="shared" si="163"/>
        <v>70.906432748538009</v>
      </c>
      <c r="Z585" s="50">
        <f t="shared" si="164"/>
        <v>61.188647871008726</v>
      </c>
      <c r="AA585" s="50">
        <f t="shared" si="165"/>
        <v>-2.8553145376753974</v>
      </c>
      <c r="AB585" s="50">
        <f t="shared" si="166"/>
        <v>-2.8553145376753974</v>
      </c>
      <c r="AC585" s="50">
        <f t="shared" si="167"/>
        <v>-2.8553145376753903</v>
      </c>
      <c r="AF585">
        <v>2.58</v>
      </c>
      <c r="AG585">
        <v>1.55</v>
      </c>
      <c r="AJ585" t="s">
        <v>444</v>
      </c>
    </row>
    <row r="586" spans="1:36" ht="15" x14ac:dyDescent="0.25">
      <c r="A586">
        <v>2.06</v>
      </c>
      <c r="B586">
        <v>3.51</v>
      </c>
      <c r="C586">
        <v>3.87</v>
      </c>
      <c r="D586" s="43">
        <f t="shared" si="168"/>
        <v>2.8735110920705687E-2</v>
      </c>
      <c r="E586" s="44">
        <f>IF(OR($A586="",$B586="",$C586=""),"",A586*'MPTO_working_3-way'!$I585)</f>
        <v>2.1191943284966537</v>
      </c>
      <c r="F586" s="45">
        <f>IF(OR($A586="",$B586="",$C586=""),"",B586*'MPTO_working_3-way'!$I585)</f>
        <v>3.6108602393316769</v>
      </c>
      <c r="G586" s="46">
        <f>IF(OR($A586="",$B586="",$C586=""),"",C586*'MPTO_working_3-way'!$I585)</f>
        <v>3.9812048792631312</v>
      </c>
      <c r="H586" s="44">
        <f>IF(OR($A586="",$B586="",$C586=""),"",'MPTO_working_3-way'!E585)</f>
        <v>2.1014649352334693</v>
      </c>
      <c r="I586" s="45">
        <f>IF(OR($A586="",$B586="",$C586=""),"",'MPTO_working_3-way'!F585)</f>
        <v>3.6321118915538504</v>
      </c>
      <c r="J586" s="46">
        <f>IF(OR($A586="",$B586="",$C586=""),"",'MPTO_working_3-way'!G585)</f>
        <v>4.0189766026185136</v>
      </c>
      <c r="K586" s="44">
        <f>IF(OR($A586="",$B586="",$C586=""),"",'OddsRatio_working_3-way'!H585)</f>
        <v>2.1086088406425008</v>
      </c>
      <c r="L586" s="45">
        <f>IF(OR($A586="",$B586="",$C586=""),"",'OddsRatio_working_3-way'!I585)</f>
        <v>3.6251020660496946</v>
      </c>
      <c r="M586" s="46">
        <f>IF(OR($A586="",$B586="",$C586=""),"",'OddsRatio_working_3-way'!J585)</f>
        <v>4.0016107289094114</v>
      </c>
      <c r="N586" s="47">
        <f t="shared" si="156"/>
        <v>47.187744255119597</v>
      </c>
      <c r="O586" s="48">
        <f t="shared" si="157"/>
        <v>27.694231671095832</v>
      </c>
      <c r="P586" s="48">
        <f t="shared" si="158"/>
        <v>25.118024073784589</v>
      </c>
      <c r="Q586" t="s">
        <v>440</v>
      </c>
      <c r="R586" t="s">
        <v>363</v>
      </c>
      <c r="S586" t="s">
        <v>520</v>
      </c>
      <c r="T586" s="50">
        <v>100</v>
      </c>
      <c r="U586" s="50">
        <f t="shared" si="159"/>
        <v>51.456310679611654</v>
      </c>
      <c r="V586" s="50">
        <f t="shared" si="160"/>
        <v>71.509971509971507</v>
      </c>
      <c r="W586" s="50">
        <f t="shared" si="161"/>
        <v>74.160206718346245</v>
      </c>
      <c r="X586" s="50">
        <f t="shared" si="162"/>
        <v>54.329821771682241</v>
      </c>
      <c r="Y586" s="50">
        <f t="shared" si="163"/>
        <v>74.383482602042093</v>
      </c>
      <c r="Z586" s="50">
        <f t="shared" si="164"/>
        <v>77.033717810416832</v>
      </c>
      <c r="AA586" s="50">
        <f t="shared" si="165"/>
        <v>-2.8735110920705864</v>
      </c>
      <c r="AB586" s="50">
        <f t="shared" si="166"/>
        <v>-2.8735110920705864</v>
      </c>
      <c r="AC586" s="50">
        <f t="shared" si="167"/>
        <v>-2.8735110920705864</v>
      </c>
      <c r="AF586">
        <v>2.11</v>
      </c>
      <c r="AG586">
        <v>1.79</v>
      </c>
      <c r="AJ586" t="s">
        <v>306</v>
      </c>
    </row>
    <row r="587" spans="1:36" ht="15" x14ac:dyDescent="0.25">
      <c r="A587">
        <v>1.17</v>
      </c>
      <c r="B587">
        <v>8.39</v>
      </c>
      <c r="C587">
        <v>18.54</v>
      </c>
      <c r="D587" s="43">
        <f t="shared" si="168"/>
        <v>2.7827798602067633E-2</v>
      </c>
      <c r="E587" s="44">
        <f>IF(OR($A587="",$B587="",$C587=""),"",A587*'MPTO_working_3-way'!$I586)</f>
        <v>1.202558524364419</v>
      </c>
      <c r="F587" s="45">
        <f>IF(OR($A587="",$B587="",$C587=""),"",B587*'MPTO_working_3-way'!$I586)</f>
        <v>8.6234752302713478</v>
      </c>
      <c r="G587" s="46">
        <f>IF(OR($A587="",$B587="",$C587=""),"",C587*'MPTO_working_3-way'!$I586)</f>
        <v>19.055927386082335</v>
      </c>
      <c r="H587" s="44">
        <f>IF(OR($A587="",$B587="",$C587=""),"",'MPTO_working_3-way'!E586)</f>
        <v>1.1828371439905858</v>
      </c>
      <c r="I587" s="45">
        <f>IF(OR($A587="",$B587="",$C587=""),"",'MPTO_working_3-way'!F586)</f>
        <v>9.0980569830461846</v>
      </c>
      <c r="J587" s="46">
        <f>IF(OR($A587="",$B587="",$C587=""),"",'MPTO_working_3-way'!G586)</f>
        <v>22.39064980966112</v>
      </c>
      <c r="K587" s="44">
        <f>IF(OR($A587="",$B587="",$C587=""),"",'OddsRatio_working_3-way'!H586)</f>
        <v>1.1878636975152779</v>
      </c>
      <c r="L587" s="45">
        <f>IF(OR($A587="",$B587="",$C587=""),"",'OddsRatio_working_3-way'!I586)</f>
        <v>9.1665454390464962</v>
      </c>
      <c r="M587" s="46">
        <f>IF(OR($A587="",$B587="",$C587=""),"",'OddsRatio_working_3-way'!J586)</f>
        <v>20.383113261282212</v>
      </c>
      <c r="N587" s="47">
        <f t="shared" si="156"/>
        <v>83.156036046438899</v>
      </c>
      <c r="O587" s="48">
        <f t="shared" si="157"/>
        <v>11.596252940921751</v>
      </c>
      <c r="P587" s="48">
        <f t="shared" si="158"/>
        <v>5.2477110126393471</v>
      </c>
      <c r="Q587" t="s">
        <v>287</v>
      </c>
      <c r="R587" t="s">
        <v>275</v>
      </c>
      <c r="S587" t="s">
        <v>520</v>
      </c>
      <c r="T587" s="50">
        <v>100</v>
      </c>
      <c r="U587" s="50">
        <f t="shared" si="159"/>
        <v>14.529914529914532</v>
      </c>
      <c r="V587" s="50">
        <f t="shared" si="160"/>
        <v>88.081048867699636</v>
      </c>
      <c r="W587" s="50">
        <f t="shared" si="161"/>
        <v>94.60625674217907</v>
      </c>
      <c r="X587" s="50">
        <f t="shared" si="162"/>
        <v>17.312694390121287</v>
      </c>
      <c r="Y587" s="50">
        <f t="shared" si="163"/>
        <v>90.863828727906409</v>
      </c>
      <c r="Z587" s="50">
        <f t="shared" si="164"/>
        <v>97.389036602385843</v>
      </c>
      <c r="AA587" s="50">
        <f t="shared" si="165"/>
        <v>-2.7827798602067553</v>
      </c>
      <c r="AB587" s="50">
        <f t="shared" si="166"/>
        <v>-2.782779860206773</v>
      </c>
      <c r="AC587" s="50">
        <f t="shared" si="167"/>
        <v>-2.782779860206773</v>
      </c>
      <c r="AF587">
        <v>1.35</v>
      </c>
      <c r="AG587">
        <v>3.35</v>
      </c>
      <c r="AJ587" t="s">
        <v>308</v>
      </c>
    </row>
    <row r="588" spans="1:36" ht="15" x14ac:dyDescent="0.25">
      <c r="A588">
        <v>2.92</v>
      </c>
      <c r="B588">
        <v>3.3</v>
      </c>
      <c r="C588">
        <v>2.66</v>
      </c>
      <c r="D588" s="43">
        <f t="shared" si="168"/>
        <v>2.1435906079020572E-2</v>
      </c>
      <c r="E588" s="44">
        <f>IF(OR($A588="",$B588="",$C588=""),"",A588*'MPTO_working_3-way'!$I587)</f>
        <v>2.98259284575074</v>
      </c>
      <c r="F588" s="45">
        <f>IF(OR($A588="",$B588="",$C588=""),"",B588*'MPTO_working_3-way'!$I587)</f>
        <v>3.3707384900607678</v>
      </c>
      <c r="G588" s="46">
        <f>IF(OR($A588="",$B588="",$C588=""),"",C588*'MPTO_working_3-way'!$I587)</f>
        <v>2.7170195101701951</v>
      </c>
      <c r="H588" s="44">
        <f>IF(OR($A588="",$B588="",$C588=""),"",'MPTO_working_3-way'!E587)</f>
        <v>2.9822219188537633</v>
      </c>
      <c r="I588" s="45">
        <f>IF(OR($A588="",$B588="",$C588=""),"",'MPTO_working_3-way'!F587)</f>
        <v>3.3796914227044805</v>
      </c>
      <c r="J588" s="46">
        <f>IF(OR($A588="",$B588="",$C588=""),"",'MPTO_working_3-way'!G587)</f>
        <v>2.711536834028244</v>
      </c>
      <c r="K588" s="44">
        <f>IF(OR($A588="",$B588="",$C588=""),"",'OddsRatio_working_3-way'!H587)</f>
        <v>2.9826546585675993</v>
      </c>
      <c r="L588" s="45">
        <f>IF(OR($A588="",$B588="",$C588=""),"",'OddsRatio_working_3-way'!I587)</f>
        <v>3.3750550597424356</v>
      </c>
      <c r="M588" s="46">
        <f>IF(OR($A588="",$B588="",$C588=""),"",'OddsRatio_working_3-way'!J587)</f>
        <v>2.714170173553236</v>
      </c>
      <c r="N588" s="47">
        <f t="shared" si="156"/>
        <v>33.527874963714424</v>
      </c>
      <c r="O588" s="48">
        <f t="shared" si="157"/>
        <v>29.667089361832161</v>
      </c>
      <c r="P588" s="48">
        <f t="shared" si="158"/>
        <v>36.805035674453421</v>
      </c>
      <c r="Q588" t="s">
        <v>288</v>
      </c>
      <c r="R588" t="s">
        <v>104</v>
      </c>
      <c r="S588" t="s">
        <v>520</v>
      </c>
      <c r="T588" s="50">
        <v>100</v>
      </c>
      <c r="U588" s="50">
        <f t="shared" si="159"/>
        <v>65.753424657534239</v>
      </c>
      <c r="V588" s="50">
        <f t="shared" si="160"/>
        <v>69.696969696969703</v>
      </c>
      <c r="W588" s="50">
        <f t="shared" si="161"/>
        <v>62.406015037593981</v>
      </c>
      <c r="X588" s="50">
        <f t="shared" si="162"/>
        <v>67.897015265436323</v>
      </c>
      <c r="Y588" s="50">
        <f t="shared" si="163"/>
        <v>71.840560304871758</v>
      </c>
      <c r="Z588" s="50">
        <f t="shared" si="164"/>
        <v>64.549605645496058</v>
      </c>
      <c r="AA588" s="50">
        <f t="shared" si="165"/>
        <v>-2.1435906079020839</v>
      </c>
      <c r="AB588" s="50">
        <f t="shared" si="166"/>
        <v>-2.1435906079020555</v>
      </c>
      <c r="AC588" s="50">
        <f t="shared" si="167"/>
        <v>-2.1435906079020768</v>
      </c>
      <c r="AF588">
        <v>2.0099999999999998</v>
      </c>
      <c r="AG588">
        <v>1.89</v>
      </c>
      <c r="AJ588" t="s">
        <v>310</v>
      </c>
    </row>
    <row r="589" spans="1:36" ht="15" x14ac:dyDescent="0.25">
      <c r="A589">
        <v>3.24</v>
      </c>
      <c r="B589">
        <v>3.27</v>
      </c>
      <c r="C589">
        <v>2.42</v>
      </c>
      <c r="D589" s="43">
        <f t="shared" si="168"/>
        <v>2.7675513358026427E-2</v>
      </c>
      <c r="E589" s="44">
        <f>IF(OR($A589="",$B589="",$C589=""),"",A589*'MPTO_working_3-way'!$I588)</f>
        <v>3.3296686632800059</v>
      </c>
      <c r="F589" s="45">
        <f>IF(OR($A589="",$B589="",$C589=""),"",B589*'MPTO_working_3-way'!$I588)</f>
        <v>3.3604989286807463</v>
      </c>
      <c r="G589" s="46">
        <f>IF(OR($A589="",$B589="",$C589=""),"",C589*'MPTO_working_3-way'!$I588)</f>
        <v>2.4869747423264239</v>
      </c>
      <c r="H589" s="44">
        <f>IF(OR($A589="",$B589="",$C589=""),"",'MPTO_working_3-way'!E588)</f>
        <v>3.3398259082605519</v>
      </c>
      <c r="I589" s="45">
        <f>IF(OR($A589="",$B589="",$C589=""),"",'MPTO_working_3-way'!F588)</f>
        <v>3.3717121112974384</v>
      </c>
      <c r="J589" s="46">
        <f>IF(OR($A589="",$B589="",$C589=""),"",'MPTO_working_3-way'!G588)</f>
        <v>2.4752599661410701</v>
      </c>
      <c r="K589" s="44">
        <f>IF(OR($A589="",$B589="",$C589=""),"",'OddsRatio_working_3-way'!H588)</f>
        <v>3.3353686428865403</v>
      </c>
      <c r="L589" s="45">
        <f>IF(OR($A589="",$B589="",$C589=""),"",'OddsRatio_working_3-way'!I588)</f>
        <v>3.3666459014966281</v>
      </c>
      <c r="M589" s="46">
        <f>IF(OR($A589="",$B589="",$C589=""),"",'OddsRatio_working_3-way'!J588)</f>
        <v>2.4804569075441454</v>
      </c>
      <c r="N589" s="47">
        <f t="shared" si="156"/>
        <v>30.033018330866447</v>
      </c>
      <c r="O589" s="48">
        <f t="shared" si="157"/>
        <v>29.757486052601621</v>
      </c>
      <c r="P589" s="48">
        <f t="shared" si="158"/>
        <v>40.209495616531946</v>
      </c>
      <c r="Q589" t="s">
        <v>447</v>
      </c>
      <c r="R589" t="s">
        <v>480</v>
      </c>
      <c r="S589" t="s">
        <v>520</v>
      </c>
      <c r="T589" s="50">
        <v>100</v>
      </c>
      <c r="U589" s="50">
        <f t="shared" si="159"/>
        <v>69.135802469135797</v>
      </c>
      <c r="V589" s="50">
        <f t="shared" si="160"/>
        <v>69.418960244648318</v>
      </c>
      <c r="W589" s="50">
        <f t="shared" si="161"/>
        <v>58.677685950413228</v>
      </c>
      <c r="X589" s="50">
        <f t="shared" si="162"/>
        <v>71.903353804938462</v>
      </c>
      <c r="Y589" s="50">
        <f t="shared" si="163"/>
        <v>72.186511580450968</v>
      </c>
      <c r="Z589" s="50">
        <f t="shared" si="164"/>
        <v>61.445237286215871</v>
      </c>
      <c r="AA589" s="50">
        <f t="shared" si="165"/>
        <v>-2.7675513358026649</v>
      </c>
      <c r="AB589" s="50">
        <f t="shared" si="166"/>
        <v>-2.7675513358026507</v>
      </c>
      <c r="AC589" s="50">
        <f t="shared" si="167"/>
        <v>-2.7675513358026436</v>
      </c>
      <c r="AF589">
        <v>2.06</v>
      </c>
      <c r="AG589">
        <v>1.84</v>
      </c>
      <c r="AJ589" t="s">
        <v>311</v>
      </c>
    </row>
    <row r="590" spans="1:36" ht="15" x14ac:dyDescent="0.25">
      <c r="A590">
        <v>2.38</v>
      </c>
      <c r="B590">
        <v>3.55</v>
      </c>
      <c r="C590">
        <v>3.07</v>
      </c>
      <c r="D590" s="43">
        <f t="shared" si="168"/>
        <v>2.7591107094762535E-2</v>
      </c>
      <c r="E590" s="44">
        <f>IF(OR($A590="",$B590="",$C590=""),"",A590*'MPTO_working_3-way'!$I589)</f>
        <v>2.4456668348855346</v>
      </c>
      <c r="F590" s="45">
        <f>IF(OR($A590="",$B590="",$C590=""),"",B590*'MPTO_working_3-way'!$I589)</f>
        <v>3.6479484301864069</v>
      </c>
      <c r="G590" s="46">
        <f>IF(OR($A590="",$B590="",$C590=""),"",C590*'MPTO_working_3-way'!$I589)</f>
        <v>3.1547046987809209</v>
      </c>
      <c r="H590" s="44">
        <f>IF(OR($A590="",$B590="",$C590=""),"",'MPTO_working_3-way'!E589)</f>
        <v>2.4332615276566512</v>
      </c>
      <c r="I590" s="45">
        <f>IF(OR($A590="",$B590="",$C590=""),"",'MPTO_working_3-way'!F589)</f>
        <v>3.6698176251513264</v>
      </c>
      <c r="J590" s="46">
        <f>IF(OR($A590="",$B590="",$C590=""),"",'MPTO_working_3-way'!G589)</f>
        <v>3.1591996859284497</v>
      </c>
      <c r="K590" s="44">
        <f>IF(OR($A590="",$B590="",$C590=""),"",'OddsRatio_working_3-way'!H589)</f>
        <v>2.4387966704363069</v>
      </c>
      <c r="L590" s="45">
        <f>IF(OR($A590="",$B590="",$C590=""),"",'OddsRatio_working_3-way'!I589)</f>
        <v>3.658646021458392</v>
      </c>
      <c r="M590" s="46">
        <f>IF(OR($A590="",$B590="",$C590=""),"",'OddsRatio_working_3-way'!J589)</f>
        <v>3.1581950056544597</v>
      </c>
      <c r="N590" s="47">
        <f t="shared" si="156"/>
        <v>40.888643773378206</v>
      </c>
      <c r="O590" s="48">
        <f t="shared" si="157"/>
        <v>27.412668219898627</v>
      </c>
      <c r="P590" s="48">
        <f t="shared" si="158"/>
        <v>31.69868800672317</v>
      </c>
      <c r="Q590" t="s">
        <v>297</v>
      </c>
      <c r="R590" t="s">
        <v>240</v>
      </c>
      <c r="S590" t="s">
        <v>520</v>
      </c>
      <c r="T590" s="50">
        <v>100</v>
      </c>
      <c r="U590" s="50">
        <f t="shared" si="159"/>
        <v>57.983193277310924</v>
      </c>
      <c r="V590" s="50">
        <f t="shared" si="160"/>
        <v>71.83098591549296</v>
      </c>
      <c r="W590" s="50">
        <f t="shared" si="161"/>
        <v>67.426710097719877</v>
      </c>
      <c r="X590" s="50">
        <f t="shared" si="162"/>
        <v>60.742303986787171</v>
      </c>
      <c r="Y590" s="50">
        <f t="shared" si="163"/>
        <v>74.590096624969206</v>
      </c>
      <c r="Z590" s="50">
        <f t="shared" si="164"/>
        <v>70.185820807196123</v>
      </c>
      <c r="AA590" s="50">
        <f t="shared" si="165"/>
        <v>-2.7591107094762464</v>
      </c>
      <c r="AB590" s="50">
        <f t="shared" si="166"/>
        <v>-2.7591107094762464</v>
      </c>
      <c r="AC590" s="50">
        <f t="shared" si="167"/>
        <v>-2.7591107094762464</v>
      </c>
      <c r="AF590">
        <v>1.81</v>
      </c>
      <c r="AG590">
        <v>2.0699999999999998</v>
      </c>
      <c r="AJ590" t="s">
        <v>312</v>
      </c>
    </row>
    <row r="591" spans="1:36" ht="15" x14ac:dyDescent="0.25">
      <c r="A591">
        <v>4.04</v>
      </c>
      <c r="B591">
        <v>3.74</v>
      </c>
      <c r="C591">
        <v>1.93</v>
      </c>
      <c r="D591" s="43">
        <f t="shared" si="168"/>
        <v>3.3039146645539308E-2</v>
      </c>
      <c r="E591" s="44">
        <f>IF(OR($A591="",$B591="",$C591=""),"",A591*'MPTO_working_3-way'!$I590)</f>
        <v>4.1734781524479789</v>
      </c>
      <c r="F591" s="45">
        <f>IF(OR($A591="",$B591="",$C591=""),"",B591*'MPTO_working_3-way'!$I590)</f>
        <v>3.8635664084543171</v>
      </c>
      <c r="G591" s="46">
        <f>IF(OR($A591="",$B591="",$C591=""),"",C591*'MPTO_working_3-way'!$I590)</f>
        <v>1.9937655530258909</v>
      </c>
      <c r="H591" s="44">
        <f>IF(OR($A591="",$B591="",$C591=""),"",'MPTO_working_3-way'!E590)</f>
        <v>4.2281205741900596</v>
      </c>
      <c r="I591" s="45">
        <f>IF(OR($A591="",$B591="",$C591=""),"",'MPTO_working_3-way'!F590)</f>
        <v>3.9006636666243391</v>
      </c>
      <c r="J591" s="46">
        <f>IF(OR($A591="",$B591="",$C591=""),"",'MPTO_working_3-way'!G590)</f>
        <v>1.9719133824503676</v>
      </c>
      <c r="K591" s="44">
        <f>IF(OR($A591="",$B591="",$C591=""),"",'OddsRatio_working_3-way'!H590)</f>
        <v>4.2044603527575619</v>
      </c>
      <c r="L591" s="45">
        <f>IF(OR($A591="",$B591="",$C591=""),"",'OddsRatio_working_3-way'!I590)</f>
        <v>3.8882307126828026</v>
      </c>
      <c r="M591" s="46">
        <f>IF(OR($A591="",$B591="",$C591=""),"",'OddsRatio_working_3-way'!J590)</f>
        <v>1.9803118842317533</v>
      </c>
      <c r="N591" s="47">
        <f t="shared" si="156"/>
        <v>23.960829875518673</v>
      </c>
      <c r="O591" s="48">
        <f t="shared" si="157"/>
        <v>25.882821576763483</v>
      </c>
      <c r="P591" s="48">
        <f t="shared" si="158"/>
        <v>50.15634854771784</v>
      </c>
      <c r="Q591" t="s">
        <v>489</v>
      </c>
      <c r="R591" t="s">
        <v>486</v>
      </c>
      <c r="S591" t="s">
        <v>520</v>
      </c>
      <c r="T591" s="50">
        <v>100</v>
      </c>
      <c r="U591" s="50">
        <f t="shared" si="159"/>
        <v>75.247524752475243</v>
      </c>
      <c r="V591" s="50">
        <f t="shared" si="160"/>
        <v>73.262032085561486</v>
      </c>
      <c r="W591" s="50">
        <f t="shared" si="161"/>
        <v>48.186528497409334</v>
      </c>
      <c r="X591" s="50">
        <f t="shared" si="162"/>
        <v>78.551439417029172</v>
      </c>
      <c r="Y591" s="50">
        <f t="shared" si="163"/>
        <v>76.56594675011543</v>
      </c>
      <c r="Z591" s="50">
        <f t="shared" si="164"/>
        <v>51.490443161963249</v>
      </c>
      <c r="AA591" s="50">
        <f t="shared" si="165"/>
        <v>-3.303914664553929</v>
      </c>
      <c r="AB591" s="50">
        <f t="shared" si="166"/>
        <v>-3.3039146645539432</v>
      </c>
      <c r="AC591" s="50">
        <f t="shared" si="167"/>
        <v>-3.3039146645539148</v>
      </c>
      <c r="AF591">
        <v>1.97</v>
      </c>
      <c r="AG591">
        <v>1.9</v>
      </c>
      <c r="AJ591" t="s">
        <v>500</v>
      </c>
    </row>
    <row r="592" spans="1:36" ht="15" x14ac:dyDescent="0.25">
      <c r="A592">
        <v>1.98</v>
      </c>
      <c r="B592">
        <v>3.51</v>
      </c>
      <c r="C592">
        <v>4.28</v>
      </c>
      <c r="D592" s="43">
        <f t="shared" si="168"/>
        <v>2.3595649763874071E-2</v>
      </c>
      <c r="E592" s="44">
        <f>IF(OR($A592="",$B592="",$C592=""),"",A592*'MPTO_working_3-way'!$I591)</f>
        <v>2.0267193865324709</v>
      </c>
      <c r="F592" s="45">
        <f>IF(OR($A592="",$B592="",$C592=""),"",B592*'MPTO_working_3-way'!$I591)</f>
        <v>3.5928207306711979</v>
      </c>
      <c r="G592" s="46">
        <f>IF(OR($A592="",$B592="",$C592=""),"",C592*'MPTO_working_3-way'!$I591)</f>
        <v>4.380989380989381</v>
      </c>
      <c r="H592" s="44">
        <f>IF(OR($A592="",$B592="",$C592=""),"",'MPTO_working_3-way'!E591)</f>
        <v>2.0113225857754435</v>
      </c>
      <c r="I592" s="45">
        <f>IF(OR($A592="",$B592="",$C592=""),"",'MPTO_working_3-way'!F591)</f>
        <v>3.6096513199282367</v>
      </c>
      <c r="J592" s="46">
        <f>IF(OR($A592="",$B592="",$C592=""),"",'MPTO_working_3-way'!G591)</f>
        <v>4.4290972636664803</v>
      </c>
      <c r="K592" s="44">
        <f>IF(OR($A592="",$B592="",$C592=""),"",'OddsRatio_working_3-way'!H591)</f>
        <v>2.0174406100702216</v>
      </c>
      <c r="L592" s="45">
        <f>IF(OR($A592="",$B592="",$C592=""),"",'OddsRatio_working_3-way'!I591)</f>
        <v>3.6058938074247502</v>
      </c>
      <c r="M592" s="46">
        <f>IF(OR($A592="",$B592="",$C592=""),"",'OddsRatio_working_3-way'!J591)</f>
        <v>4.4053114296227811</v>
      </c>
      <c r="N592" s="47">
        <f t="shared" si="156"/>
        <v>49.340821755838007</v>
      </c>
      <c r="O592" s="48">
        <f t="shared" si="157"/>
        <v>27.833284067395802</v>
      </c>
      <c r="P592" s="48">
        <f t="shared" si="158"/>
        <v>22.825894176766184</v>
      </c>
      <c r="Q592" t="s">
        <v>153</v>
      </c>
      <c r="R592" t="s">
        <v>55</v>
      </c>
      <c r="S592" t="s">
        <v>520</v>
      </c>
      <c r="T592" s="50">
        <v>100</v>
      </c>
      <c r="U592" s="50">
        <f t="shared" si="159"/>
        <v>49.494949494949495</v>
      </c>
      <c r="V592" s="50">
        <f t="shared" si="160"/>
        <v>71.509971509971507</v>
      </c>
      <c r="W592" s="50">
        <f t="shared" si="161"/>
        <v>76.635514018691595</v>
      </c>
      <c r="X592" s="50">
        <f t="shared" si="162"/>
        <v>51.854514471336898</v>
      </c>
      <c r="Y592" s="50">
        <f t="shared" si="163"/>
        <v>73.869536486358925</v>
      </c>
      <c r="Z592" s="50">
        <f t="shared" si="164"/>
        <v>78.995078995078998</v>
      </c>
      <c r="AA592" s="50">
        <f t="shared" si="165"/>
        <v>-2.3595649763874036</v>
      </c>
      <c r="AB592" s="50">
        <f t="shared" si="166"/>
        <v>-2.3595649763874178</v>
      </c>
      <c r="AC592" s="50">
        <f t="shared" si="167"/>
        <v>-2.3595649763874036</v>
      </c>
      <c r="AF592">
        <v>2.0299999999999998</v>
      </c>
      <c r="AG592">
        <v>1.88</v>
      </c>
      <c r="AJ592" t="s">
        <v>315</v>
      </c>
    </row>
    <row r="593" spans="1:36" ht="15" x14ac:dyDescent="0.25">
      <c r="A593">
        <v>2.6</v>
      </c>
      <c r="B593">
        <v>2.79</v>
      </c>
      <c r="C593">
        <v>3.5</v>
      </c>
      <c r="D593" s="43">
        <f t="shared" si="168"/>
        <v>2.8752609397770801E-2</v>
      </c>
      <c r="E593" s="44">
        <f>IF(OR($A593="",$B593="",$C593=""),"",A593*'MPTO_working_3-way'!$I592)</f>
        <v>2.6747567844342042</v>
      </c>
      <c r="F593" s="45">
        <f>IF(OR($A593="",$B593="",$C593=""),"",B593*'MPTO_working_3-way'!$I592)</f>
        <v>2.8702197802197804</v>
      </c>
      <c r="G593" s="46">
        <f>IF(OR($A593="",$B593="",$C593=""),"",C593*'MPTO_working_3-way'!$I592)</f>
        <v>3.600634132892198</v>
      </c>
      <c r="H593" s="44">
        <f>IF(OR($A593="",$B593="",$C593=""),"",'MPTO_working_3-way'!E592)</f>
        <v>2.6664449501137759</v>
      </c>
      <c r="I593" s="45">
        <f>IF(OR($A593="",$B593="",$C593=""),"",'MPTO_working_3-way'!F592)</f>
        <v>2.866654121189312</v>
      </c>
      <c r="J593" s="46">
        <f>IF(OR($A593="",$B593="",$C593=""),"",'MPTO_working_3-way'!G592)</f>
        <v>3.6214815519208834</v>
      </c>
      <c r="K593" s="44">
        <f>IF(OR($A593="",$B593="",$C593=""),"",'OddsRatio_working_3-way'!H592)</f>
        <v>2.6705684348751215</v>
      </c>
      <c r="L593" s="45">
        <f>IF(OR($A593="",$B593="",$C593=""),"",'OddsRatio_working_3-way'!I592)</f>
        <v>2.8689484365165416</v>
      </c>
      <c r="M593" s="46">
        <f>IF(OR($A593="",$B593="",$C593=""),"",'OddsRatio_working_3-way'!J592)</f>
        <v>3.6102631794923767</v>
      </c>
      <c r="N593" s="47">
        <f t="shared" si="156"/>
        <v>37.38657682147096</v>
      </c>
      <c r="O593" s="48">
        <f t="shared" si="157"/>
        <v>34.840537539722035</v>
      </c>
      <c r="P593" s="48">
        <f t="shared" si="158"/>
        <v>27.772885638806994</v>
      </c>
      <c r="Q593" t="s">
        <v>60</v>
      </c>
      <c r="R593" t="s">
        <v>121</v>
      </c>
      <c r="S593" t="s">
        <v>520</v>
      </c>
      <c r="T593" s="50">
        <v>100</v>
      </c>
      <c r="U593" s="50">
        <f t="shared" si="159"/>
        <v>61.538461538461533</v>
      </c>
      <c r="V593" s="50">
        <f t="shared" si="160"/>
        <v>64.157706093189958</v>
      </c>
      <c r="W593" s="50">
        <f t="shared" si="161"/>
        <v>71.428571428571431</v>
      </c>
      <c r="X593" s="50">
        <f t="shared" si="162"/>
        <v>64.413722478238597</v>
      </c>
      <c r="Y593" s="50">
        <f t="shared" si="163"/>
        <v>67.032967032967022</v>
      </c>
      <c r="Z593" s="50">
        <f t="shared" si="164"/>
        <v>74.303832368348495</v>
      </c>
      <c r="AA593" s="50">
        <f t="shared" si="165"/>
        <v>-2.8752609397770641</v>
      </c>
      <c r="AB593" s="50">
        <f t="shared" si="166"/>
        <v>-2.8752609397770641</v>
      </c>
      <c r="AC593" s="50">
        <f t="shared" si="167"/>
        <v>-2.8752609397770641</v>
      </c>
      <c r="AF593">
        <v>3.3</v>
      </c>
      <c r="AG593">
        <v>1.36</v>
      </c>
      <c r="AJ593" t="s">
        <v>412</v>
      </c>
    </row>
    <row r="594" spans="1:36" ht="15" x14ac:dyDescent="0.25">
      <c r="A594">
        <v>3.26</v>
      </c>
      <c r="B594">
        <v>2.91</v>
      </c>
      <c r="C594">
        <v>2.65</v>
      </c>
      <c r="D594" s="43">
        <f t="shared" si="168"/>
        <v>2.7749568507555278E-2</v>
      </c>
      <c r="E594" s="44">
        <f>IF(OR($A594="",$B594="",$C594=""),"",A594*'MPTO_working_3-way'!$I593)</f>
        <v>3.3504635933346298</v>
      </c>
      <c r="F594" s="45">
        <f>IF(OR($A594="",$B594="",$C594=""),"",B594*'MPTO_working_3-way'!$I593)</f>
        <v>2.9907512443569861</v>
      </c>
      <c r="G594" s="46">
        <f>IF(OR($A594="",$B594="",$C594=""),"",C594*'MPTO_working_3-way'!$I593)</f>
        <v>2.7235363565450212</v>
      </c>
      <c r="H594" s="44">
        <f>IF(OR($A594="",$B594="",$C594=""),"",'MPTO_working_3-way'!E593)</f>
        <v>3.3613602419943223</v>
      </c>
      <c r="I594" s="45">
        <f>IF(OR($A594="",$B594="",$C594=""),"",'MPTO_working_3-way'!F593)</f>
        <v>2.9904954084932274</v>
      </c>
      <c r="J594" s="46">
        <f>IF(OR($A594="",$B594="",$C594=""),"",'MPTO_working_3-way'!G593)</f>
        <v>2.7165893612859788</v>
      </c>
      <c r="K594" s="44">
        <f>IF(OR($A594="",$B594="",$C594=""),"",'OddsRatio_working_3-way'!H593)</f>
        <v>3.3557530755263905</v>
      </c>
      <c r="L594" s="45">
        <f>IF(OR($A594="",$B594="",$C594=""),"",'OddsRatio_working_3-way'!I593)</f>
        <v>2.9909240594050472</v>
      </c>
      <c r="M594" s="46">
        <f>IF(OR($A594="",$B594="",$C594=""),"",'OddsRatio_working_3-way'!J593)</f>
        <v>2.7199082188577623</v>
      </c>
      <c r="N594" s="47">
        <f t="shared" si="156"/>
        <v>29.846615912776592</v>
      </c>
      <c r="O594" s="48">
        <f t="shared" si="157"/>
        <v>33.436415077543529</v>
      </c>
      <c r="P594" s="48">
        <f t="shared" si="158"/>
        <v>36.716969009679879</v>
      </c>
      <c r="Q594" t="s">
        <v>156</v>
      </c>
      <c r="R594" t="s">
        <v>163</v>
      </c>
      <c r="S594" t="s">
        <v>520</v>
      </c>
      <c r="T594" s="50">
        <v>100</v>
      </c>
      <c r="U594" s="50">
        <f t="shared" si="159"/>
        <v>69.325153374233125</v>
      </c>
      <c r="V594" s="50">
        <f t="shared" si="160"/>
        <v>65.635738831615114</v>
      </c>
      <c r="W594" s="50">
        <f t="shared" si="161"/>
        <v>62.264150943396231</v>
      </c>
      <c r="X594" s="50">
        <f t="shared" si="162"/>
        <v>72.100110224988654</v>
      </c>
      <c r="Y594" s="50">
        <f t="shared" si="163"/>
        <v>68.410695682370644</v>
      </c>
      <c r="Z594" s="50">
        <f t="shared" si="164"/>
        <v>65.039107794151747</v>
      </c>
      <c r="AA594" s="50">
        <f t="shared" si="165"/>
        <v>-2.7749568507555296</v>
      </c>
      <c r="AB594" s="50">
        <f t="shared" si="166"/>
        <v>-2.7749568507555296</v>
      </c>
      <c r="AC594" s="50">
        <f t="shared" si="167"/>
        <v>-2.7749568507555153</v>
      </c>
      <c r="AF594">
        <v>2.97</v>
      </c>
      <c r="AG594">
        <v>1.42</v>
      </c>
      <c r="AJ594" t="s">
        <v>412</v>
      </c>
    </row>
    <row r="595" spans="1:36" ht="15" x14ac:dyDescent="0.25">
      <c r="A595">
        <v>1.93</v>
      </c>
      <c r="B595">
        <v>3.86</v>
      </c>
      <c r="C595">
        <v>3.79</v>
      </c>
      <c r="D595" s="43">
        <f t="shared" si="168"/>
        <v>4.105431528292347E-2</v>
      </c>
      <c r="E595" s="44">
        <f>IF(OR($A595="",$B595="",$C595=""),"",A595*'MPTO_working_3-way'!$I594)</f>
        <v>2.0092348284960422</v>
      </c>
      <c r="F595" s="45">
        <f>IF(OR($A595="",$B595="",$C595=""),"",B595*'MPTO_working_3-way'!$I594)</f>
        <v>4.0184696569920844</v>
      </c>
      <c r="G595" s="46">
        <f>IF(OR($A595="",$B595="",$C595=""),"",C595*'MPTO_working_3-way'!$I594)</f>
        <v>3.94559585492228</v>
      </c>
      <c r="H595" s="44">
        <f>IF(OR($A595="",$B595="",$C595=""),"",'MPTO_working_3-way'!E594)</f>
        <v>1.9823572454538065</v>
      </c>
      <c r="I595" s="45">
        <f>IF(OR($A595="",$B595="",$C595=""),"",'MPTO_working_3-way'!F594)</f>
        <v>4.075268817204301</v>
      </c>
      <c r="J595" s="46">
        <f>IF(OR($A595="",$B595="",$C595=""),"",'MPTO_working_3-way'!G594)</f>
        <v>3.9973222580468883</v>
      </c>
      <c r="K595" s="44">
        <f>IF(OR($A595="",$B595="",$C595=""),"",'OddsRatio_working_3-way'!H594)</f>
        <v>1.9926201243273292</v>
      </c>
      <c r="L595" s="45">
        <f>IF(OR($A595="",$B595="",$C595=""),"",'OddsRatio_working_3-way'!I594)</f>
        <v>4.0525737156732928</v>
      </c>
      <c r="M595" s="46">
        <f>IF(OR($A595="",$B595="",$C595=""),"",'OddsRatio_working_3-way'!J594)</f>
        <v>3.9778603729819886</v>
      </c>
      <c r="N595" s="47">
        <f t="shared" si="156"/>
        <v>49.770190413657254</v>
      </c>
      <c r="O595" s="48">
        <f t="shared" si="157"/>
        <v>24.885095206828627</v>
      </c>
      <c r="P595" s="48">
        <f t="shared" si="158"/>
        <v>25.344714379514116</v>
      </c>
      <c r="Q595" t="s">
        <v>376</v>
      </c>
      <c r="R595" t="s">
        <v>330</v>
      </c>
      <c r="S595" t="s">
        <v>521</v>
      </c>
      <c r="T595" s="50">
        <v>100</v>
      </c>
      <c r="U595" s="50">
        <f t="shared" si="159"/>
        <v>48.186528497409334</v>
      </c>
      <c r="V595" s="50">
        <f t="shared" si="160"/>
        <v>74.093264248704671</v>
      </c>
      <c r="W595" s="50">
        <f t="shared" si="161"/>
        <v>73.614775725593674</v>
      </c>
      <c r="X595" s="50">
        <f t="shared" si="162"/>
        <v>52.29196002570167</v>
      </c>
      <c r="Y595" s="50">
        <f t="shared" si="163"/>
        <v>78.198695776997013</v>
      </c>
      <c r="Z595" s="50">
        <f t="shared" si="164"/>
        <v>77.720207253886016</v>
      </c>
      <c r="AA595" s="50">
        <f t="shared" si="165"/>
        <v>-4.1054315282923355</v>
      </c>
      <c r="AB595" s="50">
        <f t="shared" si="166"/>
        <v>-4.1054315282923426</v>
      </c>
      <c r="AC595" s="50">
        <f t="shared" si="167"/>
        <v>-4.1054315282923426</v>
      </c>
      <c r="AF595">
        <v>1.74</v>
      </c>
      <c r="AG595">
        <v>2.14</v>
      </c>
      <c r="AJ595" t="s">
        <v>413</v>
      </c>
    </row>
    <row r="596" spans="1:36" ht="15" x14ac:dyDescent="0.25">
      <c r="A596">
        <v>2.11</v>
      </c>
      <c r="B596">
        <v>3.45</v>
      </c>
      <c r="C596">
        <v>3.62</v>
      </c>
      <c r="D596" s="43">
        <f t="shared" si="168"/>
        <v>4.00318156755195E-2</v>
      </c>
      <c r="E596" s="44">
        <f>IF(OR($A596="",$B596="",$C596=""),"",A596*'MPTO_working_3-way'!$I595)</f>
        <v>2.1944671310753461</v>
      </c>
      <c r="F596" s="45">
        <f>IF(OR($A596="",$B596="",$C596=""),"",B596*'MPTO_working_3-way'!$I595)</f>
        <v>3.5881097640805426</v>
      </c>
      <c r="G596" s="46">
        <f>IF(OR($A596="",$B596="",$C596=""),"",C596*'MPTO_working_3-way'!$I595)</f>
        <v>3.7649151727453809</v>
      </c>
      <c r="H596" s="44">
        <f>IF(OR($A596="",$B596="",$C596=""),"",'MPTO_working_3-way'!E595)</f>
        <v>2.1711296989543856</v>
      </c>
      <c r="I596" s="45">
        <f>IF(OR($A596="",$B596="",$C596=""),"",'MPTO_working_3-way'!F595)</f>
        <v>3.6164909017465483</v>
      </c>
      <c r="J596" s="46">
        <f>IF(OR($A596="",$B596="",$C596=""),"",'MPTO_working_3-way'!G595)</f>
        <v>3.8037398736214483</v>
      </c>
      <c r="K596" s="44">
        <f>IF(OR($A596="",$B596="",$C596=""),"",'OddsRatio_working_3-way'!H595)</f>
        <v>2.1806080687308937</v>
      </c>
      <c r="L596" s="45">
        <f>IF(OR($A596="",$B596="",$C596=""),"",'OddsRatio_working_3-way'!I595)</f>
        <v>3.60584663818981</v>
      </c>
      <c r="M596" s="46">
        <f>IF(OR($A596="",$B596="",$C596=""),"",'OddsRatio_working_3-way'!J595)</f>
        <v>3.7866604865539997</v>
      </c>
      <c r="N596" s="47">
        <f t="shared" si="156"/>
        <v>45.56914914966049</v>
      </c>
      <c r="O596" s="48">
        <f t="shared" si="157"/>
        <v>27.869827450951774</v>
      </c>
      <c r="P596" s="48">
        <f t="shared" si="158"/>
        <v>26.561023399387739</v>
      </c>
      <c r="Q596" t="s">
        <v>331</v>
      </c>
      <c r="R596" t="s">
        <v>329</v>
      </c>
      <c r="S596" t="s">
        <v>521</v>
      </c>
      <c r="T596" s="50">
        <v>100</v>
      </c>
      <c r="U596" s="50">
        <f t="shared" si="159"/>
        <v>52.606635071090047</v>
      </c>
      <c r="V596" s="50">
        <f t="shared" si="160"/>
        <v>71.014492753623188</v>
      </c>
      <c r="W596" s="50">
        <f t="shared" si="161"/>
        <v>72.375690607734811</v>
      </c>
      <c r="X596" s="50">
        <f t="shared" si="162"/>
        <v>56.609816638642009</v>
      </c>
      <c r="Y596" s="50">
        <f t="shared" si="163"/>
        <v>75.01767432117515</v>
      </c>
      <c r="Z596" s="50">
        <f t="shared" si="164"/>
        <v>76.378872175286759</v>
      </c>
      <c r="AA596" s="50">
        <f t="shared" si="165"/>
        <v>-4.0031815675519624</v>
      </c>
      <c r="AB596" s="50">
        <f t="shared" si="166"/>
        <v>-4.0031815675519624</v>
      </c>
      <c r="AC596" s="50">
        <f t="shared" si="167"/>
        <v>-4.0031815675519482</v>
      </c>
      <c r="AF596">
        <v>1.81</v>
      </c>
      <c r="AG596">
        <v>2.0299999999999998</v>
      </c>
      <c r="AJ596" t="s">
        <v>413</v>
      </c>
    </row>
    <row r="597" spans="1:36" ht="15" x14ac:dyDescent="0.25">
      <c r="A597">
        <v>2.02</v>
      </c>
      <c r="B597">
        <v>3.59</v>
      </c>
      <c r="C597">
        <v>3.76</v>
      </c>
      <c r="D597" s="43">
        <f t="shared" si="168"/>
        <v>3.9558483792431876E-2</v>
      </c>
      <c r="E597" s="44">
        <f>IF(OR($A597="",$B597="",$C597=""),"",A597*'MPTO_working_3-way'!$I596)</f>
        <v>2.0999081372607122</v>
      </c>
      <c r="F597" s="45">
        <f>IF(OR($A597="",$B597="",$C597=""),"",B597*'MPTO_working_3-way'!$I596)</f>
        <v>3.7320149568148304</v>
      </c>
      <c r="G597" s="46">
        <f>IF(OR($A597="",$B597="",$C597=""),"",C597*'MPTO_working_3-way'!$I596)</f>
        <v>3.9087398990595434</v>
      </c>
      <c r="H597" s="44">
        <f>IF(OR($A597="",$B597="",$C597=""),"",'MPTO_working_3-way'!E596)</f>
        <v>2.0752771778608428</v>
      </c>
      <c r="I597" s="45">
        <f>IF(OR($A597="",$B597="",$C597=""),"",'MPTO_working_3-way'!F596)</f>
        <v>3.7683892103217733</v>
      </c>
      <c r="J597" s="46">
        <f>IF(OR($A597="",$B597="",$C597=""),"",'MPTO_working_3-way'!G596)</f>
        <v>3.9561455639488718</v>
      </c>
      <c r="K597" s="44">
        <f>IF(OR($A597="",$B597="",$C597=""),"",'OddsRatio_working_3-way'!H596)</f>
        <v>2.0849949552168097</v>
      </c>
      <c r="L597" s="45">
        <f>IF(OR($A597="",$B597="",$C597=""),"",'OddsRatio_working_3-way'!I596)</f>
        <v>3.7550362098152315</v>
      </c>
      <c r="M597" s="46">
        <f>IF(OR($A597="",$B597="",$C597=""),"",'OddsRatio_working_3-way'!J596)</f>
        <v>3.9358687023513661</v>
      </c>
      <c r="N597" s="47">
        <f t="shared" si="156"/>
        <v>47.621130765485759</v>
      </c>
      <c r="O597" s="48">
        <f t="shared" si="157"/>
        <v>26.795176642418173</v>
      </c>
      <c r="P597" s="48">
        <f t="shared" si="158"/>
        <v>25.583692592096074</v>
      </c>
      <c r="Q597" t="s">
        <v>382</v>
      </c>
      <c r="R597" t="s">
        <v>328</v>
      </c>
      <c r="S597" t="s">
        <v>521</v>
      </c>
      <c r="T597" s="50">
        <v>100</v>
      </c>
      <c r="U597" s="50">
        <f t="shared" si="159"/>
        <v>50.495049504950494</v>
      </c>
      <c r="V597" s="50">
        <f t="shared" si="160"/>
        <v>72.14484679665739</v>
      </c>
      <c r="W597" s="50">
        <f t="shared" si="161"/>
        <v>73.40425531914893</v>
      </c>
      <c r="X597" s="50">
        <f t="shared" si="162"/>
        <v>54.450897884193679</v>
      </c>
      <c r="Y597" s="50">
        <f t="shared" si="163"/>
        <v>76.100695175900569</v>
      </c>
      <c r="Z597" s="50">
        <f t="shared" si="164"/>
        <v>77.360103698392123</v>
      </c>
      <c r="AA597" s="50">
        <f t="shared" si="165"/>
        <v>-3.9558483792431858</v>
      </c>
      <c r="AB597" s="50">
        <f t="shared" si="166"/>
        <v>-3.9558483792431787</v>
      </c>
      <c r="AC597" s="50">
        <f t="shared" si="167"/>
        <v>-3.9558483792431929</v>
      </c>
      <c r="AF597">
        <v>1.93</v>
      </c>
      <c r="AG597">
        <v>1.92</v>
      </c>
      <c r="AJ597" t="s">
        <v>413</v>
      </c>
    </row>
    <row r="598" spans="1:36" ht="15" x14ac:dyDescent="0.25">
      <c r="A598">
        <v>2.08</v>
      </c>
      <c r="B598">
        <v>3.7</v>
      </c>
      <c r="C598">
        <v>3.47</v>
      </c>
      <c r="D598" s="43">
        <f t="shared" si="168"/>
        <v>3.9223939079846781E-2</v>
      </c>
      <c r="E598" s="44">
        <f>IF(OR($A598="",$B598="",$C598=""),"",A598*'MPTO_working_3-way'!$I597)</f>
        <v>2.1615857932860814</v>
      </c>
      <c r="F598" s="45">
        <f>IF(OR($A598="",$B598="",$C598=""),"",B598*'MPTO_working_3-way'!$I597)</f>
        <v>3.8451285745954333</v>
      </c>
      <c r="G598" s="46">
        <f>IF(OR($A598="",$B598="",$C598=""),"",C598*'MPTO_working_3-way'!$I597)</f>
        <v>3.6061070686070686</v>
      </c>
      <c r="H598" s="44">
        <f>IF(OR($A598="",$B598="",$C598=""),"",'MPTO_working_3-way'!E597)</f>
        <v>2.1381474862768459</v>
      </c>
      <c r="I598" s="45">
        <f>IF(OR($A598="",$B598="",$C598=""),"",'MPTO_working_3-way'!F597)</f>
        <v>3.8880910366837305</v>
      </c>
      <c r="J598" s="46">
        <f>IF(OR($A598="",$B598="",$C598=""),"",'MPTO_working_3-way'!G597)</f>
        <v>3.634912424933713</v>
      </c>
      <c r="K598" s="44">
        <f>IF(OR($A598="",$B598="",$C598=""),"",'OddsRatio_working_3-way'!H597)</f>
        <v>2.1475874689725569</v>
      </c>
      <c r="L598" s="45">
        <f>IF(OR($A598="",$B598="",$C598=""),"",'OddsRatio_working_3-way'!I597)</f>
        <v>3.8689686724313921</v>
      </c>
      <c r="M598" s="46">
        <f>IF(OR($A598="",$B598="",$C598=""),"",'OddsRatio_working_3-way'!J597)</f>
        <v>3.6245750447798284</v>
      </c>
      <c r="N598" s="47">
        <f t="shared" si="156"/>
        <v>46.262332177886037</v>
      </c>
      <c r="O598" s="48">
        <f t="shared" si="157"/>
        <v>26.006932683784584</v>
      </c>
      <c r="P598" s="48">
        <f t="shared" si="158"/>
        <v>27.730735138329383</v>
      </c>
      <c r="Q598" t="s">
        <v>377</v>
      </c>
      <c r="R598" t="s">
        <v>333</v>
      </c>
      <c r="S598" t="s">
        <v>521</v>
      </c>
      <c r="T598" s="50">
        <v>100</v>
      </c>
      <c r="U598" s="50">
        <f t="shared" si="159"/>
        <v>51.92307692307692</v>
      </c>
      <c r="V598" s="50">
        <f t="shared" si="160"/>
        <v>72.972972972972968</v>
      </c>
      <c r="W598" s="50">
        <f t="shared" si="161"/>
        <v>71.181556195965413</v>
      </c>
      <c r="X598" s="50">
        <f t="shared" si="162"/>
        <v>55.845470831061604</v>
      </c>
      <c r="Y598" s="50">
        <f t="shared" si="163"/>
        <v>76.895366880957667</v>
      </c>
      <c r="Z598" s="50">
        <f t="shared" si="164"/>
        <v>75.103950103950098</v>
      </c>
      <c r="AA598" s="50">
        <f t="shared" si="165"/>
        <v>-3.9223939079846843</v>
      </c>
      <c r="AB598" s="50">
        <f t="shared" si="166"/>
        <v>-3.9223939079846986</v>
      </c>
      <c r="AC598" s="50">
        <f t="shared" si="167"/>
        <v>-3.9223939079846843</v>
      </c>
      <c r="AF598">
        <v>1.81</v>
      </c>
      <c r="AG598">
        <v>2.04</v>
      </c>
      <c r="AJ598" t="s">
        <v>413</v>
      </c>
    </row>
    <row r="599" spans="1:36" ht="15" x14ac:dyDescent="0.25">
      <c r="A599">
        <v>3.78</v>
      </c>
      <c r="B599">
        <v>3.42</v>
      </c>
      <c r="C599">
        <v>2.15</v>
      </c>
      <c r="D599" s="43">
        <f t="shared" si="168"/>
        <v>2.206420443874535E-2</v>
      </c>
      <c r="E599" s="44">
        <f>IF(OR($A599="",$B599="",$C599=""),"",A599*'MPTO_working_3-way'!$I598)</f>
        <v>3.863402692778457</v>
      </c>
      <c r="F599" s="45">
        <f>IF(OR($A599="",$B599="",$C599=""),"",B599*'MPTO_working_3-way'!$I598)</f>
        <v>3.4954595791805092</v>
      </c>
      <c r="G599" s="46">
        <f>IF(OR($A599="",$B599="",$C599=""),"",C599*'MPTO_working_3-way'!$I598)</f>
        <v>2.1974380395433024</v>
      </c>
      <c r="H599" s="44">
        <f>IF(OR($A599="",$B599="",$C599=""),"",'MPTO_working_3-way'!E598)</f>
        <v>3.8880924603207903</v>
      </c>
      <c r="I599" s="45">
        <f>IF(OR($A599="",$B599="",$C599=""),"",'MPTO_working_3-way'!F598)</f>
        <v>3.5082435267299288</v>
      </c>
      <c r="J599" s="46">
        <f>IF(OR($A599="",$B599="",$C599=""),"",'MPTO_working_3-way'!G598)</f>
        <v>2.1845434867698166</v>
      </c>
      <c r="K599" s="44">
        <f>IF(OR($A599="",$B599="",$C599=""),"",'OddsRatio_working_3-way'!H598)</f>
        <v>3.8764569706625616</v>
      </c>
      <c r="L599" s="45">
        <f>IF(OR($A599="",$B599="",$C599=""),"",'OddsRatio_working_3-way'!I598)</f>
        <v>3.5039661399292812</v>
      </c>
      <c r="M599" s="46">
        <f>IF(OR($A599="",$B599="",$C599=""),"",'OddsRatio_working_3-way'!J598)</f>
        <v>2.189901264842427</v>
      </c>
      <c r="N599" s="47">
        <f t="shared" si="156"/>
        <v>25.88391838803701</v>
      </c>
      <c r="O599" s="48">
        <f t="shared" si="157"/>
        <v>28.608541376251427</v>
      </c>
      <c r="P599" s="48">
        <f t="shared" si="158"/>
        <v>45.507540235711573</v>
      </c>
      <c r="Q599" t="s">
        <v>384</v>
      </c>
      <c r="R599" t="s">
        <v>343</v>
      </c>
      <c r="S599" t="s">
        <v>521</v>
      </c>
      <c r="T599" s="50">
        <v>100</v>
      </c>
      <c r="U599" s="50">
        <f t="shared" si="159"/>
        <v>73.544973544973558</v>
      </c>
      <c r="V599" s="50">
        <f t="shared" si="160"/>
        <v>70.760233918128648</v>
      </c>
      <c r="W599" s="50">
        <f t="shared" si="161"/>
        <v>53.488372093023258</v>
      </c>
      <c r="X599" s="50">
        <f t="shared" si="162"/>
        <v>75.751393988848093</v>
      </c>
      <c r="Y599" s="50">
        <f t="shared" si="163"/>
        <v>72.966654362003197</v>
      </c>
      <c r="Z599" s="50">
        <f t="shared" si="164"/>
        <v>55.694792536897793</v>
      </c>
      <c r="AA599" s="50">
        <f t="shared" si="165"/>
        <v>-2.206420443874535</v>
      </c>
      <c r="AB599" s="50">
        <f t="shared" si="166"/>
        <v>-2.2064204438745492</v>
      </c>
      <c r="AC599" s="50">
        <f t="shared" si="167"/>
        <v>-2.206420443874535</v>
      </c>
      <c r="AF599">
        <v>2.11</v>
      </c>
      <c r="AG599">
        <v>1.8</v>
      </c>
      <c r="AJ599" t="s">
        <v>410</v>
      </c>
    </row>
    <row r="600" spans="1:36" ht="15" x14ac:dyDescent="0.25">
      <c r="A600">
        <v>4.72</v>
      </c>
      <c r="B600">
        <v>3.83</v>
      </c>
      <c r="C600">
        <v>1.81</v>
      </c>
      <c r="D600" s="43">
        <f t="shared" si="168"/>
        <v>2.5447200369090206E-2</v>
      </c>
      <c r="E600" s="44">
        <f>IF(OR($A600="",$B600="",$C600=""),"",A600*'MPTO_working_3-way'!$I599)</f>
        <v>4.8401107857421053</v>
      </c>
      <c r="F600" s="45">
        <f>IF(OR($A600="",$B600="",$C600=""),"",B600*'MPTO_working_3-way'!$I599)</f>
        <v>3.9274627774136155</v>
      </c>
      <c r="G600" s="46">
        <f>IF(OR($A600="",$B600="",$C600=""),"",C600*'MPTO_working_3-way'!$I599)</f>
        <v>1.8560594326680533</v>
      </c>
      <c r="H600" s="44">
        <f>IF(OR($A600="",$B600="",$C600=""),"",'MPTO_working_3-way'!E599)</f>
        <v>4.9168558046941486</v>
      </c>
      <c r="I600" s="45">
        <f>IF(OR($A600="",$B600="",$C600=""),"",'MPTO_working_3-way'!F599)</f>
        <v>3.9586055643281375</v>
      </c>
      <c r="J600" s="46">
        <f>IF(OR($A600="",$B600="",$C600=""),"",'MPTO_working_3-way'!G599)</f>
        <v>1.8382224950803514</v>
      </c>
      <c r="K600" s="44">
        <f>IF(OR($A600="",$B600="",$C600=""),"",'OddsRatio_working_3-way'!H599)</f>
        <v>4.8801627735696016</v>
      </c>
      <c r="L600" s="45">
        <f>IF(OR($A600="",$B600="",$C600=""),"",'OddsRatio_working_3-way'!I599)</f>
        <v>3.9518442605381656</v>
      </c>
      <c r="M600" s="46">
        <f>IF(OR($A600="",$B600="",$C600=""),"",'OddsRatio_working_3-way'!J599)</f>
        <v>1.8448741523095098</v>
      </c>
      <c r="N600" s="47">
        <f t="shared" si="156"/>
        <v>20.660684109664981</v>
      </c>
      <c r="O600" s="48">
        <f t="shared" si="157"/>
        <v>25.461730808777727</v>
      </c>
      <c r="P600" s="48">
        <f t="shared" si="158"/>
        <v>53.877585081557285</v>
      </c>
      <c r="Q600" t="s">
        <v>386</v>
      </c>
      <c r="R600" t="s">
        <v>340</v>
      </c>
      <c r="S600" t="s">
        <v>521</v>
      </c>
      <c r="T600" s="50">
        <v>100</v>
      </c>
      <c r="U600" s="50">
        <f t="shared" si="159"/>
        <v>78.81355932203391</v>
      </c>
      <c r="V600" s="50">
        <f t="shared" si="160"/>
        <v>73.890339425587456</v>
      </c>
      <c r="W600" s="50">
        <f t="shared" si="161"/>
        <v>44.751381215469614</v>
      </c>
      <c r="X600" s="50">
        <f t="shared" si="162"/>
        <v>81.358279358942923</v>
      </c>
      <c r="Y600" s="50">
        <f t="shared" si="163"/>
        <v>76.435059462496497</v>
      </c>
      <c r="Z600" s="50">
        <f t="shared" si="164"/>
        <v>47.296101252378634</v>
      </c>
      <c r="AA600" s="50">
        <f t="shared" si="165"/>
        <v>-2.5447200369090126</v>
      </c>
      <c r="AB600" s="50">
        <f t="shared" si="166"/>
        <v>-2.544720036909041</v>
      </c>
      <c r="AC600" s="50">
        <f t="shared" si="167"/>
        <v>-2.5447200369090197</v>
      </c>
      <c r="AF600">
        <v>1.77</v>
      </c>
      <c r="AG600">
        <v>2.16</v>
      </c>
      <c r="AJ600" t="s">
        <v>410</v>
      </c>
    </row>
    <row r="601" spans="1:36" ht="15" x14ac:dyDescent="0.25">
      <c r="A601">
        <v>2.73</v>
      </c>
      <c r="B601">
        <v>3.82</v>
      </c>
      <c r="C601">
        <v>2.54</v>
      </c>
      <c r="D601" s="43">
        <f t="shared" si="168"/>
        <v>2.1781258413982929E-2</v>
      </c>
      <c r="E601" s="44">
        <f>IF(OR($A601="",$B601="",$C601=""),"",A601*'MPTO_working_3-way'!$I600)</f>
        <v>2.7894628354701734</v>
      </c>
      <c r="F601" s="45">
        <f>IF(OR($A601="",$B601="",$C601=""),"",B601*'MPTO_working_3-way'!$I600)</f>
        <v>3.9032044071414145</v>
      </c>
      <c r="G601" s="46">
        <f>IF(OR($A601="",$B601="",$C601=""),"",C601*'MPTO_working_3-way'!$I600)</f>
        <v>2.5953243963715167</v>
      </c>
      <c r="H601" s="44">
        <f>IF(OR($A601="",$B601="",$C601=""),"",'MPTO_working_3-way'!E600)</f>
        <v>2.7852054035540572</v>
      </c>
      <c r="I601" s="45">
        <f>IF(OR($A601="",$B601="",$C601=""),"",'MPTO_working_3-way'!F600)</f>
        <v>3.9289691838736993</v>
      </c>
      <c r="J601" s="46">
        <f>IF(OR($A601="",$B601="",$C601=""),"",'MPTO_working_3-way'!G600)</f>
        <v>2.5877213743376339</v>
      </c>
      <c r="K601" s="44">
        <f>IF(OR($A601="",$B601="",$C601=""),"",'OddsRatio_working_3-way'!H600)</f>
        <v>2.7879870395596598</v>
      </c>
      <c r="L601" s="45">
        <f>IF(OR($A601="",$B601="",$C601=""),"",'OddsRatio_working_3-way'!I600)</f>
        <v>3.914522226334241</v>
      </c>
      <c r="M601" s="46">
        <f>IF(OR($A601="",$B601="",$C601=""),"",'OddsRatio_working_3-way'!J600)</f>
        <v>2.5916185207640896</v>
      </c>
      <c r="N601" s="47">
        <f t="shared" si="156"/>
        <v>35.849196027429656</v>
      </c>
      <c r="O601" s="48">
        <f t="shared" si="157"/>
        <v>25.619975171435332</v>
      </c>
      <c r="P601" s="48">
        <f t="shared" si="158"/>
        <v>38.530828801135023</v>
      </c>
      <c r="Q601" t="s">
        <v>335</v>
      </c>
      <c r="R601" t="s">
        <v>385</v>
      </c>
      <c r="S601" t="s">
        <v>521</v>
      </c>
      <c r="T601" s="50">
        <v>100</v>
      </c>
      <c r="U601" s="50">
        <f t="shared" si="159"/>
        <v>63.369963369963365</v>
      </c>
      <c r="V601" s="50">
        <f t="shared" si="160"/>
        <v>73.821989528795811</v>
      </c>
      <c r="W601" s="50">
        <f t="shared" si="161"/>
        <v>60.629921259842511</v>
      </c>
      <c r="X601" s="50">
        <f t="shared" si="162"/>
        <v>65.548089211361656</v>
      </c>
      <c r="Y601" s="50">
        <f t="shared" si="163"/>
        <v>76.000115370194109</v>
      </c>
      <c r="Z601" s="50">
        <f t="shared" si="164"/>
        <v>62.808047101240817</v>
      </c>
      <c r="AA601" s="50">
        <f t="shared" si="165"/>
        <v>-2.1781258413982911</v>
      </c>
      <c r="AB601" s="50">
        <f t="shared" si="166"/>
        <v>-2.1781258413982982</v>
      </c>
      <c r="AC601" s="50">
        <f t="shared" si="167"/>
        <v>-2.1781258413983053</v>
      </c>
      <c r="AF601">
        <v>1.61</v>
      </c>
      <c r="AG601">
        <v>2.44</v>
      </c>
      <c r="AJ601" t="s">
        <v>410</v>
      </c>
    </row>
    <row r="602" spans="1:36" ht="15" x14ac:dyDescent="0.25">
      <c r="A602">
        <v>2.1</v>
      </c>
      <c r="B602">
        <v>3.7</v>
      </c>
      <c r="C602">
        <v>3.62</v>
      </c>
      <c r="D602" s="43">
        <f t="shared" si="168"/>
        <v>2.2703840383398344E-2</v>
      </c>
      <c r="E602" s="44">
        <f>IF(OR($A602="",$B602="",$C602=""),"",A602*'MPTO_working_3-way'!$I601)</f>
        <v>2.1476780648051368</v>
      </c>
      <c r="F602" s="45">
        <f>IF(OR($A602="",$B602="",$C602=""),"",B602*'MPTO_working_3-way'!$I601)</f>
        <v>3.784004209418574</v>
      </c>
      <c r="G602" s="46">
        <f>IF(OR($A602="",$B602="",$C602=""),"",C602*'MPTO_working_3-way'!$I601)</f>
        <v>3.7021879021879021</v>
      </c>
      <c r="H602" s="44">
        <f>IF(OR($A602="",$B602="",$C602=""),"",'MPTO_working_3-way'!E601)</f>
        <v>2.1339136240181675</v>
      </c>
      <c r="I602" s="45">
        <f>IF(OR($A602="",$B602="",$C602=""),"",'MPTO_working_3-way'!F601)</f>
        <v>3.8065898571776575</v>
      </c>
      <c r="J602" s="46">
        <f>IF(OR($A602="",$B602="",$C602=""),"",'MPTO_working_3-way'!G601)</f>
        <v>3.7219668833861159</v>
      </c>
      <c r="K602" s="44">
        <f>IF(OR($A602="",$B602="",$C602=""),"",'OddsRatio_working_3-way'!H601)</f>
        <v>2.1395239455539086</v>
      </c>
      <c r="L602" s="45">
        <f>IF(OR($A602="",$B602="",$C602=""),"",'OddsRatio_working_3-way'!I601)</f>
        <v>3.7970133209050472</v>
      </c>
      <c r="M602" s="46">
        <f>IF(OR($A602="",$B602="",$C602=""),"",'OddsRatio_working_3-way'!J601)</f>
        <v>3.7141388521374901</v>
      </c>
      <c r="N602" s="47">
        <f t="shared" si="156"/>
        <v>46.561913369950631</v>
      </c>
      <c r="O602" s="48">
        <f t="shared" si="157"/>
        <v>26.427031912674686</v>
      </c>
      <c r="P602" s="48">
        <f t="shared" si="158"/>
        <v>27.011054717374677</v>
      </c>
      <c r="Q602" t="s">
        <v>337</v>
      </c>
      <c r="R602" t="s">
        <v>344</v>
      </c>
      <c r="S602" t="s">
        <v>521</v>
      </c>
      <c r="T602" s="50">
        <v>100</v>
      </c>
      <c r="U602" s="50">
        <f t="shared" si="159"/>
        <v>52.38095238095238</v>
      </c>
      <c r="V602" s="50">
        <f t="shared" si="160"/>
        <v>72.972972972972968</v>
      </c>
      <c r="W602" s="50">
        <f t="shared" si="161"/>
        <v>72.375690607734811</v>
      </c>
      <c r="X602" s="50">
        <f t="shared" si="162"/>
        <v>54.651336419292221</v>
      </c>
      <c r="Y602" s="50">
        <f t="shared" si="163"/>
        <v>75.24335701131281</v>
      </c>
      <c r="Z602" s="50">
        <f t="shared" si="164"/>
        <v>74.646074646074652</v>
      </c>
      <c r="AA602" s="50">
        <f t="shared" si="165"/>
        <v>-2.2703840383398415</v>
      </c>
      <c r="AB602" s="50">
        <f t="shared" si="166"/>
        <v>-2.2703840383398415</v>
      </c>
      <c r="AC602" s="50">
        <f t="shared" si="167"/>
        <v>-2.2703840383398415</v>
      </c>
      <c r="AF602">
        <v>1.74</v>
      </c>
      <c r="AG602">
        <v>2.2000000000000002</v>
      </c>
      <c r="AJ602" t="s">
        <v>410</v>
      </c>
    </row>
    <row r="603" spans="1:36" ht="15" x14ac:dyDescent="0.25">
      <c r="A603">
        <v>8.4499999999999993</v>
      </c>
      <c r="B603">
        <v>4.92</v>
      </c>
      <c r="C603">
        <v>1.42</v>
      </c>
      <c r="D603" s="43">
        <f t="shared" si="168"/>
        <v>2.5820579899273444E-2</v>
      </c>
      <c r="E603" s="44">
        <f>IF(OR($A603="",$B603="",$C603=""),"",A603*'MPTO_working_3-way'!$I602)</f>
        <v>8.6681839001488594</v>
      </c>
      <c r="F603" s="45">
        <f>IF(OR($A603="",$B603="",$C603=""),"",B603*'MPTO_working_3-way'!$I602)</f>
        <v>5.047037253104425</v>
      </c>
      <c r="G603" s="46">
        <f>IF(OR($A603="",$B603="",$C603=""),"",C603*'MPTO_working_3-way'!$I602)</f>
        <v>1.4566652234569681</v>
      </c>
      <c r="H603" s="44">
        <f>IF(OR($A603="",$B603="",$C603=""),"",'MPTO_working_3-way'!E602)</f>
        <v>9.1127519182006775</v>
      </c>
      <c r="I603" s="45">
        <f>IF(OR($A603="",$B603="",$C603=""),"",'MPTO_working_3-way'!F602)</f>
        <v>5.1375535641557315</v>
      </c>
      <c r="J603" s="46">
        <f>IF(OR($A603="",$B603="",$C603=""),"",'MPTO_working_3-way'!G602)</f>
        <v>1.437569603583444</v>
      </c>
      <c r="K603" s="44">
        <f>IF(OR($A603="",$B603="",$C603=""),"",'OddsRatio_working_3-way'!H602)</f>
        <v>8.868823901056933</v>
      </c>
      <c r="L603" s="45">
        <f>IF(OR($A603="",$B603="",$C603=""),"",'OddsRatio_working_3-way'!I602)</f>
        <v>5.1403744553212318</v>
      </c>
      <c r="M603" s="46">
        <f>IF(OR($A603="",$B603="",$C603=""),"",'OddsRatio_working_3-way'!J602)</f>
        <v>1.4436115487844174</v>
      </c>
      <c r="N603" s="47">
        <f t="shared" si="156"/>
        <v>11.53644190662391</v>
      </c>
      <c r="O603" s="48">
        <f t="shared" si="157"/>
        <v>19.813604494100009</v>
      </c>
      <c r="P603" s="48">
        <f t="shared" si="158"/>
        <v>68.649953599276088</v>
      </c>
      <c r="Q603" t="s">
        <v>339</v>
      </c>
      <c r="R603" t="s">
        <v>345</v>
      </c>
      <c r="S603" t="s">
        <v>521</v>
      </c>
      <c r="T603" s="50">
        <v>100</v>
      </c>
      <c r="U603" s="50">
        <f t="shared" si="159"/>
        <v>88.165680473372774</v>
      </c>
      <c r="V603" s="50">
        <f t="shared" si="160"/>
        <v>79.674796747967477</v>
      </c>
      <c r="W603" s="50">
        <f t="shared" si="161"/>
        <v>29.577464788732396</v>
      </c>
      <c r="X603" s="50">
        <f t="shared" si="162"/>
        <v>90.747738463300138</v>
      </c>
      <c r="Y603" s="50">
        <f t="shared" si="163"/>
        <v>82.256854737894841</v>
      </c>
      <c r="Z603" s="50">
        <f t="shared" si="164"/>
        <v>32.159522778659735</v>
      </c>
      <c r="AA603" s="50">
        <f t="shared" si="165"/>
        <v>-2.5820579899273639</v>
      </c>
      <c r="AB603" s="50">
        <f t="shared" si="166"/>
        <v>-2.5820579899273639</v>
      </c>
      <c r="AC603" s="50">
        <f t="shared" si="167"/>
        <v>-2.582057989927339</v>
      </c>
      <c r="AF603">
        <v>1.68</v>
      </c>
      <c r="AG603">
        <v>2.2999999999999998</v>
      </c>
      <c r="AJ603" t="s">
        <v>410</v>
      </c>
    </row>
    <row r="604" spans="1:36" ht="15" x14ac:dyDescent="0.25">
      <c r="A604">
        <v>2.16</v>
      </c>
      <c r="B604">
        <v>3.53</v>
      </c>
      <c r="C604">
        <v>3.61</v>
      </c>
      <c r="D604" s="43">
        <f t="shared" si="168"/>
        <v>2.3257392192440385E-2</v>
      </c>
      <c r="E604" s="44">
        <f>IF(OR($A604="",$B604="",$C604=""),"",A604*'MPTO_working_3-way'!$I603)</f>
        <v>2.2102359671356715</v>
      </c>
      <c r="F604" s="45">
        <f>IF(OR($A604="",$B604="",$C604=""),"",B604*'MPTO_working_3-way'!$I603)</f>
        <v>3.6120985944393142</v>
      </c>
      <c r="G604" s="46">
        <f>IF(OR($A604="",$B604="",$C604=""),"",C604*'MPTO_working_3-way'!$I603)</f>
        <v>3.6939591858147098</v>
      </c>
      <c r="H604" s="44">
        <f>IF(OR($A604="",$B604="",$C604=""),"",'MPTO_working_3-way'!E603)</f>
        <v>2.1967858878893725</v>
      </c>
      <c r="I604" s="45">
        <f>IF(OR($A604="",$B604="",$C604=""),"",'MPTO_working_3-way'!F603)</f>
        <v>3.6293207096780202</v>
      </c>
      <c r="J604" s="46">
        <f>IF(OR($A604="",$B604="",$C604=""),"",'MPTO_working_3-way'!G603)</f>
        <v>3.7139397868907347</v>
      </c>
      <c r="K604" s="44">
        <f>IF(OR($A604="",$B604="",$C604=""),"",'OddsRatio_working_3-way'!H603)</f>
        <v>2.2023642206447858</v>
      </c>
      <c r="L604" s="45">
        <f>IF(OR($A604="",$B604="",$C604=""),"",'OddsRatio_working_3-way'!I603)</f>
        <v>3.6223978260614724</v>
      </c>
      <c r="M604" s="46">
        <f>IF(OR($A604="",$B604="",$C604=""),"",'OddsRatio_working_3-way'!J603)</f>
        <v>3.7053194964507679</v>
      </c>
      <c r="N604" s="47">
        <f t="shared" si="156"/>
        <v>45.244037961066113</v>
      </c>
      <c r="O604" s="48">
        <f t="shared" si="157"/>
        <v>27.684737109320917</v>
      </c>
      <c r="P604" s="48">
        <f t="shared" si="158"/>
        <v>27.071224929612971</v>
      </c>
      <c r="Q604" t="s">
        <v>387</v>
      </c>
      <c r="R604" t="s">
        <v>338</v>
      </c>
      <c r="S604" t="s">
        <v>521</v>
      </c>
      <c r="T604" s="50">
        <v>100</v>
      </c>
      <c r="U604" s="50">
        <f t="shared" si="159"/>
        <v>53.703703703703695</v>
      </c>
      <c r="V604" s="50">
        <f t="shared" si="160"/>
        <v>71.671388101982998</v>
      </c>
      <c r="W604" s="50">
        <f t="shared" si="161"/>
        <v>72.29916897506925</v>
      </c>
      <c r="X604" s="50">
        <f t="shared" si="162"/>
        <v>56.029442922947744</v>
      </c>
      <c r="Y604" s="50">
        <f t="shared" si="163"/>
        <v>73.99712732122704</v>
      </c>
      <c r="Z604" s="50">
        <f t="shared" si="164"/>
        <v>74.624908194313292</v>
      </c>
      <c r="AA604" s="50">
        <f t="shared" si="165"/>
        <v>-2.3257392192440491</v>
      </c>
      <c r="AB604" s="50">
        <f t="shared" si="166"/>
        <v>-2.325739219244042</v>
      </c>
      <c r="AC604" s="50">
        <f t="shared" si="167"/>
        <v>-2.325739219244042</v>
      </c>
      <c r="AF604">
        <v>2.2599999999999998</v>
      </c>
      <c r="AG604">
        <v>1.7</v>
      </c>
      <c r="AJ604" t="s">
        <v>410</v>
      </c>
    </row>
    <row r="605" spans="1:36" ht="15" x14ac:dyDescent="0.25">
      <c r="A605">
        <v>5.72</v>
      </c>
      <c r="B605">
        <v>4.47</v>
      </c>
      <c r="C605">
        <v>1.58</v>
      </c>
      <c r="D605" s="43">
        <f t="shared" si="168"/>
        <v>3.1450213762676427E-2</v>
      </c>
      <c r="E605" s="44">
        <f>IF(OR($A605="",$B605="",$C605=""),"",A605*'MPTO_working_3-way'!$I604)</f>
        <v>5.8998952227225088</v>
      </c>
      <c r="F605" s="45">
        <f>IF(OR($A605="",$B605="",$C605=""),"",B605*'MPTO_working_3-way'!$I604)</f>
        <v>4.6105824555191637</v>
      </c>
      <c r="G605" s="46">
        <f>IF(OR($A605="",$B605="",$C605=""),"",C605*'MPTO_working_3-way'!$I604)</f>
        <v>1.6296913377450288</v>
      </c>
      <c r="H605" s="44">
        <f>IF(OR($A605="",$B605="",$C605=""),"",'MPTO_working_3-way'!E604)</f>
        <v>6.084880298868236</v>
      </c>
      <c r="I605" s="45">
        <f>IF(OR($A605="",$B605="",$C605=""),"",'MPTO_working_3-way'!F604)</f>
        <v>4.6897662868032644</v>
      </c>
      <c r="J605" s="46">
        <f>IF(OR($A605="",$B605="",$C605=""),"",'MPTO_working_3-way'!G604)</f>
        <v>1.6066115592044994</v>
      </c>
      <c r="K605" s="44">
        <f>IF(OR($A605="",$B605="",$C605=""),"",'OddsRatio_working_3-way'!H604)</f>
        <v>5.999578228049705</v>
      </c>
      <c r="L605" s="45">
        <f>IF(OR($A605="",$B605="",$C605=""),"",'OddsRatio_working_3-way'!I604)</f>
        <v>4.6755373837568817</v>
      </c>
      <c r="M605" s="46">
        <f>IF(OR($A605="",$B605="",$C605=""),"",'OddsRatio_working_3-way'!J604)</f>
        <v>1.6143549517518703</v>
      </c>
      <c r="N605" s="47">
        <f t="shared" si="156"/>
        <v>16.9494535453555</v>
      </c>
      <c r="O605" s="48">
        <f t="shared" si="157"/>
        <v>21.689233619560056</v>
      </c>
      <c r="P605" s="48">
        <f t="shared" si="158"/>
        <v>61.361312835084462</v>
      </c>
      <c r="Q605" t="s">
        <v>405</v>
      </c>
      <c r="R605" t="s">
        <v>348</v>
      </c>
      <c r="S605" t="s">
        <v>521</v>
      </c>
      <c r="T605" s="50">
        <v>100</v>
      </c>
      <c r="U605" s="50">
        <f t="shared" si="159"/>
        <v>82.51748251748252</v>
      </c>
      <c r="V605" s="50">
        <f t="shared" si="160"/>
        <v>77.628635346756155</v>
      </c>
      <c r="W605" s="50">
        <f t="shared" si="161"/>
        <v>36.708860759493668</v>
      </c>
      <c r="X605" s="50">
        <f t="shared" si="162"/>
        <v>85.66250389375017</v>
      </c>
      <c r="Y605" s="50">
        <f t="shared" si="163"/>
        <v>80.773656723023805</v>
      </c>
      <c r="Z605" s="50">
        <f t="shared" si="164"/>
        <v>39.853882135761332</v>
      </c>
      <c r="AA605" s="50">
        <f t="shared" si="165"/>
        <v>-3.1450213762676498</v>
      </c>
      <c r="AB605" s="50">
        <f t="shared" si="166"/>
        <v>-3.1450213762676498</v>
      </c>
      <c r="AC605" s="50">
        <f t="shared" si="167"/>
        <v>-3.145021376267664</v>
      </c>
      <c r="AF605">
        <v>1.71</v>
      </c>
      <c r="AG605">
        <v>2.23</v>
      </c>
      <c r="AJ605" t="s">
        <v>411</v>
      </c>
    </row>
    <row r="606" spans="1:36" ht="15" x14ac:dyDescent="0.25">
      <c r="A606">
        <v>2.5299999999999998</v>
      </c>
      <c r="B606">
        <v>3.29</v>
      </c>
      <c r="C606">
        <v>3.05</v>
      </c>
      <c r="D606" s="43">
        <f t="shared" si="168"/>
        <v>2.7077137236219073E-2</v>
      </c>
      <c r="E606" s="44">
        <f>IF(OR($A606="",$B606="",$C606=""),"",A606*'MPTO_working_3-way'!$I605)</f>
        <v>2.5985051572076339</v>
      </c>
      <c r="F606" s="45">
        <f>IF(OR($A606="",$B606="",$C606=""),"",B606*'MPTO_working_3-way'!$I605)</f>
        <v>3.3790837815071608</v>
      </c>
      <c r="G606" s="46">
        <f>IF(OR($A606="",$B606="",$C606=""),"",C606*'MPTO_working_3-way'!$I605)</f>
        <v>3.1325852685704678</v>
      </c>
      <c r="H606" s="44">
        <f>IF(OR($A606="",$B606="",$C606=""),"",'MPTO_working_3-way'!E605)</f>
        <v>2.5891227537587005</v>
      </c>
      <c r="I606" s="45">
        <f>IF(OR($A606="",$B606="",$C606=""),"",'MPTO_working_3-way'!F605)</f>
        <v>3.390685014325252</v>
      </c>
      <c r="J606" s="46">
        <f>IF(OR($A606="",$B606="",$C606=""),"",'MPTO_working_3-way'!G605)</f>
        <v>3.1363384511041055</v>
      </c>
      <c r="K606" s="44">
        <f>IF(OR($A606="",$B606="",$C606=""),"",'OddsRatio_working_3-way'!H605)</f>
        <v>2.593421935127223</v>
      </c>
      <c r="L606" s="45">
        <f>IF(OR($A606="",$B606="",$C606=""),"",'OddsRatio_working_3-way'!I605)</f>
        <v>3.3849256414649296</v>
      </c>
      <c r="M606" s="46">
        <f>IF(OR($A606="",$B606="",$C606=""),"",'OddsRatio_working_3-way'!J605)</f>
        <v>3.134977102621443</v>
      </c>
      <c r="N606" s="47">
        <f t="shared" si="156"/>
        <v>38.483664241582829</v>
      </c>
      <c r="O606" s="48">
        <f t="shared" si="157"/>
        <v>29.593820830153362</v>
      </c>
      <c r="P606" s="48">
        <f t="shared" si="158"/>
        <v>31.922514928263791</v>
      </c>
      <c r="Q606" t="s">
        <v>320</v>
      </c>
      <c r="R606" t="s">
        <v>323</v>
      </c>
      <c r="S606" t="s">
        <v>521</v>
      </c>
      <c r="T606" s="50">
        <v>100</v>
      </c>
      <c r="U606" s="50">
        <f t="shared" si="159"/>
        <v>60.474308300395251</v>
      </c>
      <c r="V606" s="50">
        <f t="shared" si="160"/>
        <v>69.6048632218845</v>
      </c>
      <c r="W606" s="50">
        <f t="shared" si="161"/>
        <v>67.21311475409837</v>
      </c>
      <c r="X606" s="50">
        <f t="shared" si="162"/>
        <v>63.182022024017151</v>
      </c>
      <c r="Y606" s="50">
        <f t="shared" si="163"/>
        <v>72.312576945506393</v>
      </c>
      <c r="Z606" s="50">
        <f t="shared" si="164"/>
        <v>69.920828477720249</v>
      </c>
      <c r="AA606" s="50">
        <f t="shared" si="165"/>
        <v>-2.7077137236219002</v>
      </c>
      <c r="AB606" s="50">
        <f t="shared" si="166"/>
        <v>-2.7077137236218931</v>
      </c>
      <c r="AC606" s="50">
        <f t="shared" si="167"/>
        <v>-2.7077137236218789</v>
      </c>
      <c r="AF606">
        <v>1.94</v>
      </c>
      <c r="AG606">
        <v>1.94</v>
      </c>
      <c r="AJ606" t="s">
        <v>411</v>
      </c>
    </row>
    <row r="607" spans="1:36" ht="15" x14ac:dyDescent="0.25">
      <c r="A607">
        <v>1.67</v>
      </c>
      <c r="B607">
        <v>3.92</v>
      </c>
      <c r="C607">
        <v>5.7</v>
      </c>
      <c r="D607" s="43">
        <f t="shared" si="168"/>
        <v>2.9343032517135548E-2</v>
      </c>
      <c r="E607" s="44">
        <f>IF(OR($A607="",$B607="",$C607=""),"",A607*'MPTO_working_3-way'!$I606)</f>
        <v>1.7190028643036164</v>
      </c>
      <c r="F607" s="45">
        <f>IF(OR($A607="",$B607="",$C607=""),"",B607*'MPTO_working_3-way'!$I606)</f>
        <v>4.0350246874671711</v>
      </c>
      <c r="G607" s="46">
        <f>IF(OR($A607="",$B607="",$C607=""),"",C607*'MPTO_working_3-way'!$I606)</f>
        <v>5.8672552853476727</v>
      </c>
      <c r="H607" s="44">
        <f>IF(OR($A607="",$B607="",$C607=""),"",'MPTO_working_3-way'!E606)</f>
        <v>1.6977312310463248</v>
      </c>
      <c r="I607" s="45">
        <f>IF(OR($A607="",$B607="",$C607=""),"",'MPTO_working_3-way'!F606)</f>
        <v>4.076291380696583</v>
      </c>
      <c r="J607" s="46">
        <f>IF(OR($A607="",$B607="",$C607=""),"",'MPTO_working_3-way'!G606)</f>
        <v>6.0365481970720909</v>
      </c>
      <c r="K607" s="44">
        <f>IF(OR($A607="",$B607="",$C607=""),"",'OddsRatio_working_3-way'!H606)</f>
        <v>1.7053120920460063</v>
      </c>
      <c r="L607" s="45">
        <f>IF(OR($A607="",$B607="",$C607=""),"",'OddsRatio_working_3-way'!I606)</f>
        <v>4.073897475782597</v>
      </c>
      <c r="M607" s="46">
        <f>IF(OR($A607="",$B607="",$C607=""),"",'OddsRatio_working_3-way'!J606)</f>
        <v>5.9477116904719889</v>
      </c>
      <c r="N607" s="47">
        <f t="shared" si="156"/>
        <v>58.173259670809742</v>
      </c>
      <c r="O607" s="48">
        <f t="shared" si="157"/>
        <v>24.782995829145989</v>
      </c>
      <c r="P607" s="48">
        <f t="shared" si="158"/>
        <v>17.043744500044259</v>
      </c>
      <c r="Q607" t="s">
        <v>390</v>
      </c>
      <c r="R607" t="s">
        <v>350</v>
      </c>
      <c r="S607" t="s">
        <v>521</v>
      </c>
      <c r="T607" s="50">
        <v>100</v>
      </c>
      <c r="U607" s="50">
        <f t="shared" si="159"/>
        <v>40.119760479041922</v>
      </c>
      <c r="V607" s="50">
        <f t="shared" si="160"/>
        <v>74.489795918367349</v>
      </c>
      <c r="W607" s="50">
        <f t="shared" si="161"/>
        <v>82.456140350877192</v>
      </c>
      <c r="X607" s="50">
        <f t="shared" si="162"/>
        <v>43.054063730755459</v>
      </c>
      <c r="Y607" s="50">
        <f t="shared" si="163"/>
        <v>77.424099170080893</v>
      </c>
      <c r="Z607" s="50">
        <f t="shared" si="164"/>
        <v>85.390443602590736</v>
      </c>
      <c r="AA607" s="50">
        <f t="shared" si="165"/>
        <v>-2.934303251713537</v>
      </c>
      <c r="AB607" s="50">
        <f t="shared" si="166"/>
        <v>-2.9343032517135441</v>
      </c>
      <c r="AC607" s="50">
        <f t="shared" si="167"/>
        <v>-2.9343032517135441</v>
      </c>
      <c r="AF607">
        <v>1.56</v>
      </c>
      <c r="AG607">
        <v>2.5299999999999998</v>
      </c>
      <c r="AJ607" t="s">
        <v>411</v>
      </c>
    </row>
    <row r="608" spans="1:36" ht="15" x14ac:dyDescent="0.25">
      <c r="A608">
        <v>1.52</v>
      </c>
      <c r="B608">
        <v>4.68</v>
      </c>
      <c r="C608">
        <v>6.46</v>
      </c>
      <c r="D608" s="43">
        <f t="shared" si="168"/>
        <v>2.6368712127226246E-2</v>
      </c>
      <c r="E608" s="44">
        <f>IF(OR($A608="",$B608="",$C608=""),"",A608*'MPTO_working_3-way'!$I607)</f>
        <v>1.5600804424333838</v>
      </c>
      <c r="F608" s="45">
        <f>IF(OR($A608="",$B608="",$C608=""),"",B608*'MPTO_working_3-way'!$I607)</f>
        <v>4.8034055727554188</v>
      </c>
      <c r="G608" s="46">
        <f>IF(OR($A608="",$B608="",$C608=""),"",C608*'MPTO_working_3-way'!$I607)</f>
        <v>6.6303418803418817</v>
      </c>
      <c r="H608" s="44">
        <f>IF(OR($A608="",$B608="",$C608=""),"",'MPTO_working_3-way'!E607)</f>
        <v>1.5405824081749129</v>
      </c>
      <c r="I608" s="45">
        <f>IF(OR($A608="",$B608="",$C608=""),"",'MPTO_working_3-way'!F607)</f>
        <v>4.8807714660869204</v>
      </c>
      <c r="J608" s="46">
        <f>IF(OR($A608="",$B608="",$C608=""),"",'MPTO_working_3-way'!G607)</f>
        <v>6.8488839218292235</v>
      </c>
      <c r="K608" s="44">
        <f>IF(OR($A608="",$B608="",$C608=""),"",'OddsRatio_working_3-way'!H607)</f>
        <v>1.5469965888583108</v>
      </c>
      <c r="L608" s="45">
        <f>IF(OR($A608="",$B608="",$C608=""),"",'OddsRatio_working_3-way'!I607)</f>
        <v>4.871052782689584</v>
      </c>
      <c r="M608" s="46">
        <f>IF(OR($A608="",$B608="",$C608=""),"",'OddsRatio_working_3-way'!J607)</f>
        <v>6.7434641830122635</v>
      </c>
      <c r="N608" s="47">
        <f t="shared" si="156"/>
        <v>64.099258781824034</v>
      </c>
      <c r="O608" s="48">
        <f t="shared" si="157"/>
        <v>20.81856268127618</v>
      </c>
      <c r="P608" s="48">
        <f t="shared" si="158"/>
        <v>15.082178536899772</v>
      </c>
      <c r="Q608" t="s">
        <v>136</v>
      </c>
      <c r="R608" t="s">
        <v>69</v>
      </c>
      <c r="S608" t="s">
        <v>521</v>
      </c>
      <c r="T608" s="50">
        <v>100</v>
      </c>
      <c r="U608" s="50">
        <f t="shared" si="159"/>
        <v>34.21052631578948</v>
      </c>
      <c r="V608" s="50">
        <f t="shared" si="160"/>
        <v>78.632478632478637</v>
      </c>
      <c r="W608" s="50">
        <f t="shared" si="161"/>
        <v>84.520123839009301</v>
      </c>
      <c r="X608" s="50">
        <f t="shared" si="162"/>
        <v>36.847397528512083</v>
      </c>
      <c r="Y608" s="50">
        <f t="shared" si="163"/>
        <v>81.269349845201248</v>
      </c>
      <c r="Z608" s="50">
        <f t="shared" si="164"/>
        <v>87.156995051731897</v>
      </c>
      <c r="AA608" s="50">
        <f t="shared" si="165"/>
        <v>-2.6368712127226033</v>
      </c>
      <c r="AB608" s="50">
        <f t="shared" si="166"/>
        <v>-2.6368712127226104</v>
      </c>
      <c r="AC608" s="50">
        <f t="shared" si="167"/>
        <v>-2.6368712127225962</v>
      </c>
      <c r="AF608">
        <v>1.71</v>
      </c>
      <c r="AG608">
        <v>2.25</v>
      </c>
      <c r="AJ608" t="s">
        <v>443</v>
      </c>
    </row>
    <row r="609" spans="1:36" ht="15" x14ac:dyDescent="0.25">
      <c r="A609">
        <v>2.66</v>
      </c>
      <c r="B609">
        <v>3.21</v>
      </c>
      <c r="C609">
        <v>2.95</v>
      </c>
      <c r="D609" s="43">
        <f t="shared" si="168"/>
        <v>2.6449380222296481E-2</v>
      </c>
      <c r="E609" s="44">
        <f>IF(OR($A609="",$B609="",$C609=""),"",A609*'MPTO_working_3-way'!$I608)</f>
        <v>2.7303553513913088</v>
      </c>
      <c r="F609" s="45">
        <f>IF(OR($A609="",$B609="",$C609=""),"",B609*'MPTO_working_3-way'!$I608)</f>
        <v>3.2949025105135719</v>
      </c>
      <c r="G609" s="46">
        <f>IF(OR($A609="",$B609="",$C609=""),"",C609*'MPTO_working_3-way'!$I608)</f>
        <v>3.028025671655775</v>
      </c>
      <c r="H609" s="44">
        <f>IF(OR($A609="",$B609="",$C609=""),"",'MPTO_working_3-way'!E608)</f>
        <v>2.7238798411233112</v>
      </c>
      <c r="I609" s="45">
        <f>IF(OR($A609="",$B609="",$C609=""),"",'MPTO_working_3-way'!F608)</f>
        <v>3.3034915760901633</v>
      </c>
      <c r="J609" s="46">
        <f>IF(OR($A609="",$B609="",$C609=""),"",'MPTO_working_3-way'!G608)</f>
        <v>3.0287740429995389</v>
      </c>
      <c r="K609" s="44">
        <f>IF(OR($A609="",$B609="",$C609=""),"",'OddsRatio_working_3-way'!H608)</f>
        <v>2.7269515848625896</v>
      </c>
      <c r="L609" s="45">
        <f>IF(OR($A609="",$B609="",$C609=""),"",'OddsRatio_working_3-way'!I608)</f>
        <v>3.2991343388833272</v>
      </c>
      <c r="M609" s="46">
        <f>IF(OR($A609="",$B609="",$C609=""),"",'OddsRatio_working_3-way'!J608)</f>
        <v>3.0286479460735234</v>
      </c>
      <c r="N609" s="47">
        <f t="shared" si="156"/>
        <v>36.625269289231142</v>
      </c>
      <c r="O609" s="48">
        <f t="shared" si="157"/>
        <v>30.349911622851973</v>
      </c>
      <c r="P609" s="48">
        <f t="shared" si="158"/>
        <v>33.024819087916889</v>
      </c>
      <c r="Q609" t="s">
        <v>85</v>
      </c>
      <c r="R609" t="s">
        <v>79</v>
      </c>
      <c r="S609" t="s">
        <v>521</v>
      </c>
      <c r="T609" s="50">
        <v>100</v>
      </c>
      <c r="U609" s="50">
        <f t="shared" si="159"/>
        <v>62.406015037593981</v>
      </c>
      <c r="V609" s="50">
        <f t="shared" si="160"/>
        <v>68.847352024922117</v>
      </c>
      <c r="W609" s="50">
        <f t="shared" si="161"/>
        <v>66.101694915254228</v>
      </c>
      <c r="X609" s="50">
        <f t="shared" si="162"/>
        <v>65.050953059823641</v>
      </c>
      <c r="Y609" s="50">
        <f t="shared" si="163"/>
        <v>71.492290047151769</v>
      </c>
      <c r="Z609" s="50">
        <f t="shared" si="164"/>
        <v>68.746632937483881</v>
      </c>
      <c r="AA609" s="50">
        <f t="shared" si="165"/>
        <v>-2.6449380222296597</v>
      </c>
      <c r="AB609" s="50">
        <f t="shared" si="166"/>
        <v>-2.6449380222296526</v>
      </c>
      <c r="AC609" s="50">
        <f t="shared" si="167"/>
        <v>-2.6449380222296526</v>
      </c>
      <c r="AF609">
        <v>2.23</v>
      </c>
      <c r="AG609">
        <v>1.71</v>
      </c>
      <c r="AJ609" t="s">
        <v>444</v>
      </c>
    </row>
    <row r="610" spans="1:36" ht="15" x14ac:dyDescent="0.25">
      <c r="A610">
        <v>1.8</v>
      </c>
      <c r="B610">
        <v>4.09</v>
      </c>
      <c r="C610">
        <v>4.24</v>
      </c>
      <c r="D610" s="43">
        <f t="shared" si="168"/>
        <v>3.590338966544171E-2</v>
      </c>
      <c r="E610" s="44">
        <f>IF(OR($A610="",$B610="",$C610=""),"",A610*'MPTO_working_3-way'!$I609)</f>
        <v>1.8646261013977952</v>
      </c>
      <c r="F610" s="45">
        <f>IF(OR($A610="",$B610="",$C610=""),"",B610*'MPTO_working_3-way'!$I609)</f>
        <v>4.2368448637316565</v>
      </c>
      <c r="G610" s="46">
        <f>IF(OR($A610="",$B610="",$C610=""),"",C610*'MPTO_working_3-way'!$I609)</f>
        <v>4.3922303721814728</v>
      </c>
      <c r="H610" s="44">
        <f>IF(OR($A610="",$B610="",$C610=""),"",'MPTO_working_3-way'!E609)</f>
        <v>1.8396293578039327</v>
      </c>
      <c r="I610" s="45">
        <f>IF(OR($A610="",$B610="",$C610=""),"",'MPTO_working_3-way'!F609)</f>
        <v>4.3005022208669654</v>
      </c>
      <c r="J610" s="46">
        <f>IF(OR($A610="",$B610="",$C610=""),"",'MPTO_working_3-way'!G609)</f>
        <v>4.4666534384468051</v>
      </c>
      <c r="K610" s="44">
        <f>IF(OR($A610="",$B610="",$C610=""),"",'OddsRatio_working_3-way'!H609)</f>
        <v>1.8487488362243629</v>
      </c>
      <c r="L610" s="45">
        <f>IF(OR($A610="",$B610="",$C610=""),"",'OddsRatio_working_3-way'!I609)</f>
        <v>4.2782923799166008</v>
      </c>
      <c r="M610" s="46">
        <f>IF(OR($A610="",$B610="",$C610=""),"",'OddsRatio_working_3-way'!J609)</f>
        <v>4.43743278670867</v>
      </c>
      <c r="N610" s="47">
        <f t="shared" si="156"/>
        <v>53.630054800282032</v>
      </c>
      <c r="O610" s="48">
        <f t="shared" si="157"/>
        <v>23.602469105258599</v>
      </c>
      <c r="P610" s="48">
        <f t="shared" si="158"/>
        <v>22.767476094459354</v>
      </c>
      <c r="Q610" t="s">
        <v>43</v>
      </c>
      <c r="R610" t="s">
        <v>360</v>
      </c>
      <c r="S610" t="s">
        <v>521</v>
      </c>
      <c r="T610" s="50">
        <v>100</v>
      </c>
      <c r="U610" s="50">
        <f t="shared" si="159"/>
        <v>44.444444444444443</v>
      </c>
      <c r="V610" s="50">
        <f t="shared" si="160"/>
        <v>75.550122249388764</v>
      </c>
      <c r="W610" s="50">
        <f t="shared" si="161"/>
        <v>76.415094339622627</v>
      </c>
      <c r="X610" s="50">
        <f t="shared" si="162"/>
        <v>48.034783410988602</v>
      </c>
      <c r="Y610" s="50">
        <f t="shared" si="163"/>
        <v>79.140461215932916</v>
      </c>
      <c r="Z610" s="50">
        <f t="shared" si="164"/>
        <v>80.005433306166807</v>
      </c>
      <c r="AA610" s="50">
        <f t="shared" si="165"/>
        <v>-3.5903389665441594</v>
      </c>
      <c r="AB610" s="50">
        <f t="shared" si="166"/>
        <v>-3.5903389665441523</v>
      </c>
      <c r="AC610" s="50">
        <f t="shared" si="167"/>
        <v>-3.5903389665441807</v>
      </c>
      <c r="AF610">
        <v>1.68</v>
      </c>
      <c r="AG610">
        <v>2.2599999999999998</v>
      </c>
      <c r="AJ610" t="s">
        <v>305</v>
      </c>
    </row>
    <row r="611" spans="1:36" ht="15" x14ac:dyDescent="0.25">
      <c r="A611">
        <v>1.72</v>
      </c>
      <c r="B611">
        <v>3.87</v>
      </c>
      <c r="C611">
        <v>5.08</v>
      </c>
      <c r="D611" s="43">
        <f t="shared" si="168"/>
        <v>3.6643675354534277E-2</v>
      </c>
      <c r="E611" s="44">
        <f>IF(OR($A611="",$B611="",$C611=""),"",A611*'MPTO_working_3-way'!$I610)</f>
        <v>1.783027121609799</v>
      </c>
      <c r="F611" s="45">
        <f>IF(OR($A611="",$B611="",$C611=""),"",B611*'MPTO_working_3-way'!$I610)</f>
        <v>4.0118110236220481</v>
      </c>
      <c r="G611" s="46">
        <f>IF(OR($A611="",$B611="",$C611=""),"",C611*'MPTO_working_3-way'!$I610)</f>
        <v>5.2661498708010344</v>
      </c>
      <c r="H611" s="44">
        <f>IF(OR($A611="",$B611="",$C611=""),"",'MPTO_working_3-way'!E610)</f>
        <v>1.756911014727611</v>
      </c>
      <c r="I611" s="45">
        <f>IF(OR($A611="",$B611="",$C611=""),"",'MPTO_working_3-way'!F610)</f>
        <v>4.0620127276233511</v>
      </c>
      <c r="J611" s="46">
        <f>IF(OR($A611="",$B611="",$C611=""),"",'MPTO_working_3-way'!G610)</f>
        <v>5.4160667058477827</v>
      </c>
      <c r="K611" s="44">
        <f>IF(OR($A611="",$B611="",$C611=""),"",'OddsRatio_working_3-way'!H610)</f>
        <v>1.7662662159049216</v>
      </c>
      <c r="L611" s="45">
        <f>IF(OR($A611="",$B611="",$C611=""),"",'OddsRatio_working_3-way'!I610)</f>
        <v>4.0544222772876761</v>
      </c>
      <c r="M611" s="46">
        <f>IF(OR($A611="",$B611="",$C611=""),"",'OddsRatio_working_3-way'!J610)</f>
        <v>5.3421752234612256</v>
      </c>
      <c r="N611" s="47">
        <f t="shared" si="156"/>
        <v>56.08439646712462</v>
      </c>
      <c r="O611" s="48">
        <f t="shared" si="157"/>
        <v>24.926398429833164</v>
      </c>
      <c r="P611" s="48">
        <f t="shared" si="158"/>
        <v>18.989205103042195</v>
      </c>
      <c r="Q611" t="s">
        <v>358</v>
      </c>
      <c r="R611" t="s">
        <v>453</v>
      </c>
      <c r="S611" t="s">
        <v>521</v>
      </c>
      <c r="T611" s="50">
        <v>100</v>
      </c>
      <c r="U611" s="50">
        <f t="shared" si="159"/>
        <v>41.860465116279073</v>
      </c>
      <c r="V611" s="50">
        <f t="shared" si="160"/>
        <v>74.160206718346245</v>
      </c>
      <c r="W611" s="50">
        <f t="shared" si="161"/>
        <v>80.314960629921259</v>
      </c>
      <c r="X611" s="50">
        <f t="shared" si="162"/>
        <v>45.524832651732481</v>
      </c>
      <c r="Y611" s="50">
        <f t="shared" si="163"/>
        <v>77.824574253799668</v>
      </c>
      <c r="Z611" s="50">
        <f t="shared" si="164"/>
        <v>83.979328165374682</v>
      </c>
      <c r="AA611" s="50">
        <f t="shared" si="165"/>
        <v>-3.6643675354534082</v>
      </c>
      <c r="AB611" s="50">
        <f t="shared" si="166"/>
        <v>-3.6643675354534224</v>
      </c>
      <c r="AC611" s="50">
        <f t="shared" si="167"/>
        <v>-3.6643675354534224</v>
      </c>
      <c r="AF611">
        <v>1.94</v>
      </c>
      <c r="AG611">
        <v>1.93</v>
      </c>
      <c r="AJ611" t="s">
        <v>305</v>
      </c>
    </row>
    <row r="612" spans="1:36" ht="15" x14ac:dyDescent="0.25">
      <c r="A612">
        <v>2.12</v>
      </c>
      <c r="B612">
        <v>3.36</v>
      </c>
      <c r="C612">
        <v>3.78</v>
      </c>
      <c r="D612" s="43">
        <f t="shared" si="168"/>
        <v>3.3867425376859384E-2</v>
      </c>
      <c r="E612" s="44">
        <f>IF(OR($A612="",$B612="",$C612=""),"",A612*'MPTO_working_3-way'!$I611)</f>
        <v>2.1917989417989419</v>
      </c>
      <c r="F612" s="45">
        <f>IF(OR($A612="",$B612="",$C612=""),"",B612*'MPTO_working_3-way'!$I611)</f>
        <v>3.4737945492662474</v>
      </c>
      <c r="G612" s="46">
        <f>IF(OR($A612="",$B612="",$C612=""),"",C612*'MPTO_working_3-way'!$I611)</f>
        <v>3.9080188679245285</v>
      </c>
      <c r="H612" s="44">
        <f>IF(OR($A612="",$B612="",$C612=""),"",'MPTO_working_3-way'!E611)</f>
        <v>2.1719820031440293</v>
      </c>
      <c r="I612" s="45">
        <f>IF(OR($A612="",$B612="",$C612=""),"",'MPTO_working_3-way'!F611)</f>
        <v>3.4924748678017319</v>
      </c>
      <c r="J612" s="46">
        <f>IF(OR($A612="",$B612="",$C612=""),"",'MPTO_working_3-way'!G611)</f>
        <v>3.9484939066452061</v>
      </c>
      <c r="K612" s="44">
        <f>IF(OR($A612="",$B612="",$C612=""),"",'OddsRatio_working_3-way'!H611)</f>
        <v>2.1801182338864331</v>
      </c>
      <c r="L612" s="45">
        <f>IF(OR($A612="",$B612="",$C612=""),"",'OddsRatio_working_3-way'!I611)</f>
        <v>3.486677707117841</v>
      </c>
      <c r="M612" s="46">
        <f>IF(OR($A612="",$B612="",$C612=""),"",'OddsRatio_working_3-way'!J611)</f>
        <v>3.9292220448252531</v>
      </c>
      <c r="N612" s="47">
        <f t="shared" si="156"/>
        <v>45.624622812311408</v>
      </c>
      <c r="O612" s="48">
        <f t="shared" si="157"/>
        <v>28.786964393482194</v>
      </c>
      <c r="P612" s="48">
        <f t="shared" si="158"/>
        <v>25.588412794206395</v>
      </c>
      <c r="Q612" t="s">
        <v>355</v>
      </c>
      <c r="R612" t="s">
        <v>357</v>
      </c>
      <c r="S612" t="s">
        <v>521</v>
      </c>
      <c r="T612" s="50">
        <v>100</v>
      </c>
      <c r="U612" s="50">
        <f t="shared" si="159"/>
        <v>52.830188679245275</v>
      </c>
      <c r="V612" s="50">
        <f t="shared" si="160"/>
        <v>70.238095238095241</v>
      </c>
      <c r="W612" s="50">
        <f t="shared" si="161"/>
        <v>73.544973544973558</v>
      </c>
      <c r="X612" s="50">
        <f t="shared" si="162"/>
        <v>56.216931216931222</v>
      </c>
      <c r="Y612" s="50">
        <f t="shared" si="163"/>
        <v>73.624837775781174</v>
      </c>
      <c r="Z612" s="50">
        <f t="shared" si="164"/>
        <v>76.931716082659477</v>
      </c>
      <c r="AA612" s="50">
        <f t="shared" si="165"/>
        <v>-3.3867425376859472</v>
      </c>
      <c r="AB612" s="50">
        <f t="shared" si="166"/>
        <v>-3.386742537685933</v>
      </c>
      <c r="AC612" s="50">
        <f t="shared" si="167"/>
        <v>-3.3867425376859188</v>
      </c>
      <c r="AF612">
        <v>2.0099999999999998</v>
      </c>
      <c r="AG612">
        <v>1.87</v>
      </c>
      <c r="AJ612" t="s">
        <v>305</v>
      </c>
    </row>
    <row r="613" spans="1:36" ht="15" x14ac:dyDescent="0.25">
      <c r="A613">
        <v>3.11</v>
      </c>
      <c r="B613">
        <v>3.4</v>
      </c>
      <c r="C613">
        <v>2.39</v>
      </c>
      <c r="D613" s="43">
        <f t="shared" si="168"/>
        <v>3.4071097259956273E-2</v>
      </c>
      <c r="E613" s="44">
        <f>IF(OR($A613="",$B613="",$C613=""),"",A613*'MPTO_working_3-way'!$I612)</f>
        <v>3.2159611124784639</v>
      </c>
      <c r="F613" s="45">
        <f>IF(OR($A613="",$B613="",$C613=""),"",B613*'MPTO_working_3-way'!$I612)</f>
        <v>3.5158417306838512</v>
      </c>
      <c r="G613" s="46">
        <f>IF(OR($A613="",$B613="",$C613=""),"",C613*'MPTO_working_3-way'!$I612)</f>
        <v>2.4714299224512954</v>
      </c>
      <c r="H613" s="44">
        <f>IF(OR($A613="",$B613="",$C613=""),"",'MPTO_working_3-way'!E612)</f>
        <v>3.2238682210625864</v>
      </c>
      <c r="I613" s="45">
        <f>IF(OR($A613="",$B613="",$C613=""),"",'MPTO_working_3-way'!F612)</f>
        <v>3.5365604268376303</v>
      </c>
      <c r="J613" s="46">
        <f>IF(OR($A613="",$B613="",$C613=""),"",'MPTO_working_3-way'!G612)</f>
        <v>2.4566824881662783</v>
      </c>
      <c r="K613" s="44">
        <f>IF(OR($A613="",$B613="",$C613=""),"",'OddsRatio_working_3-way'!H612)</f>
        <v>3.221128575329776</v>
      </c>
      <c r="L613" s="45">
        <f>IF(OR($A613="",$B613="",$C613=""),"",'OddsRatio_working_3-way'!I612)</f>
        <v>3.5264021709912146</v>
      </c>
      <c r="M613" s="46">
        <f>IF(OR($A613="",$B613="",$C613=""),"",'OddsRatio_working_3-way'!J612)</f>
        <v>2.4632079240324121</v>
      </c>
      <c r="N613" s="47">
        <f t="shared" si="156"/>
        <v>31.094903359366931</v>
      </c>
      <c r="O613" s="48">
        <f t="shared" si="157"/>
        <v>28.442691014009164</v>
      </c>
      <c r="P613" s="48">
        <f t="shared" si="158"/>
        <v>40.462405626623912</v>
      </c>
      <c r="Q613" t="s">
        <v>359</v>
      </c>
      <c r="R613" t="s">
        <v>354</v>
      </c>
      <c r="S613" t="s">
        <v>521</v>
      </c>
      <c r="T613" s="50">
        <v>100</v>
      </c>
      <c r="U613" s="50">
        <f t="shared" si="159"/>
        <v>67.845659163987136</v>
      </c>
      <c r="V613" s="50">
        <f t="shared" si="160"/>
        <v>70.588235294117652</v>
      </c>
      <c r="W613" s="50">
        <f t="shared" si="161"/>
        <v>58.15899581589958</v>
      </c>
      <c r="X613" s="50">
        <f t="shared" si="162"/>
        <v>71.252768889982775</v>
      </c>
      <c r="Y613" s="50">
        <f t="shared" si="163"/>
        <v>73.995345020113277</v>
      </c>
      <c r="Z613" s="50">
        <f t="shared" si="164"/>
        <v>61.566105541895212</v>
      </c>
      <c r="AA613" s="50">
        <f t="shared" si="165"/>
        <v>-3.4071097259956389</v>
      </c>
      <c r="AB613" s="50">
        <f t="shared" si="166"/>
        <v>-3.4071097259956247</v>
      </c>
      <c r="AC613" s="50">
        <f t="shared" si="167"/>
        <v>-3.4071097259956318</v>
      </c>
      <c r="AF613">
        <v>1.93</v>
      </c>
      <c r="AG613">
        <v>1.93</v>
      </c>
      <c r="AJ613" t="s">
        <v>305</v>
      </c>
    </row>
    <row r="614" spans="1:36" ht="15" x14ac:dyDescent="0.25">
      <c r="A614">
        <v>1.57</v>
      </c>
      <c r="B614">
        <v>4.26</v>
      </c>
      <c r="C614">
        <v>5.98</v>
      </c>
      <c r="D614" s="43">
        <f t="shared" si="168"/>
        <v>3.8908539464352909E-2</v>
      </c>
      <c r="E614" s="44">
        <f>IF(OR($A614="",$B614="",$C614=""),"",A614*'MPTO_working_3-way'!$I613)</f>
        <v>1.6310864069590341</v>
      </c>
      <c r="F614" s="45">
        <f>IF(OR($A614="",$B614="",$C614=""),"",B614*'MPTO_working_3-way'!$I613)</f>
        <v>4.4257503781181429</v>
      </c>
      <c r="G614" s="46">
        <f>IF(OR($A614="",$B614="",$C614=""),"",C614*'MPTO_working_3-way'!$I613)</f>
        <v>6.2126730659968308</v>
      </c>
      <c r="H614" s="44">
        <f>IF(OR($A614="",$B614="",$C614=""),"",'MPTO_working_3-way'!E613)</f>
        <v>1.6026330311829438</v>
      </c>
      <c r="I614" s="45">
        <f>IF(OR($A614="",$B614="",$C614=""),"",'MPTO_working_3-way'!F613)</f>
        <v>4.5091300008763744</v>
      </c>
      <c r="J614" s="46">
        <f>IF(OR($A614="",$B614="",$C614=""),"",'MPTO_working_3-way'!G613)</f>
        <v>6.4827902260353074</v>
      </c>
      <c r="K614" s="44">
        <f>IF(OR($A614="",$B614="",$C614=""),"",'OddsRatio_working_3-way'!H613)</f>
        <v>1.6121304039178621</v>
      </c>
      <c r="L614" s="45">
        <f>IF(OR($A614="",$B614="",$C614=""),"",'OddsRatio_working_3-way'!I613)</f>
        <v>4.5009563452144405</v>
      </c>
      <c r="M614" s="46">
        <f>IF(OR($A614="",$B614="",$C614=""),"",'OddsRatio_working_3-way'!J613)</f>
        <v>6.3480866868613228</v>
      </c>
      <c r="N614" s="47">
        <f t="shared" si="156"/>
        <v>61.308830466215504</v>
      </c>
      <c r="O614" s="48">
        <f t="shared" si="157"/>
        <v>22.595038458206183</v>
      </c>
      <c r="P614" s="48">
        <f t="shared" si="158"/>
        <v>16.096131075578317</v>
      </c>
      <c r="Q614" t="s">
        <v>353</v>
      </c>
      <c r="R614" t="s">
        <v>458</v>
      </c>
      <c r="S614" t="s">
        <v>521</v>
      </c>
      <c r="T614" s="50">
        <v>100</v>
      </c>
      <c r="U614" s="50">
        <f t="shared" si="159"/>
        <v>36.30573248407643</v>
      </c>
      <c r="V614" s="50">
        <f t="shared" si="160"/>
        <v>76.525821596244128</v>
      </c>
      <c r="W614" s="50">
        <f t="shared" si="161"/>
        <v>83.277591973244142</v>
      </c>
      <c r="X614" s="50">
        <f t="shared" si="162"/>
        <v>40.196586430511722</v>
      </c>
      <c r="Y614" s="50">
        <f t="shared" si="163"/>
        <v>80.416675542679414</v>
      </c>
      <c r="Z614" s="50">
        <f t="shared" si="164"/>
        <v>87.168445919679428</v>
      </c>
      <c r="AA614" s="50">
        <f t="shared" si="165"/>
        <v>-3.8908539464352927</v>
      </c>
      <c r="AB614" s="50">
        <f t="shared" si="166"/>
        <v>-3.8908539464352856</v>
      </c>
      <c r="AC614" s="50">
        <f t="shared" si="167"/>
        <v>-3.8908539464352856</v>
      </c>
      <c r="AF614">
        <v>1.8</v>
      </c>
      <c r="AG614">
        <v>2.0699999999999998</v>
      </c>
      <c r="AJ614" t="s">
        <v>305</v>
      </c>
    </row>
    <row r="615" spans="1:36" ht="15" x14ac:dyDescent="0.25">
      <c r="A615">
        <v>1.74</v>
      </c>
      <c r="B615">
        <v>3.89</v>
      </c>
      <c r="C615">
        <v>4.93</v>
      </c>
      <c r="D615" s="43">
        <f t="shared" si="168"/>
        <v>3.4621809010812798E-2</v>
      </c>
      <c r="E615" s="44">
        <f>IF(OR($A615="",$B615="",$C615=""),"",A615*'MPTO_working_3-way'!$I614)</f>
        <v>1.8002419476788143</v>
      </c>
      <c r="F615" s="45">
        <f>IF(OR($A615="",$B615="",$C615=""),"",B615*'MPTO_working_3-way'!$I614)</f>
        <v>4.0246788370520621</v>
      </c>
      <c r="G615" s="46">
        <f>IF(OR($A615="",$B615="",$C615=""),"",C615*'MPTO_working_3-way'!$I614)</f>
        <v>5.1006855184233064</v>
      </c>
      <c r="H615" s="44">
        <f>IF(OR($A615="",$B615="",$C615=""),"",'MPTO_working_3-way'!E614)</f>
        <v>1.7756563319482606</v>
      </c>
      <c r="I615" s="45">
        <f>IF(OR($A615="",$B615="",$C615=""),"",'MPTO_working_3-way'!F614)</f>
        <v>4.0728418687954386</v>
      </c>
      <c r="J615" s="46">
        <f>IF(OR($A615="",$B615="",$C615=""),"",'MPTO_working_3-way'!G614)</f>
        <v>5.2274146604438156</v>
      </c>
      <c r="K615" s="44">
        <f>IF(OR($A615="",$B615="",$C615=""),"",'OddsRatio_working_3-way'!H614)</f>
        <v>1.7845236077257656</v>
      </c>
      <c r="L615" s="45">
        <f>IF(OR($A615="",$B615="",$C615=""),"",'OddsRatio_working_3-way'!I614)</f>
        <v>4.0638827382803537</v>
      </c>
      <c r="M615" s="46">
        <f>IF(OR($A615="",$B615="",$C615=""),"",'OddsRatio_working_3-way'!J614)</f>
        <v>5.1664564572462934</v>
      </c>
      <c r="N615" s="47">
        <f t="shared" si="156"/>
        <v>55.548089038219238</v>
      </c>
      <c r="O615" s="48">
        <f t="shared" si="157"/>
        <v>24.846703065938684</v>
      </c>
      <c r="P615" s="48">
        <f t="shared" si="158"/>
        <v>19.605207895842089</v>
      </c>
      <c r="Q615" t="s">
        <v>459</v>
      </c>
      <c r="R615" t="s">
        <v>454</v>
      </c>
      <c r="S615" t="s">
        <v>521</v>
      </c>
      <c r="T615" s="50">
        <v>100</v>
      </c>
      <c r="U615" s="50">
        <f t="shared" si="159"/>
        <v>42.528735632183903</v>
      </c>
      <c r="V615" s="50">
        <f t="shared" si="160"/>
        <v>74.293059125964007</v>
      </c>
      <c r="W615" s="50">
        <f t="shared" si="161"/>
        <v>79.716024340770801</v>
      </c>
      <c r="X615" s="50">
        <f t="shared" si="162"/>
        <v>45.990916533265199</v>
      </c>
      <c r="Y615" s="50">
        <f t="shared" si="163"/>
        <v>77.755240027045303</v>
      </c>
      <c r="Z615" s="50">
        <f t="shared" si="164"/>
        <v>83.178205241852083</v>
      </c>
      <c r="AA615" s="50">
        <f t="shared" si="165"/>
        <v>-3.4621809010812967</v>
      </c>
      <c r="AB615" s="50">
        <f t="shared" si="166"/>
        <v>-3.4621809010812967</v>
      </c>
      <c r="AC615" s="50">
        <f t="shared" si="167"/>
        <v>-3.4621809010812825</v>
      </c>
      <c r="AF615">
        <v>1.88</v>
      </c>
      <c r="AG615">
        <v>2</v>
      </c>
      <c r="AJ615" t="s">
        <v>305</v>
      </c>
    </row>
    <row r="616" spans="1:36" ht="15" x14ac:dyDescent="0.25">
      <c r="A616">
        <v>2.52</v>
      </c>
      <c r="B616">
        <v>3.19</v>
      </c>
      <c r="C616">
        <v>3.1</v>
      </c>
      <c r="D616" s="43">
        <f t="shared" si="168"/>
        <v>3.2885665811138498E-2</v>
      </c>
      <c r="E616" s="44">
        <f>IF(OR($A616="",$B616="",$C616=""),"",A616*'MPTO_working_3-way'!$I615)</f>
        <v>2.6028718778440689</v>
      </c>
      <c r="F616" s="45">
        <f>IF(OR($A616="",$B616="",$C616=""),"",B616*'MPTO_working_3-way'!$I615)</f>
        <v>3.2949052739375317</v>
      </c>
      <c r="G616" s="46">
        <f>IF(OR($A616="",$B616="",$C616=""),"",C616*'MPTO_working_3-way'!$I615)</f>
        <v>3.2019455640145296</v>
      </c>
      <c r="H616" s="44">
        <f>IF(OR($A616="",$B616="",$C616=""),"",'MPTO_working_3-way'!E615)</f>
        <v>2.5915899759701713</v>
      </c>
      <c r="I616" s="45">
        <f>IF(OR($A616="",$B616="",$C616=""),"",'MPTO_working_3-way'!F615)</f>
        <v>3.3055913210190089</v>
      </c>
      <c r="J616" s="46">
        <f>IF(OR($A616="",$B616="",$C616=""),"",'MPTO_working_3-way'!G615)</f>
        <v>3.2090494521154764</v>
      </c>
      <c r="K616" s="44">
        <f>IF(OR($A616="",$B616="",$C616=""),"",'OddsRatio_working_3-way'!H615)</f>
        <v>2.5967147989609374</v>
      </c>
      <c r="L616" s="45">
        <f>IF(OR($A616="",$B616="",$C616=""),"",'OddsRatio_working_3-way'!I615)</f>
        <v>3.3005298748187188</v>
      </c>
      <c r="M616" s="46">
        <f>IF(OR($A616="",$B616="",$C616=""),"",'OddsRatio_working_3-way'!J615)</f>
        <v>3.2059875511960314</v>
      </c>
      <c r="N616" s="47">
        <f t="shared" si="156"/>
        <v>38.419101935523983</v>
      </c>
      <c r="O616" s="48">
        <f t="shared" si="157"/>
        <v>30.349886168501701</v>
      </c>
      <c r="P616" s="48">
        <f t="shared" si="158"/>
        <v>31.231011895974326</v>
      </c>
      <c r="Q616" t="s">
        <v>456</v>
      </c>
      <c r="R616" t="s">
        <v>83</v>
      </c>
      <c r="S616" t="s">
        <v>521</v>
      </c>
      <c r="T616" s="50">
        <v>100</v>
      </c>
      <c r="U616" s="50">
        <f t="shared" si="159"/>
        <v>60.317460317460316</v>
      </c>
      <c r="V616" s="50">
        <f t="shared" si="160"/>
        <v>68.652037617554868</v>
      </c>
      <c r="W616" s="50">
        <f t="shared" si="161"/>
        <v>67.741935483870961</v>
      </c>
      <c r="X616" s="50">
        <f t="shared" si="162"/>
        <v>63.606026898574171</v>
      </c>
      <c r="Y616" s="50">
        <f t="shared" si="163"/>
        <v>71.940604198668709</v>
      </c>
      <c r="Z616" s="50">
        <f t="shared" si="164"/>
        <v>71.03050206498483</v>
      </c>
      <c r="AA616" s="50">
        <f t="shared" si="165"/>
        <v>-3.2885665811138551</v>
      </c>
      <c r="AB616" s="50">
        <f t="shared" si="166"/>
        <v>-3.2885665811138409</v>
      </c>
      <c r="AC616" s="50">
        <f t="shared" si="167"/>
        <v>-3.2885665811138693</v>
      </c>
      <c r="AF616">
        <v>2.2200000000000002</v>
      </c>
      <c r="AG616">
        <v>1.7</v>
      </c>
      <c r="AJ616" t="s">
        <v>305</v>
      </c>
    </row>
    <row r="617" spans="1:36" ht="15" x14ac:dyDescent="0.25">
      <c r="A617">
        <v>1.81</v>
      </c>
      <c r="B617">
        <v>3.43</v>
      </c>
      <c r="C617">
        <v>5.26</v>
      </c>
      <c r="D617" s="43">
        <f t="shared" si="168"/>
        <v>3.4145445790741746E-2</v>
      </c>
      <c r="E617" s="44">
        <f>IF(OR($A617="",$B617="",$C617=""),"",A617*'MPTO_working_3-way'!$I616)</f>
        <v>1.8718032568812426</v>
      </c>
      <c r="F617" s="45">
        <f>IF(OR($A617="",$B617="",$C617=""),"",B617*'MPTO_working_3-way'!$I616)</f>
        <v>3.5471188790622445</v>
      </c>
      <c r="G617" s="46">
        <f>IF(OR($A617="",$B617="",$C617=""),"",C617*'MPTO_working_3-way'!$I616)</f>
        <v>5.4396050448593014</v>
      </c>
      <c r="H617" s="44">
        <f>IF(OR($A617="",$B617="",$C617=""),"",'MPTO_working_3-way'!E616)</f>
        <v>1.8480722956068323</v>
      </c>
      <c r="I617" s="45">
        <f>IF(OR($A617="",$B617="",$C617=""),"",'MPTO_working_3-way'!F616)</f>
        <v>3.5693459314939866</v>
      </c>
      <c r="J617" s="46">
        <f>IF(OR($A617="",$B617="",$C617=""),"",'MPTO_working_3-way'!G616)</f>
        <v>5.5949610784964676</v>
      </c>
      <c r="K617" s="44">
        <f>IF(OR($A617="",$B617="",$C617=""),"",'OddsRatio_working_3-way'!H616)</f>
        <v>1.857168246924688</v>
      </c>
      <c r="L617" s="45">
        <f>IF(OR($A617="",$B617="",$C617=""),"",'OddsRatio_working_3-way'!I616)</f>
        <v>3.5715047407740665</v>
      </c>
      <c r="M617" s="46">
        <f>IF(OR($A617="",$B617="",$C617=""),"",'OddsRatio_working_3-way'!J616)</f>
        <v>5.5080700393816944</v>
      </c>
      <c r="N617" s="47">
        <f t="shared" si="156"/>
        <v>53.424418208683853</v>
      </c>
      <c r="O617" s="48">
        <f t="shared" si="157"/>
        <v>28.191894156769028</v>
      </c>
      <c r="P617" s="48">
        <f t="shared" si="158"/>
        <v>18.383687634547108</v>
      </c>
      <c r="Q617" t="s">
        <v>361</v>
      </c>
      <c r="R617" t="s">
        <v>511</v>
      </c>
      <c r="S617" t="s">
        <v>521</v>
      </c>
      <c r="T617" s="50">
        <v>100</v>
      </c>
      <c r="U617" s="50">
        <f t="shared" si="159"/>
        <v>44.751381215469614</v>
      </c>
      <c r="V617" s="50">
        <f t="shared" si="160"/>
        <v>70.845481049562679</v>
      </c>
      <c r="W617" s="50">
        <f t="shared" si="161"/>
        <v>80.98859315589354</v>
      </c>
      <c r="X617" s="50">
        <f t="shared" si="162"/>
        <v>48.165925794543782</v>
      </c>
      <c r="Y617" s="50">
        <f t="shared" si="163"/>
        <v>74.260025628636853</v>
      </c>
      <c r="Z617" s="50">
        <f t="shared" si="164"/>
        <v>84.4031377349677</v>
      </c>
      <c r="AA617" s="50">
        <f t="shared" si="165"/>
        <v>-3.4145445790741675</v>
      </c>
      <c r="AB617" s="50">
        <f t="shared" si="166"/>
        <v>-3.4145445790741746</v>
      </c>
      <c r="AC617" s="50">
        <f t="shared" si="167"/>
        <v>-3.4145445790741604</v>
      </c>
      <c r="AF617">
        <v>2.2200000000000002</v>
      </c>
      <c r="AG617">
        <v>1.7</v>
      </c>
      <c r="AJ617" t="s">
        <v>305</v>
      </c>
    </row>
    <row r="618" spans="1:36" ht="15" x14ac:dyDescent="0.25">
      <c r="A618">
        <v>3.82</v>
      </c>
      <c r="B618">
        <v>3.68</v>
      </c>
      <c r="C618">
        <v>2</v>
      </c>
      <c r="D618" s="43">
        <f t="shared" si="168"/>
        <v>3.3519235146824533E-2</v>
      </c>
      <c r="E618" s="44">
        <f>IF(OR($A618="",$B618="",$C618=""),"",A618*'MPTO_working_3-way'!$I617)</f>
        <v>3.9480434782608698</v>
      </c>
      <c r="F618" s="45">
        <f>IF(OR($A618="",$B618="",$C618=""),"",B618*'MPTO_working_3-way'!$I617)</f>
        <v>3.8033507853403146</v>
      </c>
      <c r="G618" s="46">
        <f>IF(OR($A618="",$B618="",$C618=""),"",C618*'MPTO_working_3-way'!$I617)</f>
        <v>2.0670384702936491</v>
      </c>
      <c r="H618" s="44">
        <f>IF(OR($A618="",$B618="",$C618=""),"",'MPTO_working_3-way'!E617)</f>
        <v>3.9903111043827115</v>
      </c>
      <c r="I618" s="45">
        <f>IF(OR($A618="",$B618="",$C618=""),"",'MPTO_working_3-way'!F617)</f>
        <v>3.8377984857309269</v>
      </c>
      <c r="J618" s="46">
        <f>IF(OR($A618="",$B618="",$C618=""),"",'MPTO_working_3-way'!G617)</f>
        <v>2.0457138422135124</v>
      </c>
      <c r="K618" s="44">
        <f>IF(OR($A618="",$B618="",$C618=""),"",'OddsRatio_working_3-way'!H617)</f>
        <v>3.9725462902385473</v>
      </c>
      <c r="L618" s="45">
        <f>IF(OR($A618="",$B618="",$C618=""),"",'OddsRatio_working_3-way'!I617)</f>
        <v>3.8249730701557834</v>
      </c>
      <c r="M618" s="46">
        <f>IF(OR($A618="",$B618="",$C618=""),"",'OddsRatio_working_3-way'!J617)</f>
        <v>2.0540944291626055</v>
      </c>
      <c r="N618" s="47">
        <f t="shared" si="156"/>
        <v>25.329001706954461</v>
      </c>
      <c r="O618" s="48">
        <f t="shared" si="157"/>
        <v>26.292605032762513</v>
      </c>
      <c r="P618" s="48">
        <f t="shared" si="158"/>
        <v>48.378393260283019</v>
      </c>
      <c r="Q618" t="s">
        <v>84</v>
      </c>
      <c r="R618" t="s">
        <v>455</v>
      </c>
      <c r="S618" t="s">
        <v>521</v>
      </c>
      <c r="T618" s="50">
        <v>100</v>
      </c>
      <c r="U618" s="50">
        <f t="shared" si="159"/>
        <v>73.821989528795811</v>
      </c>
      <c r="V618" s="50">
        <f t="shared" si="160"/>
        <v>72.826086956521735</v>
      </c>
      <c r="W618" s="50">
        <f t="shared" si="161"/>
        <v>50</v>
      </c>
      <c r="X618" s="50">
        <f t="shared" si="162"/>
        <v>77.173913043478265</v>
      </c>
      <c r="Y618" s="50">
        <f t="shared" si="163"/>
        <v>76.178010471204189</v>
      </c>
      <c r="Z618" s="50">
        <f t="shared" si="164"/>
        <v>53.351923514682454</v>
      </c>
      <c r="AA618" s="50">
        <f t="shared" si="165"/>
        <v>-3.3519235146824542</v>
      </c>
      <c r="AB618" s="50">
        <f t="shared" si="166"/>
        <v>-3.3519235146824542</v>
      </c>
      <c r="AC618" s="50">
        <f t="shared" si="167"/>
        <v>-3.3519235146824542</v>
      </c>
      <c r="AF618">
        <v>2.0699999999999998</v>
      </c>
      <c r="AG618">
        <v>1.81</v>
      </c>
      <c r="AJ618" t="s">
        <v>305</v>
      </c>
    </row>
    <row r="619" spans="1:36" ht="15" x14ac:dyDescent="0.25">
      <c r="A619">
        <v>1.64</v>
      </c>
      <c r="B619">
        <v>3.82</v>
      </c>
      <c r="C619">
        <v>6.02</v>
      </c>
      <c r="D619" s="43">
        <f t="shared" si="168"/>
        <v>3.7649159083648742E-2</v>
      </c>
      <c r="E619" s="44">
        <f>IF(OR($A619="",$B619="",$C619=""),"",A619*'MPTO_working_3-way'!$I618)</f>
        <v>1.7017446208971838</v>
      </c>
      <c r="F619" s="45">
        <f>IF(OR($A619="",$B619="",$C619=""),"",B619*'MPTO_working_3-way'!$I618)</f>
        <v>3.963819787699538</v>
      </c>
      <c r="G619" s="46">
        <f>IF(OR($A619="",$B619="",$C619=""),"",C619*'MPTO_working_3-way'!$I618)</f>
        <v>6.2466479376835649</v>
      </c>
      <c r="H619" s="44">
        <f>IF(OR($A619="",$B619="",$C619=""),"",'MPTO_working_3-way'!E618)</f>
        <v>1.6744630282961657</v>
      </c>
      <c r="I619" s="45">
        <f>IF(OR($A619="",$B619="",$C619=""),"",'MPTO_working_3-way'!F618)</f>
        <v>4.0123518644398617</v>
      </c>
      <c r="J619" s="46">
        <f>IF(OR($A619="",$B619="",$C619=""),"",'MPTO_working_3-way'!G618)</f>
        <v>6.5119752538433335</v>
      </c>
      <c r="K619" s="44">
        <f>IF(OR($A619="",$B619="",$C619=""),"",'OddsRatio_working_3-way'!H618)</f>
        <v>1.6840806966494151</v>
      </c>
      <c r="L619" s="45">
        <f>IF(OR($A619="",$B619="",$C619=""),"",'OddsRatio_working_3-way'!I618)</f>
        <v>4.0142305696114846</v>
      </c>
      <c r="M619" s="46">
        <f>IF(OR($A619="",$B619="",$C619=""),"",'OddsRatio_working_3-way'!J618)</f>
        <v>6.3657579643438487</v>
      </c>
      <c r="N619" s="47">
        <f t="shared" si="156"/>
        <v>58.763223795165331</v>
      </c>
      <c r="O619" s="48">
        <f t="shared" si="157"/>
        <v>25.22819032043747</v>
      </c>
      <c r="P619" s="48">
        <f t="shared" si="158"/>
        <v>16.008585884397199</v>
      </c>
      <c r="Q619" t="s">
        <v>437</v>
      </c>
      <c r="R619" t="s">
        <v>470</v>
      </c>
      <c r="S619" t="s">
        <v>521</v>
      </c>
      <c r="T619" s="50">
        <v>100</v>
      </c>
      <c r="U619" s="50">
        <f t="shared" si="159"/>
        <v>39.024390243902438</v>
      </c>
      <c r="V619" s="50">
        <f t="shared" si="160"/>
        <v>73.821989528795811</v>
      </c>
      <c r="W619" s="50">
        <f t="shared" si="161"/>
        <v>83.388704318936874</v>
      </c>
      <c r="X619" s="50">
        <f t="shared" si="162"/>
        <v>42.789306152267315</v>
      </c>
      <c r="Y619" s="50">
        <f t="shared" si="163"/>
        <v>77.586905437160681</v>
      </c>
      <c r="Z619" s="50">
        <f t="shared" si="164"/>
        <v>87.153620227301758</v>
      </c>
      <c r="AA619" s="50">
        <f t="shared" si="165"/>
        <v>-3.7649159083648769</v>
      </c>
      <c r="AB619" s="50">
        <f t="shared" si="166"/>
        <v>-3.7649159083648698</v>
      </c>
      <c r="AC619" s="50">
        <f t="shared" si="167"/>
        <v>-3.764915908364884</v>
      </c>
      <c r="AF619">
        <v>1.83</v>
      </c>
      <c r="AG619">
        <v>2.04</v>
      </c>
      <c r="AJ619" t="s">
        <v>306</v>
      </c>
    </row>
    <row r="620" spans="1:36" ht="15" x14ac:dyDescent="0.25">
      <c r="A620">
        <v>2.4</v>
      </c>
      <c r="B620">
        <v>3.22</v>
      </c>
      <c r="C620">
        <v>3.27</v>
      </c>
      <c r="D620" s="43">
        <f t="shared" si="168"/>
        <v>3.3036070431363473E-2</v>
      </c>
      <c r="E620" s="44">
        <f>IF(OR($A620="",$B620="",$C620=""),"",A620*'MPTO_working_3-way'!$I619)</f>
        <v>2.4792865690352723</v>
      </c>
      <c r="F620" s="45">
        <f>IF(OR($A620="",$B620="",$C620=""),"",B620*'MPTO_working_3-way'!$I619)</f>
        <v>3.3263761467889905</v>
      </c>
      <c r="G620" s="46">
        <f>IF(OR($A620="",$B620="",$C620=""),"",C620*'MPTO_working_3-way'!$I619)</f>
        <v>3.3780279503105586</v>
      </c>
      <c r="H620" s="44">
        <f>IF(OR($A620="",$B620="",$C620=""),"",'MPTO_working_3-way'!E619)</f>
        <v>2.4651511249502489</v>
      </c>
      <c r="I620" s="45">
        <f>IF(OR($A620="",$B620="",$C620=""),"",'MPTO_working_3-way'!F619)</f>
        <v>3.3383744709183425</v>
      </c>
      <c r="J620" s="46">
        <f>IF(OR($A620="",$B620="",$C620=""),"",'MPTO_working_3-way'!G619)</f>
        <v>3.3921489666725724</v>
      </c>
      <c r="K620" s="44">
        <f>IF(OR($A620="",$B620="",$C620=""),"",'OddsRatio_working_3-way'!H619)</f>
        <v>2.4713842488426407</v>
      </c>
      <c r="L620" s="45">
        <f>IF(OR($A620="",$B620="",$C620=""),"",'OddsRatio_working_3-way'!I619)</f>
        <v>3.3331950231647589</v>
      </c>
      <c r="M620" s="46">
        <f>IF(OR($A620="",$B620="",$C620=""),"",'OddsRatio_working_3-way'!J619)</f>
        <v>3.385744460623425</v>
      </c>
      <c r="N620" s="47">
        <f t="shared" si="156"/>
        <v>40.334183732101408</v>
      </c>
      <c r="O620" s="48">
        <f t="shared" si="157"/>
        <v>30.062745638833348</v>
      </c>
      <c r="P620" s="48">
        <f t="shared" si="158"/>
        <v>29.603070629065254</v>
      </c>
      <c r="Q620" t="s">
        <v>365</v>
      </c>
      <c r="R620" t="s">
        <v>243</v>
      </c>
      <c r="S620" t="s">
        <v>521</v>
      </c>
      <c r="T620" s="50">
        <v>100</v>
      </c>
      <c r="U620" s="50">
        <f t="shared" si="159"/>
        <v>58.333333333333336</v>
      </c>
      <c r="V620" s="50">
        <f t="shared" si="160"/>
        <v>68.944099378881987</v>
      </c>
      <c r="W620" s="50">
        <f t="shared" si="161"/>
        <v>69.418960244648318</v>
      </c>
      <c r="X620" s="50">
        <f t="shared" si="162"/>
        <v>61.636940376469695</v>
      </c>
      <c r="Y620" s="50">
        <f t="shared" si="163"/>
        <v>72.247706422018339</v>
      </c>
      <c r="Z620" s="50">
        <f t="shared" si="164"/>
        <v>72.722567287784685</v>
      </c>
      <c r="AA620" s="50">
        <f t="shared" si="165"/>
        <v>-3.3036070431363598</v>
      </c>
      <c r="AB620" s="50">
        <f t="shared" si="166"/>
        <v>-3.3036070431363527</v>
      </c>
      <c r="AC620" s="50">
        <f t="shared" si="167"/>
        <v>-3.3036070431363669</v>
      </c>
      <c r="AF620">
        <v>2.37</v>
      </c>
      <c r="AG620">
        <v>1.63</v>
      </c>
      <c r="AJ620" t="s">
        <v>306</v>
      </c>
    </row>
    <row r="621" spans="1:36" ht="15" x14ac:dyDescent="0.25">
      <c r="A621">
        <v>2.36</v>
      </c>
      <c r="B621">
        <v>3.38</v>
      </c>
      <c r="C621">
        <v>3.18</v>
      </c>
      <c r="D621" s="43">
        <f t="shared" si="168"/>
        <v>3.4052210530034044E-2</v>
      </c>
      <c r="E621" s="44">
        <f>IF(OR($A621="",$B621="",$C621=""),"",A621*'MPTO_working_3-way'!$I620)</f>
        <v>2.4403632168508804</v>
      </c>
      <c r="F621" s="45">
        <f>IF(OR($A621="",$B621="",$C621=""),"",B621*'MPTO_working_3-way'!$I620)</f>
        <v>3.4950964715915149</v>
      </c>
      <c r="G621" s="46">
        <f>IF(OR($A621="",$B621="",$C621=""),"",C621*'MPTO_working_3-way'!$I620)</f>
        <v>3.2882860294855085</v>
      </c>
      <c r="H621" s="44">
        <f>IF(OR($A621="",$B621="",$C621=""),"",'MPTO_working_3-way'!E620)</f>
        <v>2.4249591732994658</v>
      </c>
      <c r="I621" s="45">
        <f>IF(OR($A621="",$B621="",$C621=""),"",'MPTO_working_3-way'!F620)</f>
        <v>3.5148489022764431</v>
      </c>
      <c r="J621" s="46">
        <f>IF(OR($A621="",$B621="",$C621=""),"",'MPTO_working_3-way'!G620)</f>
        <v>3.2990814780697866</v>
      </c>
      <c r="K621" s="44">
        <f>IF(OR($A621="",$B621="",$C621=""),"",'OddsRatio_working_3-way'!H620)</f>
        <v>2.4316988814219949</v>
      </c>
      <c r="L621" s="45">
        <f>IF(OR($A621="",$B621="",$C621=""),"",'OddsRatio_working_3-way'!I620)</f>
        <v>3.5054730424884917</v>
      </c>
      <c r="M621" s="46">
        <f>IF(OR($A621="",$B621="",$C621=""),"",'OddsRatio_working_3-way'!J620)</f>
        <v>3.2949290893381988</v>
      </c>
      <c r="N621" s="47">
        <f t="shared" si="156"/>
        <v>40.9775066717499</v>
      </c>
      <c r="O621" s="48">
        <f t="shared" si="157"/>
        <v>28.611513534121237</v>
      </c>
      <c r="P621" s="48">
        <f t="shared" si="158"/>
        <v>30.410979794128856</v>
      </c>
      <c r="Q621" t="s">
        <v>362</v>
      </c>
      <c r="R621" t="s">
        <v>242</v>
      </c>
      <c r="S621" t="s">
        <v>521</v>
      </c>
      <c r="T621" s="50">
        <v>100</v>
      </c>
      <c r="U621" s="50">
        <f t="shared" si="159"/>
        <v>57.627118644067799</v>
      </c>
      <c r="V621" s="50">
        <f t="shared" si="160"/>
        <v>70.414201183431956</v>
      </c>
      <c r="W621" s="50">
        <f t="shared" si="161"/>
        <v>68.55345911949685</v>
      </c>
      <c r="X621" s="50">
        <f t="shared" si="162"/>
        <v>61.032339697071194</v>
      </c>
      <c r="Y621" s="50">
        <f t="shared" si="163"/>
        <v>73.819422236435344</v>
      </c>
      <c r="Z621" s="50">
        <f t="shared" si="164"/>
        <v>71.958680172500252</v>
      </c>
      <c r="AA621" s="50">
        <f t="shared" si="165"/>
        <v>-3.4052210530033946</v>
      </c>
      <c r="AB621" s="50">
        <f t="shared" si="166"/>
        <v>-3.4052210530033875</v>
      </c>
      <c r="AC621" s="50">
        <f t="shared" si="167"/>
        <v>-3.4052210530034017</v>
      </c>
      <c r="AF621">
        <v>2.17</v>
      </c>
      <c r="AG621">
        <v>1.74</v>
      </c>
      <c r="AJ621" t="s">
        <v>306</v>
      </c>
    </row>
    <row r="622" spans="1:36" ht="15" x14ac:dyDescent="0.25">
      <c r="A622">
        <v>2.75</v>
      </c>
      <c r="B622">
        <v>3.36</v>
      </c>
      <c r="C622">
        <v>2.69</v>
      </c>
      <c r="D622" s="43">
        <f t="shared" si="168"/>
        <v>3.3002623151322075E-2</v>
      </c>
      <c r="E622" s="44">
        <f>IF(OR($A622="",$B622="",$C622=""),"",A622*'MPTO_working_3-way'!$I621)</f>
        <v>2.8407572136661359</v>
      </c>
      <c r="F622" s="45">
        <f>IF(OR($A622="",$B622="",$C622=""),"",B622*'MPTO_working_3-way'!$I621)</f>
        <v>3.4708888137884419</v>
      </c>
      <c r="G622" s="46">
        <f>IF(OR($A622="",$B622="",$C622=""),"",C622*'MPTO_working_3-way'!$I621)</f>
        <v>2.7787770562770562</v>
      </c>
      <c r="H622" s="44">
        <f>IF(OR($A622="",$B622="",$C622=""),"",'MPTO_working_3-way'!E621)</f>
        <v>2.8357894496651443</v>
      </c>
      <c r="I622" s="45">
        <f>IF(OR($A622="",$B622="",$C622=""),"",'MPTO_working_3-way'!F621)</f>
        <v>3.4889622968154894</v>
      </c>
      <c r="J622" s="46">
        <f>IF(OR($A622="",$B622="",$C622=""),"",'MPTO_working_3-way'!G621)</f>
        <v>2.7720309148429165</v>
      </c>
      <c r="K622" s="44">
        <f>IF(OR($A622="",$B622="",$C622=""),"",'OddsRatio_working_3-way'!H621)</f>
        <v>2.8385242885778288</v>
      </c>
      <c r="L622" s="45">
        <f>IF(OR($A622="",$B622="",$C622=""),"",'OddsRatio_working_3-way'!I621)</f>
        <v>3.4793813263106723</v>
      </c>
      <c r="M622" s="46">
        <f>IF(OR($A622="",$B622="",$C622=""),"",'OddsRatio_working_3-way'!J621)</f>
        <v>2.7754891701123037</v>
      </c>
      <c r="N622" s="47">
        <f t="shared" si="156"/>
        <v>35.201881920400062</v>
      </c>
      <c r="O622" s="48">
        <f t="shared" si="157"/>
        <v>28.811064071756004</v>
      </c>
      <c r="P622" s="48">
        <f t="shared" si="158"/>
        <v>35.98705400784393</v>
      </c>
      <c r="Q622" t="s">
        <v>467</v>
      </c>
      <c r="R622" t="s">
        <v>466</v>
      </c>
      <c r="S622" t="s">
        <v>521</v>
      </c>
      <c r="T622" s="50">
        <v>100</v>
      </c>
      <c r="U622" s="50">
        <f t="shared" si="159"/>
        <v>63.63636363636364</v>
      </c>
      <c r="V622" s="50">
        <f t="shared" si="160"/>
        <v>70.238095238095241</v>
      </c>
      <c r="W622" s="50">
        <f t="shared" si="161"/>
        <v>62.825278810408925</v>
      </c>
      <c r="X622" s="50">
        <f t="shared" si="162"/>
        <v>66.936625951495841</v>
      </c>
      <c r="Y622" s="50">
        <f t="shared" si="163"/>
        <v>73.538357553227442</v>
      </c>
      <c r="Z622" s="50">
        <f t="shared" si="164"/>
        <v>66.125541125541119</v>
      </c>
      <c r="AA622" s="50">
        <f t="shared" si="165"/>
        <v>-3.3002623151322013</v>
      </c>
      <c r="AB622" s="50">
        <f t="shared" si="166"/>
        <v>-3.3002623151322013</v>
      </c>
      <c r="AC622" s="50">
        <f t="shared" si="167"/>
        <v>-3.3002623151321941</v>
      </c>
      <c r="AF622">
        <v>2.15</v>
      </c>
      <c r="AG622">
        <v>1.75</v>
      </c>
      <c r="AJ622" t="s">
        <v>306</v>
      </c>
    </row>
    <row r="623" spans="1:36" ht="15" x14ac:dyDescent="0.25">
      <c r="A623">
        <v>1.71</v>
      </c>
      <c r="B623">
        <v>4.0199999999999996</v>
      </c>
      <c r="C623">
        <v>4.9400000000000004</v>
      </c>
      <c r="D623" s="43">
        <f t="shared" si="168"/>
        <v>3.5980690340470245E-2</v>
      </c>
      <c r="E623" s="44">
        <f>IF(OR($A623="",$B623="",$C623=""),"",A623*'MPTO_working_3-way'!$I622)</f>
        <v>1.771526980482204</v>
      </c>
      <c r="F623" s="45">
        <f>IF(OR($A623="",$B623="",$C623=""),"",B623*'MPTO_working_3-way'!$I622)</f>
        <v>4.1646423751686896</v>
      </c>
      <c r="G623" s="46">
        <f>IF(OR($A623="",$B623="",$C623=""),"",C623*'MPTO_working_3-way'!$I622)</f>
        <v>5.1177446102819237</v>
      </c>
      <c r="H623" s="44">
        <f>IF(OR($A623="",$B623="",$C623=""),"",'MPTO_working_3-way'!E622)</f>
        <v>1.7458046971763022</v>
      </c>
      <c r="I623" s="45">
        <f>IF(OR($A623="",$B623="",$C623=""),"",'MPTO_working_3-way'!F622)</f>
        <v>4.223639061923981</v>
      </c>
      <c r="J623" s="46">
        <f>IF(OR($A623="",$B623="",$C623=""),"",'MPTO_working_3-way'!G622)</f>
        <v>5.2511193898297099</v>
      </c>
      <c r="K623" s="44">
        <f>IF(OR($A623="",$B623="",$C623=""),"",'OddsRatio_working_3-way'!H622)</f>
        <v>1.7549214987985218</v>
      </c>
      <c r="L623" s="45">
        <f>IF(OR($A623="",$B623="",$C623=""),"",'OddsRatio_working_3-way'!I622)</f>
        <v>4.2110745441852595</v>
      </c>
      <c r="M623" s="46">
        <f>IF(OR($A623="",$B623="",$C623=""),"",'OddsRatio_working_3-way'!J622)</f>
        <v>5.1892826834734853</v>
      </c>
      <c r="N623" s="47">
        <f t="shared" si="156"/>
        <v>56.448476992871043</v>
      </c>
      <c r="O623" s="48">
        <f t="shared" si="157"/>
        <v>24.011665586519772</v>
      </c>
      <c r="P623" s="48">
        <f t="shared" si="158"/>
        <v>19.539857420609202</v>
      </c>
      <c r="Q623" t="s">
        <v>468</v>
      </c>
      <c r="R623" t="s">
        <v>465</v>
      </c>
      <c r="S623" t="s">
        <v>521</v>
      </c>
      <c r="T623" s="50">
        <v>100</v>
      </c>
      <c r="U623" s="50">
        <f t="shared" si="159"/>
        <v>41.520467836257311</v>
      </c>
      <c r="V623" s="50">
        <f t="shared" si="160"/>
        <v>75.124378109452735</v>
      </c>
      <c r="W623" s="50">
        <f t="shared" si="161"/>
        <v>79.757085020242926</v>
      </c>
      <c r="X623" s="50">
        <f t="shared" si="162"/>
        <v>45.118536870304347</v>
      </c>
      <c r="Y623" s="50">
        <f t="shared" si="163"/>
        <v>78.722447143499778</v>
      </c>
      <c r="Z623" s="50">
        <f t="shared" si="164"/>
        <v>83.355154054289955</v>
      </c>
      <c r="AA623" s="50">
        <f t="shared" si="165"/>
        <v>-3.598069034047036</v>
      </c>
      <c r="AB623" s="50">
        <f t="shared" si="166"/>
        <v>-3.5980690340470431</v>
      </c>
      <c r="AC623" s="50">
        <f t="shared" si="167"/>
        <v>-3.5980690340470289</v>
      </c>
      <c r="AF623">
        <v>1.86</v>
      </c>
      <c r="AG623">
        <v>2.02</v>
      </c>
      <c r="AJ623" t="s">
        <v>306</v>
      </c>
    </row>
    <row r="624" spans="1:36" ht="15" x14ac:dyDescent="0.25">
      <c r="A624">
        <v>3.3</v>
      </c>
      <c r="B624">
        <v>3.17</v>
      </c>
      <c r="C624">
        <v>2.41</v>
      </c>
      <c r="D624" s="43">
        <f t="shared" si="168"/>
        <v>3.342547561561382E-2</v>
      </c>
      <c r="E624" s="44">
        <f>IF(OR($A624="",$B624="",$C624=""),"",A624*'MPTO_working_3-way'!$I623)</f>
        <v>3.4103040695315254</v>
      </c>
      <c r="F624" s="45">
        <f>IF(OR($A624="",$B624="",$C624=""),"",B624*'MPTO_working_3-way'!$I623)</f>
        <v>3.2759587577014959</v>
      </c>
      <c r="G624" s="46">
        <f>IF(OR($A624="",$B624="",$C624=""),"",C624*'MPTO_working_3-way'!$I623)</f>
        <v>2.4905553962336295</v>
      </c>
      <c r="H624" s="44">
        <f>IF(OR($A624="",$B624="",$C624=""),"",'MPTO_working_3-way'!E623)</f>
        <v>3.4259659971888534</v>
      </c>
      <c r="I624" s="45">
        <f>IF(OR($A624="",$B624="",$C624=""),"",'MPTO_working_3-way'!F623)</f>
        <v>3.2860623618642602</v>
      </c>
      <c r="J624" s="46">
        <f>IF(OR($A624="",$B624="",$C624=""),"",'MPTO_working_3-way'!G623)</f>
        <v>2.4764984376386487</v>
      </c>
      <c r="K624" s="44">
        <f>IF(OR($A624="",$B624="",$C624=""),"",'OddsRatio_working_3-way'!H623)</f>
        <v>3.4186199252028953</v>
      </c>
      <c r="L624" s="45">
        <f>IF(OR($A624="",$B624="",$C624=""),"",'OddsRatio_working_3-way'!I623)</f>
        <v>3.2819153207349063</v>
      </c>
      <c r="M624" s="46">
        <f>IF(OR($A624="",$B624="",$C624=""),"",'OddsRatio_working_3-way'!J623)</f>
        <v>2.4827191715374268</v>
      </c>
      <c r="N624" s="47">
        <f t="shared" si="156"/>
        <v>29.322898475072645</v>
      </c>
      <c r="O624" s="48">
        <f t="shared" si="157"/>
        <v>30.525414816321678</v>
      </c>
      <c r="P624" s="48">
        <f t="shared" si="158"/>
        <v>40.151686708605688</v>
      </c>
      <c r="Q624" t="s">
        <v>441</v>
      </c>
      <c r="R624" t="s">
        <v>469</v>
      </c>
      <c r="S624" t="s">
        <v>521</v>
      </c>
      <c r="T624" s="50">
        <v>100</v>
      </c>
      <c r="U624" s="50">
        <f t="shared" si="159"/>
        <v>69.696969696969703</v>
      </c>
      <c r="V624" s="50">
        <f t="shared" si="160"/>
        <v>68.454258675078862</v>
      </c>
      <c r="W624" s="50">
        <f t="shared" si="161"/>
        <v>58.50622406639004</v>
      </c>
      <c r="X624" s="50">
        <f t="shared" si="162"/>
        <v>73.039517258531077</v>
      </c>
      <c r="Y624" s="50">
        <f t="shared" si="163"/>
        <v>71.796806236640265</v>
      </c>
      <c r="Z624" s="50">
        <f t="shared" si="164"/>
        <v>61.848771627951436</v>
      </c>
      <c r="AA624" s="50">
        <f t="shared" si="165"/>
        <v>-3.3425475615613749</v>
      </c>
      <c r="AB624" s="50">
        <f t="shared" si="166"/>
        <v>-3.3425475615614033</v>
      </c>
      <c r="AC624" s="50">
        <f t="shared" si="167"/>
        <v>-3.3425475615613962</v>
      </c>
      <c r="AF624">
        <v>1.93</v>
      </c>
      <c r="AG624">
        <v>1.94</v>
      </c>
      <c r="AJ624" t="s">
        <v>306</v>
      </c>
    </row>
    <row r="625" spans="1:36" ht="15" x14ac:dyDescent="0.25">
      <c r="A625">
        <v>2.9</v>
      </c>
      <c r="B625">
        <v>3.13</v>
      </c>
      <c r="C625">
        <v>2.71</v>
      </c>
      <c r="D625" s="43">
        <f t="shared" si="168"/>
        <v>3.3320094135170564E-2</v>
      </c>
      <c r="E625" s="44">
        <f>IF(OR($A625="",$B625="",$C625=""),"",A625*'MPTO_working_3-way'!$I624)</f>
        <v>2.9966282729919946</v>
      </c>
      <c r="F625" s="45">
        <f>IF(OR($A625="",$B625="",$C625=""),"",B625*'MPTO_working_3-way'!$I624)</f>
        <v>3.2342918946430839</v>
      </c>
      <c r="G625" s="46">
        <f>IF(OR($A625="",$B625="",$C625=""),"",C625*'MPTO_working_3-way'!$I624)</f>
        <v>2.8002974551063122</v>
      </c>
      <c r="H625" s="44">
        <f>IF(OR($A625="",$B625="",$C625=""),"",'MPTO_working_3-way'!E624)</f>
        <v>2.9965160572000058</v>
      </c>
      <c r="I625" s="45">
        <f>IF(OR($A625="",$B625="",$C625=""),"",'MPTO_working_3-way'!F624)</f>
        <v>3.2427301573072809</v>
      </c>
      <c r="J625" s="46">
        <f>IF(OR($A625="",$B625="",$C625=""),"",'MPTO_working_3-way'!G624)</f>
        <v>2.7941000410050663</v>
      </c>
      <c r="K625" s="44">
        <f>IF(OR($A625="",$B625="",$C625=""),"",'OddsRatio_working_3-way'!H624)</f>
        <v>2.9967492190445939</v>
      </c>
      <c r="L625" s="45">
        <f>IF(OR($A625="",$B625="",$C625=""),"",'OddsRatio_working_3-way'!I624)</f>
        <v>3.2384609666131503</v>
      </c>
      <c r="M625" s="46">
        <f>IF(OR($A625="",$B625="",$C625=""),"",'OddsRatio_working_3-way'!J624)</f>
        <v>2.7970742971401341</v>
      </c>
      <c r="N625" s="47">
        <f t="shared" si="156"/>
        <v>33.370839119846728</v>
      </c>
      <c r="O625" s="48">
        <f t="shared" si="157"/>
        <v>30.91866883308483</v>
      </c>
      <c r="P625" s="48">
        <f t="shared" si="158"/>
        <v>35.710492047068456</v>
      </c>
      <c r="Q625" t="s">
        <v>364</v>
      </c>
      <c r="R625" t="s">
        <v>472</v>
      </c>
      <c r="S625" t="s">
        <v>521</v>
      </c>
      <c r="T625" s="50">
        <v>100</v>
      </c>
      <c r="U625" s="50">
        <f t="shared" si="159"/>
        <v>65.517241379310349</v>
      </c>
      <c r="V625" s="50">
        <f t="shared" si="160"/>
        <v>68.051118210862612</v>
      </c>
      <c r="W625" s="50">
        <f t="shared" si="161"/>
        <v>63.099630996309962</v>
      </c>
      <c r="X625" s="50">
        <f t="shared" si="162"/>
        <v>68.849250792827419</v>
      </c>
      <c r="Y625" s="50">
        <f t="shared" si="163"/>
        <v>71.383127624379696</v>
      </c>
      <c r="Z625" s="50">
        <f t="shared" si="164"/>
        <v>66.431640409827025</v>
      </c>
      <c r="AA625" s="50">
        <f t="shared" si="165"/>
        <v>-3.3320094135170706</v>
      </c>
      <c r="AB625" s="50">
        <f t="shared" si="166"/>
        <v>-3.3320094135170848</v>
      </c>
      <c r="AC625" s="50">
        <f t="shared" si="167"/>
        <v>-3.3320094135170635</v>
      </c>
      <c r="AF625">
        <v>2.0299999999999998</v>
      </c>
      <c r="AG625">
        <v>1.85</v>
      </c>
      <c r="AJ625" t="s">
        <v>306</v>
      </c>
    </row>
    <row r="626" spans="1:36" ht="15" x14ac:dyDescent="0.25">
      <c r="A626">
        <v>4.29</v>
      </c>
      <c r="B626">
        <v>3.59</v>
      </c>
      <c r="C626">
        <v>1.91</v>
      </c>
      <c r="D626" s="43">
        <f t="shared" si="168"/>
        <v>3.5211974557743053E-2</v>
      </c>
      <c r="E626" s="44">
        <f>IF(OR($A626="",$B626="",$C626=""),"",A626*'MPTO_working_3-way'!$I625)</f>
        <v>4.4410593708527175</v>
      </c>
      <c r="F626" s="45">
        <f>IF(OR($A626="",$B626="",$C626=""),"",B626*'MPTO_working_3-way'!$I625)</f>
        <v>3.7164109886622976</v>
      </c>
      <c r="G626" s="46">
        <f>IF(OR($A626="",$B626="",$C626=""),"",C626*'MPTO_working_3-way'!$I625)</f>
        <v>1.9772548714052891</v>
      </c>
      <c r="H626" s="44">
        <f>IF(OR($A626="",$B626="",$C626=""),"",'MPTO_working_3-way'!E625)</f>
        <v>4.5174686577628416</v>
      </c>
      <c r="I626" s="45">
        <f>IF(OR($A626="",$B626="",$C626=""),"",'MPTO_working_3-way'!F625)</f>
        <v>3.7479263588171885</v>
      </c>
      <c r="J626" s="46">
        <f>IF(OR($A626="",$B626="",$C626=""),"",'MPTO_working_3-way'!G625)</f>
        <v>1.9538008755454501</v>
      </c>
      <c r="K626" s="44">
        <f>IF(OR($A626="",$B626="",$C626=""),"",'OddsRatio_working_3-way'!H625)</f>
        <v>4.4809259103496801</v>
      </c>
      <c r="L626" s="45">
        <f>IF(OR($A626="",$B626="",$C626=""),"",'OddsRatio_working_3-way'!I625)</f>
        <v>3.7403033762327262</v>
      </c>
      <c r="M626" s="46">
        <f>IF(OR($A626="",$B626="",$C626=""),"",'OddsRatio_working_3-way'!J625)</f>
        <v>1.9628092943520388</v>
      </c>
      <c r="N626" s="47">
        <f t="shared" si="156"/>
        <v>22.517149997208712</v>
      </c>
      <c r="O626" s="48">
        <f t="shared" si="157"/>
        <v>26.907680637332977</v>
      </c>
      <c r="P626" s="48">
        <f t="shared" si="158"/>
        <v>50.575169365458315</v>
      </c>
      <c r="Q626" t="s">
        <v>366</v>
      </c>
      <c r="R626" t="s">
        <v>442</v>
      </c>
      <c r="S626" t="s">
        <v>521</v>
      </c>
      <c r="T626" s="50">
        <v>100</v>
      </c>
      <c r="U626" s="50">
        <f t="shared" si="159"/>
        <v>76.689976689976689</v>
      </c>
      <c r="V626" s="50">
        <f t="shared" si="160"/>
        <v>72.14484679665739</v>
      </c>
      <c r="W626" s="50">
        <f t="shared" si="161"/>
        <v>47.643979057591622</v>
      </c>
      <c r="X626" s="50">
        <f t="shared" si="162"/>
        <v>80.211174145751002</v>
      </c>
      <c r="Y626" s="50">
        <f t="shared" si="163"/>
        <v>75.666044252431689</v>
      </c>
      <c r="Z626" s="50">
        <f t="shared" si="164"/>
        <v>51.165176513365928</v>
      </c>
      <c r="AA626" s="50">
        <f t="shared" si="165"/>
        <v>-3.5211974557743133</v>
      </c>
      <c r="AB626" s="50">
        <f t="shared" si="166"/>
        <v>-3.5211974557742991</v>
      </c>
      <c r="AC626" s="50">
        <f t="shared" si="167"/>
        <v>-3.5211974557743062</v>
      </c>
      <c r="AF626">
        <v>2.08</v>
      </c>
      <c r="AG626">
        <v>1.79</v>
      </c>
      <c r="AJ626" t="s">
        <v>306</v>
      </c>
    </row>
    <row r="627" spans="1:36" ht="15" x14ac:dyDescent="0.25">
      <c r="A627">
        <v>2.7</v>
      </c>
      <c r="B627">
        <v>3.32</v>
      </c>
      <c r="C627">
        <v>2.76</v>
      </c>
      <c r="D627" s="43">
        <f t="shared" si="168"/>
        <v>3.3894030227189065E-2</v>
      </c>
      <c r="E627" s="44">
        <f>IF(OR($A627="",$B627="",$C627=""),"",A627*'MPTO_working_3-way'!$I626)</f>
        <v>2.7915138816134109</v>
      </c>
      <c r="F627" s="45">
        <f>IF(OR($A627="",$B627="",$C627=""),"",B627*'MPTO_working_3-way'!$I626)</f>
        <v>3.4325281803542675</v>
      </c>
      <c r="G627" s="46">
        <f>IF(OR($A627="",$B627="",$C627=""),"",C627*'MPTO_working_3-way'!$I626)</f>
        <v>2.8535475234270415</v>
      </c>
      <c r="H627" s="44">
        <f>IF(OR($A627="",$B627="",$C627=""),"",'MPTO_working_3-way'!E626)</f>
        <v>2.7849539830340588</v>
      </c>
      <c r="I627" s="45">
        <f>IF(OR($A627="",$B627="",$C627=""),"",'MPTO_working_3-way'!F626)</f>
        <v>3.4493843133755688</v>
      </c>
      <c r="J627" s="46">
        <f>IF(OR($A627="",$B627="",$C627=""),"",'MPTO_working_3-way'!G626)</f>
        <v>2.8488337816426546</v>
      </c>
      <c r="K627" s="44">
        <f>IF(OR($A627="",$B627="",$C627=""),"",'OddsRatio_working_3-way'!H626)</f>
        <v>2.7882986183425142</v>
      </c>
      <c r="L627" s="45">
        <f>IF(OR($A627="",$B627="",$C627=""),"",'OddsRatio_working_3-way'!I626)</f>
        <v>3.4405016438556659</v>
      </c>
      <c r="M627" s="46">
        <f>IF(OR($A627="",$B627="",$C627=""),"",'OddsRatio_working_3-way'!J626)</f>
        <v>2.8514150401663674</v>
      </c>
      <c r="N627" s="47">
        <f t="shared" si="156"/>
        <v>35.822856070557322</v>
      </c>
      <c r="O627" s="48">
        <f t="shared" si="157"/>
        <v>29.133045599549632</v>
      </c>
      <c r="P627" s="48">
        <f t="shared" si="158"/>
        <v>35.044098329893039</v>
      </c>
      <c r="Q627" t="s">
        <v>471</v>
      </c>
      <c r="R627" t="s">
        <v>438</v>
      </c>
      <c r="S627" t="s">
        <v>521</v>
      </c>
      <c r="T627" s="50">
        <v>100</v>
      </c>
      <c r="U627" s="50">
        <f t="shared" si="159"/>
        <v>62.962962962962962</v>
      </c>
      <c r="V627" s="50">
        <f t="shared" si="160"/>
        <v>69.879518072289159</v>
      </c>
      <c r="W627" s="50">
        <f t="shared" si="161"/>
        <v>63.768115942028999</v>
      </c>
      <c r="X627" s="50">
        <f t="shared" si="162"/>
        <v>66.352365985681857</v>
      </c>
      <c r="Y627" s="50">
        <f t="shared" si="163"/>
        <v>73.268921095008054</v>
      </c>
      <c r="Z627" s="50">
        <f t="shared" si="164"/>
        <v>67.157518964747879</v>
      </c>
      <c r="AA627" s="50">
        <f t="shared" si="165"/>
        <v>-3.3894030227188949</v>
      </c>
      <c r="AB627" s="50">
        <f t="shared" si="166"/>
        <v>-3.3894030227188949</v>
      </c>
      <c r="AC627" s="50">
        <f t="shared" si="167"/>
        <v>-3.3894030227188807</v>
      </c>
      <c r="AF627">
        <v>2.17</v>
      </c>
      <c r="AG627">
        <v>1.74</v>
      </c>
      <c r="AJ627" t="s">
        <v>306</v>
      </c>
    </row>
    <row r="628" spans="1:36" ht="15" x14ac:dyDescent="0.25">
      <c r="A628">
        <v>2.74</v>
      </c>
      <c r="B628">
        <v>3.55</v>
      </c>
      <c r="C628">
        <v>2.48</v>
      </c>
      <c r="D628" s="43">
        <f t="shared" si="168"/>
        <v>4.9879450946318515E-2</v>
      </c>
      <c r="E628" s="44">
        <f>IF(OR($A628="",$B628="",$C628=""),"",A628*'MPTO_working_3-way'!$I627)</f>
        <v>2.8766696955929127</v>
      </c>
      <c r="F628" s="45">
        <f>IF(OR($A628="",$B628="",$C628=""),"",B628*'MPTO_working_3-way'!$I627)</f>
        <v>3.7270720508594306</v>
      </c>
      <c r="G628" s="46">
        <f>IF(OR($A628="",$B628="",$C628=""),"",C628*'MPTO_working_3-way'!$I627)</f>
        <v>2.6037010383468697</v>
      </c>
      <c r="H628" s="44">
        <f>IF(OR($A628="",$B628="",$C628=""),"",'MPTO_working_3-way'!E627)</f>
        <v>2.8707830135238708</v>
      </c>
      <c r="I628" s="45">
        <f>IF(OR($A628="",$B628="",$C628=""),"",'MPTO_working_3-way'!F627)</f>
        <v>3.7726786485083172</v>
      </c>
      <c r="J628" s="46">
        <f>IF(OR($A628="",$B628="",$C628=""),"",'MPTO_working_3-way'!G627)</f>
        <v>2.5866574021651485</v>
      </c>
      <c r="K628" s="44">
        <f>IF(OR($A628="",$B628="",$C628=""),"",'OddsRatio_working_3-way'!H627)</f>
        <v>2.8750800782525818</v>
      </c>
      <c r="L628" s="45">
        <f>IF(OR($A628="",$B628="",$C628=""),"",'OddsRatio_working_3-way'!I627)</f>
        <v>3.7479621836460253</v>
      </c>
      <c r="M628" s="46">
        <f>IF(OR($A628="",$B628="",$C628=""),"",'OddsRatio_working_3-way'!J627)</f>
        <v>2.5948956987435752</v>
      </c>
      <c r="N628" s="47">
        <f t="shared" si="156"/>
        <v>34.762419944563334</v>
      </c>
      <c r="O628" s="48">
        <f t="shared" si="157"/>
        <v>26.830712858620714</v>
      </c>
      <c r="P628" s="48">
        <f t="shared" si="158"/>
        <v>38.406867196815938</v>
      </c>
      <c r="Q628" t="s">
        <v>512</v>
      </c>
      <c r="R628" t="s">
        <v>373</v>
      </c>
      <c r="S628" t="s">
        <v>521</v>
      </c>
      <c r="T628" s="50">
        <v>100</v>
      </c>
      <c r="U628" s="50">
        <f t="shared" si="159"/>
        <v>63.503649635036496</v>
      </c>
      <c r="V628" s="50">
        <f t="shared" si="160"/>
        <v>71.83098591549296</v>
      </c>
      <c r="W628" s="50">
        <f t="shared" si="161"/>
        <v>59.677419354838712</v>
      </c>
      <c r="X628" s="50">
        <f t="shared" si="162"/>
        <v>68.491594729668336</v>
      </c>
      <c r="Y628" s="50">
        <f t="shared" si="163"/>
        <v>76.8189310101248</v>
      </c>
      <c r="Z628" s="50">
        <f t="shared" si="164"/>
        <v>64.665364449470559</v>
      </c>
      <c r="AA628" s="50">
        <f t="shared" si="165"/>
        <v>-4.98794509463184</v>
      </c>
      <c r="AB628" s="50">
        <f t="shared" si="166"/>
        <v>-4.98794509463184</v>
      </c>
      <c r="AC628" s="50">
        <f t="shared" si="167"/>
        <v>-4.9879450946318471</v>
      </c>
      <c r="AF628">
        <v>1.92</v>
      </c>
      <c r="AG628">
        <v>1.9</v>
      </c>
      <c r="AJ628" t="s">
        <v>307</v>
      </c>
    </row>
    <row r="629" spans="1:36" ht="15" x14ac:dyDescent="0.25">
      <c r="A629">
        <v>2.4500000000000002</v>
      </c>
      <c r="B629">
        <v>3.52</v>
      </c>
      <c r="C629">
        <v>2.8</v>
      </c>
      <c r="D629" s="43">
        <f t="shared" si="168"/>
        <v>4.9397031539888614E-2</v>
      </c>
      <c r="E629" s="44">
        <f>IF(OR($A629="",$B629="",$C629=""),"",A629*'MPTO_working_3-way'!$I628)</f>
        <v>2.5710227272727271</v>
      </c>
      <c r="F629" s="45">
        <f>IF(OR($A629="",$B629="",$C629=""),"",B629*'MPTO_working_3-way'!$I628)</f>
        <v>3.693877551020408</v>
      </c>
      <c r="G629" s="46">
        <f>IF(OR($A629="",$B629="",$C629=""),"",C629*'MPTO_working_3-way'!$I628)</f>
        <v>2.9383116883116878</v>
      </c>
      <c r="H629" s="44">
        <f>IF(OR($A629="",$B629="",$C629=""),"",'MPTO_working_3-way'!E628)</f>
        <v>2.5529899348727061</v>
      </c>
      <c r="I629" s="45">
        <f>IF(OR($A629="",$B629="",$C629=""),"",'MPTO_working_3-way'!F628)</f>
        <v>3.7365684575389948</v>
      </c>
      <c r="J629" s="46">
        <f>IF(OR($A629="",$B629="",$C629=""),"",'MPTO_working_3-way'!G628)</f>
        <v>2.9353301565690937</v>
      </c>
      <c r="K629" s="44">
        <f>IF(OR($A629="",$B629="",$C629=""),"",'OddsRatio_working_3-way'!H628)</f>
        <v>2.5614606796402946</v>
      </c>
      <c r="L629" s="45">
        <f>IF(OR($A629="",$B629="",$C629=""),"",'OddsRatio_working_3-way'!I628)</f>
        <v>3.7137109742714074</v>
      </c>
      <c r="M629" s="46">
        <f>IF(OR($A629="",$B629="",$C629=""),"",'OddsRatio_working_3-way'!J628)</f>
        <v>2.938364981622434</v>
      </c>
      <c r="N629" s="47">
        <f t="shared" si="156"/>
        <v>38.8950276243094</v>
      </c>
      <c r="O629" s="48">
        <f t="shared" si="157"/>
        <v>27.071823204419893</v>
      </c>
      <c r="P629" s="48">
        <f t="shared" si="158"/>
        <v>34.033149171270729</v>
      </c>
      <c r="Q629" t="s">
        <v>368</v>
      </c>
      <c r="R629" t="s">
        <v>302</v>
      </c>
      <c r="S629" t="s">
        <v>521</v>
      </c>
      <c r="T629" s="50">
        <v>100</v>
      </c>
      <c r="U629" s="50">
        <f t="shared" si="159"/>
        <v>59.183673469387763</v>
      </c>
      <c r="V629" s="50">
        <f t="shared" si="160"/>
        <v>71.590909090909093</v>
      </c>
      <c r="W629" s="50">
        <f t="shared" si="161"/>
        <v>64.285714285714292</v>
      </c>
      <c r="X629" s="50">
        <f t="shared" si="162"/>
        <v>64.123376623376629</v>
      </c>
      <c r="Y629" s="50">
        <f t="shared" si="163"/>
        <v>76.530612244897952</v>
      </c>
      <c r="Z629" s="50">
        <f t="shared" si="164"/>
        <v>69.225417439703151</v>
      </c>
      <c r="AA629" s="50">
        <f t="shared" si="165"/>
        <v>-4.9397031539888658</v>
      </c>
      <c r="AB629" s="50">
        <f t="shared" si="166"/>
        <v>-4.9397031539888587</v>
      </c>
      <c r="AC629" s="50">
        <f t="shared" si="167"/>
        <v>-4.9397031539888587</v>
      </c>
      <c r="AF629">
        <v>1.88</v>
      </c>
      <c r="AG629">
        <v>1.94</v>
      </c>
      <c r="AJ629" t="s">
        <v>307</v>
      </c>
    </row>
    <row r="630" spans="1:36" ht="15" x14ac:dyDescent="0.25">
      <c r="A630">
        <v>2.12</v>
      </c>
      <c r="B630">
        <v>3.72</v>
      </c>
      <c r="C630">
        <v>3.22</v>
      </c>
      <c r="D630" s="43">
        <f t="shared" si="168"/>
        <v>5.1074323719802361E-2</v>
      </c>
      <c r="E630" s="44">
        <f>IF(OR($A630="",$B630="",$C630=""),"",A630*'MPTO_working_3-way'!$I629)</f>
        <v>2.2282775662859811</v>
      </c>
      <c r="F630" s="45">
        <f>IF(OR($A630="",$B630="",$C630=""),"",B630*'MPTO_working_3-way'!$I629)</f>
        <v>3.9099964842376651</v>
      </c>
      <c r="G630" s="46">
        <f>IF(OR($A630="",$B630="",$C630=""),"",C630*'MPTO_working_3-way'!$I629)</f>
        <v>3.3844593223777637</v>
      </c>
      <c r="H630" s="44">
        <f>IF(OR($A630="",$B630="",$C630=""),"",'MPTO_working_3-way'!E629)</f>
        <v>2.1993812151021204</v>
      </c>
      <c r="I630" s="45">
        <f>IF(OR($A630="",$B630="",$C630=""),"",'MPTO_working_3-way'!F629)</f>
        <v>3.9715252800928851</v>
      </c>
      <c r="J630" s="46">
        <f>IF(OR($A630="",$B630="",$C630=""),"",'MPTO_working_3-way'!G629)</f>
        <v>3.4067576868974649</v>
      </c>
      <c r="K630" s="44">
        <f>IF(OR($A630="",$B630="",$C630=""),"",'OddsRatio_working_3-way'!H629)</f>
        <v>2.2112103176058584</v>
      </c>
      <c r="L630" s="45">
        <f>IF(OR($A630="",$B630="",$C630=""),"",'OddsRatio_working_3-way'!I629)</f>
        <v>3.9415107713285122</v>
      </c>
      <c r="M630" s="46">
        <f>IF(OR($A630="",$B630="",$C630=""),"",'OddsRatio_working_3-way'!J629)</f>
        <v>3.4007918795401828</v>
      </c>
      <c r="N630" s="47">
        <f t="shared" si="156"/>
        <v>44.877712504495868</v>
      </c>
      <c r="O630" s="48">
        <f t="shared" si="157"/>
        <v>25.575470567078291</v>
      </c>
      <c r="P630" s="48">
        <f t="shared" si="158"/>
        <v>29.546816928425852</v>
      </c>
      <c r="Q630" t="s">
        <v>369</v>
      </c>
      <c r="R630" t="s">
        <v>475</v>
      </c>
      <c r="S630" t="s">
        <v>521</v>
      </c>
      <c r="T630" s="50">
        <v>100</v>
      </c>
      <c r="U630" s="50">
        <f t="shared" si="159"/>
        <v>52.830188679245275</v>
      </c>
      <c r="V630" s="50">
        <f t="shared" si="160"/>
        <v>73.118279569892465</v>
      </c>
      <c r="W630" s="50">
        <f t="shared" si="161"/>
        <v>68.944099378881987</v>
      </c>
      <c r="X630" s="50">
        <f t="shared" si="162"/>
        <v>57.937621051225527</v>
      </c>
      <c r="Y630" s="50">
        <f t="shared" si="163"/>
        <v>78.225711941872717</v>
      </c>
      <c r="Z630" s="50">
        <f t="shared" si="164"/>
        <v>74.051531750862239</v>
      </c>
      <c r="AA630" s="50">
        <f t="shared" si="165"/>
        <v>-5.1074323719802521</v>
      </c>
      <c r="AB630" s="50">
        <f t="shared" si="166"/>
        <v>-5.1074323719802521</v>
      </c>
      <c r="AC630" s="50">
        <f t="shared" si="167"/>
        <v>-5.1074323719802521</v>
      </c>
      <c r="AF630">
        <v>1.83</v>
      </c>
      <c r="AG630">
        <v>1.99</v>
      </c>
      <c r="AJ630" t="s">
        <v>307</v>
      </c>
    </row>
    <row r="631" spans="1:36" s="50" customFormat="1" ht="15" x14ac:dyDescent="0.25">
      <c r="A631">
        <v>2.35</v>
      </c>
      <c r="B631">
        <v>3.61</v>
      </c>
      <c r="C631">
        <v>2.88</v>
      </c>
      <c r="D631" s="43">
        <f t="shared" si="168"/>
        <v>4.9762447365146567E-2</v>
      </c>
      <c r="E631" s="44">
        <f>IF(OR($A631="",$B631="",$C631=""),"",A631*'MPTO_working_3-way'!$I630)</f>
        <v>2.4669417513080947</v>
      </c>
      <c r="F631" s="45">
        <f>IF(OR($A631="",$B631="",$C631=""),"",B631*'MPTO_working_3-way'!$I630)</f>
        <v>3.789642434988179</v>
      </c>
      <c r="G631" s="46">
        <f>IF(OR($A631="",$B631="",$C631=""),"",C631*'MPTO_working_3-way'!$I630)</f>
        <v>3.023315848411622</v>
      </c>
      <c r="H631" s="44">
        <f>IF(OR($A631="",$B631="",$C631=""),"",'MPTO_working_3-way'!E630)</f>
        <v>2.445320001147639</v>
      </c>
      <c r="I631" s="45">
        <f>IF(OR($A631="",$B631="",$C631=""),"",'MPTO_working_3-way'!F630)</f>
        <v>3.8399386426573923</v>
      </c>
      <c r="J631" s="46">
        <f>IF(OR($A631="",$B631="",$C631=""),"",'MPTO_working_3-way'!G630)</f>
        <v>3.0244855719159482</v>
      </c>
      <c r="K631" s="44">
        <f>IF(OR($A631="",$B631="",$C631=""),"",'OddsRatio_working_3-way'!H630)</f>
        <v>2.4550835186117328</v>
      </c>
      <c r="L631" s="45">
        <f>IF(OR($A631="",$B631="",$C631=""),"",'OddsRatio_working_3-way'!I630)</f>
        <v>3.8131614693160172</v>
      </c>
      <c r="M631" s="46">
        <f>IF(OR($A631="",$B631="",$C631=""),"",'OddsRatio_working_3-way'!J630)</f>
        <v>3.026338529622266</v>
      </c>
      <c r="N631" s="47">
        <f t="shared" si="156"/>
        <v>40.536019931145532</v>
      </c>
      <c r="O631" s="48">
        <f t="shared" si="157"/>
        <v>26.387713805593361</v>
      </c>
      <c r="P631" s="48">
        <f t="shared" si="158"/>
        <v>33.076266263261118</v>
      </c>
      <c r="Q631" t="s">
        <v>505</v>
      </c>
      <c r="R631" t="s">
        <v>508</v>
      </c>
      <c r="S631" t="s">
        <v>521</v>
      </c>
      <c r="T631" s="50">
        <v>100</v>
      </c>
      <c r="U631" s="50">
        <f t="shared" si="159"/>
        <v>57.446808510638299</v>
      </c>
      <c r="V631" s="50">
        <f t="shared" si="160"/>
        <v>72.29916897506925</v>
      </c>
      <c r="W631" s="50">
        <f t="shared" si="161"/>
        <v>65.277777777777771</v>
      </c>
      <c r="X631" s="50">
        <f t="shared" si="162"/>
        <v>62.423053247152971</v>
      </c>
      <c r="Y631" s="50">
        <f t="shared" si="163"/>
        <v>77.275413711583923</v>
      </c>
      <c r="Z631" s="50">
        <f t="shared" si="164"/>
        <v>70.254022514292444</v>
      </c>
      <c r="AA631" s="50">
        <f t="shared" si="165"/>
        <v>-4.9762447365146727</v>
      </c>
      <c r="AB631" s="50">
        <f t="shared" si="166"/>
        <v>-4.9762447365146727</v>
      </c>
      <c r="AC631" s="50">
        <f t="shared" si="167"/>
        <v>-4.9762447365146727</v>
      </c>
      <c r="AD631" s="51"/>
      <c r="AE631" s="51"/>
      <c r="AF631">
        <v>2.0699999999999998</v>
      </c>
      <c r="AG631">
        <v>1.75</v>
      </c>
      <c r="AH631" s="51"/>
      <c r="AI631" s="51"/>
      <c r="AJ631" t="s">
        <v>307</v>
      </c>
    </row>
    <row r="632" spans="1:36" ht="15" x14ac:dyDescent="0.25">
      <c r="A632">
        <v>6.34</v>
      </c>
      <c r="B632">
        <v>3.32</v>
      </c>
      <c r="C632">
        <v>1.64</v>
      </c>
      <c r="D632" s="43">
        <f t="shared" si="168"/>
        <v>6.8689623462689697E-2</v>
      </c>
      <c r="E632" s="44">
        <f>IF(OR($A632="",$B632="",$C632=""),"",A632*'MPTO_working_3-way'!$I631)</f>
        <v>6.7754922127534529</v>
      </c>
      <c r="F632" s="45">
        <f>IF(OR($A632="",$B632="",$C632=""),"",B632*'MPTO_working_3-way'!$I631)</f>
        <v>3.5480495498961298</v>
      </c>
      <c r="G632" s="46">
        <f>IF(OR($A632="",$B632="",$C632=""),"",C632*'MPTO_working_3-way'!$I631)</f>
        <v>1.752650982478811</v>
      </c>
      <c r="H632" s="44">
        <f>IF(OR($A632="",$B632="",$C632=""),"",'MPTO_working_3-way'!E631)</f>
        <v>7.4166278981828837</v>
      </c>
      <c r="I632" s="45">
        <f>IF(OR($A632="",$B632="",$C632=""),"",'MPTO_working_3-way'!F631)</f>
        <v>3.5931378209256155</v>
      </c>
      <c r="J632" s="46">
        <f>IF(OR($A632="",$B632="",$C632=""),"",'MPTO_working_3-way'!G631)</f>
        <v>1.7039852023929747</v>
      </c>
      <c r="K632" s="44">
        <f>IF(OR($A632="",$B632="",$C632=""),"",'OddsRatio_working_3-way'!H631)</f>
        <v>7.0192737888666823</v>
      </c>
      <c r="L632" s="45">
        <f>IF(OR($A632="",$B632="",$C632=""),"",'OddsRatio_working_3-way'!I631)</f>
        <v>3.6151152041518162</v>
      </c>
      <c r="M632" s="46">
        <f>IF(OR($A632="",$B632="",$C632=""),"",'OddsRatio_working_3-way'!J631)</f>
        <v>1.7214110908005018</v>
      </c>
      <c r="N632" s="47">
        <f t="shared" si="156"/>
        <v>14.759075335039251</v>
      </c>
      <c r="O632" s="48">
        <f t="shared" si="157"/>
        <v>28.184499284382188</v>
      </c>
      <c r="P632" s="48">
        <f t="shared" si="158"/>
        <v>57.056425380578567</v>
      </c>
      <c r="Q632" t="s">
        <v>476</v>
      </c>
      <c r="R632" t="s">
        <v>513</v>
      </c>
      <c r="S632" t="s">
        <v>521</v>
      </c>
      <c r="T632" s="50">
        <v>100</v>
      </c>
      <c r="U632" s="50">
        <f t="shared" si="159"/>
        <v>84.227129337539424</v>
      </c>
      <c r="V632" s="50">
        <f t="shared" si="160"/>
        <v>69.879518072289159</v>
      </c>
      <c r="W632" s="50">
        <f t="shared" si="161"/>
        <v>39.024390243902438</v>
      </c>
      <c r="X632" s="50">
        <f t="shared" si="162"/>
        <v>91.09609168380841</v>
      </c>
      <c r="Y632" s="50">
        <f t="shared" si="163"/>
        <v>76.748480418558131</v>
      </c>
      <c r="Z632" s="50">
        <f t="shared" si="164"/>
        <v>45.893352590171411</v>
      </c>
      <c r="AA632" s="50">
        <f t="shared" si="165"/>
        <v>-6.8689623462689866</v>
      </c>
      <c r="AB632" s="50">
        <f t="shared" si="166"/>
        <v>-6.8689623462689724</v>
      </c>
      <c r="AC632" s="50">
        <f t="shared" si="167"/>
        <v>-6.8689623462689724</v>
      </c>
      <c r="AF632">
        <v>1.78</v>
      </c>
      <c r="AG632">
        <v>2.0099999999999998</v>
      </c>
      <c r="AJ632" t="s">
        <v>307</v>
      </c>
    </row>
    <row r="633" spans="1:36" ht="15" x14ac:dyDescent="0.25">
      <c r="A633">
        <v>2.65</v>
      </c>
      <c r="B633">
        <v>3.59</v>
      </c>
      <c r="C633">
        <v>2.5299999999999998</v>
      </c>
      <c r="D633" s="43">
        <f t="shared" si="168"/>
        <v>5.116693959551144E-2</v>
      </c>
      <c r="E633" s="44">
        <f>IF(OR($A633="",$B633="",$C633=""),"",A633*'MPTO_working_3-way'!$I632)</f>
        <v>2.7855923899281052</v>
      </c>
      <c r="F633" s="45">
        <f>IF(OR($A633="",$B633="",$C633=""),"",B633*'MPTO_working_3-way'!$I632)</f>
        <v>3.7736893131478859</v>
      </c>
      <c r="G633" s="46">
        <f>IF(OR($A633="",$B633="",$C633=""),"",C633*'MPTO_working_3-way'!$I632)</f>
        <v>2.6594523571766437</v>
      </c>
      <c r="H633" s="44">
        <f>IF(OR($A633="",$B633="",$C633=""),"",'MPTO_working_3-way'!E632)</f>
        <v>2.7754429823625766</v>
      </c>
      <c r="I633" s="45">
        <f>IF(OR($A633="",$B633="",$C633=""),"",'MPTO_working_3-way'!F632)</f>
        <v>3.824151948249003</v>
      </c>
      <c r="J633" s="46">
        <f>IF(OR($A633="",$B633="",$C633=""),"",'MPTO_working_3-way'!G632)</f>
        <v>2.6440947667166319</v>
      </c>
      <c r="K633" s="44">
        <f>IF(OR($A633="",$B633="",$C633=""),"",'OddsRatio_working_3-way'!H632)</f>
        <v>2.7815205067878987</v>
      </c>
      <c r="L633" s="45">
        <f>IF(OR($A633="",$B633="",$C633=""),"",'OddsRatio_working_3-way'!I632)</f>
        <v>3.7964473409579758</v>
      </c>
      <c r="M633" s="46">
        <f>IF(OR($A633="",$B633="",$C633=""),"",'OddsRatio_working_3-way'!J632)</f>
        <v>2.6519553790215058</v>
      </c>
      <c r="N633" s="47">
        <f t="shared" si="156"/>
        <v>35.899006746848897</v>
      </c>
      <c r="O633" s="48">
        <f t="shared" si="157"/>
        <v>26.499266818704619</v>
      </c>
      <c r="P633" s="48">
        <f t="shared" si="158"/>
        <v>37.601726434446476</v>
      </c>
      <c r="Q633" t="s">
        <v>514</v>
      </c>
      <c r="R633" t="s">
        <v>515</v>
      </c>
      <c r="S633" t="s">
        <v>521</v>
      </c>
      <c r="T633" s="50">
        <v>100</v>
      </c>
      <c r="U633" s="50">
        <f t="shared" si="159"/>
        <v>62.264150943396231</v>
      </c>
      <c r="V633" s="50">
        <f t="shared" si="160"/>
        <v>72.14484679665739</v>
      </c>
      <c r="W633" s="50">
        <f t="shared" si="161"/>
        <v>60.474308300395251</v>
      </c>
      <c r="X633" s="50">
        <f t="shared" si="162"/>
        <v>67.380844902947373</v>
      </c>
      <c r="Y633" s="50">
        <f t="shared" si="163"/>
        <v>77.261540756208518</v>
      </c>
      <c r="Z633" s="50">
        <f t="shared" si="164"/>
        <v>65.591002259946393</v>
      </c>
      <c r="AA633" s="50">
        <f t="shared" si="165"/>
        <v>-5.1166939595511423</v>
      </c>
      <c r="AB633" s="50">
        <f t="shared" si="166"/>
        <v>-5.116693959551128</v>
      </c>
      <c r="AC633" s="50">
        <f t="shared" si="167"/>
        <v>-5.1166939595511423</v>
      </c>
      <c r="AF633">
        <v>1.68</v>
      </c>
      <c r="AG633">
        <v>2.1800000000000002</v>
      </c>
      <c r="AJ633" t="s">
        <v>307</v>
      </c>
    </row>
    <row r="634" spans="1:36" ht="15" x14ac:dyDescent="0.25">
      <c r="A634">
        <v>2.2200000000000002</v>
      </c>
      <c r="B634">
        <v>3.55</v>
      </c>
      <c r="C634">
        <v>3.14</v>
      </c>
      <c r="D634" s="43">
        <f t="shared" si="168"/>
        <v>5.0611928875138545E-2</v>
      </c>
      <c r="E634" s="44">
        <f>IF(OR($A634="",$B634="",$C634=""),"",A634*'MPTO_working_3-way'!$I633)</f>
        <v>2.3323584821028076</v>
      </c>
      <c r="F634" s="45">
        <f>IF(OR($A634="",$B634="",$C634=""),"",B634*'MPTO_working_3-way'!$I633)</f>
        <v>3.7296723475067415</v>
      </c>
      <c r="G634" s="46">
        <f>IF(OR($A634="",$B634="",$C634=""),"",C634*'MPTO_working_3-way'!$I633)</f>
        <v>3.298921456667935</v>
      </c>
      <c r="H634" s="44">
        <f>IF(OR($A634="",$B634="",$C634=""),"",'MPTO_working_3-way'!E633)</f>
        <v>2.306380469570847</v>
      </c>
      <c r="I634" s="45">
        <f>IF(OR($A634="",$B634="",$C634=""),"",'MPTO_working_3-way'!F633)</f>
        <v>3.776156997427254</v>
      </c>
      <c r="J634" s="46">
        <f>IF(OR($A634="",$B634="",$C634=""),"",'MPTO_working_3-way'!G633)</f>
        <v>3.3156422310493618</v>
      </c>
      <c r="K634" s="44">
        <f>IF(OR($A634="",$B634="",$C634=""),"",'OddsRatio_working_3-way'!H633)</f>
        <v>2.3173344688666613</v>
      </c>
      <c r="L634" s="45">
        <f>IF(OR($A634="",$B634="",$C634=""),"",'OddsRatio_working_3-way'!I633)</f>
        <v>3.7534449964016274</v>
      </c>
      <c r="M634" s="46">
        <f>IF(OR($A634="",$B634="",$C634=""),"",'OddsRatio_working_3-way'!J633)</f>
        <v>3.3107342322743074</v>
      </c>
      <c r="N634" s="47">
        <f t="shared" si="156"/>
        <v>42.87505577180486</v>
      </c>
      <c r="O634" s="48">
        <f t="shared" si="157"/>
        <v>26.812006708001913</v>
      </c>
      <c r="P634" s="48">
        <f t="shared" si="158"/>
        <v>30.312937520193245</v>
      </c>
      <c r="Q634" t="s">
        <v>506</v>
      </c>
      <c r="R634" t="s">
        <v>516</v>
      </c>
      <c r="S634" t="s">
        <v>521</v>
      </c>
      <c r="T634" s="50">
        <v>100</v>
      </c>
      <c r="U634" s="50">
        <f t="shared" si="159"/>
        <v>54.954954954954964</v>
      </c>
      <c r="V634" s="50">
        <f t="shared" si="160"/>
        <v>71.83098591549296</v>
      </c>
      <c r="W634" s="50">
        <f t="shared" si="161"/>
        <v>68.152866242038215</v>
      </c>
      <c r="X634" s="50">
        <f t="shared" si="162"/>
        <v>60.016147842468826</v>
      </c>
      <c r="Y634" s="50">
        <f t="shared" si="163"/>
        <v>76.892178803006829</v>
      </c>
      <c r="Z634" s="50">
        <f t="shared" si="164"/>
        <v>73.214059129552084</v>
      </c>
      <c r="AA634" s="50">
        <f t="shared" si="165"/>
        <v>-5.0611928875138616</v>
      </c>
      <c r="AB634" s="50">
        <f t="shared" si="166"/>
        <v>-5.0611928875138688</v>
      </c>
      <c r="AC634" s="50">
        <f t="shared" si="167"/>
        <v>-5.0611928875138688</v>
      </c>
      <c r="AF634">
        <v>2.2599999999999998</v>
      </c>
      <c r="AG634">
        <v>1.64</v>
      </c>
      <c r="AJ634" t="s">
        <v>307</v>
      </c>
    </row>
    <row r="635" spans="1:36" ht="15" x14ac:dyDescent="0.25">
      <c r="A635">
        <v>2.04</v>
      </c>
      <c r="B635">
        <v>3.5</v>
      </c>
      <c r="C635">
        <v>3.65</v>
      </c>
      <c r="D635" s="43">
        <f t="shared" si="168"/>
        <v>4.9882966885384183E-2</v>
      </c>
      <c r="E635" s="44">
        <f>IF(OR($A635="",$B635="",$C635=""),"",A635*'MPTO_working_3-way'!$I634)</f>
        <v>2.1417612524461838</v>
      </c>
      <c r="F635" s="45">
        <f>IF(OR($A635="",$B635="",$C635=""),"",B635*'MPTO_working_3-way'!$I634)</f>
        <v>3.6745903840988445</v>
      </c>
      <c r="G635" s="46">
        <f>IF(OR($A635="",$B635="",$C635=""),"",C635*'MPTO_working_3-way'!$I634)</f>
        <v>3.8320728291316524</v>
      </c>
      <c r="H635" s="44">
        <f>IF(OR($A635="",$B635="",$C635=""),"",'MPTO_working_3-way'!E634)</f>
        <v>2.1116272788656314</v>
      </c>
      <c r="I635" s="45">
        <f>IF(OR($A635="",$B635="",$C635=""),"",'MPTO_working_3-way'!F634)</f>
        <v>3.7162753113413816</v>
      </c>
      <c r="J635" s="46">
        <f>IF(OR($A635="",$B635="",$C635=""),"",'MPTO_working_3-way'!G634)</f>
        <v>3.8858349900596418</v>
      </c>
      <c r="K635" s="44">
        <f>IF(OR($A635="",$B635="",$C635=""),"",'OddsRatio_working_3-way'!H634)</f>
        <v>2.1235355718321198</v>
      </c>
      <c r="L635" s="45">
        <f>IF(OR($A635="",$B635="",$C635=""),"",'OddsRatio_working_3-way'!I634)</f>
        <v>3.7008066630579797</v>
      </c>
      <c r="M635" s="46">
        <f>IF(OR($A635="",$B635="",$C635=""),"",'OddsRatio_working_3-way'!J634)</f>
        <v>3.8628550628414584</v>
      </c>
      <c r="N635" s="47">
        <f t="shared" si="156"/>
        <v>46.690544936223091</v>
      </c>
      <c r="O635" s="48">
        <f t="shared" si="157"/>
        <v>27.213917619970037</v>
      </c>
      <c r="P635" s="48">
        <f t="shared" si="158"/>
        <v>26.095537443806883</v>
      </c>
      <c r="Q635" t="s">
        <v>372</v>
      </c>
      <c r="R635" t="s">
        <v>507</v>
      </c>
      <c r="S635" t="s">
        <v>521</v>
      </c>
      <c r="T635" s="50">
        <v>100</v>
      </c>
      <c r="U635" s="50">
        <f t="shared" si="159"/>
        <v>50.980392156862742</v>
      </c>
      <c r="V635" s="50">
        <f t="shared" si="160"/>
        <v>71.428571428571431</v>
      </c>
      <c r="W635" s="50">
        <f t="shared" si="161"/>
        <v>72.602739726027394</v>
      </c>
      <c r="X635" s="50">
        <f t="shared" si="162"/>
        <v>55.968688845401168</v>
      </c>
      <c r="Y635" s="50">
        <f t="shared" si="163"/>
        <v>76.416868117109857</v>
      </c>
      <c r="Z635" s="50">
        <f t="shared" si="164"/>
        <v>77.591036414565821</v>
      </c>
      <c r="AA635" s="50">
        <f t="shared" si="165"/>
        <v>-4.9882966885384263</v>
      </c>
      <c r="AB635" s="50">
        <f t="shared" si="166"/>
        <v>-4.9882966885384263</v>
      </c>
      <c r="AC635" s="50">
        <f t="shared" si="167"/>
        <v>-4.9882966885384263</v>
      </c>
      <c r="AF635">
        <v>1.86</v>
      </c>
      <c r="AG635">
        <v>1.96</v>
      </c>
      <c r="AJ635" t="s">
        <v>307</v>
      </c>
    </row>
    <row r="636" spans="1:36" ht="15" x14ac:dyDescent="0.25">
      <c r="A636">
        <v>2.71</v>
      </c>
      <c r="B636">
        <v>3.6</v>
      </c>
      <c r="C636">
        <v>2.48</v>
      </c>
      <c r="D636" s="43">
        <f t="shared" si="168"/>
        <v>5.0007274266291146E-2</v>
      </c>
      <c r="E636" s="44">
        <f>IF(OR($A636="",$B636="",$C636=""),"",A636*'MPTO_working_3-way'!$I635)</f>
        <v>2.8455197132616488</v>
      </c>
      <c r="F636" s="45">
        <f>IF(OR($A636="",$B636="",$C636=""),"",B636*'MPTO_working_3-way'!$I635)</f>
        <v>3.780026187358648</v>
      </c>
      <c r="G636" s="46">
        <f>IF(OR($A636="",$B636="",$C636=""),"",C636*'MPTO_working_3-way'!$I635)</f>
        <v>2.6040180401804021</v>
      </c>
      <c r="H636" s="44">
        <f>IF(OR($A636="",$B636="",$C636=""),"",'MPTO_working_3-way'!E635)</f>
        <v>2.8382111888286889</v>
      </c>
      <c r="I636" s="45">
        <f>IF(OR($A636="",$B636="",$C636=""),"",'MPTO_working_3-way'!F635)</f>
        <v>3.8298227989160263</v>
      </c>
      <c r="J636" s="46">
        <f>IF(OR($A636="",$B636="",$C636=""),"",'MPTO_working_3-way'!G635)</f>
        <v>2.5869425135290798</v>
      </c>
      <c r="K636" s="44">
        <f>IF(OR($A636="",$B636="",$C636=""),"",'OddsRatio_working_3-way'!H635)</f>
        <v>2.8432383051572412</v>
      </c>
      <c r="L636" s="45">
        <f>IF(OR($A636="",$B636="",$C636=""),"",'OddsRatio_working_3-way'!I635)</f>
        <v>3.8025845575490207</v>
      </c>
      <c r="M636" s="46">
        <f>IF(OR($A636="",$B636="",$C636=""),"",'OddsRatio_working_3-way'!J635)</f>
        <v>2.5953173635279043</v>
      </c>
      <c r="N636" s="47">
        <f t="shared" si="156"/>
        <v>35.142965108955785</v>
      </c>
      <c r="O636" s="48">
        <f t="shared" si="157"/>
        <v>26.454843179241717</v>
      </c>
      <c r="P636" s="48">
        <f t="shared" si="158"/>
        <v>38.402191711802494</v>
      </c>
      <c r="Q636" t="s">
        <v>370</v>
      </c>
      <c r="R636" t="s">
        <v>517</v>
      </c>
      <c r="S636" t="s">
        <v>521</v>
      </c>
      <c r="T636" s="50">
        <v>100</v>
      </c>
      <c r="U636" s="50">
        <f t="shared" si="159"/>
        <v>63.099630996309962</v>
      </c>
      <c r="V636" s="50">
        <f t="shared" si="160"/>
        <v>72.222222222222229</v>
      </c>
      <c r="W636" s="50">
        <f t="shared" si="161"/>
        <v>59.677419354838712</v>
      </c>
      <c r="X636" s="50">
        <f t="shared" si="162"/>
        <v>68.100358422939067</v>
      </c>
      <c r="Y636" s="50">
        <f t="shared" si="163"/>
        <v>77.222949648851326</v>
      </c>
      <c r="Z636" s="50">
        <f t="shared" si="164"/>
        <v>64.678146781467817</v>
      </c>
      <c r="AA636" s="50">
        <f t="shared" si="165"/>
        <v>-5.0007274266291049</v>
      </c>
      <c r="AB636" s="50">
        <f t="shared" si="166"/>
        <v>-5.0007274266290977</v>
      </c>
      <c r="AC636" s="50">
        <f t="shared" si="167"/>
        <v>-5.0007274266291049</v>
      </c>
      <c r="AF636">
        <v>1.69</v>
      </c>
      <c r="AG636">
        <v>2.16</v>
      </c>
      <c r="AJ636" t="s">
        <v>307</v>
      </c>
    </row>
    <row r="637" spans="1:36" ht="15" x14ac:dyDescent="0.25">
      <c r="A637">
        <v>4.7300000000000004</v>
      </c>
      <c r="B637">
        <v>3.71</v>
      </c>
      <c r="C637">
        <v>1.75</v>
      </c>
      <c r="D637" s="43">
        <f t="shared" si="168"/>
        <v>5.2386840890570552E-2</v>
      </c>
      <c r="E637" s="44">
        <f>IF(OR($A637="",$B637="",$C637=""),"",A637*'MPTO_working_3-way'!$I636)</f>
        <v>4.977789757412399</v>
      </c>
      <c r="F637" s="45">
        <f>IF(OR($A637="",$B637="",$C637=""),"",B637*'MPTO_working_3-way'!$I636)</f>
        <v>3.9043551797040168</v>
      </c>
      <c r="G637" s="46">
        <f>IF(OR($A637="",$B637="",$C637=""),"",C637*'MPTO_working_3-way'!$I636)</f>
        <v>1.8416769715584984</v>
      </c>
      <c r="H637" s="44">
        <f>IF(OR($A637="",$B637="",$C637=""),"",'MPTO_working_3-way'!E636)</f>
        <v>5.1558561117259343</v>
      </c>
      <c r="I637" s="45">
        <f>IF(OR($A637="",$B637="",$C637=""),"",'MPTO_working_3-way'!F636)</f>
        <v>3.9670024942165818</v>
      </c>
      <c r="J637" s="46">
        <f>IF(OR($A637="",$B637="",$C637=""),"",'MPTO_working_3-way'!G636)</f>
        <v>1.8051639892331168</v>
      </c>
      <c r="K637" s="44">
        <f>IF(OR($A637="",$B637="",$C637=""),"",'OddsRatio_working_3-way'!H636)</f>
        <v>5.0693056470765967</v>
      </c>
      <c r="L637" s="45">
        <f>IF(OR($A637="",$B637="",$C637=""),"",'OddsRatio_working_3-way'!I636)</f>
        <v>3.9565196524336672</v>
      </c>
      <c r="M637" s="46">
        <f>IF(OR($A637="",$B637="",$C637=""),"",'OddsRatio_working_3-way'!J636)</f>
        <v>1.818224996060978</v>
      </c>
      <c r="N637" s="47">
        <f t="shared" si="156"/>
        <v>20.089237367064481</v>
      </c>
      <c r="O637" s="48">
        <f t="shared" si="157"/>
        <v>25.612423920812667</v>
      </c>
      <c r="P637" s="48">
        <f t="shared" si="158"/>
        <v>54.298338712122863</v>
      </c>
      <c r="Q637" t="s">
        <v>518</v>
      </c>
      <c r="R637" t="s">
        <v>301</v>
      </c>
      <c r="S637" t="s">
        <v>521</v>
      </c>
      <c r="T637" s="50">
        <v>100</v>
      </c>
      <c r="U637" s="50">
        <f t="shared" si="159"/>
        <v>78.858350951374206</v>
      </c>
      <c r="V637" s="50">
        <f t="shared" si="160"/>
        <v>73.045822102425873</v>
      </c>
      <c r="W637" s="50">
        <f t="shared" si="161"/>
        <v>42.857142857142854</v>
      </c>
      <c r="X637" s="50">
        <f t="shared" si="162"/>
        <v>84.097035040431265</v>
      </c>
      <c r="Y637" s="50">
        <f t="shared" si="163"/>
        <v>78.284506191482933</v>
      </c>
      <c r="Z637" s="50">
        <f t="shared" si="164"/>
        <v>48.095826946199914</v>
      </c>
      <c r="AA637" s="50">
        <f t="shared" si="165"/>
        <v>-5.2386840890570596</v>
      </c>
      <c r="AB637" s="50">
        <f t="shared" si="166"/>
        <v>-5.2386840890570596</v>
      </c>
      <c r="AC637" s="50">
        <f t="shared" si="167"/>
        <v>-5.2386840890570596</v>
      </c>
      <c r="AF637">
        <v>1.85</v>
      </c>
      <c r="AG637">
        <v>1.97</v>
      </c>
      <c r="AJ637" t="s">
        <v>307</v>
      </c>
    </row>
    <row r="638" spans="1:36" ht="15" x14ac:dyDescent="0.25">
      <c r="A638">
        <v>2.14</v>
      </c>
      <c r="B638">
        <v>3.5</v>
      </c>
      <c r="C638">
        <v>3.36</v>
      </c>
      <c r="D638" s="43">
        <f t="shared" si="168"/>
        <v>5.0623052959501535E-2</v>
      </c>
      <c r="E638" s="44">
        <f>IF(OR($A638="",$B638="",$C638=""),"",A638*'MPTO_working_3-way'!$I637)</f>
        <v>2.2483333333333335</v>
      </c>
      <c r="F638" s="45">
        <f>IF(OR($A638="",$B638="",$C638=""),"",B638*'MPTO_working_3-way'!$I637)</f>
        <v>3.6771806853582554</v>
      </c>
      <c r="G638" s="46">
        <f>IF(OR($A638="",$B638="",$C638=""),"",C638*'MPTO_working_3-way'!$I637)</f>
        <v>3.5300934579439249</v>
      </c>
      <c r="H638" s="44">
        <f>IF(OR($A638="",$B638="",$C638=""),"",'MPTO_working_3-way'!E637)</f>
        <v>2.2201729106628241</v>
      </c>
      <c r="I638" s="45">
        <f>IF(OR($A638="",$B638="",$C638=""),"",'MPTO_working_3-way'!F637)</f>
        <v>3.7196854738584633</v>
      </c>
      <c r="J638" s="46">
        <f>IF(OR($A638="",$B638="",$C638=""),"",'MPTO_working_3-way'!G637)</f>
        <v>3.5619550858652573</v>
      </c>
      <c r="K638" s="44">
        <f>IF(OR($A638="",$B638="",$C638=""),"",'OddsRatio_working_3-way'!H637)</f>
        <v>2.2316663492246023</v>
      </c>
      <c r="L638" s="45">
        <f>IF(OR($A638="",$B638="",$C638=""),"",'OddsRatio_working_3-way'!I637)</f>
        <v>3.7010226956679868</v>
      </c>
      <c r="M638" s="46">
        <f>IF(OR($A638="",$B638="",$C638=""),"",'OddsRatio_working_3-way'!J637)</f>
        <v>3.5497654247105803</v>
      </c>
      <c r="N638" s="47">
        <f t="shared" si="156"/>
        <v>44.477390659747954</v>
      </c>
      <c r="O638" s="48">
        <f t="shared" si="157"/>
        <v>27.194747431960181</v>
      </c>
      <c r="P638" s="48">
        <f t="shared" si="158"/>
        <v>28.327861908291858</v>
      </c>
      <c r="Q638" t="s">
        <v>519</v>
      </c>
      <c r="R638" t="s">
        <v>473</v>
      </c>
      <c r="S638" t="s">
        <v>521</v>
      </c>
      <c r="T638" s="50">
        <v>100</v>
      </c>
      <c r="U638" s="50">
        <f t="shared" si="159"/>
        <v>53.271028037383175</v>
      </c>
      <c r="V638" s="50">
        <f t="shared" si="160"/>
        <v>71.428571428571431</v>
      </c>
      <c r="W638" s="50">
        <f t="shared" si="161"/>
        <v>70.238095238095241</v>
      </c>
      <c r="X638" s="50">
        <f t="shared" si="162"/>
        <v>58.333333333333329</v>
      </c>
      <c r="Y638" s="50">
        <f t="shared" si="163"/>
        <v>76.490876724521584</v>
      </c>
      <c r="Z638" s="50">
        <f t="shared" si="164"/>
        <v>75.30040053404538</v>
      </c>
      <c r="AA638" s="50">
        <f t="shared" si="165"/>
        <v>-5.0623052959501535</v>
      </c>
      <c r="AB638" s="50">
        <f t="shared" si="166"/>
        <v>-5.0623052959501535</v>
      </c>
      <c r="AC638" s="50">
        <f t="shared" si="167"/>
        <v>-5.0623052959501393</v>
      </c>
      <c r="AF638">
        <v>1.94</v>
      </c>
      <c r="AG638">
        <v>1.88</v>
      </c>
      <c r="AJ638" t="s">
        <v>307</v>
      </c>
    </row>
    <row r="639" spans="1:36" ht="15" x14ac:dyDescent="0.25">
      <c r="A639">
        <v>2.06</v>
      </c>
      <c r="B639">
        <v>3.42</v>
      </c>
      <c r="C639">
        <v>4.09</v>
      </c>
      <c r="D639" s="43">
        <f t="shared" si="168"/>
        <v>2.2333331528709532E-2</v>
      </c>
      <c r="E639" s="44">
        <f>IF(OR($A639="",$B639="",$C639=""),"",A639*'MPTO_working_3-way'!$I638)</f>
        <v>2.1060066629491416</v>
      </c>
      <c r="F639" s="45">
        <f>IF(OR($A639="",$B639="",$C639=""),"",B639*'MPTO_working_3-way'!$I638)</f>
        <v>3.4963799938281865</v>
      </c>
      <c r="G639" s="46">
        <f>IF(OR($A639="",$B639="",$C639=""),"",C639*'MPTO_working_3-way'!$I638)</f>
        <v>4.1813433259524215</v>
      </c>
      <c r="H639" s="44">
        <f>IF(OR($A639="",$B639="",$C639=""),"",'MPTO_working_3-way'!E638)</f>
        <v>2.0920832564131135</v>
      </c>
      <c r="I639" s="45">
        <f>IF(OR($A639="",$B639="",$C639=""),"",'MPTO_working_3-way'!F638)</f>
        <v>3.5093479926737943</v>
      </c>
      <c r="J639" s="46">
        <f>IF(OR($A639="",$B639="",$C639=""),"",'MPTO_working_3-way'!G638)</f>
        <v>4.218442179676547</v>
      </c>
      <c r="K639" s="44">
        <f>IF(OR($A639="",$B639="",$C639=""),"",'OddsRatio_working_3-way'!H638)</f>
        <v>2.0977574162754964</v>
      </c>
      <c r="L639" s="45">
        <f>IF(OR($A639="",$B639="",$C639=""),"",'OddsRatio_working_3-way'!I638)</f>
        <v>3.5062008937610392</v>
      </c>
      <c r="M639" s="46">
        <f>IF(OR($A639="",$B639="",$C639=""),"",'OddsRatio_working_3-way'!J638)</f>
        <v>4.2000664304634743</v>
      </c>
      <c r="N639" s="47">
        <f t="shared" si="156"/>
        <v>47.483230589577161</v>
      </c>
      <c r="O639" s="48">
        <f t="shared" si="157"/>
        <v>28.601010238166364</v>
      </c>
      <c r="P639" s="48">
        <f t="shared" si="158"/>
        <v>23.915759172256472</v>
      </c>
      <c r="Q639" t="s">
        <v>245</v>
      </c>
      <c r="R639" t="s">
        <v>248</v>
      </c>
      <c r="S639" t="s">
        <v>521</v>
      </c>
      <c r="T639" s="50">
        <v>100</v>
      </c>
      <c r="U639" s="50">
        <f t="shared" si="159"/>
        <v>51.456310679611654</v>
      </c>
      <c r="V639" s="50">
        <f t="shared" si="160"/>
        <v>70.760233918128648</v>
      </c>
      <c r="W639" s="50">
        <f t="shared" si="161"/>
        <v>75.550122249388764</v>
      </c>
      <c r="X639" s="50">
        <f t="shared" si="162"/>
        <v>53.689643832482595</v>
      </c>
      <c r="Y639" s="50">
        <f t="shared" si="163"/>
        <v>72.993567070999603</v>
      </c>
      <c r="Z639" s="50">
        <f t="shared" si="164"/>
        <v>77.78345540225969</v>
      </c>
      <c r="AA639" s="50">
        <f t="shared" si="165"/>
        <v>-2.2333331528709408</v>
      </c>
      <c r="AB639" s="50">
        <f t="shared" si="166"/>
        <v>-2.233333152870955</v>
      </c>
      <c r="AC639" s="50">
        <f t="shared" si="167"/>
        <v>-2.2333331528709266</v>
      </c>
      <c r="AF639">
        <v>2.09</v>
      </c>
      <c r="AG639">
        <v>1.83</v>
      </c>
      <c r="AJ639" t="s">
        <v>308</v>
      </c>
    </row>
    <row r="640" spans="1:36" ht="15" x14ac:dyDescent="0.25">
      <c r="A640">
        <v>1.78</v>
      </c>
      <c r="B640">
        <v>4.17</v>
      </c>
      <c r="C640">
        <v>4.4800000000000004</v>
      </c>
      <c r="D640" s="43">
        <f t="shared" si="168"/>
        <v>2.4820192000492902E-2</v>
      </c>
      <c r="E640" s="44">
        <f>IF(OR($A640="",$B640="",$C640=""),"",A640*'MPTO_working_3-way'!$I639)</f>
        <v>1.8241799417608775</v>
      </c>
      <c r="F640" s="45">
        <f>IF(OR($A640="",$B640="",$C640=""),"",B640*'MPTO_working_3-way'!$I639)</f>
        <v>4.2735002006420553</v>
      </c>
      <c r="G640" s="46">
        <f>IF(OR($A640="",$B640="",$C640=""),"",C640*'MPTO_working_3-way'!$I639)</f>
        <v>4.5911944601622086</v>
      </c>
      <c r="H640" s="44">
        <f>IF(OR($A640="",$B640="",$C640=""),"",'MPTO_working_3-way'!E639)</f>
        <v>1.8066052380675739</v>
      </c>
      <c r="I640" s="45">
        <f>IF(OR($A640="",$B640="",$C640=""),"",'MPTO_working_3-way'!F639)</f>
        <v>4.3190059957100777</v>
      </c>
      <c r="J640" s="46">
        <f>IF(OR($A640="",$B640="",$C640=""),"",'MPTO_working_3-way'!G639)</f>
        <v>4.6524419226759948</v>
      </c>
      <c r="K640" s="44">
        <f>IF(OR($A640="",$B640="",$C640=""),"",'OddsRatio_working_3-way'!H639)</f>
        <v>1.8130269658972822</v>
      </c>
      <c r="L640" s="45">
        <f>IF(OR($A640="",$B640="",$C640=""),"",'OddsRatio_working_3-way'!I639)</f>
        <v>4.3042249767876726</v>
      </c>
      <c r="M640" s="46">
        <f>IF(OR($A640="",$B640="",$C640=""),"",'OddsRatio_working_3-way'!J639)</f>
        <v>4.6273510786186431</v>
      </c>
      <c r="N640" s="47">
        <f t="shared" si="156"/>
        <v>54.819153368976416</v>
      </c>
      <c r="O640" s="48">
        <f t="shared" si="157"/>
        <v>23.400022301385619</v>
      </c>
      <c r="P640" s="48">
        <f t="shared" si="158"/>
        <v>21.780824329637948</v>
      </c>
      <c r="Q640" t="s">
        <v>277</v>
      </c>
      <c r="R640" t="s">
        <v>246</v>
      </c>
      <c r="S640" t="s">
        <v>521</v>
      </c>
      <c r="T640" s="50">
        <v>100</v>
      </c>
      <c r="U640" s="50">
        <f t="shared" si="159"/>
        <v>43.820224719101127</v>
      </c>
      <c r="V640" s="50">
        <f t="shared" si="160"/>
        <v>76.019184652278184</v>
      </c>
      <c r="W640" s="50">
        <f t="shared" si="161"/>
        <v>77.678571428571431</v>
      </c>
      <c r="X640" s="50">
        <f t="shared" si="162"/>
        <v>46.302243919150392</v>
      </c>
      <c r="Y640" s="50">
        <f t="shared" si="163"/>
        <v>78.50120385232745</v>
      </c>
      <c r="Z640" s="50">
        <f t="shared" si="164"/>
        <v>80.16059062862071</v>
      </c>
      <c r="AA640" s="50">
        <f t="shared" si="165"/>
        <v>-2.4820192000492654</v>
      </c>
      <c r="AB640" s="50">
        <f t="shared" si="166"/>
        <v>-2.4820192000492654</v>
      </c>
      <c r="AC640" s="50">
        <f t="shared" si="167"/>
        <v>-2.4820192000492796</v>
      </c>
      <c r="AF640">
        <v>1.8</v>
      </c>
      <c r="AG640">
        <v>2.11</v>
      </c>
      <c r="AJ640" t="s">
        <v>308</v>
      </c>
    </row>
    <row r="641" spans="1:36" ht="15" x14ac:dyDescent="0.25">
      <c r="A641">
        <v>2.15</v>
      </c>
      <c r="B641">
        <v>3.1</v>
      </c>
      <c r="C641">
        <v>3.97</v>
      </c>
      <c r="D641" s="43">
        <f t="shared" si="168"/>
        <v>3.9586092996800826E-2</v>
      </c>
      <c r="E641" s="44">
        <f>IF(OR($A641="",$B641="",$C641=""),"",A641*'MPTO_working_3-way'!$I640)</f>
        <v>2.2351100999431215</v>
      </c>
      <c r="F641" s="45">
        <f>IF(OR($A641="",$B641="",$C641=""),"",B641*'MPTO_working_3-way'!$I640)</f>
        <v>3.2227168882900825</v>
      </c>
      <c r="G641" s="46">
        <f>IF(OR($A641="",$B641="",$C641=""),"",C641*'MPTO_working_3-way'!$I640)</f>
        <v>4.1271567891972998</v>
      </c>
      <c r="H641" s="44">
        <f>IF(OR($A641="",$B641="",$C641=""),"",'MPTO_working_3-way'!E640)</f>
        <v>2.2127765442784444</v>
      </c>
      <c r="I641" s="45">
        <f>IF(OR($A641="",$B641="",$C641=""),"",'MPTO_working_3-way'!F640)</f>
        <v>3.2322158226804376</v>
      </c>
      <c r="J641" s="46">
        <f>IF(OR($A641="",$B641="",$C641=""),"",'MPTO_working_3-way'!G640)</f>
        <v>4.1894677676005605</v>
      </c>
      <c r="K641" s="44">
        <f>IF(OR($A641="",$B641="",$C641=""),"",'OddsRatio_working_3-way'!H640)</f>
        <v>2.2222275645848737</v>
      </c>
      <c r="L641" s="45">
        <f>IF(OR($A641="",$B641="",$C641=""),"",'OddsRatio_working_3-way'!I640)</f>
        <v>3.2318938135897683</v>
      </c>
      <c r="M641" s="46">
        <f>IF(OR($A641="",$B641="",$C641=""),"",'OddsRatio_working_3-way'!J640)</f>
        <v>4.1565355363626724</v>
      </c>
      <c r="N641" s="47">
        <f t="shared" si="156"/>
        <v>44.740525311278752</v>
      </c>
      <c r="O641" s="48">
        <f t="shared" si="157"/>
        <v>31.029719167499774</v>
      </c>
      <c r="P641" s="48">
        <f t="shared" si="158"/>
        <v>24.229755521221481</v>
      </c>
      <c r="Q641" t="s">
        <v>250</v>
      </c>
      <c r="R641" t="s">
        <v>226</v>
      </c>
      <c r="S641" t="s">
        <v>521</v>
      </c>
      <c r="T641" s="50">
        <v>100</v>
      </c>
      <c r="U641" s="50">
        <f t="shared" si="159"/>
        <v>53.488372093023258</v>
      </c>
      <c r="V641" s="50">
        <f t="shared" si="160"/>
        <v>67.741935483870961</v>
      </c>
      <c r="W641" s="50">
        <f t="shared" si="161"/>
        <v>74.811083123425689</v>
      </c>
      <c r="X641" s="50">
        <f t="shared" si="162"/>
        <v>57.446981392703343</v>
      </c>
      <c r="Y641" s="50">
        <f t="shared" si="163"/>
        <v>71.700544783551052</v>
      </c>
      <c r="Z641" s="50">
        <f t="shared" si="164"/>
        <v>78.769692423105781</v>
      </c>
      <c r="AA641" s="50">
        <f t="shared" si="165"/>
        <v>-3.9586092996800843</v>
      </c>
      <c r="AB641" s="50">
        <f t="shared" si="166"/>
        <v>-3.9586092996800915</v>
      </c>
      <c r="AC641" s="50">
        <f t="shared" si="167"/>
        <v>-3.9586092996800915</v>
      </c>
      <c r="AF641">
        <v>2.12</v>
      </c>
      <c r="AG641">
        <v>1.75</v>
      </c>
      <c r="AJ641" t="s">
        <v>309</v>
      </c>
    </row>
    <row r="642" spans="1:36" ht="15" x14ac:dyDescent="0.25">
      <c r="A642">
        <v>2.2799999999999998</v>
      </c>
      <c r="B642">
        <v>3.18</v>
      </c>
      <c r="C642">
        <v>3.48</v>
      </c>
      <c r="D642" s="43">
        <f t="shared" si="168"/>
        <v>4.0418221872182025E-2</v>
      </c>
      <c r="E642" s="44">
        <f>IF(OR($A642="",$B642="",$C642=""),"",A642*'MPTO_working_3-way'!$I641)</f>
        <v>2.3721535458685747</v>
      </c>
      <c r="F642" s="45">
        <f>IF(OR($A642="",$B642="",$C642=""),"",B642*'MPTO_working_3-way'!$I641)</f>
        <v>3.3085299455535391</v>
      </c>
      <c r="G642" s="46">
        <f>IF(OR($A642="",$B642="",$C642=""),"",C642*'MPTO_working_3-way'!$I641)</f>
        <v>3.6206554121151933</v>
      </c>
      <c r="H642" s="44">
        <f>IF(OR($A642="",$B642="",$C642=""),"",'MPTO_working_3-way'!E641)</f>
        <v>2.3522562514543468</v>
      </c>
      <c r="I642" s="45">
        <f>IF(OR($A642="",$B642="",$C642=""),"",'MPTO_working_3-way'!F641)</f>
        <v>3.3223400624454866</v>
      </c>
      <c r="J642" s="46">
        <f>IF(OR($A642="",$B642="",$C642=""),"",'MPTO_working_3-way'!G641)</f>
        <v>3.651186374749944</v>
      </c>
      <c r="K642" s="44">
        <f>IF(OR($A642="",$B642="",$C642=""),"",'OddsRatio_working_3-way'!H641)</f>
        <v>2.3607848376250451</v>
      </c>
      <c r="L642" s="45">
        <f>IF(OR($A642="",$B642="",$C642=""),"",'OddsRatio_working_3-way'!I641)</f>
        <v>3.3175866765801554</v>
      </c>
      <c r="M642" s="46">
        <f>IF(OR($A642="",$B642="",$C642=""),"",'OddsRatio_working_3-way'!J641)</f>
        <v>3.6365206228985256</v>
      </c>
      <c r="N642" s="47">
        <f t="shared" si="156"/>
        <v>42.155787164015365</v>
      </c>
      <c r="O642" s="48">
        <f t="shared" si="157"/>
        <v>30.224904004388371</v>
      </c>
      <c r="P642" s="48">
        <f t="shared" si="158"/>
        <v>27.619308831596275</v>
      </c>
      <c r="Q642" t="s">
        <v>231</v>
      </c>
      <c r="R642" t="s">
        <v>232</v>
      </c>
      <c r="S642" t="s">
        <v>521</v>
      </c>
      <c r="T642" s="50">
        <v>100</v>
      </c>
      <c r="U642" s="50">
        <f t="shared" si="159"/>
        <v>56.140350877192972</v>
      </c>
      <c r="V642" s="50">
        <f t="shared" si="160"/>
        <v>68.55345911949685</v>
      </c>
      <c r="W642" s="50">
        <f t="shared" si="161"/>
        <v>71.264367816091948</v>
      </c>
      <c r="X642" s="50">
        <f t="shared" si="162"/>
        <v>60.182173064411181</v>
      </c>
      <c r="Y642" s="50">
        <f t="shared" si="163"/>
        <v>72.595281306715066</v>
      </c>
      <c r="Z642" s="50">
        <f t="shared" si="164"/>
        <v>75.306190003310164</v>
      </c>
      <c r="AA642" s="50">
        <f t="shared" si="165"/>
        <v>-4.0418221872182087</v>
      </c>
      <c r="AB642" s="50">
        <f t="shared" si="166"/>
        <v>-4.0418221872182158</v>
      </c>
      <c r="AC642" s="50">
        <f t="shared" si="167"/>
        <v>-4.0418221872182158</v>
      </c>
      <c r="AF642">
        <v>2.4700000000000002</v>
      </c>
      <c r="AG642">
        <v>1.56</v>
      </c>
      <c r="AJ642" t="s">
        <v>309</v>
      </c>
    </row>
    <row r="643" spans="1:36" ht="15" x14ac:dyDescent="0.25">
      <c r="A643">
        <v>3.08</v>
      </c>
      <c r="B643">
        <v>3.19</v>
      </c>
      <c r="C643">
        <v>2.5</v>
      </c>
      <c r="D643" s="43">
        <f t="shared" si="168"/>
        <v>3.8154948499776076E-2</v>
      </c>
      <c r="E643" s="44">
        <f>IF(OR($A643="",$B643="",$C643=""),"",A643*'MPTO_working_3-way'!$I642)</f>
        <v>3.1975172413793103</v>
      </c>
      <c r="F643" s="45">
        <f>IF(OR($A643="",$B643="",$C643=""),"",B643*'MPTO_working_3-way'!$I642)</f>
        <v>3.3117142857142858</v>
      </c>
      <c r="G643" s="46">
        <f>IF(OR($A643="",$B643="",$C643=""),"",C643*'MPTO_working_3-way'!$I642)</f>
        <v>2.5953873712494402</v>
      </c>
      <c r="H643" s="44">
        <f>IF(OR($A643="",$B643="",$C643=""),"",'MPTO_working_3-way'!E642)</f>
        <v>3.2055699109962674</v>
      </c>
      <c r="I643" s="45">
        <f>IF(OR($A643="",$B643="",$C643=""),"",'MPTO_working_3-way'!F642)</f>
        <v>3.3248957712924363</v>
      </c>
      <c r="J643" s="46">
        <f>IF(OR($A643="",$B643="",$C643=""),"",'MPTO_working_3-way'!G642)</f>
        <v>2.582099907493062</v>
      </c>
      <c r="K643" s="44">
        <f>IF(OR($A643="",$B643="",$C643=""),"",'OddsRatio_working_3-way'!H642)</f>
        <v>3.2021721304580262</v>
      </c>
      <c r="L643" s="45">
        <f>IF(OR($A643="",$B643="",$C643=""),"",'OddsRatio_working_3-way'!I642)</f>
        <v>3.3186331565880178</v>
      </c>
      <c r="M643" s="46">
        <f>IF(OR($A643="",$B643="",$C643=""),"",'OddsRatio_working_3-way'!J642)</f>
        <v>2.5881049017726143</v>
      </c>
      <c r="N643" s="47">
        <f t="shared" si="156"/>
        <v>31.274264515572426</v>
      </c>
      <c r="O643" s="48">
        <f t="shared" si="157"/>
        <v>30.195841601242339</v>
      </c>
      <c r="P643" s="48">
        <f t="shared" si="158"/>
        <v>38.529893883185231</v>
      </c>
      <c r="Q643" t="s">
        <v>233</v>
      </c>
      <c r="R643" t="s">
        <v>238</v>
      </c>
      <c r="S643" t="s">
        <v>521</v>
      </c>
      <c r="T643" s="50">
        <v>100</v>
      </c>
      <c r="U643" s="50">
        <f t="shared" si="159"/>
        <v>67.532467532467535</v>
      </c>
      <c r="V643" s="50">
        <f t="shared" si="160"/>
        <v>68.652037617554868</v>
      </c>
      <c r="W643" s="50">
        <f t="shared" si="161"/>
        <v>60</v>
      </c>
      <c r="X643" s="50">
        <f t="shared" si="162"/>
        <v>71.347962382445147</v>
      </c>
      <c r="Y643" s="50">
        <f t="shared" si="163"/>
        <v>72.467532467532465</v>
      </c>
      <c r="Z643" s="50">
        <f t="shared" si="164"/>
        <v>63.815494849977618</v>
      </c>
      <c r="AA643" s="50">
        <f t="shared" si="165"/>
        <v>-3.8154948499776111</v>
      </c>
      <c r="AB643" s="50">
        <f t="shared" si="166"/>
        <v>-3.8154948499775969</v>
      </c>
      <c r="AC643" s="50">
        <f t="shared" si="167"/>
        <v>-3.8154948499776182</v>
      </c>
      <c r="AF643">
        <v>2.19</v>
      </c>
      <c r="AG643">
        <v>1.7</v>
      </c>
      <c r="AJ643" t="s">
        <v>309</v>
      </c>
    </row>
    <row r="644" spans="1:36" ht="15" x14ac:dyDescent="0.25">
      <c r="A644">
        <v>4.0199999999999996</v>
      </c>
      <c r="B644">
        <v>3.19</v>
      </c>
      <c r="C644">
        <v>2.09</v>
      </c>
      <c r="D644" s="43">
        <f t="shared" si="168"/>
        <v>4.0704742251455261E-2</v>
      </c>
      <c r="E644" s="44">
        <f>IF(OR($A644="",$B644="",$C644=""),"",A644*'MPTO_working_3-way'!$I643)</f>
        <v>4.1836330638508494</v>
      </c>
      <c r="F644" s="45">
        <f>IF(OR($A644="",$B644="",$C644=""),"",B644*'MPTO_working_3-way'!$I643)</f>
        <v>3.3198481277821421</v>
      </c>
      <c r="G644" s="46">
        <f>IF(OR($A644="",$B644="",$C644=""),"",C644*'MPTO_working_3-way'!$I643)</f>
        <v>2.1750729113055414</v>
      </c>
      <c r="H644" s="44">
        <f>IF(OR($A644="",$B644="",$C644=""),"",'MPTO_working_3-way'!E643)</f>
        <v>4.2519181303013989</v>
      </c>
      <c r="I644" s="45">
        <f>IF(OR($A644="",$B644="",$C644=""),"",'MPTO_working_3-way'!F643)</f>
        <v>3.3343183308989697</v>
      </c>
      <c r="J644" s="46">
        <f>IF(OR($A644="",$B644="",$C644=""),"",'MPTO_working_3-way'!G643)</f>
        <v>2.1509971979464555</v>
      </c>
      <c r="K644" s="44">
        <f>IF(OR($A644="",$B644="",$C644=""),"",'OddsRatio_working_3-way'!H643)</f>
        <v>4.2165220342768377</v>
      </c>
      <c r="L644" s="45">
        <f>IF(OR($A644="",$B644="",$C644=""),"",'OddsRatio_working_3-way'!I643)</f>
        <v>3.3325110116113503</v>
      </c>
      <c r="M644" s="46">
        <f>IF(OR($A644="",$B644="",$C644=""),"",'OddsRatio_working_3-way'!J643)</f>
        <v>2.1609301381992561</v>
      </c>
      <c r="N644" s="47">
        <f t="shared" si="156"/>
        <v>23.902669874196476</v>
      </c>
      <c r="O644" s="48">
        <f t="shared" si="157"/>
        <v>30.121859841463895</v>
      </c>
      <c r="P644" s="48">
        <f t="shared" si="158"/>
        <v>45.975470284339629</v>
      </c>
      <c r="Q644" t="s">
        <v>230</v>
      </c>
      <c r="R644" t="s">
        <v>224</v>
      </c>
      <c r="S644" t="s">
        <v>521</v>
      </c>
      <c r="T644" s="50">
        <v>100</v>
      </c>
      <c r="U644" s="50">
        <f t="shared" si="159"/>
        <v>75.124378109452735</v>
      </c>
      <c r="V644" s="50">
        <f t="shared" si="160"/>
        <v>68.652037617554868</v>
      </c>
      <c r="W644" s="50">
        <f t="shared" si="161"/>
        <v>52.153110047846894</v>
      </c>
      <c r="X644" s="50">
        <f t="shared" si="162"/>
        <v>79.194852334598266</v>
      </c>
      <c r="Y644" s="50">
        <f t="shared" si="163"/>
        <v>72.722511842700371</v>
      </c>
      <c r="Z644" s="50">
        <f t="shared" si="164"/>
        <v>56.223584272992412</v>
      </c>
      <c r="AA644" s="50">
        <f t="shared" si="165"/>
        <v>-4.0704742251455315</v>
      </c>
      <c r="AB644" s="50">
        <f t="shared" si="166"/>
        <v>-4.0704742251455031</v>
      </c>
      <c r="AC644" s="50">
        <f t="shared" si="167"/>
        <v>-4.0704742251455173</v>
      </c>
      <c r="AF644">
        <v>2.59</v>
      </c>
      <c r="AG644">
        <v>1.52</v>
      </c>
      <c r="AJ644" t="s">
        <v>309</v>
      </c>
    </row>
    <row r="645" spans="1:36" ht="15" x14ac:dyDescent="0.25">
      <c r="A645">
        <v>1.89</v>
      </c>
      <c r="B645">
        <v>3.29</v>
      </c>
      <c r="C645">
        <v>4.78</v>
      </c>
      <c r="D645" s="43">
        <f t="shared" si="168"/>
        <v>4.2256917802186322E-2</v>
      </c>
      <c r="E645" s="44">
        <f>IF(OR($A645="",$B645="",$C645=""),"",A645*'MPTO_working_3-way'!$I644)</f>
        <v>1.969865574646132</v>
      </c>
      <c r="F645" s="45">
        <f>IF(OR($A645="",$B645="",$C645=""),"",B645*'MPTO_working_3-way'!$I644)</f>
        <v>3.429025259569193</v>
      </c>
      <c r="G645" s="46">
        <f>IF(OR($A645="",$B645="",$C645=""),"",C645*'MPTO_working_3-way'!$I644)</f>
        <v>4.9819880670944512</v>
      </c>
      <c r="H645" s="44">
        <f>IF(OR($A645="",$B645="",$C645=""),"",'MPTO_working_3-way'!E644)</f>
        <v>1.9416914340554368</v>
      </c>
      <c r="I645" s="45">
        <f>IF(OR($A645="",$B645="",$C645=""),"",'MPTO_working_3-way'!F644)</f>
        <v>3.4498731710276376</v>
      </c>
      <c r="J645" s="46">
        <f>IF(OR($A645="",$B645="",$C645=""),"",'MPTO_working_3-way'!G644)</f>
        <v>5.1250674921564263</v>
      </c>
      <c r="K645" s="44">
        <f>IF(OR($A645="",$B645="",$C645=""),"",'OddsRatio_working_3-way'!H644)</f>
        <v>1.9527308695700978</v>
      </c>
      <c r="L645" s="45">
        <f>IF(OR($A645="",$B645="",$C645=""),"",'OddsRatio_working_3-way'!I644)</f>
        <v>3.4514086419275549</v>
      </c>
      <c r="M645" s="46">
        <f>IF(OR($A645="",$B645="",$C645=""),"",'OddsRatio_working_3-way'!J644)</f>
        <v>5.0464299853651351</v>
      </c>
      <c r="N645" s="47">
        <f t="shared" ref="N645:N708" si="169">(1/E645)* 100</f>
        <v>50.764885323692233</v>
      </c>
      <c r="O645" s="48">
        <f t="shared" ref="O645:O708" si="170">(1/F645)* 100</f>
        <v>29.162806462546602</v>
      </c>
      <c r="P645" s="48">
        <f t="shared" ref="P645:P708" si="171">(1/G645)* 100</f>
        <v>20.072308213761154</v>
      </c>
      <c r="Q645" t="s">
        <v>235</v>
      </c>
      <c r="R645" t="s">
        <v>228</v>
      </c>
      <c r="S645" t="s">
        <v>521</v>
      </c>
      <c r="T645" s="50">
        <v>100</v>
      </c>
      <c r="U645" s="50">
        <f t="shared" ref="U645:U708" si="172">(1/A645)*((T645*A645)-T645)</f>
        <v>47.089947089947096</v>
      </c>
      <c r="V645" s="50">
        <f t="shared" ref="V645:V708" si="173">(1/B645)*((T645*B645)-T645)</f>
        <v>69.6048632218845</v>
      </c>
      <c r="W645" s="50">
        <f t="shared" ref="W645:W708" si="174">(1/C645)*((T645*C645)-T645)</f>
        <v>79.079497907949786</v>
      </c>
      <c r="X645" s="50">
        <f t="shared" ref="X645:X708" si="175">((1/B645)+(1/C645))*T645</f>
        <v>51.315638870165699</v>
      </c>
      <c r="Y645" s="50">
        <f t="shared" ref="Y645:Y708" si="176">((1/A645)+(1/C645))*T645</f>
        <v>73.830555002103125</v>
      </c>
      <c r="Z645" s="50">
        <f t="shared" ref="Z645:Z708" si="177">((1/A645)+(1/B645))*T645</f>
        <v>83.305189688168426</v>
      </c>
      <c r="AA645" s="50">
        <f t="shared" ref="AA645:AA708" si="178">U645-X645</f>
        <v>-4.2256917802186038</v>
      </c>
      <c r="AB645" s="50">
        <f t="shared" ref="AB645:AB708" si="179">V645-Y645</f>
        <v>-4.2256917802186251</v>
      </c>
      <c r="AC645" s="50">
        <f t="shared" ref="AC645:AC708" si="180">W645-Z645</f>
        <v>-4.2256917802186393</v>
      </c>
      <c r="AF645">
        <v>2.3199999999999998</v>
      </c>
      <c r="AG645">
        <v>1.63</v>
      </c>
      <c r="AJ645" t="s">
        <v>309</v>
      </c>
    </row>
    <row r="646" spans="1:36" ht="15" x14ac:dyDescent="0.25">
      <c r="A646">
        <v>2.67</v>
      </c>
      <c r="B646">
        <v>2.92</v>
      </c>
      <c r="C646">
        <v>3.11</v>
      </c>
      <c r="D646" s="43">
        <f t="shared" ref="D646:D709" si="181">IF(OR($A646="",$B646="",$C646=""),"",(1/A646)+(1/B646)+(1/C646)-1)</f>
        <v>3.854099699077862E-2</v>
      </c>
      <c r="E646" s="44">
        <f>IF(OR($A646="",$B646="",$C646=""),"",A646*'MPTO_working_3-way'!$I645)</f>
        <v>2.7729044619653789</v>
      </c>
      <c r="F646" s="45">
        <f>IF(OR($A646="",$B646="",$C646=""),"",B646*'MPTO_working_3-way'!$I645)</f>
        <v>3.0325397112130736</v>
      </c>
      <c r="G646" s="46">
        <f>IF(OR($A646="",$B646="",$C646=""),"",C646*'MPTO_working_3-way'!$I645)</f>
        <v>3.2298625006413215</v>
      </c>
      <c r="H646" s="44">
        <f>IF(OR($A646="",$B646="",$C646=""),"",'MPTO_working_3-way'!E645)</f>
        <v>2.7648380575788516</v>
      </c>
      <c r="I646" s="45">
        <f>IF(OR($A646="",$B646="",$C646=""),"",'MPTO_working_3-way'!F645)</f>
        <v>3.0338079571235359</v>
      </c>
      <c r="J646" s="46">
        <f>IF(OR($A646="",$B646="",$C646=""),"",'MPTO_working_3-way'!G645)</f>
        <v>3.2394286738315499</v>
      </c>
      <c r="K646" s="44">
        <f>IF(OR($A646="",$B646="",$C646=""),"",'OddsRatio_working_3-way'!H645)</f>
        <v>2.768653327942781</v>
      </c>
      <c r="L646" s="45">
        <f>IF(OR($A646="",$B646="",$C646=""),"",'OddsRatio_working_3-way'!I645)</f>
        <v>3.0334217902096654</v>
      </c>
      <c r="M646" s="46">
        <f>IF(OR($A646="",$B646="",$C646=""),"",'OddsRatio_working_3-way'!J645)</f>
        <v>3.2346458215324954</v>
      </c>
      <c r="N646" s="47">
        <f t="shared" si="169"/>
        <v>36.063269171964912</v>
      </c>
      <c r="O646" s="48">
        <f t="shared" si="170"/>
        <v>32.975660509981616</v>
      </c>
      <c r="P646" s="48">
        <f t="shared" si="171"/>
        <v>30.96107031805348</v>
      </c>
      <c r="Q646" t="s">
        <v>253</v>
      </c>
      <c r="R646" t="s">
        <v>229</v>
      </c>
      <c r="S646" t="s">
        <v>521</v>
      </c>
      <c r="T646" s="50">
        <v>100</v>
      </c>
      <c r="U646" s="50">
        <f t="shared" si="172"/>
        <v>62.546816479400754</v>
      </c>
      <c r="V646" s="50">
        <f t="shared" si="173"/>
        <v>65.753424657534239</v>
      </c>
      <c r="W646" s="50">
        <f t="shared" si="174"/>
        <v>67.845659163987136</v>
      </c>
      <c r="X646" s="50">
        <f t="shared" si="175"/>
        <v>66.40091617847861</v>
      </c>
      <c r="Y646" s="50">
        <f t="shared" si="176"/>
        <v>69.607524356612117</v>
      </c>
      <c r="Z646" s="50">
        <f t="shared" si="177"/>
        <v>71.699758863065014</v>
      </c>
      <c r="AA646" s="50">
        <f t="shared" si="178"/>
        <v>-3.8540996990778567</v>
      </c>
      <c r="AB646" s="50">
        <f t="shared" si="179"/>
        <v>-3.854099699077878</v>
      </c>
      <c r="AC646" s="50">
        <f t="shared" si="180"/>
        <v>-3.854099699077878</v>
      </c>
      <c r="AF646">
        <v>2.63</v>
      </c>
      <c r="AG646">
        <v>1.51</v>
      </c>
      <c r="AJ646" t="s">
        <v>309</v>
      </c>
    </row>
    <row r="647" spans="1:36" ht="15" x14ac:dyDescent="0.25">
      <c r="A647">
        <v>2.27</v>
      </c>
      <c r="B647">
        <v>3.17</v>
      </c>
      <c r="C647">
        <v>3.54</v>
      </c>
      <c r="D647" s="43">
        <f t="shared" si="181"/>
        <v>3.8471923316659495E-2</v>
      </c>
      <c r="E647" s="44">
        <f>IF(OR($A647="",$B647="",$C647=""),"",A647*'MPTO_working_3-way'!$I646)</f>
        <v>2.357331265928817</v>
      </c>
      <c r="F647" s="45">
        <f>IF(OR($A647="",$B647="",$C647=""),"",B647*'MPTO_working_3-way'!$I646)</f>
        <v>3.2919559969138104</v>
      </c>
      <c r="G647" s="46">
        <f>IF(OR($A647="",$B647="",$C647=""),"",C647*'MPTO_working_3-way'!$I646)</f>
        <v>3.6761906085409746</v>
      </c>
      <c r="H647" s="44">
        <f>IF(OR($A647="",$B647="",$C647=""),"",'MPTO_working_3-way'!E646)</f>
        <v>2.3380619705699668</v>
      </c>
      <c r="I647" s="45">
        <f>IF(OR($A647="",$B647="",$C647=""),"",'MPTO_working_3-way'!F646)</f>
        <v>3.3043275188990227</v>
      </c>
      <c r="J647" s="46">
        <f>IF(OR($A647="",$B647="",$C647=""),"",'MPTO_working_3-way'!G646)</f>
        <v>3.7083473612709357</v>
      </c>
      <c r="K647" s="44">
        <f>IF(OR($A647="",$B647="",$C647=""),"",'OddsRatio_working_3-way'!H646)</f>
        <v>2.3463228841130022</v>
      </c>
      <c r="L647" s="45">
        <f>IF(OR($A647="",$B647="",$C647=""),"",'OddsRatio_working_3-way'!I646)</f>
        <v>3.3004099673426883</v>
      </c>
      <c r="M647" s="46">
        <f>IF(OR($A647="",$B647="",$C647=""),"",'OddsRatio_working_3-way'!J646)</f>
        <v>3.6926457682260043</v>
      </c>
      <c r="N647" s="47">
        <f t="shared" si="169"/>
        <v>42.420851683142118</v>
      </c>
      <c r="O647" s="48">
        <f t="shared" si="170"/>
        <v>30.377076757328901</v>
      </c>
      <c r="P647" s="48">
        <f t="shared" si="171"/>
        <v>27.202071559528985</v>
      </c>
      <c r="Q647" t="s">
        <v>225</v>
      </c>
      <c r="R647" t="s">
        <v>237</v>
      </c>
      <c r="S647" t="s">
        <v>521</v>
      </c>
      <c r="T647" s="50">
        <v>100</v>
      </c>
      <c r="U647" s="50">
        <f t="shared" si="172"/>
        <v>55.947136563876647</v>
      </c>
      <c r="V647" s="50">
        <f t="shared" si="173"/>
        <v>68.454258675078862</v>
      </c>
      <c r="W647" s="50">
        <f t="shared" si="174"/>
        <v>71.751412429378533</v>
      </c>
      <c r="X647" s="50">
        <f t="shared" si="175"/>
        <v>59.794328895542606</v>
      </c>
      <c r="Y647" s="50">
        <f t="shared" si="176"/>
        <v>72.301451006744813</v>
      </c>
      <c r="Z647" s="50">
        <f t="shared" si="177"/>
        <v>75.59860476104447</v>
      </c>
      <c r="AA647" s="50">
        <f t="shared" si="178"/>
        <v>-3.8471923316659584</v>
      </c>
      <c r="AB647" s="50">
        <f t="shared" si="179"/>
        <v>-3.8471923316659513</v>
      </c>
      <c r="AC647" s="50">
        <f t="shared" si="180"/>
        <v>-3.8471923316659371</v>
      </c>
      <c r="AF647">
        <v>2.25</v>
      </c>
      <c r="AG647">
        <v>1.67</v>
      </c>
      <c r="AJ647" t="s">
        <v>309</v>
      </c>
    </row>
    <row r="648" spans="1:36" ht="15" x14ac:dyDescent="0.25">
      <c r="A648">
        <v>2.4900000000000002</v>
      </c>
      <c r="B648">
        <v>2.92</v>
      </c>
      <c r="C648">
        <v>3.39</v>
      </c>
      <c r="D648" s="43">
        <f t="shared" si="181"/>
        <v>3.905742986493177E-2</v>
      </c>
      <c r="E648" s="44">
        <f>IF(OR($A648="",$B648="",$C648=""),"",A648*'MPTO_working_3-way'!$I647)</f>
        <v>2.5872530003636802</v>
      </c>
      <c r="F648" s="45">
        <f>IF(OR($A648="",$B648="",$C648=""),"",B648*'MPTO_working_3-way'!$I647)</f>
        <v>3.0340476952056008</v>
      </c>
      <c r="G648" s="46">
        <f>IF(OR($A648="",$B648="",$C648=""),"",C648*'MPTO_working_3-way'!$I647)</f>
        <v>3.5224046872421186</v>
      </c>
      <c r="H648" s="44">
        <f>IF(OR($A648="",$B648="",$C648=""),"",'MPTO_working_3-way'!E647)</f>
        <v>2.573424415195642</v>
      </c>
      <c r="I648" s="45">
        <f>IF(OR($A648="",$B648="",$C648=""),"",'MPTO_working_3-way'!F647)</f>
        <v>3.0353931994811951</v>
      </c>
      <c r="J648" s="46">
        <f>IF(OR($A648="",$B648="",$C648=""),"",'MPTO_working_3-way'!G647)</f>
        <v>3.5465255347411984</v>
      </c>
      <c r="K648" s="44">
        <f>IF(OR($A648="",$B648="",$C648=""),"",'OddsRatio_working_3-way'!H647)</f>
        <v>2.5798017542766911</v>
      </c>
      <c r="L648" s="45">
        <f>IF(OR($A648="",$B648="",$C648=""),"",'OddsRatio_working_3-way'!I647)</f>
        <v>3.035717696786072</v>
      </c>
      <c r="M648" s="46">
        <f>IF(OR($A648="",$B648="",$C648=""),"",'OddsRatio_working_3-way'!J647)</f>
        <v>3.5340444246451623</v>
      </c>
      <c r="N648" s="47">
        <f t="shared" si="169"/>
        <v>38.651032576227905</v>
      </c>
      <c r="O648" s="48">
        <f t="shared" si="170"/>
        <v>32.959270929728596</v>
      </c>
      <c r="P648" s="48">
        <f t="shared" si="171"/>
        <v>28.389696494043509</v>
      </c>
      <c r="Q648" t="s">
        <v>251</v>
      </c>
      <c r="R648" t="s">
        <v>239</v>
      </c>
      <c r="S648" t="s">
        <v>521</v>
      </c>
      <c r="T648" s="50">
        <v>100</v>
      </c>
      <c r="U648" s="50">
        <f t="shared" si="172"/>
        <v>59.839357429718881</v>
      </c>
      <c r="V648" s="50">
        <f t="shared" si="173"/>
        <v>65.753424657534239</v>
      </c>
      <c r="W648" s="50">
        <f t="shared" si="174"/>
        <v>70.501474926253692</v>
      </c>
      <c r="X648" s="50">
        <f t="shared" si="175"/>
        <v>63.745100416212061</v>
      </c>
      <c r="Y648" s="50">
        <f t="shared" si="176"/>
        <v>69.659167644027434</v>
      </c>
      <c r="Z648" s="50">
        <f t="shared" si="177"/>
        <v>74.407217912746873</v>
      </c>
      <c r="AA648" s="50">
        <f t="shared" si="178"/>
        <v>-3.9057429864931805</v>
      </c>
      <c r="AB648" s="50">
        <f t="shared" si="179"/>
        <v>-3.9057429864931947</v>
      </c>
      <c r="AC648" s="50">
        <f t="shared" si="180"/>
        <v>-3.9057429864931805</v>
      </c>
      <c r="AF648">
        <v>2.46</v>
      </c>
      <c r="AG648">
        <v>1.57</v>
      </c>
      <c r="AJ648" t="s">
        <v>309</v>
      </c>
    </row>
    <row r="649" spans="1:36" ht="15" x14ac:dyDescent="0.25">
      <c r="A649">
        <v>6</v>
      </c>
      <c r="B649">
        <v>3.49</v>
      </c>
      <c r="C649">
        <v>1.69</v>
      </c>
      <c r="D649" s="43">
        <f t="shared" si="181"/>
        <v>4.4915594287425975E-2</v>
      </c>
      <c r="E649" s="44">
        <f>IF(OR($A649="",$B649="",$C649=""),"",A649*'MPTO_working_3-way'!$I648)</f>
        <v>6.2694935657245559</v>
      </c>
      <c r="F649" s="45">
        <f>IF(OR($A649="",$B649="",$C649=""),"",B649*'MPTO_working_3-way'!$I648)</f>
        <v>3.6467554240631168</v>
      </c>
      <c r="G649" s="46">
        <f>IF(OR($A649="",$B649="",$C649=""),"",C649*'MPTO_working_3-way'!$I648)</f>
        <v>1.7659073543457497</v>
      </c>
      <c r="H649" s="44">
        <f>IF(OR($A649="",$B649="",$C649=""),"",'MPTO_working_3-way'!E648)</f>
        <v>6.5921836967860523</v>
      </c>
      <c r="I649" s="45">
        <f>IF(OR($A649="",$B649="",$C649=""),"",'MPTO_working_3-way'!F648)</f>
        <v>3.6824127226374852</v>
      </c>
      <c r="J649" s="46">
        <f>IF(OR($A649="",$B649="",$C649=""),"",'MPTO_working_3-way'!G648)</f>
        <v>1.7338711916446872</v>
      </c>
      <c r="K649" s="44">
        <f>IF(OR($A649="",$B649="",$C649=""),"",'OddsRatio_working_3-way'!H648)</f>
        <v>6.4029329426509003</v>
      </c>
      <c r="L649" s="45">
        <f>IF(OR($A649="",$B649="",$C649=""),"",'OddsRatio_working_3-way'!I648)</f>
        <v>3.690660605440149</v>
      </c>
      <c r="M649" s="46">
        <f>IF(OR($A649="",$B649="",$C649=""),"",'OddsRatio_working_3-way'!J648)</f>
        <v>1.7456047460858239</v>
      </c>
      <c r="N649" s="47">
        <f t="shared" si="169"/>
        <v>15.950251635427454</v>
      </c>
      <c r="O649" s="48">
        <f t="shared" si="170"/>
        <v>27.421636049445482</v>
      </c>
      <c r="P649" s="48">
        <f t="shared" si="171"/>
        <v>56.628112315127069</v>
      </c>
      <c r="Q649" t="s">
        <v>227</v>
      </c>
      <c r="R649" t="s">
        <v>236</v>
      </c>
      <c r="S649" t="s">
        <v>521</v>
      </c>
      <c r="T649" s="50">
        <v>100</v>
      </c>
      <c r="U649" s="50">
        <f t="shared" si="172"/>
        <v>83.333333333333329</v>
      </c>
      <c r="V649" s="50">
        <f t="shared" si="173"/>
        <v>71.346704871060169</v>
      </c>
      <c r="W649" s="50">
        <f t="shared" si="174"/>
        <v>40.828402366863905</v>
      </c>
      <c r="X649" s="50">
        <f t="shared" si="175"/>
        <v>87.824892762075919</v>
      </c>
      <c r="Y649" s="50">
        <f t="shared" si="176"/>
        <v>75.838264299802759</v>
      </c>
      <c r="Z649" s="50">
        <f t="shared" si="177"/>
        <v>45.319961795606488</v>
      </c>
      <c r="AA649" s="50">
        <f t="shared" si="178"/>
        <v>-4.4915594287425904</v>
      </c>
      <c r="AB649" s="50">
        <f t="shared" si="179"/>
        <v>-4.4915594287425904</v>
      </c>
      <c r="AC649" s="50">
        <f t="shared" si="180"/>
        <v>-4.4915594287425833</v>
      </c>
      <c r="AF649">
        <v>2.19</v>
      </c>
      <c r="AG649">
        <v>1.71</v>
      </c>
      <c r="AJ649" t="s">
        <v>309</v>
      </c>
    </row>
    <row r="650" spans="1:36" ht="15" x14ac:dyDescent="0.25">
      <c r="A650">
        <v>1.81</v>
      </c>
      <c r="B650">
        <v>3.37</v>
      </c>
      <c r="C650">
        <v>4.88</v>
      </c>
      <c r="D650" s="43">
        <f t="shared" si="181"/>
        <v>5.4140125676699569E-2</v>
      </c>
      <c r="E650" s="44">
        <f>IF(OR($A650="",$B650="",$C650=""),"",A650*'MPTO_working_3-way'!$I649)</f>
        <v>1.9079936274748264</v>
      </c>
      <c r="F650" s="45">
        <f>IF(OR($A650="",$B650="",$C650=""),"",B650*'MPTO_working_3-way'!$I649)</f>
        <v>3.5524522235304778</v>
      </c>
      <c r="G650" s="46">
        <f>IF(OR($A650="",$B650="",$C650=""),"",C650*'MPTO_working_3-way'!$I649)</f>
        <v>5.144203813302294</v>
      </c>
      <c r="H650" s="44">
        <f>IF(OR($A650="",$B650="",$C650=""),"",'MPTO_working_3-way'!E649)</f>
        <v>1.871119254391953</v>
      </c>
      <c r="I650" s="45">
        <f>IF(OR($A650="",$B650="",$C650=""),"",'MPTO_working_3-way'!F649)</f>
        <v>3.5882266431940169</v>
      </c>
      <c r="J650" s="46">
        <f>IF(OR($A650="",$B650="",$C650=""),"",'MPTO_working_3-way'!G649)</f>
        <v>5.3512758264611389</v>
      </c>
      <c r="K650" s="44">
        <f>IF(OR($A650="",$B650="",$C650=""),"",'OddsRatio_working_3-way'!H649)</f>
        <v>1.884949198689081</v>
      </c>
      <c r="L650" s="45">
        <f>IF(OR($A650="",$B650="",$C650=""),"",'OddsRatio_working_3-way'!I649)</f>
        <v>3.5892958035717566</v>
      </c>
      <c r="M650" s="46">
        <f>IF(OR($A650="",$B650="",$C650=""),"",'OddsRatio_working_3-way'!J649)</f>
        <v>5.2390159147081921</v>
      </c>
      <c r="N650" s="47">
        <f t="shared" si="169"/>
        <v>52.411076515149091</v>
      </c>
      <c r="O650" s="48">
        <f t="shared" si="170"/>
        <v>28.14956928558453</v>
      </c>
      <c r="P650" s="48">
        <f t="shared" si="171"/>
        <v>19.439354199266365</v>
      </c>
      <c r="Q650" t="s">
        <v>396</v>
      </c>
      <c r="R650" t="s">
        <v>398</v>
      </c>
      <c r="S650" t="s">
        <v>521</v>
      </c>
      <c r="T650" s="50">
        <v>100</v>
      </c>
      <c r="U650" s="50">
        <f t="shared" si="172"/>
        <v>44.751381215469614</v>
      </c>
      <c r="V650" s="50">
        <f t="shared" si="173"/>
        <v>70.326409495548958</v>
      </c>
      <c r="W650" s="50">
        <f t="shared" si="174"/>
        <v>79.508196721311478</v>
      </c>
      <c r="X650" s="50">
        <f t="shared" si="175"/>
        <v>50.165393783139557</v>
      </c>
      <c r="Y650" s="50">
        <f t="shared" si="176"/>
        <v>75.740422063218915</v>
      </c>
      <c r="Z650" s="50">
        <f t="shared" si="177"/>
        <v>84.922209288981421</v>
      </c>
      <c r="AA650" s="50">
        <f t="shared" si="178"/>
        <v>-5.4140125676699427</v>
      </c>
      <c r="AB650" s="50">
        <f t="shared" si="179"/>
        <v>-5.4140125676699569</v>
      </c>
      <c r="AC650" s="50">
        <f t="shared" si="180"/>
        <v>-5.4140125676699427</v>
      </c>
      <c r="AF650">
        <v>2.36</v>
      </c>
      <c r="AG650">
        <v>1.59</v>
      </c>
      <c r="AJ650" t="s">
        <v>414</v>
      </c>
    </row>
    <row r="651" spans="1:36" s="50" customFormat="1" ht="15" x14ac:dyDescent="0.25">
      <c r="A651">
        <v>3.9</v>
      </c>
      <c r="B651">
        <v>3.04</v>
      </c>
      <c r="C651">
        <v>2.15</v>
      </c>
      <c r="D651" s="43">
        <f t="shared" si="181"/>
        <v>5.0473903901076422E-2</v>
      </c>
      <c r="E651" s="44">
        <f>IF(OR($A651="",$B651="",$C651=""),"",A651*'MPTO_working_3-way'!$I650)</f>
        <v>4.096848225214198</v>
      </c>
      <c r="F651" s="45">
        <f>IF(OR($A651="",$B651="",$C651=""),"",B651*'MPTO_working_3-way'!$I650)</f>
        <v>3.1934406678592722</v>
      </c>
      <c r="G651" s="46">
        <f>IF(OR($A651="",$B651="",$C651=""),"",C651*'MPTO_working_3-way'!$I650)</f>
        <v>2.2585188933873144</v>
      </c>
      <c r="H651" s="44">
        <f>IF(OR($A651="",$B651="",$C651=""),"",'MPTO_working_3-way'!E650)</f>
        <v>4.1738731756306828</v>
      </c>
      <c r="I651" s="45">
        <f>IF(OR($A651="",$B651="",$C651=""),"",'MPTO_working_3-way'!F650)</f>
        <v>3.2038678755174206</v>
      </c>
      <c r="J651" s="46">
        <f>IF(OR($A651="",$B651="",$C651=""),"",'MPTO_working_3-way'!G650)</f>
        <v>2.2306906952458183</v>
      </c>
      <c r="K651" s="44">
        <f>IF(OR($A651="",$B651="",$C651=""),"",'OddsRatio_working_3-way'!H650)</f>
        <v>4.1331248851906839</v>
      </c>
      <c r="L651" s="45">
        <f>IF(OR($A651="",$B651="",$C651=""),"",'OddsRatio_working_3-way'!I650)</f>
        <v>3.2039912985479293</v>
      </c>
      <c r="M651" s="46">
        <f>IF(OR($A651="",$B651="",$C651=""),"",'OddsRatio_working_3-way'!J650)</f>
        <v>2.2424460751618231</v>
      </c>
      <c r="N651" s="47">
        <f t="shared" si="169"/>
        <v>24.409007730514993</v>
      </c>
      <c r="O651" s="48">
        <f t="shared" si="170"/>
        <v>31.314187549015948</v>
      </c>
      <c r="P651" s="48">
        <f t="shared" si="171"/>
        <v>44.276804720469059</v>
      </c>
      <c r="Q651" t="s">
        <v>395</v>
      </c>
      <c r="R651" t="s">
        <v>88</v>
      </c>
      <c r="S651" t="s">
        <v>521</v>
      </c>
      <c r="T651" s="50">
        <v>100</v>
      </c>
      <c r="U651" s="50">
        <f t="shared" si="172"/>
        <v>74.358974358974365</v>
      </c>
      <c r="V651" s="50">
        <f t="shared" si="173"/>
        <v>67.10526315789474</v>
      </c>
      <c r="W651" s="50">
        <f t="shared" si="174"/>
        <v>53.488372093023258</v>
      </c>
      <c r="X651" s="50">
        <f t="shared" si="175"/>
        <v>79.406364749082002</v>
      </c>
      <c r="Y651" s="50">
        <f t="shared" si="176"/>
        <v>72.152653548002391</v>
      </c>
      <c r="Z651" s="50">
        <f t="shared" si="177"/>
        <v>58.535762483130902</v>
      </c>
      <c r="AA651" s="50">
        <f t="shared" si="178"/>
        <v>-5.0473903901076369</v>
      </c>
      <c r="AB651" s="50">
        <f t="shared" si="179"/>
        <v>-5.0473903901076511</v>
      </c>
      <c r="AC651" s="50">
        <f t="shared" si="180"/>
        <v>-5.047390390107644</v>
      </c>
      <c r="AD651" s="51"/>
      <c r="AE651" s="51"/>
      <c r="AF651">
        <v>2.63</v>
      </c>
      <c r="AG651">
        <v>1.49</v>
      </c>
      <c r="AH651" s="51"/>
      <c r="AI651" s="51"/>
      <c r="AJ651" t="s">
        <v>414</v>
      </c>
    </row>
    <row r="652" spans="1:36" ht="15" x14ac:dyDescent="0.25">
      <c r="A652">
        <v>1.46</v>
      </c>
      <c r="B652">
        <v>4.43</v>
      </c>
      <c r="C652">
        <v>6.74</v>
      </c>
      <c r="D652" s="43">
        <f t="shared" si="181"/>
        <v>5.9033093683082738E-2</v>
      </c>
      <c r="E652" s="44">
        <f>IF(OR($A652="",$B652="",$C652=""),"",A652*'MPTO_working_3-way'!$I651)</f>
        <v>1.5461883167773007</v>
      </c>
      <c r="F652" s="45">
        <f>IF(OR($A652="",$B652="",$C652=""),"",B652*'MPTO_working_3-way'!$I651)</f>
        <v>4.6915166050160559</v>
      </c>
      <c r="G652" s="46">
        <f>IF(OR($A652="",$B652="",$C652=""),"",C652*'MPTO_working_3-way'!$I651)</f>
        <v>7.1378830514239775</v>
      </c>
      <c r="H652" s="44">
        <f>IF(OR($A652="",$B652="",$C652=""),"",'MPTO_working_3-way'!E651)</f>
        <v>1.5031856812227771</v>
      </c>
      <c r="I652" s="45">
        <f>IF(OR($A652="",$B652="",$C652=""),"",'MPTO_working_3-way'!F651)</f>
        <v>4.8530511539135786</v>
      </c>
      <c r="J652" s="46">
        <f>IF(OR($A652="",$B652="",$C652=""),"",'MPTO_working_3-way'!G651)</f>
        <v>7.7705961721148444</v>
      </c>
      <c r="K652" s="44">
        <f>IF(OR($A652="",$B652="",$C652=""),"",'OddsRatio_working_3-way'!H651)</f>
        <v>1.5163583916518748</v>
      </c>
      <c r="L652" s="45">
        <f>IF(OR($A652="",$B652="",$C652=""),"",'OddsRatio_working_3-way'!I651)</f>
        <v>4.8502375725346329</v>
      </c>
      <c r="M652" s="46">
        <f>IF(OR($A652="",$B652="",$C652=""),"",'OddsRatio_working_3-way'!J651)</f>
        <v>7.4432547132212239</v>
      </c>
      <c r="N652" s="47">
        <f t="shared" si="169"/>
        <v>64.675175019061484</v>
      </c>
      <c r="O652" s="48">
        <f t="shared" si="170"/>
        <v>21.315068967907397</v>
      </c>
      <c r="P652" s="48">
        <f t="shared" si="171"/>
        <v>14.009756013031122</v>
      </c>
      <c r="Q652" t="s">
        <v>91</v>
      </c>
      <c r="R652" t="s">
        <v>93</v>
      </c>
      <c r="S652" t="s">
        <v>521</v>
      </c>
      <c r="T652" s="50">
        <v>100</v>
      </c>
      <c r="U652" s="50">
        <f t="shared" si="172"/>
        <v>31.506849315068493</v>
      </c>
      <c r="V652" s="50">
        <f t="shared" si="173"/>
        <v>77.426636568848764</v>
      </c>
      <c r="W652" s="50">
        <f t="shared" si="174"/>
        <v>85.163204747774472</v>
      </c>
      <c r="X652" s="50">
        <f t="shared" si="175"/>
        <v>37.410158683376757</v>
      </c>
      <c r="Y652" s="50">
        <f t="shared" si="176"/>
        <v>83.329945937157021</v>
      </c>
      <c r="Z652" s="50">
        <f t="shared" si="177"/>
        <v>91.066514116082757</v>
      </c>
      <c r="AA652" s="50">
        <f t="shared" si="178"/>
        <v>-5.903309368308264</v>
      </c>
      <c r="AB652" s="50">
        <f t="shared" si="179"/>
        <v>-5.9033093683082569</v>
      </c>
      <c r="AC652" s="50">
        <f t="shared" si="180"/>
        <v>-5.9033093683082853</v>
      </c>
      <c r="AF652">
        <v>2.14</v>
      </c>
      <c r="AG652">
        <v>1.71</v>
      </c>
      <c r="AJ652" t="s">
        <v>414</v>
      </c>
    </row>
    <row r="653" spans="1:36" ht="15" x14ac:dyDescent="0.25">
      <c r="A653">
        <v>1.48</v>
      </c>
      <c r="B653">
        <v>4.88</v>
      </c>
      <c r="C653">
        <v>7</v>
      </c>
      <c r="D653" s="43">
        <f t="shared" si="181"/>
        <v>2.3450851319703814E-2</v>
      </c>
      <c r="E653" s="44">
        <f>IF(OR($A653="",$B653="",$C653=""),"",A653*'MPTO_working_3-way'!$I652)</f>
        <v>1.5147072599531617</v>
      </c>
      <c r="F653" s="45">
        <f>IF(OR($A653="",$B653="",$C653=""),"",B653*'MPTO_working_3-way'!$I652)</f>
        <v>4.9944401544401549</v>
      </c>
      <c r="G653" s="46">
        <f>IF(OR($A653="",$B653="",$C653=""),"",C653*'MPTO_working_3-way'!$I652)</f>
        <v>7.1641559592379265</v>
      </c>
      <c r="H653" s="44">
        <f>IF(OR($A653="",$B653="",$C653=""),"",'MPTO_working_3-way'!E652)</f>
        <v>1.4973226555466046</v>
      </c>
      <c r="I653" s="45">
        <f>IF(OR($A653="",$B653="",$C653=""),"",'MPTO_working_3-way'!F652)</f>
        <v>5.0735388567758513</v>
      </c>
      <c r="J653" s="46">
        <f>IF(OR($A653="",$B653="",$C653=""),"",'MPTO_working_3-way'!G652)</f>
        <v>7.4052027185376144</v>
      </c>
      <c r="K653" s="44">
        <f>IF(OR($A653="",$B653="",$C653=""),"",'OddsRatio_working_3-way'!H652)</f>
        <v>1.5029545904412129</v>
      </c>
      <c r="L653" s="45">
        <f>IF(OR($A653="",$B653="",$C653=""),"",'OddsRatio_working_3-way'!I652)</f>
        <v>5.0655496060664706</v>
      </c>
      <c r="M653" s="46">
        <f>IF(OR($A653="",$B653="",$C653=""),"",'OddsRatio_working_3-way'!J652)</f>
        <v>7.2869323805151618</v>
      </c>
      <c r="N653" s="47">
        <f t="shared" si="169"/>
        <v>66.019357432202597</v>
      </c>
      <c r="O653" s="48">
        <f t="shared" si="170"/>
        <v>20.022264139274558</v>
      </c>
      <c r="P653" s="48">
        <f t="shared" si="171"/>
        <v>13.958378428522837</v>
      </c>
      <c r="Q653" t="s">
        <v>102</v>
      </c>
      <c r="R653" t="s">
        <v>289</v>
      </c>
      <c r="S653" t="s">
        <v>521</v>
      </c>
      <c r="T653" s="50">
        <v>100</v>
      </c>
      <c r="U653" s="50">
        <f t="shared" si="172"/>
        <v>32.432432432432435</v>
      </c>
      <c r="V653" s="50">
        <f t="shared" si="173"/>
        <v>79.508196721311478</v>
      </c>
      <c r="W653" s="50">
        <f t="shared" si="174"/>
        <v>85.714285714285708</v>
      </c>
      <c r="X653" s="50">
        <f t="shared" si="175"/>
        <v>34.777517564402807</v>
      </c>
      <c r="Y653" s="50">
        <f t="shared" si="176"/>
        <v>81.853281853281842</v>
      </c>
      <c r="Z653" s="50">
        <f t="shared" si="177"/>
        <v>88.059370846256087</v>
      </c>
      <c r="AA653" s="50">
        <f t="shared" si="178"/>
        <v>-2.3450851319703716</v>
      </c>
      <c r="AB653" s="50">
        <f t="shared" si="179"/>
        <v>-2.3450851319703645</v>
      </c>
      <c r="AC653" s="50">
        <f t="shared" si="180"/>
        <v>-2.3450851319703787</v>
      </c>
      <c r="AF653">
        <v>1.52</v>
      </c>
      <c r="AG653">
        <v>2.67</v>
      </c>
      <c r="AJ653" t="s">
        <v>310</v>
      </c>
    </row>
    <row r="654" spans="1:36" ht="15" x14ac:dyDescent="0.25">
      <c r="A654">
        <v>2.75</v>
      </c>
      <c r="B654">
        <v>3.8</v>
      </c>
      <c r="C654">
        <v>2.5299999999999998</v>
      </c>
      <c r="D654" s="43">
        <f t="shared" si="181"/>
        <v>2.2051175369253162E-2</v>
      </c>
      <c r="E654" s="44">
        <f>IF(OR($A654="",$B654="",$C654=""),"",A654*'MPTO_working_3-way'!$I653)</f>
        <v>2.8106407322654463</v>
      </c>
      <c r="F654" s="45">
        <f>IF(OR($A654="",$B654="",$C654=""),"",B654*'MPTO_working_3-way'!$I653)</f>
        <v>3.8837944664031618</v>
      </c>
      <c r="G654" s="46">
        <f>IF(OR($A654="",$B654="",$C654=""),"",C654*'MPTO_working_3-way'!$I653)</f>
        <v>2.5857894736842102</v>
      </c>
      <c r="H654" s="44">
        <f>IF(OR($A654="",$B654="",$C654=""),"",'MPTO_working_3-way'!E653)</f>
        <v>2.8067341377968082</v>
      </c>
      <c r="I654" s="45">
        <f>IF(OR($A654="",$B654="",$C654=""),"",'MPTO_working_3-way'!F653)</f>
        <v>3.9091894822445101</v>
      </c>
      <c r="J654" s="46">
        <f>IF(OR($A654="",$B654="",$C654=""),"",'MPTO_working_3-way'!G653)</f>
        <v>2.5779406506971756</v>
      </c>
      <c r="K654" s="44">
        <f>IF(OR($A654="",$B654="",$C654=""),"",'OddsRatio_working_3-way'!H653)</f>
        <v>2.8093764551598706</v>
      </c>
      <c r="L654" s="45">
        <f>IF(OR($A654="",$B654="",$C654=""),"",'OddsRatio_working_3-way'!I653)</f>
        <v>3.8950023282557922</v>
      </c>
      <c r="M654" s="46">
        <f>IF(OR($A654="",$B654="",$C654=""),"",'OddsRatio_working_3-way'!J653)</f>
        <v>2.5819119865112006</v>
      </c>
      <c r="N654" s="47">
        <f t="shared" si="169"/>
        <v>35.579075921025847</v>
      </c>
      <c r="O654" s="48">
        <f t="shared" si="170"/>
        <v>25.748015469163445</v>
      </c>
      <c r="P654" s="48">
        <f t="shared" si="171"/>
        <v>38.672908609810712</v>
      </c>
      <c r="Q654" t="s">
        <v>52</v>
      </c>
      <c r="R654" t="s">
        <v>98</v>
      </c>
      <c r="S654" t="s">
        <v>521</v>
      </c>
      <c r="T654" s="50">
        <v>100</v>
      </c>
      <c r="U654" s="50">
        <f t="shared" si="172"/>
        <v>63.63636363636364</v>
      </c>
      <c r="V654" s="50">
        <f t="shared" si="173"/>
        <v>73.68421052631578</v>
      </c>
      <c r="W654" s="50">
        <f t="shared" si="174"/>
        <v>60.474308300395251</v>
      </c>
      <c r="X654" s="50">
        <f t="shared" si="175"/>
        <v>65.841481173288969</v>
      </c>
      <c r="Y654" s="50">
        <f t="shared" si="176"/>
        <v>75.889328063241109</v>
      </c>
      <c r="Z654" s="50">
        <f t="shared" si="177"/>
        <v>62.679425837320579</v>
      </c>
      <c r="AA654" s="50">
        <f t="shared" si="178"/>
        <v>-2.2051175369253286</v>
      </c>
      <c r="AB654" s="50">
        <f t="shared" si="179"/>
        <v>-2.2051175369253286</v>
      </c>
      <c r="AC654" s="50">
        <f t="shared" si="180"/>
        <v>-2.2051175369253286</v>
      </c>
      <c r="AF654">
        <v>1.62</v>
      </c>
      <c r="AG654">
        <v>2.4300000000000002</v>
      </c>
      <c r="AJ654" t="s">
        <v>310</v>
      </c>
    </row>
    <row r="655" spans="1:36" ht="15" x14ac:dyDescent="0.25">
      <c r="A655">
        <v>6.22</v>
      </c>
      <c r="B655">
        <v>4.0999999999999996</v>
      </c>
      <c r="C655">
        <v>1.61</v>
      </c>
      <c r="D655" s="43">
        <f t="shared" si="181"/>
        <v>2.5792155626814806E-2</v>
      </c>
      <c r="E655" s="44">
        <f>IF(OR($A655="",$B655="",$C655=""),"",A655*'MPTO_working_3-way'!$I654)</f>
        <v>6.380427207998788</v>
      </c>
      <c r="F655" s="45">
        <f>IF(OR($A655="",$B655="",$C655=""),"",B655*'MPTO_working_3-way'!$I654)</f>
        <v>4.2057478380699402</v>
      </c>
      <c r="G655" s="46">
        <f>IF(OR($A655="",$B655="",$C655=""),"",C655*'MPTO_working_3-way'!$I654)</f>
        <v>1.6515253705591719</v>
      </c>
      <c r="H655" s="44">
        <f>IF(OR($A655="",$B655="",$C655=""),"",'MPTO_working_3-way'!E654)</f>
        <v>6.5714110420283385</v>
      </c>
      <c r="I655" s="45">
        <f>IF(OR($A655="",$B655="",$C655=""),"",'MPTO_working_3-way'!F654)</f>
        <v>4.2498024746391234</v>
      </c>
      <c r="J655" s="46">
        <f>IF(OR($A655="",$B655="",$C655=""),"",'MPTO_working_3-way'!G654)</f>
        <v>1.6325980800832161</v>
      </c>
      <c r="K655" s="44">
        <f>IF(OR($A655="",$B655="",$C655=""),"",'OddsRatio_working_3-way'!H654)</f>
        <v>6.4698680518702618</v>
      </c>
      <c r="L655" s="45">
        <f>IF(OR($A655="",$B655="",$C655=""),"",'OddsRatio_working_3-way'!I654)</f>
        <v>4.248389072949772</v>
      </c>
      <c r="M655" s="46">
        <f>IF(OR($A655="",$B655="",$C655=""),"",'OddsRatio_working_3-way'!J654)</f>
        <v>1.6391991401610841</v>
      </c>
      <c r="N655" s="47">
        <f t="shared" si="169"/>
        <v>15.672931723856287</v>
      </c>
      <c r="O655" s="48">
        <f t="shared" si="170"/>
        <v>23.776984224972221</v>
      </c>
      <c r="P655" s="48">
        <f t="shared" si="171"/>
        <v>60.550084051171496</v>
      </c>
      <c r="Q655" t="s">
        <v>141</v>
      </c>
      <c r="R655" t="s">
        <v>143</v>
      </c>
      <c r="S655" t="s">
        <v>521</v>
      </c>
      <c r="T655" s="50">
        <v>100</v>
      </c>
      <c r="U655" s="50">
        <f t="shared" si="172"/>
        <v>83.922829581993568</v>
      </c>
      <c r="V655" s="50">
        <f t="shared" si="173"/>
        <v>75.609756097560975</v>
      </c>
      <c r="W655" s="50">
        <f t="shared" si="174"/>
        <v>37.888198757763973</v>
      </c>
      <c r="X655" s="50">
        <f t="shared" si="175"/>
        <v>86.502045144675037</v>
      </c>
      <c r="Y655" s="50">
        <f t="shared" si="176"/>
        <v>78.188971660242458</v>
      </c>
      <c r="Z655" s="50">
        <f t="shared" si="177"/>
        <v>40.467414320445464</v>
      </c>
      <c r="AA655" s="50">
        <f t="shared" si="178"/>
        <v>-2.579215562681469</v>
      </c>
      <c r="AB655" s="50">
        <f t="shared" si="179"/>
        <v>-2.5792155626814832</v>
      </c>
      <c r="AC655" s="50">
        <f t="shared" si="180"/>
        <v>-2.5792155626814903</v>
      </c>
      <c r="AF655">
        <v>1.82</v>
      </c>
      <c r="AG655">
        <v>2.09</v>
      </c>
      <c r="AJ655" t="s">
        <v>310</v>
      </c>
    </row>
    <row r="656" spans="1:36" ht="15" x14ac:dyDescent="0.25">
      <c r="A656">
        <v>1.67</v>
      </c>
      <c r="B656">
        <v>4.0199999999999996</v>
      </c>
      <c r="C656">
        <v>5.62</v>
      </c>
      <c r="D656" s="43">
        <f t="shared" si="181"/>
        <v>2.5494557175551824E-2</v>
      </c>
      <c r="E656" s="44">
        <f>IF(OR($A656="",$B656="",$C656=""),"",A656*'MPTO_working_3-way'!$I655)</f>
        <v>1.7125759104831715</v>
      </c>
      <c r="F656" s="45">
        <f>IF(OR($A656="",$B656="",$C656=""),"",B656*'MPTO_working_3-way'!$I655)</f>
        <v>4.1224881198457179</v>
      </c>
      <c r="G656" s="46">
        <f>IF(OR($A656="",$B656="",$C656=""),"",C656*'MPTO_working_3-way'!$I655)</f>
        <v>5.763279411326601</v>
      </c>
      <c r="H656" s="44">
        <f>IF(OR($A656="",$B656="",$C656=""),"",'MPTO_working_3-way'!E655)</f>
        <v>1.6940417905429694</v>
      </c>
      <c r="I656" s="45">
        <f>IF(OR($A656="",$B656="",$C656=""),"",'MPTO_working_3-way'!F655)</f>
        <v>4.1621917351233941</v>
      </c>
      <c r="J656" s="46">
        <f>IF(OR($A656="",$B656="",$C656=""),"",'MPTO_working_3-way'!G655)</f>
        <v>5.9018722610983216</v>
      </c>
      <c r="K656" s="44">
        <f>IF(OR($A656="",$B656="",$C656=""),"",'OddsRatio_working_3-way'!H655)</f>
        <v>1.7006361084175619</v>
      </c>
      <c r="L656" s="45">
        <f>IF(OR($A656="",$B656="",$C656=""),"",'OddsRatio_working_3-way'!I655)</f>
        <v>4.1580911155537867</v>
      </c>
      <c r="M656" s="46">
        <f>IF(OR($A656="",$B656="",$C656=""),"",'OddsRatio_working_3-way'!J655)</f>
        <v>5.8312519714763233</v>
      </c>
      <c r="N656" s="47">
        <f t="shared" si="169"/>
        <v>58.391572243817713</v>
      </c>
      <c r="O656" s="48">
        <f t="shared" si="170"/>
        <v>24.25719543462079</v>
      </c>
      <c r="P656" s="48">
        <f t="shared" si="171"/>
        <v>17.35123232156149</v>
      </c>
      <c r="Q656" t="s">
        <v>94</v>
      </c>
      <c r="R656" t="s">
        <v>254</v>
      </c>
      <c r="S656" t="s">
        <v>521</v>
      </c>
      <c r="T656" s="50">
        <v>100</v>
      </c>
      <c r="U656" s="50">
        <f t="shared" si="172"/>
        <v>40.119760479041922</v>
      </c>
      <c r="V656" s="50">
        <f t="shared" si="173"/>
        <v>75.124378109452735</v>
      </c>
      <c r="W656" s="50">
        <f t="shared" si="174"/>
        <v>82.206405693950188</v>
      </c>
      <c r="X656" s="50">
        <f t="shared" si="175"/>
        <v>42.669216196597091</v>
      </c>
      <c r="Y656" s="50">
        <f t="shared" si="176"/>
        <v>77.673833827007911</v>
      </c>
      <c r="Z656" s="50">
        <f t="shared" si="177"/>
        <v>84.75586141150535</v>
      </c>
      <c r="AA656" s="50">
        <f t="shared" si="178"/>
        <v>-2.5494557175551691</v>
      </c>
      <c r="AB656" s="50">
        <f t="shared" si="179"/>
        <v>-2.5494557175551762</v>
      </c>
      <c r="AC656" s="50">
        <f t="shared" si="180"/>
        <v>-2.549455717555162</v>
      </c>
      <c r="AF656">
        <v>1.92</v>
      </c>
      <c r="AG656">
        <v>1.99</v>
      </c>
      <c r="AJ656" t="s">
        <v>310</v>
      </c>
    </row>
    <row r="657" spans="1:36" ht="15" x14ac:dyDescent="0.25">
      <c r="A657">
        <v>4.7</v>
      </c>
      <c r="B657">
        <v>3.27</v>
      </c>
      <c r="C657">
        <v>1.96</v>
      </c>
      <c r="D657" s="43">
        <f t="shared" si="181"/>
        <v>2.8780436632978468E-2</v>
      </c>
      <c r="E657" s="44">
        <f>IF(OR($A657="",$B657="",$C657=""),"",A657*'MPTO_working_3-way'!$I656)</f>
        <v>4.8352680521749987</v>
      </c>
      <c r="F657" s="45">
        <f>IF(OR($A657="",$B657="",$C657=""),"",B657*'MPTO_working_3-way'!$I656)</f>
        <v>3.3641120277898398</v>
      </c>
      <c r="G657" s="46">
        <f>IF(OR($A657="",$B657="",$C657=""),"",C657*'MPTO_working_3-way'!$I656)</f>
        <v>2.0164096558006377</v>
      </c>
      <c r="H657" s="44">
        <f>IF(OR($A657="",$B657="",$C657=""),"",'MPTO_working_3-way'!E656)</f>
        <v>4.9219264687941173</v>
      </c>
      <c r="I657" s="45">
        <f>IF(OR($A657="",$B657="",$C657=""),"",'MPTO_working_3-way'!F656)</f>
        <v>3.3759044029968956</v>
      </c>
      <c r="J657" s="46">
        <f>IF(OR($A657="",$B657="",$C657=""),"",'MPTO_working_3-way'!G656)</f>
        <v>1.9975605680277913</v>
      </c>
      <c r="K657" s="44">
        <f>IF(OR($A657="",$B657="",$C657=""),"",'OddsRatio_working_3-way'!H656)</f>
        <v>4.8741853093306862</v>
      </c>
      <c r="L657" s="45">
        <f>IF(OR($A657="",$B657="",$C657=""),"",'OddsRatio_working_3-way'!I656)</f>
        <v>3.3768650411299075</v>
      </c>
      <c r="M657" s="46">
        <f>IF(OR($A657="",$B657="",$C657=""),"",'OddsRatio_working_3-way'!J656)</f>
        <v>2.0051940262047179</v>
      </c>
      <c r="N657" s="47">
        <f t="shared" si="169"/>
        <v>20.68137669327723</v>
      </c>
      <c r="O657" s="48">
        <f t="shared" si="170"/>
        <v>29.725526134068186</v>
      </c>
      <c r="P657" s="48">
        <f t="shared" si="171"/>
        <v>49.593097172654581</v>
      </c>
      <c r="Q657" t="s">
        <v>477</v>
      </c>
      <c r="R657" t="s">
        <v>446</v>
      </c>
      <c r="S657" t="s">
        <v>521</v>
      </c>
      <c r="T657" s="50">
        <v>100</v>
      </c>
      <c r="U657" s="50">
        <f t="shared" si="172"/>
        <v>78.723404255319153</v>
      </c>
      <c r="V657" s="50">
        <f t="shared" si="173"/>
        <v>69.418960244648318</v>
      </c>
      <c r="W657" s="50">
        <f t="shared" si="174"/>
        <v>48.979591836734699</v>
      </c>
      <c r="X657" s="50">
        <f t="shared" si="175"/>
        <v>81.601447918616984</v>
      </c>
      <c r="Y657" s="50">
        <f t="shared" si="176"/>
        <v>72.297003907946163</v>
      </c>
      <c r="Z657" s="50">
        <f t="shared" si="177"/>
        <v>51.857635500032529</v>
      </c>
      <c r="AA657" s="50">
        <f t="shared" si="178"/>
        <v>-2.8780436632978308</v>
      </c>
      <c r="AB657" s="50">
        <f t="shared" si="179"/>
        <v>-2.878043663297845</v>
      </c>
      <c r="AC657" s="50">
        <f t="shared" si="180"/>
        <v>-2.8780436632978308</v>
      </c>
      <c r="AF657">
        <v>2.27</v>
      </c>
      <c r="AG657">
        <v>1.68</v>
      </c>
      <c r="AJ657" t="s">
        <v>311</v>
      </c>
    </row>
    <row r="658" spans="1:36" ht="15" x14ac:dyDescent="0.25">
      <c r="A658">
        <v>3.25</v>
      </c>
      <c r="B658">
        <v>2.85</v>
      </c>
      <c r="C658">
        <v>2.71</v>
      </c>
      <c r="D658" s="43">
        <f t="shared" si="181"/>
        <v>2.7573190711664086E-2</v>
      </c>
      <c r="E658" s="44">
        <f>IF(OR($A658="",$B658="",$C658=""),"",A658*'MPTO_working_3-way'!$I657)</f>
        <v>3.3396128698129082</v>
      </c>
      <c r="F658" s="45">
        <f>IF(OR($A658="",$B658="",$C658=""),"",B658*'MPTO_working_3-way'!$I657)</f>
        <v>2.9285835935282427</v>
      </c>
      <c r="G658" s="46">
        <f>IF(OR($A658="",$B658="",$C658=""),"",C658*'MPTO_working_3-way'!$I657)</f>
        <v>2.7847233468286094</v>
      </c>
      <c r="H658" s="44">
        <f>IF(OR($A658="",$B658="",$C658=""),"",'MPTO_working_3-way'!E657)</f>
        <v>3.3500697892974909</v>
      </c>
      <c r="I658" s="45">
        <f>IF(OR($A658="",$B658="",$C658=""),"",'MPTO_working_3-way'!F657)</f>
        <v>2.9266625534995119</v>
      </c>
      <c r="J658" s="46">
        <f>IF(OR($A658="",$B658="",$C658=""),"",'MPTO_working_3-way'!G657)</f>
        <v>2.7792243141126476</v>
      </c>
      <c r="K658" s="44">
        <f>IF(OR($A658="",$B658="",$C658=""),"",'OddsRatio_working_3-way'!H657)</f>
        <v>3.3446421246028657</v>
      </c>
      <c r="L658" s="45">
        <f>IF(OR($A658="",$B658="",$C658=""),"",'OddsRatio_working_3-way'!I657)</f>
        <v>2.9278168580068011</v>
      </c>
      <c r="M658" s="46">
        <f>IF(OR($A658="",$B658="",$C658=""),"",'OddsRatio_working_3-way'!J657)</f>
        <v>2.7819280146981789</v>
      </c>
      <c r="N658" s="47">
        <f t="shared" si="169"/>
        <v>29.943590439451807</v>
      </c>
      <c r="O658" s="48">
        <f t="shared" si="170"/>
        <v>34.146199623936269</v>
      </c>
      <c r="P658" s="48">
        <f t="shared" si="171"/>
        <v>35.910209936611942</v>
      </c>
      <c r="Q658" t="s">
        <v>479</v>
      </c>
      <c r="R658" t="s">
        <v>481</v>
      </c>
      <c r="S658" t="s">
        <v>521</v>
      </c>
      <c r="T658" s="50">
        <v>100</v>
      </c>
      <c r="U658" s="50">
        <f t="shared" si="172"/>
        <v>69.230769230769241</v>
      </c>
      <c r="V658" s="50">
        <f t="shared" si="173"/>
        <v>64.912280701754383</v>
      </c>
      <c r="W658" s="50">
        <f t="shared" si="174"/>
        <v>63.099630996309962</v>
      </c>
      <c r="X658" s="50">
        <f t="shared" si="175"/>
        <v>71.988088301935647</v>
      </c>
      <c r="Y658" s="50">
        <f t="shared" si="176"/>
        <v>67.669599772920805</v>
      </c>
      <c r="Z658" s="50">
        <f t="shared" si="177"/>
        <v>65.85695006747639</v>
      </c>
      <c r="AA658" s="50">
        <f t="shared" si="178"/>
        <v>-2.7573190711664068</v>
      </c>
      <c r="AB658" s="50">
        <f t="shared" si="179"/>
        <v>-2.7573190711664211</v>
      </c>
      <c r="AC658" s="50">
        <f t="shared" si="180"/>
        <v>-2.7573190711664282</v>
      </c>
      <c r="AF658">
        <v>2.36</v>
      </c>
      <c r="AG658">
        <v>1.64</v>
      </c>
      <c r="AJ658" t="s">
        <v>311</v>
      </c>
    </row>
    <row r="659" spans="1:36" ht="15" x14ac:dyDescent="0.25">
      <c r="A659">
        <v>2.34</v>
      </c>
      <c r="B659">
        <v>2.87</v>
      </c>
      <c r="C659">
        <v>3.96</v>
      </c>
      <c r="D659" s="43">
        <f t="shared" si="181"/>
        <v>2.8307735624808927E-2</v>
      </c>
      <c r="E659" s="44">
        <f>IF(OR($A659="",$B659="",$C659=""),"",A659*'MPTO_working_3-way'!$I658)</f>
        <v>2.4062401013620529</v>
      </c>
      <c r="F659" s="45">
        <f>IF(OR($A659="",$B659="",$C659=""),"",B659*'MPTO_working_3-way'!$I658)</f>
        <v>2.9512432012432019</v>
      </c>
      <c r="G659" s="46">
        <f>IF(OR($A659="",$B659="",$C659=""),"",C659*'MPTO_working_3-way'!$I658)</f>
        <v>4.0720986330742432</v>
      </c>
      <c r="H659" s="44">
        <f>IF(OR($A659="",$B659="",$C659=""),"",'MPTO_working_3-way'!E658)</f>
        <v>2.3928338523064436</v>
      </c>
      <c r="I659" s="45">
        <f>IF(OR($A659="",$B659="",$C659=""),"",'MPTO_working_3-way'!F658)</f>
        <v>2.949886062335616</v>
      </c>
      <c r="J659" s="46">
        <f>IF(OR($A659="",$B659="",$C659=""),"",'MPTO_working_3-way'!G658)</f>
        <v>4.1137139017481603</v>
      </c>
      <c r="K659" s="44">
        <f>IF(OR($A659="",$B659="",$C659=""),"",'OddsRatio_working_3-way'!H658)</f>
        <v>2.3990737436433145</v>
      </c>
      <c r="L659" s="45">
        <f>IF(OR($A659="",$B659="",$C659=""),"",'OddsRatio_working_3-way'!I658)</f>
        <v>2.9524387318007457</v>
      </c>
      <c r="M659" s="46">
        <f>IF(OR($A659="",$B659="",$C659=""),"",'OddsRatio_working_3-way'!J658)</f>
        <v>4.0904912546150829</v>
      </c>
      <c r="N659" s="47">
        <f t="shared" si="169"/>
        <v>41.558612518923184</v>
      </c>
      <c r="O659" s="48">
        <f t="shared" si="170"/>
        <v>33.884025538076742</v>
      </c>
      <c r="P659" s="48">
        <f t="shared" si="171"/>
        <v>24.557361943000064</v>
      </c>
      <c r="Q659" t="s">
        <v>449</v>
      </c>
      <c r="R659" t="s">
        <v>483</v>
      </c>
      <c r="S659" t="s">
        <v>521</v>
      </c>
      <c r="T659" s="50">
        <v>100</v>
      </c>
      <c r="U659" s="50">
        <f t="shared" si="172"/>
        <v>57.264957264957268</v>
      </c>
      <c r="V659" s="50">
        <f t="shared" si="173"/>
        <v>65.156794425087099</v>
      </c>
      <c r="W659" s="50">
        <f t="shared" si="174"/>
        <v>74.747474747474755</v>
      </c>
      <c r="X659" s="50">
        <f t="shared" si="175"/>
        <v>60.095730827438146</v>
      </c>
      <c r="Y659" s="50">
        <f t="shared" si="176"/>
        <v>67.987567987567999</v>
      </c>
      <c r="Z659" s="50">
        <f t="shared" si="177"/>
        <v>77.578248309955626</v>
      </c>
      <c r="AA659" s="50">
        <f t="shared" si="178"/>
        <v>-2.8307735624808785</v>
      </c>
      <c r="AB659" s="50">
        <f t="shared" si="179"/>
        <v>-2.8307735624808998</v>
      </c>
      <c r="AC659" s="50">
        <f t="shared" si="180"/>
        <v>-2.8307735624808714</v>
      </c>
      <c r="AF659">
        <v>2.4900000000000002</v>
      </c>
      <c r="AG659">
        <v>1.58</v>
      </c>
      <c r="AJ659" t="s">
        <v>311</v>
      </c>
    </row>
    <row r="660" spans="1:36" ht="15" x14ac:dyDescent="0.25">
      <c r="A660">
        <v>3.06</v>
      </c>
      <c r="B660">
        <v>3.19</v>
      </c>
      <c r="C660">
        <v>2.58</v>
      </c>
      <c r="D660" s="43">
        <f t="shared" si="181"/>
        <v>2.7873908670172698E-2</v>
      </c>
      <c r="E660" s="44">
        <f>IF(OR($A660="",$B660="",$C660=""),"",A660*'MPTO_working_3-way'!$I659)</f>
        <v>3.1452941605307285</v>
      </c>
      <c r="F660" s="45">
        <f>IF(OR($A660="",$B660="",$C660=""),"",B660*'MPTO_working_3-way'!$I659)</f>
        <v>3.278917768657851</v>
      </c>
      <c r="G660" s="46">
        <f>IF(OR($A660="",$B660="",$C660=""),"",C660*'MPTO_working_3-way'!$I659)</f>
        <v>2.6519146843690455</v>
      </c>
      <c r="H660" s="44">
        <f>IF(OR($A660="",$B660="",$C660=""),"",'MPTO_working_3-way'!E659)</f>
        <v>3.1495459595578104</v>
      </c>
      <c r="I660" s="45">
        <f>IF(OR($A660="",$B660="",$C660=""),"",'MPTO_working_3-way'!F659)</f>
        <v>3.2874371932763196</v>
      </c>
      <c r="J660" s="46">
        <f>IF(OR($A660="",$B660="",$C660=""),"",'MPTO_working_3-way'!G659)</f>
        <v>2.6433656009548878</v>
      </c>
      <c r="K660" s="44">
        <f>IF(OR($A660="",$B660="",$C660=""),"",'OddsRatio_working_3-way'!H659)</f>
        <v>3.1477593257698104</v>
      </c>
      <c r="L660" s="45">
        <f>IF(OR($A660="",$B660="",$C660=""),"",'OddsRatio_working_3-way'!I659)</f>
        <v>3.283297535648487</v>
      </c>
      <c r="M660" s="46">
        <f>IF(OR($A660="",$B660="",$C660=""),"",'OddsRatio_working_3-way'!J659)</f>
        <v>2.6473105508331565</v>
      </c>
      <c r="N660" s="47">
        <f t="shared" si="169"/>
        <v>31.793528648247726</v>
      </c>
      <c r="O660" s="48">
        <f t="shared" si="170"/>
        <v>30.497867606156127</v>
      </c>
      <c r="P660" s="48">
        <f t="shared" si="171"/>
        <v>37.708603745596143</v>
      </c>
      <c r="Q660" t="s">
        <v>255</v>
      </c>
      <c r="R660" t="s">
        <v>448</v>
      </c>
      <c r="S660" t="s">
        <v>521</v>
      </c>
      <c r="T660" s="50">
        <v>100</v>
      </c>
      <c r="U660" s="50">
        <f t="shared" si="172"/>
        <v>67.320261437908499</v>
      </c>
      <c r="V660" s="50">
        <f t="shared" si="173"/>
        <v>68.652037617554868</v>
      </c>
      <c r="W660" s="50">
        <f t="shared" si="174"/>
        <v>61.240310077519375</v>
      </c>
      <c r="X660" s="50">
        <f t="shared" si="175"/>
        <v>70.107652304925764</v>
      </c>
      <c r="Y660" s="50">
        <f t="shared" si="176"/>
        <v>71.439428484572119</v>
      </c>
      <c r="Z660" s="50">
        <f t="shared" si="177"/>
        <v>64.027700944536647</v>
      </c>
      <c r="AA660" s="50">
        <f t="shared" si="178"/>
        <v>-2.7873908670172654</v>
      </c>
      <c r="AB660" s="50">
        <f t="shared" si="179"/>
        <v>-2.7873908670172511</v>
      </c>
      <c r="AC660" s="50">
        <f t="shared" si="180"/>
        <v>-2.7873908670172725</v>
      </c>
      <c r="AF660">
        <v>2.09</v>
      </c>
      <c r="AG660">
        <v>1.8</v>
      </c>
      <c r="AJ660" t="s">
        <v>311</v>
      </c>
    </row>
    <row r="661" spans="1:36" ht="15" x14ac:dyDescent="0.25">
      <c r="A661">
        <v>2.98</v>
      </c>
      <c r="B661">
        <v>2.97</v>
      </c>
      <c r="C661">
        <v>2.82</v>
      </c>
      <c r="D661" s="43">
        <f t="shared" si="181"/>
        <v>2.6880735577008652E-2</v>
      </c>
      <c r="E661" s="44">
        <f>IF(OR($A661="",$B661="",$C661=""),"",A661*'MPTO_working_3-way'!$I660)</f>
        <v>3.0601045920194858</v>
      </c>
      <c r="F661" s="45">
        <f>IF(OR($A661="",$B661="",$C661=""),"",B661*'MPTO_working_3-way'!$I660)</f>
        <v>3.0498357846637161</v>
      </c>
      <c r="G661" s="46">
        <f>IF(OR($A661="",$B661="",$C661=""),"",C661*'MPTO_working_3-way'!$I660)</f>
        <v>2.8958036743271642</v>
      </c>
      <c r="H661" s="44">
        <f>IF(OR($A661="",$B661="",$C661=""),"",'MPTO_working_3-way'!E660)</f>
        <v>3.0617535051309139</v>
      </c>
      <c r="I661" s="45">
        <f>IF(OR($A661="",$B661="",$C661=""),"",'MPTO_working_3-way'!F660)</f>
        <v>3.0511982693322373</v>
      </c>
      <c r="J661" s="46">
        <f>IF(OR($A661="",$B661="",$C661=""),"",'MPTO_working_3-way'!G660)</f>
        <v>2.8931026024914441</v>
      </c>
      <c r="K661" s="44">
        <f>IF(OR($A661="",$B661="",$C661=""),"",'OddsRatio_working_3-way'!H660)</f>
        <v>3.0609511535433902</v>
      </c>
      <c r="L661" s="45">
        <f>IF(OR($A661="",$B661="",$C661=""),"",'OddsRatio_working_3-way'!I660)</f>
        <v>3.0505423093335757</v>
      </c>
      <c r="M661" s="46">
        <f>IF(OR($A661="",$B661="",$C661=""),"",'OddsRatio_working_3-way'!J660)</f>
        <v>2.8944096461863493</v>
      </c>
      <c r="N661" s="47">
        <f t="shared" si="169"/>
        <v>32.678621593782189</v>
      </c>
      <c r="O661" s="48">
        <f t="shared" si="170"/>
        <v>32.788650622717476</v>
      </c>
      <c r="P661" s="48">
        <f t="shared" si="171"/>
        <v>34.532727783500327</v>
      </c>
      <c r="Q661" t="s">
        <v>482</v>
      </c>
      <c r="R661" t="s">
        <v>256</v>
      </c>
      <c r="S661" t="s">
        <v>521</v>
      </c>
      <c r="T661" s="50">
        <v>100</v>
      </c>
      <c r="U661" s="50">
        <f t="shared" si="172"/>
        <v>66.442953020134226</v>
      </c>
      <c r="V661" s="50">
        <f t="shared" si="173"/>
        <v>66.329966329966325</v>
      </c>
      <c r="W661" s="50">
        <f t="shared" si="174"/>
        <v>64.539007092198588</v>
      </c>
      <c r="X661" s="50">
        <f t="shared" si="175"/>
        <v>69.131026577835087</v>
      </c>
      <c r="Y661" s="50">
        <f t="shared" si="176"/>
        <v>69.018039887667186</v>
      </c>
      <c r="Z661" s="50">
        <f t="shared" si="177"/>
        <v>67.227080649899435</v>
      </c>
      <c r="AA661" s="50">
        <f t="shared" si="178"/>
        <v>-2.6880735577008608</v>
      </c>
      <c r="AB661" s="50">
        <f t="shared" si="179"/>
        <v>-2.6880735577008608</v>
      </c>
      <c r="AC661" s="50">
        <f t="shared" si="180"/>
        <v>-2.6880735577008465</v>
      </c>
      <c r="AF661">
        <v>2.2999999999999998</v>
      </c>
      <c r="AG661">
        <v>1.67</v>
      </c>
      <c r="AJ661" t="s">
        <v>311</v>
      </c>
    </row>
    <row r="662" spans="1:36" ht="15" x14ac:dyDescent="0.25">
      <c r="A662">
        <v>2.17</v>
      </c>
      <c r="B662">
        <v>3.25</v>
      </c>
      <c r="C662">
        <v>3.85</v>
      </c>
      <c r="D662" s="43">
        <f t="shared" si="181"/>
        <v>2.8262060520125143E-2</v>
      </c>
      <c r="E662" s="44">
        <f>IF(OR($A662="",$B662="",$C662=""),"",A662*'MPTO_working_3-way'!$I661)</f>
        <v>2.2313286713286713</v>
      </c>
      <c r="F662" s="45">
        <f>IF(OR($A662="",$B662="",$C662=""),"",B662*'MPTO_working_3-way'!$I661)</f>
        <v>3.3418516966904068</v>
      </c>
      <c r="G662" s="46">
        <f>IF(OR($A662="",$B662="",$C662=""),"",C662*'MPTO_working_3-way'!$I661)</f>
        <v>3.9588089330024818</v>
      </c>
      <c r="H662" s="44">
        <f>IF(OR($A662="",$B662="",$C662=""),"",'MPTO_working_3-way'!E661)</f>
        <v>2.2152868667158461</v>
      </c>
      <c r="I662" s="45">
        <f>IF(OR($A662="",$B662="",$C662=""),"",'MPTO_working_3-way'!F661)</f>
        <v>3.3526488277451656</v>
      </c>
      <c r="J662" s="46">
        <f>IF(OR($A662="",$B662="",$C662=""),"",'MPTO_working_3-way'!G661)</f>
        <v>3.9948933613697815</v>
      </c>
      <c r="K662" s="44">
        <f>IF(OR($A662="",$B662="",$C662=""),"",'OddsRatio_working_3-way'!H661)</f>
        <v>2.2220366669421177</v>
      </c>
      <c r="L662" s="45">
        <f>IF(OR($A662="",$B662="",$C662=""),"",'OddsRatio_working_3-way'!I661)</f>
        <v>3.3500705133502264</v>
      </c>
      <c r="M662" s="46">
        <f>IF(OR($A662="",$B662="",$C662=""),"",'OddsRatio_working_3-way'!J661)</f>
        <v>3.9767559835769544</v>
      </c>
      <c r="N662" s="47">
        <f t="shared" si="169"/>
        <v>44.816346997618147</v>
      </c>
      <c r="O662" s="48">
        <f t="shared" si="170"/>
        <v>29.923530149178884</v>
      </c>
      <c r="P662" s="48">
        <f t="shared" si="171"/>
        <v>25.260122853202954</v>
      </c>
      <c r="Q662" t="s">
        <v>495</v>
      </c>
      <c r="R662" t="s">
        <v>492</v>
      </c>
      <c r="S662" t="s">
        <v>521</v>
      </c>
      <c r="T662" s="50">
        <v>100</v>
      </c>
      <c r="U662" s="50">
        <f t="shared" si="172"/>
        <v>53.917050691244242</v>
      </c>
      <c r="V662" s="50">
        <f t="shared" si="173"/>
        <v>69.230769230769241</v>
      </c>
      <c r="W662" s="50">
        <f t="shared" si="174"/>
        <v>74.025974025974023</v>
      </c>
      <c r="X662" s="50">
        <f t="shared" si="175"/>
        <v>56.743256743256744</v>
      </c>
      <c r="Y662" s="50">
        <f t="shared" si="176"/>
        <v>72.056975282781735</v>
      </c>
      <c r="Z662" s="50">
        <f t="shared" si="177"/>
        <v>76.852180077986532</v>
      </c>
      <c r="AA662" s="50">
        <f t="shared" si="178"/>
        <v>-2.8262060520125019</v>
      </c>
      <c r="AB662" s="50">
        <f t="shared" si="179"/>
        <v>-2.8262060520124948</v>
      </c>
      <c r="AC662" s="50">
        <f t="shared" si="180"/>
        <v>-2.826206052012509</v>
      </c>
      <c r="AF662">
        <v>2.23</v>
      </c>
      <c r="AG662">
        <v>1.7</v>
      </c>
      <c r="AJ662" t="s">
        <v>311</v>
      </c>
    </row>
    <row r="663" spans="1:36" ht="15" x14ac:dyDescent="0.25">
      <c r="A663">
        <v>2.94</v>
      </c>
      <c r="B663">
        <v>3.58</v>
      </c>
      <c r="C663">
        <v>2.4500000000000002</v>
      </c>
      <c r="D663" s="43">
        <f t="shared" si="181"/>
        <v>2.7628928666438624E-2</v>
      </c>
      <c r="E663" s="44">
        <f>IF(OR($A663="",$B663="",$C663=""),"",A663*'MPTO_working_3-way'!$I662)</f>
        <v>3.0212290502793295</v>
      </c>
      <c r="F663" s="45">
        <f>IF(OR($A663="",$B663="",$C663=""),"",B663*'MPTO_working_3-way'!$I662)</f>
        <v>3.6789115646258503</v>
      </c>
      <c r="G663" s="46">
        <f>IF(OR($A663="",$B663="",$C663=""),"",C663*'MPTO_working_3-way'!$I662)</f>
        <v>2.5176908752327747</v>
      </c>
      <c r="H663" s="44">
        <f>IF(OR($A663="",$B663="",$C663=""),"",'MPTO_working_3-way'!E662)</f>
        <v>3.0218198522374919</v>
      </c>
      <c r="I663" s="45">
        <f>IF(OR($A663="",$B663="",$C663=""),"",'MPTO_working_3-way'!F662)</f>
        <v>3.7020588097359659</v>
      </c>
      <c r="J663" s="46">
        <f>IF(OR($A663="",$B663="",$C663=""),"",'MPTO_working_3-way'!G662)</f>
        <v>2.5065570126694823</v>
      </c>
      <c r="K663" s="44">
        <f>IF(OR($A663="",$B663="",$C663=""),"",'OddsRatio_working_3-way'!H662)</f>
        <v>3.0225557749885406</v>
      </c>
      <c r="L663" s="45">
        <f>IF(OR($A663="",$B663="",$C663=""),"",'OddsRatio_working_3-way'!I662)</f>
        <v>3.6897906698301211</v>
      </c>
      <c r="M663" s="46">
        <f>IF(OR($A663="",$B663="",$C663=""),"",'OddsRatio_working_3-way'!J662)</f>
        <v>2.511704058625456</v>
      </c>
      <c r="N663" s="47">
        <f t="shared" si="169"/>
        <v>33.099112426035504</v>
      </c>
      <c r="O663" s="48">
        <f t="shared" si="170"/>
        <v>27.181952662721891</v>
      </c>
      <c r="P663" s="48">
        <f t="shared" si="171"/>
        <v>39.718934911242606</v>
      </c>
      <c r="Q663" t="s">
        <v>292</v>
      </c>
      <c r="R663" t="s">
        <v>241</v>
      </c>
      <c r="S663" t="s">
        <v>521</v>
      </c>
      <c r="T663" s="50">
        <v>100</v>
      </c>
      <c r="U663" s="50">
        <f t="shared" si="172"/>
        <v>65.986394557823132</v>
      </c>
      <c r="V663" s="50">
        <f t="shared" si="173"/>
        <v>72.067039106145245</v>
      </c>
      <c r="W663" s="50">
        <f t="shared" si="174"/>
        <v>59.183673469387763</v>
      </c>
      <c r="X663" s="50">
        <f t="shared" si="175"/>
        <v>68.749287424466985</v>
      </c>
      <c r="Y663" s="50">
        <f t="shared" si="176"/>
        <v>74.829931972789112</v>
      </c>
      <c r="Z663" s="50">
        <f t="shared" si="177"/>
        <v>61.946566336031616</v>
      </c>
      <c r="AA663" s="50">
        <f t="shared" si="178"/>
        <v>-2.7628928666438526</v>
      </c>
      <c r="AB663" s="50">
        <f t="shared" si="179"/>
        <v>-2.7628928666438668</v>
      </c>
      <c r="AC663" s="50">
        <f t="shared" si="180"/>
        <v>-2.7628928666438526</v>
      </c>
      <c r="AF663">
        <v>1.81</v>
      </c>
      <c r="AG663">
        <v>2.08</v>
      </c>
      <c r="AJ663" t="s">
        <v>312</v>
      </c>
    </row>
    <row r="664" spans="1:36" ht="15" x14ac:dyDescent="0.25">
      <c r="A664">
        <v>1.77</v>
      </c>
      <c r="B664">
        <v>3.93</v>
      </c>
      <c r="C664">
        <v>4.74</v>
      </c>
      <c r="D664" s="43">
        <f t="shared" si="181"/>
        <v>3.0395141756101918E-2</v>
      </c>
      <c r="E664" s="44">
        <f>IF(OR($A664="",$B664="",$C664=""),"",A664*'MPTO_working_3-way'!$I663)</f>
        <v>1.8237994009083005</v>
      </c>
      <c r="F664" s="45">
        <f>IF(OR($A664="",$B664="",$C664=""),"",B664*'MPTO_working_3-way'!$I663)</f>
        <v>4.0494529071014806</v>
      </c>
      <c r="G664" s="46">
        <f>IF(OR($A664="",$B664="",$C664=""),"",C664*'MPTO_working_3-way'!$I663)</f>
        <v>4.8840729719239233</v>
      </c>
      <c r="H664" s="44">
        <f>IF(OR($A664="",$B664="",$C664=""),"",'MPTO_working_3-way'!E663)</f>
        <v>1.802321268157046</v>
      </c>
      <c r="I664" s="45">
        <f>IF(OR($A664="",$B664="",$C664=""),"",'MPTO_working_3-way'!F663)</f>
        <v>4.0929724874369056</v>
      </c>
      <c r="J664" s="46">
        <f>IF(OR($A664="",$B664="",$C664=""),"",'MPTO_working_3-way'!G663)</f>
        <v>4.9791188150838162</v>
      </c>
      <c r="K664" s="44">
        <f>IF(OR($A664="",$B664="",$C664=""),"",'OddsRatio_working_3-way'!H663)</f>
        <v>1.8101572310652447</v>
      </c>
      <c r="L664" s="45">
        <f>IF(OR($A664="",$B664="",$C664=""),"",'OddsRatio_working_3-way'!I663)</f>
        <v>4.0828060870404768</v>
      </c>
      <c r="M664" s="46">
        <f>IF(OR($A664="",$B664="",$C664=""),"",'OddsRatio_working_3-way'!J663)</f>
        <v>4.9350494080311895</v>
      </c>
      <c r="N664" s="47">
        <f t="shared" si="169"/>
        <v>54.830591538848708</v>
      </c>
      <c r="O664" s="48">
        <f t="shared" si="170"/>
        <v>24.694693899176134</v>
      </c>
      <c r="P664" s="48">
        <f t="shared" si="171"/>
        <v>20.474714561975148</v>
      </c>
      <c r="Q664" t="s">
        <v>290</v>
      </c>
      <c r="R664" t="s">
        <v>258</v>
      </c>
      <c r="S664" t="s">
        <v>521</v>
      </c>
      <c r="T664" s="50">
        <v>100</v>
      </c>
      <c r="U664" s="50">
        <f t="shared" si="172"/>
        <v>43.502824858757066</v>
      </c>
      <c r="V664" s="50">
        <f t="shared" si="173"/>
        <v>74.554707379134854</v>
      </c>
      <c r="W664" s="50">
        <f t="shared" si="174"/>
        <v>78.902953586497887</v>
      </c>
      <c r="X664" s="50">
        <f t="shared" si="175"/>
        <v>46.542339034367245</v>
      </c>
      <c r="Y664" s="50">
        <f t="shared" si="176"/>
        <v>77.594221554745047</v>
      </c>
      <c r="Z664" s="50">
        <f t="shared" si="177"/>
        <v>81.942467762108066</v>
      </c>
      <c r="AA664" s="50">
        <f t="shared" si="178"/>
        <v>-3.0395141756101793</v>
      </c>
      <c r="AB664" s="50">
        <f t="shared" si="179"/>
        <v>-3.0395141756101935</v>
      </c>
      <c r="AC664" s="50">
        <f t="shared" si="180"/>
        <v>-3.0395141756101793</v>
      </c>
      <c r="AF664">
        <v>1.88</v>
      </c>
      <c r="AG664">
        <v>2.0099999999999998</v>
      </c>
      <c r="AJ664" t="s">
        <v>312</v>
      </c>
    </row>
    <row r="665" spans="1:36" ht="15" x14ac:dyDescent="0.25">
      <c r="A665">
        <v>1.1599999999999999</v>
      </c>
      <c r="B665">
        <v>8.41</v>
      </c>
      <c r="C665">
        <v>17.649999999999999</v>
      </c>
      <c r="D665" s="43">
        <f t="shared" si="181"/>
        <v>3.7632253522550174E-2</v>
      </c>
      <c r="E665" s="44">
        <f>IF(OR($A665="",$B665="",$C665=""),"",A665*'MPTO_working_3-way'!$I664)</f>
        <v>1.2036534140861581</v>
      </c>
      <c r="F665" s="45">
        <f>IF(OR($A665="",$B665="",$C665=""),"",B665*'MPTO_working_3-way'!$I664)</f>
        <v>8.726487252124647</v>
      </c>
      <c r="G665" s="46">
        <f>IF(OR($A665="",$B665="",$C665=""),"",C665*'MPTO_working_3-way'!$I664)</f>
        <v>18.314209274673008</v>
      </c>
      <c r="H665" s="44">
        <f>IF(OR($A665="",$B665="",$C665=""),"",'MPTO_working_3-way'!E664)</f>
        <v>1.177128560156383</v>
      </c>
      <c r="I665" s="45">
        <f>IF(OR($A665="",$B665="",$C665=""),"",'MPTO_working_3-way'!F664)</f>
        <v>9.401855839878392</v>
      </c>
      <c r="J665" s="46">
        <f>IF(OR($A665="",$B665="",$C665=""),"",'MPTO_working_3-way'!G664)</f>
        <v>22.668982895540644</v>
      </c>
      <c r="K665" s="44">
        <f>IF(OR($A665="",$B665="",$C665=""),"",'OddsRatio_working_3-way'!H664)</f>
        <v>1.1834968957147856</v>
      </c>
      <c r="L665" s="45">
        <f>IF(OR($A665="",$B665="",$C665=""),"",'OddsRatio_working_3-way'!I664)</f>
        <v>9.4981999827910073</v>
      </c>
      <c r="M665" s="46">
        <f>IF(OR($A665="",$B665="",$C665=""),"",'OddsRatio_working_3-way'!J664)</f>
        <v>20.095145710319873</v>
      </c>
      <c r="N665" s="47">
        <f t="shared" si="169"/>
        <v>83.080394098264861</v>
      </c>
      <c r="O665" s="48">
        <f t="shared" si="170"/>
        <v>11.459364703208944</v>
      </c>
      <c r="P665" s="48">
        <f t="shared" si="171"/>
        <v>5.4602411985261901</v>
      </c>
      <c r="Q665" t="s">
        <v>262</v>
      </c>
      <c r="R665" t="s">
        <v>261</v>
      </c>
      <c r="S665" t="s">
        <v>521</v>
      </c>
      <c r="T665" s="50">
        <v>100</v>
      </c>
      <c r="U665" s="50">
        <f t="shared" si="172"/>
        <v>13.793103448275851</v>
      </c>
      <c r="V665" s="50">
        <f t="shared" si="173"/>
        <v>88.109393579072531</v>
      </c>
      <c r="W665" s="50">
        <f t="shared" si="174"/>
        <v>94.334277620396605</v>
      </c>
      <c r="X665" s="50">
        <f t="shared" si="175"/>
        <v>17.556328800530867</v>
      </c>
      <c r="Y665" s="50">
        <f t="shared" si="176"/>
        <v>91.872618931327537</v>
      </c>
      <c r="Z665" s="50">
        <f t="shared" si="177"/>
        <v>98.097502972651611</v>
      </c>
      <c r="AA665" s="50">
        <f t="shared" si="178"/>
        <v>-3.7632253522550165</v>
      </c>
      <c r="AB665" s="50">
        <f t="shared" si="179"/>
        <v>-3.7632253522550059</v>
      </c>
      <c r="AC665" s="50">
        <f t="shared" si="180"/>
        <v>-3.7632253522550059</v>
      </c>
      <c r="AF665">
        <v>1.34</v>
      </c>
      <c r="AG665">
        <v>3.36</v>
      </c>
      <c r="AJ665" t="s">
        <v>312</v>
      </c>
    </row>
    <row r="666" spans="1:36" ht="15" x14ac:dyDescent="0.25">
      <c r="A666">
        <v>2.35</v>
      </c>
      <c r="B666">
        <v>3.55</v>
      </c>
      <c r="C666">
        <v>3.12</v>
      </c>
      <c r="D666" s="43">
        <f t="shared" si="181"/>
        <v>2.7734876251507945E-2</v>
      </c>
      <c r="E666" s="44">
        <f>IF(OR($A666="",$B666="",$C666=""),"",A666*'MPTO_working_3-way'!$I665)</f>
        <v>2.4151769591910437</v>
      </c>
      <c r="F666" s="45">
        <f>IF(OR($A666="",$B666="",$C666=""),"",B666*'MPTO_working_3-way'!$I665)</f>
        <v>3.648458810692853</v>
      </c>
      <c r="G666" s="46">
        <f>IF(OR($A666="",$B666="",$C666=""),"",C666*'MPTO_working_3-way'!$I665)</f>
        <v>3.2065328139047047</v>
      </c>
      <c r="H666" s="44">
        <f>IF(OR($A666="",$B666="",$C666=""),"",'MPTO_working_3-way'!E665)</f>
        <v>2.4021891275791316</v>
      </c>
      <c r="I666" s="45">
        <f>IF(OR($A666="",$B666="",$C666=""),"",'MPTO_working_3-way'!F665)</f>
        <v>3.6704631453269463</v>
      </c>
      <c r="J666" s="46">
        <f>IF(OR($A666="",$B666="",$C666=""),"",'MPTO_working_3-way'!G665)</f>
        <v>3.2126670396945554</v>
      </c>
      <c r="K666" s="44">
        <f>IF(OR($A666="",$B666="",$C666=""),"",'OddsRatio_working_3-way'!H665)</f>
        <v>2.4079166562944514</v>
      </c>
      <c r="L666" s="45">
        <f>IF(OR($A666="",$B666="",$C666=""),"",'OddsRatio_working_3-way'!I665)</f>
        <v>3.6593981285561856</v>
      </c>
      <c r="M666" s="46">
        <f>IF(OR($A666="",$B666="",$C666=""),"",'OddsRatio_working_3-way'!J665)</f>
        <v>3.2109506009957309</v>
      </c>
      <c r="N666" s="47">
        <f t="shared" si="169"/>
        <v>41.404833554512997</v>
      </c>
      <c r="O666" s="48">
        <f t="shared" si="170"/>
        <v>27.408833479748047</v>
      </c>
      <c r="P666" s="48">
        <f t="shared" si="171"/>
        <v>31.186332965738963</v>
      </c>
      <c r="Q666" t="s">
        <v>295</v>
      </c>
      <c r="R666" t="s">
        <v>294</v>
      </c>
      <c r="S666" t="s">
        <v>521</v>
      </c>
      <c r="T666" s="50">
        <v>100</v>
      </c>
      <c r="U666" s="50">
        <f t="shared" si="172"/>
        <v>57.446808510638299</v>
      </c>
      <c r="V666" s="50">
        <f t="shared" si="173"/>
        <v>71.83098591549296</v>
      </c>
      <c r="W666" s="50">
        <f t="shared" si="174"/>
        <v>67.948717948717942</v>
      </c>
      <c r="X666" s="50">
        <f t="shared" si="175"/>
        <v>60.220296135789098</v>
      </c>
      <c r="Y666" s="50">
        <f t="shared" si="176"/>
        <v>74.604473540643738</v>
      </c>
      <c r="Z666" s="50">
        <f t="shared" si="177"/>
        <v>70.722205573868749</v>
      </c>
      <c r="AA666" s="50">
        <f t="shared" si="178"/>
        <v>-2.7734876251507998</v>
      </c>
      <c r="AB666" s="50">
        <f t="shared" si="179"/>
        <v>-2.7734876251507785</v>
      </c>
      <c r="AC666" s="50">
        <f t="shared" si="180"/>
        <v>-2.7734876251508069</v>
      </c>
      <c r="AF666">
        <v>1.8</v>
      </c>
      <c r="AG666">
        <v>2.09</v>
      </c>
      <c r="AJ666" t="s">
        <v>312</v>
      </c>
    </row>
    <row r="667" spans="1:36" ht="15" x14ac:dyDescent="0.25">
      <c r="A667">
        <v>2.0099999999999998</v>
      </c>
      <c r="B667">
        <v>3.58</v>
      </c>
      <c r="C667">
        <v>3.97</v>
      </c>
      <c r="D667" s="43">
        <f t="shared" si="181"/>
        <v>2.8731215515235942E-2</v>
      </c>
      <c r="E667" s="44">
        <f>IF(OR($A667="",$B667="",$C667=""),"",A667*'MPTO_working_3-way'!$I666)</f>
        <v>2.0677497431856242</v>
      </c>
      <c r="F667" s="45">
        <f>IF(OR($A667="",$B667="",$C667=""),"",B667*'MPTO_working_3-way'!$I666)</f>
        <v>3.6828577515445446</v>
      </c>
      <c r="G667" s="46">
        <f>IF(OR($A667="",$B667="",$C667=""),"",C667*'MPTO_working_3-way'!$I666)</f>
        <v>4.0840629255954868</v>
      </c>
      <c r="H667" s="44">
        <f>IF(OR($A667="",$B667="",$C667=""),"",'MPTO_working_3-way'!E666)</f>
        <v>2.0494517711517792</v>
      </c>
      <c r="I667" s="45">
        <f>IF(OR($A667="",$B667="",$C667=""),"",'MPTO_working_3-way'!F666)</f>
        <v>3.7071013705750153</v>
      </c>
      <c r="J667" s="46">
        <f>IF(OR($A667="",$B667="",$C667=""),"",'MPTO_working_3-way'!G666)</f>
        <v>4.1269091088749814</v>
      </c>
      <c r="K667" s="44">
        <f>IF(OR($A667="",$B667="",$C667=""),"",'OddsRatio_working_3-way'!H666)</f>
        <v>2.0567085721350167</v>
      </c>
      <c r="L667" s="45">
        <f>IF(OR($A667="",$B667="",$C667=""),"",'OddsRatio_working_3-way'!I666)</f>
        <v>3.6993149664439064</v>
      </c>
      <c r="M667" s="46">
        <f>IF(OR($A667="",$B667="",$C667=""),"",'OddsRatio_working_3-way'!J666)</f>
        <v>4.1073509497435658</v>
      </c>
      <c r="N667" s="47">
        <f t="shared" si="169"/>
        <v>48.361751865551014</v>
      </c>
      <c r="O667" s="48">
        <f t="shared" si="170"/>
        <v>27.152827164736742</v>
      </c>
      <c r="P667" s="48">
        <f t="shared" si="171"/>
        <v>24.485420969712226</v>
      </c>
      <c r="Q667" t="s">
        <v>299</v>
      </c>
      <c r="R667" t="s">
        <v>266</v>
      </c>
      <c r="S667" t="s">
        <v>521</v>
      </c>
      <c r="T667" s="50">
        <v>100</v>
      </c>
      <c r="U667" s="50">
        <f t="shared" si="172"/>
        <v>50.248756218905463</v>
      </c>
      <c r="V667" s="50">
        <f t="shared" si="173"/>
        <v>72.067039106145245</v>
      </c>
      <c r="W667" s="50">
        <f t="shared" si="174"/>
        <v>74.811083123425689</v>
      </c>
      <c r="X667" s="50">
        <f t="shared" si="175"/>
        <v>53.121877770429052</v>
      </c>
      <c r="Y667" s="50">
        <f t="shared" si="176"/>
        <v>74.940160657668841</v>
      </c>
      <c r="Z667" s="50">
        <f t="shared" si="177"/>
        <v>77.684204674949271</v>
      </c>
      <c r="AA667" s="50">
        <f t="shared" si="178"/>
        <v>-2.8731215515235888</v>
      </c>
      <c r="AB667" s="50">
        <f t="shared" si="179"/>
        <v>-2.8731215515235959</v>
      </c>
      <c r="AC667" s="50">
        <f t="shared" si="180"/>
        <v>-2.8731215515235817</v>
      </c>
      <c r="AF667">
        <v>2.19</v>
      </c>
      <c r="AG667">
        <v>1.73</v>
      </c>
      <c r="AJ667" t="s">
        <v>314</v>
      </c>
    </row>
    <row r="668" spans="1:36" ht="15" x14ac:dyDescent="0.25">
      <c r="A668">
        <v>1.1299999999999999</v>
      </c>
      <c r="B668">
        <v>9.77</v>
      </c>
      <c r="C668">
        <v>22.99</v>
      </c>
      <c r="D668" s="43">
        <f t="shared" si="181"/>
        <v>3.0807070239051493E-2</v>
      </c>
      <c r="E668" s="44">
        <f>IF(OR($A668="",$B668="",$C668=""),"",A668*'MPTO_working_3-way'!$I667)</f>
        <v>1.1648119893701281</v>
      </c>
      <c r="F668" s="45">
        <f>IF(OR($A668="",$B668="",$C668=""),"",B668*'MPTO_working_3-way'!$I667)</f>
        <v>10.070985076235532</v>
      </c>
      <c r="G668" s="46">
        <f>IF(OR($A668="",$B668="",$C668=""),"",C668*'MPTO_working_3-way'!$I667)</f>
        <v>23.698254544795791</v>
      </c>
      <c r="H668" s="44">
        <f>IF(OR($A668="",$B668="",$C668=""),"",'MPTO_working_3-way'!E667)</f>
        <v>1.1432664599503382</v>
      </c>
      <c r="I668" s="45">
        <f>IF(OR($A668="",$B668="",$C668=""),"",'MPTO_working_3-way'!F667)</f>
        <v>10.859517575071317</v>
      </c>
      <c r="J668" s="46">
        <f>IF(OR($A668="",$B668="",$C668=""),"",'MPTO_working_3-way'!G667)</f>
        <v>30.094965321466912</v>
      </c>
      <c r="K668" s="44">
        <f>IF(OR($A668="",$B668="",$C668=""),"",'OddsRatio_working_3-way'!H667)</f>
        <v>1.1483380800269873</v>
      </c>
      <c r="L668" s="45">
        <f>IF(OR($A668="",$B668="",$C668=""),"",'OddsRatio_working_3-way'!I667)</f>
        <v>11.007115091051407</v>
      </c>
      <c r="M668" s="46">
        <f>IF(OR($A668="",$B668="",$C668=""),"",'OddsRatio_working_3-way'!J667)</f>
        <v>26.091956767642014</v>
      </c>
      <c r="N668" s="47">
        <f t="shared" si="169"/>
        <v>85.850764683556349</v>
      </c>
      <c r="O668" s="48">
        <f t="shared" si="170"/>
        <v>9.92951526022709</v>
      </c>
      <c r="P668" s="48">
        <f t="shared" si="171"/>
        <v>4.2197200562165582</v>
      </c>
      <c r="Q668" t="s">
        <v>265</v>
      </c>
      <c r="R668" t="s">
        <v>267</v>
      </c>
      <c r="S668" t="s">
        <v>521</v>
      </c>
      <c r="T668" s="50">
        <v>100</v>
      </c>
      <c r="U668" s="50">
        <f t="shared" si="172"/>
        <v>11.504424778761051</v>
      </c>
      <c r="V668" s="50">
        <f t="shared" si="173"/>
        <v>89.764585465711363</v>
      </c>
      <c r="W668" s="50">
        <f t="shared" si="174"/>
        <v>95.650282731622454</v>
      </c>
      <c r="X668" s="50">
        <f t="shared" si="175"/>
        <v>14.585131802666195</v>
      </c>
      <c r="Y668" s="50">
        <f t="shared" si="176"/>
        <v>92.845292489616497</v>
      </c>
      <c r="Z668" s="50">
        <f t="shared" si="177"/>
        <v>98.730989755527588</v>
      </c>
      <c r="AA668" s="50">
        <f t="shared" si="178"/>
        <v>-3.0807070239051448</v>
      </c>
      <c r="AB668" s="50">
        <f t="shared" si="179"/>
        <v>-3.0807070239051342</v>
      </c>
      <c r="AC668" s="50">
        <f t="shared" si="180"/>
        <v>-3.0807070239051342</v>
      </c>
      <c r="AF668">
        <v>1.37</v>
      </c>
      <c r="AG668">
        <v>3.21</v>
      </c>
      <c r="AJ668" t="s">
        <v>314</v>
      </c>
    </row>
    <row r="669" spans="1:36" ht="15" x14ac:dyDescent="0.25">
      <c r="A669">
        <v>1.86</v>
      </c>
      <c r="B669">
        <v>3.83</v>
      </c>
      <c r="C669">
        <v>4.1100000000000003</v>
      </c>
      <c r="D669" s="43">
        <f t="shared" si="181"/>
        <v>4.2040016779365752E-2</v>
      </c>
      <c r="E669" s="44">
        <f>IF(OR($A669="",$B669="",$C669=""),"",A669*'MPTO_working_3-way'!$I668)</f>
        <v>1.9381944312096204</v>
      </c>
      <c r="F669" s="45">
        <f>IF(OR($A669="",$B669="",$C669=""),"",B669*'MPTO_working_3-way'!$I668)</f>
        <v>3.9910132642649709</v>
      </c>
      <c r="G669" s="46">
        <f>IF(OR($A669="",$B669="",$C669=""),"",C669*'MPTO_working_3-way'!$I668)</f>
        <v>4.282784468963194</v>
      </c>
      <c r="H669" s="44">
        <f>IF(OR($A669="",$B669="",$C669=""),"",'MPTO_working_3-way'!E668)</f>
        <v>1.909778001521883</v>
      </c>
      <c r="I669" s="45">
        <f>IF(OR($A669="",$B669="",$C669=""),"",'MPTO_working_3-way'!F668)</f>
        <v>4.0472186274675135</v>
      </c>
      <c r="J669" s="46">
        <f>IF(OR($A669="",$B669="",$C669=""),"",'MPTO_working_3-way'!G668)</f>
        <v>4.3611814750742752</v>
      </c>
      <c r="K669" s="44">
        <f>IF(OR($A669="",$B669="",$C669=""),"",'OddsRatio_working_3-way'!H668)</f>
        <v>1.9203569767580284</v>
      </c>
      <c r="L669" s="45">
        <f>IF(OR($A669="",$B669="",$C669=""),"",'OddsRatio_working_3-way'!I668)</f>
        <v>4.0286165630525828</v>
      </c>
      <c r="M669" s="46">
        <f>IF(OR($A669="",$B669="",$C669=""),"",'OddsRatio_working_3-way'!J668)</f>
        <v>4.3282676717644986</v>
      </c>
      <c r="N669" s="47">
        <f t="shared" si="169"/>
        <v>51.594410957826533</v>
      </c>
      <c r="O669" s="48">
        <f t="shared" si="170"/>
        <v>25.056293572208187</v>
      </c>
      <c r="P669" s="48">
        <f t="shared" si="171"/>
        <v>23.349295469965288</v>
      </c>
      <c r="Q669" t="s">
        <v>451</v>
      </c>
      <c r="R669" t="s">
        <v>487</v>
      </c>
      <c r="S669" t="s">
        <v>521</v>
      </c>
      <c r="T669" s="50">
        <v>100</v>
      </c>
      <c r="U669" s="50">
        <f t="shared" si="172"/>
        <v>46.236559139784944</v>
      </c>
      <c r="V669" s="50">
        <f t="shared" si="173"/>
        <v>73.890339425587456</v>
      </c>
      <c r="W669" s="50">
        <f t="shared" si="174"/>
        <v>75.669099756691011</v>
      </c>
      <c r="X669" s="50">
        <f t="shared" si="175"/>
        <v>50.440560817721526</v>
      </c>
      <c r="Y669" s="50">
        <f t="shared" si="176"/>
        <v>78.094341103524044</v>
      </c>
      <c r="Z669" s="50">
        <f t="shared" si="177"/>
        <v>79.873101434627586</v>
      </c>
      <c r="AA669" s="50">
        <f t="shared" si="178"/>
        <v>-4.2040016779365814</v>
      </c>
      <c r="AB669" s="50">
        <f t="shared" si="179"/>
        <v>-4.2040016779365885</v>
      </c>
      <c r="AC669" s="50">
        <f t="shared" si="180"/>
        <v>-4.2040016779365743</v>
      </c>
      <c r="AF669">
        <v>1.83</v>
      </c>
      <c r="AG669">
        <v>2.04</v>
      </c>
      <c r="AJ669" t="s">
        <v>500</v>
      </c>
    </row>
    <row r="670" spans="1:36" ht="15" x14ac:dyDescent="0.25">
      <c r="A670">
        <v>1.3</v>
      </c>
      <c r="B670">
        <v>5.63</v>
      </c>
      <c r="C670">
        <v>9.64</v>
      </c>
      <c r="D670" s="43">
        <f t="shared" si="181"/>
        <v>5.0585102492858081E-2</v>
      </c>
      <c r="E670" s="44">
        <f>IF(OR($A670="",$B670="",$C670=""),"",A670*'MPTO_working_3-way'!$I669)</f>
        <v>1.3657606332407155</v>
      </c>
      <c r="F670" s="45">
        <f>IF(OR($A670="",$B670="",$C670=""),"",B670*'MPTO_working_3-way'!$I669)</f>
        <v>5.9147941270347912</v>
      </c>
      <c r="G670" s="46">
        <f>IF(OR($A670="",$B670="",$C670=""),"",C670*'MPTO_working_3-way'!$I669)</f>
        <v>10.127640388031152</v>
      </c>
      <c r="H670" s="44">
        <f>IF(OR($A670="",$B670="",$C670=""),"",'MPTO_working_3-way'!E669)</f>
        <v>1.3291349179557046</v>
      </c>
      <c r="I670" s="45">
        <f>IF(OR($A670="",$B670="",$C670=""),"",'MPTO_working_3-way'!F669)</f>
        <v>6.2205227854618812</v>
      </c>
      <c r="J670" s="46">
        <f>IF(OR($A670="",$B670="",$C670=""),"",'MPTO_working_3-way'!G669)</f>
        <v>11.511090952993156</v>
      </c>
      <c r="K670" s="44">
        <f>IF(OR($A670="",$B670="",$C670=""),"",'OddsRatio_working_3-way'!H669)</f>
        <v>1.3391660851632112</v>
      </c>
      <c r="L670" s="45">
        <f>IF(OR($A670="",$B670="",$C670=""),"",'OddsRatio_working_3-way'!I669)</f>
        <v>6.2344632476855573</v>
      </c>
      <c r="M670" s="46">
        <f>IF(OR($A670="",$B670="",$C670=""),"",'OddsRatio_working_3-way'!J669)</f>
        <v>10.767983252700482</v>
      </c>
      <c r="N670" s="47">
        <f t="shared" si="169"/>
        <v>73.219272518286871</v>
      </c>
      <c r="O670" s="48">
        <f t="shared" si="170"/>
        <v>16.906759196052032</v>
      </c>
      <c r="P670" s="48">
        <f t="shared" si="171"/>
        <v>9.8739682856610926</v>
      </c>
      <c r="Q670" t="s">
        <v>485</v>
      </c>
      <c r="R670" t="s">
        <v>490</v>
      </c>
      <c r="S670" t="s">
        <v>521</v>
      </c>
      <c r="T670" s="50">
        <v>100</v>
      </c>
      <c r="U670" s="50">
        <f t="shared" si="172"/>
        <v>23.076923076923073</v>
      </c>
      <c r="V670" s="50">
        <f t="shared" si="173"/>
        <v>82.238010657193612</v>
      </c>
      <c r="W670" s="50">
        <f t="shared" si="174"/>
        <v>89.626556016597505</v>
      </c>
      <c r="X670" s="50">
        <f t="shared" si="175"/>
        <v>28.135433326208879</v>
      </c>
      <c r="Y670" s="50">
        <f t="shared" si="176"/>
        <v>87.296520906479401</v>
      </c>
      <c r="Z670" s="50">
        <f t="shared" si="177"/>
        <v>94.685066265883307</v>
      </c>
      <c r="AA670" s="50">
        <f t="shared" si="178"/>
        <v>-5.0585102492858063</v>
      </c>
      <c r="AB670" s="50">
        <f t="shared" si="179"/>
        <v>-5.0585102492857885</v>
      </c>
      <c r="AC670" s="50">
        <f t="shared" si="180"/>
        <v>-5.0585102492858027</v>
      </c>
      <c r="AF670">
        <v>1.56</v>
      </c>
      <c r="AG670">
        <v>2.4500000000000002</v>
      </c>
      <c r="AJ670" t="s">
        <v>500</v>
      </c>
    </row>
    <row r="671" spans="1:36" s="50" customFormat="1" ht="15" x14ac:dyDescent="0.25">
      <c r="A671">
        <v>1.61</v>
      </c>
      <c r="B671">
        <v>4.1100000000000003</v>
      </c>
      <c r="C671">
        <v>5.6</v>
      </c>
      <c r="D671" s="43">
        <f t="shared" si="181"/>
        <v>4.2998443426878863E-2</v>
      </c>
      <c r="E671" s="44">
        <f>IF(OR($A671="",$B671="",$C671=""),"",A671*'MPTO_working_3-way'!$I670)</f>
        <v>1.6792274939172751</v>
      </c>
      <c r="F671" s="45">
        <f>IF(OR($A671="",$B671="",$C671=""),"",B671*'MPTO_working_3-way'!$I670)</f>
        <v>4.2867236024844724</v>
      </c>
      <c r="G671" s="46">
        <f>IF(OR($A671="",$B671="",$C671=""),"",C671*'MPTO_working_3-way'!$I670)</f>
        <v>5.8407912831905211</v>
      </c>
      <c r="H671" s="44">
        <f>IF(OR($A671="",$B671="",$C671=""),"",'MPTO_working_3-way'!E670)</f>
        <v>1.6480296542892663</v>
      </c>
      <c r="I671" s="45">
        <f>IF(OR($A671="",$B671="",$C671=""),"",'MPTO_working_3-way'!F670)</f>
        <v>4.3672663473014381</v>
      </c>
      <c r="J671" s="46">
        <f>IF(OR($A671="",$B671="",$C671=""),"",'MPTO_working_3-way'!G670)</f>
        <v>6.0887021332065565</v>
      </c>
      <c r="K671" s="44">
        <f>IF(OR($A671="",$B671="",$C671=""),"",'OddsRatio_working_3-way'!H670)</f>
        <v>1.6585945775744217</v>
      </c>
      <c r="L671" s="45">
        <f>IF(OR($A671="",$B671="",$C671=""),"",'OddsRatio_working_3-way'!I670)</f>
        <v>4.357752682387626</v>
      </c>
      <c r="M671" s="46">
        <f>IF(OR($A671="",$B671="",$C671=""),"",'OddsRatio_working_3-way'!J670)</f>
        <v>5.9664509128562955</v>
      </c>
      <c r="N671" s="47">
        <f t="shared" si="169"/>
        <v>59.551192653903961</v>
      </c>
      <c r="O671" s="48">
        <f t="shared" si="170"/>
        <v>23.327839458098634</v>
      </c>
      <c r="P671" s="48">
        <f t="shared" si="171"/>
        <v>17.120967887997391</v>
      </c>
      <c r="Q671" t="s">
        <v>491</v>
      </c>
      <c r="R671" t="s">
        <v>484</v>
      </c>
      <c r="S671" t="s">
        <v>521</v>
      </c>
      <c r="T671" s="50">
        <v>100</v>
      </c>
      <c r="U671" s="50">
        <f t="shared" si="172"/>
        <v>37.888198757763973</v>
      </c>
      <c r="V671" s="50">
        <f t="shared" si="173"/>
        <v>75.669099756691011</v>
      </c>
      <c r="W671" s="50">
        <f t="shared" si="174"/>
        <v>82.142857142857139</v>
      </c>
      <c r="X671" s="50">
        <f t="shared" si="175"/>
        <v>42.188043100451857</v>
      </c>
      <c r="Y671" s="50">
        <f t="shared" si="176"/>
        <v>79.968944099378874</v>
      </c>
      <c r="Z671" s="50">
        <f t="shared" si="177"/>
        <v>86.44270148554503</v>
      </c>
      <c r="AA671" s="50">
        <f t="shared" si="178"/>
        <v>-4.2998443426878836</v>
      </c>
      <c r="AB671" s="50">
        <f t="shared" si="179"/>
        <v>-4.2998443426878623</v>
      </c>
      <c r="AC671" s="50">
        <f t="shared" si="180"/>
        <v>-4.2998443426878907</v>
      </c>
      <c r="AD671" s="51"/>
      <c r="AE671" s="51"/>
      <c r="AF671">
        <v>1.77</v>
      </c>
      <c r="AG671">
        <v>2.09</v>
      </c>
      <c r="AH671" s="51"/>
      <c r="AI671" s="51"/>
      <c r="AJ671" t="s">
        <v>500</v>
      </c>
    </row>
    <row r="672" spans="1:36" ht="15" x14ac:dyDescent="0.25">
      <c r="A672">
        <v>2.33</v>
      </c>
      <c r="B672">
        <v>3.54</v>
      </c>
      <c r="C672">
        <v>3.06</v>
      </c>
      <c r="D672" s="43">
        <f t="shared" si="181"/>
        <v>3.8467810683352921E-2</v>
      </c>
      <c r="E672" s="44">
        <f>IF(OR($A672="",$B672="",$C672=""),"",A672*'MPTO_working_3-way'!$I671)</f>
        <v>2.4196299988922125</v>
      </c>
      <c r="F672" s="45">
        <f>IF(OR($A672="",$B672="",$C672=""),"",B672*'MPTO_working_3-way'!$I671)</f>
        <v>3.6761760498190692</v>
      </c>
      <c r="G672" s="46">
        <f>IF(OR($A672="",$B672="",$C672=""),"",C672*'MPTO_working_3-way'!$I671)</f>
        <v>3.1777115006910601</v>
      </c>
      <c r="H672" s="44">
        <f>IF(OR($A672="",$B672="",$C672=""),"",'MPTO_working_3-way'!E671)</f>
        <v>2.4017564767845201</v>
      </c>
      <c r="I672" s="45">
        <f>IF(OR($A672="",$B672="",$C672=""),"",'MPTO_working_3-way'!F671)</f>
        <v>3.7083285092748284</v>
      </c>
      <c r="J672" s="46">
        <f>IF(OR($A672="",$B672="",$C672=""),"",'MPTO_working_3-way'!G671)</f>
        <v>3.1849691667579441</v>
      </c>
      <c r="K672" s="44">
        <f>IF(OR($A672="",$B672="",$C672=""),"",'OddsRatio_working_3-way'!H671)</f>
        <v>2.4096034407464573</v>
      </c>
      <c r="L672" s="45">
        <f>IF(OR($A672="",$B672="",$C672=""),"",'OddsRatio_working_3-way'!I671)</f>
        <v>3.6920246161624077</v>
      </c>
      <c r="M672" s="46">
        <f>IF(OR($A672="",$B672="",$C672=""),"",'OddsRatio_working_3-way'!J671)</f>
        <v>3.1832955548403779</v>
      </c>
      <c r="N672" s="47">
        <f t="shared" si="169"/>
        <v>41.328632909074251</v>
      </c>
      <c r="O672" s="48">
        <f t="shared" si="170"/>
        <v>27.202179287611024</v>
      </c>
      <c r="P672" s="48">
        <f t="shared" si="171"/>
        <v>31.469187803314714</v>
      </c>
      <c r="Q672" t="s">
        <v>488</v>
      </c>
      <c r="R672" t="s">
        <v>450</v>
      </c>
      <c r="S672" t="s">
        <v>521</v>
      </c>
      <c r="T672" s="50">
        <v>100</v>
      </c>
      <c r="U672" s="50">
        <f t="shared" si="172"/>
        <v>57.081545064377686</v>
      </c>
      <c r="V672" s="50">
        <f t="shared" si="173"/>
        <v>71.751412429378533</v>
      </c>
      <c r="W672" s="50">
        <f t="shared" si="174"/>
        <v>67.320261437908499</v>
      </c>
      <c r="X672" s="50">
        <f t="shared" si="175"/>
        <v>60.928326132712975</v>
      </c>
      <c r="Y672" s="50">
        <f t="shared" si="176"/>
        <v>75.598193497713822</v>
      </c>
      <c r="Z672" s="50">
        <f t="shared" si="177"/>
        <v>71.167042506243789</v>
      </c>
      <c r="AA672" s="50">
        <f t="shared" si="178"/>
        <v>-3.8467810683352894</v>
      </c>
      <c r="AB672" s="50">
        <f t="shared" si="179"/>
        <v>-3.8467810683352894</v>
      </c>
      <c r="AC672" s="50">
        <f t="shared" si="180"/>
        <v>-3.8467810683352894</v>
      </c>
      <c r="AF672">
        <v>1.97</v>
      </c>
      <c r="AG672">
        <v>1.88</v>
      </c>
      <c r="AJ672" t="s">
        <v>500</v>
      </c>
    </row>
    <row r="673" spans="1:36" ht="15" x14ac:dyDescent="0.25">
      <c r="A673">
        <v>4.59</v>
      </c>
      <c r="B673">
        <v>3.64</v>
      </c>
      <c r="C673">
        <v>1.88</v>
      </c>
      <c r="D673" s="43">
        <f t="shared" si="181"/>
        <v>2.4505092089572633E-2</v>
      </c>
      <c r="E673" s="44">
        <f>IF(OR($A673="",$B673="",$C673=""),"",A673*'MPTO_working_3-way'!$I672)</f>
        <v>4.7024783726911386</v>
      </c>
      <c r="F673" s="45">
        <f>IF(OR($A673="",$B673="",$C673=""),"",B673*'MPTO_working_3-way'!$I672)</f>
        <v>3.7291985352060446</v>
      </c>
      <c r="G673" s="46">
        <f>IF(OR($A673="",$B673="",$C673=""),"",C673*'MPTO_working_3-way'!$I672)</f>
        <v>1.9260695731283966</v>
      </c>
      <c r="H673" s="44">
        <f>IF(OR($A673="",$B673="",$C673=""),"",'MPTO_working_3-way'!E672)</f>
        <v>4.7687954506624726</v>
      </c>
      <c r="I673" s="45">
        <f>IF(OR($A673="",$B673="",$C673=""),"",'MPTO_working_3-way'!F672)</f>
        <v>3.7515440788652294</v>
      </c>
      <c r="J673" s="46">
        <f>IF(OR($A673="",$B673="",$C673=""),"",'MPTO_working_3-way'!G672)</f>
        <v>1.9093205272180738</v>
      </c>
      <c r="K673" s="44">
        <f>IF(OR($A673="",$B673="",$C673=""),"",'OddsRatio_working_3-way'!H672)</f>
        <v>4.7358850217450836</v>
      </c>
      <c r="L673" s="45">
        <f>IF(OR($A673="",$B673="",$C673=""),"",'OddsRatio_working_3-way'!I672)</f>
        <v>3.747280350252653</v>
      </c>
      <c r="M673" s="46">
        <f>IF(OR($A673="",$B673="",$C673=""),"",'OddsRatio_working_3-way'!J672)</f>
        <v>1.9157601167508842</v>
      </c>
      <c r="N673" s="47">
        <f t="shared" si="169"/>
        <v>21.265382224984464</v>
      </c>
      <c r="O673" s="48">
        <f t="shared" si="170"/>
        <v>26.815413300186453</v>
      </c>
      <c r="P673" s="48">
        <f t="shared" si="171"/>
        <v>51.919204474829087</v>
      </c>
      <c r="Q673" t="s">
        <v>120</v>
      </c>
      <c r="R673" t="s">
        <v>113</v>
      </c>
      <c r="S673" t="s">
        <v>521</v>
      </c>
      <c r="T673" s="50">
        <v>100</v>
      </c>
      <c r="U673" s="50">
        <f t="shared" si="172"/>
        <v>78.213507625272342</v>
      </c>
      <c r="V673" s="50">
        <f t="shared" si="173"/>
        <v>72.527472527472526</v>
      </c>
      <c r="W673" s="50">
        <f t="shared" si="174"/>
        <v>46.808510638297875</v>
      </c>
      <c r="X673" s="50">
        <f t="shared" si="175"/>
        <v>80.664016834229585</v>
      </c>
      <c r="Y673" s="50">
        <f t="shared" si="176"/>
        <v>74.977981736429797</v>
      </c>
      <c r="Z673" s="50">
        <f t="shared" si="177"/>
        <v>49.259019847255139</v>
      </c>
      <c r="AA673" s="50">
        <f t="shared" si="178"/>
        <v>-2.4505092089572429</v>
      </c>
      <c r="AB673" s="50">
        <f t="shared" si="179"/>
        <v>-2.4505092089572713</v>
      </c>
      <c r="AC673" s="50">
        <f t="shared" si="180"/>
        <v>-2.4505092089572642</v>
      </c>
      <c r="AF673">
        <v>2.14</v>
      </c>
      <c r="AG673">
        <v>1.78</v>
      </c>
      <c r="AJ673" t="s">
        <v>315</v>
      </c>
    </row>
    <row r="674" spans="1:36" ht="15" x14ac:dyDescent="0.25">
      <c r="A674">
        <v>1.51</v>
      </c>
      <c r="B674">
        <v>4.08</v>
      </c>
      <c r="C674">
        <v>8.57</v>
      </c>
      <c r="D674" s="43">
        <f t="shared" si="181"/>
        <v>2.4035809197217484E-2</v>
      </c>
      <c r="E674" s="44">
        <f>IF(OR($A674="",$B674="",$C674=""),"",A674*'MPTO_working_3-way'!$I673)</f>
        <v>1.5462940718877984</v>
      </c>
      <c r="F674" s="45">
        <f>IF(OR($A674="",$B674="",$C674=""),"",B674*'MPTO_working_3-way'!$I673)</f>
        <v>4.1780661015246476</v>
      </c>
      <c r="G674" s="46">
        <f>IF(OR($A674="",$B674="",$C674=""),"",C674*'MPTO_working_3-way'!$I673)</f>
        <v>8.7759868848201545</v>
      </c>
      <c r="H674" s="44">
        <f>IF(OR($A674="",$B674="",$C674=""),"",'MPTO_working_3-way'!E673)</f>
        <v>1.5284917295709848</v>
      </c>
      <c r="I674" s="45">
        <f>IF(OR($A674="",$B674="",$C674=""),"",'MPTO_working_3-way'!F673)</f>
        <v>4.2178769152635676</v>
      </c>
      <c r="J674" s="46">
        <f>IF(OR($A674="",$B674="",$C674=""),"",'MPTO_working_3-way'!G673)</f>
        <v>9.2018179371878457</v>
      </c>
      <c r="K674" s="44">
        <f>IF(OR($A674="",$B674="",$C674=""),"",'OddsRatio_working_3-way'!H673)</f>
        <v>1.5346423068069555</v>
      </c>
      <c r="L674" s="45">
        <f>IF(OR($A674="",$B674="",$C674=""),"",'OddsRatio_working_3-way'!I673)</f>
        <v>4.2288202058145545</v>
      </c>
      <c r="M674" s="46">
        <f>IF(OR($A674="",$B674="",$C674=""),"",'OddsRatio_working_3-way'!J673)</f>
        <v>8.9357691422130454</v>
      </c>
      <c r="N674" s="47">
        <f t="shared" si="169"/>
        <v>64.670751714073802</v>
      </c>
      <c r="O674" s="48">
        <f t="shared" si="170"/>
        <v>23.934518403983198</v>
      </c>
      <c r="P674" s="48">
        <f t="shared" si="171"/>
        <v>11.394729881942991</v>
      </c>
      <c r="Q674" t="s">
        <v>155</v>
      </c>
      <c r="R674" t="s">
        <v>63</v>
      </c>
      <c r="S674" t="s">
        <v>521</v>
      </c>
      <c r="T674" s="50">
        <v>100</v>
      </c>
      <c r="U674" s="50">
        <f t="shared" si="172"/>
        <v>33.774834437086092</v>
      </c>
      <c r="V674" s="50">
        <f t="shared" si="173"/>
        <v>75.490196078431367</v>
      </c>
      <c r="W674" s="50">
        <f t="shared" si="174"/>
        <v>88.3313885647608</v>
      </c>
      <c r="X674" s="50">
        <f t="shared" si="175"/>
        <v>36.178415356807832</v>
      </c>
      <c r="Y674" s="50">
        <f t="shared" si="176"/>
        <v>77.893776998153115</v>
      </c>
      <c r="Z674" s="50">
        <f t="shared" si="177"/>
        <v>90.734969484482548</v>
      </c>
      <c r="AA674" s="50">
        <f t="shared" si="178"/>
        <v>-2.4035809197217404</v>
      </c>
      <c r="AB674" s="50">
        <f t="shared" si="179"/>
        <v>-2.4035809197217475</v>
      </c>
      <c r="AC674" s="50">
        <f t="shared" si="180"/>
        <v>-2.4035809197217475</v>
      </c>
      <c r="AF674">
        <v>2.3199999999999998</v>
      </c>
      <c r="AG674">
        <v>1.67</v>
      </c>
      <c r="AJ674" t="s">
        <v>315</v>
      </c>
    </row>
    <row r="675" spans="1:36" ht="15" x14ac:dyDescent="0.25">
      <c r="A675">
        <v>1.88</v>
      </c>
      <c r="B675">
        <v>3.86</v>
      </c>
      <c r="C675">
        <v>4.29</v>
      </c>
      <c r="D675" s="43">
        <f t="shared" si="181"/>
        <v>2.4082484230207868E-2</v>
      </c>
      <c r="E675" s="44">
        <f>IF(OR($A675="",$B675="",$C675=""),"",A675*'MPTO_working_3-way'!$I674)</f>
        <v>1.9252750703527908</v>
      </c>
      <c r="F675" s="45">
        <f>IF(OR($A675="",$B675="",$C675=""),"",B675*'MPTO_working_3-way'!$I674)</f>
        <v>3.9529583891286024</v>
      </c>
      <c r="G675" s="46">
        <f>IF(OR($A675="",$B675="",$C675=""),"",C675*'MPTO_working_3-way'!$I674)</f>
        <v>4.3933138573475921</v>
      </c>
      <c r="H675" s="44">
        <f>IF(OR($A675="",$B675="",$C675=""),"",'MPTO_working_3-way'!E674)</f>
        <v>1.9088071256343342</v>
      </c>
      <c r="I675" s="45">
        <f>IF(OR($A675="",$B675="",$C675=""),"",'MPTO_working_3-way'!F674)</f>
        <v>3.9834311131614135</v>
      </c>
      <c r="J675" s="46">
        <f>IF(OR($A675="",$B675="",$C675=""),"",'MPTO_working_3-way'!G674)</f>
        <v>4.443008101739089</v>
      </c>
      <c r="K675" s="44">
        <f>IF(OR($A675="",$B675="",$C675=""),"",'OddsRatio_working_3-way'!H674)</f>
        <v>1.9150677874220761</v>
      </c>
      <c r="L675" s="45">
        <f>IF(OR($A675="",$B675="",$C675=""),"",'OddsRatio_working_3-way'!I674)</f>
        <v>3.9739703091217473</v>
      </c>
      <c r="M675" s="46">
        <f>IF(OR($A675="",$B675="",$C675=""),"",'OddsRatio_working_3-way'!J674)</f>
        <v>4.4211057052484444</v>
      </c>
      <c r="N675" s="47">
        <f t="shared" si="169"/>
        <v>51.940629959788467</v>
      </c>
      <c r="O675" s="48">
        <f t="shared" si="170"/>
        <v>25.297508892332203</v>
      </c>
      <c r="P675" s="48">
        <f t="shared" si="171"/>
        <v>22.761861147879323</v>
      </c>
      <c r="Q675" t="s">
        <v>176</v>
      </c>
      <c r="R675" t="s">
        <v>110</v>
      </c>
      <c r="S675" t="s">
        <v>521</v>
      </c>
      <c r="T675" s="50">
        <v>100</v>
      </c>
      <c r="U675" s="50">
        <f t="shared" si="172"/>
        <v>46.808510638297875</v>
      </c>
      <c r="V675" s="50">
        <f t="shared" si="173"/>
        <v>74.093264248704671</v>
      </c>
      <c r="W675" s="50">
        <f t="shared" si="174"/>
        <v>76.689976689976689</v>
      </c>
      <c r="X675" s="50">
        <f t="shared" si="175"/>
        <v>49.216759061318648</v>
      </c>
      <c r="Y675" s="50">
        <f t="shared" si="176"/>
        <v>76.501512671725436</v>
      </c>
      <c r="Z675" s="50">
        <f t="shared" si="177"/>
        <v>79.098225112997468</v>
      </c>
      <c r="AA675" s="50">
        <f t="shared" si="178"/>
        <v>-2.4082484230207726</v>
      </c>
      <c r="AB675" s="50">
        <f t="shared" si="179"/>
        <v>-2.4082484230207655</v>
      </c>
      <c r="AC675" s="50">
        <f t="shared" si="180"/>
        <v>-2.4082484230207797</v>
      </c>
      <c r="AF675">
        <v>1.85</v>
      </c>
      <c r="AG675">
        <v>2.0699999999999998</v>
      </c>
      <c r="AJ675" t="s">
        <v>315</v>
      </c>
    </row>
    <row r="676" spans="1:36" ht="15" x14ac:dyDescent="0.25">
      <c r="A676">
        <v>6.22</v>
      </c>
      <c r="B676">
        <v>4.2</v>
      </c>
      <c r="C676">
        <v>1.6</v>
      </c>
      <c r="D676" s="43">
        <f t="shared" si="181"/>
        <v>2.3866942275302394E-2</v>
      </c>
      <c r="E676" s="44">
        <f>IF(OR($A676="",$B676="",$C676=""),"",A676*'MPTO_working_3-way'!$I675)</f>
        <v>6.3684523809523803</v>
      </c>
      <c r="F676" s="45">
        <f>IF(OR($A676="",$B676="",$C676=""),"",B676*'MPTO_working_3-way'!$I675)</f>
        <v>4.30024115755627</v>
      </c>
      <c r="G676" s="46">
        <f>IF(OR($A676="",$B676="",$C676=""),"",C676*'MPTO_working_3-way'!$I675)</f>
        <v>1.6381871076404839</v>
      </c>
      <c r="H676" s="44">
        <f>IF(OR($A676="",$B676="",$C676=""),"",'MPTO_working_3-way'!E675)</f>
        <v>6.5438149709848457</v>
      </c>
      <c r="I676" s="45">
        <f>IF(OR($A676="",$B676="",$C676=""),"",'MPTO_working_3-way'!F675)</f>
        <v>4.3451889224627838</v>
      </c>
      <c r="J676" s="46">
        <f>IF(OR($A676="",$B676="",$C676=""),"",'MPTO_working_3-way'!G675)</f>
        <v>1.6206290452656178</v>
      </c>
      <c r="K676" s="44">
        <f>IF(OR($A676="",$B676="",$C676=""),"",'OddsRatio_working_3-way'!H675)</f>
        <v>6.4524163858447166</v>
      </c>
      <c r="L676" s="45">
        <f>IF(OR($A676="",$B676="",$C676=""),"",'OddsRatio_working_3-way'!I675)</f>
        <v>4.3424774779124711</v>
      </c>
      <c r="M676" s="46">
        <f>IF(OR($A676="",$B676="",$C676=""),"",'OddsRatio_working_3-way'!J675)</f>
        <v>1.6267145271085881</v>
      </c>
      <c r="N676" s="47">
        <f t="shared" si="169"/>
        <v>15.702402093653614</v>
      </c>
      <c r="O676" s="48">
        <f t="shared" si="170"/>
        <v>23.254509767267969</v>
      </c>
      <c r="P676" s="48">
        <f t="shared" si="171"/>
        <v>61.043088139078414</v>
      </c>
      <c r="Q676" t="s">
        <v>179</v>
      </c>
      <c r="R676" t="s">
        <v>178</v>
      </c>
      <c r="S676" t="s">
        <v>521</v>
      </c>
      <c r="T676" s="50">
        <v>100</v>
      </c>
      <c r="U676" s="50">
        <f t="shared" si="172"/>
        <v>83.922829581993568</v>
      </c>
      <c r="V676" s="50">
        <f t="shared" si="173"/>
        <v>76.19047619047619</v>
      </c>
      <c r="W676" s="50">
        <f t="shared" si="174"/>
        <v>37.5</v>
      </c>
      <c r="X676" s="50">
        <f t="shared" si="175"/>
        <v>86.30952380952381</v>
      </c>
      <c r="Y676" s="50">
        <f t="shared" si="176"/>
        <v>78.577170418006432</v>
      </c>
      <c r="Z676" s="50">
        <f t="shared" si="177"/>
        <v>39.886694227530242</v>
      </c>
      <c r="AA676" s="50">
        <f t="shared" si="178"/>
        <v>-2.3866942275302421</v>
      </c>
      <c r="AB676" s="50">
        <f t="shared" si="179"/>
        <v>-2.3866942275302421</v>
      </c>
      <c r="AC676" s="50">
        <f t="shared" si="180"/>
        <v>-2.3866942275302421</v>
      </c>
      <c r="AF676">
        <v>1.82</v>
      </c>
      <c r="AG676">
        <v>2.08</v>
      </c>
      <c r="AJ676" t="s">
        <v>315</v>
      </c>
    </row>
    <row r="677" spans="1:36" ht="15" x14ac:dyDescent="0.25">
      <c r="A677">
        <v>2.5</v>
      </c>
      <c r="B677">
        <v>3</v>
      </c>
      <c r="C677">
        <v>3.33</v>
      </c>
      <c r="D677" s="43">
        <f t="shared" si="181"/>
        <v>3.3633633633633586E-2</v>
      </c>
      <c r="E677" s="44">
        <f>IF(OR($A677="",$B677="",$C677=""),"",A677*'MPTO_working_3-way'!$I676)</f>
        <v>2.584084084084084</v>
      </c>
      <c r="F677" s="45">
        <f>IF(OR($A677="",$B677="",$C677=""),"",B677*'MPTO_working_3-way'!$I676)</f>
        <v>3.1009009009009008</v>
      </c>
      <c r="G677" s="46">
        <f>IF(OR($A677="",$B677="",$C677=""),"",C677*'MPTO_working_3-way'!$I676)</f>
        <v>3.4419999999999997</v>
      </c>
      <c r="H677" s="44">
        <f>IF(OR($A677="",$B677="",$C677=""),"",'MPTO_working_3-way'!E676)</f>
        <v>2.5720906282183313</v>
      </c>
      <c r="I677" s="45">
        <f>IF(OR($A677="",$B677="",$C677=""),"",'MPTO_working_3-way'!F676)</f>
        <v>3.1044126786824111</v>
      </c>
      <c r="J677" s="46">
        <f>IF(OR($A677="",$B677="",$C677=""),"",'MPTO_working_3-way'!G676)</f>
        <v>3.4591412742382266</v>
      </c>
      <c r="K677" s="44">
        <f>IF(OR($A677="",$B677="",$C677=""),"",'OddsRatio_working_3-way'!H676)</f>
        <v>2.5775712120209451</v>
      </c>
      <c r="L677" s="45">
        <f>IF(OR($A677="",$B677="",$C677=""),"",'OddsRatio_working_3-way'!I676)</f>
        <v>3.1034282826945936</v>
      </c>
      <c r="M677" s="46">
        <f>IF(OR($A677="",$B677="",$C677=""),"",'OddsRatio_working_3-way'!J676)</f>
        <v>3.4504939493392017</v>
      </c>
      <c r="N677" s="47">
        <f t="shared" si="169"/>
        <v>38.698431144683326</v>
      </c>
      <c r="O677" s="48">
        <f t="shared" si="170"/>
        <v>32.248692620569436</v>
      </c>
      <c r="P677" s="48">
        <f t="shared" si="171"/>
        <v>29.052876234747245</v>
      </c>
      <c r="Q677" t="s">
        <v>158</v>
      </c>
      <c r="R677" t="s">
        <v>152</v>
      </c>
      <c r="S677" t="s">
        <v>521</v>
      </c>
      <c r="T677" s="50">
        <v>100</v>
      </c>
      <c r="U677" s="50">
        <f t="shared" si="172"/>
        <v>60</v>
      </c>
      <c r="V677" s="50">
        <f t="shared" si="173"/>
        <v>66.666666666666657</v>
      </c>
      <c r="W677" s="50">
        <f t="shared" si="174"/>
        <v>69.969969969969966</v>
      </c>
      <c r="X677" s="50">
        <f t="shared" si="175"/>
        <v>63.363363363363369</v>
      </c>
      <c r="Y677" s="50">
        <f t="shared" si="176"/>
        <v>70.030030030030034</v>
      </c>
      <c r="Z677" s="50">
        <f t="shared" si="177"/>
        <v>73.333333333333343</v>
      </c>
      <c r="AA677" s="50">
        <f t="shared" si="178"/>
        <v>-3.3633633633633693</v>
      </c>
      <c r="AB677" s="50">
        <f t="shared" si="179"/>
        <v>-3.3633633633633764</v>
      </c>
      <c r="AC677" s="50">
        <f t="shared" si="180"/>
        <v>-3.3633633633633764</v>
      </c>
      <c r="AF677">
        <v>2.69</v>
      </c>
      <c r="AG677">
        <v>1.5</v>
      </c>
      <c r="AJ677" t="s">
        <v>412</v>
      </c>
    </row>
    <row r="678" spans="1:36" ht="15" x14ac:dyDescent="0.25">
      <c r="A678">
        <v>4.03</v>
      </c>
      <c r="B678">
        <v>3.16</v>
      </c>
      <c r="C678">
        <v>2.13</v>
      </c>
      <c r="D678" s="43">
        <f t="shared" si="181"/>
        <v>3.4078222094026112E-2</v>
      </c>
      <c r="E678" s="44">
        <f>IF(OR($A678="",$B678="",$C678=""),"",A678*'MPTO_working_3-way'!$I677)</f>
        <v>4.1673352350389257</v>
      </c>
      <c r="F678" s="45">
        <f>IF(OR($A678="",$B678="",$C678=""),"",B678*'MPTO_working_3-way'!$I677)</f>
        <v>3.2676871818171227</v>
      </c>
      <c r="G678" s="46">
        <f>IF(OR($A678="",$B678="",$C678=""),"",C678*'MPTO_working_3-way'!$I677)</f>
        <v>2.2025866130602756</v>
      </c>
      <c r="H678" s="44">
        <f>IF(OR($A678="",$B678="",$C678=""),"",'MPTO_working_3-way'!E677)</f>
        <v>4.2233376915038097</v>
      </c>
      <c r="I678" s="45">
        <f>IF(OR($A678="",$B678="",$C678=""),"",'MPTO_working_3-way'!F677)</f>
        <v>3.2776537656656028</v>
      </c>
      <c r="J678" s="46">
        <f>IF(OR($A678="",$B678="",$C678=""),"",'MPTO_working_3-way'!G677)</f>
        <v>2.182814367286888</v>
      </c>
      <c r="K678" s="44">
        <f>IF(OR($A678="",$B678="",$C678=""),"",'OddsRatio_working_3-way'!H677)</f>
        <v>4.1939015859729762</v>
      </c>
      <c r="L678" s="45">
        <f>IF(OR($A678="",$B678="",$C678=""),"",'OddsRatio_working_3-way'!I677)</f>
        <v>3.2768407345549937</v>
      </c>
      <c r="M678" s="46">
        <f>IF(OR($A678="",$B678="",$C678=""),"",'OddsRatio_working_3-way'!J677)</f>
        <v>2.1911250139107139</v>
      </c>
      <c r="N678" s="47">
        <f t="shared" si="169"/>
        <v>23.996149663986881</v>
      </c>
      <c r="O678" s="48">
        <f t="shared" si="170"/>
        <v>30.602684539831372</v>
      </c>
      <c r="P678" s="48">
        <f t="shared" si="171"/>
        <v>45.401165796181751</v>
      </c>
      <c r="Q678" t="s">
        <v>160</v>
      </c>
      <c r="R678" t="s">
        <v>115</v>
      </c>
      <c r="S678" t="s">
        <v>521</v>
      </c>
      <c r="T678" s="50">
        <v>100</v>
      </c>
      <c r="U678" s="50">
        <f t="shared" si="172"/>
        <v>75.186104218362274</v>
      </c>
      <c r="V678" s="50">
        <f t="shared" si="173"/>
        <v>68.35443037974683</v>
      </c>
      <c r="W678" s="50">
        <f t="shared" si="174"/>
        <v>53.051643192488264</v>
      </c>
      <c r="X678" s="50">
        <f t="shared" si="175"/>
        <v>78.593926427764899</v>
      </c>
      <c r="Y678" s="50">
        <f t="shared" si="176"/>
        <v>71.762252589149455</v>
      </c>
      <c r="Z678" s="50">
        <f t="shared" si="177"/>
        <v>56.459465401890874</v>
      </c>
      <c r="AA678" s="50">
        <f t="shared" si="178"/>
        <v>-3.4078222094026245</v>
      </c>
      <c r="AB678" s="50">
        <f t="shared" si="179"/>
        <v>-3.4078222094026245</v>
      </c>
      <c r="AC678" s="50">
        <f t="shared" si="180"/>
        <v>-3.4078222094026103</v>
      </c>
      <c r="AF678">
        <v>2.48</v>
      </c>
      <c r="AG678">
        <v>1.57</v>
      </c>
      <c r="AJ678" t="s">
        <v>412</v>
      </c>
    </row>
    <row r="679" spans="1:36" ht="15" x14ac:dyDescent="0.25">
      <c r="A679">
        <v>3</v>
      </c>
      <c r="B679">
        <v>2.87</v>
      </c>
      <c r="C679">
        <v>2.84</v>
      </c>
      <c r="D679" s="43">
        <f t="shared" si="181"/>
        <v>3.3878065138800206E-2</v>
      </c>
      <c r="E679" s="44">
        <f>IF(OR($A679="",$B679="",$C679=""),"",A679*'MPTO_working_3-way'!$I678)</f>
        <v>3.1016341954164006</v>
      </c>
      <c r="F679" s="45">
        <f>IF(OR($A679="",$B679="",$C679=""),"",B679*'MPTO_working_3-way'!$I678)</f>
        <v>2.9672300469483566</v>
      </c>
      <c r="G679" s="46">
        <f>IF(OR($A679="",$B679="",$C679=""),"",C679*'MPTO_working_3-way'!$I678)</f>
        <v>2.9362137049941923</v>
      </c>
      <c r="H679" s="44">
        <f>IF(OR($A679="",$B679="",$C679=""),"",'MPTO_working_3-way'!E678)</f>
        <v>3.1051981036234335</v>
      </c>
      <c r="I679" s="45">
        <f>IF(OR($A679="",$B679="",$C679=""),"",'MPTO_working_3-way'!F678)</f>
        <v>2.9661323974186864</v>
      </c>
      <c r="J679" s="46">
        <f>IF(OR($A679="",$B679="",$C679=""),"",'MPTO_working_3-way'!G678)</f>
        <v>2.934100217586074</v>
      </c>
      <c r="K679" s="44">
        <f>IF(OR($A679="",$B679="",$C679=""),"",'OddsRatio_working_3-way'!H678)</f>
        <v>3.1034161873899491</v>
      </c>
      <c r="L679" s="45">
        <f>IF(OR($A679="",$B679="",$C679=""),"",'OddsRatio_working_3-way'!I678)</f>
        <v>2.966694135209603</v>
      </c>
      <c r="M679" s="46">
        <f>IF(OR($A679="",$B679="",$C679=""),"",'OddsRatio_working_3-way'!J678)</f>
        <v>2.9351428923987526</v>
      </c>
      <c r="N679" s="47">
        <f t="shared" si="169"/>
        <v>32.241068320622766</v>
      </c>
      <c r="O679" s="48">
        <f t="shared" si="170"/>
        <v>33.701465143508116</v>
      </c>
      <c r="P679" s="48">
        <f t="shared" si="171"/>
        <v>34.057466535869125</v>
      </c>
      <c r="Q679" t="s">
        <v>123</v>
      </c>
      <c r="R679" t="s">
        <v>162</v>
      </c>
      <c r="S679" t="s">
        <v>521</v>
      </c>
      <c r="T679" s="50">
        <v>100</v>
      </c>
      <c r="U679" s="50">
        <f t="shared" si="172"/>
        <v>66.666666666666657</v>
      </c>
      <c r="V679" s="50">
        <f t="shared" si="173"/>
        <v>65.156794425087099</v>
      </c>
      <c r="W679" s="50">
        <f t="shared" si="174"/>
        <v>64.788732394366207</v>
      </c>
      <c r="X679" s="50">
        <f t="shared" si="175"/>
        <v>70.054473180546694</v>
      </c>
      <c r="Y679" s="50">
        <f t="shared" si="176"/>
        <v>68.544600938967136</v>
      </c>
      <c r="Z679" s="50">
        <f t="shared" si="177"/>
        <v>68.176538908246215</v>
      </c>
      <c r="AA679" s="50">
        <f t="shared" si="178"/>
        <v>-3.3878065138800366</v>
      </c>
      <c r="AB679" s="50">
        <f t="shared" si="179"/>
        <v>-3.3878065138800366</v>
      </c>
      <c r="AC679" s="50">
        <f t="shared" si="180"/>
        <v>-3.3878065138800082</v>
      </c>
      <c r="AF679">
        <v>3.07</v>
      </c>
      <c r="AG679">
        <v>1.39</v>
      </c>
      <c r="AJ679" t="s">
        <v>412</v>
      </c>
    </row>
    <row r="680" spans="1:36" ht="15" x14ac:dyDescent="0.25">
      <c r="A680">
        <v>2.37</v>
      </c>
      <c r="B680">
        <v>2.92</v>
      </c>
      <c r="C680">
        <v>3.72</v>
      </c>
      <c r="D680" s="43">
        <f t="shared" si="181"/>
        <v>3.3223885995774971E-2</v>
      </c>
      <c r="E680" s="44">
        <f>IF(OR($A680="",$B680="",$C680=""),"",A680*'MPTO_working_3-way'!$I679)</f>
        <v>2.4487406098099869</v>
      </c>
      <c r="F680" s="45">
        <f>IF(OR($A680="",$B680="",$C680=""),"",B680*'MPTO_working_3-way'!$I679)</f>
        <v>3.0170137471076628</v>
      </c>
      <c r="G680" s="46">
        <f>IF(OR($A680="",$B680="",$C680=""),"",C680*'MPTO_working_3-way'!$I679)</f>
        <v>3.8435928559042831</v>
      </c>
      <c r="H680" s="44">
        <f>IF(OR($A680="",$B680="",$C680=""),"",'MPTO_working_3-way'!E679)</f>
        <v>2.4338817784810032</v>
      </c>
      <c r="I680" s="45">
        <f>IF(OR($A680="",$B680="",$C680=""),"",'MPTO_working_3-way'!F679)</f>
        <v>3.0175823227795635</v>
      </c>
      <c r="J680" s="46">
        <f>IF(OR($A680="",$B680="",$C680=""),"",'MPTO_working_3-way'!G679)</f>
        <v>3.8798401759318648</v>
      </c>
      <c r="K680" s="44">
        <f>IF(OR($A680="",$B680="",$C680=""),"",'OddsRatio_working_3-way'!H679)</f>
        <v>2.4406726757969763</v>
      </c>
      <c r="L680" s="45">
        <f>IF(OR($A680="",$B680="",$C680=""),"",'OddsRatio_working_3-way'!I679)</f>
        <v>3.0190449179052514</v>
      </c>
      <c r="M680" s="46">
        <f>IF(OR($A680="",$B680="",$C680=""),"",'OddsRatio_working_3-way'!J679)</f>
        <v>3.8603136336991062</v>
      </c>
      <c r="N680" s="47">
        <f t="shared" si="169"/>
        <v>40.837318415591447</v>
      </c>
      <c r="O680" s="48">
        <f t="shared" si="170"/>
        <v>33.145357755120457</v>
      </c>
      <c r="P680" s="48">
        <f t="shared" si="171"/>
        <v>26.017323829288095</v>
      </c>
      <c r="Q680" t="s">
        <v>116</v>
      </c>
      <c r="R680" t="s">
        <v>122</v>
      </c>
      <c r="S680" t="s">
        <v>521</v>
      </c>
      <c r="T680" s="50">
        <v>100</v>
      </c>
      <c r="U680" s="50">
        <f t="shared" si="172"/>
        <v>57.805907172995774</v>
      </c>
      <c r="V680" s="50">
        <f t="shared" si="173"/>
        <v>65.753424657534239</v>
      </c>
      <c r="W680" s="50">
        <f t="shared" si="174"/>
        <v>73.118279569892465</v>
      </c>
      <c r="X680" s="50">
        <f t="shared" si="175"/>
        <v>61.128295772573281</v>
      </c>
      <c r="Y680" s="50">
        <f t="shared" si="176"/>
        <v>69.075813257111747</v>
      </c>
      <c r="Z680" s="50">
        <f t="shared" si="177"/>
        <v>76.440668169469973</v>
      </c>
      <c r="AA680" s="50">
        <f t="shared" si="178"/>
        <v>-3.3223885995775078</v>
      </c>
      <c r="AB680" s="50">
        <f t="shared" si="179"/>
        <v>-3.3223885995775078</v>
      </c>
      <c r="AC680" s="50">
        <f t="shared" si="180"/>
        <v>-3.3223885995775078</v>
      </c>
      <c r="AF680">
        <v>2.85</v>
      </c>
      <c r="AG680">
        <v>1.45</v>
      </c>
      <c r="AJ680" t="s">
        <v>412</v>
      </c>
    </row>
    <row r="681" spans="1:36" ht="15" x14ac:dyDescent="0.25">
      <c r="A681">
        <v>4.6500000000000004</v>
      </c>
      <c r="B681">
        <v>4.24</v>
      </c>
      <c r="C681">
        <v>1.69</v>
      </c>
      <c r="D681" s="43">
        <f t="shared" si="181"/>
        <v>4.261879637599475E-2</v>
      </c>
      <c r="E681" s="44">
        <f>IF(OR($A681="",$B681="",$C681=""),"",A681*'MPTO_working_3-way'!$I680)</f>
        <v>4.8481774031483758</v>
      </c>
      <c r="F681" s="45">
        <f>IF(OR($A681="",$B681="",$C681=""),"",B681*'MPTO_working_3-way'!$I680)</f>
        <v>4.4207036966342184</v>
      </c>
      <c r="G681" s="46">
        <f>IF(OR($A681="",$B681="",$C681=""),"",C681*'MPTO_working_3-way'!$I680)</f>
        <v>1.762025765875431</v>
      </c>
      <c r="H681" s="44">
        <f>IF(OR($A681="",$B681="",$C681=""),"",'MPTO_working_3-way'!E680)</f>
        <v>4.9789019532055505</v>
      </c>
      <c r="I681" s="45">
        <f>IF(OR($A681="",$B681="",$C681=""),"",'MPTO_working_3-way'!F680)</f>
        <v>4.5117641536345028</v>
      </c>
      <c r="J681" s="46">
        <f>IF(OR($A681="",$B681="",$C681=""),"",'MPTO_working_3-way'!G680)</f>
        <v>1.7315726145779671</v>
      </c>
      <c r="K681" s="44">
        <f>IF(OR($A681="",$B681="",$C681=""),"",'OddsRatio_working_3-way'!H680)</f>
        <v>4.9257634585802554</v>
      </c>
      <c r="L681" s="45">
        <f>IF(OR($A681="",$B681="",$C681=""),"",'OddsRatio_working_3-way'!I680)</f>
        <v>4.4847872892602814</v>
      </c>
      <c r="M681" s="46">
        <f>IF(OR($A681="",$B681="",$C681=""),"",'OddsRatio_working_3-way'!J680)</f>
        <v>1.7421306264165415</v>
      </c>
      <c r="N681" s="47">
        <f t="shared" si="169"/>
        <v>20.626307926574764</v>
      </c>
      <c r="O681" s="48">
        <f t="shared" si="170"/>
        <v>22.620832985512415</v>
      </c>
      <c r="P681" s="48">
        <f t="shared" si="171"/>
        <v>56.752859087912825</v>
      </c>
      <c r="Q681" t="s">
        <v>64</v>
      </c>
      <c r="R681" t="s">
        <v>126</v>
      </c>
      <c r="S681" t="s">
        <v>521</v>
      </c>
      <c r="T681" s="50">
        <v>100</v>
      </c>
      <c r="U681" s="50">
        <f t="shared" si="172"/>
        <v>78.494623655913983</v>
      </c>
      <c r="V681" s="50">
        <f t="shared" si="173"/>
        <v>76.415094339622627</v>
      </c>
      <c r="W681" s="50">
        <f t="shared" si="174"/>
        <v>40.828402366863905</v>
      </c>
      <c r="X681" s="50">
        <f t="shared" si="175"/>
        <v>82.756503293513447</v>
      </c>
      <c r="Y681" s="50">
        <f t="shared" si="176"/>
        <v>80.676973977222104</v>
      </c>
      <c r="Z681" s="50">
        <f t="shared" si="177"/>
        <v>45.090282004463376</v>
      </c>
      <c r="AA681" s="50">
        <f t="shared" si="178"/>
        <v>-4.2618796375994634</v>
      </c>
      <c r="AB681" s="50">
        <f t="shared" si="179"/>
        <v>-4.2618796375994776</v>
      </c>
      <c r="AC681" s="50">
        <f t="shared" si="180"/>
        <v>-4.2618796375994705</v>
      </c>
      <c r="AF681">
        <v>1.73</v>
      </c>
      <c r="AG681">
        <v>2.15</v>
      </c>
      <c r="AJ681" t="s">
        <v>316</v>
      </c>
    </row>
    <row r="682" spans="1:36" ht="15" x14ac:dyDescent="0.25">
      <c r="A682">
        <v>1.37</v>
      </c>
      <c r="B682">
        <v>5.07</v>
      </c>
      <c r="C682">
        <v>8.4</v>
      </c>
      <c r="D682" s="43">
        <f t="shared" si="181"/>
        <v>4.6213285124009351E-2</v>
      </c>
      <c r="E682" s="44">
        <f>IF(OR($A682="",$B682="",$C682=""),"",A682*'MPTO_working_3-way'!$I681)</f>
        <v>1.4333122006198928</v>
      </c>
      <c r="F682" s="45">
        <f>IF(OR($A682="",$B682="",$C682=""),"",B682*'MPTO_working_3-way'!$I681)</f>
        <v>5.304301355578728</v>
      </c>
      <c r="G682" s="46">
        <f>IF(OR($A682="",$B682="",$C682=""),"",C682*'MPTO_working_3-way'!$I681)</f>
        <v>8.7881915950416793</v>
      </c>
      <c r="H682" s="44">
        <f>IF(OR($A682="",$B682="",$C682=""),"",'MPTO_working_3-way'!E681)</f>
        <v>1.3995358992084765</v>
      </c>
      <c r="I682" s="45">
        <f>IF(OR($A682="",$B682="",$C682=""),"",'MPTO_working_3-way'!F681)</f>
        <v>5.499514573173145</v>
      </c>
      <c r="J682" s="46">
        <f>IF(OR($A682="",$B682="",$C682=""),"",'MPTO_working_3-way'!G681)</f>
        <v>9.6484872137480302</v>
      </c>
      <c r="K682" s="44">
        <f>IF(OR($A682="",$B682="",$C682=""),"",'OddsRatio_working_3-way'!H681)</f>
        <v>1.4094591350399452</v>
      </c>
      <c r="L682" s="45">
        <f>IF(OR($A682="",$B682="",$C682=""),"",'OddsRatio_working_3-way'!I681)</f>
        <v>5.5040504854393966</v>
      </c>
      <c r="M682" s="46">
        <f>IF(OR($A682="",$B682="",$C682=""),"",'OddsRatio_working_3-way'!J681)</f>
        <v>9.189182700798904</v>
      </c>
      <c r="N682" s="47">
        <f t="shared" si="169"/>
        <v>69.768470509600789</v>
      </c>
      <c r="O682" s="48">
        <f t="shared" si="170"/>
        <v>18.85262418109528</v>
      </c>
      <c r="P682" s="48">
        <f t="shared" si="171"/>
        <v>11.378905309303937</v>
      </c>
      <c r="Q682" t="s">
        <v>66</v>
      </c>
      <c r="R682" t="s">
        <v>164</v>
      </c>
      <c r="S682" t="s">
        <v>521</v>
      </c>
      <c r="T682" s="50">
        <v>100</v>
      </c>
      <c r="U682" s="50">
        <f t="shared" si="172"/>
        <v>27.007299270072991</v>
      </c>
      <c r="V682" s="50">
        <f t="shared" si="173"/>
        <v>80.276134122287957</v>
      </c>
      <c r="W682" s="50">
        <f t="shared" si="174"/>
        <v>88.095238095238088</v>
      </c>
      <c r="X682" s="50">
        <f t="shared" si="175"/>
        <v>31.628627782473934</v>
      </c>
      <c r="Y682" s="50">
        <f t="shared" si="176"/>
        <v>84.897462634688907</v>
      </c>
      <c r="Z682" s="50">
        <f t="shared" si="177"/>
        <v>92.716566607639038</v>
      </c>
      <c r="AA682" s="50">
        <f t="shared" si="178"/>
        <v>-4.6213285124009431</v>
      </c>
      <c r="AB682" s="50">
        <f t="shared" si="179"/>
        <v>-4.6213285124009502</v>
      </c>
      <c r="AC682" s="50">
        <f t="shared" si="180"/>
        <v>-4.6213285124009502</v>
      </c>
      <c r="AF682">
        <v>1.69</v>
      </c>
      <c r="AG682">
        <v>2.21</v>
      </c>
      <c r="AJ682" t="s">
        <v>316</v>
      </c>
    </row>
    <row r="683" spans="1:36" ht="15" x14ac:dyDescent="0.25">
      <c r="A683">
        <v>1.63</v>
      </c>
      <c r="B683">
        <v>3.73</v>
      </c>
      <c r="C683">
        <v>6.12</v>
      </c>
      <c r="D683" s="43">
        <f t="shared" si="181"/>
        <v>4.4992140071103304E-2</v>
      </c>
      <c r="E683" s="44">
        <f>IF(OR($A683="",$B683="",$C683=""),"",A683*'MPTO_working_3-way'!$I682)</f>
        <v>1.7033371883158983</v>
      </c>
      <c r="F683" s="45">
        <f>IF(OR($A683="",$B683="",$C683=""),"",B683*'MPTO_working_3-way'!$I682)</f>
        <v>3.8978206824652153</v>
      </c>
      <c r="G683" s="46">
        <f>IF(OR($A683="",$B683="",$C683=""),"",C683*'MPTO_working_3-way'!$I682)</f>
        <v>6.3953518972351526</v>
      </c>
      <c r="H683" s="44">
        <f>IF(OR($A683="",$B683="",$C683=""),"",'MPTO_working_3-way'!E682)</f>
        <v>1.6708450254254357</v>
      </c>
      <c r="I683" s="45">
        <f>IF(OR($A683="",$B683="",$C683=""),"",'MPTO_working_3-way'!F682)</f>
        <v>3.9510210143544571</v>
      </c>
      <c r="J683" s="46">
        <f>IF(OR($A683="",$B683="",$C683=""),"",'MPTO_working_3-way'!G682)</f>
        <v>6.7384848639239374</v>
      </c>
      <c r="K683" s="44">
        <f>IF(OR($A683="",$B683="",$C683=""),"",'OddsRatio_working_3-way'!H682)</f>
        <v>1.6822412722448832</v>
      </c>
      <c r="L683" s="45">
        <f>IF(OR($A683="",$B683="",$C683=""),"",'OddsRatio_working_3-way'!I682)</f>
        <v>3.9563788463944922</v>
      </c>
      <c r="M683" s="46">
        <f>IF(OR($A683="",$B683="",$C683=""),"",'OddsRatio_working_3-way'!J682)</f>
        <v>6.54456399030762</v>
      </c>
      <c r="N683" s="47">
        <f t="shared" si="169"/>
        <v>58.708282004264071</v>
      </c>
      <c r="O683" s="48">
        <f t="shared" si="170"/>
        <v>25.655361841005476</v>
      </c>
      <c r="P683" s="48">
        <f t="shared" si="171"/>
        <v>15.636356154730461</v>
      </c>
      <c r="Q683" t="s">
        <v>383</v>
      </c>
      <c r="R683" t="s">
        <v>332</v>
      </c>
      <c r="S683" t="s">
        <v>522</v>
      </c>
      <c r="T683" s="50">
        <v>100</v>
      </c>
      <c r="U683" s="50">
        <f t="shared" si="172"/>
        <v>38.650306748466257</v>
      </c>
      <c r="V683" s="50">
        <f t="shared" si="173"/>
        <v>73.190348525469176</v>
      </c>
      <c r="W683" s="50">
        <f t="shared" si="174"/>
        <v>83.66013071895425</v>
      </c>
      <c r="X683" s="50">
        <f t="shared" si="175"/>
        <v>43.149520755576589</v>
      </c>
      <c r="Y683" s="50">
        <f t="shared" si="176"/>
        <v>77.689562532579487</v>
      </c>
      <c r="Z683" s="50">
        <f t="shared" si="177"/>
        <v>88.159344726064575</v>
      </c>
      <c r="AA683" s="50">
        <f t="shared" si="178"/>
        <v>-4.4992140071103321</v>
      </c>
      <c r="AB683" s="50">
        <f t="shared" si="179"/>
        <v>-4.4992140071103108</v>
      </c>
      <c r="AC683" s="50">
        <f t="shared" si="180"/>
        <v>-4.499214007110325</v>
      </c>
      <c r="AF683">
        <v>1.76</v>
      </c>
      <c r="AG683">
        <v>2.11</v>
      </c>
      <c r="AJ683" t="s">
        <v>413</v>
      </c>
    </row>
    <row r="684" spans="1:36" ht="15" x14ac:dyDescent="0.25">
      <c r="A684">
        <v>2.13</v>
      </c>
      <c r="B684">
        <v>3.53</v>
      </c>
      <c r="C684">
        <v>3.48</v>
      </c>
      <c r="D684" s="43">
        <f t="shared" si="181"/>
        <v>4.0126008894367793E-2</v>
      </c>
      <c r="E684" s="44">
        <f>IF(OR($A684="",$B684="",$C684=""),"",A684*'MPTO_working_3-way'!$I683)</f>
        <v>2.2154683989450032</v>
      </c>
      <c r="F684" s="45">
        <f>IF(OR($A684="",$B684="",$C684=""),"",B684*'MPTO_working_3-way'!$I683)</f>
        <v>3.6716448113971181</v>
      </c>
      <c r="G684" s="46">
        <f>IF(OR($A684="",$B684="",$C684=""),"",C684*'MPTO_working_3-way'!$I683)</f>
        <v>3.6196385109524001</v>
      </c>
      <c r="H684" s="44">
        <f>IF(OR($A684="",$B684="",$C684=""),"",'MPTO_working_3-way'!E683)</f>
        <v>2.1924620744159919</v>
      </c>
      <c r="I684" s="45">
        <f>IF(OR($A684="",$B684="",$C684=""),"",'MPTO_working_3-way'!F683)</f>
        <v>3.7049279397555286</v>
      </c>
      <c r="J684" s="46">
        <f>IF(OR($A684="",$B684="",$C684=""),"",'MPTO_working_3-way'!G683)</f>
        <v>3.6498883235475783</v>
      </c>
      <c r="K684" s="44">
        <f>IF(OR($A684="",$B684="",$C684=""),"",'OddsRatio_working_3-way'!H683)</f>
        <v>2.20185445009241</v>
      </c>
      <c r="L684" s="45">
        <f>IF(OR($A684="",$B684="",$C684=""),"",'OddsRatio_working_3-way'!I683)</f>
        <v>3.6908776625962814</v>
      </c>
      <c r="M684" s="46">
        <f>IF(OR($A684="",$B684="",$C684=""),"",'OddsRatio_working_3-way'!J683)</f>
        <v>3.6376982621497147</v>
      </c>
      <c r="N684" s="47">
        <f t="shared" si="169"/>
        <v>45.137181847242587</v>
      </c>
      <c r="O684" s="48">
        <f t="shared" si="170"/>
        <v>27.235749953152045</v>
      </c>
      <c r="P684" s="48">
        <f t="shared" si="171"/>
        <v>27.627068199605375</v>
      </c>
      <c r="Q684" t="s">
        <v>327</v>
      </c>
      <c r="R684" t="s">
        <v>378</v>
      </c>
      <c r="S684" t="s">
        <v>522</v>
      </c>
      <c r="T684" s="50">
        <v>100</v>
      </c>
      <c r="U684" s="50">
        <f t="shared" si="172"/>
        <v>53.051643192488264</v>
      </c>
      <c r="V684" s="50">
        <f t="shared" si="173"/>
        <v>71.671388101982998</v>
      </c>
      <c r="W684" s="50">
        <f t="shared" si="174"/>
        <v>71.264367816091948</v>
      </c>
      <c r="X684" s="50">
        <f t="shared" si="175"/>
        <v>57.06424408192504</v>
      </c>
      <c r="Y684" s="50">
        <f t="shared" si="176"/>
        <v>75.683988991419781</v>
      </c>
      <c r="Z684" s="50">
        <f t="shared" si="177"/>
        <v>75.276968705528731</v>
      </c>
      <c r="AA684" s="50">
        <f t="shared" si="178"/>
        <v>-4.0126008894367757</v>
      </c>
      <c r="AB684" s="50">
        <f t="shared" si="179"/>
        <v>-4.0126008894367828</v>
      </c>
      <c r="AC684" s="50">
        <f t="shared" si="180"/>
        <v>-4.0126008894367828</v>
      </c>
      <c r="AF684">
        <v>1.59</v>
      </c>
      <c r="AG684">
        <v>2.42</v>
      </c>
      <c r="AJ684" t="s">
        <v>413</v>
      </c>
    </row>
    <row r="685" spans="1:36" ht="15" x14ac:dyDescent="0.25">
      <c r="A685">
        <v>2.13</v>
      </c>
      <c r="B685">
        <v>3.24</v>
      </c>
      <c r="C685">
        <v>3.82</v>
      </c>
      <c r="D685" s="43">
        <f t="shared" si="181"/>
        <v>3.9905648095801105E-2</v>
      </c>
      <c r="E685" s="44">
        <f>IF(OR($A685="",$B685="",$C685=""),"",A685*'MPTO_working_3-way'!$I684)</f>
        <v>2.2149990304440563</v>
      </c>
      <c r="F685" s="45">
        <f>IF(OR($A685="",$B685="",$C685=""),"",B685*'MPTO_working_3-way'!$I684)</f>
        <v>3.3692942998303956</v>
      </c>
      <c r="G685" s="46">
        <f>IF(OR($A685="",$B685="",$C685=""),"",C685*'MPTO_working_3-way'!$I684)</f>
        <v>3.9724395757259598</v>
      </c>
      <c r="H685" s="44">
        <f>IF(OR($A685="",$B685="",$C685=""),"",'MPTO_working_3-way'!E684)</f>
        <v>2.1921090478997063</v>
      </c>
      <c r="I685" s="45">
        <f>IF(OR($A685="",$B685="",$C685=""),"",'MPTO_working_3-way'!F684)</f>
        <v>3.3859270211591985</v>
      </c>
      <c r="J685" s="46">
        <f>IF(OR($A685="",$B685="",$C685=""),"",'MPTO_working_3-way'!G684)</f>
        <v>4.024497567219008</v>
      </c>
      <c r="K685" s="44">
        <f>IF(OR($A685="",$B685="",$C685=""),"",'OddsRatio_working_3-way'!H684)</f>
        <v>2.2015745241972167</v>
      </c>
      <c r="L685" s="45">
        <f>IF(OR($A685="",$B685="",$C685=""),"",'OddsRatio_working_3-way'!I684)</f>
        <v>3.3818822426564306</v>
      </c>
      <c r="M685" s="46">
        <f>IF(OR($A685="",$B685="",$C685=""),"",'OddsRatio_working_3-way'!J684)</f>
        <v>3.9986196090585411</v>
      </c>
      <c r="N685" s="47">
        <f t="shared" si="169"/>
        <v>45.146746624061642</v>
      </c>
      <c r="O685" s="48">
        <f t="shared" si="170"/>
        <v>29.679805651003484</v>
      </c>
      <c r="P685" s="48">
        <f t="shared" si="171"/>
        <v>25.173447724934896</v>
      </c>
      <c r="Q685" t="s">
        <v>403</v>
      </c>
      <c r="R685" t="s">
        <v>334</v>
      </c>
      <c r="S685" t="s">
        <v>522</v>
      </c>
      <c r="T685" s="50">
        <v>100</v>
      </c>
      <c r="U685" s="50">
        <f t="shared" si="172"/>
        <v>53.051643192488264</v>
      </c>
      <c r="V685" s="50">
        <f t="shared" si="173"/>
        <v>69.135802469135797</v>
      </c>
      <c r="W685" s="50">
        <f t="shared" si="174"/>
        <v>73.821989528795811</v>
      </c>
      <c r="X685" s="50">
        <f t="shared" si="175"/>
        <v>57.042208002068385</v>
      </c>
      <c r="Y685" s="50">
        <f t="shared" si="176"/>
        <v>73.126367278715932</v>
      </c>
      <c r="Z685" s="50">
        <f t="shared" si="177"/>
        <v>77.812554338375932</v>
      </c>
      <c r="AA685" s="50">
        <f t="shared" si="178"/>
        <v>-3.9905648095801212</v>
      </c>
      <c r="AB685" s="50">
        <f t="shared" si="179"/>
        <v>-3.9905648095801354</v>
      </c>
      <c r="AC685" s="50">
        <f t="shared" si="180"/>
        <v>-3.9905648095801212</v>
      </c>
      <c r="AF685">
        <v>2.0099999999999998</v>
      </c>
      <c r="AG685">
        <v>1.85</v>
      </c>
      <c r="AJ685" t="s">
        <v>413</v>
      </c>
    </row>
    <row r="686" spans="1:36" ht="15" x14ac:dyDescent="0.25">
      <c r="A686">
        <v>3.57</v>
      </c>
      <c r="B686">
        <v>4.34</v>
      </c>
      <c r="C686">
        <v>1.88</v>
      </c>
      <c r="D686" s="43">
        <f t="shared" si="181"/>
        <v>4.2441684978727245E-2</v>
      </c>
      <c r="E686" s="44">
        <f>IF(OR($A686="",$B686="",$C686=""),"",A686*'MPTO_working_3-way'!$I685)</f>
        <v>3.7215168153740561</v>
      </c>
      <c r="F686" s="45">
        <f>IF(OR($A686="",$B686="",$C686=""),"",B686*'MPTO_working_3-way'!$I685)</f>
        <v>4.5241969128076764</v>
      </c>
      <c r="G686" s="46">
        <f>IF(OR($A686="",$B686="",$C686=""),"",C686*'MPTO_working_3-way'!$I685)</f>
        <v>1.959790367760007</v>
      </c>
      <c r="H686" s="44">
        <f>IF(OR($A686="",$B686="",$C686=""),"",'MPTO_working_3-way'!E685)</f>
        <v>3.7598958132541731</v>
      </c>
      <c r="I686" s="45">
        <f>IF(OR($A686="",$B686="",$C686=""),"",'MPTO_working_3-way'!F685)</f>
        <v>4.6239028784439684</v>
      </c>
      <c r="J686" s="46">
        <f>IF(OR($A686="",$B686="",$C686=""),"",'MPTO_working_3-way'!G685)</f>
        <v>1.9313681927943471</v>
      </c>
      <c r="K686" s="44">
        <f>IF(OR($A686="",$B686="",$C686=""),"",'OddsRatio_working_3-way'!H685)</f>
        <v>3.7514603735011436</v>
      </c>
      <c r="L686" s="45">
        <f>IF(OR($A686="",$B686="",$C686=""),"",'OddsRatio_working_3-way'!I685)</f>
        <v>4.575827878402265</v>
      </c>
      <c r="M686" s="46">
        <f>IF(OR($A686="",$B686="",$C686=""),"",'OddsRatio_working_3-way'!J685)</f>
        <v>1.9421342913155666</v>
      </c>
      <c r="N686" s="47">
        <f t="shared" si="169"/>
        <v>26.870763981741895</v>
      </c>
      <c r="O686" s="48">
        <f t="shared" si="170"/>
        <v>22.103370372078011</v>
      </c>
      <c r="P686" s="48">
        <f t="shared" si="171"/>
        <v>51.025865646180094</v>
      </c>
      <c r="Q686" t="s">
        <v>380</v>
      </c>
      <c r="R686" t="s">
        <v>379</v>
      </c>
      <c r="S686" t="s">
        <v>522</v>
      </c>
      <c r="T686" s="50">
        <v>100</v>
      </c>
      <c r="U686" s="50">
        <f t="shared" si="172"/>
        <v>71.988795518207283</v>
      </c>
      <c r="V686" s="50">
        <f t="shared" si="173"/>
        <v>76.958525345622121</v>
      </c>
      <c r="W686" s="50">
        <f t="shared" si="174"/>
        <v>46.808510638297875</v>
      </c>
      <c r="X686" s="50">
        <f t="shared" si="175"/>
        <v>76.232964016080004</v>
      </c>
      <c r="Y686" s="50">
        <f t="shared" si="176"/>
        <v>81.202693843494842</v>
      </c>
      <c r="Z686" s="50">
        <f t="shared" si="177"/>
        <v>51.052679136170596</v>
      </c>
      <c r="AA686" s="50">
        <f t="shared" si="178"/>
        <v>-4.244168497872721</v>
      </c>
      <c r="AB686" s="50">
        <f t="shared" si="179"/>
        <v>-4.244168497872721</v>
      </c>
      <c r="AC686" s="50">
        <f t="shared" si="180"/>
        <v>-4.244168497872721</v>
      </c>
      <c r="AF686">
        <v>1.57</v>
      </c>
      <c r="AG686">
        <v>2.46</v>
      </c>
      <c r="AJ686" t="s">
        <v>413</v>
      </c>
    </row>
    <row r="687" spans="1:36" ht="15" x14ac:dyDescent="0.25">
      <c r="A687">
        <v>13.21</v>
      </c>
      <c r="B687">
        <v>8.27</v>
      </c>
      <c r="C687">
        <v>1.2</v>
      </c>
      <c r="D687" s="43">
        <f t="shared" si="181"/>
        <v>2.995254471454678E-2</v>
      </c>
      <c r="E687" s="44">
        <f>IF(OR($A687="",$B687="",$C687=""),"",A687*'MPTO_working_3-way'!$I686)</f>
        <v>13.605673115679163</v>
      </c>
      <c r="F687" s="45">
        <f>IF(OR($A687="",$B687="",$C687=""),"",B687*'MPTO_working_3-way'!$I686)</f>
        <v>8.5177075447893014</v>
      </c>
      <c r="G687" s="46">
        <f>IF(OR($A687="",$B687="",$C687=""),"",C687*'MPTO_working_3-way'!$I686)</f>
        <v>1.235943053657456</v>
      </c>
      <c r="H687" s="44">
        <f>IF(OR($A687="",$B687="",$C687=""),"",'MPTO_working_3-way'!E686)</f>
        <v>15.21698379669218</v>
      </c>
      <c r="I687" s="45">
        <f>IF(OR($A687="",$B687="",$C687=""),"",'MPTO_working_3-way'!F686)</f>
        <v>9.014303677296061</v>
      </c>
      <c r="J687" s="46">
        <f>IF(OR($A687="",$B687="",$C687=""),"",'MPTO_working_3-way'!G686)</f>
        <v>1.2145515640116729</v>
      </c>
      <c r="K687" s="44">
        <f>IF(OR($A687="",$B687="",$C687=""),"",'OddsRatio_working_3-way'!H686)</f>
        <v>14.43599005559577</v>
      </c>
      <c r="L687" s="45">
        <f>IF(OR($A687="",$B687="",$C687=""),"",'OddsRatio_working_3-way'!I686)</f>
        <v>8.9999711469435901</v>
      </c>
      <c r="M687" s="46">
        <f>IF(OR($A687="",$B687="",$C687=""),"",'OddsRatio_working_3-way'!J686)</f>
        <v>1.220081737192396</v>
      </c>
      <c r="N687" s="47">
        <f t="shared" si="169"/>
        <v>7.3498752431998469</v>
      </c>
      <c r="O687" s="48">
        <f t="shared" si="170"/>
        <v>11.740248121241835</v>
      </c>
      <c r="P687" s="48">
        <f t="shared" si="171"/>
        <v>80.909876635558319</v>
      </c>
      <c r="Q687" t="s">
        <v>341</v>
      </c>
      <c r="R687" t="s">
        <v>319</v>
      </c>
      <c r="S687" t="s">
        <v>522</v>
      </c>
      <c r="T687" s="50">
        <v>100</v>
      </c>
      <c r="U687" s="50">
        <f t="shared" si="172"/>
        <v>92.429977289931855</v>
      </c>
      <c r="V687" s="50">
        <f t="shared" si="173"/>
        <v>87.908101571946801</v>
      </c>
      <c r="W687" s="50">
        <f t="shared" si="174"/>
        <v>16.666666666666668</v>
      </c>
      <c r="X687" s="50">
        <f t="shared" si="175"/>
        <v>95.425231761386542</v>
      </c>
      <c r="Y687" s="50">
        <f t="shared" si="176"/>
        <v>90.903356043401459</v>
      </c>
      <c r="Z687" s="50">
        <f t="shared" si="177"/>
        <v>19.661921138121336</v>
      </c>
      <c r="AA687" s="50">
        <f t="shared" si="178"/>
        <v>-2.995254471454686</v>
      </c>
      <c r="AB687" s="50">
        <f t="shared" si="179"/>
        <v>-2.9952544714546576</v>
      </c>
      <c r="AC687" s="50">
        <f t="shared" si="180"/>
        <v>-2.9952544714546683</v>
      </c>
      <c r="AF687">
        <v>1.25</v>
      </c>
      <c r="AG687">
        <v>4.2</v>
      </c>
      <c r="AJ687" t="s">
        <v>410</v>
      </c>
    </row>
    <row r="688" spans="1:36" ht="15" x14ac:dyDescent="0.25">
      <c r="A688">
        <v>1.83</v>
      </c>
      <c r="B688">
        <v>3.7</v>
      </c>
      <c r="C688">
        <v>4.78</v>
      </c>
      <c r="D688" s="43">
        <f t="shared" si="181"/>
        <v>2.5923378622466187E-2</v>
      </c>
      <c r="E688" s="44">
        <f>IF(OR($A688="",$B688="",$C688=""),"",A688*'MPTO_working_3-way'!$I687)</f>
        <v>1.8774397828791132</v>
      </c>
      <c r="F688" s="45">
        <f>IF(OR($A688="",$B688="",$C688=""),"",B688*'MPTO_working_3-way'!$I687)</f>
        <v>3.7959165009031253</v>
      </c>
      <c r="G688" s="46">
        <f>IF(OR($A688="",$B688="",$C688=""),"",C688*'MPTO_working_3-way'!$I687)</f>
        <v>4.9039137498153886</v>
      </c>
      <c r="H688" s="44">
        <f>IF(OR($A688="",$B688="",$C688=""),"",'MPTO_working_3-way'!E687)</f>
        <v>1.8594032284812916</v>
      </c>
      <c r="I688" s="45">
        <f>IF(OR($A688="",$B688="",$C688=""),"",'MPTO_working_3-way'!F687)</f>
        <v>3.8222041492443073</v>
      </c>
      <c r="J688" s="46">
        <f>IF(OR($A688="",$B688="",$C688=""),"",'MPTO_working_3-way'!G687)</f>
        <v>4.9859422675796097</v>
      </c>
      <c r="K688" s="44">
        <f>IF(OR($A688="",$B688="",$C688=""),"",'OddsRatio_working_3-way'!H687)</f>
        <v>1.8662173701377689</v>
      </c>
      <c r="L688" s="45">
        <f>IF(OR($A688="",$B688="",$C688=""),"",'OddsRatio_working_3-way'!I687)</f>
        <v>3.8178155414120196</v>
      </c>
      <c r="M688" s="46">
        <f>IF(OR($A688="",$B688="",$C688=""),"",'OddsRatio_working_3-way'!J687)</f>
        <v>4.9449417579768271</v>
      </c>
      <c r="N688" s="47">
        <f t="shared" si="169"/>
        <v>53.264025249665714</v>
      </c>
      <c r="O688" s="48">
        <f t="shared" si="170"/>
        <v>26.344098974834662</v>
      </c>
      <c r="P688" s="48">
        <f t="shared" si="171"/>
        <v>20.391875775499635</v>
      </c>
      <c r="Q688" t="s">
        <v>342</v>
      </c>
      <c r="R688" t="s">
        <v>336</v>
      </c>
      <c r="S688" t="s">
        <v>522</v>
      </c>
      <c r="T688" s="50">
        <v>100</v>
      </c>
      <c r="U688" s="50">
        <f t="shared" si="172"/>
        <v>45.355191256830594</v>
      </c>
      <c r="V688" s="50">
        <f t="shared" si="173"/>
        <v>72.972972972972968</v>
      </c>
      <c r="W688" s="50">
        <f t="shared" si="174"/>
        <v>79.079497907949786</v>
      </c>
      <c r="X688" s="50">
        <f t="shared" si="175"/>
        <v>47.947529119077231</v>
      </c>
      <c r="Y688" s="50">
        <f t="shared" si="176"/>
        <v>75.565310835219606</v>
      </c>
      <c r="Z688" s="50">
        <f t="shared" si="177"/>
        <v>81.671835770196409</v>
      </c>
      <c r="AA688" s="50">
        <f t="shared" si="178"/>
        <v>-2.5923378622466373</v>
      </c>
      <c r="AB688" s="50">
        <f t="shared" si="179"/>
        <v>-2.5923378622466373</v>
      </c>
      <c r="AC688" s="50">
        <f t="shared" si="180"/>
        <v>-2.5923378622466231</v>
      </c>
      <c r="AF688">
        <v>1.78</v>
      </c>
      <c r="AG688">
        <v>2.14</v>
      </c>
      <c r="AJ688" t="s">
        <v>410</v>
      </c>
    </row>
    <row r="689" spans="1:36" ht="15" x14ac:dyDescent="0.25">
      <c r="A689">
        <v>2.89</v>
      </c>
      <c r="B689">
        <v>3.55</v>
      </c>
      <c r="C689">
        <v>2.5</v>
      </c>
      <c r="D689" s="43">
        <f t="shared" si="181"/>
        <v>2.7710902090745115E-2</v>
      </c>
      <c r="E689" s="44">
        <f>IF(OR($A689="",$B689="",$C689=""),"",A689*'MPTO_working_3-way'!$I688)</f>
        <v>2.9700845070422535</v>
      </c>
      <c r="F689" s="45">
        <f>IF(OR($A689="",$B689="",$C689=""),"",B689*'MPTO_working_3-way'!$I688)</f>
        <v>3.6483737024221448</v>
      </c>
      <c r="G689" s="46">
        <f>IF(OR($A689="",$B689="",$C689=""),"",C689*'MPTO_working_3-way'!$I688)</f>
        <v>2.5692772552268628</v>
      </c>
      <c r="H689" s="44">
        <f>IF(OR($A689="",$B689="",$C689=""),"",'MPTO_working_3-way'!E688)</f>
        <v>2.969264014972457</v>
      </c>
      <c r="I689" s="45">
        <f>IF(OR($A689="",$B689="",$C689=""),"",'MPTO_working_3-way'!F688)</f>
        <v>3.6703554861251884</v>
      </c>
      <c r="J689" s="46">
        <f>IF(OR($A689="",$B689="",$C689=""),"",'MPTO_working_3-way'!G688)</f>
        <v>2.5590957088574968</v>
      </c>
      <c r="K689" s="44">
        <f>IF(OR($A689="",$B689="",$C689=""),"",'OddsRatio_working_3-way'!H688)</f>
        <v>2.9705117390942619</v>
      </c>
      <c r="L689" s="45">
        <f>IF(OR($A689="",$B689="",$C689=""),"",'OddsRatio_working_3-way'!I688)</f>
        <v>3.6586269495716217</v>
      </c>
      <c r="M689" s="46">
        <f>IF(OR($A689="",$B689="",$C689=""),"",'OddsRatio_working_3-way'!J688)</f>
        <v>2.5638982056303656</v>
      </c>
      <c r="N689" s="47">
        <f t="shared" si="169"/>
        <v>33.669075665319902</v>
      </c>
      <c r="O689" s="48">
        <f t="shared" si="170"/>
        <v>27.409472865570294</v>
      </c>
      <c r="P689" s="48">
        <f t="shared" si="171"/>
        <v>38.921451469109805</v>
      </c>
      <c r="Q689" t="s">
        <v>388</v>
      </c>
      <c r="R689" t="s">
        <v>352</v>
      </c>
      <c r="S689" t="s">
        <v>522</v>
      </c>
      <c r="T689" s="50">
        <v>100</v>
      </c>
      <c r="U689" s="50">
        <f t="shared" si="172"/>
        <v>65.397923875432525</v>
      </c>
      <c r="V689" s="50">
        <f t="shared" si="173"/>
        <v>71.83098591549296</v>
      </c>
      <c r="W689" s="50">
        <f t="shared" si="174"/>
        <v>60</v>
      </c>
      <c r="X689" s="50">
        <f t="shared" si="175"/>
        <v>68.16901408450704</v>
      </c>
      <c r="Y689" s="50">
        <f t="shared" si="176"/>
        <v>74.602076124567475</v>
      </c>
      <c r="Z689" s="50">
        <f t="shared" si="177"/>
        <v>62.771090209074522</v>
      </c>
      <c r="AA689" s="50">
        <f t="shared" si="178"/>
        <v>-2.7710902090745151</v>
      </c>
      <c r="AB689" s="50">
        <f t="shared" si="179"/>
        <v>-2.7710902090745151</v>
      </c>
      <c r="AC689" s="50">
        <f t="shared" si="180"/>
        <v>-2.7710902090745222</v>
      </c>
      <c r="AF689">
        <v>1.71</v>
      </c>
      <c r="AG689">
        <v>2.2200000000000002</v>
      </c>
      <c r="AJ689" t="s">
        <v>411</v>
      </c>
    </row>
    <row r="690" spans="1:36" ht="15" x14ac:dyDescent="0.25">
      <c r="A690">
        <v>2.69</v>
      </c>
      <c r="B690">
        <v>3.42</v>
      </c>
      <c r="C690">
        <v>2.75</v>
      </c>
      <c r="D690" s="43">
        <f t="shared" si="181"/>
        <v>2.7781236350987726E-2</v>
      </c>
      <c r="E690" s="44">
        <f>IF(OR($A690="",$B690="",$C690=""),"",A690*'MPTO_working_3-way'!$I689)</f>
        <v>2.7647315257841569</v>
      </c>
      <c r="F690" s="45">
        <f>IF(OR($A690="",$B690="",$C690=""),"",B690*'MPTO_working_3-way'!$I689)</f>
        <v>3.515011828320378</v>
      </c>
      <c r="G690" s="46">
        <f>IF(OR($A690="",$B690="",$C690=""),"",C690*'MPTO_working_3-way'!$I689)</f>
        <v>2.8263983999652162</v>
      </c>
      <c r="H690" s="44">
        <f>IF(OR($A690="",$B690="",$C690=""),"",'MPTO_working_3-way'!E689)</f>
        <v>2.7587211468387602</v>
      </c>
      <c r="I690" s="45">
        <f>IF(OR($A690="",$B690="",$C690=""),"",'MPTO_working_3-way'!F689)</f>
        <v>3.5318560330205466</v>
      </c>
      <c r="J690" s="46">
        <f>IF(OR($A690="",$B690="",$C690=""),"",'MPTO_working_3-way'!G689)</f>
        <v>2.8218619116578143</v>
      </c>
      <c r="K690" s="44">
        <f>IF(OR($A690="",$B690="",$C690=""),"",'OddsRatio_working_3-way'!H689)</f>
        <v>2.7618280119937197</v>
      </c>
      <c r="L690" s="45">
        <f>IF(OR($A690="",$B690="",$C690=""),"",'OddsRatio_working_3-way'!I689)</f>
        <v>3.5228543130324268</v>
      </c>
      <c r="M690" s="46">
        <f>IF(OR($A690="",$B690="",$C690=""),"",'OddsRatio_working_3-way'!J689)</f>
        <v>2.8243781189284074</v>
      </c>
      <c r="N690" s="47">
        <f t="shared" si="169"/>
        <v>36.169877280086766</v>
      </c>
      <c r="O690" s="48">
        <f t="shared" si="170"/>
        <v>28.449406398664738</v>
      </c>
      <c r="P690" s="48">
        <f t="shared" si="171"/>
        <v>35.380716321248514</v>
      </c>
      <c r="Q690" t="s">
        <v>347</v>
      </c>
      <c r="R690" t="s">
        <v>389</v>
      </c>
      <c r="S690" t="s">
        <v>522</v>
      </c>
      <c r="T690" s="50">
        <v>100</v>
      </c>
      <c r="U690" s="50">
        <f t="shared" si="172"/>
        <v>62.825278810408925</v>
      </c>
      <c r="V690" s="50">
        <f t="shared" si="173"/>
        <v>70.760233918128648</v>
      </c>
      <c r="W690" s="50">
        <f t="shared" si="174"/>
        <v>63.63636363636364</v>
      </c>
      <c r="X690" s="50">
        <f t="shared" si="175"/>
        <v>65.603402445507712</v>
      </c>
      <c r="Y690" s="50">
        <f t="shared" si="176"/>
        <v>73.538357553227442</v>
      </c>
      <c r="Z690" s="50">
        <f t="shared" si="177"/>
        <v>66.41448727146242</v>
      </c>
      <c r="AA690" s="50">
        <f t="shared" si="178"/>
        <v>-2.7781236350987868</v>
      </c>
      <c r="AB690" s="50">
        <f t="shared" si="179"/>
        <v>-2.7781236350987939</v>
      </c>
      <c r="AC690" s="50">
        <f t="shared" si="180"/>
        <v>-2.7781236350987797</v>
      </c>
      <c r="AF690">
        <v>1.88</v>
      </c>
      <c r="AG690">
        <v>2</v>
      </c>
      <c r="AJ690" t="s">
        <v>411</v>
      </c>
    </row>
    <row r="691" spans="1:36" ht="15" x14ac:dyDescent="0.25">
      <c r="A691">
        <v>4.07</v>
      </c>
      <c r="B691">
        <v>3.44</v>
      </c>
      <c r="C691">
        <v>2.0299999999999998</v>
      </c>
      <c r="D691" s="43">
        <f t="shared" si="181"/>
        <v>2.9008757557273945E-2</v>
      </c>
      <c r="E691" s="44">
        <f>IF(OR($A691="",$B691="",$C691=""),"",A691*'MPTO_working_3-way'!$I690)</f>
        <v>4.1880656432581054</v>
      </c>
      <c r="F691" s="45">
        <f>IF(OR($A691="",$B691="",$C691=""),"",B691*'MPTO_working_3-way'!$I690)</f>
        <v>3.5397901259970221</v>
      </c>
      <c r="G691" s="46">
        <f>IF(OR($A691="",$B691="",$C691=""),"",C691*'MPTO_working_3-way'!$I690)</f>
        <v>2.0888877778412658</v>
      </c>
      <c r="H691" s="44">
        <f>IF(OR($A691="",$B691="",$C691=""),"",'MPTO_working_3-way'!E690)</f>
        <v>4.2367377214669588</v>
      </c>
      <c r="I691" s="45">
        <f>IF(OR($A691="",$B691="",$C691=""),"",'MPTO_working_3-way'!F690)</f>
        <v>3.5583631696819071</v>
      </c>
      <c r="J691" s="46">
        <f>IF(OR($A691="",$B691="",$C691=""),"",'MPTO_working_3-way'!G690)</f>
        <v>2.0706452321394346</v>
      </c>
      <c r="K691" s="44">
        <f>IF(OR($A691="",$B691="",$C691=""),"",'OddsRatio_working_3-way'!H690)</f>
        <v>4.2129909846823033</v>
      </c>
      <c r="L691" s="45">
        <f>IF(OR($A691="",$B691="",$C691=""),"",'OddsRatio_working_3-way'!I690)</f>
        <v>3.5536475578582478</v>
      </c>
      <c r="M691" s="46">
        <f>IF(OR($A691="",$B691="",$C691=""),"",'OddsRatio_working_3-way'!J690)</f>
        <v>2.0779741740139324</v>
      </c>
      <c r="N691" s="47">
        <f t="shared" si="169"/>
        <v>23.877371683745867</v>
      </c>
      <c r="O691" s="48">
        <f t="shared" si="170"/>
        <v>28.250262428152816</v>
      </c>
      <c r="P691" s="48">
        <f t="shared" si="171"/>
        <v>47.872365888101328</v>
      </c>
      <c r="Q691" t="s">
        <v>322</v>
      </c>
      <c r="R691" t="s">
        <v>393</v>
      </c>
      <c r="S691" t="s">
        <v>522</v>
      </c>
      <c r="T691" s="50">
        <v>100</v>
      </c>
      <c r="U691" s="50">
        <f t="shared" si="172"/>
        <v>75.429975429975428</v>
      </c>
      <c r="V691" s="50">
        <f t="shared" si="173"/>
        <v>70.930232558139537</v>
      </c>
      <c r="W691" s="50">
        <f t="shared" si="174"/>
        <v>50.73891625615763</v>
      </c>
      <c r="X691" s="50">
        <f t="shared" si="175"/>
        <v>78.330851185702841</v>
      </c>
      <c r="Y691" s="50">
        <f t="shared" si="176"/>
        <v>73.831108313866949</v>
      </c>
      <c r="Z691" s="50">
        <f t="shared" si="177"/>
        <v>53.639792011885035</v>
      </c>
      <c r="AA691" s="50">
        <f t="shared" si="178"/>
        <v>-2.9008757557274123</v>
      </c>
      <c r="AB691" s="50">
        <f t="shared" si="179"/>
        <v>-2.9008757557274123</v>
      </c>
      <c r="AC691" s="50">
        <f t="shared" si="180"/>
        <v>-2.9008757557274052</v>
      </c>
      <c r="AF691">
        <v>1.77</v>
      </c>
      <c r="AG691">
        <v>2.13</v>
      </c>
      <c r="AJ691" t="s">
        <v>411</v>
      </c>
    </row>
    <row r="692" spans="1:36" ht="15" x14ac:dyDescent="0.25">
      <c r="A692">
        <v>2.36</v>
      </c>
      <c r="B692">
        <v>3.61</v>
      </c>
      <c r="C692">
        <v>3.06</v>
      </c>
      <c r="D692" s="43">
        <f t="shared" si="181"/>
        <v>2.7534509429544496E-2</v>
      </c>
      <c r="E692" s="44">
        <f>IF(OR($A692="",$B692="",$C692=""),"",A692*'MPTO_working_3-way'!$I691)</f>
        <v>2.424981442253725</v>
      </c>
      <c r="F692" s="45">
        <f>IF(OR($A692="",$B692="",$C692=""),"",B692*'MPTO_working_3-way'!$I691)</f>
        <v>3.7093995790406553</v>
      </c>
      <c r="G692" s="46">
        <f>IF(OR($A692="",$B692="",$C692=""),"",C692*'MPTO_working_3-way'!$I691)</f>
        <v>3.1442555988544063</v>
      </c>
      <c r="H692" s="44">
        <f>IF(OR($A692="",$B692="",$C692=""),"",'MPTO_working_3-way'!E691)</f>
        <v>2.4122505056446899</v>
      </c>
      <c r="I692" s="45">
        <f>IF(OR($A692="",$B692="",$C692=""),"",'MPTO_working_3-way'!F691)</f>
        <v>3.733709724974144</v>
      </c>
      <c r="J692" s="46">
        <f>IF(OR($A692="",$B692="",$C692=""),"",'MPTO_working_3-way'!G691)</f>
        <v>3.1484241198896532</v>
      </c>
      <c r="K692" s="44">
        <f>IF(OR($A692="",$B692="",$C692=""),"",'OddsRatio_working_3-way'!H691)</f>
        <v>2.4179231045693461</v>
      </c>
      <c r="L692" s="45">
        <f>IF(OR($A692="",$B692="",$C692=""),"",'OddsRatio_working_3-way'!I691)</f>
        <v>3.7211612521514668</v>
      </c>
      <c r="M692" s="46">
        <f>IF(OR($A692="",$B692="",$C692=""),"",'OddsRatio_working_3-way'!J691)</f>
        <v>3.1477364672153332</v>
      </c>
      <c r="N692" s="47">
        <f t="shared" si="169"/>
        <v>41.23742897886352</v>
      </c>
      <c r="O692" s="48">
        <f t="shared" si="170"/>
        <v>26.958540828287507</v>
      </c>
      <c r="P692" s="48">
        <f t="shared" si="171"/>
        <v>31.80403019284898</v>
      </c>
      <c r="Q692" t="s">
        <v>351</v>
      </c>
      <c r="R692" t="s">
        <v>392</v>
      </c>
      <c r="S692" t="s">
        <v>522</v>
      </c>
      <c r="T692" s="50">
        <v>100</v>
      </c>
      <c r="U692" s="50">
        <f t="shared" si="172"/>
        <v>57.627118644067799</v>
      </c>
      <c r="V692" s="50">
        <f t="shared" si="173"/>
        <v>72.29916897506925</v>
      </c>
      <c r="W692" s="50">
        <f t="shared" si="174"/>
        <v>67.320261437908499</v>
      </c>
      <c r="X692" s="50">
        <f t="shared" si="175"/>
        <v>60.380569587022251</v>
      </c>
      <c r="Y692" s="50">
        <f t="shared" si="176"/>
        <v>75.052619918023709</v>
      </c>
      <c r="Z692" s="50">
        <f t="shared" si="177"/>
        <v>70.073712380862958</v>
      </c>
      <c r="AA692" s="50">
        <f t="shared" si="178"/>
        <v>-2.7534509429544514</v>
      </c>
      <c r="AB692" s="50">
        <f t="shared" si="179"/>
        <v>-2.7534509429544585</v>
      </c>
      <c r="AC692" s="50">
        <f t="shared" si="180"/>
        <v>-2.7534509429544585</v>
      </c>
      <c r="AF692">
        <v>1.77</v>
      </c>
      <c r="AG692">
        <v>2.13</v>
      </c>
      <c r="AJ692" t="s">
        <v>411</v>
      </c>
    </row>
    <row r="693" spans="1:36" ht="15" x14ac:dyDescent="0.25">
      <c r="A693">
        <v>2.77</v>
      </c>
      <c r="B693">
        <v>3.19</v>
      </c>
      <c r="C693">
        <v>2.83</v>
      </c>
      <c r="D693" s="43">
        <f t="shared" si="181"/>
        <v>2.7847344608725288E-2</v>
      </c>
      <c r="E693" s="44">
        <f>IF(OR($A693="",$B693="",$C693=""),"",A693*'MPTO_working_3-way'!$I692)</f>
        <v>2.8471371445661693</v>
      </c>
      <c r="F693" s="45">
        <f>IF(OR($A693="",$B693="",$C693=""),"",B693*'MPTO_working_3-way'!$I692)</f>
        <v>3.2788330293018335</v>
      </c>
      <c r="G693" s="46">
        <f>IF(OR($A693="",$B693="",$C693=""),"",C693*'MPTO_working_3-way'!$I692)</f>
        <v>2.9088079852426927</v>
      </c>
      <c r="H693" s="44">
        <f>IF(OR($A693="",$B693="",$C693=""),"",'MPTO_working_3-way'!E692)</f>
        <v>2.8431029476976861</v>
      </c>
      <c r="I693" s="45">
        <f>IF(OR($A693="",$B693="",$C693=""),"",'MPTO_working_3-way'!F692)</f>
        <v>3.2873415013034752</v>
      </c>
      <c r="J693" s="46">
        <f>IF(OR($A693="",$B693="",$C693=""),"",'MPTO_working_3-way'!G692)</f>
        <v>2.9063478049748639</v>
      </c>
      <c r="K693" s="44">
        <f>IF(OR($A693="",$B693="",$C693=""),"",'OddsRatio_working_3-way'!H692)</f>
        <v>2.8451254739608371</v>
      </c>
      <c r="L693" s="45">
        <f>IF(OR($A693="",$B693="",$C693=""),"",'OddsRatio_working_3-way'!I692)</f>
        <v>3.2829518576125611</v>
      </c>
      <c r="M693" s="46">
        <f>IF(OR($A693="",$B693="",$C693=""),"",'OddsRatio_working_3-way'!J692)</f>
        <v>2.9076721001967982</v>
      </c>
      <c r="N693" s="47">
        <f t="shared" si="169"/>
        <v>35.123000727538695</v>
      </c>
      <c r="O693" s="48">
        <f t="shared" si="170"/>
        <v>30.4986558041637</v>
      </c>
      <c r="P693" s="48">
        <f t="shared" si="171"/>
        <v>34.378343468297587</v>
      </c>
      <c r="Q693" t="s">
        <v>87</v>
      </c>
      <c r="R693" t="s">
        <v>46</v>
      </c>
      <c r="S693" t="s">
        <v>522</v>
      </c>
      <c r="T693" s="50">
        <v>100</v>
      </c>
      <c r="U693" s="50">
        <f t="shared" si="172"/>
        <v>63.898916967509031</v>
      </c>
      <c r="V693" s="50">
        <f t="shared" si="173"/>
        <v>68.652037617554868</v>
      </c>
      <c r="W693" s="50">
        <f t="shared" si="174"/>
        <v>64.664310954063609</v>
      </c>
      <c r="X693" s="50">
        <f t="shared" si="175"/>
        <v>66.683651428381538</v>
      </c>
      <c r="Y693" s="50">
        <f t="shared" si="176"/>
        <v>71.436772078427381</v>
      </c>
      <c r="Z693" s="50">
        <f t="shared" si="177"/>
        <v>67.449045414936123</v>
      </c>
      <c r="AA693" s="50">
        <f t="shared" si="178"/>
        <v>-2.7847344608725066</v>
      </c>
      <c r="AB693" s="50">
        <f t="shared" si="179"/>
        <v>-2.7847344608725138</v>
      </c>
      <c r="AC693" s="50">
        <f t="shared" si="180"/>
        <v>-2.7847344608725138</v>
      </c>
      <c r="AF693">
        <v>2.2999999999999998</v>
      </c>
      <c r="AG693">
        <v>1.67</v>
      </c>
      <c r="AJ693" t="s">
        <v>444</v>
      </c>
    </row>
    <row r="694" spans="1:36" ht="15" x14ac:dyDescent="0.25">
      <c r="A694">
        <v>2.58</v>
      </c>
      <c r="B694">
        <v>3.14</v>
      </c>
      <c r="C694">
        <v>3.11</v>
      </c>
      <c r="D694" s="43">
        <f t="shared" si="181"/>
        <v>2.7611645164552723E-2</v>
      </c>
      <c r="E694" s="44">
        <f>IF(OR($A694="",$B694="",$C694=""),"",A694*'MPTO_working_3-way'!$I693)</f>
        <v>2.651238044524546</v>
      </c>
      <c r="F694" s="45">
        <f>IF(OR($A694="",$B694="",$C694=""),"",B694*'MPTO_working_3-way'!$I693)</f>
        <v>3.2267005658166958</v>
      </c>
      <c r="G694" s="46">
        <f>IF(OR($A694="",$B694="",$C694=""),"",C694*'MPTO_working_3-way'!$I693)</f>
        <v>3.1958722164617588</v>
      </c>
      <c r="H694" s="44">
        <f>IF(OR($A694="",$B694="",$C694=""),"",'MPTO_working_3-way'!E693)</f>
        <v>2.6427548970068111</v>
      </c>
      <c r="I694" s="45">
        <f>IF(OR($A694="",$B694="",$C694=""),"",'MPTO_working_3-way'!F693)</f>
        <v>3.2334472349357877</v>
      </c>
      <c r="J694" s="46">
        <f>IF(OR($A694="",$B694="",$C694=""),"",'MPTO_working_3-way'!G693)</f>
        <v>3.2016440914858619</v>
      </c>
      <c r="K694" s="44">
        <f>IF(OR($A694="",$B694="",$C694=""),"",'OddsRatio_working_3-way'!H693)</f>
        <v>2.6466611321047817</v>
      </c>
      <c r="L694" s="45">
        <f>IF(OR($A694="",$B694="",$C694=""),"",'OddsRatio_working_3-way'!I693)</f>
        <v>3.2302878624710325</v>
      </c>
      <c r="M694" s="46">
        <f>IF(OR($A694="",$B694="",$C694=""),"",'OddsRatio_working_3-way'!J693)</f>
        <v>3.1990221447728402</v>
      </c>
      <c r="N694" s="47">
        <f t="shared" si="169"/>
        <v>37.718227605598983</v>
      </c>
      <c r="O694" s="48">
        <f t="shared" si="170"/>
        <v>30.991409943453942</v>
      </c>
      <c r="P694" s="48">
        <f t="shared" si="171"/>
        <v>31.290362450947068</v>
      </c>
      <c r="Q694" t="s">
        <v>77</v>
      </c>
      <c r="R694" t="s">
        <v>49</v>
      </c>
      <c r="S694" t="s">
        <v>522</v>
      </c>
      <c r="T694" s="50">
        <v>100</v>
      </c>
      <c r="U694" s="50">
        <f t="shared" si="172"/>
        <v>61.240310077519375</v>
      </c>
      <c r="V694" s="50">
        <f t="shared" si="173"/>
        <v>68.152866242038215</v>
      </c>
      <c r="W694" s="50">
        <f t="shared" si="174"/>
        <v>67.845659163987136</v>
      </c>
      <c r="X694" s="50">
        <f t="shared" si="175"/>
        <v>64.001474593974649</v>
      </c>
      <c r="Y694" s="50">
        <f t="shared" si="176"/>
        <v>70.914030758493467</v>
      </c>
      <c r="Z694" s="50">
        <f t="shared" si="177"/>
        <v>70.606823680442403</v>
      </c>
      <c r="AA694" s="50">
        <f t="shared" si="178"/>
        <v>-2.7611645164552741</v>
      </c>
      <c r="AB694" s="50">
        <f t="shared" si="179"/>
        <v>-2.7611645164552527</v>
      </c>
      <c r="AC694" s="50">
        <f t="shared" si="180"/>
        <v>-2.7611645164552669</v>
      </c>
      <c r="AF694">
        <v>2.2200000000000002</v>
      </c>
      <c r="AG694">
        <v>1.71</v>
      </c>
      <c r="AJ694" t="s">
        <v>444</v>
      </c>
    </row>
    <row r="695" spans="1:36" ht="15" x14ac:dyDescent="0.25">
      <c r="A695">
        <v>2.46</v>
      </c>
      <c r="B695">
        <v>3.26</v>
      </c>
      <c r="C695">
        <v>3.25</v>
      </c>
      <c r="D695" s="43">
        <f t="shared" si="181"/>
        <v>2.0944838990626824E-2</v>
      </c>
      <c r="E695" s="44">
        <f>IF(OR($A695="",$B695="",$C695=""),"",A695*'MPTO_working_3-way'!$I694)</f>
        <v>2.5115243039169419</v>
      </c>
      <c r="F695" s="45">
        <f>IF(OR($A695="",$B695="",$C695=""),"",B695*'MPTO_working_3-way'!$I694)</f>
        <v>3.3282801751094433</v>
      </c>
      <c r="G695" s="46">
        <f>IF(OR($A695="",$B695="",$C695=""),"",C695*'MPTO_working_3-way'!$I694)</f>
        <v>3.3180707267195371</v>
      </c>
      <c r="H695" s="44">
        <f>IF(OR($A695="",$B695="",$C695=""),"",'MPTO_working_3-way'!E694)</f>
        <v>2.502988242298914</v>
      </c>
      <c r="I695" s="45">
        <f>IF(OR($A695="",$B695="",$C695=""),"",'MPTO_working_3-way'!F694)</f>
        <v>3.3359258674607815</v>
      </c>
      <c r="J695" s="46">
        <f>IF(OR($A695="",$B695="",$C695=""),"",'MPTO_working_3-way'!G694)</f>
        <v>3.3254553883187525</v>
      </c>
      <c r="K695" s="44">
        <f>IF(OR($A695="",$B695="",$C695=""),"",'OddsRatio_working_3-way'!H694)</f>
        <v>2.5068167429380592</v>
      </c>
      <c r="L695" s="45">
        <f>IF(OR($A695="",$B695="",$C695=""),"",'OddsRatio_working_3-way'!I694)</f>
        <v>3.3324697527671328</v>
      </c>
      <c r="M695" s="46">
        <f>IF(OR($A695="",$B695="",$C695=""),"",'OddsRatio_working_3-way'!J694)</f>
        <v>3.322149090144269</v>
      </c>
      <c r="N695" s="47">
        <f t="shared" si="169"/>
        <v>39.816457218447475</v>
      </c>
      <c r="O695" s="48">
        <f t="shared" si="170"/>
        <v>30.045547471589202</v>
      </c>
      <c r="P695" s="48">
        <f t="shared" si="171"/>
        <v>30.137995309963323</v>
      </c>
      <c r="Q695" t="s">
        <v>283</v>
      </c>
      <c r="R695" t="s">
        <v>279</v>
      </c>
      <c r="S695" t="s">
        <v>522</v>
      </c>
      <c r="T695" s="50">
        <v>100</v>
      </c>
      <c r="U695" s="50">
        <f t="shared" si="172"/>
        <v>59.349593495934961</v>
      </c>
      <c r="V695" s="50">
        <f t="shared" si="173"/>
        <v>69.325153374233125</v>
      </c>
      <c r="W695" s="50">
        <f t="shared" si="174"/>
        <v>69.230769230769241</v>
      </c>
      <c r="X695" s="50">
        <f t="shared" si="175"/>
        <v>61.444077394997642</v>
      </c>
      <c r="Y695" s="50">
        <f t="shared" si="176"/>
        <v>71.419637273295805</v>
      </c>
      <c r="Z695" s="50">
        <f t="shared" si="177"/>
        <v>71.325253129831907</v>
      </c>
      <c r="AA695" s="50">
        <f t="shared" si="178"/>
        <v>-2.0944838990626806</v>
      </c>
      <c r="AB695" s="50">
        <f t="shared" si="179"/>
        <v>-2.0944838990626806</v>
      </c>
      <c r="AC695" s="50">
        <f t="shared" si="180"/>
        <v>-2.0944838990626664</v>
      </c>
      <c r="AF695">
        <v>2.58</v>
      </c>
      <c r="AG695">
        <v>1.56</v>
      </c>
      <c r="AJ695" t="s">
        <v>308</v>
      </c>
    </row>
    <row r="696" spans="1:36" ht="15" x14ac:dyDescent="0.25">
      <c r="A696">
        <v>3.77</v>
      </c>
      <c r="B696">
        <v>3.68</v>
      </c>
      <c r="C696">
        <v>2.06</v>
      </c>
      <c r="D696" s="43">
        <f t="shared" si="181"/>
        <v>2.2428013028586546E-2</v>
      </c>
      <c r="E696" s="44">
        <f>IF(OR($A696="",$B696="",$C696=""),"",A696*'MPTO_working_3-way'!$I695)</f>
        <v>3.8545536091177715</v>
      </c>
      <c r="F696" s="45">
        <f>IF(OR($A696="",$B696="",$C696=""),"",B696*'MPTO_working_3-way'!$I695)</f>
        <v>3.7625350879451989</v>
      </c>
      <c r="G696" s="46">
        <f>IF(OR($A696="",$B696="",$C696=""),"",C696*'MPTO_working_3-way'!$I695)</f>
        <v>2.1062017068388883</v>
      </c>
      <c r="H696" s="44">
        <f>IF(OR($A696="",$B696="",$C696=""),"",'MPTO_working_3-way'!E695)</f>
        <v>3.8793373239072109</v>
      </c>
      <c r="I696" s="45">
        <f>IF(OR($A696="",$B696="",$C696=""),"",'MPTO_working_3-way'!F695)</f>
        <v>3.7841072070424362</v>
      </c>
      <c r="J696" s="46">
        <f>IF(OR($A696="",$B696="",$C696=""),"",'MPTO_working_3-way'!G695)</f>
        <v>2.09222139992039</v>
      </c>
      <c r="K696" s="44">
        <f>IF(OR($A696="",$B696="",$C696=""),"",'OddsRatio_working_3-way'!H695)</f>
        <v>3.868914679299075</v>
      </c>
      <c r="L696" s="45">
        <f>IF(OR($A696="",$B696="",$C696=""),"",'OddsRatio_working_3-way'!I695)</f>
        <v>3.7757008449536165</v>
      </c>
      <c r="M696" s="46">
        <f>IF(OR($A696="",$B696="",$C696=""),"",'OddsRatio_working_3-way'!J695)</f>
        <v>2.0978518267353858</v>
      </c>
      <c r="N696" s="47">
        <f t="shared" si="169"/>
        <v>25.943341341382446</v>
      </c>
      <c r="O696" s="48">
        <f t="shared" si="170"/>
        <v>26.577825232883644</v>
      </c>
      <c r="P696" s="48">
        <f t="shared" si="171"/>
        <v>47.478833425733896</v>
      </c>
      <c r="Q696" t="s">
        <v>276</v>
      </c>
      <c r="R696" t="s">
        <v>282</v>
      </c>
      <c r="S696" t="s">
        <v>522</v>
      </c>
      <c r="T696" s="50">
        <v>100</v>
      </c>
      <c r="U696" s="50">
        <f t="shared" si="172"/>
        <v>73.474801061007966</v>
      </c>
      <c r="V696" s="50">
        <f t="shared" si="173"/>
        <v>72.826086956521735</v>
      </c>
      <c r="W696" s="50">
        <f t="shared" si="174"/>
        <v>51.456310679611654</v>
      </c>
      <c r="X696" s="50">
        <f t="shared" si="175"/>
        <v>75.717602363866604</v>
      </c>
      <c r="Y696" s="50">
        <f t="shared" si="176"/>
        <v>75.068888259380401</v>
      </c>
      <c r="Z696" s="50">
        <f t="shared" si="177"/>
        <v>53.699111982470306</v>
      </c>
      <c r="AA696" s="50">
        <f t="shared" si="178"/>
        <v>-2.2428013028586378</v>
      </c>
      <c r="AB696" s="50">
        <f t="shared" si="179"/>
        <v>-2.2428013028586662</v>
      </c>
      <c r="AC696" s="50">
        <f t="shared" si="180"/>
        <v>-2.242801302858652</v>
      </c>
      <c r="AF696">
        <v>2.1800000000000002</v>
      </c>
      <c r="AG696">
        <v>1.75</v>
      </c>
      <c r="AJ696" t="s">
        <v>308</v>
      </c>
    </row>
    <row r="697" spans="1:36" ht="15" x14ac:dyDescent="0.25">
      <c r="A697">
        <v>2.48</v>
      </c>
      <c r="B697">
        <v>3.26</v>
      </c>
      <c r="C697">
        <v>3.19</v>
      </c>
      <c r="D697" s="43">
        <f t="shared" si="181"/>
        <v>2.3453896533733198E-2</v>
      </c>
      <c r="E697" s="44">
        <f>IF(OR($A697="",$B697="",$C697=""),"",A697*'MPTO_working_3-way'!$I696)</f>
        <v>2.5381656634036585</v>
      </c>
      <c r="F697" s="45">
        <f>IF(OR($A697="",$B697="",$C697=""),"",B697*'MPTO_working_3-way'!$I696)</f>
        <v>3.3364597026999698</v>
      </c>
      <c r="G697" s="46">
        <f>IF(OR($A697="",$B697="",$C697=""),"",C697*'MPTO_working_3-way'!$I696)</f>
        <v>3.264817929942609</v>
      </c>
      <c r="H697" s="44">
        <f>IF(OR($A697="",$B697="",$C697=""),"",'MPTO_working_3-way'!E696)</f>
        <v>2.5290343196578391</v>
      </c>
      <c r="I697" s="45">
        <f>IF(OR($A697="",$B697="",$C697=""),"",'MPTO_working_3-way'!F696)</f>
        <v>3.3452591739652431</v>
      </c>
      <c r="J697" s="46">
        <f>IF(OR($A697="",$B697="",$C697=""),"",'MPTO_working_3-way'!G696)</f>
        <v>3.2715912277597958</v>
      </c>
      <c r="K697" s="44">
        <f>IF(OR($A697="",$B697="",$C697=""),"",'OddsRatio_working_3-way'!H696)</f>
        <v>2.533148725657786</v>
      </c>
      <c r="L697" s="45">
        <f>IF(OR($A697="",$B697="",$C697=""),"",'OddsRatio_working_3-way'!I696)</f>
        <v>3.3411595405314838</v>
      </c>
      <c r="M697" s="46">
        <f>IF(OR($A697="",$B697="",$C697=""),"",'OddsRatio_working_3-way'!J696)</f>
        <v>3.2686457494530754</v>
      </c>
      <c r="N697" s="47">
        <f t="shared" si="169"/>
        <v>39.398531562317665</v>
      </c>
      <c r="O697" s="48">
        <f t="shared" si="170"/>
        <v>29.971889041272341</v>
      </c>
      <c r="P697" s="48">
        <f t="shared" si="171"/>
        <v>30.629579396409973</v>
      </c>
      <c r="Q697" t="s">
        <v>244</v>
      </c>
      <c r="R697" t="s">
        <v>278</v>
      </c>
      <c r="S697" t="s">
        <v>522</v>
      </c>
      <c r="T697" s="50">
        <v>100</v>
      </c>
      <c r="U697" s="50">
        <f t="shared" si="172"/>
        <v>59.677419354838712</v>
      </c>
      <c r="V697" s="50">
        <f t="shared" si="173"/>
        <v>69.325153374233125</v>
      </c>
      <c r="W697" s="50">
        <f t="shared" si="174"/>
        <v>68.652037617554868</v>
      </c>
      <c r="X697" s="50">
        <f t="shared" si="175"/>
        <v>62.022809008212022</v>
      </c>
      <c r="Y697" s="50">
        <f t="shared" si="176"/>
        <v>71.670543027606442</v>
      </c>
      <c r="Z697" s="50">
        <f t="shared" si="177"/>
        <v>70.997427270928171</v>
      </c>
      <c r="AA697" s="50">
        <f t="shared" si="178"/>
        <v>-2.3453896533733101</v>
      </c>
      <c r="AB697" s="50">
        <f t="shared" si="179"/>
        <v>-2.3453896533733172</v>
      </c>
      <c r="AC697" s="50">
        <f t="shared" si="180"/>
        <v>-2.345389653373303</v>
      </c>
      <c r="AF697">
        <v>2.5499999999999998</v>
      </c>
      <c r="AG697">
        <v>1.57</v>
      </c>
      <c r="AJ697" t="s">
        <v>308</v>
      </c>
    </row>
    <row r="698" spans="1:36" ht="15" x14ac:dyDescent="0.25">
      <c r="A698">
        <v>2.44</v>
      </c>
      <c r="B698">
        <v>3.56</v>
      </c>
      <c r="C698">
        <v>3.02</v>
      </c>
      <c r="D698" s="43">
        <f t="shared" si="181"/>
        <v>2.1860769792834578E-2</v>
      </c>
      <c r="E698" s="44">
        <f>IF(OR($A698="",$B698="",$C698=""),"",A698*'MPTO_working_3-way'!$I697)</f>
        <v>2.4933402782945162</v>
      </c>
      <c r="F698" s="45">
        <f>IF(OR($A698="",$B698="",$C698=""),"",B698*'MPTO_working_3-way'!$I697)</f>
        <v>3.6378243404624913</v>
      </c>
      <c r="G698" s="46">
        <f>IF(OR($A698="",$B698="",$C698=""),"",C698*'MPTO_working_3-way'!$I697)</f>
        <v>3.0860195247743603</v>
      </c>
      <c r="H698" s="44">
        <f>IF(OR($A698="",$B698="",$C698=""),"",'MPTO_working_3-way'!E697)</f>
        <v>2.4841687508333301</v>
      </c>
      <c r="I698" s="45">
        <f>IF(OR($A698="",$B698="",$C698=""),"",'MPTO_working_3-way'!F697)</f>
        <v>3.6548110874656721</v>
      </c>
      <c r="J698" s="46">
        <f>IF(OR($A698="",$B698="",$C698=""),"",'MPTO_working_3-way'!G697)</f>
        <v>3.0879551096205695</v>
      </c>
      <c r="K698" s="44">
        <f>IF(OR($A698="",$B698="",$C698=""),"",'OddsRatio_working_3-way'!H697)</f>
        <v>2.4883542254154478</v>
      </c>
      <c r="L698" s="45">
        <f>IF(OR($A698="",$B698="",$C698=""),"",'OddsRatio_working_3-way'!I697)</f>
        <v>3.6459630674052401</v>
      </c>
      <c r="M698" s="46">
        <f>IF(OR($A698="",$B698="",$C698=""),"",'OddsRatio_working_3-way'!J697)</f>
        <v>3.0878302328744471</v>
      </c>
      <c r="N698" s="47">
        <f t="shared" si="169"/>
        <v>40.106840157574311</v>
      </c>
      <c r="O698" s="48">
        <f t="shared" si="170"/>
        <v>27.488957860809354</v>
      </c>
      <c r="P698" s="48">
        <f t="shared" si="171"/>
        <v>32.404201981616325</v>
      </c>
      <c r="Q698" t="s">
        <v>247</v>
      </c>
      <c r="R698" t="s">
        <v>274</v>
      </c>
      <c r="S698" t="s">
        <v>522</v>
      </c>
      <c r="T698" s="50">
        <v>100</v>
      </c>
      <c r="U698" s="50">
        <f t="shared" si="172"/>
        <v>59.016393442622956</v>
      </c>
      <c r="V698" s="50">
        <f t="shared" si="173"/>
        <v>71.910112359550567</v>
      </c>
      <c r="W698" s="50">
        <f t="shared" si="174"/>
        <v>66.88741721854305</v>
      </c>
      <c r="X698" s="50">
        <f t="shared" si="175"/>
        <v>61.202470421906398</v>
      </c>
      <c r="Y698" s="50">
        <f t="shared" si="176"/>
        <v>74.096189338834009</v>
      </c>
      <c r="Z698" s="50">
        <f t="shared" si="177"/>
        <v>69.073494197826491</v>
      </c>
      <c r="AA698" s="50">
        <f t="shared" si="178"/>
        <v>-2.1860769792834418</v>
      </c>
      <c r="AB698" s="50">
        <f t="shared" si="179"/>
        <v>-2.1860769792834418</v>
      </c>
      <c r="AC698" s="50">
        <f t="shared" si="180"/>
        <v>-2.1860769792834418</v>
      </c>
      <c r="AF698">
        <v>2</v>
      </c>
      <c r="AG698">
        <v>1.91</v>
      </c>
      <c r="AJ698" t="s">
        <v>308</v>
      </c>
    </row>
    <row r="699" spans="1:36" ht="15" x14ac:dyDescent="0.25">
      <c r="A699">
        <v>2.84</v>
      </c>
      <c r="B699">
        <v>3.15</v>
      </c>
      <c r="C699">
        <v>2.84</v>
      </c>
      <c r="D699" s="43">
        <f t="shared" si="181"/>
        <v>2.1685669572993449E-2</v>
      </c>
      <c r="E699" s="44">
        <f>IF(OR($A699="",$B699="",$C699=""),"",A699*'MPTO_working_3-way'!$I698)</f>
        <v>2.901587301587301</v>
      </c>
      <c r="F699" s="45">
        <f>IF(OR($A699="",$B699="",$C699=""),"",B699*'MPTO_working_3-way'!$I698)</f>
        <v>3.2183098591549291</v>
      </c>
      <c r="G699" s="46">
        <f>IF(OR($A699="",$B699="",$C699=""),"",C699*'MPTO_working_3-way'!$I698)</f>
        <v>2.901587301587301</v>
      </c>
      <c r="H699" s="44">
        <f>IF(OR($A699="",$B699="",$C699=""),"",'MPTO_working_3-way'!E698)</f>
        <v>2.8995246326706994</v>
      </c>
      <c r="I699" s="45">
        <f>IF(OR($A699="",$B699="",$C699=""),"",'MPTO_working_3-way'!F698)</f>
        <v>3.2233965889983178</v>
      </c>
      <c r="J699" s="46">
        <f>IF(OR($A699="",$B699="",$C699=""),"",'MPTO_working_3-way'!G698)</f>
        <v>2.8995246326706994</v>
      </c>
      <c r="K699" s="44">
        <f>IF(OR($A699="",$B699="",$C699=""),"",'OddsRatio_working_3-way'!H698)</f>
        <v>2.900581274677319</v>
      </c>
      <c r="L699" s="45">
        <f>IF(OR($A699="",$B699="",$C699=""),"",'OddsRatio_working_3-way'!I698)</f>
        <v>3.2207879024762152</v>
      </c>
      <c r="M699" s="46">
        <f>IF(OR($A699="",$B699="",$C699=""),"",'OddsRatio_working_3-way'!J698)</f>
        <v>2.900581274677319</v>
      </c>
      <c r="N699" s="47">
        <f t="shared" si="169"/>
        <v>34.463894967177247</v>
      </c>
      <c r="O699" s="48">
        <f t="shared" si="170"/>
        <v>31.072210065645518</v>
      </c>
      <c r="P699" s="48">
        <f t="shared" si="171"/>
        <v>34.463894967177247</v>
      </c>
      <c r="Q699" t="s">
        <v>285</v>
      </c>
      <c r="R699" t="s">
        <v>286</v>
      </c>
      <c r="S699" t="s">
        <v>522</v>
      </c>
      <c r="T699" s="50">
        <v>100</v>
      </c>
      <c r="U699" s="50">
        <f t="shared" si="172"/>
        <v>64.788732394366207</v>
      </c>
      <c r="V699" s="50">
        <f t="shared" si="173"/>
        <v>68.253968253968253</v>
      </c>
      <c r="W699" s="50">
        <f t="shared" si="174"/>
        <v>64.788732394366207</v>
      </c>
      <c r="X699" s="50">
        <f t="shared" si="175"/>
        <v>66.95729935166554</v>
      </c>
      <c r="Y699" s="50">
        <f t="shared" si="176"/>
        <v>70.422535211267615</v>
      </c>
      <c r="Z699" s="50">
        <f t="shared" si="177"/>
        <v>66.95729935166554</v>
      </c>
      <c r="AA699" s="50">
        <f t="shared" si="178"/>
        <v>-2.1685669572993334</v>
      </c>
      <c r="AB699" s="50">
        <f t="shared" si="179"/>
        <v>-2.1685669572993618</v>
      </c>
      <c r="AC699" s="50">
        <f t="shared" si="180"/>
        <v>-2.1685669572993334</v>
      </c>
      <c r="AF699">
        <v>2.48</v>
      </c>
      <c r="AG699">
        <v>1.6</v>
      </c>
      <c r="AJ699" t="s">
        <v>308</v>
      </c>
    </row>
    <row r="700" spans="1:36" ht="15" x14ac:dyDescent="0.25">
      <c r="A700">
        <v>7.97</v>
      </c>
      <c r="B700">
        <v>4.93</v>
      </c>
      <c r="C700">
        <v>1.43</v>
      </c>
      <c r="D700" s="43">
        <f t="shared" si="181"/>
        <v>2.7610970322100581E-2</v>
      </c>
      <c r="E700" s="44">
        <f>IF(OR($A700="",$B700="",$C700=""),"",A700*'MPTO_working_3-way'!$I699)</f>
        <v>8.190059433467141</v>
      </c>
      <c r="F700" s="45">
        <f>IF(OR($A700="",$B700="",$C700=""),"",B700*'MPTO_working_3-way'!$I699)</f>
        <v>5.0661220836879552</v>
      </c>
      <c r="G700" s="46">
        <f>IF(OR($A700="",$B700="",$C700=""),"",C700*'MPTO_working_3-way'!$I699)</f>
        <v>1.4694836875606037</v>
      </c>
      <c r="H700" s="44">
        <f>IF(OR($A700="",$B700="",$C700=""),"",'MPTO_working_3-way'!E699)</f>
        <v>8.6009033026992192</v>
      </c>
      <c r="I700" s="45">
        <f>IF(OR($A700="",$B700="",$C700=""),"",'MPTO_working_3-way'!F699)</f>
        <v>5.1643262849157363</v>
      </c>
      <c r="J700" s="46">
        <f>IF(OR($A700="",$B700="",$C700=""),"",'MPTO_working_3-way'!G699)</f>
        <v>1.4490715629481332</v>
      </c>
      <c r="K700" s="44">
        <f>IF(OR($A700="",$B700="",$C700=""),"",'OddsRatio_working_3-way'!H699)</f>
        <v>8.3836011398715726</v>
      </c>
      <c r="L700" s="45">
        <f>IF(OR($A700="",$B700="",$C700=""),"",'OddsRatio_working_3-way'!I699)</f>
        <v>5.1632069554799536</v>
      </c>
      <c r="M700" s="46">
        <f>IF(OR($A700="",$B700="",$C700=""),"",'OddsRatio_working_3-way'!J699)</f>
        <v>1.4555162826606565</v>
      </c>
      <c r="N700" s="47">
        <f t="shared" si="169"/>
        <v>12.209923604628406</v>
      </c>
      <c r="O700" s="48">
        <f t="shared" si="170"/>
        <v>19.738963717827261</v>
      </c>
      <c r="P700" s="48">
        <f t="shared" si="171"/>
        <v>68.051112677544339</v>
      </c>
      <c r="Q700" t="s">
        <v>280</v>
      </c>
      <c r="R700" t="s">
        <v>249</v>
      </c>
      <c r="S700" t="s">
        <v>522</v>
      </c>
      <c r="T700" s="50">
        <v>100</v>
      </c>
      <c r="U700" s="50">
        <f t="shared" si="172"/>
        <v>87.452948557089087</v>
      </c>
      <c r="V700" s="50">
        <f t="shared" si="173"/>
        <v>79.716024340770801</v>
      </c>
      <c r="W700" s="50">
        <f t="shared" si="174"/>
        <v>30.069930069930074</v>
      </c>
      <c r="X700" s="50">
        <f t="shared" si="175"/>
        <v>90.214045589299147</v>
      </c>
      <c r="Y700" s="50">
        <f t="shared" si="176"/>
        <v>82.477121372980861</v>
      </c>
      <c r="Z700" s="50">
        <f t="shared" si="177"/>
        <v>32.831027102140133</v>
      </c>
      <c r="AA700" s="50">
        <f t="shared" si="178"/>
        <v>-2.7610970322100599</v>
      </c>
      <c r="AB700" s="50">
        <f t="shared" si="179"/>
        <v>-2.7610970322100599</v>
      </c>
      <c r="AC700" s="50">
        <f t="shared" si="180"/>
        <v>-2.7610970322100599</v>
      </c>
      <c r="AF700">
        <v>1.68</v>
      </c>
      <c r="AG700">
        <v>2.2999999999999998</v>
      </c>
      <c r="AJ700" t="s">
        <v>308</v>
      </c>
    </row>
    <row r="701" spans="1:36" ht="15" x14ac:dyDescent="0.25">
      <c r="A701">
        <v>8.16</v>
      </c>
      <c r="B701">
        <v>4</v>
      </c>
      <c r="C701">
        <v>1.46</v>
      </c>
      <c r="D701" s="43">
        <f t="shared" si="181"/>
        <v>5.7480526457158287E-2</v>
      </c>
      <c r="E701" s="44">
        <f>IF(OR($A701="",$B701="",$C701=""),"",A701*'MPTO_working_3-way'!$I700)</f>
        <v>8.6290410958904111</v>
      </c>
      <c r="F701" s="45">
        <f>IF(OR($A701="",$B701="",$C701=""),"",B701*'MPTO_working_3-way'!$I700)</f>
        <v>4.2299221058286331</v>
      </c>
      <c r="G701" s="46">
        <f>IF(OR($A701="",$B701="",$C701=""),"",C701*'MPTO_working_3-way'!$I700)</f>
        <v>1.543921568627451</v>
      </c>
      <c r="H701" s="44">
        <f>IF(OR($A701="",$B701="",$C701=""),"",'MPTO_working_3-way'!E700)</f>
        <v>9.6722234249837662</v>
      </c>
      <c r="I701" s="45">
        <f>IF(OR($A701="",$B701="",$C701=""),"",'MPTO_working_3-way'!F700)</f>
        <v>4.3320081450596337</v>
      </c>
      <c r="J701" s="46">
        <f>IF(OR($A701="",$B701="",$C701=""),"",'MPTO_working_3-way'!G700)</f>
        <v>1.5020172135556751</v>
      </c>
      <c r="K701" s="44">
        <f>IF(OR($A701="",$B701="",$C701=""),"",'OddsRatio_working_3-way'!H700)</f>
        <v>9.0225908497840255</v>
      </c>
      <c r="L701" s="45">
        <f>IF(OR($A701="",$B701="",$C701=""),"",'OddsRatio_working_3-way'!I700)</f>
        <v>4.3614207471162114</v>
      </c>
      <c r="M701" s="46">
        <f>IF(OR($A701="",$B701="",$C701=""),"",'OddsRatio_working_3-way'!J700)</f>
        <v>1.5154178478911526</v>
      </c>
      <c r="N701" s="47">
        <f t="shared" si="169"/>
        <v>11.588773177546354</v>
      </c>
      <c r="O701" s="48">
        <f t="shared" si="170"/>
        <v>23.641097282194561</v>
      </c>
      <c r="P701" s="48">
        <f t="shared" si="171"/>
        <v>64.770129540259077</v>
      </c>
      <c r="Q701" t="s">
        <v>397</v>
      </c>
      <c r="R701" t="s">
        <v>89</v>
      </c>
      <c r="S701" t="s">
        <v>522</v>
      </c>
      <c r="T701" s="50">
        <v>100</v>
      </c>
      <c r="U701" s="50">
        <f t="shared" si="172"/>
        <v>87.745098039215677</v>
      </c>
      <c r="V701" s="50">
        <f t="shared" si="173"/>
        <v>75</v>
      </c>
      <c r="W701" s="50">
        <f t="shared" si="174"/>
        <v>31.506849315068493</v>
      </c>
      <c r="X701" s="50">
        <f t="shared" si="175"/>
        <v>93.493150684931507</v>
      </c>
      <c r="Y701" s="50">
        <f t="shared" si="176"/>
        <v>80.748052645715816</v>
      </c>
      <c r="Z701" s="50">
        <f t="shared" si="177"/>
        <v>37.254901960784316</v>
      </c>
      <c r="AA701" s="50">
        <f t="shared" si="178"/>
        <v>-5.7480526457158305</v>
      </c>
      <c r="AB701" s="50">
        <f t="shared" si="179"/>
        <v>-5.7480526457158163</v>
      </c>
      <c r="AC701" s="50">
        <f t="shared" si="180"/>
        <v>-5.7480526457158234</v>
      </c>
      <c r="AF701">
        <v>1.71</v>
      </c>
      <c r="AG701">
        <v>2.14</v>
      </c>
      <c r="AJ701" t="s">
        <v>414</v>
      </c>
    </row>
    <row r="702" spans="1:36" ht="15" x14ac:dyDescent="0.25">
      <c r="A702">
        <v>2.0299999999999998</v>
      </c>
      <c r="B702">
        <v>3.08</v>
      </c>
      <c r="C702">
        <v>4.2699999999999996</v>
      </c>
      <c r="D702" s="43">
        <f t="shared" si="181"/>
        <v>5.1478199584474416E-2</v>
      </c>
      <c r="E702" s="44">
        <f>IF(OR($A702="",$B702="",$C702=""),"",A702*'MPTO_working_3-way'!$I701)</f>
        <v>2.1345007451564828</v>
      </c>
      <c r="F702" s="45">
        <f>IF(OR($A702="",$B702="",$C702=""),"",B702*'MPTO_working_3-way'!$I701)</f>
        <v>3.2385528547201812</v>
      </c>
      <c r="G702" s="46">
        <f>IF(OR($A702="",$B702="",$C702=""),"",C702*'MPTO_working_3-way'!$I701)</f>
        <v>4.4898119122257052</v>
      </c>
      <c r="H702" s="44">
        <f>IF(OR($A702="",$B702="",$C702=""),"",'MPTO_working_3-way'!E701)</f>
        <v>2.10326422630322</v>
      </c>
      <c r="I702" s="45">
        <f>IF(OR($A702="",$B702="",$C702=""),"",'MPTO_working_3-way'!F701)</f>
        <v>3.2518641127459955</v>
      </c>
      <c r="J702" s="46">
        <f>IF(OR($A702="",$B702="",$C702=""),"",'MPTO_working_3-way'!G701)</f>
        <v>4.6076019303626197</v>
      </c>
      <c r="K702" s="44">
        <f>IF(OR($A702="",$B702="",$C702=""),"",'OddsRatio_working_3-way'!H701)</f>
        <v>2.1160924444004472</v>
      </c>
      <c r="L702" s="45">
        <f>IF(OR($A702="",$B702="",$C702=""),"",'OddsRatio_working_3-way'!I701)</f>
        <v>3.2538565867504188</v>
      </c>
      <c r="M702" s="46">
        <f>IF(OR($A702="",$B702="",$C702=""),"",'OddsRatio_working_3-way'!J701)</f>
        <v>4.5433226147470522</v>
      </c>
      <c r="N702" s="47">
        <f t="shared" si="169"/>
        <v>46.849362890556819</v>
      </c>
      <c r="O702" s="48">
        <f t="shared" si="170"/>
        <v>30.877989177866986</v>
      </c>
      <c r="P702" s="48">
        <f t="shared" si="171"/>
        <v>22.272647931576191</v>
      </c>
      <c r="Q702" t="s">
        <v>407</v>
      </c>
      <c r="R702" t="s">
        <v>394</v>
      </c>
      <c r="S702" t="s">
        <v>522</v>
      </c>
      <c r="T702" s="50">
        <v>100</v>
      </c>
      <c r="U702" s="50">
        <f t="shared" si="172"/>
        <v>50.73891625615763</v>
      </c>
      <c r="V702" s="50">
        <f t="shared" si="173"/>
        <v>67.532467532467535</v>
      </c>
      <c r="W702" s="50">
        <f t="shared" si="174"/>
        <v>76.580796252927385</v>
      </c>
      <c r="X702" s="50">
        <f t="shared" si="175"/>
        <v>55.886736214605072</v>
      </c>
      <c r="Y702" s="50">
        <f t="shared" si="176"/>
        <v>72.680287490914978</v>
      </c>
      <c r="Z702" s="50">
        <f t="shared" si="177"/>
        <v>81.728616211374842</v>
      </c>
      <c r="AA702" s="50">
        <f t="shared" si="178"/>
        <v>-5.1478199584474424</v>
      </c>
      <c r="AB702" s="50">
        <f t="shared" si="179"/>
        <v>-5.1478199584474424</v>
      </c>
      <c r="AC702" s="50">
        <f t="shared" si="180"/>
        <v>-5.1478199584474567</v>
      </c>
      <c r="AF702">
        <v>2.4300000000000002</v>
      </c>
      <c r="AG702">
        <v>1.56</v>
      </c>
      <c r="AJ702" t="s">
        <v>414</v>
      </c>
    </row>
    <row r="703" spans="1:36" ht="15" x14ac:dyDescent="0.25">
      <c r="A703">
        <v>2.2599999999999998</v>
      </c>
      <c r="B703">
        <v>3.09</v>
      </c>
      <c r="C703">
        <v>3.53</v>
      </c>
      <c r="D703" s="43">
        <f t="shared" si="181"/>
        <v>4.9388590555620393E-2</v>
      </c>
      <c r="E703" s="44">
        <f>IF(OR($A703="",$B703="",$C703=""),"",A703*'MPTO_working_3-way'!$I702)</f>
        <v>2.3716182146557019</v>
      </c>
      <c r="F703" s="45">
        <f>IF(OR($A703="",$B703="",$C703=""),"",B703*'MPTO_working_3-way'!$I702)</f>
        <v>3.2426107448168668</v>
      </c>
      <c r="G703" s="46">
        <f>IF(OR($A703="",$B703="",$C703=""),"",C703*'MPTO_working_3-way'!$I702)</f>
        <v>3.7043417246613397</v>
      </c>
      <c r="H703" s="44">
        <f>IF(OR($A703="",$B703="",$C703=""),"",'MPTO_working_3-way'!E702)</f>
        <v>2.3473351183703772</v>
      </c>
      <c r="I703" s="45">
        <f>IF(OR($A703="",$B703="",$C703=""),"",'MPTO_working_3-way'!F702)</f>
        <v>3.2556138866948801</v>
      </c>
      <c r="J703" s="46">
        <f>IF(OR($A703="",$B703="",$C703=""),"",'MPTO_working_3-way'!G702)</f>
        <v>3.7477992623615357</v>
      </c>
      <c r="K703" s="44">
        <f>IF(OR($A703="",$B703="",$C703=""),"",'OddsRatio_working_3-way'!H702)</f>
        <v>2.3577238128227513</v>
      </c>
      <c r="L703" s="45">
        <f>IF(OR($A703="",$B703="",$C703=""),"",'OddsRatio_working_3-way'!I702)</f>
        <v>3.252097435555199</v>
      </c>
      <c r="M703" s="46">
        <f>IF(OR($A703="",$B703="",$C703=""),"",'OddsRatio_working_3-way'!J702)</f>
        <v>3.7262232114615572</v>
      </c>
      <c r="N703" s="47">
        <f t="shared" si="169"/>
        <v>42.165302738036793</v>
      </c>
      <c r="O703" s="48">
        <f t="shared" si="170"/>
        <v>30.83934763364503</v>
      </c>
      <c r="P703" s="48">
        <f t="shared" si="171"/>
        <v>26.99534962831817</v>
      </c>
      <c r="Q703" t="s">
        <v>374</v>
      </c>
      <c r="R703" t="s">
        <v>408</v>
      </c>
      <c r="S703" t="s">
        <v>522</v>
      </c>
      <c r="T703" s="50">
        <v>100</v>
      </c>
      <c r="U703" s="50">
        <f t="shared" si="172"/>
        <v>55.752212389380524</v>
      </c>
      <c r="V703" s="50">
        <f t="shared" si="173"/>
        <v>67.637540453074436</v>
      </c>
      <c r="W703" s="50">
        <f t="shared" si="174"/>
        <v>71.671388101982998</v>
      </c>
      <c r="X703" s="50">
        <f t="shared" si="175"/>
        <v>60.691071444942565</v>
      </c>
      <c r="Y703" s="50">
        <f t="shared" si="176"/>
        <v>72.57639950863647</v>
      </c>
      <c r="Z703" s="50">
        <f t="shared" si="177"/>
        <v>76.610247157545047</v>
      </c>
      <c r="AA703" s="50">
        <f t="shared" si="178"/>
        <v>-4.9388590555620411</v>
      </c>
      <c r="AB703" s="50">
        <f t="shared" si="179"/>
        <v>-4.938859055562034</v>
      </c>
      <c r="AC703" s="50">
        <f t="shared" si="180"/>
        <v>-4.9388590555620482</v>
      </c>
      <c r="AF703">
        <v>2.76</v>
      </c>
      <c r="AG703">
        <v>1.45</v>
      </c>
      <c r="AJ703" t="s">
        <v>414</v>
      </c>
    </row>
    <row r="704" spans="1:36" ht="15" x14ac:dyDescent="0.25">
      <c r="A704">
        <v>2.02</v>
      </c>
      <c r="B704">
        <v>3.47</v>
      </c>
      <c r="C704">
        <v>3.72</v>
      </c>
      <c r="D704" s="43">
        <f t="shared" si="181"/>
        <v>5.2051147291916067E-2</v>
      </c>
      <c r="E704" s="44">
        <f>IF(OR($A704="",$B704="",$C704=""),"",A704*'MPTO_working_3-way'!$I703)</f>
        <v>2.1251433175296706</v>
      </c>
      <c r="F704" s="45">
        <f>IF(OR($A704="",$B704="",$C704=""),"",B704*'MPTO_working_3-way'!$I703)</f>
        <v>3.650617481102949</v>
      </c>
      <c r="G704" s="46">
        <f>IF(OR($A704="",$B704="",$C704=""),"",C704*'MPTO_working_3-way'!$I703)</f>
        <v>3.9136302679259281</v>
      </c>
      <c r="H704" s="44">
        <f>IF(OR($A704="",$B704="",$C704=""),"",'MPTO_working_3-way'!E703)</f>
        <v>2.0933678812827075</v>
      </c>
      <c r="I704" s="45">
        <f>IF(OR($A704="",$B704="",$C704=""),"",'MPTO_working_3-way'!F703)</f>
        <v>3.6922978454418507</v>
      </c>
      <c r="J704" s="46">
        <f>IF(OR($A704="",$B704="",$C704=""),"",'MPTO_working_3-way'!G703)</f>
        <v>3.9766677471083272</v>
      </c>
      <c r="K704" s="44">
        <f>IF(OR($A704="",$B704="",$C704=""),"",'OddsRatio_working_3-way'!H703)</f>
        <v>2.105842137184653</v>
      </c>
      <c r="L704" s="45">
        <f>IF(OR($A704="",$B704="",$C704=""),"",'OddsRatio_working_3-way'!I703)</f>
        <v>3.6778726263196981</v>
      </c>
      <c r="M704" s="46">
        <f>IF(OR($A704="",$B704="",$C704=""),"",'OddsRatio_working_3-way'!J703)</f>
        <v>3.9489123658257417</v>
      </c>
      <c r="N704" s="47">
        <f t="shared" si="169"/>
        <v>47.05564992964473</v>
      </c>
      <c r="O704" s="48">
        <f t="shared" si="170"/>
        <v>27.392626183827762</v>
      </c>
      <c r="P704" s="48">
        <f t="shared" si="171"/>
        <v>25.551723886527512</v>
      </c>
      <c r="Q704" t="s">
        <v>90</v>
      </c>
      <c r="R704" t="s">
        <v>92</v>
      </c>
      <c r="S704" t="s">
        <v>522</v>
      </c>
      <c r="T704" s="50">
        <v>100</v>
      </c>
      <c r="U704" s="50">
        <f t="shared" si="172"/>
        <v>50.495049504950494</v>
      </c>
      <c r="V704" s="50">
        <f t="shared" si="173"/>
        <v>71.181556195965413</v>
      </c>
      <c r="W704" s="50">
        <f t="shared" si="174"/>
        <v>73.118279569892465</v>
      </c>
      <c r="X704" s="50">
        <f t="shared" si="175"/>
        <v>55.7001642341421</v>
      </c>
      <c r="Y704" s="50">
        <f t="shared" si="176"/>
        <v>76.386670925157034</v>
      </c>
      <c r="Z704" s="50">
        <f t="shared" si="177"/>
        <v>78.323394299084086</v>
      </c>
      <c r="AA704" s="50">
        <f t="shared" si="178"/>
        <v>-5.2051147291916067</v>
      </c>
      <c r="AB704" s="50">
        <f t="shared" si="179"/>
        <v>-5.2051147291916209</v>
      </c>
      <c r="AC704" s="50">
        <f t="shared" si="180"/>
        <v>-5.2051147291916209</v>
      </c>
      <c r="AF704">
        <v>2.19</v>
      </c>
      <c r="AG704">
        <v>1.68</v>
      </c>
      <c r="AJ704" t="s">
        <v>414</v>
      </c>
    </row>
    <row r="705" spans="1:36" ht="15" x14ac:dyDescent="0.25">
      <c r="A705">
        <v>1.43</v>
      </c>
      <c r="B705">
        <v>5.01</v>
      </c>
      <c r="C705">
        <v>8</v>
      </c>
      <c r="D705" s="43">
        <f t="shared" si="181"/>
        <v>2.3901497703892938E-2</v>
      </c>
      <c r="E705" s="44">
        <f>IF(OR($A705="",$B705="",$C705=""),"",A705*'MPTO_working_3-way'!$I704)</f>
        <v>1.4641791417165668</v>
      </c>
      <c r="F705" s="45">
        <f>IF(OR($A705="",$B705="",$C705=""),"",B705*'MPTO_working_3-way'!$I704)</f>
        <v>5.1297465034965031</v>
      </c>
      <c r="G705" s="46">
        <f>IF(OR($A705="",$B705="",$C705=""),"",C705*'MPTO_working_3-way'!$I704)</f>
        <v>8.1912119816311435</v>
      </c>
      <c r="H705" s="44">
        <f>IF(OR($A705="",$B705="",$C705=""),"",'MPTO_working_3-way'!E704)</f>
        <v>1.4464798128377112</v>
      </c>
      <c r="I705" s="45">
        <f>IF(OR($A705="",$B705="",$C705=""),"",'MPTO_working_3-way'!F704)</f>
        <v>5.2182906880404003</v>
      </c>
      <c r="J705" s="46">
        <f>IF(OR($A705="",$B705="",$C705=""),"",'MPTO_working_3-way'!G704)</f>
        <v>8.5446106445361032</v>
      </c>
      <c r="K705" s="44">
        <f>IF(OR($A705="",$B705="",$C705=""),"",'OddsRatio_working_3-way'!H704)</f>
        <v>1.4520929951926169</v>
      </c>
      <c r="L705" s="45">
        <f>IF(OR($A705="",$B705="",$C705=""),"",'OddsRatio_working_3-way'!I704)</f>
        <v>5.2160300249357983</v>
      </c>
      <c r="M705" s="46">
        <f>IF(OR($A705="",$B705="",$C705=""),"",'OddsRatio_working_3-way'!J704)</f>
        <v>8.359653410112367</v>
      </c>
      <c r="N705" s="47">
        <f t="shared" si="169"/>
        <v>68.297653716581777</v>
      </c>
      <c r="O705" s="48">
        <f t="shared" si="170"/>
        <v>19.494140681579232</v>
      </c>
      <c r="P705" s="48">
        <f t="shared" si="171"/>
        <v>12.208205601838992</v>
      </c>
      <c r="Q705" t="s">
        <v>53</v>
      </c>
      <c r="R705" t="s">
        <v>100</v>
      </c>
      <c r="S705" t="s">
        <v>522</v>
      </c>
      <c r="T705" s="50">
        <v>100</v>
      </c>
      <c r="U705" s="50">
        <f t="shared" si="172"/>
        <v>30.069930069930074</v>
      </c>
      <c r="V705" s="50">
        <f t="shared" si="173"/>
        <v>80.039920159680634</v>
      </c>
      <c r="W705" s="50">
        <f t="shared" si="174"/>
        <v>87.5</v>
      </c>
      <c r="X705" s="50">
        <f t="shared" si="175"/>
        <v>32.460079840319359</v>
      </c>
      <c r="Y705" s="50">
        <f t="shared" si="176"/>
        <v>82.430069930069934</v>
      </c>
      <c r="Z705" s="50">
        <f t="shared" si="177"/>
        <v>89.8901497703893</v>
      </c>
      <c r="AA705" s="50">
        <f t="shared" si="178"/>
        <v>-2.3901497703892858</v>
      </c>
      <c r="AB705" s="50">
        <f t="shared" si="179"/>
        <v>-2.3901497703893</v>
      </c>
      <c r="AC705" s="50">
        <f t="shared" si="180"/>
        <v>-2.3901497703893</v>
      </c>
      <c r="AF705">
        <v>1.59</v>
      </c>
      <c r="AG705">
        <v>2.5</v>
      </c>
      <c r="AJ705" t="s">
        <v>310</v>
      </c>
    </row>
    <row r="706" spans="1:36" ht="15" x14ac:dyDescent="0.25">
      <c r="A706">
        <v>2.3199999999999998</v>
      </c>
      <c r="B706">
        <v>3.64</v>
      </c>
      <c r="C706">
        <v>3.16</v>
      </c>
      <c r="D706" s="43">
        <f t="shared" si="181"/>
        <v>2.2215453686426967E-2</v>
      </c>
      <c r="E706" s="44">
        <f>IF(OR($A706="",$B706="",$C706=""),"",A706*'MPTO_working_3-way'!$I705)</f>
        <v>2.3715398525525102</v>
      </c>
      <c r="F706" s="45">
        <f>IF(OR($A706="",$B706="",$C706=""),"",B706*'MPTO_working_3-way'!$I705)</f>
        <v>3.7208642514185941</v>
      </c>
      <c r="G706" s="46">
        <f>IF(OR($A706="",$B706="",$C706=""),"",C706*'MPTO_working_3-way'!$I705)</f>
        <v>3.2302008336491093</v>
      </c>
      <c r="H706" s="44">
        <f>IF(OR($A706="",$B706="",$C706=""),"",'MPTO_working_3-way'!E705)</f>
        <v>2.3605542052265274</v>
      </c>
      <c r="I706" s="45">
        <f>IF(OR($A706="",$B706="",$C706=""),"",'MPTO_working_3-way'!F705)</f>
        <v>3.7408332261720694</v>
      </c>
      <c r="J706" s="46">
        <f>IF(OR($A706="",$B706="",$C706=""),"",'MPTO_working_3-way'!G705)</f>
        <v>3.2357166692102939</v>
      </c>
      <c r="K706" s="44">
        <f>IF(OR($A706="",$B706="",$C706=""),"",'OddsRatio_working_3-way'!H705)</f>
        <v>2.3653734511944653</v>
      </c>
      <c r="L706" s="45">
        <f>IF(OR($A706="",$B706="",$C706=""),"",'OddsRatio_working_3-way'!I705)</f>
        <v>3.730746902388931</v>
      </c>
      <c r="M706" s="46">
        <f>IF(OR($A706="",$B706="",$C706=""),"",'OddsRatio_working_3-way'!J705)</f>
        <v>3.2342474655909434</v>
      </c>
      <c r="N706" s="47">
        <f t="shared" si="169"/>
        <v>42.166695993899943</v>
      </c>
      <c r="O706" s="48">
        <f t="shared" si="170"/>
        <v>26.875476567540623</v>
      </c>
      <c r="P706" s="48">
        <f t="shared" si="171"/>
        <v>30.957827438559448</v>
      </c>
      <c r="Q706" t="s">
        <v>96</v>
      </c>
      <c r="R706" t="s">
        <v>95</v>
      </c>
      <c r="S706" t="s">
        <v>522</v>
      </c>
      <c r="T706" s="50">
        <v>100</v>
      </c>
      <c r="U706" s="50">
        <f t="shared" si="172"/>
        <v>56.896551724137922</v>
      </c>
      <c r="V706" s="50">
        <f t="shared" si="173"/>
        <v>72.527472527472526</v>
      </c>
      <c r="W706" s="50">
        <f t="shared" si="174"/>
        <v>68.35443037974683</v>
      </c>
      <c r="X706" s="50">
        <f t="shared" si="175"/>
        <v>59.11809709278063</v>
      </c>
      <c r="Y706" s="50">
        <f t="shared" si="176"/>
        <v>74.749017896115234</v>
      </c>
      <c r="Z706" s="50">
        <f t="shared" si="177"/>
        <v>70.575975748389538</v>
      </c>
      <c r="AA706" s="50">
        <f t="shared" si="178"/>
        <v>-2.2215453686427082</v>
      </c>
      <c r="AB706" s="50">
        <f t="shared" si="179"/>
        <v>-2.2215453686427082</v>
      </c>
      <c r="AC706" s="50">
        <f t="shared" si="180"/>
        <v>-2.2215453686427082</v>
      </c>
      <c r="AF706">
        <v>1.92</v>
      </c>
      <c r="AG706">
        <v>1.98</v>
      </c>
      <c r="AJ706" t="s">
        <v>310</v>
      </c>
    </row>
    <row r="707" spans="1:36" ht="15" x14ac:dyDescent="0.25">
      <c r="A707">
        <v>5.19</v>
      </c>
      <c r="B707">
        <v>3.95</v>
      </c>
      <c r="C707">
        <v>1.73</v>
      </c>
      <c r="D707" s="43">
        <f t="shared" si="181"/>
        <v>2.3877466403258385E-2</v>
      </c>
      <c r="E707" s="44">
        <f>IF(OR($A707="",$B707="",$C707=""),"",A707*'MPTO_working_3-way'!$I706)</f>
        <v>5.3139240506329113</v>
      </c>
      <c r="F707" s="45">
        <f>IF(OR($A707="",$B707="",$C707=""),"",B707*'MPTO_working_3-way'!$I706)</f>
        <v>4.0443159922928711</v>
      </c>
      <c r="G707" s="46">
        <f>IF(OR($A707="",$B707="",$C707=""),"",C707*'MPTO_working_3-way'!$I706)</f>
        <v>1.7713080168776369</v>
      </c>
      <c r="H707" s="44">
        <f>IF(OR($A707="",$B707="",$C707=""),"",'MPTO_working_3-way'!E706)</f>
        <v>5.4136261608203853</v>
      </c>
      <c r="I707" s="45">
        <f>IF(OR($A707="",$B707="",$C707=""),"",'MPTO_working_3-way'!F706)</f>
        <v>4.0782135870826561</v>
      </c>
      <c r="J707" s="46">
        <f>IF(OR($A707="",$B707="",$C707=""),"",'MPTO_working_3-way'!G706)</f>
        <v>1.7541535346044692</v>
      </c>
      <c r="K707" s="44">
        <f>IF(OR($A707="",$B707="",$C707=""),"",'OddsRatio_working_3-way'!H706)</f>
        <v>5.3644289306734061</v>
      </c>
      <c r="L707" s="45">
        <f>IF(OR($A707="",$B707="",$C707=""),"",'OddsRatio_working_3-way'!I706)</f>
        <v>4.0728079583500119</v>
      </c>
      <c r="M707" s="46">
        <f>IF(OR($A707="",$B707="",$C707=""),"",'OddsRatio_working_3-way'!J706)</f>
        <v>1.7603897659645786</v>
      </c>
      <c r="N707" s="47">
        <f t="shared" si="169"/>
        <v>18.81848499285374</v>
      </c>
      <c r="O707" s="48">
        <f t="shared" si="170"/>
        <v>24.726060028585039</v>
      </c>
      <c r="P707" s="48">
        <f t="shared" si="171"/>
        <v>56.455454978561228</v>
      </c>
      <c r="Q707" t="s">
        <v>142</v>
      </c>
      <c r="R707" t="s">
        <v>97</v>
      </c>
      <c r="S707" t="s">
        <v>522</v>
      </c>
      <c r="T707" s="50">
        <v>100</v>
      </c>
      <c r="U707" s="50">
        <f t="shared" si="172"/>
        <v>80.732177263969163</v>
      </c>
      <c r="V707" s="50">
        <f t="shared" si="173"/>
        <v>74.683544303797461</v>
      </c>
      <c r="W707" s="50">
        <f t="shared" si="174"/>
        <v>42.196531791907518</v>
      </c>
      <c r="X707" s="50">
        <f t="shared" si="175"/>
        <v>83.119923904295007</v>
      </c>
      <c r="Y707" s="50">
        <f t="shared" si="176"/>
        <v>77.071290944123319</v>
      </c>
      <c r="Z707" s="50">
        <f t="shared" si="177"/>
        <v>44.584278432233354</v>
      </c>
      <c r="AA707" s="50">
        <f t="shared" si="178"/>
        <v>-2.3877466403258438</v>
      </c>
      <c r="AB707" s="50">
        <f t="shared" si="179"/>
        <v>-2.387746640325858</v>
      </c>
      <c r="AC707" s="50">
        <f t="shared" si="180"/>
        <v>-2.3877466403258367</v>
      </c>
      <c r="AF707">
        <v>1.85</v>
      </c>
      <c r="AG707">
        <v>2.06</v>
      </c>
      <c r="AJ707" t="s">
        <v>310</v>
      </c>
    </row>
    <row r="708" spans="1:36" ht="15" x14ac:dyDescent="0.25">
      <c r="A708">
        <v>1.72</v>
      </c>
      <c r="B708">
        <v>4.08</v>
      </c>
      <c r="C708">
        <v>5.0199999999999996</v>
      </c>
      <c r="D708" s="43">
        <f t="shared" si="181"/>
        <v>2.5696575303891578E-2</v>
      </c>
      <c r="E708" s="44">
        <f>IF(OR($A708="",$B708="",$C708=""),"",A708*'MPTO_working_3-way'!$I707)</f>
        <v>1.7641981095226935</v>
      </c>
      <c r="F708" s="45">
        <f>IF(OR($A708="",$B708="",$C708=""),"",B708*'MPTO_working_3-way'!$I707)</f>
        <v>4.1848420272398776</v>
      </c>
      <c r="G708" s="46">
        <f>IF(OR($A708="",$B708="",$C708=""),"",C708*'MPTO_working_3-way'!$I707)</f>
        <v>5.1489968080255357</v>
      </c>
      <c r="H708" s="44">
        <f>IF(OR($A708="",$B708="",$C708=""),"",'MPTO_working_3-way'!E707)</f>
        <v>1.745719162242892</v>
      </c>
      <c r="I708" s="45">
        <f>IF(OR($A708="",$B708="",$C708=""),"",'MPTO_working_3-way'!F707)</f>
        <v>4.2277485771634415</v>
      </c>
      <c r="J708" s="46">
        <f>IF(OR($A708="",$B708="",$C708=""),"",'MPTO_working_3-way'!G707)</f>
        <v>5.2455532066625263</v>
      </c>
      <c r="K708" s="44">
        <f>IF(OR($A708="",$B708="",$C708=""),"",'OddsRatio_working_3-way'!H707)</f>
        <v>1.7523557907469614</v>
      </c>
      <c r="L708" s="45">
        <f>IF(OR($A708="",$B708="",$C708=""),"",'OddsRatio_working_3-way'!I707)</f>
        <v>4.2184108826397795</v>
      </c>
      <c r="M708" s="46">
        <f>IF(OR($A708="",$B708="",$C708=""),"",'OddsRatio_working_3-way'!J707)</f>
        <v>5.2006531650038683</v>
      </c>
      <c r="N708" s="47">
        <f t="shared" si="169"/>
        <v>56.682976509398451</v>
      </c>
      <c r="O708" s="48">
        <f t="shared" si="170"/>
        <v>23.895764606903271</v>
      </c>
      <c r="P708" s="48">
        <f t="shared" si="171"/>
        <v>19.421258883698275</v>
      </c>
      <c r="Q708" t="s">
        <v>51</v>
      </c>
      <c r="R708" t="s">
        <v>101</v>
      </c>
      <c r="S708" t="s">
        <v>522</v>
      </c>
      <c r="T708" s="50">
        <v>100</v>
      </c>
      <c r="U708" s="50">
        <f t="shared" si="172"/>
        <v>41.860465116279073</v>
      </c>
      <c r="V708" s="50">
        <f t="shared" si="173"/>
        <v>75.490196078431367</v>
      </c>
      <c r="W708" s="50">
        <f t="shared" si="174"/>
        <v>80.079681274900395</v>
      </c>
      <c r="X708" s="50">
        <f t="shared" si="175"/>
        <v>44.430122646668231</v>
      </c>
      <c r="Y708" s="50">
        <f t="shared" si="176"/>
        <v>78.059853608820546</v>
      </c>
      <c r="Z708" s="50">
        <f t="shared" si="177"/>
        <v>82.64933880528956</v>
      </c>
      <c r="AA708" s="50">
        <f t="shared" si="178"/>
        <v>-2.5696575303891578</v>
      </c>
      <c r="AB708" s="50">
        <f t="shared" si="179"/>
        <v>-2.5696575303891791</v>
      </c>
      <c r="AC708" s="50">
        <f t="shared" si="180"/>
        <v>-2.5696575303891649</v>
      </c>
      <c r="AF708">
        <v>1.63</v>
      </c>
      <c r="AG708">
        <v>2.4</v>
      </c>
      <c r="AJ708" t="s">
        <v>310</v>
      </c>
    </row>
    <row r="709" spans="1:36" ht="15" x14ac:dyDescent="0.25">
      <c r="A709">
        <v>3.09</v>
      </c>
      <c r="B709">
        <v>3.43</v>
      </c>
      <c r="C709">
        <v>2.46</v>
      </c>
      <c r="D709" s="43">
        <f t="shared" si="181"/>
        <v>2.1673850014279239E-2</v>
      </c>
      <c r="E709" s="44">
        <f>IF(OR($A709="",$B709="",$C709=""),"",A709*'MPTO_working_3-way'!$I708)</f>
        <v>3.1569721965441229</v>
      </c>
      <c r="F709" s="45">
        <f>IF(OR($A709="",$B709="",$C709=""),"",B709*'MPTO_working_3-way'!$I708)</f>
        <v>3.5043413055489778</v>
      </c>
      <c r="G709" s="46">
        <f>IF(OR($A709="",$B709="",$C709=""),"",C709*'MPTO_working_3-way'!$I708)</f>
        <v>2.5133176710351268</v>
      </c>
      <c r="H709" s="44">
        <f>IF(OR($A709="",$B709="",$C709=""),"",'MPTO_working_3-way'!E708)</f>
        <v>3.1605564696923452</v>
      </c>
      <c r="I709" s="45">
        <f>IF(OR($A709="",$B709="",$C709=""),"",'MPTO_working_3-way'!F708)</f>
        <v>3.5171566729627841</v>
      </c>
      <c r="J709" s="46">
        <f>IF(OR($A709="",$B709="",$C709=""),"",'MPTO_working_3-way'!G708)</f>
        <v>2.5045115747487063</v>
      </c>
      <c r="K709" s="44">
        <f>IF(OR($A709="",$B709="",$C709=""),"",'OddsRatio_working_3-way'!H708)</f>
        <v>3.1594255743626642</v>
      </c>
      <c r="L709" s="45">
        <f>IF(OR($A709="",$B709="",$C709=""),"",'OddsRatio_working_3-way'!I708)</f>
        <v>3.5107196869384101</v>
      </c>
      <c r="M709" s="46">
        <f>IF(OR($A709="",$B709="",$C709=""),"",'OddsRatio_working_3-way'!J708)</f>
        <v>2.5084982481193734</v>
      </c>
      <c r="N709" s="47">
        <f t="shared" ref="N709:N744" si="182">(1/E709)* 100</f>
        <v>31.675920399130565</v>
      </c>
      <c r="O709" s="48">
        <f t="shared" ref="O709:O744" si="183">(1/F709)* 100</f>
        <v>28.536033245863972</v>
      </c>
      <c r="P709" s="48">
        <f t="shared" ref="P709:P744" si="184">(1/G709)* 100</f>
        <v>39.788046355005463</v>
      </c>
      <c r="Q709" t="s">
        <v>103</v>
      </c>
      <c r="R709" t="s">
        <v>99</v>
      </c>
      <c r="S709" t="s">
        <v>522</v>
      </c>
      <c r="T709" s="50">
        <v>100</v>
      </c>
      <c r="U709" s="50">
        <f t="shared" ref="U709:U744" si="185">(1/A709)*((T709*A709)-T709)</f>
        <v>67.637540453074436</v>
      </c>
      <c r="V709" s="50">
        <f t="shared" ref="V709:V744" si="186">(1/B709)*((T709*B709)-T709)</f>
        <v>70.845481049562679</v>
      </c>
      <c r="W709" s="50">
        <f t="shared" ref="W709:W744" si="187">(1/C709)*((T709*C709)-T709)</f>
        <v>59.349593495934961</v>
      </c>
      <c r="X709" s="50">
        <f t="shared" ref="X709:X744" si="188">((1/B709)+(1/C709))*T709</f>
        <v>69.804925454502353</v>
      </c>
      <c r="Y709" s="50">
        <f t="shared" ref="Y709:Y744" si="189">((1/A709)+(1/C709))*T709</f>
        <v>73.01286605099061</v>
      </c>
      <c r="Z709" s="50">
        <f t="shared" ref="Z709:Z744" si="190">((1/A709)+(1/B709))*T709</f>
        <v>61.516978497362885</v>
      </c>
      <c r="AA709" s="50">
        <f t="shared" ref="AA709:AA744" si="191">U709-X709</f>
        <v>-2.1673850014279168</v>
      </c>
      <c r="AB709" s="50">
        <f t="shared" ref="AB709:AB744" si="192">V709-Y709</f>
        <v>-2.167385001427931</v>
      </c>
      <c r="AC709" s="50">
        <f t="shared" ref="AC709:AC744" si="193">W709-Z709</f>
        <v>-2.1673850014279239</v>
      </c>
      <c r="AF709">
        <v>1.93</v>
      </c>
      <c r="AG709">
        <v>1.97</v>
      </c>
      <c r="AJ709" t="s">
        <v>310</v>
      </c>
    </row>
    <row r="710" spans="1:36" ht="15" x14ac:dyDescent="0.25">
      <c r="A710">
        <v>2.21</v>
      </c>
      <c r="B710">
        <v>3.22</v>
      </c>
      <c r="C710">
        <v>3.75</v>
      </c>
      <c r="D710" s="43">
        <f t="shared" ref="D710:D773" si="194">IF(OR($A710="",$B710="",$C710=""),"",(1/A710)+(1/B710)+(1/C710)-1)</f>
        <v>2.971436066065225E-2</v>
      </c>
      <c r="E710" s="44">
        <f>IF(OR($A710="",$B710="",$C710=""),"",A710*'MPTO_working_3-way'!$I709)</f>
        <v>2.2756687370600415</v>
      </c>
      <c r="F710" s="45">
        <f>IF(OR($A710="",$B710="",$C710=""),"",B710*'MPTO_working_3-way'!$I709)</f>
        <v>3.3156802413273003</v>
      </c>
      <c r="G710" s="46">
        <f>IF(OR($A710="",$B710="",$C710=""),"",C710*'MPTO_working_3-way'!$I709)</f>
        <v>3.861428852477446</v>
      </c>
      <c r="H710" s="44">
        <f>IF(OR($A710="",$B710="",$C710=""),"",'MPTO_working_3-way'!E709)</f>
        <v>2.2594585975127037</v>
      </c>
      <c r="I710" s="45">
        <f>IF(OR($A710="",$B710="",$C710=""),"",'MPTO_working_3-way'!F709)</f>
        <v>3.3260800471965615</v>
      </c>
      <c r="J710" s="46">
        <f>IF(OR($A710="",$B710="",$C710=""),"",'MPTO_working_3-way'!G709)</f>
        <v>3.8946591326472286</v>
      </c>
      <c r="K710" s="44">
        <f>IF(OR($A710="",$B710="",$C710=""),"",'OddsRatio_working_3-way'!H709)</f>
        <v>2.2663429744596142</v>
      </c>
      <c r="L710" s="45">
        <f>IF(OR($A710="",$B710="",$C710=""),"",'OddsRatio_working_3-way'!I709)</f>
        <v>3.3233730605787968</v>
      </c>
      <c r="M710" s="46">
        <f>IF(OR($A710="",$B710="",$C710=""),"",'OddsRatio_working_3-way'!J709)</f>
        <v>3.8780522146809413</v>
      </c>
      <c r="N710" s="47">
        <f t="shared" si="182"/>
        <v>43.943126858257486</v>
      </c>
      <c r="O710" s="48">
        <f t="shared" si="183"/>
        <v>30.159723713276097</v>
      </c>
      <c r="P710" s="48">
        <f t="shared" si="184"/>
        <v>25.89714942846641</v>
      </c>
      <c r="Q710" t="s">
        <v>50</v>
      </c>
      <c r="R710" t="s">
        <v>494</v>
      </c>
      <c r="S710" t="s">
        <v>522</v>
      </c>
      <c r="T710" s="50">
        <v>100</v>
      </c>
      <c r="U710" s="50">
        <f t="shared" si="185"/>
        <v>54.751131221719454</v>
      </c>
      <c r="V710" s="50">
        <f t="shared" si="186"/>
        <v>68.944099378881987</v>
      </c>
      <c r="W710" s="50">
        <f t="shared" si="187"/>
        <v>73.333333333333329</v>
      </c>
      <c r="X710" s="50">
        <f t="shared" si="188"/>
        <v>57.722567287784678</v>
      </c>
      <c r="Y710" s="50">
        <f t="shared" si="189"/>
        <v>71.91553544494721</v>
      </c>
      <c r="Z710" s="50">
        <f t="shared" si="190"/>
        <v>76.304769399398552</v>
      </c>
      <c r="AA710" s="50">
        <f t="shared" si="191"/>
        <v>-2.9714360660652233</v>
      </c>
      <c r="AB710" s="50">
        <f t="shared" si="192"/>
        <v>-2.9714360660652233</v>
      </c>
      <c r="AC710" s="50">
        <f t="shared" si="193"/>
        <v>-2.9714360660652233</v>
      </c>
      <c r="AF710">
        <v>1.76</v>
      </c>
      <c r="AG710">
        <v>2.13</v>
      </c>
      <c r="AJ710" t="s">
        <v>311</v>
      </c>
    </row>
    <row r="711" spans="1:36" ht="15" x14ac:dyDescent="0.25">
      <c r="A711">
        <v>3.46</v>
      </c>
      <c r="B711">
        <v>2.92</v>
      </c>
      <c r="C711">
        <v>2.52</v>
      </c>
      <c r="D711" s="43">
        <f t="shared" si="194"/>
        <v>2.8308491290516713E-2</v>
      </c>
      <c r="E711" s="44">
        <f>IF(OR($A711="",$B711="",$C711=""),"",A711*'MPTO_working_3-way'!$I710)</f>
        <v>3.5579473798651877</v>
      </c>
      <c r="F711" s="45">
        <f>IF(OR($A711="",$B711="",$C711=""),"",B711*'MPTO_working_3-way'!$I710)</f>
        <v>3.0026607945683086</v>
      </c>
      <c r="G711" s="46">
        <f>IF(OR($A711="",$B711="",$C711=""),"",C711*'MPTO_working_3-way'!$I710)</f>
        <v>2.5913373980521022</v>
      </c>
      <c r="H711" s="44">
        <f>IF(OR($A711="",$B711="",$C711=""),"",'MPTO_working_3-way'!E710)</f>
        <v>3.5767787006969591</v>
      </c>
      <c r="I711" s="45">
        <f>IF(OR($A711="",$B711="",$C711=""),"",'MPTO_working_3-way'!F710)</f>
        <v>3.0027361863474988</v>
      </c>
      <c r="J711" s="46">
        <f>IF(OR($A711="",$B711="",$C711=""),"",'MPTO_working_3-way'!G710)</f>
        <v>2.5813830500555883</v>
      </c>
      <c r="K711" s="44">
        <f>IF(OR($A711="",$B711="",$C711=""),"",'OddsRatio_working_3-way'!H710)</f>
        <v>3.5668903326512722</v>
      </c>
      <c r="L711" s="45">
        <f>IF(OR($A711="",$B711="",$C711=""),"",'OddsRatio_working_3-way'!I710)</f>
        <v>3.0034266010936768</v>
      </c>
      <c r="M711" s="46">
        <f>IF(OR($A711="",$B711="",$C711=""),"",'OddsRatio_working_3-way'!J710)</f>
        <v>2.5860460591991608</v>
      </c>
      <c r="N711" s="47">
        <f t="shared" si="182"/>
        <v>28.106093014728355</v>
      </c>
      <c r="O711" s="48">
        <f t="shared" si="183"/>
        <v>33.303795147589078</v>
      </c>
      <c r="P711" s="48">
        <f t="shared" si="184"/>
        <v>38.590111837682578</v>
      </c>
      <c r="Q711" t="s">
        <v>493</v>
      </c>
      <c r="R711" t="s">
        <v>140</v>
      </c>
      <c r="S711" t="s">
        <v>522</v>
      </c>
      <c r="T711" s="50">
        <v>100</v>
      </c>
      <c r="U711" s="50">
        <f t="shared" si="185"/>
        <v>71.098265895953759</v>
      </c>
      <c r="V711" s="50">
        <f t="shared" si="186"/>
        <v>65.753424657534239</v>
      </c>
      <c r="W711" s="50">
        <f t="shared" si="187"/>
        <v>60.317460317460316</v>
      </c>
      <c r="X711" s="50">
        <f t="shared" si="188"/>
        <v>73.92911502500543</v>
      </c>
      <c r="Y711" s="50">
        <f t="shared" si="189"/>
        <v>68.584273786585925</v>
      </c>
      <c r="Z711" s="50">
        <f t="shared" si="190"/>
        <v>63.148309446511995</v>
      </c>
      <c r="AA711" s="50">
        <f t="shared" si="191"/>
        <v>-2.8308491290516713</v>
      </c>
      <c r="AB711" s="50">
        <f t="shared" si="192"/>
        <v>-2.8308491290516855</v>
      </c>
      <c r="AC711" s="50">
        <f t="shared" si="193"/>
        <v>-2.8308491290516784</v>
      </c>
      <c r="AF711">
        <v>2.34</v>
      </c>
      <c r="AG711">
        <v>1.65</v>
      </c>
      <c r="AJ711" t="s">
        <v>311</v>
      </c>
    </row>
    <row r="712" spans="1:36" ht="15" x14ac:dyDescent="0.25">
      <c r="A712">
        <v>16.3</v>
      </c>
      <c r="B712">
        <v>8.7200000000000006</v>
      </c>
      <c r="C712">
        <v>1.1599999999999999</v>
      </c>
      <c r="D712" s="43">
        <f t="shared" si="194"/>
        <v>3.8097557851344055E-2</v>
      </c>
      <c r="E712" s="44">
        <f>IF(OR($A712="",$B712="",$C712=""),"",A712*'MPTO_working_3-way'!$I711)</f>
        <v>16.920990192976909</v>
      </c>
      <c r="F712" s="45">
        <f>IF(OR($A712="",$B712="",$C712=""),"",B712*'MPTO_working_3-way'!$I711)</f>
        <v>9.0522107044637217</v>
      </c>
      <c r="G712" s="46">
        <f>IF(OR($A712="",$B712="",$C712=""),"",C712*'MPTO_working_3-way'!$I711)</f>
        <v>1.204193167107559</v>
      </c>
      <c r="H712" s="44">
        <f>IF(OR($A712="",$B712="",$C712=""),"",'MPTO_working_3-way'!E711)</f>
        <v>20.554770247538269</v>
      </c>
      <c r="I712" s="45">
        <f>IF(OR($A712="",$B712="",$C712=""),"",'MPTO_working_3-way'!F711)</f>
        <v>9.8058718669314224</v>
      </c>
      <c r="J712" s="46">
        <f>IF(OR($A712="",$B712="",$C712=""),"",'MPTO_working_3-way'!G711)</f>
        <v>1.1773435128690746</v>
      </c>
      <c r="K712" s="44">
        <f>IF(OR($A712="",$B712="",$C712=""),"",'OddsRatio_working_3-way'!H711)</f>
        <v>18.569738745989202</v>
      </c>
      <c r="L712" s="45">
        <f>IF(OR($A712="",$B712="",$C712=""),"",'OddsRatio_working_3-way'!I711)</f>
        <v>9.8652537986298476</v>
      </c>
      <c r="M712" s="46">
        <f>IF(OR($A712="",$B712="",$C712=""),"",'OddsRatio_working_3-way'!J711)</f>
        <v>1.1837358300234166</v>
      </c>
      <c r="N712" s="47">
        <f t="shared" si="182"/>
        <v>5.9098196299118007</v>
      </c>
      <c r="O712" s="48">
        <f t="shared" si="183"/>
        <v>11.047025225637883</v>
      </c>
      <c r="P712" s="48">
        <f t="shared" si="184"/>
        <v>83.04315514445031</v>
      </c>
      <c r="Q712" t="s">
        <v>264</v>
      </c>
      <c r="R712" t="s">
        <v>293</v>
      </c>
      <c r="S712" t="s">
        <v>522</v>
      </c>
      <c r="T712" s="50">
        <v>100</v>
      </c>
      <c r="U712" s="50">
        <f t="shared" si="185"/>
        <v>93.865030674846622</v>
      </c>
      <c r="V712" s="50">
        <f t="shared" si="186"/>
        <v>88.532110091743121</v>
      </c>
      <c r="W712" s="50">
        <f t="shared" si="187"/>
        <v>13.793103448275851</v>
      </c>
      <c r="X712" s="50">
        <f t="shared" si="188"/>
        <v>97.674786459981021</v>
      </c>
      <c r="Y712" s="50">
        <f t="shared" si="189"/>
        <v>92.34186587687752</v>
      </c>
      <c r="Z712" s="50">
        <f t="shared" si="190"/>
        <v>17.602859233410253</v>
      </c>
      <c r="AA712" s="50">
        <f t="shared" si="191"/>
        <v>-3.8097557851343993</v>
      </c>
      <c r="AB712" s="50">
        <f t="shared" si="192"/>
        <v>-3.8097557851343993</v>
      </c>
      <c r="AC712" s="50">
        <f t="shared" si="193"/>
        <v>-3.8097557851344028</v>
      </c>
      <c r="AF712">
        <v>1.24</v>
      </c>
      <c r="AG712">
        <v>4.24</v>
      </c>
      <c r="AJ712" t="s">
        <v>312</v>
      </c>
    </row>
    <row r="713" spans="1:36" ht="15" x14ac:dyDescent="0.25">
      <c r="A713">
        <v>1.6</v>
      </c>
      <c r="B713">
        <v>4.55</v>
      </c>
      <c r="C713">
        <v>5.33</v>
      </c>
      <c r="D713" s="43">
        <f t="shared" si="194"/>
        <v>3.2397480568212345E-2</v>
      </c>
      <c r="E713" s="44">
        <f>IF(OR($A713="",$B713="",$C713=""),"",A713*'MPTO_working_3-way'!$I712)</f>
        <v>1.6518359689091398</v>
      </c>
      <c r="F713" s="45">
        <f>IF(OR($A713="",$B713="",$C713=""),"",B713*'MPTO_working_3-way'!$I712)</f>
        <v>4.6974085365853657</v>
      </c>
      <c r="G713" s="46">
        <f>IF(OR($A713="",$B713="",$C713=""),"",C713*'MPTO_working_3-way'!$I712)</f>
        <v>5.5026785714285715</v>
      </c>
      <c r="H713" s="44">
        <f>IF(OR($A713="",$B713="",$C713=""),"",'MPTO_working_3-way'!E712)</f>
        <v>1.6281319320702574</v>
      </c>
      <c r="I713" s="45">
        <f>IF(OR($A713="",$B713="",$C713=""),"",'MPTO_working_3-way'!F712)</f>
        <v>4.7851226420135742</v>
      </c>
      <c r="J713" s="46">
        <f>IF(OR($A713="",$B713="",$C713=""),"",'MPTO_working_3-way'!G712)</f>
        <v>5.6555295900966343</v>
      </c>
      <c r="K713" s="44">
        <f>IF(OR($A713="",$B713="",$C713=""),"",'OddsRatio_working_3-way'!H712)</f>
        <v>1.6361108659849835</v>
      </c>
      <c r="L713" s="45">
        <f>IF(OR($A713="",$B713="",$C713=""),"",'OddsRatio_working_3-way'!I712)</f>
        <v>4.7636559570778187</v>
      </c>
      <c r="M713" s="46">
        <f>IF(OR($A713="",$B713="",$C713=""),"",'OddsRatio_working_3-way'!J712)</f>
        <v>5.5906000828582965</v>
      </c>
      <c r="N713" s="47">
        <f t="shared" si="182"/>
        <v>60.538698685705008</v>
      </c>
      <c r="O713" s="48">
        <f t="shared" si="183"/>
        <v>21.2883336037644</v>
      </c>
      <c r="P713" s="48">
        <f t="shared" si="184"/>
        <v>18.172967710530585</v>
      </c>
      <c r="Q713" t="s">
        <v>260</v>
      </c>
      <c r="R713" t="s">
        <v>259</v>
      </c>
      <c r="S713" t="s">
        <v>522</v>
      </c>
      <c r="T713" s="50">
        <v>100</v>
      </c>
      <c r="U713" s="50">
        <f t="shared" si="185"/>
        <v>37.5</v>
      </c>
      <c r="V713" s="50">
        <f t="shared" si="186"/>
        <v>78.021978021978015</v>
      </c>
      <c r="W713" s="50">
        <f t="shared" si="187"/>
        <v>81.238273921200744</v>
      </c>
      <c r="X713" s="50">
        <f t="shared" si="188"/>
        <v>40.73974805682122</v>
      </c>
      <c r="Y713" s="50">
        <f t="shared" si="189"/>
        <v>81.261726078799242</v>
      </c>
      <c r="Z713" s="50">
        <f t="shared" si="190"/>
        <v>84.478021978021971</v>
      </c>
      <c r="AA713" s="50">
        <f t="shared" si="191"/>
        <v>-3.2397480568212202</v>
      </c>
      <c r="AB713" s="50">
        <f t="shared" si="192"/>
        <v>-3.2397480568212274</v>
      </c>
      <c r="AC713" s="50">
        <f t="shared" si="193"/>
        <v>-3.2397480568212274</v>
      </c>
      <c r="AF713">
        <v>1.48</v>
      </c>
      <c r="AG713">
        <v>2.74</v>
      </c>
      <c r="AJ713" t="s">
        <v>312</v>
      </c>
    </row>
    <row r="714" spans="1:36" ht="15" x14ac:dyDescent="0.25">
      <c r="A714">
        <v>1.66</v>
      </c>
      <c r="B714">
        <v>3.93</v>
      </c>
      <c r="C714">
        <v>5.74</v>
      </c>
      <c r="D714" s="43">
        <f t="shared" si="194"/>
        <v>3.1078592637432623E-2</v>
      </c>
      <c r="E714" s="44">
        <f>IF(OR($A714="",$B714="",$C714=""),"",A714*'MPTO_working_3-way'!$I713)</f>
        <v>1.7115904637781381</v>
      </c>
      <c r="F714" s="45">
        <f>IF(OR($A714="",$B714="",$C714=""),"",B714*'MPTO_working_3-way'!$I713)</f>
        <v>4.0521388690651108</v>
      </c>
      <c r="G714" s="46">
        <f>IF(OR($A714="",$B714="",$C714=""),"",C714*'MPTO_working_3-way'!$I713)</f>
        <v>5.9183911217388632</v>
      </c>
      <c r="H714" s="44">
        <f>IF(OR($A714="",$B714="",$C714=""),"",'MPTO_working_3-way'!E713)</f>
        <v>1.6890462260481798</v>
      </c>
      <c r="I714" s="45">
        <f>IF(OR($A714="",$B714="",$C714=""),"",'MPTO_working_3-way'!F713)</f>
        <v>4.0967925357016624</v>
      </c>
      <c r="J714" s="46">
        <f>IF(OR($A714="",$B714="",$C714=""),"",'MPTO_working_3-way'!G713)</f>
        <v>6.1029011259037826</v>
      </c>
      <c r="K714" s="44">
        <f>IF(OR($A714="",$B714="",$C714=""),"",'OddsRatio_working_3-way'!H713)</f>
        <v>1.6970338335967721</v>
      </c>
      <c r="L714" s="45">
        <f>IF(OR($A714="",$B714="",$C714=""),"",'OddsRatio_working_3-way'!I713)</f>
        <v>4.0944077764220346</v>
      </c>
      <c r="M714" s="46">
        <f>IF(OR($A714="",$B714="",$C714=""),"",'OddsRatio_working_3-way'!J713)</f>
        <v>6.0059702594677287</v>
      </c>
      <c r="N714" s="47">
        <f t="shared" si="182"/>
        <v>58.425191140210941</v>
      </c>
      <c r="O714" s="48">
        <f t="shared" si="183"/>
        <v>24.678325010877895</v>
      </c>
      <c r="P714" s="48">
        <f t="shared" si="184"/>
        <v>16.896483848911174</v>
      </c>
      <c r="Q714" t="s">
        <v>263</v>
      </c>
      <c r="R714" t="s">
        <v>257</v>
      </c>
      <c r="S714" t="s">
        <v>522</v>
      </c>
      <c r="T714" s="50">
        <v>100</v>
      </c>
      <c r="U714" s="50">
        <f t="shared" si="185"/>
        <v>39.759036144578317</v>
      </c>
      <c r="V714" s="50">
        <f t="shared" si="186"/>
        <v>74.554707379134854</v>
      </c>
      <c r="W714" s="50">
        <f t="shared" si="187"/>
        <v>82.57839721254355</v>
      </c>
      <c r="X714" s="50">
        <f t="shared" si="188"/>
        <v>42.866895408321582</v>
      </c>
      <c r="Y714" s="50">
        <f t="shared" si="189"/>
        <v>77.662566642878133</v>
      </c>
      <c r="Z714" s="50">
        <f t="shared" si="190"/>
        <v>85.686256476286829</v>
      </c>
      <c r="AA714" s="50">
        <f t="shared" si="191"/>
        <v>-3.1078592637432649</v>
      </c>
      <c r="AB714" s="50">
        <f t="shared" si="192"/>
        <v>-3.1078592637432791</v>
      </c>
      <c r="AC714" s="50">
        <f t="shared" si="193"/>
        <v>-3.1078592637432791</v>
      </c>
      <c r="AF714">
        <v>1.68</v>
      </c>
      <c r="AG714">
        <v>2.2799999999999998</v>
      </c>
      <c r="AJ714" t="s">
        <v>312</v>
      </c>
    </row>
    <row r="715" spans="1:36" ht="15" x14ac:dyDescent="0.25">
      <c r="A715">
        <v>2.4300000000000002</v>
      </c>
      <c r="B715">
        <v>3.7</v>
      </c>
      <c r="C715">
        <v>2.89</v>
      </c>
      <c r="D715" s="43">
        <f t="shared" si="194"/>
        <v>2.7813665260800757E-2</v>
      </c>
      <c r="E715" s="44">
        <f>IF(OR($A715="",$B715="",$C715=""),"",A715*'MPTO_working_3-way'!$I714)</f>
        <v>2.4975872065837459</v>
      </c>
      <c r="F715" s="45">
        <f>IF(OR($A715="",$B715="",$C715=""),"",B715*'MPTO_working_3-way'!$I714)</f>
        <v>3.8029105614649632</v>
      </c>
      <c r="G715" s="46">
        <f>IF(OR($A715="",$B715="",$C715=""),"",C715*'MPTO_working_3-way'!$I714)</f>
        <v>2.9703814926037144</v>
      </c>
      <c r="H715" s="44">
        <f>IF(OR($A715="",$B715="",$C715=""),"",'MPTO_working_3-way'!E714)</f>
        <v>2.4860074326395116</v>
      </c>
      <c r="I715" s="45">
        <f>IF(OR($A715="",$B715="",$C715=""),"",'MPTO_working_3-way'!F714)</f>
        <v>3.8314315921198854</v>
      </c>
      <c r="J715" s="46">
        <f>IF(OR($A715="",$B715="",$C715=""),"",'MPTO_working_3-way'!G714)</f>
        <v>2.9695660505083938</v>
      </c>
      <c r="K715" s="44">
        <f>IF(OR($A715="",$B715="",$C715=""),"",'OddsRatio_working_3-way'!H714)</f>
        <v>2.4914226014213612</v>
      </c>
      <c r="L715" s="45">
        <f>IF(OR($A715="",$B715="",$C715=""),"",'OddsRatio_working_3-way'!I714)</f>
        <v>3.8159727439424307</v>
      </c>
      <c r="M715" s="46">
        <f>IF(OR($A715="",$B715="",$C715=""),"",'OddsRatio_working_3-way'!J714)</f>
        <v>2.9711809207597013</v>
      </c>
      <c r="N715" s="47">
        <f t="shared" si="182"/>
        <v>40.038641988714453</v>
      </c>
      <c r="O715" s="48">
        <f t="shared" si="183"/>
        <v>26.295648657453004</v>
      </c>
      <c r="P715" s="48">
        <f t="shared" si="184"/>
        <v>33.665709353832561</v>
      </c>
      <c r="Q715" t="s">
        <v>291</v>
      </c>
      <c r="R715" t="s">
        <v>296</v>
      </c>
      <c r="S715" t="s">
        <v>522</v>
      </c>
      <c r="T715" s="50">
        <v>100</v>
      </c>
      <c r="U715" s="50">
        <f t="shared" si="185"/>
        <v>58.847736625514408</v>
      </c>
      <c r="V715" s="50">
        <f t="shared" si="186"/>
        <v>72.972972972972968</v>
      </c>
      <c r="W715" s="50">
        <f t="shared" si="187"/>
        <v>65.397923875432525</v>
      </c>
      <c r="X715" s="50">
        <f t="shared" si="188"/>
        <v>61.629103151594492</v>
      </c>
      <c r="Y715" s="50">
        <f t="shared" si="189"/>
        <v>75.75433949905306</v>
      </c>
      <c r="Z715" s="50">
        <f t="shared" si="190"/>
        <v>68.179290401512617</v>
      </c>
      <c r="AA715" s="50">
        <f t="shared" si="191"/>
        <v>-2.7813665260800846</v>
      </c>
      <c r="AB715" s="50">
        <f t="shared" si="192"/>
        <v>-2.7813665260800917</v>
      </c>
      <c r="AC715" s="50">
        <f t="shared" si="193"/>
        <v>-2.7813665260800917</v>
      </c>
      <c r="AF715">
        <v>1.64</v>
      </c>
      <c r="AG715">
        <v>2.36</v>
      </c>
      <c r="AJ715" t="s">
        <v>312</v>
      </c>
    </row>
    <row r="716" spans="1:36" ht="15" x14ac:dyDescent="0.25">
      <c r="A716">
        <v>3.03</v>
      </c>
      <c r="B716">
        <v>3.08</v>
      </c>
      <c r="C716">
        <v>2.68</v>
      </c>
      <c r="D716" s="43">
        <f t="shared" si="194"/>
        <v>2.7842656333863625E-2</v>
      </c>
      <c r="E716" s="44">
        <f>IF(OR($A716="",$B716="",$C716=""),"",A716*'MPTO_working_3-way'!$I715)</f>
        <v>3.1143632486916064</v>
      </c>
      <c r="F716" s="45">
        <f>IF(OR($A716="",$B716="",$C716=""),"",B716*'MPTO_working_3-way'!$I715)</f>
        <v>3.1657553815082999</v>
      </c>
      <c r="G716" s="46">
        <f>IF(OR($A716="",$B716="",$C716=""),"",C716*'MPTO_working_3-way'!$I715)</f>
        <v>2.7546183189747548</v>
      </c>
      <c r="H716" s="44">
        <f>IF(OR($A716="",$B716="",$C716=""),"",'MPTO_working_3-way'!E715)</f>
        <v>3.1176723218078721</v>
      </c>
      <c r="I716" s="45">
        <f>IF(OR($A716="",$B716="",$C716=""),"",'MPTO_working_3-way'!F715)</f>
        <v>3.1706329459680931</v>
      </c>
      <c r="J716" s="46">
        <f>IF(OR($A716="",$B716="",$C716=""),"",'MPTO_working_3-way'!G715)</f>
        <v>2.748359317401023</v>
      </c>
      <c r="K716" s="44">
        <f>IF(OR($A716="",$B716="",$C716=""),"",'OddsRatio_working_3-way'!H715)</f>
        <v>3.11616045636206</v>
      </c>
      <c r="L716" s="45">
        <f>IF(OR($A716="",$B716="",$C716=""),"",'OddsRatio_working_3-way'!I715)</f>
        <v>3.1682826350901894</v>
      </c>
      <c r="M716" s="46">
        <f>IF(OR($A716="",$B716="",$C716=""),"",'OddsRatio_working_3-way'!J715)</f>
        <v>2.7513052052651532</v>
      </c>
      <c r="N716" s="47">
        <f t="shared" si="182"/>
        <v>32.109292338333233</v>
      </c>
      <c r="O716" s="48">
        <f t="shared" si="183"/>
        <v>31.58803759258107</v>
      </c>
      <c r="P716" s="48">
        <f t="shared" si="184"/>
        <v>36.3026700690857</v>
      </c>
      <c r="Q716" t="s">
        <v>107</v>
      </c>
      <c r="R716" t="s">
        <v>174</v>
      </c>
      <c r="S716" t="s">
        <v>522</v>
      </c>
      <c r="T716" s="50">
        <v>100</v>
      </c>
      <c r="U716" s="50">
        <f t="shared" si="185"/>
        <v>66.996699669967001</v>
      </c>
      <c r="V716" s="50">
        <f t="shared" si="186"/>
        <v>67.532467532467535</v>
      </c>
      <c r="W716" s="50">
        <f t="shared" si="187"/>
        <v>62.686567164179095</v>
      </c>
      <c r="X716" s="50">
        <f t="shared" si="188"/>
        <v>69.780965303353355</v>
      </c>
      <c r="Y716" s="50">
        <f t="shared" si="189"/>
        <v>70.31673316585389</v>
      </c>
      <c r="Z716" s="50">
        <f t="shared" si="190"/>
        <v>65.470832797565464</v>
      </c>
      <c r="AA716" s="50">
        <f t="shared" si="191"/>
        <v>-2.7842656333863545</v>
      </c>
      <c r="AB716" s="50">
        <f t="shared" si="192"/>
        <v>-2.7842656333863545</v>
      </c>
      <c r="AC716" s="50">
        <f t="shared" si="193"/>
        <v>-2.7842656333863687</v>
      </c>
      <c r="AF716">
        <v>2.72</v>
      </c>
      <c r="AG716">
        <v>1.49</v>
      </c>
      <c r="AJ716" t="s">
        <v>313</v>
      </c>
    </row>
    <row r="717" spans="1:36" ht="15" x14ac:dyDescent="0.25">
      <c r="A717">
        <v>2.73</v>
      </c>
      <c r="B717">
        <v>3.27</v>
      </c>
      <c r="C717">
        <v>2.81</v>
      </c>
      <c r="D717" s="43">
        <f t="shared" si="194"/>
        <v>2.7982649974879426E-2</v>
      </c>
      <c r="E717" s="44">
        <f>IF(OR($A717="",$B717="",$C717=""),"",A717*'MPTO_working_3-way'!$I716)</f>
        <v>2.806392634431421</v>
      </c>
      <c r="F717" s="45">
        <f>IF(OR($A717="",$B717="",$C717=""),"",B717*'MPTO_working_3-way'!$I716)</f>
        <v>3.3615032654178556</v>
      </c>
      <c r="G717" s="46">
        <f>IF(OR($A717="",$B717="",$C717=""),"",C717*'MPTO_working_3-way'!$I716)</f>
        <v>2.8886312464294113</v>
      </c>
      <c r="H717" s="44">
        <f>IF(OR($A717="",$B717="",$C717=""),"",'MPTO_working_3-way'!E716)</f>
        <v>2.8013337551594311</v>
      </c>
      <c r="I717" s="45">
        <f>IF(OR($A717="",$B717="",$C717=""),"",'MPTO_working_3-way'!F716)</f>
        <v>3.3728764015302826</v>
      </c>
      <c r="J717" s="46">
        <f>IF(OR($A717="",$B717="",$C717=""),"",'MPTO_working_3-way'!G716)</f>
        <v>2.8856336570645484</v>
      </c>
      <c r="K717" s="44">
        <f>IF(OR($A717="",$B717="",$C717=""),"",'OddsRatio_working_3-way'!H716)</f>
        <v>2.8038770897172807</v>
      </c>
      <c r="L717" s="45">
        <f>IF(OR($A717="",$B717="",$C717=""),"",'OddsRatio_working_3-way'!I716)</f>
        <v>3.3669369905538877</v>
      </c>
      <c r="M717" s="46">
        <f>IF(OR($A717="",$B717="",$C717=""),"",'OddsRatio_working_3-way'!J716)</f>
        <v>2.8872933713227034</v>
      </c>
      <c r="N717" s="47">
        <f t="shared" si="182"/>
        <v>35.632932745442488</v>
      </c>
      <c r="O717" s="48">
        <f t="shared" si="183"/>
        <v>29.748595227846486</v>
      </c>
      <c r="P717" s="48">
        <f t="shared" si="184"/>
        <v>34.618472026711032</v>
      </c>
      <c r="Q717" t="s">
        <v>182</v>
      </c>
      <c r="R717" t="s">
        <v>145</v>
      </c>
      <c r="S717" t="s">
        <v>522</v>
      </c>
      <c r="T717" s="50">
        <v>100</v>
      </c>
      <c r="U717" s="50">
        <f t="shared" si="185"/>
        <v>63.369963369963365</v>
      </c>
      <c r="V717" s="50">
        <f t="shared" si="186"/>
        <v>69.418960244648318</v>
      </c>
      <c r="W717" s="50">
        <f t="shared" si="187"/>
        <v>64.412811387900362</v>
      </c>
      <c r="X717" s="50">
        <f t="shared" si="188"/>
        <v>66.168228367451334</v>
      </c>
      <c r="Y717" s="50">
        <f t="shared" si="189"/>
        <v>72.21722524213628</v>
      </c>
      <c r="Z717" s="50">
        <f t="shared" si="190"/>
        <v>67.211076385388296</v>
      </c>
      <c r="AA717" s="50">
        <f t="shared" si="191"/>
        <v>-2.7982649974879692</v>
      </c>
      <c r="AB717" s="50">
        <f t="shared" si="192"/>
        <v>-2.7982649974879621</v>
      </c>
      <c r="AC717" s="50">
        <f t="shared" si="193"/>
        <v>-2.7982649974879337</v>
      </c>
      <c r="AF717">
        <v>2.38</v>
      </c>
      <c r="AG717">
        <v>1.63</v>
      </c>
      <c r="AJ717" t="s">
        <v>313</v>
      </c>
    </row>
    <row r="718" spans="1:36" ht="15" x14ac:dyDescent="0.25">
      <c r="A718">
        <v>3.42</v>
      </c>
      <c r="B718">
        <v>3.16</v>
      </c>
      <c r="C718">
        <v>2.39</v>
      </c>
      <c r="D718" s="43">
        <f t="shared" si="194"/>
        <v>2.7263398862249266E-2</v>
      </c>
      <c r="E718" s="44">
        <f>IF(OR($A718="",$B718="",$C718=""),"",A718*'MPTO_working_3-way'!$I717)</f>
        <v>3.5132408241088924</v>
      </c>
      <c r="F718" s="45">
        <f>IF(OR($A718="",$B718="",$C718=""),"",B718*'MPTO_working_3-way'!$I717)</f>
        <v>3.2461523404047079</v>
      </c>
      <c r="G718" s="46">
        <f>IF(OR($A718="",$B718="",$C718=""),"",C718*'MPTO_working_3-way'!$I717)</f>
        <v>2.4551595232807757</v>
      </c>
      <c r="H718" s="44">
        <f>IF(OR($A718="",$B718="",$C718=""),"",'MPTO_working_3-way'!E717)</f>
        <v>3.5297041753913629</v>
      </c>
      <c r="I718" s="45">
        <f>IF(OR($A718="",$B718="",$C718=""),"",'MPTO_working_3-way'!F717)</f>
        <v>3.2534302089480853</v>
      </c>
      <c r="J718" s="46">
        <f>IF(OR($A718="",$B718="",$C718=""),"",'MPTO_working_3-way'!G717)</f>
        <v>2.4430629388126546</v>
      </c>
      <c r="K718" s="44">
        <f>IF(OR($A718="",$B718="",$C718=""),"",'OddsRatio_working_3-way'!H717)</f>
        <v>3.5217017021000383</v>
      </c>
      <c r="L718" s="45">
        <f>IF(OR($A718="",$B718="",$C718=""),"",'OddsRatio_working_3-way'!I717)</f>
        <v>3.2507750729487959</v>
      </c>
      <c r="M718" s="46">
        <f>IF(OR($A718="",$B718="",$C718=""),"",'OddsRatio_working_3-way'!J717)</f>
        <v>2.4484154404624192</v>
      </c>
      <c r="N718" s="47">
        <f t="shared" si="182"/>
        <v>28.463747578523673</v>
      </c>
      <c r="O718" s="48">
        <f t="shared" si="183"/>
        <v>30.805701493212329</v>
      </c>
      <c r="P718" s="48">
        <f t="shared" si="184"/>
        <v>40.730550928264002</v>
      </c>
      <c r="Q718" t="s">
        <v>148</v>
      </c>
      <c r="R718" t="s">
        <v>375</v>
      </c>
      <c r="S718" t="s">
        <v>522</v>
      </c>
      <c r="T718" s="50">
        <v>100</v>
      </c>
      <c r="U718" s="50">
        <f t="shared" si="185"/>
        <v>70.760233918128648</v>
      </c>
      <c r="V718" s="50">
        <f t="shared" si="186"/>
        <v>68.35443037974683</v>
      </c>
      <c r="W718" s="50">
        <f t="shared" si="187"/>
        <v>58.15899581589958</v>
      </c>
      <c r="X718" s="50">
        <f t="shared" si="188"/>
        <v>73.486573804353569</v>
      </c>
      <c r="Y718" s="50">
        <f t="shared" si="189"/>
        <v>71.080770265971765</v>
      </c>
      <c r="Z718" s="50">
        <f t="shared" si="190"/>
        <v>60.885335702124507</v>
      </c>
      <c r="AA718" s="50">
        <f t="shared" si="191"/>
        <v>-2.7263398862249204</v>
      </c>
      <c r="AB718" s="50">
        <f t="shared" si="192"/>
        <v>-2.7263398862249346</v>
      </c>
      <c r="AC718" s="50">
        <f t="shared" si="193"/>
        <v>-2.7263398862249275</v>
      </c>
      <c r="AF718">
        <v>2.2000000000000002</v>
      </c>
      <c r="AG718">
        <v>1.71</v>
      </c>
      <c r="AJ718" t="s">
        <v>313</v>
      </c>
    </row>
    <row r="719" spans="1:36" ht="15" x14ac:dyDescent="0.25">
      <c r="A719">
        <v>2.58</v>
      </c>
      <c r="B719">
        <v>3.08</v>
      </c>
      <c r="C719">
        <v>3.22</v>
      </c>
      <c r="D719" s="43">
        <f t="shared" si="194"/>
        <v>2.2831230111310941E-2</v>
      </c>
      <c r="E719" s="44">
        <f>IF(OR($A719="",$B719="",$C719=""),"",A719*'MPTO_working_3-way'!$I718)</f>
        <v>2.6389045736871823</v>
      </c>
      <c r="F719" s="45">
        <f>IF(OR($A719="",$B719="",$C719=""),"",B719*'MPTO_working_3-way'!$I718)</f>
        <v>3.1503201887428376</v>
      </c>
      <c r="G719" s="46">
        <f>IF(OR($A719="",$B719="",$C719=""),"",C719*'MPTO_working_3-way'!$I718)</f>
        <v>3.2935165609584214</v>
      </c>
      <c r="H719" s="44">
        <f>IF(OR($A719="",$B719="",$C719=""),"",'MPTO_working_3-way'!E718)</f>
        <v>2.6316725158773431</v>
      </c>
      <c r="I719" s="45">
        <f>IF(OR($A719="",$B719="",$C719=""),"",'MPTO_working_3-way'!F718)</f>
        <v>3.1539282772457651</v>
      </c>
      <c r="J719" s="46">
        <f>IF(OR($A719="",$B719="",$C719=""),"",'MPTO_working_3-way'!G718)</f>
        <v>3.3008900276447979</v>
      </c>
      <c r="K719" s="44">
        <f>IF(OR($A719="",$B719="",$C719=""),"",'OddsRatio_working_3-way'!H718)</f>
        <v>2.635012762535736</v>
      </c>
      <c r="L719" s="45">
        <f>IF(OR($A719="",$B719="",$C719=""),"",'OddsRatio_working_3-way'!I718)</f>
        <v>3.1524218646040061</v>
      </c>
      <c r="M719" s="46">
        <f>IF(OR($A719="",$B719="",$C719=""),"",'OddsRatio_working_3-way'!J718)</f>
        <v>3.2972964131831222</v>
      </c>
      <c r="N719" s="47">
        <f t="shared" si="182"/>
        <v>37.894511608002567</v>
      </c>
      <c r="O719" s="48">
        <f t="shared" si="183"/>
        <v>31.742805178132024</v>
      </c>
      <c r="P719" s="48">
        <f t="shared" si="184"/>
        <v>30.362683213865409</v>
      </c>
      <c r="Q719" t="s">
        <v>111</v>
      </c>
      <c r="R719" t="s">
        <v>177</v>
      </c>
      <c r="S719" t="s">
        <v>522</v>
      </c>
      <c r="T719" s="50">
        <v>100</v>
      </c>
      <c r="U719" s="50">
        <f t="shared" si="185"/>
        <v>61.240310077519375</v>
      </c>
      <c r="V719" s="50">
        <f t="shared" si="186"/>
        <v>67.532467532467535</v>
      </c>
      <c r="W719" s="50">
        <f t="shared" si="187"/>
        <v>68.944099378881987</v>
      </c>
      <c r="X719" s="50">
        <f t="shared" si="188"/>
        <v>63.523433088650471</v>
      </c>
      <c r="Y719" s="50">
        <f t="shared" si="189"/>
        <v>69.815590543598631</v>
      </c>
      <c r="Z719" s="50">
        <f t="shared" si="190"/>
        <v>71.227222390013083</v>
      </c>
      <c r="AA719" s="50">
        <f t="shared" si="191"/>
        <v>-2.2831230111310958</v>
      </c>
      <c r="AB719" s="50">
        <f t="shared" si="192"/>
        <v>-2.2831230111310958</v>
      </c>
      <c r="AC719" s="50">
        <f t="shared" si="193"/>
        <v>-2.2831230111310958</v>
      </c>
      <c r="AF719">
        <v>2.38</v>
      </c>
      <c r="AG719">
        <v>1.64</v>
      </c>
      <c r="AJ719" t="s">
        <v>315</v>
      </c>
    </row>
    <row r="720" spans="1:36" ht="15" x14ac:dyDescent="0.25">
      <c r="A720">
        <v>8.32</v>
      </c>
      <c r="B720">
        <v>5.12</v>
      </c>
      <c r="C720">
        <v>1.36</v>
      </c>
      <c r="D720" s="43">
        <f t="shared" si="194"/>
        <v>5.0798925339366363E-2</v>
      </c>
      <c r="E720" s="44">
        <f>IF(OR($A720="",$B720="",$C720=""),"",A720*'MPTO_working_3-way'!$I719)</f>
        <v>8.742647058823529</v>
      </c>
      <c r="F720" s="45">
        <f>IF(OR($A720="",$B720="",$C720=""),"",B720*'MPTO_working_3-way'!$I719)</f>
        <v>5.3800904977375561</v>
      </c>
      <c r="G720" s="46">
        <f>IF(OR($A720="",$B720="",$C720=""),"",C720*'MPTO_working_3-way'!$I719)</f>
        <v>1.4290865384615383</v>
      </c>
      <c r="H720" s="44">
        <f>IF(OR($A720="",$B720="",$C720=""),"",'MPTO_working_3-way'!E719)</f>
        <v>9.6843546730571681</v>
      </c>
      <c r="I720" s="45">
        <f>IF(OR($A720="",$B720="",$C720=""),"",'MPTO_working_3-way'!F719)</f>
        <v>5.6060245739199352</v>
      </c>
      <c r="J720" s="46">
        <f>IF(OR($A720="",$B720="",$C720=""),"",'MPTO_working_3-way'!G719)</f>
        <v>1.3920574774863441</v>
      </c>
      <c r="K720" s="44">
        <f>IF(OR($A720="",$B720="",$C720=""),"",'OddsRatio_working_3-way'!H719)</f>
        <v>9.1889789428359787</v>
      </c>
      <c r="L720" s="45">
        <f>IF(OR($A720="",$B720="",$C720=""),"",'OddsRatio_working_3-way'!I719)</f>
        <v>5.6090974377710694</v>
      </c>
      <c r="M720" s="46">
        <f>IF(OR($A720="",$B720="",$C720=""),"",'OddsRatio_working_3-way'!J719)</f>
        <v>1.4027366693198027</v>
      </c>
      <c r="N720" s="47">
        <f t="shared" si="182"/>
        <v>11.438183347350716</v>
      </c>
      <c r="O720" s="48">
        <f t="shared" si="183"/>
        <v>18.587047939444915</v>
      </c>
      <c r="P720" s="48">
        <f t="shared" si="184"/>
        <v>69.974768713204384</v>
      </c>
      <c r="Q720" t="s">
        <v>59</v>
      </c>
      <c r="R720" t="s">
        <v>114</v>
      </c>
      <c r="S720" t="s">
        <v>522</v>
      </c>
      <c r="T720" s="50">
        <v>100</v>
      </c>
      <c r="U720" s="50">
        <f t="shared" si="185"/>
        <v>87.980769230769226</v>
      </c>
      <c r="V720" s="50">
        <f t="shared" si="186"/>
        <v>80.46875</v>
      </c>
      <c r="W720" s="50">
        <f t="shared" si="187"/>
        <v>26.470588235294116</v>
      </c>
      <c r="X720" s="50">
        <f t="shared" si="188"/>
        <v>93.06066176470587</v>
      </c>
      <c r="Y720" s="50">
        <f t="shared" si="189"/>
        <v>85.548642533936643</v>
      </c>
      <c r="Z720" s="50">
        <f t="shared" si="190"/>
        <v>31.55048076923077</v>
      </c>
      <c r="AA720" s="50">
        <f t="shared" si="191"/>
        <v>-5.0798925339366434</v>
      </c>
      <c r="AB720" s="50">
        <f t="shared" si="192"/>
        <v>-5.0798925339366434</v>
      </c>
      <c r="AC720" s="50">
        <f t="shared" si="193"/>
        <v>-5.0798925339366541</v>
      </c>
      <c r="AF720">
        <v>1.53</v>
      </c>
      <c r="AG720">
        <v>2.52</v>
      </c>
      <c r="AJ720" t="s">
        <v>315</v>
      </c>
    </row>
    <row r="721" spans="1:36" ht="15" x14ac:dyDescent="0.25">
      <c r="A721">
        <v>2.08</v>
      </c>
      <c r="B721">
        <v>3.57</v>
      </c>
      <c r="C721">
        <v>3.83</v>
      </c>
      <c r="D721" s="43">
        <f t="shared" si="194"/>
        <v>2.19778813312832E-2</v>
      </c>
      <c r="E721" s="44">
        <f>IF(OR($A721="",$B721="",$C721=""),"",A721*'MPTO_working_3-way'!$I720)</f>
        <v>2.1257139931690689</v>
      </c>
      <c r="F721" s="45">
        <f>IF(OR($A721="",$B721="",$C721=""),"",B721*'MPTO_working_3-way'!$I720)</f>
        <v>3.648461036352681</v>
      </c>
      <c r="G721" s="46">
        <f>IF(OR($A721="",$B721="",$C721=""),"",C721*'MPTO_working_3-way'!$I720)</f>
        <v>3.9141752854988145</v>
      </c>
      <c r="H721" s="44">
        <f>IF(OR($A721="",$B721="",$C721=""),"",'MPTO_working_3-way'!E720)</f>
        <v>2.1121854774966971</v>
      </c>
      <c r="I721" s="45">
        <f>IF(OR($A721="",$B721="",$C721=""),"",'MPTO_working_3-way'!F720)</f>
        <v>3.6658761472170749</v>
      </c>
      <c r="J721" s="46">
        <f>IF(OR($A721="",$B721="",$C721=""),"",'MPTO_working_3-way'!G720)</f>
        <v>3.9405660919386274</v>
      </c>
      <c r="K721" s="44">
        <f>IF(OR($A721="",$B721="",$C721=""),"",'OddsRatio_working_3-way'!H720)</f>
        <v>2.1176778840590336</v>
      </c>
      <c r="L721" s="45">
        <f>IF(OR($A721="",$B721="",$C721=""),"",'OddsRatio_working_3-way'!I720)</f>
        <v>3.6596594092886248</v>
      </c>
      <c r="M721" s="46">
        <f>IF(OR($A721="",$B721="",$C721=""),"",'OddsRatio_working_3-way'!J720)</f>
        <v>3.9287300110065404</v>
      </c>
      <c r="N721" s="47">
        <f t="shared" si="182"/>
        <v>47.043017226845947</v>
      </c>
      <c r="O721" s="48">
        <f t="shared" si="183"/>
        <v>27.408816759618926</v>
      </c>
      <c r="P721" s="48">
        <f t="shared" si="184"/>
        <v>25.548166013535134</v>
      </c>
      <c r="Q721" t="s">
        <v>56</v>
      </c>
      <c r="R721" t="s">
        <v>150</v>
      </c>
      <c r="S721" t="s">
        <v>522</v>
      </c>
      <c r="T721" s="50">
        <v>100</v>
      </c>
      <c r="U721" s="50">
        <f t="shared" si="185"/>
        <v>51.92307692307692</v>
      </c>
      <c r="V721" s="50">
        <f t="shared" si="186"/>
        <v>71.988795518207283</v>
      </c>
      <c r="W721" s="50">
        <f t="shared" si="187"/>
        <v>73.890339425587456</v>
      </c>
      <c r="X721" s="50">
        <f t="shared" si="188"/>
        <v>54.120865056205247</v>
      </c>
      <c r="Y721" s="50">
        <f t="shared" si="189"/>
        <v>74.186583651335596</v>
      </c>
      <c r="Z721" s="50">
        <f t="shared" si="190"/>
        <v>76.088127558715797</v>
      </c>
      <c r="AA721" s="50">
        <f t="shared" si="191"/>
        <v>-2.1977881331283271</v>
      </c>
      <c r="AB721" s="50">
        <f t="shared" si="192"/>
        <v>-2.1977881331283129</v>
      </c>
      <c r="AC721" s="50">
        <f t="shared" si="193"/>
        <v>-2.1977881331283413</v>
      </c>
      <c r="AF721">
        <v>2.2799999999999998</v>
      </c>
      <c r="AG721">
        <v>1.69</v>
      </c>
      <c r="AJ721" t="s">
        <v>315</v>
      </c>
    </row>
    <row r="722" spans="1:36" ht="15" x14ac:dyDescent="0.25">
      <c r="A722">
        <v>1.43</v>
      </c>
      <c r="B722">
        <v>4.75</v>
      </c>
      <c r="C722">
        <v>8.6</v>
      </c>
      <c r="D722" s="43">
        <f t="shared" si="194"/>
        <v>2.6106084857614897E-2</v>
      </c>
      <c r="E722" s="44">
        <f>IF(OR($A722="",$B722="",$C722=""),"",A722*'MPTO_working_3-way'!$I721)</f>
        <v>1.4673317013463893</v>
      </c>
      <c r="F722" s="45">
        <f>IF(OR($A722="",$B722="",$C722=""),"",B722*'MPTO_working_3-way'!$I721)</f>
        <v>4.874003903073671</v>
      </c>
      <c r="G722" s="46">
        <f>IF(OR($A722="",$B722="",$C722=""),"",C722*'MPTO_working_3-way'!$I721)</f>
        <v>8.8245123297754873</v>
      </c>
      <c r="H722" s="44">
        <f>IF(OR($A722="",$B722="",$C722=""),"",'MPTO_working_3-way'!E721)</f>
        <v>1.4480190043379468</v>
      </c>
      <c r="I722" s="45">
        <f>IF(OR($A722="",$B722="",$C722=""),"",'MPTO_working_3-way'!F721)</f>
        <v>4.9548050552743934</v>
      </c>
      <c r="J722" s="46">
        <f>IF(OR($A722="",$B722="",$C722=""),"",'MPTO_working_3-way'!G721)</f>
        <v>9.295663705078903</v>
      </c>
      <c r="K722" s="44">
        <f>IF(OR($A722="",$B722="",$C722=""),"",'OddsRatio_working_3-way'!H721)</f>
        <v>1.4542034692481758</v>
      </c>
      <c r="L722" s="45">
        <f>IF(OR($A722="",$B722="",$C722=""),"",'OddsRatio_working_3-way'!I721)</f>
        <v>4.9610767666992102</v>
      </c>
      <c r="M722" s="46">
        <f>IF(OR($A722="",$B722="",$C722=""),"",'OddsRatio_working_3-way'!J721)</f>
        <v>9.0277822471770666</v>
      </c>
      <c r="N722" s="47">
        <f t="shared" si="182"/>
        <v>68.150916325355965</v>
      </c>
      <c r="O722" s="48">
        <f t="shared" si="183"/>
        <v>20.51701270426506</v>
      </c>
      <c r="P722" s="48">
        <f t="shared" si="184"/>
        <v>11.332070970378961</v>
      </c>
      <c r="Q722" t="s">
        <v>57</v>
      </c>
      <c r="R722" t="s">
        <v>54</v>
      </c>
      <c r="S722" t="s">
        <v>522</v>
      </c>
      <c r="T722" s="50">
        <v>100</v>
      </c>
      <c r="U722" s="50">
        <f t="shared" si="185"/>
        <v>30.069930069930074</v>
      </c>
      <c r="V722" s="50">
        <f t="shared" si="186"/>
        <v>78.94736842105263</v>
      </c>
      <c r="W722" s="50">
        <f t="shared" si="187"/>
        <v>88.372093023255815</v>
      </c>
      <c r="X722" s="50">
        <f t="shared" si="188"/>
        <v>32.680538555691555</v>
      </c>
      <c r="Y722" s="50">
        <f t="shared" si="189"/>
        <v>81.557976906814119</v>
      </c>
      <c r="Z722" s="50">
        <f t="shared" si="190"/>
        <v>90.982701509017303</v>
      </c>
      <c r="AA722" s="50">
        <f t="shared" si="191"/>
        <v>-2.6106084857614817</v>
      </c>
      <c r="AB722" s="50">
        <f t="shared" si="192"/>
        <v>-2.6106084857614889</v>
      </c>
      <c r="AC722" s="50">
        <f t="shared" si="193"/>
        <v>-2.6106084857614889</v>
      </c>
      <c r="AF722">
        <v>2</v>
      </c>
      <c r="AG722">
        <v>1.91</v>
      </c>
      <c r="AJ722" t="s">
        <v>315</v>
      </c>
    </row>
    <row r="723" spans="1:36" ht="15" x14ac:dyDescent="0.25">
      <c r="A723">
        <v>1.58</v>
      </c>
      <c r="B723">
        <v>3.85</v>
      </c>
      <c r="C723">
        <v>6.9</v>
      </c>
      <c r="D723" s="43">
        <f t="shared" si="194"/>
        <v>3.7579188377206973E-2</v>
      </c>
      <c r="E723" s="44">
        <f>IF(OR($A723="",$B723="",$C723=""),"",A723*'MPTO_working_3-way'!$I722)</f>
        <v>1.6393751176359872</v>
      </c>
      <c r="F723" s="45">
        <f>IF(OR($A723="",$B723="",$C723=""),"",B723*'MPTO_working_3-way'!$I722)</f>
        <v>3.9946798752522468</v>
      </c>
      <c r="G723" s="46">
        <f>IF(OR($A723="",$B723="",$C723=""),"",C723*'MPTO_working_3-way'!$I722)</f>
        <v>7.1592963998027281</v>
      </c>
      <c r="H723" s="44">
        <f>IF(OR($A723="",$B723="",$C723=""),"",'MPTO_working_3-way'!E722)</f>
        <v>1.6119022961505522</v>
      </c>
      <c r="I723" s="45">
        <f>IF(OR($A723="",$B723="",$C723=""),"",'MPTO_working_3-way'!F722)</f>
        <v>4.045080584797951</v>
      </c>
      <c r="J723" s="46">
        <f>IF(OR($A723="",$B723="",$C723=""),"",'MPTO_working_3-way'!G722)</f>
        <v>7.5528050528740316</v>
      </c>
      <c r="K723" s="44">
        <f>IF(OR($A723="",$B723="",$C723=""),"",'OddsRatio_working_3-way'!H722)</f>
        <v>1.6214532953225018</v>
      </c>
      <c r="L723" s="45">
        <f>IF(OR($A723="",$B723="",$C723=""),"",'OddsRatio_working_3-way'!I722)</f>
        <v>4.0536929166709159</v>
      </c>
      <c r="M723" s="46">
        <f>IF(OR($A723="",$B723="",$C723=""),"",'OddsRatio_working_3-way'!J722)</f>
        <v>7.3216800731082108</v>
      </c>
      <c r="N723" s="47">
        <f t="shared" si="182"/>
        <v>60.998851894374283</v>
      </c>
      <c r="O723" s="48">
        <f t="shared" si="183"/>
        <v>25.033295063145811</v>
      </c>
      <c r="P723" s="48">
        <f t="shared" si="184"/>
        <v>13.967853042479911</v>
      </c>
      <c r="Q723" t="s">
        <v>161</v>
      </c>
      <c r="R723" t="s">
        <v>409</v>
      </c>
      <c r="S723" t="s">
        <v>522</v>
      </c>
      <c r="T723" s="50">
        <v>100</v>
      </c>
      <c r="U723" s="50">
        <f t="shared" si="185"/>
        <v>36.708860759493668</v>
      </c>
      <c r="V723" s="50">
        <f t="shared" si="186"/>
        <v>74.025974025974023</v>
      </c>
      <c r="W723" s="50">
        <f t="shared" si="187"/>
        <v>85.507246376811594</v>
      </c>
      <c r="X723" s="50">
        <f t="shared" si="188"/>
        <v>40.466779597214376</v>
      </c>
      <c r="Y723" s="50">
        <f t="shared" si="189"/>
        <v>77.783892863694732</v>
      </c>
      <c r="Z723" s="50">
        <f t="shared" si="190"/>
        <v>89.265165214532288</v>
      </c>
      <c r="AA723" s="50">
        <f t="shared" si="191"/>
        <v>-3.7579188377207089</v>
      </c>
      <c r="AB723" s="50">
        <f t="shared" si="192"/>
        <v>-3.7579188377207089</v>
      </c>
      <c r="AC723" s="50">
        <f t="shared" si="193"/>
        <v>-3.7579188377206947</v>
      </c>
      <c r="AF723">
        <v>2.2000000000000002</v>
      </c>
      <c r="AG723">
        <v>1.71</v>
      </c>
      <c r="AJ723" t="s">
        <v>412</v>
      </c>
    </row>
    <row r="724" spans="1:36" ht="15" x14ac:dyDescent="0.25">
      <c r="A724">
        <v>3.52</v>
      </c>
      <c r="B724">
        <v>2.96</v>
      </c>
      <c r="C724">
        <v>2.4300000000000002</v>
      </c>
      <c r="D724" s="43">
        <f t="shared" si="194"/>
        <v>3.345138067360276E-2</v>
      </c>
      <c r="E724" s="44">
        <f>IF(OR($A724="",$B724="",$C724=""),"",A724*'MPTO_working_3-way'!$I723)</f>
        <v>3.6377488599710817</v>
      </c>
      <c r="F724" s="45">
        <f>IF(OR($A724="",$B724="",$C724=""),"",B724*'MPTO_working_3-way'!$I723)</f>
        <v>3.0590160867938643</v>
      </c>
      <c r="G724" s="46">
        <f>IF(OR($A724="",$B724="",$C724=""),"",C724*'MPTO_working_3-way'!$I723)</f>
        <v>2.5112868550368548</v>
      </c>
      <c r="H724" s="44">
        <f>IF(OR($A724="",$B724="",$C724=""),"",'MPTO_working_3-way'!E723)</f>
        <v>3.6638028703820895</v>
      </c>
      <c r="I724" s="45">
        <f>IF(OR($A724="",$B724="",$C724=""),"",'MPTO_working_3-way'!F723)</f>
        <v>3.0610304178439653</v>
      </c>
      <c r="J724" s="46">
        <f>IF(OR($A724="",$B724="",$C724=""),"",'MPTO_working_3-way'!G723)</f>
        <v>2.4976760777537979</v>
      </c>
      <c r="K724" s="44">
        <f>IF(OR($A724="",$B724="",$C724=""),"",'OddsRatio_working_3-way'!H723)</f>
        <v>3.6501975364554471</v>
      </c>
      <c r="L724" s="45">
        <f>IF(OR($A724="",$B724="",$C724=""),"",'OddsRatio_working_3-way'!I723)</f>
        <v>3.0612647505764583</v>
      </c>
      <c r="M724" s="46">
        <f>IF(OR($A724="",$B724="",$C724=""),"",'OddsRatio_working_3-way'!J723)</f>
        <v>2.5038819353695589</v>
      </c>
      <c r="N724" s="47">
        <f t="shared" si="182"/>
        <v>27.489528235545912</v>
      </c>
      <c r="O724" s="48">
        <f t="shared" si="183"/>
        <v>32.690249793622158</v>
      </c>
      <c r="P724" s="48">
        <f t="shared" si="184"/>
        <v>39.820221970831938</v>
      </c>
      <c r="Q724" t="s">
        <v>326</v>
      </c>
      <c r="R724" t="s">
        <v>118</v>
      </c>
      <c r="S724" t="s">
        <v>522</v>
      </c>
      <c r="T724" s="50">
        <v>100</v>
      </c>
      <c r="U724" s="50">
        <f t="shared" si="185"/>
        <v>71.590909090909093</v>
      </c>
      <c r="V724" s="50">
        <f t="shared" si="186"/>
        <v>66.21621621621621</v>
      </c>
      <c r="W724" s="50">
        <f t="shared" si="187"/>
        <v>58.847736625514408</v>
      </c>
      <c r="X724" s="50">
        <f t="shared" si="188"/>
        <v>74.936047158269375</v>
      </c>
      <c r="Y724" s="50">
        <f t="shared" si="189"/>
        <v>69.561354283576506</v>
      </c>
      <c r="Z724" s="50">
        <f t="shared" si="190"/>
        <v>62.192874692874689</v>
      </c>
      <c r="AA724" s="50">
        <f t="shared" si="191"/>
        <v>-3.3451380673602813</v>
      </c>
      <c r="AB724" s="50">
        <f t="shared" si="192"/>
        <v>-3.3451380673602955</v>
      </c>
      <c r="AC724" s="50">
        <f t="shared" si="193"/>
        <v>-3.3451380673602813</v>
      </c>
      <c r="AF724">
        <v>2.87</v>
      </c>
      <c r="AG724">
        <v>1.44</v>
      </c>
      <c r="AJ724" t="s">
        <v>412</v>
      </c>
    </row>
    <row r="725" spans="1:36" ht="15" x14ac:dyDescent="0.25">
      <c r="A725">
        <v>3.15</v>
      </c>
      <c r="B725">
        <v>2.85</v>
      </c>
      <c r="C725">
        <v>2.74</v>
      </c>
      <c r="D725" s="43">
        <f t="shared" si="194"/>
        <v>3.3301014092408598E-2</v>
      </c>
      <c r="E725" s="44">
        <f>IF(OR($A725="",$B725="",$C725=""),"",A725*'MPTO_working_3-way'!$I724)</f>
        <v>3.2548981943910871</v>
      </c>
      <c r="F725" s="45">
        <f>IF(OR($A725="",$B725="",$C725=""),"",B725*'MPTO_working_3-way'!$I724)</f>
        <v>2.9449078901633645</v>
      </c>
      <c r="G725" s="46">
        <f>IF(OR($A725="",$B725="",$C725=""),"",C725*'MPTO_working_3-way'!$I724)</f>
        <v>2.8312447786131996</v>
      </c>
      <c r="H725" s="44">
        <f>IF(OR($A725="",$B725="",$C725=""),"",'MPTO_working_3-way'!E724)</f>
        <v>3.2641339180859741</v>
      </c>
      <c r="I725" s="45">
        <f>IF(OR($A725="",$B725="",$C725=""),"",'MPTO_working_3-way'!F724)</f>
        <v>2.9431080587943215</v>
      </c>
      <c r="J725" s="46">
        <f>IF(OR($A725="",$B725="",$C725=""),"",'MPTO_working_3-way'!G724)</f>
        <v>2.8259510939806649</v>
      </c>
      <c r="K725" s="44">
        <f>IF(OR($A725="",$B725="",$C725=""),"",'OddsRatio_working_3-way'!H724)</f>
        <v>3.2594096992323656</v>
      </c>
      <c r="L725" s="45">
        <f>IF(OR($A725="",$B725="",$C725=""),"",'OddsRatio_working_3-way'!I724)</f>
        <v>2.9441432295720356</v>
      </c>
      <c r="M725" s="46">
        <f>IF(OR($A725="",$B725="",$C725=""),"",'OddsRatio_working_3-way'!J724)</f>
        <v>2.8285455240299147</v>
      </c>
      <c r="N725" s="47">
        <f t="shared" si="182"/>
        <v>30.722927117143701</v>
      </c>
      <c r="O725" s="48">
        <f t="shared" si="183"/>
        <v>33.956919445264091</v>
      </c>
      <c r="P725" s="48">
        <f t="shared" si="184"/>
        <v>35.320153437592211</v>
      </c>
      <c r="Q725" t="s">
        <v>401</v>
      </c>
      <c r="R725" t="s">
        <v>157</v>
      </c>
      <c r="S725" t="s">
        <v>522</v>
      </c>
      <c r="T725" s="50">
        <v>100</v>
      </c>
      <c r="U725" s="50">
        <f t="shared" si="185"/>
        <v>68.253968253968253</v>
      </c>
      <c r="V725" s="50">
        <f t="shared" si="186"/>
        <v>64.912280701754383</v>
      </c>
      <c r="W725" s="50">
        <f t="shared" si="187"/>
        <v>63.503649635036496</v>
      </c>
      <c r="X725" s="50">
        <f t="shared" si="188"/>
        <v>71.584069663209121</v>
      </c>
      <c r="Y725" s="50">
        <f t="shared" si="189"/>
        <v>68.242382110995251</v>
      </c>
      <c r="Z725" s="50">
        <f t="shared" si="190"/>
        <v>66.833751044277363</v>
      </c>
      <c r="AA725" s="50">
        <f t="shared" si="191"/>
        <v>-3.3301014092408678</v>
      </c>
      <c r="AB725" s="50">
        <f t="shared" si="192"/>
        <v>-3.3301014092408678</v>
      </c>
      <c r="AC725" s="50">
        <f t="shared" si="193"/>
        <v>-3.3301014092408678</v>
      </c>
      <c r="AF725">
        <v>2.9</v>
      </c>
      <c r="AG725">
        <v>1.44</v>
      </c>
      <c r="AJ725" t="s">
        <v>412</v>
      </c>
    </row>
    <row r="726" spans="1:36" ht="15" x14ac:dyDescent="0.25">
      <c r="A726">
        <v>3.4</v>
      </c>
      <c r="B726">
        <v>2.97</v>
      </c>
      <c r="C726">
        <v>2.48</v>
      </c>
      <c r="D726" s="43">
        <f t="shared" si="194"/>
        <v>3.4043790210773084E-2</v>
      </c>
      <c r="E726" s="44">
        <f>IF(OR($A726="",$B726="",$C726=""),"",A726*'MPTO_working_3-way'!$I725)</f>
        <v>3.5157488867166284</v>
      </c>
      <c r="F726" s="45">
        <f>IF(OR($A726="",$B726="",$C726=""),"",B726*'MPTO_working_3-way'!$I725)</f>
        <v>3.0711100569259964</v>
      </c>
      <c r="G726" s="46">
        <f>IF(OR($A726="",$B726="",$C726=""),"",C726*'MPTO_working_3-way'!$I725)</f>
        <v>2.5644285997227172</v>
      </c>
      <c r="H726" s="44">
        <f>IF(OR($A726="",$B726="",$C726=""),"",'MPTO_working_3-way'!E725)</f>
        <v>3.5364465850508182</v>
      </c>
      <c r="I726" s="45">
        <f>IF(OR($A726="",$B726="",$C726=""),"",'MPTO_working_3-way'!F725)</f>
        <v>3.0735902966194613</v>
      </c>
      <c r="J726" s="46">
        <f>IF(OR($A726="",$B726="",$C726=""),"",'MPTO_working_3-way'!G725)</f>
        <v>2.551815400333679</v>
      </c>
      <c r="K726" s="44">
        <f>IF(OR($A726="",$B726="",$C726=""),"",'OddsRatio_working_3-way'!H725)</f>
        <v>3.5258228646919618</v>
      </c>
      <c r="L726" s="45">
        <f>IF(OR($A726="",$B726="",$C726=""),"",'OddsRatio_working_3-way'!I725)</f>
        <v>3.0732796014346526</v>
      </c>
      <c r="M726" s="46">
        <f>IF(OR($A726="",$B726="",$C726=""),"",'OddsRatio_working_3-way'!J725)</f>
        <v>2.5575907665600428</v>
      </c>
      <c r="N726" s="47">
        <f t="shared" si="182"/>
        <v>28.443442129164804</v>
      </c>
      <c r="O726" s="48">
        <f t="shared" si="183"/>
        <v>32.561516242141522</v>
      </c>
      <c r="P726" s="48">
        <f t="shared" si="184"/>
        <v>38.995041628693684</v>
      </c>
      <c r="Q726" t="s">
        <v>119</v>
      </c>
      <c r="R726" t="s">
        <v>151</v>
      </c>
      <c r="S726" t="s">
        <v>522</v>
      </c>
      <c r="T726" s="50">
        <v>100</v>
      </c>
      <c r="U726" s="50">
        <f t="shared" si="185"/>
        <v>70.588235294117652</v>
      </c>
      <c r="V726" s="50">
        <f t="shared" si="186"/>
        <v>66.329966329966325</v>
      </c>
      <c r="W726" s="50">
        <f t="shared" si="187"/>
        <v>59.677419354838712</v>
      </c>
      <c r="X726" s="50">
        <f t="shared" si="188"/>
        <v>73.992614315194956</v>
      </c>
      <c r="Y726" s="50">
        <f t="shared" si="189"/>
        <v>69.734345351043643</v>
      </c>
      <c r="Z726" s="50">
        <f t="shared" si="190"/>
        <v>63.081798375916023</v>
      </c>
      <c r="AA726" s="50">
        <f t="shared" si="191"/>
        <v>-3.4043790210773039</v>
      </c>
      <c r="AB726" s="50">
        <f t="shared" si="192"/>
        <v>-3.4043790210773182</v>
      </c>
      <c r="AC726" s="50">
        <f t="shared" si="193"/>
        <v>-3.4043790210773111</v>
      </c>
      <c r="AF726">
        <v>2.83</v>
      </c>
      <c r="AG726">
        <v>1.46</v>
      </c>
      <c r="AJ726" t="s">
        <v>412</v>
      </c>
    </row>
    <row r="727" spans="1:36" ht="15" x14ac:dyDescent="0.25">
      <c r="A727">
        <v>2.2000000000000002</v>
      </c>
      <c r="B727">
        <v>3.22</v>
      </c>
      <c r="C727">
        <v>3.64</v>
      </c>
      <c r="D727" s="43">
        <f t="shared" si="194"/>
        <v>3.9829735481909267E-2</v>
      </c>
      <c r="E727" s="44">
        <f>IF(OR($A727="",$B727="",$C727=""),"",A727*'MPTO_working_3-way'!$I726)</f>
        <v>2.2876254180602005</v>
      </c>
      <c r="F727" s="45">
        <f>IF(OR($A727="",$B727="",$C727=""),"",B727*'MPTO_working_3-way'!$I726)</f>
        <v>3.348251748251748</v>
      </c>
      <c r="G727" s="46">
        <f>IF(OR($A727="",$B727="",$C727=""),"",C727*'MPTO_working_3-way'!$I726)</f>
        <v>3.7849802371541497</v>
      </c>
      <c r="H727" s="44">
        <f>IF(OR($A727="",$B727="",$C727=""),"",'MPTO_working_3-way'!E726)</f>
        <v>2.2661920073495634</v>
      </c>
      <c r="I727" s="45">
        <f>IF(OR($A727="",$B727="",$C727=""),"",'MPTO_working_3-way'!F726)</f>
        <v>3.3638046072176491</v>
      </c>
      <c r="J727" s="46">
        <f>IF(OR($A727="",$B727="",$C727=""),"",'MPTO_working_3-way'!G726)</f>
        <v>3.8248421752132011</v>
      </c>
      <c r="K727" s="44">
        <f>IF(OR($A727="",$B727="",$C727=""),"",'OddsRatio_working_3-way'!H726)</f>
        <v>2.275201017874402</v>
      </c>
      <c r="L727" s="45">
        <f>IF(OR($A727="",$B727="",$C727=""),"",'OddsRatio_working_3-way'!I726)</f>
        <v>3.359121883067643</v>
      </c>
      <c r="M727" s="46">
        <f>IF(OR($A727="",$B727="",$C727=""),"",'OddsRatio_working_3-way'!J726)</f>
        <v>3.8054422393236842</v>
      </c>
      <c r="N727" s="47">
        <f t="shared" si="182"/>
        <v>43.713450292397667</v>
      </c>
      <c r="O727" s="48">
        <f t="shared" si="183"/>
        <v>29.866332497911447</v>
      </c>
      <c r="P727" s="48">
        <f t="shared" si="184"/>
        <v>26.4202172096909</v>
      </c>
      <c r="Q727" t="s">
        <v>169</v>
      </c>
      <c r="R727" t="s">
        <v>127</v>
      </c>
      <c r="S727" t="s">
        <v>522</v>
      </c>
      <c r="T727" s="50">
        <v>100</v>
      </c>
      <c r="U727" s="50">
        <f t="shared" si="185"/>
        <v>54.545454545454554</v>
      </c>
      <c r="V727" s="50">
        <f t="shared" si="186"/>
        <v>68.944099378881987</v>
      </c>
      <c r="W727" s="50">
        <f t="shared" si="187"/>
        <v>72.527472527472526</v>
      </c>
      <c r="X727" s="50">
        <f t="shared" si="188"/>
        <v>58.528428093645481</v>
      </c>
      <c r="Y727" s="50">
        <f t="shared" si="189"/>
        <v>72.927072927072928</v>
      </c>
      <c r="Z727" s="50">
        <f t="shared" si="190"/>
        <v>76.510446075663467</v>
      </c>
      <c r="AA727" s="50">
        <f t="shared" si="191"/>
        <v>-3.9829735481909267</v>
      </c>
      <c r="AB727" s="50">
        <f t="shared" si="192"/>
        <v>-3.982973548190941</v>
      </c>
      <c r="AC727" s="50">
        <f t="shared" si="193"/>
        <v>-3.982973548190941</v>
      </c>
      <c r="AF727">
        <v>1.99</v>
      </c>
      <c r="AG727">
        <v>1.86</v>
      </c>
      <c r="AJ727" t="s">
        <v>316</v>
      </c>
    </row>
    <row r="728" spans="1:36" ht="15" x14ac:dyDescent="0.25">
      <c r="A728">
        <v>2.9</v>
      </c>
      <c r="B728">
        <v>3.6</v>
      </c>
      <c r="C728">
        <v>2.4</v>
      </c>
      <c r="D728" s="43">
        <f t="shared" si="194"/>
        <v>3.9272030651340994E-2</v>
      </c>
      <c r="E728" s="44">
        <f>IF(OR($A728="",$B728="",$C728=""),"",A728*'MPTO_working_3-way'!$I727)</f>
        <v>3.0138888888888888</v>
      </c>
      <c r="F728" s="45">
        <f>IF(OR($A728="",$B728="",$C728=""),"",B728*'MPTO_working_3-way'!$I727)</f>
        <v>3.7413793103448278</v>
      </c>
      <c r="G728" s="46">
        <f>IF(OR($A728="",$B728="",$C728=""),"",C728*'MPTO_working_3-way'!$I727)</f>
        <v>2.4942528735632181</v>
      </c>
      <c r="H728" s="44">
        <f>IF(OR($A728="",$B728="",$C728=""),"",'MPTO_working_3-way'!E727)</f>
        <v>3.0144369586140516</v>
      </c>
      <c r="I728" s="45">
        <f>IF(OR($A728="",$B728="",$C728=""),"",'MPTO_working_3-way'!F727)</f>
        <v>3.7780458383594695</v>
      </c>
      <c r="J728" s="46">
        <f>IF(OR($A728="",$B728="",$C728=""),"",'MPTO_working_3-way'!G727)</f>
        <v>2.4778481012658222</v>
      </c>
      <c r="K728" s="44">
        <f>IF(OR($A728="",$B728="",$C728=""),"",'OddsRatio_working_3-way'!H727)</f>
        <v>3.0158454562472126</v>
      </c>
      <c r="L728" s="45">
        <f>IF(OR($A728="",$B728="",$C728=""),"",'OddsRatio_working_3-way'!I727)</f>
        <v>3.7585253611803955</v>
      </c>
      <c r="M728" s="46">
        <f>IF(OR($A728="",$B728="",$C728=""),"",'OddsRatio_working_3-way'!J727)</f>
        <v>2.4853598098663672</v>
      </c>
      <c r="N728" s="47">
        <f t="shared" si="182"/>
        <v>33.179723502304149</v>
      </c>
      <c r="O728" s="48">
        <f t="shared" si="183"/>
        <v>26.728110599078342</v>
      </c>
      <c r="P728" s="48">
        <f t="shared" si="184"/>
        <v>40.092165898617516</v>
      </c>
      <c r="Q728" t="s">
        <v>67</v>
      </c>
      <c r="R728" t="s">
        <v>402</v>
      </c>
      <c r="S728" t="s">
        <v>522</v>
      </c>
      <c r="T728" s="50">
        <v>100</v>
      </c>
      <c r="U728" s="50">
        <f t="shared" si="185"/>
        <v>65.517241379310349</v>
      </c>
      <c r="V728" s="50">
        <f t="shared" si="186"/>
        <v>72.222222222222229</v>
      </c>
      <c r="W728" s="50">
        <f t="shared" si="187"/>
        <v>58.333333333333336</v>
      </c>
      <c r="X728" s="50">
        <f t="shared" si="188"/>
        <v>69.444444444444443</v>
      </c>
      <c r="Y728" s="50">
        <f t="shared" si="189"/>
        <v>76.149425287356337</v>
      </c>
      <c r="Z728" s="50">
        <f t="shared" si="190"/>
        <v>62.260536398467437</v>
      </c>
      <c r="AA728" s="50">
        <f t="shared" si="191"/>
        <v>-3.9272030651340941</v>
      </c>
      <c r="AB728" s="50">
        <f t="shared" si="192"/>
        <v>-3.9272030651341083</v>
      </c>
      <c r="AC728" s="50">
        <f t="shared" si="193"/>
        <v>-3.9272030651341012</v>
      </c>
      <c r="AF728">
        <v>1.75</v>
      </c>
      <c r="AG728">
        <v>2.11</v>
      </c>
      <c r="AJ728" t="s">
        <v>316</v>
      </c>
    </row>
    <row r="729" spans="1:36" ht="15" x14ac:dyDescent="0.25">
      <c r="A729">
        <v>4</v>
      </c>
      <c r="B729">
        <v>3.8</v>
      </c>
      <c r="C729">
        <v>1.89</v>
      </c>
      <c r="D729" s="43">
        <f t="shared" si="194"/>
        <v>4.2258423837371328E-2</v>
      </c>
      <c r="E729" s="44">
        <f>IF(OR($A729="",$B729="",$C729=""),"",A729*'MPTO_working_3-way'!$I728)</f>
        <v>4.1690336953494853</v>
      </c>
      <c r="F729" s="45">
        <f>IF(OR($A729="",$B729="",$C729=""),"",B729*'MPTO_working_3-way'!$I728)</f>
        <v>3.9605820105820109</v>
      </c>
      <c r="G729" s="46">
        <f>IF(OR($A729="",$B729="",$C729=""),"",C729*'MPTO_working_3-way'!$I728)</f>
        <v>1.9698684210526316</v>
      </c>
      <c r="H729" s="44">
        <f>IF(OR($A729="",$B729="",$C729=""),"",'MPTO_working_3-way'!E728)</f>
        <v>4.2388353334644906</v>
      </c>
      <c r="I729" s="45">
        <f>IF(OR($A729="",$B729="",$C729=""),"",'MPTO_working_3-way'!F728)</f>
        <v>4.0149072952576166</v>
      </c>
      <c r="J729" s="46">
        <f>IF(OR($A729="",$B729="",$C729=""),"",'MPTO_working_3-way'!G728)</f>
        <v>1.941693326724643</v>
      </c>
      <c r="K729" s="44">
        <f>IF(OR($A729="",$B729="",$C729=""),"",'OddsRatio_working_3-way'!H728)</f>
        <v>4.2099808083813723</v>
      </c>
      <c r="L729" s="45">
        <f>IF(OR($A729="",$B729="",$C729=""),"",'OddsRatio_working_3-way'!I728)</f>
        <v>3.9959820878226142</v>
      </c>
      <c r="M729" s="46">
        <f>IF(OR($A729="",$B729="",$C729=""),"",'OddsRatio_working_3-way'!J728)</f>
        <v>1.9522943064864733</v>
      </c>
      <c r="N729" s="47">
        <f t="shared" si="182"/>
        <v>23.986373655734418</v>
      </c>
      <c r="O729" s="48">
        <f t="shared" si="183"/>
        <v>25.248814374457286</v>
      </c>
      <c r="P729" s="48">
        <f t="shared" si="184"/>
        <v>50.764811969808299</v>
      </c>
      <c r="Q729" t="s">
        <v>125</v>
      </c>
      <c r="R729" t="s">
        <v>129</v>
      </c>
      <c r="S729" t="s">
        <v>522</v>
      </c>
      <c r="T729" s="50">
        <v>100</v>
      </c>
      <c r="U729" s="50">
        <f t="shared" si="185"/>
        <v>75</v>
      </c>
      <c r="V729" s="50">
        <f t="shared" si="186"/>
        <v>73.68421052631578</v>
      </c>
      <c r="W729" s="50">
        <f t="shared" si="187"/>
        <v>47.089947089947096</v>
      </c>
      <c r="X729" s="50">
        <f t="shared" si="188"/>
        <v>79.225842383737131</v>
      </c>
      <c r="Y729" s="50">
        <f t="shared" si="189"/>
        <v>77.910052910052912</v>
      </c>
      <c r="Z729" s="50">
        <f t="shared" si="190"/>
        <v>51.315789473684205</v>
      </c>
      <c r="AA729" s="50">
        <f t="shared" si="191"/>
        <v>-4.2258423837371311</v>
      </c>
      <c r="AB729" s="50">
        <f t="shared" si="192"/>
        <v>-4.2258423837371311</v>
      </c>
      <c r="AC729" s="50">
        <f t="shared" si="193"/>
        <v>-4.2258423837371097</v>
      </c>
      <c r="AF729">
        <v>1.7</v>
      </c>
      <c r="AG729">
        <v>2.19</v>
      </c>
      <c r="AJ729" t="s">
        <v>316</v>
      </c>
    </row>
    <row r="730" spans="1:36" ht="15" x14ac:dyDescent="0.25">
      <c r="A730">
        <v>1.37</v>
      </c>
      <c r="B730">
        <v>5.12</v>
      </c>
      <c r="C730">
        <v>8.19</v>
      </c>
      <c r="D730" s="43">
        <f t="shared" si="194"/>
        <v>4.733962939939218E-2</v>
      </c>
      <c r="E730" s="44">
        <f>IF(OR($A730="",$B730="",$C730=""),"",A730*'MPTO_working_3-way'!$I729)</f>
        <v>1.4348552922771673</v>
      </c>
      <c r="F730" s="45">
        <f>IF(OR($A730="",$B730="",$C730=""),"",B730*'MPTO_working_3-way'!$I729)</f>
        <v>5.3623789025248882</v>
      </c>
      <c r="G730" s="46">
        <f>IF(OR($A730="",$B730="",$C730=""),"",C730*'MPTO_working_3-way'!$I729)</f>
        <v>8.5777115647810209</v>
      </c>
      <c r="H730" s="44">
        <f>IF(OR($A730="",$B730="",$C730=""),"",'MPTO_working_3-way'!E729)</f>
        <v>1.4002716762774716</v>
      </c>
      <c r="I730" s="45">
        <f>IF(OR($A730="",$B730="",$C730=""),"",'MPTO_working_3-way'!F729)</f>
        <v>5.5700183081945784</v>
      </c>
      <c r="J730" s="46">
        <f>IF(OR($A730="",$B730="",$C730=""),"",'MPTO_working_3-way'!G729)</f>
        <v>9.4055463664525973</v>
      </c>
      <c r="K730" s="44">
        <f>IF(OR($A730="",$B730="",$C730=""),"",'OddsRatio_working_3-way'!H729)</f>
        <v>1.4103784227598086</v>
      </c>
      <c r="L730" s="45">
        <f>IF(OR($A730="",$B730="",$C730=""),"",'OddsRatio_working_3-way'!I729)</f>
        <v>5.5696191939740869</v>
      </c>
      <c r="M730" s="46">
        <f>IF(OR($A730="",$B730="",$C730=""),"",'OddsRatio_working_3-way'!J729)</f>
        <v>8.974650972008174</v>
      </c>
      <c r="N730" s="47">
        <f t="shared" si="182"/>
        <v>69.693439149042263</v>
      </c>
      <c r="O730" s="48">
        <f t="shared" si="183"/>
        <v>18.648439772302321</v>
      </c>
      <c r="P730" s="48">
        <f t="shared" si="184"/>
        <v>11.658121078655421</v>
      </c>
      <c r="Q730" t="s">
        <v>166</v>
      </c>
      <c r="R730" t="s">
        <v>130</v>
      </c>
      <c r="S730" t="s">
        <v>522</v>
      </c>
      <c r="T730" s="50">
        <v>100</v>
      </c>
      <c r="U730" s="50">
        <f t="shared" si="185"/>
        <v>27.007299270072991</v>
      </c>
      <c r="V730" s="50">
        <f t="shared" si="186"/>
        <v>80.46875</v>
      </c>
      <c r="W730" s="50">
        <f t="shared" si="187"/>
        <v>87.789987789987791</v>
      </c>
      <c r="X730" s="50">
        <f t="shared" si="188"/>
        <v>31.741262210012209</v>
      </c>
      <c r="Y730" s="50">
        <f t="shared" si="189"/>
        <v>85.202712939939218</v>
      </c>
      <c r="Z730" s="50">
        <f t="shared" si="190"/>
        <v>92.523950729927009</v>
      </c>
      <c r="AA730" s="50">
        <f t="shared" si="191"/>
        <v>-4.733962939939218</v>
      </c>
      <c r="AB730" s="50">
        <f t="shared" si="192"/>
        <v>-4.733962939939218</v>
      </c>
      <c r="AC730" s="50">
        <f t="shared" si="193"/>
        <v>-4.733962939939218</v>
      </c>
      <c r="AF730">
        <v>1.57</v>
      </c>
      <c r="AG730">
        <v>2.4500000000000002</v>
      </c>
      <c r="AJ730" t="s">
        <v>316</v>
      </c>
    </row>
    <row r="731" spans="1:36" ht="15" x14ac:dyDescent="0.25">
      <c r="A731">
        <v>2.42</v>
      </c>
      <c r="B731">
        <v>3.15</v>
      </c>
      <c r="C731">
        <v>3.24</v>
      </c>
      <c r="D731" s="43">
        <f t="shared" si="194"/>
        <v>3.9325433264827181E-2</v>
      </c>
      <c r="E731" s="44">
        <f>IF(OR($A731="",$B731="",$C731=""),"",A731*'MPTO_working_3-way'!$I730)</f>
        <v>2.5151675485008815</v>
      </c>
      <c r="F731" s="45">
        <f>IF(OR($A731="",$B731="",$C731=""),"",B731*'MPTO_working_3-way'!$I730)</f>
        <v>3.2738751147842056</v>
      </c>
      <c r="G731" s="46">
        <f>IF(OR($A731="",$B731="",$C731=""),"",C731*'MPTO_working_3-way'!$I730)</f>
        <v>3.3674144037780405</v>
      </c>
      <c r="H731" s="44">
        <f>IF(OR($A731="",$B731="",$C731=""),"",'MPTO_working_3-way'!E730)</f>
        <v>2.4992835632407226</v>
      </c>
      <c r="I731" s="45">
        <f>IF(OR($A731="",$B731="",$C731=""),"",'MPTO_working_3-way'!F730)</f>
        <v>3.2856709555889019</v>
      </c>
      <c r="J731" s="46">
        <f>IF(OR($A731="",$B731="",$C731=""),"",'MPTO_working_3-way'!G730)</f>
        <v>3.3837111808900655</v>
      </c>
      <c r="K731" s="44">
        <f>IF(OR($A731="",$B731="",$C731=""),"",'OddsRatio_working_3-way'!H730)</f>
        <v>2.506316896189944</v>
      </c>
      <c r="L731" s="45">
        <f>IF(OR($A731="",$B731="",$C731=""),"",'OddsRatio_working_3-way'!I730)</f>
        <v>3.2806910752171698</v>
      </c>
      <c r="M731" s="46">
        <f>IF(OR($A731="",$B731="",$C731=""),"",'OddsRatio_working_3-way'!J730)</f>
        <v>3.3761618644123068</v>
      </c>
      <c r="N731" s="47">
        <f t="shared" si="182"/>
        <v>39.758782694060727</v>
      </c>
      <c r="O731" s="48">
        <f t="shared" si="183"/>
        <v>30.544842577659352</v>
      </c>
      <c r="P731" s="48">
        <f t="shared" si="184"/>
        <v>29.696374728279924</v>
      </c>
      <c r="Q731" t="s">
        <v>168</v>
      </c>
      <c r="R731" t="s">
        <v>273</v>
      </c>
      <c r="S731" t="s">
        <v>522</v>
      </c>
      <c r="T731" s="50">
        <v>100</v>
      </c>
      <c r="U731" s="50">
        <f t="shared" si="185"/>
        <v>58.677685950413228</v>
      </c>
      <c r="V731" s="50">
        <f t="shared" si="186"/>
        <v>68.253968253968253</v>
      </c>
      <c r="W731" s="50">
        <f t="shared" si="187"/>
        <v>69.135802469135797</v>
      </c>
      <c r="X731" s="50">
        <f t="shared" si="188"/>
        <v>62.610229276895943</v>
      </c>
      <c r="Y731" s="50">
        <f t="shared" si="189"/>
        <v>72.186511580450968</v>
      </c>
      <c r="Z731" s="50">
        <f t="shared" si="190"/>
        <v>73.068345795618512</v>
      </c>
      <c r="AA731" s="50">
        <f t="shared" si="191"/>
        <v>-3.9325433264827154</v>
      </c>
      <c r="AB731" s="50">
        <f t="shared" si="192"/>
        <v>-3.9325433264827154</v>
      </c>
      <c r="AC731" s="50">
        <f t="shared" si="193"/>
        <v>-3.9325433264827154</v>
      </c>
      <c r="AF731">
        <v>1.83</v>
      </c>
      <c r="AG731">
        <v>2.04</v>
      </c>
      <c r="AJ731" t="s">
        <v>316</v>
      </c>
    </row>
    <row r="732" spans="1:36" ht="15" x14ac:dyDescent="0.25">
      <c r="A732">
        <v>3.39</v>
      </c>
      <c r="B732">
        <v>2.95</v>
      </c>
      <c r="C732">
        <v>2.4700000000000002</v>
      </c>
      <c r="D732" s="43">
        <f t="shared" si="194"/>
        <v>3.8826601180062426E-2</v>
      </c>
      <c r="E732" s="44">
        <f>IF(OR($A732="",$B732="",$C732=""),"",A732*'MPTO_working_3-way'!$I731)</f>
        <v>3.5216221780004116</v>
      </c>
      <c r="F732" s="45">
        <f>IF(OR($A732="",$B732="",$C732=""),"",B732*'MPTO_working_3-way'!$I731)</f>
        <v>3.0645384734811842</v>
      </c>
      <c r="G732" s="46">
        <f>IF(OR($A732="",$B732="",$C732=""),"",C732*'MPTO_working_3-way'!$I731)</f>
        <v>2.5659017049147543</v>
      </c>
      <c r="H732" s="44">
        <f>IF(OR($A732="",$B732="",$C732=""),"",'MPTO_working_3-way'!E731)</f>
        <v>3.5455580230746389</v>
      </c>
      <c r="I732" s="45">
        <f>IF(OR($A732="",$B732="",$C732=""),"",'MPTO_working_3-way'!F731)</f>
        <v>3.0671003299347892</v>
      </c>
      <c r="J732" s="46">
        <f>IF(OR($A732="",$B732="",$C732=""),"",'MPTO_working_3-way'!G731)</f>
        <v>2.5515665267048027</v>
      </c>
      <c r="K732" s="44">
        <f>IF(OR($A732="",$B732="",$C732=""),"",'OddsRatio_working_3-way'!H731)</f>
        <v>3.533265411369845</v>
      </c>
      <c r="L732" s="45">
        <f>IF(OR($A732="",$B732="",$C732=""),"",'OddsRatio_working_3-way'!I731)</f>
        <v>3.0668901891929701</v>
      </c>
      <c r="M732" s="46">
        <f>IF(OR($A732="",$B732="",$C732=""),"",'OddsRatio_working_3-way'!J731)</f>
        <v>2.55811721954547</v>
      </c>
      <c r="N732" s="47">
        <f t="shared" si="182"/>
        <v>28.396004723249536</v>
      </c>
      <c r="O732" s="48">
        <f t="shared" si="183"/>
        <v>32.631341020954544</v>
      </c>
      <c r="P732" s="48">
        <f t="shared" si="184"/>
        <v>38.972654255795916</v>
      </c>
      <c r="Q732" t="s">
        <v>234</v>
      </c>
      <c r="R732" t="s">
        <v>252</v>
      </c>
      <c r="S732" t="s">
        <v>523</v>
      </c>
      <c r="T732" s="50">
        <v>100</v>
      </c>
      <c r="U732" s="50">
        <f t="shared" si="185"/>
        <v>70.501474926253692</v>
      </c>
      <c r="V732" s="50">
        <f t="shared" si="186"/>
        <v>66.101694915254228</v>
      </c>
      <c r="W732" s="50">
        <f t="shared" si="187"/>
        <v>59.514170040485837</v>
      </c>
      <c r="X732" s="50">
        <f t="shared" si="188"/>
        <v>74.384135044259935</v>
      </c>
      <c r="Y732" s="50">
        <f t="shared" si="189"/>
        <v>69.984355033260485</v>
      </c>
      <c r="Z732" s="50">
        <f t="shared" si="190"/>
        <v>63.396830158492065</v>
      </c>
      <c r="AA732" s="50">
        <f t="shared" si="191"/>
        <v>-3.8826601180062426</v>
      </c>
      <c r="AB732" s="50">
        <f t="shared" si="192"/>
        <v>-3.8826601180062568</v>
      </c>
      <c r="AC732" s="50">
        <f t="shared" si="193"/>
        <v>-3.8826601180062283</v>
      </c>
      <c r="AF732">
        <v>2.1800000000000002</v>
      </c>
      <c r="AG732">
        <v>1.71</v>
      </c>
      <c r="AJ732" t="s">
        <v>309</v>
      </c>
    </row>
    <row r="733" spans="1:36" ht="15" x14ac:dyDescent="0.25">
      <c r="A733">
        <v>3.87</v>
      </c>
      <c r="B733">
        <v>3.23</v>
      </c>
      <c r="C733">
        <v>2.15</v>
      </c>
      <c r="D733" s="43">
        <f t="shared" si="194"/>
        <v>3.31117351061192E-2</v>
      </c>
      <c r="E733" s="44">
        <f>IF(OR($A733="",$B733="",$C733=""),"",A733*'MPTO_working_3-way'!$I732)</f>
        <v>3.9981424148606814</v>
      </c>
      <c r="F733" s="45">
        <f>IF(OR($A733="",$B733="",$C733=""),"",B733*'MPTO_working_3-way'!$I732)</f>
        <v>3.336950904392765</v>
      </c>
      <c r="G733" s="46">
        <f>IF(OR($A733="",$B733="",$C733=""),"",C733*'MPTO_working_3-way'!$I732)</f>
        <v>2.2211902304781561</v>
      </c>
      <c r="H733" s="44">
        <f>IF(OR($A733="",$B733="",$C733=""),"",'MPTO_working_3-way'!E732)</f>
        <v>4.0426795743900996</v>
      </c>
      <c r="I733" s="45">
        <f>IF(OR($A733="",$B733="",$C733=""),"",'MPTO_working_3-way'!F732)</f>
        <v>3.3494073829279838</v>
      </c>
      <c r="J733" s="46">
        <f>IF(OR($A733="",$B733="",$C733=""),"",'MPTO_working_3-way'!G732)</f>
        <v>2.2022597941050379</v>
      </c>
      <c r="K733" s="44">
        <f>IF(OR($A733="",$B733="",$C733=""),"",'OddsRatio_working_3-way'!H732)</f>
        <v>4.0201812457750803</v>
      </c>
      <c r="L733" s="45">
        <f>IF(OR($A733="",$B733="",$C733=""),"",'OddsRatio_working_3-way'!I732)</f>
        <v>3.3466913512468399</v>
      </c>
      <c r="M733" s="46">
        <f>IF(OR($A733="",$B733="",$C733=""),"",'OddsRatio_working_3-way'!J732)</f>
        <v>2.2101771542304327</v>
      </c>
      <c r="N733" s="47">
        <f t="shared" si="182"/>
        <v>25.011615301223479</v>
      </c>
      <c r="O733" s="48">
        <f t="shared" si="183"/>
        <v>29.967477156574258</v>
      </c>
      <c r="P733" s="48">
        <f t="shared" si="184"/>
        <v>45.020907542202259</v>
      </c>
      <c r="Q733" t="s">
        <v>105</v>
      </c>
      <c r="R733" t="s">
        <v>478</v>
      </c>
      <c r="S733" t="s">
        <v>523</v>
      </c>
      <c r="T733" s="50">
        <v>100</v>
      </c>
      <c r="U733" s="50">
        <f t="shared" si="185"/>
        <v>74.160206718346245</v>
      </c>
      <c r="V733" s="50">
        <f t="shared" si="186"/>
        <v>69.040247678018574</v>
      </c>
      <c r="W733" s="50">
        <f t="shared" si="187"/>
        <v>53.488372093023258</v>
      </c>
      <c r="X733" s="50">
        <f t="shared" si="188"/>
        <v>77.471380228958168</v>
      </c>
      <c r="Y733" s="50">
        <f t="shared" si="189"/>
        <v>72.351421188630496</v>
      </c>
      <c r="Z733" s="50">
        <f t="shared" si="190"/>
        <v>56.799545603635174</v>
      </c>
      <c r="AA733" s="50">
        <f t="shared" si="191"/>
        <v>-3.3111735106119227</v>
      </c>
      <c r="AB733" s="50">
        <f t="shared" si="192"/>
        <v>-3.3111735106119227</v>
      </c>
      <c r="AC733" s="50">
        <f t="shared" si="193"/>
        <v>-3.3111735106119156</v>
      </c>
      <c r="AF733">
        <v>1.97</v>
      </c>
      <c r="AG733">
        <v>1.9</v>
      </c>
      <c r="AJ733" t="s">
        <v>311</v>
      </c>
    </row>
    <row r="734" spans="1:36" ht="15" x14ac:dyDescent="0.25">
      <c r="A734">
        <v>2.29</v>
      </c>
      <c r="B734">
        <v>3.03</v>
      </c>
      <c r="C734">
        <v>3.74</v>
      </c>
      <c r="D734" s="43">
        <f t="shared" si="194"/>
        <v>3.4093905152138504E-2</v>
      </c>
      <c r="E734" s="44">
        <f>IF(OR($A734="",$B734="",$C734=""),"",A734*'MPTO_working_3-way'!$I733)</f>
        <v>2.3680750427983974</v>
      </c>
      <c r="F734" s="45">
        <f>IF(OR($A734="",$B734="",$C734=""),"",B734*'MPTO_working_3-way'!$I733)</f>
        <v>3.1333045326109796</v>
      </c>
      <c r="G734" s="46">
        <f>IF(OR($A734="",$B734="",$C734=""),"",C734*'MPTO_working_3-way'!$I733)</f>
        <v>3.8675112052689982</v>
      </c>
      <c r="H734" s="44">
        <f>IF(OR($A734="",$B734="",$C734=""),"",'MPTO_working_3-way'!E733)</f>
        <v>2.3511897467002587</v>
      </c>
      <c r="I734" s="45">
        <f>IF(OR($A734="",$B734="",$C734=""),"",'MPTO_working_3-way'!F733)</f>
        <v>3.1380585575305253</v>
      </c>
      <c r="J734" s="46">
        <f>IF(OR($A734="",$B734="",$C734=""),"",'MPTO_working_3-way'!G733)</f>
        <v>3.9060204588372334</v>
      </c>
      <c r="K734" s="44">
        <f>IF(OR($A734="",$B734="",$C734=""),"",'OddsRatio_working_3-way'!H733)</f>
        <v>2.3586267482732022</v>
      </c>
      <c r="L734" s="45">
        <f>IF(OR($A734="",$B734="",$C734=""),"",'OddsRatio_working_3-way'!I733)</f>
        <v>3.1379940302283731</v>
      </c>
      <c r="M734" s="46">
        <f>IF(OR($A734="",$B734="",$C734=""),"",'OddsRatio_working_3-way'!J733)</f>
        <v>3.8857653412934701</v>
      </c>
      <c r="N734" s="47">
        <f t="shared" si="182"/>
        <v>42.228391496338809</v>
      </c>
      <c r="O734" s="48">
        <f t="shared" si="183"/>
        <v>31.915186972480488</v>
      </c>
      <c r="P734" s="48">
        <f t="shared" si="184"/>
        <v>25.856421531180711</v>
      </c>
      <c r="Q734" t="s">
        <v>185</v>
      </c>
      <c r="R734" t="s">
        <v>146</v>
      </c>
      <c r="S734" t="s">
        <v>523</v>
      </c>
      <c r="T734" s="50">
        <v>100</v>
      </c>
      <c r="U734" s="50">
        <f t="shared" si="185"/>
        <v>56.331877729257641</v>
      </c>
      <c r="V734" s="50">
        <f t="shared" si="186"/>
        <v>66.996699669967001</v>
      </c>
      <c r="W734" s="50">
        <f t="shared" si="187"/>
        <v>73.262032085561486</v>
      </c>
      <c r="X734" s="50">
        <f t="shared" si="188"/>
        <v>59.741268244471499</v>
      </c>
      <c r="Y734" s="50">
        <f t="shared" si="189"/>
        <v>70.406090185180858</v>
      </c>
      <c r="Z734" s="50">
        <f t="shared" si="190"/>
        <v>76.671422600775358</v>
      </c>
      <c r="AA734" s="50">
        <f t="shared" si="191"/>
        <v>-3.4093905152138575</v>
      </c>
      <c r="AB734" s="50">
        <f t="shared" si="192"/>
        <v>-3.4093905152138575</v>
      </c>
      <c r="AC734" s="50">
        <f t="shared" si="193"/>
        <v>-3.4093905152138717</v>
      </c>
      <c r="AF734">
        <v>2.4900000000000002</v>
      </c>
      <c r="AG734">
        <v>1.57</v>
      </c>
      <c r="AJ734" t="s">
        <v>313</v>
      </c>
    </row>
    <row r="735" spans="1:36" ht="15" x14ac:dyDescent="0.25">
      <c r="A735">
        <v>2.0099999999999998</v>
      </c>
      <c r="B735">
        <v>3.19</v>
      </c>
      <c r="C735">
        <v>4.49</v>
      </c>
      <c r="D735" s="43">
        <f t="shared" si="194"/>
        <v>3.370921085588674E-2</v>
      </c>
      <c r="E735" s="44">
        <f>IF(OR($A735="",$B735="",$C735=""),"",A735*'MPTO_working_3-way'!$I734)</f>
        <v>2.0777555138203323</v>
      </c>
      <c r="F735" s="45">
        <f>IF(OR($A735="",$B735="",$C735=""),"",B735*'MPTO_working_3-way'!$I734)</f>
        <v>3.2975323826302785</v>
      </c>
      <c r="G735" s="46">
        <f>IF(OR($A735="",$B735="",$C735=""),"",C735*'MPTO_working_3-way'!$I734)</f>
        <v>4.6413543567429318</v>
      </c>
      <c r="H735" s="44">
        <f>IF(OR($A735="",$B735="",$C735=""),"",'MPTO_working_3-way'!E734)</f>
        <v>2.0564451662952239</v>
      </c>
      <c r="I735" s="45">
        <f>IF(OR($A735="",$B735="",$C735=""),"",'MPTO_working_3-way'!F734)</f>
        <v>3.30859365288332</v>
      </c>
      <c r="J735" s="46">
        <f>IF(OR($A735="",$B735="",$C735=""),"",'MPTO_working_3-way'!G734)</f>
        <v>4.7285628635082695</v>
      </c>
      <c r="K735" s="44">
        <f>IF(OR($A735="",$B735="",$C735=""),"",'OddsRatio_working_3-way'!H734)</f>
        <v>2.0651983243479544</v>
      </c>
      <c r="L735" s="45">
        <f>IF(OR($A735="",$B735="",$C735=""),"",'OddsRatio_working_3-way'!I734)</f>
        <v>3.3096874557643767</v>
      </c>
      <c r="M735" s="46">
        <f>IF(OR($A735="",$B735="",$C735=""),"",'OddsRatio_working_3-way'!J734)</f>
        <v>4.680734803935013</v>
      </c>
      <c r="N735" s="47">
        <f t="shared" si="182"/>
        <v>48.128857959872171</v>
      </c>
      <c r="O735" s="48">
        <f t="shared" si="183"/>
        <v>30.32570673960598</v>
      </c>
      <c r="P735" s="48">
        <f t="shared" si="184"/>
        <v>21.545435300521838</v>
      </c>
      <c r="Q735" t="s">
        <v>144</v>
      </c>
      <c r="R735" t="s">
        <v>173</v>
      </c>
      <c r="S735" t="s">
        <v>523</v>
      </c>
      <c r="T735" s="50">
        <v>100</v>
      </c>
      <c r="U735" s="50">
        <f t="shared" si="185"/>
        <v>50.248756218905463</v>
      </c>
      <c r="V735" s="50">
        <f t="shared" si="186"/>
        <v>68.652037617554868</v>
      </c>
      <c r="W735" s="50">
        <f t="shared" si="187"/>
        <v>77.728285077951</v>
      </c>
      <c r="X735" s="50">
        <f t="shared" si="188"/>
        <v>53.619677304494139</v>
      </c>
      <c r="Y735" s="50">
        <f t="shared" si="189"/>
        <v>72.02295870314353</v>
      </c>
      <c r="Z735" s="50">
        <f t="shared" si="190"/>
        <v>81.099206163539677</v>
      </c>
      <c r="AA735" s="50">
        <f t="shared" si="191"/>
        <v>-3.3709210855886766</v>
      </c>
      <c r="AB735" s="50">
        <f t="shared" si="192"/>
        <v>-3.3709210855886624</v>
      </c>
      <c r="AC735" s="50">
        <f t="shared" si="193"/>
        <v>-3.3709210855886766</v>
      </c>
      <c r="AF735">
        <v>2.35</v>
      </c>
      <c r="AG735">
        <v>1.63</v>
      </c>
      <c r="AJ735" t="s">
        <v>313</v>
      </c>
    </row>
    <row r="736" spans="1:36" ht="15" x14ac:dyDescent="0.25">
      <c r="A736">
        <v>1.19</v>
      </c>
      <c r="B736">
        <v>7.18</v>
      </c>
      <c r="C736">
        <v>15.65</v>
      </c>
      <c r="D736" s="43">
        <f t="shared" si="194"/>
        <v>4.3509664048769325E-2</v>
      </c>
      <c r="E736" s="44">
        <f>IF(OR($A736="",$B736="",$C736=""),"",A736*'MPTO_working_3-way'!$I735)</f>
        <v>1.2417765002180354</v>
      </c>
      <c r="F736" s="45">
        <f>IF(OR($A736="",$B736="",$C736=""),"",B736*'MPTO_working_3-way'!$I735)</f>
        <v>7.4923993878701634</v>
      </c>
      <c r="G736" s="46">
        <f>IF(OR($A736="",$B736="",$C736=""),"",C736*'MPTO_working_3-way'!$I735)</f>
        <v>16.33092624236324</v>
      </c>
      <c r="H736" s="44">
        <f>IF(OR($A736="",$B736="",$C736=""),"",'MPTO_working_3-way'!E735)</f>
        <v>1.2108986989161503</v>
      </c>
      <c r="I736" s="45">
        <f>IF(OR($A736="",$B736="",$C736=""),"",'MPTO_working_3-way'!F735)</f>
        <v>8.0145836783874849</v>
      </c>
      <c r="J736" s="46">
        <f>IF(OR($A736="",$B736="",$C736=""),"",'MPTO_working_3-way'!G735)</f>
        <v>20.245151688424155</v>
      </c>
      <c r="K736" s="44">
        <f>IF(OR($A736="",$B736="",$C736=""),"",'OddsRatio_working_3-way'!H735)</f>
        <v>1.218543687140673</v>
      </c>
      <c r="L736" s="45">
        <f>IF(OR($A736="",$B736="",$C736=""),"",'OddsRatio_working_3-way'!I735)</f>
        <v>8.1084209817334667</v>
      </c>
      <c r="M736" s="46">
        <f>IF(OR($A736="",$B736="",$C736=""),"",'OddsRatio_working_3-way'!J735)</f>
        <v>17.8508685084782</v>
      </c>
      <c r="N736" s="47">
        <f t="shared" si="182"/>
        <v>80.529789364222665</v>
      </c>
      <c r="O736" s="48">
        <f t="shared" si="183"/>
        <v>13.346859240031334</v>
      </c>
      <c r="P736" s="48">
        <f t="shared" si="184"/>
        <v>6.1233513957460044</v>
      </c>
      <c r="Q736" t="s">
        <v>149</v>
      </c>
      <c r="R736" t="s">
        <v>325</v>
      </c>
      <c r="S736" t="s">
        <v>523</v>
      </c>
      <c r="T736" s="50">
        <v>100</v>
      </c>
      <c r="U736" s="50">
        <f t="shared" si="185"/>
        <v>15.966386554621849</v>
      </c>
      <c r="V736" s="50">
        <f t="shared" si="186"/>
        <v>86.072423398328695</v>
      </c>
      <c r="W736" s="50">
        <f t="shared" si="187"/>
        <v>93.610223642172514</v>
      </c>
      <c r="X736" s="50">
        <f t="shared" si="188"/>
        <v>20.317352959498784</v>
      </c>
      <c r="Y736" s="50">
        <f t="shared" si="189"/>
        <v>90.423389803205637</v>
      </c>
      <c r="Z736" s="50">
        <f t="shared" si="190"/>
        <v>97.961190047049456</v>
      </c>
      <c r="AA736" s="50">
        <f t="shared" si="191"/>
        <v>-4.3509664048769352</v>
      </c>
      <c r="AB736" s="50">
        <f t="shared" si="192"/>
        <v>-4.3509664048769423</v>
      </c>
      <c r="AC736" s="50">
        <f t="shared" si="193"/>
        <v>-4.3509664048769423</v>
      </c>
      <c r="AF736">
        <v>1.45</v>
      </c>
      <c r="AG736">
        <v>2.78</v>
      </c>
      <c r="AJ736" t="s">
        <v>313</v>
      </c>
    </row>
    <row r="737" spans="1:36" ht="15" x14ac:dyDescent="0.25">
      <c r="A737">
        <v>8.42</v>
      </c>
      <c r="B737">
        <v>4.51</v>
      </c>
      <c r="C737">
        <v>1.43</v>
      </c>
      <c r="D737" s="43">
        <f t="shared" si="194"/>
        <v>3.979503492857317E-2</v>
      </c>
      <c r="E737" s="44">
        <f>IF(OR($A737="",$B737="",$C737=""),"",A737*'MPTO_working_3-way'!$I736)</f>
        <v>8.7550741940985866</v>
      </c>
      <c r="F737" s="45">
        <f>IF(OR($A737="",$B737="",$C737=""),"",B737*'MPTO_working_3-way'!$I736)</f>
        <v>4.6894756075278652</v>
      </c>
      <c r="G737" s="46">
        <f>IF(OR($A737="",$B737="",$C737=""),"",C737*'MPTO_working_3-way'!$I736)</f>
        <v>1.4869068999478596</v>
      </c>
      <c r="H737" s="44">
        <f>IF(OR($A737="",$B737="",$C737=""),"",'MPTO_working_3-way'!E736)</f>
        <v>9.4786879034539488</v>
      </c>
      <c r="I737" s="45">
        <f>IF(OR($A737="",$B737="",$C737=""),"",'MPTO_working_3-way'!F736)</f>
        <v>4.7969803190183429</v>
      </c>
      <c r="J737" s="46">
        <f>IF(OR($A737="",$B737="",$C737=""),"",'MPTO_working_3-way'!G736)</f>
        <v>1.4576501164451772</v>
      </c>
      <c r="K737" s="44">
        <f>IF(OR($A737="",$B737="",$C737=""),"",'OddsRatio_working_3-way'!H736)</f>
        <v>9.0562827261363363</v>
      </c>
      <c r="L737" s="45">
        <f>IF(OR($A737="",$B737="",$C737=""),"",'OddsRatio_working_3-way'!I736)</f>
        <v>4.8109908852747356</v>
      </c>
      <c r="M737" s="46">
        <f>IF(OR($A737="",$B737="",$C737=""),"",'OddsRatio_working_3-way'!J736)</f>
        <v>1.4668735272558795</v>
      </c>
      <c r="N737" s="47">
        <f t="shared" si="182"/>
        <v>11.421947750871791</v>
      </c>
      <c r="O737" s="48">
        <f t="shared" si="183"/>
        <v>21.324345911827155</v>
      </c>
      <c r="P737" s="48">
        <f t="shared" si="184"/>
        <v>67.25370633730104</v>
      </c>
      <c r="Q737" t="s">
        <v>399</v>
      </c>
      <c r="R737" t="s">
        <v>147</v>
      </c>
      <c r="S737" t="s">
        <v>523</v>
      </c>
      <c r="T737" s="50">
        <v>100</v>
      </c>
      <c r="U737" s="50">
        <f t="shared" si="185"/>
        <v>88.123515439429937</v>
      </c>
      <c r="V737" s="50">
        <f t="shared" si="186"/>
        <v>77.827050997782706</v>
      </c>
      <c r="W737" s="50">
        <f t="shared" si="187"/>
        <v>30.069930069930074</v>
      </c>
      <c r="X737" s="50">
        <f t="shared" si="188"/>
        <v>92.103018932287227</v>
      </c>
      <c r="Y737" s="50">
        <f t="shared" si="189"/>
        <v>81.806554490640011</v>
      </c>
      <c r="Z737" s="50">
        <f t="shared" si="190"/>
        <v>34.049433562787371</v>
      </c>
      <c r="AA737" s="50">
        <f t="shared" si="191"/>
        <v>-3.9795034928572903</v>
      </c>
      <c r="AB737" s="50">
        <f t="shared" si="192"/>
        <v>-3.9795034928573045</v>
      </c>
      <c r="AC737" s="50">
        <f t="shared" si="193"/>
        <v>-3.9795034928572974</v>
      </c>
      <c r="AF737">
        <v>1.83</v>
      </c>
      <c r="AG737">
        <v>2.0499999999999998</v>
      </c>
      <c r="AJ737" t="s">
        <v>313</v>
      </c>
    </row>
    <row r="738" spans="1:36" ht="15" x14ac:dyDescent="0.25">
      <c r="A738">
        <v>2.36</v>
      </c>
      <c r="B738">
        <v>3.09</v>
      </c>
      <c r="C738">
        <v>3.63</v>
      </c>
      <c r="D738" s="43">
        <f t="shared" si="194"/>
        <v>2.2835502692489573E-2</v>
      </c>
      <c r="E738" s="44">
        <f>IF(OR($A738="",$B738="",$C738=""),"",A738*'MPTO_working_3-way'!$I737)</f>
        <v>2.4138917863542755</v>
      </c>
      <c r="F738" s="45">
        <f>IF(OR($A738="",$B738="",$C738=""),"",B738*'MPTO_working_3-way'!$I737)</f>
        <v>3.1605617033197926</v>
      </c>
      <c r="G738" s="46">
        <f>IF(OR($A738="",$B738="",$C738=""),"",C738*'MPTO_working_3-way'!$I737)</f>
        <v>3.7128928747737371</v>
      </c>
      <c r="H738" s="44">
        <f>IF(OR($A738="",$B738="",$C738=""),"",'MPTO_working_3-way'!E737)</f>
        <v>2.4031703815925698</v>
      </c>
      <c r="I738" s="45">
        <f>IF(OR($A738="",$B738="",$C738=""),"",'MPTO_working_3-way'!F737)</f>
        <v>3.1644291707749055</v>
      </c>
      <c r="J738" s="46">
        <f>IF(OR($A738="",$B738="",$C738=""),"",'MPTO_working_3-way'!G737)</f>
        <v>3.7331505263644806</v>
      </c>
      <c r="K738" s="44">
        <f>IF(OR($A738="",$B738="",$C738=""),"",'OddsRatio_working_3-way'!H737)</f>
        <v>2.40794596877218</v>
      </c>
      <c r="L738" s="45">
        <f>IF(OR($A738="",$B738="",$C738=""),"",'OddsRatio_working_3-way'!I737)</f>
        <v>3.163681672598424</v>
      </c>
      <c r="M738" s="46">
        <f>IF(OR($A738="",$B738="",$C738=""),"",'OddsRatio_working_3-way'!J737)</f>
        <v>3.7227190425520842</v>
      </c>
      <c r="N738" s="47">
        <f t="shared" si="182"/>
        <v>41.426877776916001</v>
      </c>
      <c r="O738" s="48">
        <f t="shared" si="183"/>
        <v>31.639945486576625</v>
      </c>
      <c r="P738" s="48">
        <f t="shared" si="184"/>
        <v>26.933176736507374</v>
      </c>
      <c r="Q738" t="s">
        <v>154</v>
      </c>
      <c r="R738" t="s">
        <v>112</v>
      </c>
      <c r="S738" t="s">
        <v>523</v>
      </c>
      <c r="T738" s="50">
        <v>100</v>
      </c>
      <c r="U738" s="50">
        <f t="shared" si="185"/>
        <v>57.627118644067799</v>
      </c>
      <c r="V738" s="50">
        <f t="shared" si="186"/>
        <v>67.637540453074436</v>
      </c>
      <c r="W738" s="50">
        <f t="shared" si="187"/>
        <v>72.451790633608823</v>
      </c>
      <c r="X738" s="50">
        <f t="shared" si="188"/>
        <v>59.910668913316755</v>
      </c>
      <c r="Y738" s="50">
        <f t="shared" si="189"/>
        <v>69.921090722323399</v>
      </c>
      <c r="Z738" s="50">
        <f t="shared" si="190"/>
        <v>74.735340902857786</v>
      </c>
      <c r="AA738" s="50">
        <f t="shared" si="191"/>
        <v>-2.2835502692489555</v>
      </c>
      <c r="AB738" s="50">
        <f t="shared" si="192"/>
        <v>-2.2835502692489626</v>
      </c>
      <c r="AC738" s="50">
        <f t="shared" si="193"/>
        <v>-2.2835502692489626</v>
      </c>
      <c r="AF738">
        <v>2.93</v>
      </c>
      <c r="AG738">
        <v>1.44</v>
      </c>
      <c r="AJ738" t="s">
        <v>315</v>
      </c>
    </row>
    <row r="739" spans="1:36" ht="15" x14ac:dyDescent="0.25">
      <c r="A739">
        <v>2.65</v>
      </c>
      <c r="B739">
        <v>2.85</v>
      </c>
      <c r="C739">
        <v>3.28</v>
      </c>
      <c r="D739" s="43">
        <f t="shared" si="194"/>
        <v>3.3113732328981627E-2</v>
      </c>
      <c r="E739" s="44">
        <f>IF(OR($A739="",$B739="",$C739=""),"",A739*'MPTO_working_3-way'!$I738)</f>
        <v>2.7377513906718014</v>
      </c>
      <c r="F739" s="45">
        <f>IF(OR($A739="",$B739="",$C739=""),"",B739*'MPTO_working_3-way'!$I738)</f>
        <v>2.9443741371375975</v>
      </c>
      <c r="G739" s="46">
        <f>IF(OR($A739="",$B739="",$C739=""),"",C739*'MPTO_working_3-way'!$I738)</f>
        <v>3.3886130420390597</v>
      </c>
      <c r="H739" s="44">
        <f>IF(OR($A739="",$B739="",$C739=""),"",'MPTO_working_3-way'!E738)</f>
        <v>2.7298493591980515</v>
      </c>
      <c r="I739" s="45">
        <f>IF(OR($A739="",$B739="",$C739=""),"",'MPTO_working_3-way'!F738)</f>
        <v>2.9425674204239041</v>
      </c>
      <c r="J739" s="46">
        <f>IF(OR($A739="",$B739="",$C739=""),"",'MPTO_working_3-way'!G738)</f>
        <v>3.4032110343816973</v>
      </c>
      <c r="K739" s="44">
        <f>IF(OR($A739="",$B739="",$C739=""),"",'OddsRatio_working_3-way'!H738)</f>
        <v>2.7336740218639974</v>
      </c>
      <c r="L739" s="45">
        <f>IF(OR($A739="",$B739="",$C739=""),"",'OddsRatio_working_3-way'!I738)</f>
        <v>2.9438163275444822</v>
      </c>
      <c r="M739" s="46">
        <f>IF(OR($A739="",$B739="",$C739=""),"",'OddsRatio_working_3-way'!J738)</f>
        <v>3.3956222847575241</v>
      </c>
      <c r="N739" s="47">
        <f t="shared" si="182"/>
        <v>36.526326072091436</v>
      </c>
      <c r="O739" s="48">
        <f t="shared" si="183"/>
        <v>33.963075119663969</v>
      </c>
      <c r="P739" s="48">
        <f t="shared" si="184"/>
        <v>29.510598808244602</v>
      </c>
      <c r="Q739" t="s">
        <v>400</v>
      </c>
      <c r="R739" t="s">
        <v>58</v>
      </c>
      <c r="S739" t="s">
        <v>523</v>
      </c>
      <c r="T739" s="50">
        <v>100</v>
      </c>
      <c r="U739" s="50">
        <f t="shared" si="185"/>
        <v>62.264150943396231</v>
      </c>
      <c r="V739" s="50">
        <f t="shared" si="186"/>
        <v>64.912280701754383</v>
      </c>
      <c r="W739" s="50">
        <f t="shared" si="187"/>
        <v>69.512195121951223</v>
      </c>
      <c r="X739" s="50">
        <f t="shared" si="188"/>
        <v>65.575524176294394</v>
      </c>
      <c r="Y739" s="50">
        <f t="shared" si="189"/>
        <v>68.223653934652546</v>
      </c>
      <c r="Z739" s="50">
        <f t="shared" si="190"/>
        <v>72.823568354849385</v>
      </c>
      <c r="AA739" s="50">
        <f t="shared" si="191"/>
        <v>-3.3113732328981627</v>
      </c>
      <c r="AB739" s="50">
        <f t="shared" si="192"/>
        <v>-3.3113732328981627</v>
      </c>
      <c r="AC739" s="50">
        <f t="shared" si="193"/>
        <v>-3.3113732328981627</v>
      </c>
      <c r="AF739">
        <v>2.66</v>
      </c>
      <c r="AG739">
        <v>1.51</v>
      </c>
      <c r="AJ739" t="s">
        <v>412</v>
      </c>
    </row>
    <row r="740" spans="1:36" ht="15" x14ac:dyDescent="0.25">
      <c r="A740">
        <v>3.21</v>
      </c>
      <c r="B740">
        <v>3.19</v>
      </c>
      <c r="C740">
        <v>2.42</v>
      </c>
      <c r="D740" s="43">
        <f t="shared" si="194"/>
        <v>3.8229244071098067E-2</v>
      </c>
      <c r="E740" s="44">
        <f>IF(OR($A740="",$B740="",$C740=""),"",A740*'MPTO_working_3-way'!$I739)</f>
        <v>3.3327158734682247</v>
      </c>
      <c r="F740" s="45">
        <f>IF(OR($A740="",$B740="",$C740=""),"",B740*'MPTO_working_3-way'!$I739)</f>
        <v>3.311951288586803</v>
      </c>
      <c r="G740" s="46">
        <f>IF(OR($A740="",$B740="",$C740=""),"",C740*'MPTO_working_3-way'!$I739)</f>
        <v>2.5125147706520572</v>
      </c>
      <c r="H740" s="44">
        <f>IF(OR($A740="",$B740="",$C740=""),"",'MPTO_working_3-way'!E739)</f>
        <v>3.3469061714137429</v>
      </c>
      <c r="I740" s="45">
        <f>IF(OR($A740="",$B740="",$C740=""),"",'MPTO_working_3-way'!F739)</f>
        <v>3.3251695713311542</v>
      </c>
      <c r="J740" s="46">
        <f>IF(OR($A740="",$B740="",$C740=""),"",'MPTO_working_3-way'!G739)</f>
        <v>2.4970032269530011</v>
      </c>
      <c r="K740" s="44">
        <f>IF(OR($A740="",$B740="",$C740=""),"",'OddsRatio_working_3-way'!H739)</f>
        <v>3.3405277884893065</v>
      </c>
      <c r="L740" s="45">
        <f>IF(OR($A740="",$B740="",$C740=""),"",'OddsRatio_working_3-way'!I739)</f>
        <v>3.3193465415346517</v>
      </c>
      <c r="M740" s="46">
        <f>IF(OR($A740="",$B740="",$C740=""),"",'OddsRatio_working_3-way'!J739)</f>
        <v>2.5038685337804591</v>
      </c>
      <c r="N740" s="47">
        <f t="shared" si="182"/>
        <v>30.005558168369745</v>
      </c>
      <c r="O740" s="48">
        <f t="shared" si="183"/>
        <v>30.193680790115007</v>
      </c>
      <c r="P740" s="48">
        <f t="shared" si="184"/>
        <v>39.800761041515244</v>
      </c>
      <c r="Q740" t="s">
        <v>167</v>
      </c>
      <c r="R740" t="s">
        <v>124</v>
      </c>
      <c r="S740" t="s">
        <v>523</v>
      </c>
      <c r="T740" s="50">
        <v>100</v>
      </c>
      <c r="U740" s="50">
        <f t="shared" si="185"/>
        <v>68.847352024922117</v>
      </c>
      <c r="V740" s="50">
        <f t="shared" si="186"/>
        <v>68.652037617554868</v>
      </c>
      <c r="W740" s="50">
        <f t="shared" si="187"/>
        <v>58.677685950413228</v>
      </c>
      <c r="X740" s="50">
        <f t="shared" si="188"/>
        <v>72.670276432031926</v>
      </c>
      <c r="Y740" s="50">
        <f t="shared" si="189"/>
        <v>72.474962024664663</v>
      </c>
      <c r="Z740" s="50">
        <f t="shared" si="190"/>
        <v>62.500610357523023</v>
      </c>
      <c r="AA740" s="50">
        <f t="shared" si="191"/>
        <v>-3.8229244071098094</v>
      </c>
      <c r="AB740" s="50">
        <f t="shared" si="192"/>
        <v>-3.8229244071097952</v>
      </c>
      <c r="AC740" s="50">
        <f t="shared" si="193"/>
        <v>-3.8229244071097952</v>
      </c>
      <c r="AF740">
        <v>1.83</v>
      </c>
      <c r="AG740">
        <v>2.0299999999999998</v>
      </c>
      <c r="AJ740" t="s">
        <v>316</v>
      </c>
    </row>
    <row r="741" spans="1:36" ht="15" x14ac:dyDescent="0.25">
      <c r="A741">
        <v>1.48</v>
      </c>
      <c r="B741">
        <v>4.57</v>
      </c>
      <c r="C741">
        <v>6.68</v>
      </c>
      <c r="D741" s="43">
        <f t="shared" si="194"/>
        <v>4.4194655222053347E-2</v>
      </c>
      <c r="E741" s="44">
        <f>IF(OR($A741="",$B741="",$C741=""),"",A741*'MPTO_working_3-way'!$I740)</f>
        <v>1.5454080897286389</v>
      </c>
      <c r="F741" s="45">
        <f>IF(OR($A741="",$B741="",$C741=""),"",B741*'MPTO_working_3-way'!$I740)</f>
        <v>4.7719695743647845</v>
      </c>
      <c r="G741" s="46">
        <f>IF(OR($A741="",$B741="",$C741=""),"",C741*'MPTO_working_3-way'!$I740)</f>
        <v>6.9752202968833164</v>
      </c>
      <c r="H741" s="44">
        <f>IF(OR($A741="",$B741="",$C741=""),"",'MPTO_working_3-way'!E740)</f>
        <v>1.5129872008641343</v>
      </c>
      <c r="I741" s="45">
        <f>IF(OR($A741="",$B741="",$C741=""),"",'MPTO_working_3-way'!F740)</f>
        <v>4.899875238807498</v>
      </c>
      <c r="J741" s="46">
        <f>IF(OR($A741="",$B741="",$C741=""),"",'MPTO_working_3-way'!G740)</f>
        <v>7.4091061748608062</v>
      </c>
      <c r="K741" s="44">
        <f>IF(OR($A741="",$B741="",$C741=""),"",'OddsRatio_working_3-way'!H740)</f>
        <v>1.5232165665657229</v>
      </c>
      <c r="L741" s="45">
        <f>IF(OR($A741="",$B741="",$C741=""),"",'OddsRatio_working_3-way'!I740)</f>
        <v>4.8914232138325655</v>
      </c>
      <c r="M741" s="46">
        <f>IF(OR($A741="",$B741="",$C741=""),"",'OddsRatio_working_3-way'!J740)</f>
        <v>7.1913960376943891</v>
      </c>
      <c r="N741" s="47">
        <f t="shared" si="182"/>
        <v>64.707827443532523</v>
      </c>
      <c r="O741" s="48">
        <f t="shared" si="183"/>
        <v>20.955707793529129</v>
      </c>
      <c r="P741" s="48">
        <f t="shared" si="184"/>
        <v>14.336464762938345</v>
      </c>
      <c r="Q741" t="s">
        <v>128</v>
      </c>
      <c r="R741" t="s">
        <v>131</v>
      </c>
      <c r="S741" t="s">
        <v>523</v>
      </c>
      <c r="T741" s="50">
        <v>100</v>
      </c>
      <c r="U741" s="50">
        <f t="shared" si="185"/>
        <v>32.432432432432435</v>
      </c>
      <c r="V741" s="50">
        <f t="shared" si="186"/>
        <v>78.118161925601754</v>
      </c>
      <c r="W741" s="50">
        <f t="shared" si="187"/>
        <v>85.029940119760482</v>
      </c>
      <c r="X741" s="50">
        <f t="shared" si="188"/>
        <v>36.851897954637771</v>
      </c>
      <c r="Y741" s="50">
        <f t="shared" si="189"/>
        <v>82.537627447807083</v>
      </c>
      <c r="Z741" s="50">
        <f t="shared" si="190"/>
        <v>89.449405641965825</v>
      </c>
      <c r="AA741" s="50">
        <f t="shared" si="191"/>
        <v>-4.4194655222053356</v>
      </c>
      <c r="AB741" s="50">
        <f t="shared" si="192"/>
        <v>-4.4194655222053285</v>
      </c>
      <c r="AC741" s="50">
        <f t="shared" si="193"/>
        <v>-4.4194655222053427</v>
      </c>
      <c r="AF741">
        <v>1.71</v>
      </c>
      <c r="AG741">
        <v>2.1800000000000002</v>
      </c>
      <c r="AJ741" t="s">
        <v>316</v>
      </c>
    </row>
    <row r="742" spans="1:36" ht="15" x14ac:dyDescent="0.25">
      <c r="A742">
        <v>1.35</v>
      </c>
      <c r="B742">
        <v>5.25</v>
      </c>
      <c r="C742">
        <v>8.84</v>
      </c>
      <c r="D742" s="43">
        <f t="shared" si="194"/>
        <v>4.4339103162632565E-2</v>
      </c>
      <c r="E742" s="44">
        <f>IF(OR($A742="",$B742="",$C742=""),"",A742*'MPTO_working_3-way'!$I741)</f>
        <v>1.4098577892695541</v>
      </c>
      <c r="F742" s="45">
        <f>IF(OR($A742="",$B742="",$C742=""),"",B742*'MPTO_working_3-way'!$I741)</f>
        <v>5.4827802916038211</v>
      </c>
      <c r="G742" s="46">
        <f>IF(OR($A742="",$B742="",$C742=""),"",C742*'MPTO_working_3-way'!$I741)</f>
        <v>9.2319576719576713</v>
      </c>
      <c r="H742" s="44">
        <f>IF(OR($A742="",$B742="",$C742=""),"",'MPTO_working_3-way'!E741)</f>
        <v>1.3774843901152054</v>
      </c>
      <c r="I742" s="45">
        <f>IF(OR($A742="",$B742="",$C742=""),"",'MPTO_working_3-way'!F741)</f>
        <v>5.6916333575581399</v>
      </c>
      <c r="J742" s="46">
        <f>IF(OR($A742="",$B742="",$C742=""),"",'MPTO_working_3-way'!G741)</f>
        <v>10.168546620141198</v>
      </c>
      <c r="K742" s="44">
        <f>IF(OR($A742="",$B742="",$C742=""),"",'OddsRatio_working_3-way'!H741)</f>
        <v>1.3868822794871769</v>
      </c>
      <c r="L742" s="45">
        <f>IF(OR($A742="",$B742="",$C742=""),"",'OddsRatio_working_3-way'!I741)</f>
        <v>5.69785625091572</v>
      </c>
      <c r="M742" s="46">
        <f>IF(OR($A742="",$B742="",$C742=""),"",'OddsRatio_working_3-way'!J741)</f>
        <v>9.6661630605127637</v>
      </c>
      <c r="N742" s="47">
        <f t="shared" si="182"/>
        <v>70.92913963457967</v>
      </c>
      <c r="O742" s="48">
        <f t="shared" si="183"/>
        <v>18.238921620320486</v>
      </c>
      <c r="P742" s="48">
        <f t="shared" si="184"/>
        <v>10.831938745099839</v>
      </c>
      <c r="Q742" t="s">
        <v>65</v>
      </c>
      <c r="R742" t="s">
        <v>165</v>
      </c>
      <c r="S742" t="s">
        <v>523</v>
      </c>
      <c r="T742" s="50">
        <v>100</v>
      </c>
      <c r="U742" s="50">
        <f t="shared" si="185"/>
        <v>25.925925925925924</v>
      </c>
      <c r="V742" s="50">
        <f t="shared" si="186"/>
        <v>80.952380952380949</v>
      </c>
      <c r="W742" s="50">
        <f t="shared" si="187"/>
        <v>88.687782805429862</v>
      </c>
      <c r="X742" s="50">
        <f t="shared" si="188"/>
        <v>30.359836242189182</v>
      </c>
      <c r="Y742" s="50">
        <f t="shared" si="189"/>
        <v>85.386291268644214</v>
      </c>
      <c r="Z742" s="50">
        <f t="shared" si="190"/>
        <v>93.121693121693113</v>
      </c>
      <c r="AA742" s="50">
        <f t="shared" si="191"/>
        <v>-4.4339103162632583</v>
      </c>
      <c r="AB742" s="50">
        <f t="shared" si="192"/>
        <v>-4.4339103162632654</v>
      </c>
      <c r="AC742" s="50">
        <f t="shared" si="193"/>
        <v>-4.4339103162632512</v>
      </c>
      <c r="AF742">
        <v>1.49</v>
      </c>
      <c r="AG742">
        <v>2.46</v>
      </c>
      <c r="AJ742" t="s">
        <v>316</v>
      </c>
    </row>
    <row r="743" spans="1:36" ht="15" x14ac:dyDescent="0.25">
      <c r="A743">
        <v>1.35</v>
      </c>
      <c r="B743">
        <v>5.08</v>
      </c>
      <c r="C743">
        <v>9.75</v>
      </c>
      <c r="D743" s="43">
        <f t="shared" si="194"/>
        <v>4.0155237005630617E-2</v>
      </c>
      <c r="E743" s="44">
        <f>IF(OR($A743="",$B743="",$C743=""),"",A743*'MPTO_working_3-way'!$I742)</f>
        <v>1.4042095699576014</v>
      </c>
      <c r="F743" s="45">
        <f>IF(OR($A743="",$B743="",$C743=""),"",B743*'MPTO_working_3-way'!$I742)</f>
        <v>5.2839886039886039</v>
      </c>
      <c r="G743" s="46">
        <f>IF(OR($A743="",$B743="",$C743=""),"",C743*'MPTO_working_3-way'!$I742)</f>
        <v>10.141513560804899</v>
      </c>
      <c r="H743" s="44">
        <f>IF(OR($A743="",$B743="",$C743=""),"",'MPTO_working_3-way'!E742)</f>
        <v>1.374843219903362</v>
      </c>
      <c r="I743" s="45">
        <f>IF(OR($A743="",$B743="",$C743=""),"",'MPTO_working_3-way'!F742)</f>
        <v>5.4506215610352546</v>
      </c>
      <c r="J743" s="46">
        <f>IF(OR($A743="",$B743="",$C743=""),"",'MPTO_working_3-way'!G742)</f>
        <v>11.213399295656544</v>
      </c>
      <c r="K743" s="44">
        <f>IF(OR($A743="",$B743="",$C743=""),"",'OddsRatio_working_3-way'!H742)</f>
        <v>1.3835472765623937</v>
      </c>
      <c r="L743" s="45">
        <f>IF(OR($A743="",$B743="",$C743=""),"",'OddsRatio_working_3-way'!I742)</f>
        <v>5.4710653953559039</v>
      </c>
      <c r="M743" s="46">
        <f>IF(OR($A743="",$B743="",$C743=""),"",'OddsRatio_working_3-way'!J742)</f>
        <v>10.588681914059844</v>
      </c>
      <c r="N743" s="47">
        <f t="shared" si="182"/>
        <v>71.214441305238637</v>
      </c>
      <c r="O743" s="48">
        <f t="shared" si="183"/>
        <v>18.925097590959087</v>
      </c>
      <c r="P743" s="48">
        <f t="shared" si="184"/>
        <v>9.8604611038022725</v>
      </c>
      <c r="Q743" t="s">
        <v>175</v>
      </c>
      <c r="R743" t="s">
        <v>171</v>
      </c>
      <c r="S743" t="s">
        <v>524</v>
      </c>
      <c r="T743" s="50">
        <v>100</v>
      </c>
      <c r="U743" s="50">
        <f t="shared" si="185"/>
        <v>25.925925925925924</v>
      </c>
      <c r="V743" s="50">
        <f t="shared" si="186"/>
        <v>80.314960629921259</v>
      </c>
      <c r="W743" s="50">
        <f t="shared" si="187"/>
        <v>89.743589743589737</v>
      </c>
      <c r="X743" s="50">
        <f t="shared" si="188"/>
        <v>29.941449626488993</v>
      </c>
      <c r="Y743" s="50">
        <f t="shared" si="189"/>
        <v>84.330484330484325</v>
      </c>
      <c r="Z743" s="50">
        <f t="shared" si="190"/>
        <v>93.759113444152803</v>
      </c>
      <c r="AA743" s="50">
        <f t="shared" si="191"/>
        <v>-4.0155237005630688</v>
      </c>
      <c r="AB743" s="50">
        <f t="shared" si="192"/>
        <v>-4.0155237005630653</v>
      </c>
      <c r="AC743" s="50">
        <f t="shared" si="193"/>
        <v>-4.0155237005630653</v>
      </c>
      <c r="AF743">
        <v>1.72</v>
      </c>
      <c r="AG743">
        <v>2.1800000000000002</v>
      </c>
      <c r="AJ743" t="s">
        <v>313</v>
      </c>
    </row>
    <row r="744" spans="1:36" s="28" customFormat="1" ht="15" x14ac:dyDescent="0.25">
      <c r="A744" s="23">
        <v>6.36</v>
      </c>
      <c r="B744" s="23">
        <v>4.08</v>
      </c>
      <c r="C744" s="23">
        <v>1.57</v>
      </c>
      <c r="D744" s="24">
        <f t="shared" si="194"/>
        <v>3.927341877743773E-2</v>
      </c>
      <c r="E744" s="25">
        <f>IF(OR($A744="",$B744="",$C744=""),"",A744*'MPTO_working_3-way'!$I743)</f>
        <v>6.6097789434245042</v>
      </c>
      <c r="F744" s="26">
        <f>IF(OR($A744="",$B744="",$C744=""),"",B744*'MPTO_working_3-way'!$I743)</f>
        <v>4.2402355486119463</v>
      </c>
      <c r="G744" s="27">
        <f>IF(OR($A744="",$B744="",$C744=""),"",C744*'MPTO_working_3-way'!$I743)</f>
        <v>1.6316592674805772</v>
      </c>
      <c r="H744" s="25">
        <f>IF(OR($A744="",$B744="",$C744=""),"",'MPTO_working_3-way'!E743)</f>
        <v>6.9376241427508827</v>
      </c>
      <c r="I744" s="26">
        <f>IF(OR($A744="",$B744="",$C744=""),"",'MPTO_working_3-way'!F743)</f>
        <v>4.3102166427983795</v>
      </c>
      <c r="J744" s="27">
        <f>IF(OR($A744="",$B744="",$C744=""),"",'MPTO_working_3-way'!G743)</f>
        <v>1.6029454813981028</v>
      </c>
      <c r="K744" s="25">
        <f>IF(OR($A744="",$B744="",$C744=""),"",'OddsRatio_working_3-way'!H743)</f>
        <v>6.7610274672000923</v>
      </c>
      <c r="L744" s="26">
        <f>IF(OR($A744="",$B744="",$C744=""),"",'OddsRatio_working_3-way'!I743)</f>
        <v>4.3104411565254264</v>
      </c>
      <c r="M744" s="27">
        <f>IF(OR($A744="",$B744="",$C744=""),"",'OddsRatio_working_3-way'!J743)</f>
        <v>1.6126465776686667</v>
      </c>
      <c r="N744" s="68">
        <f t="shared" si="182"/>
        <v>15.129098999518181</v>
      </c>
      <c r="O744" s="69">
        <f t="shared" si="183"/>
        <v>23.583595499248926</v>
      </c>
      <c r="P744" s="69">
        <f t="shared" si="184"/>
        <v>61.287305501232879</v>
      </c>
      <c r="Q744" s="23" t="s">
        <v>106</v>
      </c>
      <c r="R744" s="23" t="s">
        <v>172</v>
      </c>
      <c r="S744" s="23" t="s">
        <v>524</v>
      </c>
      <c r="T744" s="28">
        <v>100</v>
      </c>
      <c r="U744" s="28">
        <f t="shared" si="185"/>
        <v>84.276729559748418</v>
      </c>
      <c r="V744" s="28">
        <f t="shared" si="186"/>
        <v>75.490196078431367</v>
      </c>
      <c r="W744" s="28">
        <f t="shared" si="187"/>
        <v>36.30573248407643</v>
      </c>
      <c r="X744" s="28">
        <f t="shared" si="188"/>
        <v>88.204071437492189</v>
      </c>
      <c r="Y744" s="28">
        <f t="shared" si="189"/>
        <v>79.417537956175138</v>
      </c>
      <c r="Z744" s="28">
        <f t="shared" si="190"/>
        <v>40.233074361820201</v>
      </c>
      <c r="AA744" s="28">
        <f t="shared" si="191"/>
        <v>-3.9273418777437712</v>
      </c>
      <c r="AB744" s="28">
        <f t="shared" si="192"/>
        <v>-3.9273418777437712</v>
      </c>
      <c r="AC744" s="28">
        <f t="shared" si="193"/>
        <v>-3.9273418777437712</v>
      </c>
      <c r="AD744" s="41"/>
      <c r="AE744" s="41"/>
      <c r="AF744" s="23">
        <v>1.83</v>
      </c>
      <c r="AG744" s="23">
        <v>2.0499999999999998</v>
      </c>
      <c r="AH744" s="41"/>
      <c r="AI744" s="41"/>
      <c r="AJ744" s="23" t="s">
        <v>313</v>
      </c>
    </row>
    <row r="745" spans="1:36" ht="15" x14ac:dyDescent="0.25">
      <c r="A745">
        <v>3</v>
      </c>
      <c r="B745">
        <v>3.49</v>
      </c>
      <c r="C745">
        <v>2.42</v>
      </c>
      <c r="D745" s="43">
        <f t="shared" si="194"/>
        <v>3.3089425118599358E-2</v>
      </c>
      <c r="E745" s="44">
        <f>IF(OR($A745="",$B745="",$C745=""),"",A745*'MPTO_working_3-way'!$I744)</f>
        <v>3.0992682753557981</v>
      </c>
      <c r="F745" s="45">
        <f>IF(OR($A745="",$B745="",$C745=""),"",B745*'MPTO_working_3-way'!$I744)</f>
        <v>3.605482093663912</v>
      </c>
      <c r="G745" s="46">
        <f>IF(OR($A745="",$B745="",$C745=""),"",C745*'MPTO_working_3-way'!$I744)</f>
        <v>2.5000764087870104</v>
      </c>
      <c r="H745" s="44">
        <f>IF(OR($A745="",$B745="",$C745=""),"",'MPTO_working_3-way'!E744)</f>
        <v>3.1026654149148944</v>
      </c>
      <c r="I745" s="45">
        <f>IF(OR($A745="",$B745="",$C745=""),"",'MPTO_working_3-way'!F744)</f>
        <v>3.6297226572945718</v>
      </c>
      <c r="J745" s="46">
        <f>IF(OR($A745="",$B745="",$C745=""),"",'MPTO_working_3-way'!G744)</f>
        <v>2.4863664315901031</v>
      </c>
      <c r="K745" s="44">
        <f>IF(OR($A745="",$B745="",$C745=""),"",'OddsRatio_working_3-way'!H744)</f>
        <v>3.1021982700558381</v>
      </c>
      <c r="L745" s="45">
        <f>IF(OR($A745="",$B745="",$C745=""),"",'OddsRatio_working_3-way'!I744)</f>
        <v>3.617236846219519</v>
      </c>
      <c r="M745" s="46">
        <f>IF(OR($A745="",$B745="",$C745=""),"",'OddsRatio_working_3-way'!J744)</f>
        <v>2.4925607717396452</v>
      </c>
      <c r="N745" s="47">
        <f t="shared" ref="N745:N808" si="195">(1/E745)* 100</f>
        <v>32.265680514062609</v>
      </c>
      <c r="O745" s="48">
        <f t="shared" ref="O745:O808" si="196">(1/F745)* 100</f>
        <v>27.735541989165561</v>
      </c>
      <c r="P745" s="48">
        <f t="shared" ref="P745:P808" si="197">(1/G745)* 100</f>
        <v>39.998777496771829</v>
      </c>
      <c r="Q745" t="s">
        <v>330</v>
      </c>
      <c r="R745" t="s">
        <v>377</v>
      </c>
      <c r="S745" s="38">
        <v>44222</v>
      </c>
      <c r="T745" s="50">
        <v>100</v>
      </c>
      <c r="U745" s="50">
        <f t="shared" ref="U745:U755" si="198">(1/A745)*((T745*A745)-T745)</f>
        <v>66.666666666666657</v>
      </c>
      <c r="V745" s="50">
        <f t="shared" ref="V745:V755" si="199">(1/B745)*((T745*B745)-T745)</f>
        <v>71.346704871060169</v>
      </c>
      <c r="W745" s="50">
        <f t="shared" ref="W745:W755" si="200">(1/C745)*((T745*C745)-T745)</f>
        <v>58.677685950413228</v>
      </c>
      <c r="X745" s="50">
        <f t="shared" ref="X745:X755" si="201">((1/B745)+(1/C745))*T745</f>
        <v>69.975609178526611</v>
      </c>
      <c r="Y745" s="50">
        <f t="shared" ref="Y745:Y755" si="202">((1/A745)+(1/C745))*T745</f>
        <v>74.655647382920108</v>
      </c>
      <c r="Z745" s="50">
        <f t="shared" ref="Z745:Z755" si="203">((1/A745)+(1/B745))*T745</f>
        <v>61.98662846227316</v>
      </c>
      <c r="AA745" s="50">
        <f t="shared" ref="AA745:AA755" si="204">U745-X745</f>
        <v>-3.3089425118599536</v>
      </c>
      <c r="AB745" s="50">
        <f t="shared" ref="AB745:AB755" si="205">V745-Y745</f>
        <v>-3.3089425118599394</v>
      </c>
      <c r="AC745" s="50">
        <f t="shared" ref="AC745:AC755" si="206">W745-Z745</f>
        <v>-3.3089425118599323</v>
      </c>
      <c r="AF745">
        <v>1.9</v>
      </c>
      <c r="AG745">
        <v>1.97</v>
      </c>
      <c r="AJ745" t="s">
        <v>413</v>
      </c>
    </row>
    <row r="746" spans="1:36" ht="15" x14ac:dyDescent="0.25">
      <c r="A746">
        <v>4.7300000000000004</v>
      </c>
      <c r="B746">
        <v>4.3600000000000003</v>
      </c>
      <c r="C746">
        <v>1.68</v>
      </c>
      <c r="D746" s="43">
        <f t="shared" si="194"/>
        <v>3.6012383889490795E-2</v>
      </c>
      <c r="E746" s="44">
        <f>IF(OR($A746="",$B746="",$C746=""),"",A746*'MPTO_working_3-way'!$I745)</f>
        <v>4.9003385757972922</v>
      </c>
      <c r="F746" s="45">
        <f>IF(OR($A746="",$B746="",$C746=""),"",B746*'MPTO_working_3-way'!$I745)</f>
        <v>4.5170139937581801</v>
      </c>
      <c r="G746" s="46">
        <f>IF(OR($A746="",$B746="",$C746=""),"",C746*'MPTO_working_3-way'!$I745)</f>
        <v>1.7405008049343444</v>
      </c>
      <c r="H746" s="44">
        <f>IF(OR($A746="",$B746="",$C746=""),"",'MPTO_working_3-way'!E745)</f>
        <v>5.0147342288479635</v>
      </c>
      <c r="I746" s="45">
        <f>IF(OR($A746="",$B746="",$C746=""),"",'MPTO_working_3-way'!F745)</f>
        <v>4.6007964764098936</v>
      </c>
      <c r="J746" s="46">
        <f>IF(OR($A746="",$B746="",$C746=""),"",'MPTO_working_3-way'!G745)</f>
        <v>1.7145777785754519</v>
      </c>
      <c r="K746" s="44">
        <f>IF(OR($A746="",$B746="",$C746=""),"",'OddsRatio_working_3-way'!H745)</f>
        <v>4.9690260400599628</v>
      </c>
      <c r="L746" s="45">
        <f>IF(OR($A746="",$B746="",$C746=""),"",'OddsRatio_working_3-way'!I745)</f>
        <v>4.5753156821987861</v>
      </c>
      <c r="M746" s="46">
        <f>IF(OR($A746="",$B746="",$C746=""),"",'OddsRatio_working_3-way'!J745)</f>
        <v>1.7235757928259452</v>
      </c>
      <c r="N746" s="47">
        <f t="shared" si="195"/>
        <v>20.406753217807989</v>
      </c>
      <c r="O746" s="48">
        <f t="shared" si="196"/>
        <v>22.138518972530228</v>
      </c>
      <c r="P746" s="48">
        <f t="shared" si="197"/>
        <v>57.45472780966179</v>
      </c>
      <c r="Q746" t="s">
        <v>404</v>
      </c>
      <c r="R746" t="s">
        <v>376</v>
      </c>
      <c r="S746" s="38">
        <v>44222</v>
      </c>
      <c r="T746" s="50">
        <v>100</v>
      </c>
      <c r="U746" s="50">
        <f t="shared" si="198"/>
        <v>78.858350951374206</v>
      </c>
      <c r="V746" s="50">
        <f t="shared" si="199"/>
        <v>77.064220183486242</v>
      </c>
      <c r="W746" s="50">
        <f t="shared" si="200"/>
        <v>40.476190476190474</v>
      </c>
      <c r="X746" s="50">
        <f t="shared" si="201"/>
        <v>82.459589340323276</v>
      </c>
      <c r="Y746" s="50">
        <f t="shared" si="202"/>
        <v>80.665458572435313</v>
      </c>
      <c r="Z746" s="50">
        <f t="shared" si="203"/>
        <v>44.077428865139552</v>
      </c>
      <c r="AA746" s="50">
        <f t="shared" si="204"/>
        <v>-3.6012383889490707</v>
      </c>
      <c r="AB746" s="50">
        <f t="shared" si="205"/>
        <v>-3.6012383889490707</v>
      </c>
      <c r="AC746" s="50">
        <f t="shared" si="206"/>
        <v>-3.6012383889490778</v>
      </c>
      <c r="AF746">
        <v>1.63</v>
      </c>
      <c r="AG746">
        <v>2.35</v>
      </c>
      <c r="AJ746" t="s">
        <v>413</v>
      </c>
    </row>
    <row r="747" spans="1:36" ht="15" x14ac:dyDescent="0.25">
      <c r="A747">
        <v>4.7</v>
      </c>
      <c r="B747">
        <v>3.89</v>
      </c>
      <c r="C747">
        <v>1.76</v>
      </c>
      <c r="D747" s="43">
        <f t="shared" si="194"/>
        <v>3.8017184368986712E-2</v>
      </c>
      <c r="E747" s="44">
        <f>IF(OR($A747="",$B747="",$C747=""),"",A747*'MPTO_working_3-way'!$I746)</f>
        <v>4.878680766534238</v>
      </c>
      <c r="F747" s="45">
        <f>IF(OR($A747="",$B747="",$C747=""),"",B747*'MPTO_working_3-way'!$I746)</f>
        <v>4.0378868471953586</v>
      </c>
      <c r="G747" s="46">
        <f>IF(OR($A747="",$B747="",$C747=""),"",C747*'MPTO_working_3-way'!$I746)</f>
        <v>1.8269102444894165</v>
      </c>
      <c r="H747" s="44">
        <f>IF(OR($A747="",$B747="",$C747=""),"",'MPTO_working_3-way'!E746)</f>
        <v>4.9976620273060313</v>
      </c>
      <c r="I747" s="45">
        <f>IF(OR($A747="",$B747="",$C747=""),"",'MPTO_working_3-way'!F746)</f>
        <v>4.0917030197501942</v>
      </c>
      <c r="J747" s="46">
        <f>IF(OR($A747="",$B747="",$C747=""),"",'MPTO_working_3-way'!G746)</f>
        <v>1.8001494806219709</v>
      </c>
      <c r="K747" s="44">
        <f>IF(OR($A747="",$B747="",$C747=""),"",'OddsRatio_working_3-way'!H746)</f>
        <v>4.9425269447990976</v>
      </c>
      <c r="L747" s="45">
        <f>IF(OR($A747="",$B747="",$C747=""),"",'OddsRatio_working_3-way'!I746)</f>
        <v>4.0794332082349705</v>
      </c>
      <c r="M747" s="46">
        <f>IF(OR($A747="",$B747="",$C747=""),"",'OddsRatio_working_3-way'!J746)</f>
        <v>1.809816345418193</v>
      </c>
      <c r="N747" s="47">
        <f t="shared" si="195"/>
        <v>20.497344422688865</v>
      </c>
      <c r="O747" s="48">
        <f t="shared" si="196"/>
        <v>24.765428993994259</v>
      </c>
      <c r="P747" s="48">
        <f t="shared" si="197"/>
        <v>54.737226583316868</v>
      </c>
      <c r="Q747" t="s">
        <v>328</v>
      </c>
      <c r="R747" t="s">
        <v>381</v>
      </c>
      <c r="S747" s="38">
        <v>44222</v>
      </c>
      <c r="T747" s="50">
        <v>100</v>
      </c>
      <c r="U747" s="50">
        <f t="shared" si="198"/>
        <v>78.723404255319153</v>
      </c>
      <c r="V747" s="50">
        <f t="shared" si="199"/>
        <v>74.293059125964007</v>
      </c>
      <c r="W747" s="50">
        <f t="shared" si="200"/>
        <v>43.181818181818187</v>
      </c>
      <c r="X747" s="50">
        <f t="shared" si="201"/>
        <v>82.525122692217806</v>
      </c>
      <c r="Y747" s="50">
        <f t="shared" si="202"/>
        <v>78.094777562862674</v>
      </c>
      <c r="Z747" s="50">
        <f t="shared" si="203"/>
        <v>46.98353661871684</v>
      </c>
      <c r="AA747" s="50">
        <f t="shared" si="204"/>
        <v>-3.8017184368986534</v>
      </c>
      <c r="AB747" s="50">
        <f t="shared" si="205"/>
        <v>-3.8017184368986676</v>
      </c>
      <c r="AC747" s="50">
        <f t="shared" si="206"/>
        <v>-3.8017184368986534</v>
      </c>
      <c r="AF747">
        <v>1.94</v>
      </c>
      <c r="AG747">
        <v>1.93</v>
      </c>
      <c r="AJ747" t="s">
        <v>413</v>
      </c>
    </row>
    <row r="748" spans="1:36" ht="15" x14ac:dyDescent="0.25">
      <c r="A748">
        <v>2.21</v>
      </c>
      <c r="B748">
        <v>3.49</v>
      </c>
      <c r="C748">
        <v>3.46</v>
      </c>
      <c r="D748" s="43">
        <f t="shared" si="194"/>
        <v>2.8038980112666145E-2</v>
      </c>
      <c r="E748" s="44">
        <f>IF(OR($A748="",$B748="",$C748=""),"",A748*'MPTO_working_3-way'!$I747)</f>
        <v>2.2719661460489919</v>
      </c>
      <c r="F748" s="45">
        <f>IF(OR($A748="",$B748="",$C748=""),"",B748*'MPTO_working_3-way'!$I747)</f>
        <v>3.5878560405932052</v>
      </c>
      <c r="G748" s="46">
        <f>IF(OR($A748="",$B748="",$C748=""),"",C748*'MPTO_working_3-way'!$I747)</f>
        <v>3.5570148711898248</v>
      </c>
      <c r="H748" s="44">
        <f>IF(OR($A748="",$B748="",$C748=""),"",'MPTO_working_3-way'!E747)</f>
        <v>2.2566111656896366</v>
      </c>
      <c r="I748" s="45">
        <f>IF(OR($A748="",$B748="",$C748=""),"",'MPTO_working_3-way'!F747)</f>
        <v>3.6076776846521743</v>
      </c>
      <c r="J748" s="46">
        <f>IF(OR($A748="",$B748="",$C748=""),"",'MPTO_working_3-way'!G747)</f>
        <v>3.5756297533134012</v>
      </c>
      <c r="K748" s="44">
        <f>IF(OR($A748="",$B748="",$C748=""),"",'OddsRatio_working_3-way'!H747)</f>
        <v>2.2630577713446574</v>
      </c>
      <c r="L748" s="45">
        <f>IF(OR($A748="",$B748="",$C748=""),"",'OddsRatio_working_3-way'!I747)</f>
        <v>3.5991850005357002</v>
      </c>
      <c r="M748" s="46">
        <f>IF(OR($A748="",$B748="",$C748=""),"",'OddsRatio_working_3-way'!J747)</f>
        <v>3.567869518601535</v>
      </c>
      <c r="N748" s="47">
        <f t="shared" si="195"/>
        <v>44.014740348971571</v>
      </c>
      <c r="O748" s="48">
        <f t="shared" si="196"/>
        <v>27.871798329864511</v>
      </c>
      <c r="P748" s="48">
        <f t="shared" si="197"/>
        <v>28.113461321163918</v>
      </c>
      <c r="Q748" t="s">
        <v>391</v>
      </c>
      <c r="R748" t="s">
        <v>350</v>
      </c>
      <c r="S748" s="38">
        <v>44222</v>
      </c>
      <c r="T748" s="50">
        <v>100</v>
      </c>
      <c r="U748" s="50">
        <f t="shared" si="198"/>
        <v>54.751131221719454</v>
      </c>
      <c r="V748" s="50">
        <f t="shared" si="199"/>
        <v>71.346704871060169</v>
      </c>
      <c r="W748" s="50">
        <f t="shared" si="200"/>
        <v>71.098265895953759</v>
      </c>
      <c r="X748" s="50">
        <f t="shared" si="201"/>
        <v>57.55502923298608</v>
      </c>
      <c r="Y748" s="50">
        <f t="shared" si="202"/>
        <v>74.150602882326794</v>
      </c>
      <c r="Z748" s="50">
        <f t="shared" si="203"/>
        <v>73.90216390722037</v>
      </c>
      <c r="AA748" s="50">
        <f t="shared" si="204"/>
        <v>-2.8038980112666252</v>
      </c>
      <c r="AB748" s="50">
        <f t="shared" si="205"/>
        <v>-2.8038980112666252</v>
      </c>
      <c r="AC748" s="50">
        <f t="shared" si="206"/>
        <v>-2.803898011266611</v>
      </c>
      <c r="AF748">
        <v>1.94</v>
      </c>
      <c r="AG748">
        <v>1.94</v>
      </c>
      <c r="AJ748" t="s">
        <v>411</v>
      </c>
    </row>
    <row r="749" spans="1:36" ht="15" x14ac:dyDescent="0.25">
      <c r="A749">
        <v>3.99</v>
      </c>
      <c r="B749">
        <v>3.27</v>
      </c>
      <c r="C749">
        <v>2.12</v>
      </c>
      <c r="D749" s="43">
        <f t="shared" si="194"/>
        <v>2.8135077177104062E-2</v>
      </c>
      <c r="E749" s="44">
        <f>IF(OR($A749="",$B749="",$C749=""),"",A749*'MPTO_working_3-way'!$I748)</f>
        <v>4.1022589579366455</v>
      </c>
      <c r="F749" s="45">
        <f>IF(OR($A749="",$B749="",$C749=""),"",B749*'MPTO_working_3-way'!$I748)</f>
        <v>3.3620017023691302</v>
      </c>
      <c r="G749" s="46">
        <f>IF(OR($A749="",$B749="",$C749=""),"",C749*'MPTO_working_3-way'!$I748)</f>
        <v>2.1796463636154608</v>
      </c>
      <c r="H749" s="44">
        <f>IF(OR($A749="",$B749="",$C749=""),"",'MPTO_working_3-way'!E748)</f>
        <v>4.1451085210352421</v>
      </c>
      <c r="I749" s="45">
        <f>IF(OR($A749="",$B749="",$C749=""),"",'MPTO_working_3-way'!F748)</f>
        <v>3.3734545195546204</v>
      </c>
      <c r="J749" s="46">
        <f>IF(OR($A749="",$B749="",$C749=""),"",'MPTO_working_3-way'!G748)</f>
        <v>2.1630051301653159</v>
      </c>
      <c r="K749" s="44">
        <f>IF(OR($A749="",$B749="",$C749=""),"",'OddsRatio_working_3-way'!H748)</f>
        <v>4.1232920364666201</v>
      </c>
      <c r="L749" s="45">
        <f>IF(OR($A749="",$B749="",$C749=""),"",'OddsRatio_working_3-way'!I748)</f>
        <v>3.3711949574512463</v>
      </c>
      <c r="M749" s="46">
        <f>IF(OR($A749="",$B749="",$C749=""),"",'OddsRatio_working_3-way'!J748)</f>
        <v>2.1699287895794694</v>
      </c>
      <c r="N749" s="47">
        <f t="shared" si="195"/>
        <v>24.376813123055012</v>
      </c>
      <c r="O749" s="48">
        <f t="shared" si="196"/>
        <v>29.744184819874469</v>
      </c>
      <c r="P749" s="48">
        <f t="shared" si="197"/>
        <v>45.879002057070515</v>
      </c>
      <c r="Q749" t="s">
        <v>405</v>
      </c>
      <c r="R749" t="s">
        <v>323</v>
      </c>
      <c r="S749" s="38">
        <v>44222</v>
      </c>
      <c r="T749" s="50">
        <v>100</v>
      </c>
      <c r="U749" s="50">
        <f t="shared" si="198"/>
        <v>74.937343358395992</v>
      </c>
      <c r="V749" s="50">
        <f t="shared" si="199"/>
        <v>69.418960244648318</v>
      </c>
      <c r="W749" s="50">
        <f t="shared" si="200"/>
        <v>52.830188679245275</v>
      </c>
      <c r="X749" s="50">
        <f t="shared" si="201"/>
        <v>77.7508510761064</v>
      </c>
      <c r="Y749" s="50">
        <f t="shared" si="202"/>
        <v>72.232467962358712</v>
      </c>
      <c r="Z749" s="50">
        <f t="shared" si="203"/>
        <v>55.64369639695569</v>
      </c>
      <c r="AA749" s="50">
        <f t="shared" si="204"/>
        <v>-2.813507717710408</v>
      </c>
      <c r="AB749" s="50">
        <f t="shared" si="205"/>
        <v>-2.8135077177103938</v>
      </c>
      <c r="AC749" s="50">
        <f t="shared" si="206"/>
        <v>-2.8135077177104151</v>
      </c>
      <c r="AF749">
        <v>2.2200000000000002</v>
      </c>
      <c r="AG749">
        <v>1.71</v>
      </c>
      <c r="AJ749" t="s">
        <v>411</v>
      </c>
    </row>
    <row r="750" spans="1:36" ht="15" x14ac:dyDescent="0.25">
      <c r="A750">
        <v>3.04</v>
      </c>
      <c r="B750">
        <v>3.29</v>
      </c>
      <c r="C750">
        <v>2.5299999999999998</v>
      </c>
      <c r="D750" s="43">
        <f t="shared" si="194"/>
        <v>2.8155653198254971E-2</v>
      </c>
      <c r="E750" s="44">
        <f>IF(OR($A750="",$B750="",$C750=""),"",A750*'MPTO_working_3-way'!$I749)</f>
        <v>3.1255931857226953</v>
      </c>
      <c r="F750" s="45">
        <f>IF(OR($A750="",$B750="",$C750=""),"",B750*'MPTO_working_3-way'!$I749)</f>
        <v>3.3826320990222589</v>
      </c>
      <c r="G750" s="46">
        <f>IF(OR($A750="",$B750="",$C750=""),"",C750*'MPTO_working_3-way'!$I749)</f>
        <v>2.6012338025915849</v>
      </c>
      <c r="H750" s="44">
        <f>IF(OR($A750="",$B750="",$C750=""),"",'MPTO_working_3-way'!E749)</f>
        <v>3.1292817307873055</v>
      </c>
      <c r="I750" s="45">
        <f>IF(OR($A750="",$B750="",$C750=""),"",'MPTO_working_3-way'!F749)</f>
        <v>3.3948231995960136</v>
      </c>
      <c r="J750" s="46">
        <f>IF(OR($A750="",$B750="",$C750=""),"",'MPTO_working_3-way'!G749)</f>
        <v>2.5915349633289892</v>
      </c>
      <c r="K750" s="44">
        <f>IF(OR($A750="",$B750="",$C750=""),"",'OddsRatio_working_3-way'!H749)</f>
        <v>3.1279748756321455</v>
      </c>
      <c r="L750" s="45">
        <f>IF(OR($A750="",$B750="",$C750=""),"",'OddsRatio_working_3-way'!I749)</f>
        <v>3.3887561103909873</v>
      </c>
      <c r="M750" s="46">
        <f>IF(OR($A750="",$B750="",$C750=""),"",'OddsRatio_working_3-way'!J749)</f>
        <v>2.5959811567241085</v>
      </c>
      <c r="N750" s="47">
        <f t="shared" si="195"/>
        <v>31.993926930986106</v>
      </c>
      <c r="O750" s="48">
        <f t="shared" si="196"/>
        <v>29.562777468145217</v>
      </c>
      <c r="P750" s="48">
        <f t="shared" si="197"/>
        <v>38.443295600868687</v>
      </c>
      <c r="Q750" t="s">
        <v>406</v>
      </c>
      <c r="R750" t="s">
        <v>348</v>
      </c>
      <c r="S750" s="38">
        <v>44222</v>
      </c>
      <c r="T750" s="50">
        <v>100</v>
      </c>
      <c r="U750" s="50">
        <f t="shared" si="198"/>
        <v>67.10526315789474</v>
      </c>
      <c r="V750" s="50">
        <f t="shared" si="199"/>
        <v>69.6048632218845</v>
      </c>
      <c r="W750" s="50">
        <f t="shared" si="200"/>
        <v>60.474308300395251</v>
      </c>
      <c r="X750" s="50">
        <f t="shared" si="201"/>
        <v>69.920828477720249</v>
      </c>
      <c r="Y750" s="50">
        <f t="shared" si="202"/>
        <v>72.42042854171001</v>
      </c>
      <c r="Z750" s="50">
        <f t="shared" si="203"/>
        <v>63.28987362022076</v>
      </c>
      <c r="AA750" s="50">
        <f t="shared" si="204"/>
        <v>-2.8155653198255095</v>
      </c>
      <c r="AB750" s="50">
        <f t="shared" si="205"/>
        <v>-2.8155653198255095</v>
      </c>
      <c r="AC750" s="50">
        <f t="shared" si="206"/>
        <v>-2.8155653198255095</v>
      </c>
      <c r="AF750">
        <v>1.93</v>
      </c>
      <c r="AG750">
        <v>1.96</v>
      </c>
      <c r="AJ750" t="s">
        <v>411</v>
      </c>
    </row>
    <row r="751" spans="1:36" ht="15" x14ac:dyDescent="0.25">
      <c r="A751">
        <v>3.98</v>
      </c>
      <c r="B751">
        <v>3.85</v>
      </c>
      <c r="C751">
        <v>1.93</v>
      </c>
      <c r="D751" s="43">
        <f t="shared" si="194"/>
        <v>2.9131256173201781E-2</v>
      </c>
      <c r="E751" s="44">
        <f>IF(OR($A751="",$B751="",$C751=""),"",A751*'MPTO_working_3-way'!$I750)</f>
        <v>4.0959423995693429</v>
      </c>
      <c r="F751" s="45">
        <f>IF(OR($A751="",$B751="",$C751=""),"",B751*'MPTO_working_3-way'!$I750)</f>
        <v>3.9621553362668269</v>
      </c>
      <c r="G751" s="46">
        <f>IF(OR($A751="",$B751="",$C751=""),"",C751*'MPTO_working_3-way'!$I750)</f>
        <v>1.9862233244142793</v>
      </c>
      <c r="H751" s="44">
        <f>IF(OR($A751="",$B751="",$C751=""),"",'MPTO_working_3-way'!E750)</f>
        <v>4.1400005319647839</v>
      </c>
      <c r="I751" s="45">
        <f>IF(OR($A751="",$B751="",$C751=""),"",'MPTO_working_3-way'!F750)</f>
        <v>3.9995226007305704</v>
      </c>
      <c r="J751" s="46">
        <f>IF(OR($A751="",$B751="",$C751=""),"",'MPTO_working_3-way'!G750)</f>
        <v>1.9668611576480981</v>
      </c>
      <c r="K751" s="44">
        <f>IF(OR($A751="",$B751="",$C751=""),"",'OddsRatio_working_3-way'!H750)</f>
        <v>4.1219782993720111</v>
      </c>
      <c r="L751" s="45">
        <f>IF(OR($A751="",$B751="",$C751=""),"",'OddsRatio_working_3-way'!I750)</f>
        <v>3.9857846151712191</v>
      </c>
      <c r="M751" s="46">
        <f>IF(OR($A751="",$B751="",$C751=""),"",'OddsRatio_working_3-way'!J750)</f>
        <v>1.9743086638979765</v>
      </c>
      <c r="N751" s="47">
        <f t="shared" si="195"/>
        <v>24.41440583014894</v>
      </c>
      <c r="O751" s="48">
        <f t="shared" si="196"/>
        <v>25.238788364673447</v>
      </c>
      <c r="P751" s="48">
        <f t="shared" si="197"/>
        <v>50.34680580517761</v>
      </c>
      <c r="Q751" t="s">
        <v>349</v>
      </c>
      <c r="R751" t="s">
        <v>321</v>
      </c>
      <c r="S751" s="38">
        <v>44222</v>
      </c>
      <c r="T751" s="50">
        <v>100</v>
      </c>
      <c r="U751" s="50">
        <f t="shared" si="198"/>
        <v>74.874371859296474</v>
      </c>
      <c r="V751" s="50">
        <f t="shared" si="199"/>
        <v>74.025974025974023</v>
      </c>
      <c r="W751" s="50">
        <f t="shared" si="200"/>
        <v>48.186528497409334</v>
      </c>
      <c r="X751" s="50">
        <f t="shared" si="201"/>
        <v>77.78749747661665</v>
      </c>
      <c r="Y751" s="50">
        <f t="shared" si="202"/>
        <v>76.939099643294199</v>
      </c>
      <c r="Z751" s="50">
        <f t="shared" si="203"/>
        <v>51.099654114729489</v>
      </c>
      <c r="AA751" s="50">
        <f t="shared" si="204"/>
        <v>-2.9131256173201763</v>
      </c>
      <c r="AB751" s="50">
        <f t="shared" si="205"/>
        <v>-2.9131256173201763</v>
      </c>
      <c r="AC751" s="50">
        <f t="shared" si="206"/>
        <v>-2.913125617320155</v>
      </c>
      <c r="AF751">
        <v>1.88</v>
      </c>
      <c r="AG751">
        <v>2.0099999999999998</v>
      </c>
      <c r="AJ751" t="s">
        <v>411</v>
      </c>
    </row>
    <row r="752" spans="1:36" ht="15" x14ac:dyDescent="0.25">
      <c r="A752">
        <v>3.21</v>
      </c>
      <c r="B752">
        <v>3.32</v>
      </c>
      <c r="C752">
        <v>2.44</v>
      </c>
      <c r="D752" s="43">
        <f t="shared" si="194"/>
        <v>2.2567364601657758E-2</v>
      </c>
      <c r="E752" s="44">
        <f>IF(OR($A752="",$B752="",$C752=""),"",A752*'MPTO_working_3-way'!$I751)</f>
        <v>3.2824412403713215</v>
      </c>
      <c r="F752" s="45">
        <f>IF(OR($A752="",$B752="",$C752=""),"",B752*'MPTO_working_3-way'!$I751)</f>
        <v>3.3949236504775038</v>
      </c>
      <c r="G752" s="46">
        <f>IF(OR($A752="",$B752="",$C752=""),"",C752*'MPTO_working_3-way'!$I751)</f>
        <v>2.4950643696280448</v>
      </c>
      <c r="H752" s="44">
        <f>IF(OR($A752="",$B752="",$C752=""),"",'MPTO_working_3-way'!E751)</f>
        <v>3.2894301329826887</v>
      </c>
      <c r="I752" s="45">
        <f>IF(OR($A752="",$B752="",$C752=""),"",'MPTO_working_3-way'!F751)</f>
        <v>3.4050393254268112</v>
      </c>
      <c r="J752" s="46">
        <f>IF(OR($A752="",$B752="",$C752=""),"",'MPTO_working_3-way'!G751)</f>
        <v>2.4856230895190943</v>
      </c>
      <c r="K752" s="44">
        <f>IF(OR($A752="",$B752="",$C752=""),"",'OddsRatio_working_3-way'!H751)</f>
        <v>3.2864907720203567</v>
      </c>
      <c r="L752" s="45">
        <f>IF(OR($A752="",$B752="",$C752=""),"",'OddsRatio_working_3-way'!I751)</f>
        <v>3.4002980050168441</v>
      </c>
      <c r="M752" s="46">
        <f>IF(OR($A752="",$B752="",$C752=""),"",'OddsRatio_working_3-way'!J751)</f>
        <v>2.489840141044938</v>
      </c>
      <c r="N752" s="47">
        <f t="shared" si="195"/>
        <v>30.465130272579579</v>
      </c>
      <c r="O752" s="48">
        <f t="shared" si="196"/>
        <v>29.455743426198929</v>
      </c>
      <c r="P752" s="48">
        <f t="shared" si="197"/>
        <v>40.079126301221493</v>
      </c>
      <c r="Q752" t="s">
        <v>34</v>
      </c>
      <c r="R752" t="s">
        <v>72</v>
      </c>
      <c r="S752" s="38">
        <v>44222</v>
      </c>
      <c r="T752" s="50">
        <v>100</v>
      </c>
      <c r="U752" s="50">
        <f t="shared" si="198"/>
        <v>68.847352024922117</v>
      </c>
      <c r="V752" s="50">
        <f t="shared" si="199"/>
        <v>69.879518072289159</v>
      </c>
      <c r="W752" s="50">
        <f t="shared" si="200"/>
        <v>59.016393442622956</v>
      </c>
      <c r="X752" s="50">
        <f t="shared" si="201"/>
        <v>71.104088485087885</v>
      </c>
      <c r="Y752" s="50">
        <f t="shared" si="202"/>
        <v>72.136254532454942</v>
      </c>
      <c r="Z752" s="50">
        <f t="shared" si="203"/>
        <v>61.273129902788725</v>
      </c>
      <c r="AA752" s="50">
        <f t="shared" si="204"/>
        <v>-2.2567364601657687</v>
      </c>
      <c r="AB752" s="50">
        <f t="shared" si="205"/>
        <v>-2.2567364601657829</v>
      </c>
      <c r="AC752" s="50">
        <f t="shared" si="206"/>
        <v>-2.2567364601657687</v>
      </c>
      <c r="AF752">
        <v>2.25</v>
      </c>
      <c r="AG752">
        <v>1.71</v>
      </c>
      <c r="AJ752" t="s">
        <v>443</v>
      </c>
    </row>
    <row r="753" spans="1:36" ht="15" x14ac:dyDescent="0.25">
      <c r="A753">
        <v>3.92</v>
      </c>
      <c r="B753">
        <v>3.89</v>
      </c>
      <c r="C753">
        <v>1.95</v>
      </c>
      <c r="D753" s="43">
        <f t="shared" si="194"/>
        <v>2.4991962377199251E-2</v>
      </c>
      <c r="E753" s="44">
        <f>IF(OR($A753="",$B753="",$C753=""),"",A753*'MPTO_working_3-way'!$I752)</f>
        <v>4.0179684925186212</v>
      </c>
      <c r="F753" s="45">
        <f>IF(OR($A753="",$B753="",$C753=""),"",B753*'MPTO_working_3-way'!$I752)</f>
        <v>3.9872187336473051</v>
      </c>
      <c r="G753" s="46">
        <f>IF(OR($A753="",$B753="",$C753=""),"",C753*'MPTO_working_3-way'!$I752)</f>
        <v>1.9987343266355384</v>
      </c>
      <c r="H753" s="44">
        <f>IF(OR($A753="",$B753="",$C753=""),"",'MPTO_working_3-way'!E752)</f>
        <v>4.0523336737326785</v>
      </c>
      <c r="I753" s="45">
        <f>IF(OR($A753="",$B753="",$C753=""),"",'MPTO_working_3-way'!F752)</f>
        <v>4.0202822497415367</v>
      </c>
      <c r="J753" s="46">
        <f>IF(OR($A753="",$B753="",$C753=""),"",'MPTO_working_3-way'!G752)</f>
        <v>1.9822004005932015</v>
      </c>
      <c r="K753" s="44">
        <f>IF(OR($A753="",$B753="",$C753=""),"",'OddsRatio_working_3-way'!H752)</f>
        <v>4.0386976522414688</v>
      </c>
      <c r="L753" s="45">
        <f>IF(OR($A753="",$B753="",$C753=""),"",'OddsRatio_working_3-way'!I752)</f>
        <v>4.0074781558143302</v>
      </c>
      <c r="M753" s="46">
        <f>IF(OR($A753="",$B753="",$C753=""),"",'OddsRatio_working_3-way'!J752)</f>
        <v>1.9886173868593813</v>
      </c>
      <c r="N753" s="47">
        <f t="shared" si="195"/>
        <v>24.888199144965434</v>
      </c>
      <c r="O753" s="48">
        <f t="shared" si="196"/>
        <v>25.08013898412969</v>
      </c>
      <c r="P753" s="48">
        <f t="shared" si="197"/>
        <v>50.031661870904877</v>
      </c>
      <c r="Q753" t="s">
        <v>69</v>
      </c>
      <c r="R753" t="s">
        <v>138</v>
      </c>
      <c r="S753" s="38">
        <v>44222</v>
      </c>
      <c r="T753" s="50">
        <v>100</v>
      </c>
      <c r="U753" s="50">
        <f t="shared" si="198"/>
        <v>74.489795918367349</v>
      </c>
      <c r="V753" s="50">
        <f t="shared" si="199"/>
        <v>74.293059125964007</v>
      </c>
      <c r="W753" s="50">
        <f t="shared" si="200"/>
        <v>48.717948717948723</v>
      </c>
      <c r="X753" s="50">
        <f t="shared" si="201"/>
        <v>76.988992156087278</v>
      </c>
      <c r="Y753" s="50">
        <f t="shared" si="202"/>
        <v>76.79225536368395</v>
      </c>
      <c r="Z753" s="50">
        <f t="shared" si="203"/>
        <v>51.217144955668644</v>
      </c>
      <c r="AA753" s="50">
        <f t="shared" si="204"/>
        <v>-2.4991962377199286</v>
      </c>
      <c r="AB753" s="50">
        <f t="shared" si="205"/>
        <v>-2.4991962377199428</v>
      </c>
      <c r="AC753" s="50">
        <f t="shared" si="206"/>
        <v>-2.4991962377199215</v>
      </c>
      <c r="AF753">
        <v>1.69</v>
      </c>
      <c r="AG753">
        <v>2.27</v>
      </c>
      <c r="AJ753" t="s">
        <v>443</v>
      </c>
    </row>
    <row r="754" spans="1:36" s="50" customFormat="1" ht="15" x14ac:dyDescent="0.25">
      <c r="A754" s="42">
        <v>3.59</v>
      </c>
      <c r="B754" s="42">
        <v>3.69</v>
      </c>
      <c r="C754" s="42">
        <v>2.11</v>
      </c>
      <c r="D754" s="43">
        <f t="shared" si="194"/>
        <v>2.3487891349625922E-2</v>
      </c>
      <c r="E754" s="44">
        <f>IF(OR($A754="",$B754="",$C754=""),"",A754*'MPTO_working_3-way'!$I753)</f>
        <v>3.674321529945157</v>
      </c>
      <c r="F754" s="45">
        <f>IF(OR($A754="",$B754="",$C754=""),"",B754*'MPTO_working_3-way'!$I753)</f>
        <v>3.7766703190801194</v>
      </c>
      <c r="G754" s="46">
        <f>IF(OR($A754="",$B754="",$C754=""),"",C754*'MPTO_working_3-way'!$I753)</f>
        <v>2.1595594507477105</v>
      </c>
      <c r="H754" s="44">
        <f>IF(OR($A754="",$B754="",$C754=""),"",'MPTO_working_3-way'!E753)</f>
        <v>3.6938229337055195</v>
      </c>
      <c r="I754" s="45">
        <f>IF(OR($A754="",$B754="",$C754=""),"",'MPTO_working_3-way'!F753)</f>
        <v>3.7997759307846892</v>
      </c>
      <c r="J754" s="46">
        <f>IF(OR($A754="",$B754="",$C754=""),"",'MPTO_working_3-way'!G753)</f>
        <v>2.1454423142347911</v>
      </c>
      <c r="K754" s="44">
        <f>IF(OR($A754="",$B754="",$C754=""),"",'OddsRatio_working_3-way'!H753)</f>
        <v>3.6861620121244103</v>
      </c>
      <c r="L754" s="45">
        <f>IF(OR($A754="",$B754="",$C754=""),"",'OddsRatio_working_3-way'!I753)</f>
        <v>3.7898748311253532</v>
      </c>
      <c r="M754" s="46">
        <f>IF(OR($A754="",$B754="",$C754=""),"",'OddsRatio_working_3-way'!J753)</f>
        <v>2.1512122909104621</v>
      </c>
      <c r="N754" s="47">
        <f t="shared" si="195"/>
        <v>27.215908892298984</v>
      </c>
      <c r="O754" s="48">
        <f t="shared" si="196"/>
        <v>26.478350385732615</v>
      </c>
      <c r="P754" s="48">
        <f t="shared" si="197"/>
        <v>46.305740721968412</v>
      </c>
      <c r="Q754" t="s">
        <v>135</v>
      </c>
      <c r="R754" t="s">
        <v>38</v>
      </c>
      <c r="S754" s="38">
        <v>44222</v>
      </c>
      <c r="T754" s="50">
        <v>100</v>
      </c>
      <c r="U754" s="50">
        <f t="shared" si="198"/>
        <v>72.14484679665739</v>
      </c>
      <c r="V754" s="50">
        <f t="shared" si="199"/>
        <v>72.899728997289984</v>
      </c>
      <c r="W754" s="50">
        <f t="shared" si="200"/>
        <v>52.606635071090047</v>
      </c>
      <c r="X754" s="50">
        <f t="shared" si="201"/>
        <v>74.493635931619977</v>
      </c>
      <c r="Y754" s="50">
        <f t="shared" si="202"/>
        <v>75.24851813225257</v>
      </c>
      <c r="Z754" s="50">
        <f t="shared" si="203"/>
        <v>54.955424206052648</v>
      </c>
      <c r="AA754" s="50">
        <f t="shared" si="204"/>
        <v>-2.3487891349625869</v>
      </c>
      <c r="AB754" s="50">
        <f t="shared" si="205"/>
        <v>-2.3487891349625869</v>
      </c>
      <c r="AC754" s="50">
        <f t="shared" si="206"/>
        <v>-2.3487891349626011</v>
      </c>
      <c r="AD754" s="51"/>
      <c r="AE754" s="51"/>
      <c r="AF754" s="42">
        <v>1.81</v>
      </c>
      <c r="AG754" s="42">
        <v>2.09</v>
      </c>
      <c r="AH754" s="51"/>
      <c r="AI754" s="51"/>
      <c r="AJ754" t="s">
        <v>443</v>
      </c>
    </row>
    <row r="755" spans="1:36" ht="15" x14ac:dyDescent="0.25">
      <c r="A755">
        <v>15.82</v>
      </c>
      <c r="B755">
        <v>7.25</v>
      </c>
      <c r="C755">
        <v>1.21</v>
      </c>
      <c r="D755" s="43">
        <f t="shared" si="194"/>
        <v>2.7588440632521971E-2</v>
      </c>
      <c r="E755" s="44">
        <f>IF(OR($A755="",$B755="",$C755=""),"",A755*'MPTO_working_3-way'!$I754)</f>
        <v>16.256449130806498</v>
      </c>
      <c r="F755" s="45">
        <f>IF(OR($A755="",$B755="",$C755=""),"",B755*'MPTO_working_3-way'!$I754)</f>
        <v>7.4500161945857846</v>
      </c>
      <c r="G755" s="46">
        <f>IF(OR($A755="",$B755="",$C755=""),"",C755*'MPTO_working_3-way'!$I754)</f>
        <v>1.2433820131653515</v>
      </c>
      <c r="H755" s="44">
        <f>IF(OR($A755="",$B755="",$C755=""),"",'MPTO_working_3-way'!E754)</f>
        <v>18.513383358345841</v>
      </c>
      <c r="I755" s="45">
        <f>IF(OR($A755="",$B755="",$C755=""),"",'MPTO_working_3-way'!F754)</f>
        <v>7.7679020706987307</v>
      </c>
      <c r="J755" s="46">
        <f>IF(OR($A755="",$B755="",$C755=""),"",'MPTO_working_3-way'!G754)</f>
        <v>1.2236155838430594</v>
      </c>
      <c r="K755" s="44">
        <f>IF(OR($A755="",$B755="",$C755=""),"",'OddsRatio_working_3-way'!H754)</f>
        <v>17.155424305849049</v>
      </c>
      <c r="L755" s="45">
        <f>IF(OR($A755="",$B755="",$C755=""),"",'OddsRatio_working_3-way'!I754)</f>
        <v>7.8131850142750698</v>
      </c>
      <c r="M755" s="46">
        <f>IF(OR($A755="",$B755="",$C755=""),"",'OddsRatio_working_3-way'!J754)</f>
        <v>1.2289230164796421</v>
      </c>
      <c r="N755" s="47">
        <f t="shared" si="195"/>
        <v>6.1514048483378057</v>
      </c>
      <c r="O755" s="48">
        <f t="shared" si="196"/>
        <v>13.422789613890219</v>
      </c>
      <c r="P755" s="48">
        <f t="shared" si="197"/>
        <v>80.425805537771993</v>
      </c>
      <c r="Q755" t="s">
        <v>78</v>
      </c>
      <c r="R755" t="s">
        <v>68</v>
      </c>
      <c r="S755" s="38">
        <v>44222</v>
      </c>
      <c r="T755" s="50">
        <v>100</v>
      </c>
      <c r="U755" s="50">
        <f t="shared" si="198"/>
        <v>93.678887484197205</v>
      </c>
      <c r="V755" s="50">
        <f t="shared" si="199"/>
        <v>86.206896551724142</v>
      </c>
      <c r="W755" s="50">
        <f t="shared" si="200"/>
        <v>17.355371900826448</v>
      </c>
      <c r="X755" s="50">
        <f t="shared" si="201"/>
        <v>96.437731547449417</v>
      </c>
      <c r="Y755" s="50">
        <f t="shared" si="202"/>
        <v>88.96574061497634</v>
      </c>
      <c r="Z755" s="50">
        <f t="shared" si="203"/>
        <v>20.114215964078642</v>
      </c>
      <c r="AA755" s="50">
        <f t="shared" si="204"/>
        <v>-2.7588440632522122</v>
      </c>
      <c r="AB755" s="50">
        <f t="shared" si="205"/>
        <v>-2.758844063252198</v>
      </c>
      <c r="AC755" s="50">
        <f t="shared" si="206"/>
        <v>-2.7588440632521944</v>
      </c>
      <c r="AF755">
        <v>1.6</v>
      </c>
      <c r="AG755">
        <v>2.44</v>
      </c>
      <c r="AJ755" t="s">
        <v>443</v>
      </c>
    </row>
    <row r="756" spans="1:36" ht="15" x14ac:dyDescent="0.25">
      <c r="A756">
        <v>2.4900000000000002</v>
      </c>
      <c r="B756">
        <v>3.24</v>
      </c>
      <c r="C756">
        <v>3.14</v>
      </c>
      <c r="D756" s="43">
        <f t="shared" si="194"/>
        <v>2.8719738591070909E-2</v>
      </c>
      <c r="E756" s="44">
        <f>IF(OR($A756="",$B756="",$C756=""),"",A756*'MPTO_working_3-way'!$I755)</f>
        <v>2.5615121490917669</v>
      </c>
      <c r="F756" s="45">
        <f>IF(OR($A756="",$B756="",$C756=""),"",B756*'MPTO_working_3-way'!$I755)</f>
        <v>3.3330519530350702</v>
      </c>
      <c r="G756" s="46">
        <f>IF(OR($A756="",$B756="",$C756=""),"",C756*'MPTO_working_3-way'!$I755)</f>
        <v>3.2301799791759627</v>
      </c>
      <c r="H756" s="44">
        <f>IF(OR($A756="",$B756="",$C756=""),"",'MPTO_working_3-way'!E755)</f>
        <v>2.5508045039979508</v>
      </c>
      <c r="I756" s="45">
        <f>IF(OR($A756="",$B756="",$C756=""),"",'MPTO_working_3-way'!F755)</f>
        <v>3.3437130086134159</v>
      </c>
      <c r="J756" s="46">
        <f>IF(OR($A756="",$B756="",$C756=""),"",'MPTO_working_3-way'!G755)</f>
        <v>3.2373136250991674</v>
      </c>
      <c r="K756" s="44">
        <f>IF(OR($A756="",$B756="",$C756=""),"",'OddsRatio_working_3-way'!H755)</f>
        <v>2.5556383017088002</v>
      </c>
      <c r="L756" s="45">
        <f>IF(OR($A756="",$B756="",$C756=""),"",'OddsRatio_working_3-way'!I755)</f>
        <v>3.3386777153206122</v>
      </c>
      <c r="M756" s="46">
        <f>IF(OR($A756="",$B756="",$C756=""),"",'OddsRatio_working_3-way'!J755)</f>
        <v>3.2342724601723698</v>
      </c>
      <c r="N756" s="47">
        <f t="shared" si="195"/>
        <v>39.039440057099441</v>
      </c>
      <c r="O756" s="48">
        <f t="shared" si="196"/>
        <v>30.002532636474573</v>
      </c>
      <c r="P756" s="48">
        <f t="shared" si="197"/>
        <v>30.958027306425993</v>
      </c>
      <c r="Q756" t="s">
        <v>82</v>
      </c>
      <c r="R756" t="s">
        <v>47</v>
      </c>
      <c r="S756" s="38">
        <v>44222</v>
      </c>
      <c r="T756" s="50">
        <v>100</v>
      </c>
      <c r="U756" s="50">
        <f t="shared" ref="U756:U816" si="207">(1/A756)*((T756*A756)-T756)</f>
        <v>59.839357429718881</v>
      </c>
      <c r="V756" s="50">
        <f t="shared" ref="V756:V816" si="208">(1/B756)*((T756*B756)-T756)</f>
        <v>69.135802469135797</v>
      </c>
      <c r="W756" s="50">
        <f t="shared" ref="W756:W816" si="209">(1/C756)*((T756*C756)-T756)</f>
        <v>68.152866242038215</v>
      </c>
      <c r="X756" s="50">
        <f t="shared" ref="X756:X816" si="210">((1/B756)+(1/C756))*T756</f>
        <v>62.711331288825974</v>
      </c>
      <c r="Y756" s="50">
        <f t="shared" ref="Y756:Y816" si="211">((1/A756)+(1/C756))*T756</f>
        <v>72.007776328242898</v>
      </c>
      <c r="Z756" s="50">
        <f t="shared" ref="Z756:Z816" si="212">((1/A756)+(1/B756))*T756</f>
        <v>71.024840101145315</v>
      </c>
      <c r="AA756" s="50">
        <f t="shared" ref="AA756:AA816" si="213">U756-X756</f>
        <v>-2.8719738591070936</v>
      </c>
      <c r="AB756" s="50">
        <f t="shared" ref="AB756:AB816" si="214">V756-Y756</f>
        <v>-2.8719738591071007</v>
      </c>
      <c r="AC756" s="50">
        <f t="shared" ref="AC756:AC816" si="215">W756-Z756</f>
        <v>-2.8719738591071007</v>
      </c>
      <c r="AF756">
        <v>2.17</v>
      </c>
      <c r="AG756">
        <v>1.75</v>
      </c>
      <c r="AJ756" t="s">
        <v>444</v>
      </c>
    </row>
    <row r="757" spans="1:36" ht="15" x14ac:dyDescent="0.25">
      <c r="A757">
        <v>3.42</v>
      </c>
      <c r="B757">
        <v>3.05</v>
      </c>
      <c r="C757">
        <v>2.4500000000000002</v>
      </c>
      <c r="D757" s="43">
        <f t="shared" si="194"/>
        <v>2.8429778583852316E-2</v>
      </c>
      <c r="E757" s="44">
        <f>IF(OR($A757="",$B757="",$C757=""),"",A757*'MPTO_working_3-way'!$I756)</f>
        <v>3.517229842756775</v>
      </c>
      <c r="F757" s="45">
        <f>IF(OR($A757="",$B757="",$C757=""),"",B757*'MPTO_working_3-way'!$I756)</f>
        <v>3.1367108246807494</v>
      </c>
      <c r="G757" s="46">
        <f>IF(OR($A757="",$B757="",$C757=""),"",C757*'MPTO_working_3-way'!$I756)</f>
        <v>2.5196529575304383</v>
      </c>
      <c r="H757" s="44">
        <f>IF(OR($A757="",$B757="",$C757=""),"",'MPTO_working_3-way'!E756)</f>
        <v>3.5345547336562024</v>
      </c>
      <c r="I757" s="45">
        <f>IF(OR($A757="",$B757="",$C757=""),"",'MPTO_working_3-way'!F756)</f>
        <v>3.1407798709159391</v>
      </c>
      <c r="J757" s="46">
        <f>IF(OR($A757="",$B757="",$C757=""),"",'MPTO_working_3-way'!G756)</f>
        <v>2.5082353364554932</v>
      </c>
      <c r="K757" s="44">
        <f>IF(OR($A757="",$B757="",$C757=""),"",'OddsRatio_working_3-way'!H756)</f>
        <v>3.5258063688178507</v>
      </c>
      <c r="L757" s="45">
        <f>IF(OR($A757="",$B757="",$C757=""),"",'OddsRatio_working_3-way'!I756)</f>
        <v>3.1396293620151203</v>
      </c>
      <c r="M757" s="46">
        <f>IF(OR($A757="",$B757="",$C757=""),"",'OddsRatio_working_3-way'!J756)</f>
        <v>2.5133963780106954</v>
      </c>
      <c r="N757" s="47">
        <f t="shared" si="195"/>
        <v>28.431465804242368</v>
      </c>
      <c r="O757" s="48">
        <f t="shared" si="196"/>
        <v>31.880528869019308</v>
      </c>
      <c r="P757" s="48">
        <f t="shared" si="197"/>
        <v>39.68800532673832</v>
      </c>
      <c r="Q757" t="s">
        <v>76</v>
      </c>
      <c r="R757" t="s">
        <v>36</v>
      </c>
      <c r="S757" s="38">
        <v>44222</v>
      </c>
      <c r="T757" s="50">
        <v>100</v>
      </c>
      <c r="U757" s="50">
        <f t="shared" si="207"/>
        <v>70.760233918128648</v>
      </c>
      <c r="V757" s="50">
        <f t="shared" si="208"/>
        <v>67.21311475409837</v>
      </c>
      <c r="W757" s="50">
        <f t="shared" si="209"/>
        <v>59.183673469387763</v>
      </c>
      <c r="X757" s="50">
        <f t="shared" si="210"/>
        <v>73.603211776513874</v>
      </c>
      <c r="Y757" s="50">
        <f t="shared" si="211"/>
        <v>70.056092612483582</v>
      </c>
      <c r="Z757" s="50">
        <f t="shared" si="212"/>
        <v>62.026651327772989</v>
      </c>
      <c r="AA757" s="50">
        <f t="shared" si="213"/>
        <v>-2.8429778583852254</v>
      </c>
      <c r="AB757" s="50">
        <f t="shared" si="214"/>
        <v>-2.8429778583852112</v>
      </c>
      <c r="AC757" s="50">
        <f t="shared" si="215"/>
        <v>-2.8429778583852254</v>
      </c>
      <c r="AF757">
        <v>2.5299999999999998</v>
      </c>
      <c r="AG757">
        <v>1.56</v>
      </c>
      <c r="AJ757" t="s">
        <v>444</v>
      </c>
    </row>
    <row r="758" spans="1:36" ht="15" x14ac:dyDescent="0.25">
      <c r="A758">
        <v>3.95</v>
      </c>
      <c r="B758">
        <v>3.73</v>
      </c>
      <c r="C758">
        <v>1.97</v>
      </c>
      <c r="D758" s="43">
        <f t="shared" si="194"/>
        <v>2.8875284905303111E-2</v>
      </c>
      <c r="E758" s="44">
        <f>IF(OR($A758="",$B758="",$C758=""),"",A758*'MPTO_working_3-way'!$I757)</f>
        <v>4.0640573753759472</v>
      </c>
      <c r="F758" s="45">
        <f>IF(OR($A758="",$B758="",$C758=""),"",B758*'MPTO_working_3-way'!$I757)</f>
        <v>3.8377048126967805</v>
      </c>
      <c r="G758" s="46">
        <f>IF(OR($A758="",$B758="",$C758=""),"",C758*'MPTO_working_3-way'!$I757)</f>
        <v>2.0268843112634469</v>
      </c>
      <c r="H758" s="44">
        <f>IF(OR($A758="",$B758="",$C758=""),"",'MPTO_working_3-way'!E757)</f>
        <v>4.1061107379235171</v>
      </c>
      <c r="I758" s="45">
        <f>IF(OR($A758="",$B758="",$C758=""),"",'MPTO_working_3-way'!F757)</f>
        <v>3.8688997060613213</v>
      </c>
      <c r="J758" s="46">
        <f>IF(OR($A758="",$B758="",$C758=""),"",'MPTO_working_3-way'!G757)</f>
        <v>2.0080760068718528</v>
      </c>
      <c r="K758" s="44">
        <f>IF(OR($A758="",$B758="",$C758=""),"",'OddsRatio_working_3-way'!H757)</f>
        <v>4.0881226892950524</v>
      </c>
      <c r="L758" s="45">
        <f>IF(OR($A758="",$B758="",$C758=""),"",'OddsRatio_working_3-way'!I757)</f>
        <v>3.8578220141611834</v>
      </c>
      <c r="M758" s="46">
        <f>IF(OR($A758="",$B758="",$C758=""),"",'OddsRatio_working_3-way'!J757)</f>
        <v>2.0154166130902378</v>
      </c>
      <c r="N758" s="47">
        <f t="shared" si="195"/>
        <v>24.605951826836463</v>
      </c>
      <c r="O758" s="48">
        <f t="shared" si="196"/>
        <v>26.057241210724939</v>
      </c>
      <c r="P758" s="48">
        <f t="shared" si="197"/>
        <v>49.336806962438601</v>
      </c>
      <c r="Q758" t="s">
        <v>324</v>
      </c>
      <c r="R758" t="s">
        <v>83</v>
      </c>
      <c r="S758" s="38">
        <v>44222</v>
      </c>
      <c r="T758" s="50">
        <v>100</v>
      </c>
      <c r="U758" s="50">
        <f t="shared" si="207"/>
        <v>74.683544303797461</v>
      </c>
      <c r="V758" s="50">
        <f t="shared" si="208"/>
        <v>73.190348525469176</v>
      </c>
      <c r="W758" s="50">
        <f t="shared" si="209"/>
        <v>49.238578680203041</v>
      </c>
      <c r="X758" s="50">
        <f t="shared" si="210"/>
        <v>77.571072794327776</v>
      </c>
      <c r="Y758" s="50">
        <f t="shared" si="211"/>
        <v>76.077877015999491</v>
      </c>
      <c r="Z758" s="50">
        <f t="shared" si="212"/>
        <v>52.126107170733363</v>
      </c>
      <c r="AA758" s="50">
        <f t="shared" si="213"/>
        <v>-2.8875284905303147</v>
      </c>
      <c r="AB758" s="50">
        <f t="shared" si="214"/>
        <v>-2.8875284905303147</v>
      </c>
      <c r="AC758" s="50">
        <f t="shared" si="215"/>
        <v>-2.8875284905303218</v>
      </c>
      <c r="AF758">
        <v>1.89</v>
      </c>
      <c r="AG758">
        <v>2</v>
      </c>
      <c r="AJ758" t="s">
        <v>305</v>
      </c>
    </row>
    <row r="759" spans="1:36" ht="15" x14ac:dyDescent="0.25">
      <c r="A759">
        <v>3.44</v>
      </c>
      <c r="B759">
        <v>3.51</v>
      </c>
      <c r="C759">
        <v>2.21</v>
      </c>
      <c r="D759" s="43">
        <f t="shared" si="194"/>
        <v>2.808664710169495E-2</v>
      </c>
      <c r="E759" s="44">
        <f>IF(OR($A759="",$B759="",$C759=""),"",A759*'MPTO_working_3-way'!$I758)</f>
        <v>3.5366180660298308</v>
      </c>
      <c r="F759" s="45">
        <f>IF(OR($A759="",$B759="",$C759=""),"",B759*'MPTO_working_3-way'!$I758)</f>
        <v>3.6085841313269489</v>
      </c>
      <c r="G759" s="46">
        <f>IF(OR($A759="",$B759="",$C759=""),"",C759*'MPTO_working_3-way'!$I758)</f>
        <v>2.2720714900947456</v>
      </c>
      <c r="H759" s="44">
        <f>IF(OR($A759="",$B759="",$C759=""),"",'MPTO_working_3-way'!E758)</f>
        <v>3.554475516725466</v>
      </c>
      <c r="I759" s="45">
        <f>IF(OR($A759="",$B759="",$C759=""),"",'MPTO_working_3-way'!F758)</f>
        <v>3.6292625658023461</v>
      </c>
      <c r="J759" s="46">
        <f>IF(OR($A759="",$B759="",$C759=""),"",'MPTO_working_3-way'!G758)</f>
        <v>2.2566920800308417</v>
      </c>
      <c r="K759" s="44">
        <f>IF(OR($A759="",$B759="",$C759=""),"",'OddsRatio_working_3-way'!H758)</f>
        <v>3.5471784104889612</v>
      </c>
      <c r="L759" s="45">
        <f>IF(OR($A759="",$B759="",$C759=""),"",'OddsRatio_working_3-way'!I758)</f>
        <v>3.6202532009538078</v>
      </c>
      <c r="M759" s="46">
        <f>IF(OR($A759="",$B759="",$C759=""),"",'OddsRatio_working_3-way'!J758)</f>
        <v>2.2631499494637883</v>
      </c>
      <c r="N759" s="47">
        <f t="shared" si="195"/>
        <v>28.275600625503483</v>
      </c>
      <c r="O759" s="48">
        <f t="shared" si="196"/>
        <v>27.711699758328201</v>
      </c>
      <c r="P759" s="48">
        <f t="shared" si="197"/>
        <v>44.012699616168319</v>
      </c>
      <c r="Q759" t="s">
        <v>355</v>
      </c>
      <c r="R759" t="s">
        <v>358</v>
      </c>
      <c r="S759" s="38">
        <v>44222</v>
      </c>
      <c r="T759" s="50">
        <v>100</v>
      </c>
      <c r="U759" s="50">
        <f t="shared" si="207"/>
        <v>70.930232558139537</v>
      </c>
      <c r="V759" s="50">
        <f t="shared" si="208"/>
        <v>71.509971509971507</v>
      </c>
      <c r="W759" s="50">
        <f t="shared" si="209"/>
        <v>54.751131221719454</v>
      </c>
      <c r="X759" s="50">
        <f t="shared" si="210"/>
        <v>73.738897268309032</v>
      </c>
      <c r="Y759" s="50">
        <f t="shared" si="211"/>
        <v>74.318636220141016</v>
      </c>
      <c r="Z759" s="50">
        <f t="shared" si="212"/>
        <v>57.559795931888956</v>
      </c>
      <c r="AA759" s="50">
        <f t="shared" si="213"/>
        <v>-2.808664710169495</v>
      </c>
      <c r="AB759" s="50">
        <f t="shared" si="214"/>
        <v>-2.8086647101695092</v>
      </c>
      <c r="AC759" s="50">
        <f t="shared" si="215"/>
        <v>-2.8086647101695021</v>
      </c>
      <c r="AF759">
        <v>1.94</v>
      </c>
      <c r="AG759">
        <v>1.94</v>
      </c>
      <c r="AJ759" t="s">
        <v>305</v>
      </c>
    </row>
    <row r="760" spans="1:36" ht="15" x14ac:dyDescent="0.25">
      <c r="A760">
        <v>1.88</v>
      </c>
      <c r="B760">
        <v>3.46</v>
      </c>
      <c r="C760">
        <v>4.75</v>
      </c>
      <c r="D760" s="43">
        <f t="shared" si="194"/>
        <v>3.1458550446957334E-2</v>
      </c>
      <c r="E760" s="44">
        <f>IF(OR($A760="",$B760="",$C760=""),"",A760*'MPTO_working_3-way'!$I759)</f>
        <v>1.9391420748402797</v>
      </c>
      <c r="F760" s="45">
        <f>IF(OR($A760="",$B760="",$C760=""),"",B760*'MPTO_working_3-way'!$I759)</f>
        <v>3.5688465845464723</v>
      </c>
      <c r="G760" s="46">
        <f>IF(OR($A760="",$B760="",$C760=""),"",C760*'MPTO_working_3-way'!$I759)</f>
        <v>4.8994281146230474</v>
      </c>
      <c r="H760" s="44">
        <f>IF(OR($A760="",$B760="",$C760=""),"",'MPTO_working_3-way'!E759)</f>
        <v>1.9178077090186827</v>
      </c>
      <c r="I760" s="45">
        <f>IF(OR($A760="",$B760="",$C760=""),"",'MPTO_working_3-way'!F759)</f>
        <v>3.5902626074831505</v>
      </c>
      <c r="J760" s="46">
        <f>IF(OR($A760="",$B760="",$C760=""),"",'MPTO_working_3-way'!G759)</f>
        <v>4.9989968936060052</v>
      </c>
      <c r="K760" s="44">
        <f>IF(OR($A760="",$B760="",$C760=""),"",'OddsRatio_working_3-way'!H759)</f>
        <v>1.9260822640836943</v>
      </c>
      <c r="L760" s="45">
        <f>IF(OR($A760="",$B760="",$C760=""),"",'OddsRatio_working_3-way'!I759)</f>
        <v>3.5888208745976007</v>
      </c>
      <c r="M760" s="46">
        <f>IF(OR($A760="",$B760="",$C760=""),"",'OddsRatio_working_3-way'!J759)</f>
        <v>4.9463732844475619</v>
      </c>
      <c r="N760" s="47">
        <f t="shared" si="195"/>
        <v>51.569197170989469</v>
      </c>
      <c r="O760" s="48">
        <f t="shared" si="196"/>
        <v>28.020257422387338</v>
      </c>
      <c r="P760" s="48">
        <f t="shared" si="197"/>
        <v>20.4105454066232</v>
      </c>
      <c r="Q760" t="s">
        <v>462</v>
      </c>
      <c r="R760" t="s">
        <v>453</v>
      </c>
      <c r="S760" s="38">
        <v>44222</v>
      </c>
      <c r="T760" s="50">
        <v>100</v>
      </c>
      <c r="U760" s="50">
        <f t="shared" si="207"/>
        <v>46.808510638297875</v>
      </c>
      <c r="V760" s="50">
        <f t="shared" si="208"/>
        <v>71.098265895953759</v>
      </c>
      <c r="W760" s="50">
        <f t="shared" si="209"/>
        <v>78.94736842105263</v>
      </c>
      <c r="X760" s="50">
        <f t="shared" si="210"/>
        <v>49.954365682993611</v>
      </c>
      <c r="Y760" s="50">
        <f t="shared" si="211"/>
        <v>74.244120940649495</v>
      </c>
      <c r="Z760" s="50">
        <f t="shared" si="212"/>
        <v>82.093223465748366</v>
      </c>
      <c r="AA760" s="50">
        <f t="shared" si="213"/>
        <v>-3.1458550446957361</v>
      </c>
      <c r="AB760" s="50">
        <f t="shared" si="214"/>
        <v>-3.1458550446957361</v>
      </c>
      <c r="AC760" s="50">
        <f t="shared" si="215"/>
        <v>-3.1458550446957361</v>
      </c>
      <c r="AF760">
        <v>2.14</v>
      </c>
      <c r="AG760">
        <v>1.76</v>
      </c>
      <c r="AJ760" t="s">
        <v>305</v>
      </c>
    </row>
    <row r="761" spans="1:36" ht="15" x14ac:dyDescent="0.25">
      <c r="A761">
        <v>2.5099999999999998</v>
      </c>
      <c r="B761">
        <v>3.44</v>
      </c>
      <c r="C761">
        <v>2.96</v>
      </c>
      <c r="D761" s="43">
        <f t="shared" si="194"/>
        <v>2.6941886758434563E-2</v>
      </c>
      <c r="E761" s="44">
        <f>IF(OR($A761="",$B761="",$C761=""),"",A761*'MPTO_working_3-way'!$I760)</f>
        <v>2.5776241357636707</v>
      </c>
      <c r="F761" s="45">
        <f>IF(OR($A761="",$B761="",$C761=""),"",B761*'MPTO_working_3-way'!$I760)</f>
        <v>3.532680090449015</v>
      </c>
      <c r="G761" s="46">
        <f>IF(OR($A761="",$B761="",$C761=""),"",C761*'MPTO_working_3-way'!$I760)</f>
        <v>3.0397479848049662</v>
      </c>
      <c r="H761" s="44">
        <f>IF(OR($A761="",$B761="",$C761=""),"",'MPTO_working_3-way'!E760)</f>
        <v>2.5678836372365987</v>
      </c>
      <c r="I761" s="45">
        <f>IF(OR($A761="",$B761="",$C761=""),"",'MPTO_working_3-way'!F760)</f>
        <v>3.5496609664788665</v>
      </c>
      <c r="J761" s="46">
        <f>IF(OR($A761="",$B761="",$C761=""),"",'MPTO_working_3-way'!G760)</f>
        <v>3.0408334464951765</v>
      </c>
      <c r="K761" s="44">
        <f>IF(OR($A761="",$B761="",$C761=""),"",'OddsRatio_working_3-way'!H760)</f>
        <v>2.5724027931519746</v>
      </c>
      <c r="L761" s="45">
        <f>IF(OR($A761="",$B761="",$C761=""),"",'OddsRatio_working_3-way'!I760)</f>
        <v>3.5408363015170989</v>
      </c>
      <c r="M761" s="46">
        <f>IF(OR($A761="",$B761="",$C761=""),"",'OddsRatio_working_3-way'!J760)</f>
        <v>3.0409996520383245</v>
      </c>
      <c r="N761" s="47">
        <f t="shared" si="195"/>
        <v>38.795415752255543</v>
      </c>
      <c r="O761" s="48">
        <f t="shared" si="196"/>
        <v>28.307120214581811</v>
      </c>
      <c r="P761" s="48">
        <f t="shared" si="197"/>
        <v>32.897464033162642</v>
      </c>
      <c r="Q761" t="s">
        <v>460</v>
      </c>
      <c r="R761" t="s">
        <v>43</v>
      </c>
      <c r="S761" s="38">
        <v>44222</v>
      </c>
      <c r="T761" s="50">
        <v>100</v>
      </c>
      <c r="U761" s="50">
        <f t="shared" si="207"/>
        <v>60.15936254980079</v>
      </c>
      <c r="V761" s="50">
        <f t="shared" si="208"/>
        <v>70.930232558139537</v>
      </c>
      <c r="W761" s="50">
        <f t="shared" si="209"/>
        <v>66.21621621621621</v>
      </c>
      <c r="X761" s="50">
        <f t="shared" si="210"/>
        <v>62.853551225644246</v>
      </c>
      <c r="Y761" s="50">
        <f t="shared" si="211"/>
        <v>73.624421233982986</v>
      </c>
      <c r="Z761" s="50">
        <f t="shared" si="212"/>
        <v>68.910404892059674</v>
      </c>
      <c r="AA761" s="50">
        <f t="shared" si="213"/>
        <v>-2.6941886758434563</v>
      </c>
      <c r="AB761" s="50">
        <f t="shared" si="214"/>
        <v>-2.6941886758434492</v>
      </c>
      <c r="AC761" s="50">
        <f t="shared" si="215"/>
        <v>-2.6941886758434634</v>
      </c>
      <c r="AF761">
        <v>1.92</v>
      </c>
      <c r="AG761">
        <v>1.97</v>
      </c>
      <c r="AJ761" t="s">
        <v>305</v>
      </c>
    </row>
    <row r="762" spans="1:36" ht="15" x14ac:dyDescent="0.25">
      <c r="A762">
        <v>1.52</v>
      </c>
      <c r="B762">
        <v>4.51</v>
      </c>
      <c r="C762">
        <v>6.64</v>
      </c>
      <c r="D762" s="43">
        <f t="shared" si="194"/>
        <v>3.0226636502832527E-2</v>
      </c>
      <c r="E762" s="44">
        <f>IF(OR($A762="",$B762="",$C762=""),"",A762*'MPTO_working_3-way'!$I761)</f>
        <v>1.5659444874843054</v>
      </c>
      <c r="F762" s="45">
        <f>IF(OR($A762="",$B762="",$C762=""),"",B762*'MPTO_working_3-way'!$I761)</f>
        <v>4.6463221306277749</v>
      </c>
      <c r="G762" s="46">
        <f>IF(OR($A762="",$B762="",$C762=""),"",C762*'MPTO_working_3-way'!$I761)</f>
        <v>6.8407048663788075</v>
      </c>
      <c r="H762" s="44">
        <f>IF(OR($A762="",$B762="",$C762=""),"",'MPTO_working_3-way'!E761)</f>
        <v>1.5436405919524079</v>
      </c>
      <c r="I762" s="45">
        <f>IF(OR($A762="",$B762="",$C762=""),"",'MPTO_working_3-way'!F761)</f>
        <v>4.7246934247412549</v>
      </c>
      <c r="J762" s="46">
        <f>IF(OR($A762="",$B762="",$C762=""),"",'MPTO_working_3-way'!G761)</f>
        <v>7.1160771012491688</v>
      </c>
      <c r="K762" s="44">
        <f>IF(OR($A762="",$B762="",$C762=""),"",'OddsRatio_working_3-way'!H761)</f>
        <v>1.5509864967046985</v>
      </c>
      <c r="L762" s="45">
        <f>IF(OR($A762="",$B762="",$C762=""),"",'OddsRatio_working_3-way'!I761)</f>
        <v>4.7191588527567143</v>
      </c>
      <c r="M762" s="46">
        <f>IF(OR($A762="",$B762="",$C762=""),"",'OddsRatio_working_3-way'!J761)</f>
        <v>6.9760843104124977</v>
      </c>
      <c r="N762" s="47">
        <f t="shared" si="195"/>
        <v>63.859224129107098</v>
      </c>
      <c r="O762" s="48">
        <f t="shared" si="196"/>
        <v>21.522399263025008</v>
      </c>
      <c r="P762" s="48">
        <f t="shared" si="197"/>
        <v>14.618376607867889</v>
      </c>
      <c r="Q762" t="s">
        <v>354</v>
      </c>
      <c r="R762" t="s">
        <v>454</v>
      </c>
      <c r="S762" s="38">
        <v>44222</v>
      </c>
      <c r="T762" s="50">
        <v>100</v>
      </c>
      <c r="U762" s="50">
        <f t="shared" si="207"/>
        <v>34.21052631578948</v>
      </c>
      <c r="V762" s="50">
        <f t="shared" si="208"/>
        <v>77.827050997782706</v>
      </c>
      <c r="W762" s="50">
        <f t="shared" si="209"/>
        <v>84.939759036144579</v>
      </c>
      <c r="X762" s="50">
        <f t="shared" si="210"/>
        <v>37.233189966072722</v>
      </c>
      <c r="Y762" s="50">
        <f t="shared" si="211"/>
        <v>80.849714648065955</v>
      </c>
      <c r="Z762" s="50">
        <f t="shared" si="212"/>
        <v>87.962422686427828</v>
      </c>
      <c r="AA762" s="50">
        <f t="shared" si="213"/>
        <v>-3.022663650283242</v>
      </c>
      <c r="AB762" s="50">
        <f t="shared" si="214"/>
        <v>-3.0226636502832491</v>
      </c>
      <c r="AC762" s="50">
        <f t="shared" si="215"/>
        <v>-3.0226636502832491</v>
      </c>
      <c r="AF762">
        <v>1.78</v>
      </c>
      <c r="AG762">
        <v>2.12</v>
      </c>
      <c r="AJ762" t="s">
        <v>305</v>
      </c>
    </row>
    <row r="763" spans="1:36" ht="15" x14ac:dyDescent="0.25">
      <c r="A763">
        <v>2.2400000000000002</v>
      </c>
      <c r="B763">
        <v>3.33</v>
      </c>
      <c r="C763">
        <v>3.55</v>
      </c>
      <c r="D763" s="43">
        <f t="shared" si="194"/>
        <v>2.8419012573942082E-2</v>
      </c>
      <c r="E763" s="44">
        <f>IF(OR($A763="",$B763="",$C763=""),"",A763*'MPTO_working_3-way'!$I762)</f>
        <v>2.3036585881656304</v>
      </c>
      <c r="F763" s="45">
        <f>IF(OR($A763="",$B763="",$C763=""),"",B763*'MPTO_working_3-way'!$I762)</f>
        <v>3.4246353118712274</v>
      </c>
      <c r="G763" s="46">
        <f>IF(OR($A763="",$B763="",$C763=""),"",C763*'MPTO_working_3-way'!$I762)</f>
        <v>3.6508874946374941</v>
      </c>
      <c r="H763" s="44">
        <f>IF(OR($A763="",$B763="",$C763=""),"",'MPTO_working_3-way'!E762)</f>
        <v>2.2885622131392176</v>
      </c>
      <c r="I763" s="45">
        <f>IF(OR($A763="",$B763="",$C763=""),"",'MPTO_working_3-way'!F762)</f>
        <v>3.4384667924198369</v>
      </c>
      <c r="J763" s="46">
        <f>IF(OR($A763="",$B763="",$C763=""),"",'MPTO_working_3-way'!G762)</f>
        <v>3.6735380156170656</v>
      </c>
      <c r="K763" s="44">
        <f>IF(OR($A763="",$B763="",$C763=""),"",'OddsRatio_working_3-way'!H762)</f>
        <v>2.2949667738416233</v>
      </c>
      <c r="L763" s="45">
        <f>IF(OR($A763="",$B763="",$C763=""),"",'OddsRatio_working_3-way'!I762)</f>
        <v>3.4332843411701472</v>
      </c>
      <c r="M763" s="46">
        <f>IF(OR($A763="",$B763="",$C763=""),"",'OddsRatio_working_3-way'!J762)</f>
        <v>3.6630365107226934</v>
      </c>
      <c r="N763" s="47">
        <f t="shared" si="195"/>
        <v>43.409210250911592</v>
      </c>
      <c r="O763" s="48">
        <f t="shared" si="196"/>
        <v>29.200189478090678</v>
      </c>
      <c r="P763" s="48">
        <f t="shared" si="197"/>
        <v>27.390600270997741</v>
      </c>
      <c r="Q763" t="s">
        <v>456</v>
      </c>
      <c r="R763" t="s">
        <v>353</v>
      </c>
      <c r="S763" s="38">
        <v>44222</v>
      </c>
      <c r="T763" s="50">
        <v>100</v>
      </c>
      <c r="U763" s="50">
        <f t="shared" si="207"/>
        <v>55.357142857142868</v>
      </c>
      <c r="V763" s="50">
        <f t="shared" si="208"/>
        <v>69.969969969969966</v>
      </c>
      <c r="W763" s="50">
        <f t="shared" si="209"/>
        <v>71.83098591549296</v>
      </c>
      <c r="X763" s="50">
        <f t="shared" si="210"/>
        <v>58.199044114537067</v>
      </c>
      <c r="Y763" s="50">
        <f t="shared" si="211"/>
        <v>72.811871227364193</v>
      </c>
      <c r="Z763" s="50">
        <f t="shared" si="212"/>
        <v>74.672887172887172</v>
      </c>
      <c r="AA763" s="50">
        <f t="shared" si="213"/>
        <v>-2.8419012573941984</v>
      </c>
      <c r="AB763" s="50">
        <f t="shared" si="214"/>
        <v>-2.8419012573942268</v>
      </c>
      <c r="AC763" s="50">
        <f t="shared" si="215"/>
        <v>-2.8419012573942126</v>
      </c>
      <c r="AF763">
        <v>2.2000000000000002</v>
      </c>
      <c r="AG763">
        <v>1.72</v>
      </c>
      <c r="AJ763" t="s">
        <v>305</v>
      </c>
    </row>
    <row r="764" spans="1:36" ht="15" x14ac:dyDescent="0.25">
      <c r="A764">
        <v>4.2300000000000004</v>
      </c>
      <c r="B764">
        <v>3.95</v>
      </c>
      <c r="C764">
        <v>1.85</v>
      </c>
      <c r="D764" s="43">
        <f t="shared" si="194"/>
        <v>3.0111716887908369E-2</v>
      </c>
      <c r="E764" s="44">
        <f>IF(OR($A764="",$B764="",$C764=""),"",A764*'MPTO_working_3-way'!$I763)</f>
        <v>4.3573725624358532</v>
      </c>
      <c r="F764" s="45">
        <f>IF(OR($A764="",$B764="",$C764=""),"",B764*'MPTO_working_3-way'!$I763)</f>
        <v>4.0689412817072386</v>
      </c>
      <c r="G764" s="46">
        <f>IF(OR($A764="",$B764="",$C764=""),"",C764*'MPTO_working_3-way'!$I763)</f>
        <v>1.9057066762426307</v>
      </c>
      <c r="H764" s="44">
        <f>IF(OR($A764="",$B764="",$C764=""),"",'MPTO_working_3-way'!E763)</f>
        <v>4.4175585855855095</v>
      </c>
      <c r="I764" s="45">
        <f>IF(OR($A764="",$B764="",$C764=""),"",'MPTO_working_3-way'!F763)</f>
        <v>4.113071325051644</v>
      </c>
      <c r="J764" s="46">
        <f>IF(OR($A764="",$B764="",$C764=""),"",'MPTO_working_3-way'!G763)</f>
        <v>1.8850024062539226</v>
      </c>
      <c r="K764" s="44">
        <f>IF(OR($A764="",$B764="",$C764=""),"",'OddsRatio_working_3-way'!H763)</f>
        <v>4.3924207956427512</v>
      </c>
      <c r="L764" s="45">
        <f>IF(OR($A764="",$B764="",$C764=""),"",'OddsRatio_working_3-way'!I763)</f>
        <v>4.098340974348643</v>
      </c>
      <c r="M764" s="46">
        <f>IF(OR($A764="",$B764="",$C764=""),"",'OddsRatio_working_3-way'!J763)</f>
        <v>1.8927423146428295</v>
      </c>
      <c r="N764" s="47">
        <f t="shared" si="195"/>
        <v>22.949609785971141</v>
      </c>
      <c r="O764" s="48">
        <f t="shared" si="196"/>
        <v>24.576417568267832</v>
      </c>
      <c r="P764" s="48">
        <f t="shared" si="197"/>
        <v>52.473972645761044</v>
      </c>
      <c r="Q764" t="s">
        <v>357</v>
      </c>
      <c r="R764" t="s">
        <v>459</v>
      </c>
      <c r="S764" s="38">
        <v>44222</v>
      </c>
      <c r="T764" s="50">
        <v>100</v>
      </c>
      <c r="U764" s="50">
        <f t="shared" si="207"/>
        <v>76.359338061465735</v>
      </c>
      <c r="V764" s="50">
        <f t="shared" si="208"/>
        <v>74.683544303797461</v>
      </c>
      <c r="W764" s="50">
        <f t="shared" si="209"/>
        <v>45.945945945945937</v>
      </c>
      <c r="X764" s="50">
        <f t="shared" si="210"/>
        <v>79.370509750256574</v>
      </c>
      <c r="Y764" s="50">
        <f t="shared" si="211"/>
        <v>77.694715992588328</v>
      </c>
      <c r="Z764" s="50">
        <f t="shared" si="212"/>
        <v>48.957117634736804</v>
      </c>
      <c r="AA764" s="50">
        <f t="shared" si="213"/>
        <v>-3.0111716887908386</v>
      </c>
      <c r="AB764" s="50">
        <f t="shared" si="214"/>
        <v>-3.0111716887908671</v>
      </c>
      <c r="AC764" s="50">
        <f t="shared" si="215"/>
        <v>-3.0111716887908671</v>
      </c>
      <c r="AF764">
        <v>1.85</v>
      </c>
      <c r="AG764">
        <v>2.0499999999999998</v>
      </c>
      <c r="AJ764" t="s">
        <v>305</v>
      </c>
    </row>
    <row r="765" spans="1:36" ht="15" x14ac:dyDescent="0.25">
      <c r="A765">
        <v>2.72</v>
      </c>
      <c r="B765">
        <v>3.73</v>
      </c>
      <c r="C765">
        <v>2.5499999999999998</v>
      </c>
      <c r="D765" s="43">
        <f t="shared" si="194"/>
        <v>2.7900436313935906E-2</v>
      </c>
      <c r="E765" s="44">
        <f>IF(OR($A765="",$B765="",$C765=""),"",A765*'MPTO_working_3-way'!$I764)</f>
        <v>2.795889186773906</v>
      </c>
      <c r="F765" s="45">
        <f>IF(OR($A765="",$B765="",$C765=""),"",B765*'MPTO_working_3-way'!$I764)</f>
        <v>3.8340686274509808</v>
      </c>
      <c r="G765" s="46">
        <f>IF(OR($A765="",$B765="",$C765=""),"",C765*'MPTO_working_3-way'!$I764)</f>
        <v>2.6211461126005364</v>
      </c>
      <c r="H765" s="44">
        <f>IF(OR($A765="",$B765="",$C765=""),"",'MPTO_working_3-way'!E764)</f>
        <v>2.7905919170680429</v>
      </c>
      <c r="I765" s="45">
        <f>IF(OR($A765="",$B765="",$C765=""),"",'MPTO_working_3-way'!F764)</f>
        <v>3.8640418436955164</v>
      </c>
      <c r="J765" s="46">
        <f>IF(OR($A765="",$B765="",$C765=""),"",'MPTO_working_3-way'!G764)</f>
        <v>2.6119432017117292</v>
      </c>
      <c r="K765" s="44">
        <f>IF(OR($A765="",$B765="",$C765=""),"",'OddsRatio_working_3-way'!H764)</f>
        <v>2.7939584545848044</v>
      </c>
      <c r="L765" s="45">
        <f>IF(OR($A765="",$B765="",$C765=""),"",'OddsRatio_working_3-way'!I764)</f>
        <v>3.8473875471026258</v>
      </c>
      <c r="M765" s="46">
        <f>IF(OR($A765="",$B765="",$C765=""),"",'OddsRatio_working_3-way'!J764)</f>
        <v>2.6166486073293291</v>
      </c>
      <c r="N765" s="47">
        <f t="shared" si="195"/>
        <v>35.76679665025889</v>
      </c>
      <c r="O765" s="48">
        <f t="shared" si="196"/>
        <v>26.081953589464934</v>
      </c>
      <c r="P765" s="48">
        <f t="shared" si="197"/>
        <v>38.151249760276158</v>
      </c>
      <c r="Q765" t="s">
        <v>360</v>
      </c>
      <c r="R765" t="s">
        <v>461</v>
      </c>
      <c r="S765" s="38">
        <v>44222</v>
      </c>
      <c r="T765" s="50">
        <v>100</v>
      </c>
      <c r="U765" s="50">
        <f t="shared" si="207"/>
        <v>63.235294117647051</v>
      </c>
      <c r="V765" s="50">
        <f t="shared" si="208"/>
        <v>73.190348525469176</v>
      </c>
      <c r="W765" s="50">
        <f t="shared" si="209"/>
        <v>60.784313725490193</v>
      </c>
      <c r="X765" s="50">
        <f t="shared" si="210"/>
        <v>66.025337749040645</v>
      </c>
      <c r="Y765" s="50">
        <f t="shared" si="211"/>
        <v>75.980392156862735</v>
      </c>
      <c r="Z765" s="50">
        <f t="shared" si="212"/>
        <v>63.574357356883773</v>
      </c>
      <c r="AA765" s="50">
        <f t="shared" si="213"/>
        <v>-2.7900436313935941</v>
      </c>
      <c r="AB765" s="50">
        <f t="shared" si="214"/>
        <v>-2.7900436313935586</v>
      </c>
      <c r="AC765" s="50">
        <f t="shared" si="215"/>
        <v>-2.7900436313935799</v>
      </c>
      <c r="AF765">
        <v>1.72</v>
      </c>
      <c r="AG765">
        <v>2.21</v>
      </c>
      <c r="AJ765" t="s">
        <v>305</v>
      </c>
    </row>
    <row r="766" spans="1:36" ht="15" x14ac:dyDescent="0.25">
      <c r="A766">
        <v>4</v>
      </c>
      <c r="B766">
        <v>3.61</v>
      </c>
      <c r="C766">
        <v>1.99</v>
      </c>
      <c r="D766" s="43">
        <f t="shared" si="194"/>
        <v>2.9520873063377806E-2</v>
      </c>
      <c r="E766" s="44">
        <f>IF(OR($A766="",$B766="",$C766=""),"",A766*'MPTO_working_3-way'!$I765)</f>
        <v>4.1180834922535112</v>
      </c>
      <c r="F766" s="45">
        <f>IF(OR($A766="",$B766="",$C766=""),"",B766*'MPTO_working_3-way'!$I765)</f>
        <v>3.7165703517587936</v>
      </c>
      <c r="G766" s="46">
        <f>IF(OR($A766="",$B766="",$C766=""),"",C766*'MPTO_working_3-way'!$I765)</f>
        <v>2.0487465373961218</v>
      </c>
      <c r="H766" s="44">
        <f>IF(OR($A766="",$B766="",$C766=""),"",'MPTO_working_3-way'!E765)</f>
        <v>4.1638957852333434</v>
      </c>
      <c r="I766" s="45">
        <f>IF(OR($A766="",$B766="",$C766=""),"",'MPTO_working_3-way'!F765)</f>
        <v>3.7429629597467833</v>
      </c>
      <c r="J766" s="46">
        <f>IF(OR($A766="",$B766="",$C766=""),"",'MPTO_working_3-way'!G765)</f>
        <v>2.029746866737145</v>
      </c>
      <c r="K766" s="44">
        <f>IF(OR($A766="",$B766="",$C766=""),"",'OddsRatio_working_3-way'!H765)</f>
        <v>4.1431155861268572</v>
      </c>
      <c r="L766" s="45">
        <f>IF(OR($A766="",$B766="",$C766=""),"",'OddsRatio_working_3-way'!I765)</f>
        <v>3.734510559930365</v>
      </c>
      <c r="M766" s="46">
        <f>IF(OR($A766="",$B766="",$C766=""),"",'OddsRatio_working_3-way'!J765)</f>
        <v>2.0372281434218631</v>
      </c>
      <c r="N766" s="47">
        <f t="shared" si="195"/>
        <v>24.283140491956775</v>
      </c>
      <c r="O766" s="48">
        <f t="shared" si="196"/>
        <v>26.906526860893937</v>
      </c>
      <c r="P766" s="48">
        <f t="shared" si="197"/>
        <v>48.810332647149295</v>
      </c>
      <c r="Q766" t="s">
        <v>84</v>
      </c>
      <c r="R766" t="s">
        <v>457</v>
      </c>
      <c r="S766" s="38">
        <v>44222</v>
      </c>
      <c r="T766" s="50">
        <v>100</v>
      </c>
      <c r="U766" s="50">
        <f t="shared" si="207"/>
        <v>75</v>
      </c>
      <c r="V766" s="50">
        <f t="shared" si="208"/>
        <v>72.29916897506925</v>
      </c>
      <c r="W766" s="50">
        <f t="shared" si="209"/>
        <v>49.748743718592962</v>
      </c>
      <c r="X766" s="50">
        <f t="shared" si="210"/>
        <v>77.952087306337773</v>
      </c>
      <c r="Y766" s="50">
        <f t="shared" si="211"/>
        <v>75.251256281407024</v>
      </c>
      <c r="Z766" s="50">
        <f t="shared" si="212"/>
        <v>52.70083102493075</v>
      </c>
      <c r="AA766" s="50">
        <f t="shared" si="213"/>
        <v>-2.9520873063377735</v>
      </c>
      <c r="AB766" s="50">
        <f t="shared" si="214"/>
        <v>-2.9520873063377735</v>
      </c>
      <c r="AC766" s="50">
        <f t="shared" si="215"/>
        <v>-2.9520873063377877</v>
      </c>
      <c r="AF766">
        <v>2.08</v>
      </c>
      <c r="AG766">
        <v>1.81</v>
      </c>
      <c r="AJ766" t="s">
        <v>305</v>
      </c>
    </row>
    <row r="767" spans="1:36" ht="15" x14ac:dyDescent="0.25">
      <c r="A767">
        <v>1.79</v>
      </c>
      <c r="B767">
        <v>3.57</v>
      </c>
      <c r="C767">
        <v>5.23</v>
      </c>
      <c r="D767" s="43">
        <f t="shared" si="194"/>
        <v>2.9975851605156034E-2</v>
      </c>
      <c r="E767" s="44">
        <f>IF(OR($A767="",$B767="",$C767=""),"",A767*'MPTO_working_3-way'!$I766)</f>
        <v>1.8436567743732293</v>
      </c>
      <c r="F767" s="45">
        <f>IF(OR($A767="",$B767="",$C767=""),"",B767*'MPTO_working_3-way'!$I766)</f>
        <v>3.677013790230407</v>
      </c>
      <c r="G767" s="46">
        <f>IF(OR($A767="",$B767="",$C767=""),"",C767*'MPTO_working_3-way'!$I766)</f>
        <v>5.3867737038949661</v>
      </c>
      <c r="H767" s="44">
        <f>IF(OR($A767="",$B767="",$C767=""),"",'MPTO_working_3-way'!E766)</f>
        <v>1.8225982476490494</v>
      </c>
      <c r="I767" s="45">
        <f>IF(OR($A767="",$B767="",$C767=""),"",'MPTO_working_3-way'!F766)</f>
        <v>3.7020570522709058</v>
      </c>
      <c r="J767" s="46">
        <f>IF(OR($A767="",$B767="",$C767=""),"",'MPTO_working_3-way'!G766)</f>
        <v>5.5183788998764891</v>
      </c>
      <c r="K767" s="44">
        <f>IF(OR($A767="",$B767="",$C767=""),"",'OddsRatio_working_3-way'!H766)</f>
        <v>1.8305464846025836</v>
      </c>
      <c r="L767" s="45">
        <f>IF(OR($A767="",$B767="",$C767=""),"",'OddsRatio_working_3-way'!I766)</f>
        <v>3.7019043866185295</v>
      </c>
      <c r="M767" s="46">
        <f>IF(OR($A767="",$B767="",$C767=""),"",'OddsRatio_working_3-way'!J766)</f>
        <v>5.4471033289480095</v>
      </c>
      <c r="N767" s="47">
        <f t="shared" si="195"/>
        <v>54.240030677074401</v>
      </c>
      <c r="O767" s="48">
        <f t="shared" si="196"/>
        <v>27.195981768056914</v>
      </c>
      <c r="P767" s="48">
        <f t="shared" si="197"/>
        <v>18.563987554868678</v>
      </c>
      <c r="Q767" t="s">
        <v>455</v>
      </c>
      <c r="R767" t="s">
        <v>458</v>
      </c>
      <c r="S767" s="38">
        <v>44222</v>
      </c>
      <c r="T767" s="50">
        <v>100</v>
      </c>
      <c r="U767" s="50">
        <f t="shared" si="207"/>
        <v>44.134078212290497</v>
      </c>
      <c r="V767" s="50">
        <f t="shared" si="208"/>
        <v>71.988795518207283</v>
      </c>
      <c r="W767" s="50">
        <f t="shared" si="209"/>
        <v>80.879541108986615</v>
      </c>
      <c r="X767" s="50">
        <f t="shared" si="210"/>
        <v>47.131663372806102</v>
      </c>
      <c r="Y767" s="50">
        <f t="shared" si="211"/>
        <v>74.986380678722881</v>
      </c>
      <c r="Z767" s="50">
        <f t="shared" si="212"/>
        <v>83.877126269502213</v>
      </c>
      <c r="AA767" s="50">
        <f t="shared" si="213"/>
        <v>-2.9975851605156052</v>
      </c>
      <c r="AB767" s="50">
        <f t="shared" si="214"/>
        <v>-2.9975851605155981</v>
      </c>
      <c r="AC767" s="50">
        <f t="shared" si="215"/>
        <v>-2.9975851605155981</v>
      </c>
      <c r="AF767">
        <v>2.08</v>
      </c>
      <c r="AG767">
        <v>1.81</v>
      </c>
      <c r="AJ767" t="s">
        <v>305</v>
      </c>
    </row>
    <row r="768" spans="1:36" ht="15" x14ac:dyDescent="0.25">
      <c r="A768">
        <v>3.9</v>
      </c>
      <c r="B768">
        <v>3.21</v>
      </c>
      <c r="C768">
        <v>2.17</v>
      </c>
      <c r="D768" s="43">
        <f t="shared" si="194"/>
        <v>2.8766229248592845E-2</v>
      </c>
      <c r="E768" s="44">
        <f>IF(OR($A768="",$B768="",$C768=""),"",A768*'MPTO_working_3-way'!$I767)</f>
        <v>4.0121882940695119</v>
      </c>
      <c r="F768" s="45">
        <f>IF(OR($A768="",$B768="",$C768=""),"",B768*'MPTO_working_3-way'!$I767)</f>
        <v>3.3023395958879829</v>
      </c>
      <c r="G768" s="46">
        <f>IF(OR($A768="",$B768="",$C768=""),"",C768*'MPTO_working_3-way'!$I767)</f>
        <v>2.2324227174694462</v>
      </c>
      <c r="H768" s="44">
        <f>IF(OR($A768="",$B768="",$C768=""),"",'MPTO_working_3-way'!E767)</f>
        <v>4.0515106909403285</v>
      </c>
      <c r="I768" s="45">
        <f>IF(OR($A768="",$B768="",$C768=""),"",'MPTO_working_3-way'!F767)</f>
        <v>3.3119411009556825</v>
      </c>
      <c r="J768" s="46">
        <f>IF(OR($A768="",$B768="",$C768=""),"",'MPTO_working_3-way'!G767)</f>
        <v>2.2161119091961421</v>
      </c>
      <c r="K768" s="44">
        <f>IF(OR($A768="",$B768="",$C768=""),"",'OddsRatio_working_3-way'!H767)</f>
        <v>4.0313769310009686</v>
      </c>
      <c r="L768" s="45">
        <f>IF(OR($A768="",$B768="",$C768=""),"",'OddsRatio_working_3-way'!I767)</f>
        <v>3.3101182819007389</v>
      </c>
      <c r="M768" s="46">
        <f>IF(OR($A768="",$B768="",$C768=""),"",'OddsRatio_working_3-way'!J767)</f>
        <v>2.2230037963003904</v>
      </c>
      <c r="N768" s="47">
        <f t="shared" si="195"/>
        <v>24.924054573363819</v>
      </c>
      <c r="O768" s="48">
        <f t="shared" si="196"/>
        <v>30.281561631189685</v>
      </c>
      <c r="P768" s="48">
        <f t="shared" si="197"/>
        <v>44.7943837954465</v>
      </c>
      <c r="Q768" t="s">
        <v>359</v>
      </c>
      <c r="R768" t="s">
        <v>361</v>
      </c>
      <c r="S768" s="38">
        <v>44222</v>
      </c>
      <c r="T768" s="50">
        <v>100</v>
      </c>
      <c r="U768" s="50">
        <f t="shared" si="207"/>
        <v>74.358974358974365</v>
      </c>
      <c r="V768" s="50">
        <f t="shared" si="208"/>
        <v>68.847352024922117</v>
      </c>
      <c r="W768" s="50">
        <f t="shared" si="209"/>
        <v>53.917050691244242</v>
      </c>
      <c r="X768" s="50">
        <f t="shared" si="210"/>
        <v>77.235597283833641</v>
      </c>
      <c r="Y768" s="50">
        <f t="shared" si="211"/>
        <v>71.723974949781393</v>
      </c>
      <c r="Z768" s="50">
        <f t="shared" si="212"/>
        <v>56.793673616103526</v>
      </c>
      <c r="AA768" s="50">
        <f t="shared" si="213"/>
        <v>-2.8766229248592765</v>
      </c>
      <c r="AB768" s="50">
        <f t="shared" si="214"/>
        <v>-2.8766229248592765</v>
      </c>
      <c r="AC768" s="50">
        <f t="shared" si="215"/>
        <v>-2.8766229248592836</v>
      </c>
      <c r="AF768">
        <v>2.5099999999999998</v>
      </c>
      <c r="AG768">
        <v>1.57</v>
      </c>
      <c r="AJ768" t="s">
        <v>305</v>
      </c>
    </row>
    <row r="769" spans="1:36" ht="15" x14ac:dyDescent="0.25">
      <c r="A769">
        <v>1.99</v>
      </c>
      <c r="B769">
        <v>3.6</v>
      </c>
      <c r="C769">
        <v>4.03</v>
      </c>
      <c r="D769" s="43">
        <f t="shared" si="194"/>
        <v>2.8429298408225279E-2</v>
      </c>
      <c r="E769" s="44">
        <f>IF(OR($A769="",$B769="",$C769=""),"",A769*'MPTO_working_3-way'!$I768)</f>
        <v>2.0465743038323683</v>
      </c>
      <c r="F769" s="45">
        <f>IF(OR($A769="",$B769="",$C769=""),"",B769*'MPTO_working_3-way'!$I768)</f>
        <v>3.7023454742696109</v>
      </c>
      <c r="G769" s="46">
        <f>IF(OR($A769="",$B769="",$C769=""),"",C769*'MPTO_working_3-way'!$I768)</f>
        <v>4.1445700725851484</v>
      </c>
      <c r="H769" s="44">
        <f>IF(OR($A769="",$B769="",$C769=""),"",'MPTO_working_3-way'!E768)</f>
        <v>2.0282489236174697</v>
      </c>
      <c r="I769" s="45">
        <f>IF(OR($A769="",$B769="",$C769=""),"",'MPTO_working_3-way'!F768)</f>
        <v>3.7271523931161976</v>
      </c>
      <c r="J769" s="46">
        <f>IF(OR($A769="",$B769="",$C769=""),"",'MPTO_working_3-way'!G768)</f>
        <v>4.1900168446758341</v>
      </c>
      <c r="K769" s="44">
        <f>IF(OR($A769="",$B769="",$C769=""),"",'OddsRatio_working_3-way'!H768)</f>
        <v>2.0354742219687112</v>
      </c>
      <c r="L769" s="45">
        <f>IF(OR($A769="",$B769="",$C769=""),"",'OddsRatio_working_3-way'!I768)</f>
        <v>3.7194272496147955</v>
      </c>
      <c r="M769" s="46">
        <f>IF(OR($A769="",$B769="",$C769=""),"",'OddsRatio_working_3-way'!J768)</f>
        <v>4.1691786793587822</v>
      </c>
      <c r="N769" s="47">
        <f t="shared" si="195"/>
        <v>48.862139924625403</v>
      </c>
      <c r="O769" s="48">
        <f t="shared" si="196"/>
        <v>27.009905125001264</v>
      </c>
      <c r="P769" s="48">
        <f t="shared" si="197"/>
        <v>24.127954950373333</v>
      </c>
      <c r="Q769" t="s">
        <v>437</v>
      </c>
      <c r="R769" t="s">
        <v>468</v>
      </c>
      <c r="S769" s="38">
        <v>44222</v>
      </c>
      <c r="T769" s="50">
        <v>100</v>
      </c>
      <c r="U769" s="50">
        <f t="shared" si="207"/>
        <v>49.748743718592962</v>
      </c>
      <c r="V769" s="50">
        <f t="shared" si="208"/>
        <v>72.222222222222229</v>
      </c>
      <c r="W769" s="50">
        <f t="shared" si="209"/>
        <v>75.186104218362274</v>
      </c>
      <c r="X769" s="50">
        <f t="shared" si="210"/>
        <v>52.591673559415497</v>
      </c>
      <c r="Y769" s="50">
        <f t="shared" si="211"/>
        <v>75.065152063044749</v>
      </c>
      <c r="Z769" s="50">
        <f t="shared" si="212"/>
        <v>78.029034059184809</v>
      </c>
      <c r="AA769" s="50">
        <f t="shared" si="213"/>
        <v>-2.842929840822535</v>
      </c>
      <c r="AB769" s="50">
        <f t="shared" si="214"/>
        <v>-2.8429298408225208</v>
      </c>
      <c r="AC769" s="50">
        <f t="shared" si="215"/>
        <v>-2.842929840822535</v>
      </c>
      <c r="AF769">
        <v>1.74</v>
      </c>
      <c r="AG769">
        <v>2.19</v>
      </c>
      <c r="AJ769" t="s">
        <v>306</v>
      </c>
    </row>
    <row r="770" spans="1:36" ht="15" x14ac:dyDescent="0.25">
      <c r="A770">
        <v>1.84</v>
      </c>
      <c r="B770">
        <v>3.64</v>
      </c>
      <c r="C770">
        <v>4.74</v>
      </c>
      <c r="D770" s="43">
        <f t="shared" si="194"/>
        <v>2.9173999729860789E-2</v>
      </c>
      <c r="E770" s="44">
        <f>IF(OR($A770="",$B770="",$C770=""),"",A770*'MPTO_working_3-way'!$I769)</f>
        <v>1.893680159502944</v>
      </c>
      <c r="F770" s="45">
        <f>IF(OR($A770="",$B770="",$C770=""),"",B770*'MPTO_working_3-way'!$I769)</f>
        <v>3.7461933590166936</v>
      </c>
      <c r="G770" s="46">
        <f>IF(OR($A770="",$B770="",$C770=""),"",C770*'MPTO_working_3-way'!$I769)</f>
        <v>4.8782847587195404</v>
      </c>
      <c r="H770" s="44">
        <f>IF(OR($A770="",$B770="",$C770=""),"",'MPTO_working_3-way'!E769)</f>
        <v>1.87352368338556</v>
      </c>
      <c r="I770" s="45">
        <f>IF(OR($A770="",$B770="",$C770=""),"",'MPTO_working_3-way'!F769)</f>
        <v>3.7735762456780519</v>
      </c>
      <c r="J770" s="46">
        <f>IF(OR($A770="",$B770="",$C770=""),"",'MPTO_working_3-way'!G769)</f>
        <v>4.969047861532629</v>
      </c>
      <c r="K770" s="44">
        <f>IF(OR($A770="",$B770="",$C770=""),"",'OddsRatio_working_3-way'!H769)</f>
        <v>1.8811619874348495</v>
      </c>
      <c r="L770" s="45">
        <f>IF(OR($A770="",$B770="",$C770=""),"",'OddsRatio_working_3-way'!I769)</f>
        <v>3.7693662462238122</v>
      </c>
      <c r="M770" s="46">
        <f>IF(OR($A770="",$B770="",$C770=""),"",'OddsRatio_working_3-way'!J769)</f>
        <v>4.9232688488170666</v>
      </c>
      <c r="N770" s="47">
        <f t="shared" si="195"/>
        <v>52.807228030655473</v>
      </c>
      <c r="O770" s="48">
        <f t="shared" si="196"/>
        <v>26.693763619891779</v>
      </c>
      <c r="P770" s="48">
        <f t="shared" si="197"/>
        <v>20.499008349452762</v>
      </c>
      <c r="Q770" t="s">
        <v>367</v>
      </c>
      <c r="R770" t="s">
        <v>243</v>
      </c>
      <c r="S770" s="38">
        <v>44222</v>
      </c>
      <c r="T770" s="50">
        <v>100</v>
      </c>
      <c r="U770" s="50">
        <f t="shared" si="207"/>
        <v>45.652173913043477</v>
      </c>
      <c r="V770" s="50">
        <f t="shared" si="208"/>
        <v>72.527472527472526</v>
      </c>
      <c r="W770" s="50">
        <f t="shared" si="209"/>
        <v>78.902953586497887</v>
      </c>
      <c r="X770" s="50">
        <f t="shared" si="210"/>
        <v>48.569573886029573</v>
      </c>
      <c r="Y770" s="50">
        <f t="shared" si="211"/>
        <v>75.444872500458629</v>
      </c>
      <c r="Z770" s="50">
        <f t="shared" si="212"/>
        <v>81.820353559483976</v>
      </c>
      <c r="AA770" s="50">
        <f t="shared" si="213"/>
        <v>-2.9173999729860967</v>
      </c>
      <c r="AB770" s="50">
        <f t="shared" si="214"/>
        <v>-2.9173999729861038</v>
      </c>
      <c r="AC770" s="50">
        <f t="shared" si="215"/>
        <v>-2.9173999729860896</v>
      </c>
      <c r="AF770">
        <v>2.2000000000000002</v>
      </c>
      <c r="AG770">
        <v>1.72</v>
      </c>
      <c r="AJ770" t="s">
        <v>306</v>
      </c>
    </row>
    <row r="771" spans="1:36" ht="15" x14ac:dyDescent="0.25">
      <c r="A771">
        <v>1.95</v>
      </c>
      <c r="B771">
        <v>3.41</v>
      </c>
      <c r="C771">
        <v>4.47</v>
      </c>
      <c r="D771" s="43">
        <f t="shared" si="194"/>
        <v>2.9789291317760647E-2</v>
      </c>
      <c r="E771" s="44">
        <f>IF(OR($A771="",$B771="",$C771=""),"",A771*'MPTO_working_3-way'!$I770)</f>
        <v>2.0080891180696332</v>
      </c>
      <c r="F771" s="45">
        <f>IF(OR($A771="",$B771="",$C771=""),"",B771*'MPTO_working_3-way'!$I770)</f>
        <v>3.5115814833935639</v>
      </c>
      <c r="G771" s="46">
        <f>IF(OR($A771="",$B771="",$C771=""),"",C771*'MPTO_working_3-way'!$I770)</f>
        <v>4.6031581321903898</v>
      </c>
      <c r="H771" s="44">
        <f>IF(OR($A771="",$B771="",$C771=""),"",'MPTO_working_3-way'!E770)</f>
        <v>1.9885034709689979</v>
      </c>
      <c r="I771" s="45">
        <f>IF(OR($A771="",$B771="",$C771=""),"",'MPTO_working_3-way'!F770)</f>
        <v>3.5295109872461143</v>
      </c>
      <c r="J771" s="46">
        <f>IF(OR($A771="",$B771="",$C771=""),"",'MPTO_working_3-way'!G770)</f>
        <v>4.6776210960829223</v>
      </c>
      <c r="K771" s="44">
        <f>IF(OR($A771="",$B771="",$C771=""),"",'OddsRatio_working_3-way'!H770)</f>
        <v>1.9962606527794022</v>
      </c>
      <c r="L771" s="45">
        <f>IF(OR($A771="",$B771="",$C771=""),"",'OddsRatio_working_3-way'!I770)</f>
        <v>3.5273559717877485</v>
      </c>
      <c r="M771" s="46">
        <f>IF(OR($A771="",$B771="",$C771=""),"",'OddsRatio_working_3-way'!J770)</f>
        <v>4.6389731212047653</v>
      </c>
      <c r="N771" s="47">
        <f t="shared" si="195"/>
        <v>49.798586676337123</v>
      </c>
      <c r="O771" s="48">
        <f t="shared" si="196"/>
        <v>28.477197659488969</v>
      </c>
      <c r="P771" s="48">
        <f t="shared" si="197"/>
        <v>21.724215664173911</v>
      </c>
      <c r="Q771" t="s">
        <v>463</v>
      </c>
      <c r="R771" t="s">
        <v>441</v>
      </c>
      <c r="S771" s="38">
        <v>44222</v>
      </c>
      <c r="T771" s="50">
        <v>100</v>
      </c>
      <c r="U771" s="50">
        <f t="shared" si="207"/>
        <v>48.717948717948723</v>
      </c>
      <c r="V771" s="50">
        <f t="shared" si="208"/>
        <v>70.674486803519059</v>
      </c>
      <c r="W771" s="50">
        <f t="shared" si="209"/>
        <v>77.628635346756155</v>
      </c>
      <c r="X771" s="50">
        <f t="shared" si="210"/>
        <v>51.696877849724785</v>
      </c>
      <c r="Y771" s="50">
        <f t="shared" si="211"/>
        <v>73.653415935295143</v>
      </c>
      <c r="Z771" s="50">
        <f t="shared" si="212"/>
        <v>80.607564478532225</v>
      </c>
      <c r="AA771" s="50">
        <f t="shared" si="213"/>
        <v>-2.9789291317760629</v>
      </c>
      <c r="AB771" s="50">
        <f t="shared" si="214"/>
        <v>-2.9789291317760842</v>
      </c>
      <c r="AC771" s="50">
        <f t="shared" si="215"/>
        <v>-2.97892913177607</v>
      </c>
      <c r="AF771">
        <v>1.98</v>
      </c>
      <c r="AG771">
        <v>1.91</v>
      </c>
      <c r="AJ771" t="s">
        <v>306</v>
      </c>
    </row>
    <row r="772" spans="1:36" ht="15" x14ac:dyDescent="0.25">
      <c r="A772">
        <v>2.15</v>
      </c>
      <c r="B772">
        <v>3.35</v>
      </c>
      <c r="C772">
        <v>3.78</v>
      </c>
      <c r="D772" s="43">
        <f t="shared" si="194"/>
        <v>2.8174006306599164E-2</v>
      </c>
      <c r="E772" s="44">
        <f>IF(OR($A772="",$B772="",$C772=""),"",A772*'MPTO_working_3-way'!$I771)</f>
        <v>2.2105741135591881</v>
      </c>
      <c r="F772" s="45">
        <f>IF(OR($A772="",$B772="",$C772=""),"",B772*'MPTO_working_3-way'!$I771)</f>
        <v>3.4443829211271071</v>
      </c>
      <c r="G772" s="46">
        <f>IF(OR($A772="",$B772="",$C772=""),"",C772*'MPTO_working_3-way'!$I771)</f>
        <v>3.8864977438389445</v>
      </c>
      <c r="H772" s="44">
        <f>IF(OR($A772="",$B772="",$C772=""),"",'MPTO_working_3-way'!E771)</f>
        <v>2.1943060479099024</v>
      </c>
      <c r="I772" s="45">
        <f>IF(OR($A772="",$B772="",$C772=""),"",'MPTO_working_3-way'!F771)</f>
        <v>3.4588177750863367</v>
      </c>
      <c r="J772" s="46">
        <f>IF(OR($A772="",$B772="",$C772=""),"",'MPTO_working_3-way'!G771)</f>
        <v>3.9191260265493306</v>
      </c>
      <c r="K772" s="44">
        <f>IF(OR($A772="",$B772="",$C772=""),"",'OddsRatio_working_3-way'!H771)</f>
        <v>2.2010642266321723</v>
      </c>
      <c r="L772" s="45">
        <f>IF(OR($A772="",$B772="",$C772=""),"",'OddsRatio_working_3-way'!I771)</f>
        <v>3.4543486370309617</v>
      </c>
      <c r="M772" s="46">
        <f>IF(OR($A772="",$B772="",$C772=""),"",'OddsRatio_working_3-way'!J771)</f>
        <v>3.9034422174238599</v>
      </c>
      <c r="N772" s="47">
        <f t="shared" si="195"/>
        <v>45.237117084933466</v>
      </c>
      <c r="O772" s="48">
        <f t="shared" si="196"/>
        <v>29.032776636599088</v>
      </c>
      <c r="P772" s="48">
        <f t="shared" si="197"/>
        <v>25.730106278467446</v>
      </c>
      <c r="Q772" t="s">
        <v>442</v>
      </c>
      <c r="R772" t="s">
        <v>438</v>
      </c>
      <c r="S772" s="38">
        <v>44222</v>
      </c>
      <c r="T772" s="50">
        <v>100</v>
      </c>
      <c r="U772" s="50">
        <f t="shared" si="207"/>
        <v>53.488372093023258</v>
      </c>
      <c r="V772" s="50">
        <f t="shared" si="208"/>
        <v>70.149253731343279</v>
      </c>
      <c r="W772" s="50">
        <f t="shared" si="209"/>
        <v>73.544973544973558</v>
      </c>
      <c r="X772" s="50">
        <f t="shared" si="210"/>
        <v>56.305772723683177</v>
      </c>
      <c r="Y772" s="50">
        <f t="shared" si="211"/>
        <v>72.966654362003197</v>
      </c>
      <c r="Z772" s="50">
        <f t="shared" si="212"/>
        <v>76.362374175633448</v>
      </c>
      <c r="AA772" s="50">
        <f t="shared" si="213"/>
        <v>-2.8174006306599182</v>
      </c>
      <c r="AB772" s="50">
        <f t="shared" si="214"/>
        <v>-2.8174006306599182</v>
      </c>
      <c r="AC772" s="50">
        <f t="shared" si="215"/>
        <v>-2.8174006306598898</v>
      </c>
      <c r="AF772">
        <v>1.98</v>
      </c>
      <c r="AG772">
        <v>1.91</v>
      </c>
      <c r="AJ772" t="s">
        <v>306</v>
      </c>
    </row>
    <row r="773" spans="1:36" ht="15" x14ac:dyDescent="0.25">
      <c r="A773">
        <v>3.48</v>
      </c>
      <c r="B773">
        <v>3.4</v>
      </c>
      <c r="C773">
        <v>2.2400000000000002</v>
      </c>
      <c r="D773" s="43">
        <f t="shared" si="194"/>
        <v>2.7902540326475433E-2</v>
      </c>
      <c r="E773" s="44">
        <f>IF(OR($A773="",$B773="",$C773=""),"",A773*'MPTO_working_3-way'!$I772)</f>
        <v>3.5771008403361346</v>
      </c>
      <c r="F773" s="45">
        <f>IF(OR($A773="",$B773="",$C773=""),"",B773*'MPTO_working_3-way'!$I772)</f>
        <v>3.4948686371100162</v>
      </c>
      <c r="G773" s="46">
        <f>IF(OR($A773="",$B773="",$C773=""),"",C773*'MPTO_working_3-way'!$I772)</f>
        <v>2.3025016903313054</v>
      </c>
      <c r="H773" s="44">
        <f>IF(OR($A773="",$B773="",$C773=""),"",'MPTO_working_3-way'!E772)</f>
        <v>3.5964046374965624</v>
      </c>
      <c r="I773" s="45">
        <f>IF(OR($A773="",$B773="",$C773=""),"",'MPTO_working_3-way'!F772)</f>
        <v>3.5110288403114351</v>
      </c>
      <c r="J773" s="46">
        <f>IF(OR($A773="",$B773="",$C773=""),"",'MPTO_working_3-way'!G772)</f>
        <v>2.2876608908612153</v>
      </c>
      <c r="K773" s="44">
        <f>IF(OR($A773="",$B773="",$C773=""),"",'OddsRatio_working_3-way'!H772)</f>
        <v>3.5878914023187414</v>
      </c>
      <c r="L773" s="45">
        <f>IF(OR($A773="",$B773="",$C773=""),"",'OddsRatio_working_3-way'!I772)</f>
        <v>3.5044110345020072</v>
      </c>
      <c r="M773" s="46">
        <f>IF(OR($A773="",$B773="",$C773=""),"",'OddsRatio_working_3-way'!J772)</f>
        <v>2.2939457011593705</v>
      </c>
      <c r="N773" s="47">
        <f t="shared" si="195"/>
        <v>27.955599929523693</v>
      </c>
      <c r="O773" s="48">
        <f t="shared" si="196"/>
        <v>28.613378751394848</v>
      </c>
      <c r="P773" s="48">
        <f t="shared" si="197"/>
        <v>43.431021319081452</v>
      </c>
      <c r="Q773" t="s">
        <v>469</v>
      </c>
      <c r="R773" t="s">
        <v>439</v>
      </c>
      <c r="S773" s="38">
        <v>44222</v>
      </c>
      <c r="T773" s="50">
        <v>100</v>
      </c>
      <c r="U773" s="50">
        <f t="shared" si="207"/>
        <v>71.264367816091948</v>
      </c>
      <c r="V773" s="50">
        <f t="shared" si="208"/>
        <v>70.588235294117652</v>
      </c>
      <c r="W773" s="50">
        <f t="shared" si="209"/>
        <v>55.357142857142868</v>
      </c>
      <c r="X773" s="50">
        <f t="shared" si="210"/>
        <v>74.054621848739501</v>
      </c>
      <c r="Y773" s="50">
        <f t="shared" si="211"/>
        <v>73.378489326765191</v>
      </c>
      <c r="Z773" s="50">
        <f t="shared" si="212"/>
        <v>58.1473968897904</v>
      </c>
      <c r="AA773" s="50">
        <f t="shared" si="213"/>
        <v>-2.7902540326475531</v>
      </c>
      <c r="AB773" s="50">
        <f t="shared" si="214"/>
        <v>-2.7902540326475389</v>
      </c>
      <c r="AC773" s="50">
        <f t="shared" si="215"/>
        <v>-2.7902540326475318</v>
      </c>
      <c r="AF773">
        <v>2.1800000000000002</v>
      </c>
      <c r="AG773">
        <v>1.74</v>
      </c>
      <c r="AJ773" t="s">
        <v>306</v>
      </c>
    </row>
    <row r="774" spans="1:36" ht="15" x14ac:dyDescent="0.25">
      <c r="A774">
        <v>2.0499999999999998</v>
      </c>
      <c r="B774">
        <v>3.43</v>
      </c>
      <c r="C774">
        <v>4.0199999999999996</v>
      </c>
      <c r="D774" s="43">
        <f t="shared" ref="D774:D834" si="216">IF(OR($A774="",$B774="",$C774=""),"",(1/A774)+(1/B774)+(1/C774)-1)</f>
        <v>2.8106286458626339E-2</v>
      </c>
      <c r="E774" s="44">
        <f>IF(OR($A774="",$B774="",$C774=""),"",A774*'MPTO_working_3-way'!$I773)</f>
        <v>2.1076178872401838</v>
      </c>
      <c r="F774" s="45">
        <f>IF(OR($A774="",$B774="",$C774=""),"",B774*'MPTO_working_3-way'!$I773)</f>
        <v>3.5264045625530884</v>
      </c>
      <c r="G774" s="46">
        <f>IF(OR($A774="",$B774="",$C774=""),"",C774*'MPTO_working_3-way'!$I773)</f>
        <v>4.1329872715636773</v>
      </c>
      <c r="H774" s="44">
        <f>IF(OR($A774="",$B774="",$C774=""),"",'MPTO_working_3-way'!E773)</f>
        <v>2.0901432119676628</v>
      </c>
      <c r="I774" s="45">
        <f>IF(OR($A774="",$B774="",$C774=""),"",'MPTO_working_3-way'!F773)</f>
        <v>3.543882135676534</v>
      </c>
      <c r="J774" s="46">
        <f>IF(OR($A774="",$B774="",$C774=""),"",'MPTO_working_3-way'!G773)</f>
        <v>4.1773283093670299</v>
      </c>
      <c r="K774" s="44">
        <f>IF(OR($A774="",$B774="",$C774=""),"",'OddsRatio_working_3-way'!H773)</f>
        <v>2.0972057537638058</v>
      </c>
      <c r="L774" s="45">
        <f>IF(OR($A774="",$B774="",$C774=""),"",'OddsRatio_working_3-way'!I773)</f>
        <v>3.5392476015676664</v>
      </c>
      <c r="M774" s="46">
        <f>IF(OR($A774="",$B774="",$C774=""),"",'OddsRatio_working_3-way'!J773)</f>
        <v>4.1557727393968511</v>
      </c>
      <c r="N774" s="47">
        <f t="shared" si="195"/>
        <v>47.446930776880436</v>
      </c>
      <c r="O774" s="48">
        <f t="shared" si="196"/>
        <v>28.357495070730288</v>
      </c>
      <c r="P774" s="48">
        <f t="shared" si="197"/>
        <v>24.19557415238928</v>
      </c>
      <c r="Q774" t="s">
        <v>440</v>
      </c>
      <c r="R774" t="s">
        <v>362</v>
      </c>
      <c r="S774" s="38">
        <v>44222</v>
      </c>
      <c r="T774" s="50">
        <v>100</v>
      </c>
      <c r="U774" s="50">
        <f t="shared" si="207"/>
        <v>51.219512195121943</v>
      </c>
      <c r="V774" s="50">
        <f t="shared" si="208"/>
        <v>70.845481049562679</v>
      </c>
      <c r="W774" s="50">
        <f t="shared" si="209"/>
        <v>75.124378109452735</v>
      </c>
      <c r="X774" s="50">
        <f t="shared" si="210"/>
        <v>54.030140840984586</v>
      </c>
      <c r="Y774" s="50">
        <f t="shared" si="211"/>
        <v>73.656109695425314</v>
      </c>
      <c r="Z774" s="50">
        <f t="shared" si="212"/>
        <v>77.935006755315371</v>
      </c>
      <c r="AA774" s="50">
        <f t="shared" si="213"/>
        <v>-2.8106286458626428</v>
      </c>
      <c r="AB774" s="50">
        <f t="shared" si="214"/>
        <v>-2.8106286458626357</v>
      </c>
      <c r="AC774" s="50">
        <f t="shared" si="215"/>
        <v>-2.8106286458626357</v>
      </c>
      <c r="AF774">
        <v>2.33</v>
      </c>
      <c r="AG774">
        <v>1.65</v>
      </c>
      <c r="AJ774" t="s">
        <v>306</v>
      </c>
    </row>
    <row r="775" spans="1:36" ht="15" x14ac:dyDescent="0.25">
      <c r="A775">
        <v>2.84</v>
      </c>
      <c r="B775">
        <v>3.07</v>
      </c>
      <c r="C775">
        <v>2.86</v>
      </c>
      <c r="D775" s="43">
        <f t="shared" si="216"/>
        <v>2.749592472948903E-2</v>
      </c>
      <c r="E775" s="44">
        <f>IF(OR($A775="",$B775="",$C775=""),"",A775*'MPTO_working_3-way'!$I774)</f>
        <v>2.9180884262317486</v>
      </c>
      <c r="F775" s="45">
        <f>IF(OR($A775="",$B775="",$C775=""),"",B775*'MPTO_working_3-way'!$I774)</f>
        <v>3.1544124889195313</v>
      </c>
      <c r="G775" s="46">
        <f>IF(OR($A775="",$B775="",$C775=""),"",C775*'MPTO_working_3-way'!$I774)</f>
        <v>2.9386383447263387</v>
      </c>
      <c r="H775" s="44">
        <f>IF(OR($A775="",$B775="",$C775=""),"",'MPTO_working_3-way'!E774)</f>
        <v>2.915899329907564</v>
      </c>
      <c r="I775" s="45">
        <f>IF(OR($A775="",$B775="",$C775=""),"",'MPTO_working_3-way'!F774)</f>
        <v>3.1588830604459974</v>
      </c>
      <c r="J775" s="46">
        <f>IF(OR($A775="",$B775="",$C775=""),"",'MPTO_working_3-way'!G774)</f>
        <v>2.9369865879191397</v>
      </c>
      <c r="K775" s="44">
        <f>IF(OR($A775="",$B775="",$C775=""),"",'OddsRatio_working_3-way'!H774)</f>
        <v>2.9169956685110616</v>
      </c>
      <c r="L775" s="45">
        <f>IF(OR($A775="",$B775="",$C775=""),"",'OddsRatio_working_3-way'!I774)</f>
        <v>3.156620127074945</v>
      </c>
      <c r="M775" s="46">
        <f>IF(OR($A775="",$B775="",$C775=""),"",'OddsRatio_working_3-way'!J774)</f>
        <v>2.937832577951399</v>
      </c>
      <c r="N775" s="47">
        <f t="shared" si="195"/>
        <v>34.269009499871203</v>
      </c>
      <c r="O775" s="48">
        <f t="shared" si="196"/>
        <v>31.70162442333362</v>
      </c>
      <c r="P775" s="48">
        <f t="shared" si="197"/>
        <v>34.029366076795178</v>
      </c>
      <c r="Q775" t="s">
        <v>365</v>
      </c>
      <c r="R775" t="s">
        <v>364</v>
      </c>
      <c r="S775" s="38">
        <v>44222</v>
      </c>
      <c r="T775" s="50">
        <v>100</v>
      </c>
      <c r="U775" s="50">
        <f t="shared" si="207"/>
        <v>64.788732394366207</v>
      </c>
      <c r="V775" s="50">
        <f t="shared" si="208"/>
        <v>67.426710097719877</v>
      </c>
      <c r="W775" s="50">
        <f t="shared" si="209"/>
        <v>65.03496503496504</v>
      </c>
      <c r="X775" s="50">
        <f t="shared" si="210"/>
        <v>67.538324867315097</v>
      </c>
      <c r="Y775" s="50">
        <f t="shared" si="211"/>
        <v>70.176302570668781</v>
      </c>
      <c r="Z775" s="50">
        <f t="shared" si="212"/>
        <v>67.784557507913945</v>
      </c>
      <c r="AA775" s="50">
        <f t="shared" si="213"/>
        <v>-2.7495924729488905</v>
      </c>
      <c r="AB775" s="50">
        <f t="shared" si="214"/>
        <v>-2.7495924729489047</v>
      </c>
      <c r="AC775" s="50">
        <f t="shared" si="215"/>
        <v>-2.7495924729489047</v>
      </c>
      <c r="AF775">
        <v>2.4700000000000002</v>
      </c>
      <c r="AG775">
        <v>1.59</v>
      </c>
      <c r="AJ775" t="s">
        <v>306</v>
      </c>
    </row>
    <row r="776" spans="1:36" ht="15" x14ac:dyDescent="0.25">
      <c r="A776">
        <v>3.53</v>
      </c>
      <c r="B776">
        <v>3.28</v>
      </c>
      <c r="C776">
        <v>2.2799999999999998</v>
      </c>
      <c r="D776" s="43">
        <f t="shared" si="216"/>
        <v>2.6760658988727926E-2</v>
      </c>
      <c r="E776" s="44">
        <f>IF(OR($A776="",$B776="",$C776=""),"",A776*'MPTO_working_3-way'!$I775)</f>
        <v>3.6244651262302092</v>
      </c>
      <c r="F776" s="45">
        <f>IF(OR($A776="",$B776="",$C776=""),"",B776*'MPTO_working_3-way'!$I775)</f>
        <v>3.3677749614830272</v>
      </c>
      <c r="G776" s="46">
        <f>IF(OR($A776="",$B776="",$C776=""),"",C776*'MPTO_working_3-way'!$I775)</f>
        <v>2.3410143024942993</v>
      </c>
      <c r="H776" s="44">
        <f>IF(OR($A776="",$B776="",$C776=""),"",'MPTO_working_3-way'!E775)</f>
        <v>3.6447678173141278</v>
      </c>
      <c r="I776" s="45">
        <f>IF(OR($A776="",$B776="",$C776=""),"",'MPTO_working_3-way'!F775)</f>
        <v>3.3788597618166696</v>
      </c>
      <c r="J776" s="46">
        <f>IF(OR($A776="",$B776="",$C776=""),"",'MPTO_working_3-way'!G775)</f>
        <v>2.3273335442921912</v>
      </c>
      <c r="K776" s="44">
        <f>IF(OR($A776="",$B776="",$C776=""),"",'OddsRatio_working_3-way'!H775)</f>
        <v>3.63517186824807</v>
      </c>
      <c r="L776" s="45">
        <f>IF(OR($A776="",$B776="",$C776=""),"",'OddsRatio_working_3-way'!I775)</f>
        <v>3.3747793911484592</v>
      </c>
      <c r="M776" s="46">
        <f>IF(OR($A776="",$B776="",$C776=""),"",'OddsRatio_working_3-way'!J775)</f>
        <v>2.3332094827500121</v>
      </c>
      <c r="N776" s="47">
        <f t="shared" si="195"/>
        <v>27.590277880259141</v>
      </c>
      <c r="O776" s="48">
        <f t="shared" si="196"/>
        <v>29.693195401620358</v>
      </c>
      <c r="P776" s="48">
        <f t="shared" si="197"/>
        <v>42.716526718120519</v>
      </c>
      <c r="Q776" t="s">
        <v>366</v>
      </c>
      <c r="R776" t="s">
        <v>242</v>
      </c>
      <c r="S776" s="38">
        <v>44222</v>
      </c>
      <c r="T776" s="50">
        <v>100</v>
      </c>
      <c r="U776" s="50">
        <f t="shared" si="207"/>
        <v>71.671388101982998</v>
      </c>
      <c r="V776" s="50">
        <f t="shared" si="208"/>
        <v>69.512195121951223</v>
      </c>
      <c r="W776" s="50">
        <f t="shared" si="209"/>
        <v>56.140350877192972</v>
      </c>
      <c r="X776" s="50">
        <f t="shared" si="210"/>
        <v>74.347454000855805</v>
      </c>
      <c r="Y776" s="50">
        <f t="shared" si="211"/>
        <v>72.188261020824015</v>
      </c>
      <c r="Z776" s="50">
        <f t="shared" si="212"/>
        <v>58.816416776065772</v>
      </c>
      <c r="AA776" s="50">
        <f t="shared" si="213"/>
        <v>-2.6760658988728068</v>
      </c>
      <c r="AB776" s="50">
        <f t="shared" si="214"/>
        <v>-2.6760658988727926</v>
      </c>
      <c r="AC776" s="50">
        <f t="shared" si="215"/>
        <v>-2.6760658988727997</v>
      </c>
      <c r="AF776">
        <v>2.4</v>
      </c>
      <c r="AG776">
        <v>1.62</v>
      </c>
      <c r="AJ776" t="s">
        <v>306</v>
      </c>
    </row>
    <row r="777" spans="1:36" ht="15" x14ac:dyDescent="0.25">
      <c r="A777">
        <v>2.17</v>
      </c>
      <c r="B777">
        <v>3.32</v>
      </c>
      <c r="C777">
        <v>3.76</v>
      </c>
      <c r="D777" s="43">
        <f t="shared" si="216"/>
        <v>2.7991759173176645E-2</v>
      </c>
      <c r="E777" s="44">
        <f>IF(OR($A777="",$B777="",$C777=""),"",A777*'MPTO_working_3-way'!$I776)</f>
        <v>2.2307421174057933</v>
      </c>
      <c r="F777" s="45">
        <f>IF(OR($A777="",$B777="",$C777=""),"",B777*'MPTO_working_3-way'!$I776)</f>
        <v>3.4129326404549465</v>
      </c>
      <c r="G777" s="46">
        <f>IF(OR($A777="",$B777="",$C777=""),"",C777*'MPTO_working_3-way'!$I776)</f>
        <v>3.8652490144911438</v>
      </c>
      <c r="H777" s="44">
        <f>IF(OR($A777="",$B777="",$C777=""),"",'MPTO_working_3-way'!E776)</f>
        <v>2.214844787370013</v>
      </c>
      <c r="I777" s="45">
        <f>IF(OR($A777="",$B777="",$C777=""),"",'MPTO_working_3-way'!F776)</f>
        <v>3.4261332016602144</v>
      </c>
      <c r="J777" s="46">
        <f>IF(OR($A777="",$B777="",$C777=""),"",'MPTO_working_3-way'!G776)</f>
        <v>3.8967082337885914</v>
      </c>
      <c r="K777" s="44">
        <f>IF(OR($A777="",$B777="",$C777=""),"",'OddsRatio_working_3-way'!H776)</f>
        <v>2.2214925398518477</v>
      </c>
      <c r="L777" s="45">
        <f>IF(OR($A777="",$B777="",$C777=""),"",'OddsRatio_working_3-way'!I776)</f>
        <v>3.422104865347253</v>
      </c>
      <c r="M777" s="46">
        <f>IF(OR($A777="",$B777="",$C777=""),"",'OddsRatio_working_3-way'!J776)</f>
        <v>3.8814695811889748</v>
      </c>
      <c r="N777" s="47">
        <f t="shared" si="195"/>
        <v>44.828131059942258</v>
      </c>
      <c r="O777" s="48">
        <f t="shared" si="196"/>
        <v>29.300314578335751</v>
      </c>
      <c r="P777" s="48">
        <f t="shared" si="197"/>
        <v>25.871554361721998</v>
      </c>
      <c r="Q777" t="s">
        <v>470</v>
      </c>
      <c r="R777" t="s">
        <v>465</v>
      </c>
      <c r="S777" s="38">
        <v>44222</v>
      </c>
      <c r="T777" s="50">
        <v>100</v>
      </c>
      <c r="U777" s="50">
        <f t="shared" si="207"/>
        <v>53.917050691244242</v>
      </c>
      <c r="V777" s="50">
        <f t="shared" si="208"/>
        <v>69.879518072289159</v>
      </c>
      <c r="W777" s="50">
        <f t="shared" si="209"/>
        <v>73.40425531914893</v>
      </c>
      <c r="X777" s="50">
        <f t="shared" si="210"/>
        <v>56.716226608561904</v>
      </c>
      <c r="Y777" s="50">
        <f t="shared" si="211"/>
        <v>72.678693989606828</v>
      </c>
      <c r="Z777" s="50">
        <f t="shared" si="212"/>
        <v>76.203431236466599</v>
      </c>
      <c r="AA777" s="50">
        <f t="shared" si="213"/>
        <v>-2.7991759173176618</v>
      </c>
      <c r="AB777" s="50">
        <f t="shared" si="214"/>
        <v>-2.7991759173176689</v>
      </c>
      <c r="AC777" s="50">
        <f t="shared" si="215"/>
        <v>-2.7991759173176689</v>
      </c>
      <c r="AF777">
        <v>2.4300000000000002</v>
      </c>
      <c r="AG777">
        <v>1.61</v>
      </c>
      <c r="AJ777" t="s">
        <v>306</v>
      </c>
    </row>
    <row r="778" spans="1:36" ht="15" x14ac:dyDescent="0.25">
      <c r="A778">
        <v>2.4900000000000002</v>
      </c>
      <c r="B778">
        <v>3.35</v>
      </c>
      <c r="C778">
        <v>3.05</v>
      </c>
      <c r="D778" s="43">
        <f t="shared" si="216"/>
        <v>2.7982740848394805E-2</v>
      </c>
      <c r="E778" s="44">
        <f>IF(OR($A778="",$B778="",$C778=""),"",A778*'MPTO_working_3-way'!$I777)</f>
        <v>2.5596770247125034</v>
      </c>
      <c r="F778" s="45">
        <f>IF(OR($A778="",$B778="",$C778=""),"",B778*'MPTO_working_3-way'!$I777)</f>
        <v>3.4437421818421226</v>
      </c>
      <c r="G778" s="46">
        <f>IF(OR($A778="",$B778="",$C778=""),"",C778*'MPTO_working_3-way'!$I777)</f>
        <v>3.135347359587604</v>
      </c>
      <c r="H778" s="44">
        <f>IF(OR($A778="",$B778="",$C778=""),"",'MPTO_working_3-way'!E777)</f>
        <v>2.5492070543067396</v>
      </c>
      <c r="I778" s="45">
        <f>IF(OR($A778="",$B778="",$C778=""),"",'MPTO_working_3-way'!F777)</f>
        <v>3.4580552135495544</v>
      </c>
      <c r="J778" s="46">
        <f>IF(OR($A778="",$B778="",$C778=""),"",'MPTO_working_3-way'!G777)</f>
        <v>3.1393106242345779</v>
      </c>
      <c r="K778" s="44">
        <f>IF(OR($A778="",$B778="",$C778=""),"",'OddsRatio_working_3-way'!H777)</f>
        <v>2.5539710747209567</v>
      </c>
      <c r="L778" s="45">
        <f>IF(OR($A778="",$B778="",$C778=""),"",'OddsRatio_working_3-way'!I777)</f>
        <v>3.4508939769088909</v>
      </c>
      <c r="M778" s="46">
        <f>IF(OR($A778="",$B778="",$C778=""),"",'OddsRatio_working_3-way'!J777)</f>
        <v>3.1380138947503089</v>
      </c>
      <c r="N778" s="47">
        <f t="shared" si="195"/>
        <v>39.067428833616916</v>
      </c>
      <c r="O778" s="48">
        <f t="shared" si="196"/>
        <v>29.038178446479439</v>
      </c>
      <c r="P778" s="48">
        <f t="shared" si="197"/>
        <v>31.894392719903646</v>
      </c>
      <c r="Q778" t="s">
        <v>471</v>
      </c>
      <c r="R778" t="s">
        <v>363</v>
      </c>
      <c r="S778" s="38">
        <v>44222</v>
      </c>
      <c r="T778" s="50">
        <v>100</v>
      </c>
      <c r="U778" s="50">
        <f t="shared" si="207"/>
        <v>59.839357429718881</v>
      </c>
      <c r="V778" s="50">
        <f t="shared" si="208"/>
        <v>70.149253731343279</v>
      </c>
      <c r="W778" s="50">
        <f t="shared" si="209"/>
        <v>67.21311475409837</v>
      </c>
      <c r="X778" s="50">
        <f t="shared" si="210"/>
        <v>62.637631514558358</v>
      </c>
      <c r="Y778" s="50">
        <f t="shared" si="211"/>
        <v>72.94752781618277</v>
      </c>
      <c r="Z778" s="50">
        <f t="shared" si="212"/>
        <v>70.011388838937833</v>
      </c>
      <c r="AA778" s="50">
        <f t="shared" si="213"/>
        <v>-2.7982740848394769</v>
      </c>
      <c r="AB778" s="50">
        <f t="shared" si="214"/>
        <v>-2.7982740848394911</v>
      </c>
      <c r="AC778" s="50">
        <f t="shared" si="215"/>
        <v>-2.7982740848394627</v>
      </c>
      <c r="AF778">
        <v>2.29</v>
      </c>
      <c r="AG778">
        <v>1.68</v>
      </c>
      <c r="AJ778" t="s">
        <v>306</v>
      </c>
    </row>
    <row r="779" spans="1:36" ht="15" x14ac:dyDescent="0.25">
      <c r="A779">
        <v>4.59</v>
      </c>
      <c r="B779">
        <v>3.7</v>
      </c>
      <c r="C779">
        <v>1.77</v>
      </c>
      <c r="D779" s="43">
        <f t="shared" si="216"/>
        <v>5.3106945429976182E-2</v>
      </c>
      <c r="E779" s="44">
        <f>IF(OR($A779="",$B779="",$C779=""),"",A779*'MPTO_working_3-way'!$I778)</f>
        <v>4.8337608795235907</v>
      </c>
      <c r="F779" s="45">
        <f>IF(OR($A779="",$B779="",$C779=""),"",B779*'MPTO_working_3-way'!$I778)</f>
        <v>3.896495698090912</v>
      </c>
      <c r="G779" s="46">
        <f>IF(OR($A779="",$B779="",$C779=""),"",C779*'MPTO_working_3-way'!$I778)</f>
        <v>1.8639992934110579</v>
      </c>
      <c r="H779" s="44">
        <f>IF(OR($A779="",$B779="",$C779=""),"",'MPTO_working_3-way'!E778)</f>
        <v>4.9959380874108952</v>
      </c>
      <c r="I779" s="45">
        <f>IF(OR($A779="",$B779="",$C779=""),"",'MPTO_working_3-way'!F778)</f>
        <v>3.9593304681006876</v>
      </c>
      <c r="J779" s="46">
        <f>IF(OR($A779="",$B779="",$C779=""),"",'MPTO_working_3-way'!G778)</f>
        <v>1.8272535130360887</v>
      </c>
      <c r="K779" s="44">
        <f>IF(OR($A779="",$B779="",$C779=""),"",'OddsRatio_working_3-way'!H778)</f>
        <v>4.9185654969688244</v>
      </c>
      <c r="L779" s="45">
        <f>IF(OR($A779="",$B779="",$C779=""),"",'OddsRatio_working_3-way'!I778)</f>
        <v>3.9471105408957743</v>
      </c>
      <c r="M779" s="46">
        <f>IF(OR($A779="",$B779="",$C779=""),"",'OddsRatio_working_3-way'!J778)</f>
        <v>1.8404722653665726</v>
      </c>
      <c r="N779" s="47">
        <f t="shared" si="195"/>
        <v>20.687825172240601</v>
      </c>
      <c r="O779" s="48">
        <f t="shared" si="196"/>
        <v>25.664085821779555</v>
      </c>
      <c r="P779" s="48">
        <f t="shared" si="197"/>
        <v>53.648089005979863</v>
      </c>
      <c r="Q779" t="s">
        <v>508</v>
      </c>
      <c r="R779" t="s">
        <v>506</v>
      </c>
      <c r="S779" s="38">
        <v>44222</v>
      </c>
      <c r="T779" s="50">
        <v>100</v>
      </c>
      <c r="U779" s="50">
        <f t="shared" si="207"/>
        <v>78.213507625272342</v>
      </c>
      <c r="V779" s="50">
        <f t="shared" si="208"/>
        <v>72.972972972972968</v>
      </c>
      <c r="W779" s="50">
        <f t="shared" si="209"/>
        <v>43.502824858757066</v>
      </c>
      <c r="X779" s="50">
        <f t="shared" si="210"/>
        <v>83.524202168269966</v>
      </c>
      <c r="Y779" s="50">
        <f t="shared" si="211"/>
        <v>78.283667515970606</v>
      </c>
      <c r="Z779" s="50">
        <f t="shared" si="212"/>
        <v>48.813519401754689</v>
      </c>
      <c r="AA779" s="50">
        <f t="shared" si="213"/>
        <v>-5.3106945429976236</v>
      </c>
      <c r="AB779" s="50">
        <f t="shared" si="214"/>
        <v>-5.3106945429976378</v>
      </c>
      <c r="AC779" s="50">
        <f t="shared" si="215"/>
        <v>-5.3106945429976236</v>
      </c>
      <c r="AF779">
        <v>1.69</v>
      </c>
      <c r="AG779">
        <v>2.17</v>
      </c>
      <c r="AJ779" t="s">
        <v>307</v>
      </c>
    </row>
    <row r="780" spans="1:36" ht="15" x14ac:dyDescent="0.25">
      <c r="A780">
        <v>2.21</v>
      </c>
      <c r="B780">
        <v>3.32</v>
      </c>
      <c r="C780">
        <v>3.37</v>
      </c>
      <c r="D780" s="43">
        <f t="shared" si="216"/>
        <v>5.0429412104424198E-2</v>
      </c>
      <c r="E780" s="44">
        <f>IF(OR($A780="",$B780="",$C780=""),"",A780*'MPTO_working_3-way'!$I779)</f>
        <v>2.3214490007507775</v>
      </c>
      <c r="F780" s="45">
        <f>IF(OR($A780="",$B780="",$C780=""),"",B780*'MPTO_working_3-way'!$I779)</f>
        <v>3.4874256481866883</v>
      </c>
      <c r="G780" s="46">
        <f>IF(OR($A780="",$B780="",$C780=""),"",C780*'MPTO_working_3-way'!$I779)</f>
        <v>3.5399471187919098</v>
      </c>
      <c r="H780" s="44">
        <f>IF(OR($A780="",$B780="",$C780=""),"",'MPTO_working_3-way'!E779)</f>
        <v>2.2952684587266199</v>
      </c>
      <c r="I780" s="45">
        <f>IF(OR($A780="",$B780="",$C780=""),"",'MPTO_working_3-way'!F779)</f>
        <v>3.5162360322947808</v>
      </c>
      <c r="J780" s="46">
        <f>IF(OR($A780="",$B780="",$C780=""),"",'MPTO_working_3-way'!G779)</f>
        <v>3.5723714094290182</v>
      </c>
      <c r="K780" s="44">
        <f>IF(OR($A780="",$B780="",$C780=""),"",'OddsRatio_working_3-way'!H779)</f>
        <v>2.3061768941226917</v>
      </c>
      <c r="L780" s="45">
        <f>IF(OR($A780="",$B780="",$C780=""),"",'OddsRatio_working_3-way'!I779)</f>
        <v>3.5044052845988793</v>
      </c>
      <c r="M780" s="46">
        <f>IF(OR($A780="",$B780="",$C780=""),"",'OddsRatio_working_3-way'!J779)</f>
        <v>3.558379536422132</v>
      </c>
      <c r="N780" s="47">
        <f t="shared" si="195"/>
        <v>43.076543989404506</v>
      </c>
      <c r="O780" s="48">
        <f t="shared" si="196"/>
        <v>28.674446450778301</v>
      </c>
      <c r="P780" s="48">
        <f t="shared" si="197"/>
        <v>28.249009559817196</v>
      </c>
      <c r="Q780" t="s">
        <v>515</v>
      </c>
      <c r="R780" t="s">
        <v>372</v>
      </c>
      <c r="S780" s="38">
        <v>44222</v>
      </c>
      <c r="T780" s="50">
        <v>100</v>
      </c>
      <c r="U780" s="50">
        <f t="shared" si="207"/>
        <v>54.751131221719454</v>
      </c>
      <c r="V780" s="50">
        <f t="shared" si="208"/>
        <v>69.879518072289159</v>
      </c>
      <c r="W780" s="50">
        <f t="shared" si="209"/>
        <v>70.326409495548958</v>
      </c>
      <c r="X780" s="50">
        <f t="shared" si="210"/>
        <v>59.794072432161883</v>
      </c>
      <c r="Y780" s="50">
        <f t="shared" si="211"/>
        <v>74.92245928273158</v>
      </c>
      <c r="Z780" s="50">
        <f t="shared" si="212"/>
        <v>75.369350705991394</v>
      </c>
      <c r="AA780" s="50">
        <f t="shared" si="213"/>
        <v>-5.0429412104424287</v>
      </c>
      <c r="AB780" s="50">
        <f t="shared" si="214"/>
        <v>-5.0429412104424216</v>
      </c>
      <c r="AC780" s="50">
        <f t="shared" si="215"/>
        <v>-5.0429412104424358</v>
      </c>
      <c r="AF780">
        <v>1.83</v>
      </c>
      <c r="AG780">
        <v>2.0099999999999998</v>
      </c>
      <c r="AJ780" t="s">
        <v>307</v>
      </c>
    </row>
    <row r="781" spans="1:36" ht="15" x14ac:dyDescent="0.25">
      <c r="A781">
        <v>2.82</v>
      </c>
      <c r="B781">
        <v>3.28</v>
      </c>
      <c r="C781">
        <v>2.6</v>
      </c>
      <c r="D781" s="43">
        <f t="shared" si="216"/>
        <v>4.4103362473886687E-2</v>
      </c>
      <c r="E781" s="44">
        <f>IF(OR($A781="",$B781="",$C781=""),"",A781*'MPTO_working_3-way'!$I780)</f>
        <v>2.9443714821763605</v>
      </c>
      <c r="F781" s="45">
        <f>IF(OR($A781="",$B781="",$C781=""),"",B781*'MPTO_working_3-way'!$I780)</f>
        <v>3.4246590289143479</v>
      </c>
      <c r="G781" s="46">
        <f>IF(OR($A781="",$B781="",$C781=""),"",C781*'MPTO_working_3-way'!$I780)</f>
        <v>2.7146687424321057</v>
      </c>
      <c r="H781" s="44">
        <f>IF(OR($A781="",$B781="",$C781=""),"",'MPTO_working_3-way'!E780)</f>
        <v>2.9419655381644279</v>
      </c>
      <c r="I781" s="45">
        <f>IF(OR($A781="",$B781="",$C781=""),"",'MPTO_working_3-way'!F780)</f>
        <v>3.4461733641074241</v>
      </c>
      <c r="J781" s="46">
        <f>IF(OR($A781="",$B781="",$C781=""),"",'MPTO_working_3-way'!G780)</f>
        <v>2.7033291167319149</v>
      </c>
      <c r="K781" s="44">
        <f>IF(OR($A781="",$B781="",$C781=""),"",'OddsRatio_working_3-way'!H780)</f>
        <v>2.9437195471306774</v>
      </c>
      <c r="L781" s="45">
        <f>IF(OR($A781="",$B781="",$C781=""),"",'OddsRatio_working_3-way'!I780)</f>
        <v>3.43498932277909</v>
      </c>
      <c r="M781" s="46">
        <f>IF(OR($A781="",$B781="",$C781=""),"",'OddsRatio_working_3-way'!J780)</f>
        <v>2.7087644370379582</v>
      </c>
      <c r="N781" s="47">
        <f t="shared" si="195"/>
        <v>33.963105744416481</v>
      </c>
      <c r="O781" s="48">
        <f t="shared" si="196"/>
        <v>29.199987255870262</v>
      </c>
      <c r="P781" s="48">
        <f t="shared" si="197"/>
        <v>36.83690699971325</v>
      </c>
      <c r="Q781" t="s">
        <v>475</v>
      </c>
      <c r="R781" t="s">
        <v>302</v>
      </c>
      <c r="S781" s="38">
        <v>44222</v>
      </c>
      <c r="T781" s="50">
        <v>100</v>
      </c>
      <c r="U781" s="50">
        <f t="shared" si="207"/>
        <v>64.539007092198588</v>
      </c>
      <c r="V781" s="50">
        <f t="shared" si="208"/>
        <v>69.512195121951223</v>
      </c>
      <c r="W781" s="50">
        <f t="shared" si="209"/>
        <v>61.538461538461533</v>
      </c>
      <c r="X781" s="50">
        <f t="shared" si="210"/>
        <v>68.949343339587244</v>
      </c>
      <c r="Y781" s="50">
        <f t="shared" si="211"/>
        <v>73.922531369339879</v>
      </c>
      <c r="Z781" s="50">
        <f t="shared" si="212"/>
        <v>65.948797785850203</v>
      </c>
      <c r="AA781" s="50">
        <f t="shared" si="213"/>
        <v>-4.4103362473886563</v>
      </c>
      <c r="AB781" s="50">
        <f t="shared" si="214"/>
        <v>-4.4103362473886563</v>
      </c>
      <c r="AC781" s="50">
        <f t="shared" si="215"/>
        <v>-4.4103362473886705</v>
      </c>
      <c r="AF781">
        <v>2.19</v>
      </c>
      <c r="AG781">
        <v>1.69</v>
      </c>
      <c r="AJ781" t="s">
        <v>307</v>
      </c>
    </row>
    <row r="782" spans="1:36" ht="15" x14ac:dyDescent="0.25">
      <c r="A782">
        <v>1.47</v>
      </c>
      <c r="B782">
        <v>4.63</v>
      </c>
      <c r="C782">
        <v>6.3</v>
      </c>
      <c r="D782" s="43">
        <f t="shared" si="216"/>
        <v>5.4984988955985692E-2</v>
      </c>
      <c r="E782" s="44">
        <f>IF(OR($A782="",$B782="",$C782=""),"",A782*'MPTO_working_3-way'!$I781)</f>
        <v>1.550827933765299</v>
      </c>
      <c r="F782" s="45">
        <f>IF(OR($A782="",$B782="",$C782=""),"",B782*'MPTO_working_3-way'!$I781)</f>
        <v>4.8845804988662138</v>
      </c>
      <c r="G782" s="46">
        <f>IF(OR($A782="",$B782="",$C782=""),"",C782*'MPTO_working_3-way'!$I781)</f>
        <v>6.6464054304227096</v>
      </c>
      <c r="H782" s="44">
        <f>IF(OR($A782="",$B782="",$C782=""),"",'MPTO_working_3-way'!E781)</f>
        <v>1.5107023155672512</v>
      </c>
      <c r="I782" s="45">
        <f>IF(OR($A782="",$B782="",$C782=""),"",'MPTO_working_3-way'!F781)</f>
        <v>5.0593361030122344</v>
      </c>
      <c r="J782" s="46">
        <f>IF(OR($A782="",$B782="",$C782=""),"",'MPTO_working_3-way'!G781)</f>
        <v>7.1224143343836861</v>
      </c>
      <c r="K782" s="44">
        <f>IF(OR($A782="",$B782="",$C782=""),"",'OddsRatio_working_3-way'!H781)</f>
        <v>1.5230146021778437</v>
      </c>
      <c r="L782" s="45">
        <f>IF(OR($A782="",$B782="",$C782=""),"",'OddsRatio_working_3-way'!I781)</f>
        <v>5.039453204054408</v>
      </c>
      <c r="M782" s="46">
        <f>IF(OR($A782="",$B782="",$C782=""),"",'OddsRatio_working_3-way'!J781)</f>
        <v>6.8978242373246195</v>
      </c>
      <c r="N782" s="47">
        <f t="shared" si="195"/>
        <v>64.481686086996888</v>
      </c>
      <c r="O782" s="48">
        <f t="shared" si="196"/>
        <v>20.472587159370502</v>
      </c>
      <c r="P782" s="48">
        <f t="shared" si="197"/>
        <v>15.045726753632607</v>
      </c>
      <c r="Q782" t="s">
        <v>517</v>
      </c>
      <c r="R782" t="s">
        <v>518</v>
      </c>
      <c r="S782" s="38">
        <v>44222</v>
      </c>
      <c r="T782" s="50">
        <v>100</v>
      </c>
      <c r="U782" s="50">
        <f t="shared" si="207"/>
        <v>31.972789115646258</v>
      </c>
      <c r="V782" s="50">
        <f t="shared" si="208"/>
        <v>78.40172786177105</v>
      </c>
      <c r="W782" s="50">
        <f t="shared" si="209"/>
        <v>84.126984126984127</v>
      </c>
      <c r="X782" s="50">
        <f t="shared" si="210"/>
        <v>37.471288011244816</v>
      </c>
      <c r="Y782" s="50">
        <f t="shared" si="211"/>
        <v>83.900226757369609</v>
      </c>
      <c r="Z782" s="50">
        <f t="shared" si="212"/>
        <v>89.625483022582685</v>
      </c>
      <c r="AA782" s="50">
        <f t="shared" si="213"/>
        <v>-5.4984988955985585</v>
      </c>
      <c r="AB782" s="50">
        <f t="shared" si="214"/>
        <v>-5.4984988955985585</v>
      </c>
      <c r="AC782" s="50">
        <f t="shared" si="215"/>
        <v>-5.4984988955985585</v>
      </c>
      <c r="AF782">
        <v>1.6</v>
      </c>
      <c r="AG782">
        <v>2.34</v>
      </c>
      <c r="AJ782" t="s">
        <v>307</v>
      </c>
    </row>
    <row r="783" spans="1:36" ht="15" x14ac:dyDescent="0.25">
      <c r="A783">
        <v>1.74</v>
      </c>
      <c r="B783">
        <v>4.04</v>
      </c>
      <c r="C783">
        <v>4.3</v>
      </c>
      <c r="D783" s="43">
        <f t="shared" si="216"/>
        <v>5.4795535688292096E-2</v>
      </c>
      <c r="E783" s="44">
        <f>IF(OR($A783="",$B783="",$C783=""),"",A783*'MPTO_working_3-way'!$I782)</f>
        <v>1.8353442320976283</v>
      </c>
      <c r="F783" s="45">
        <f>IF(OR($A783="",$B783="",$C783=""),"",B783*'MPTO_working_3-way'!$I782)</f>
        <v>4.2613739641807005</v>
      </c>
      <c r="G783" s="46">
        <f>IF(OR($A783="",$B783="",$C783=""),"",C783*'MPTO_working_3-way'!$I782)</f>
        <v>4.5356208034596559</v>
      </c>
      <c r="H783" s="44">
        <f>IF(OR($A783="",$B783="",$C783=""),"",'MPTO_working_3-way'!E782)</f>
        <v>1.797114844961363</v>
      </c>
      <c r="I783" s="45">
        <f>IF(OR($A783="",$B783="",$C783=""),"",'MPTO_working_3-way'!F782)</f>
        <v>4.3618680037403168</v>
      </c>
      <c r="J783" s="46">
        <f>IF(OR($A783="",$B783="",$C783=""),"",'MPTO_working_3-way'!G782)</f>
        <v>4.6665088552773488</v>
      </c>
      <c r="K783" s="44">
        <f>IF(OR($A783="",$B783="",$C783=""),"",'OddsRatio_working_3-way'!H782)</f>
        <v>1.8105190205375248</v>
      </c>
      <c r="L783" s="45">
        <f>IF(OR($A783="",$B783="",$C783=""),"",'OddsRatio_working_3-way'!I782)</f>
        <v>4.3296997600460472</v>
      </c>
      <c r="M783" s="46">
        <f>IF(OR($A783="",$B783="",$C783=""),"",'OddsRatio_working_3-way'!J782)</f>
        <v>4.6144767132078801</v>
      </c>
      <c r="N783" s="47">
        <f t="shared" si="195"/>
        <v>54.485691703571746</v>
      </c>
      <c r="O783" s="48">
        <f t="shared" si="196"/>
        <v>23.466609793122483</v>
      </c>
      <c r="P783" s="48">
        <f t="shared" si="197"/>
        <v>22.047698503305778</v>
      </c>
      <c r="Q783" t="s">
        <v>373</v>
      </c>
      <c r="R783" t="s">
        <v>370</v>
      </c>
      <c r="S783" s="38">
        <v>44222</v>
      </c>
      <c r="T783" s="50">
        <v>100</v>
      </c>
      <c r="U783" s="50">
        <f t="shared" si="207"/>
        <v>42.528735632183903</v>
      </c>
      <c r="V783" s="50">
        <f t="shared" si="208"/>
        <v>75.247524752475243</v>
      </c>
      <c r="W783" s="50">
        <f t="shared" si="209"/>
        <v>76.744186046511629</v>
      </c>
      <c r="X783" s="50">
        <f t="shared" si="210"/>
        <v>48.00828920101312</v>
      </c>
      <c r="Y783" s="50">
        <f t="shared" si="211"/>
        <v>80.727078321304461</v>
      </c>
      <c r="Z783" s="50">
        <f t="shared" si="212"/>
        <v>82.223739615340847</v>
      </c>
      <c r="AA783" s="50">
        <f t="shared" si="213"/>
        <v>-5.4795535688292176</v>
      </c>
      <c r="AB783" s="50">
        <f t="shared" si="214"/>
        <v>-5.4795535688292176</v>
      </c>
      <c r="AC783" s="50">
        <f t="shared" si="215"/>
        <v>-5.4795535688292176</v>
      </c>
      <c r="AF783">
        <v>1.63</v>
      </c>
      <c r="AG783">
        <v>2.27</v>
      </c>
      <c r="AJ783" t="s">
        <v>307</v>
      </c>
    </row>
    <row r="784" spans="1:36" ht="15" x14ac:dyDescent="0.25">
      <c r="A784">
        <v>2.4500000000000002</v>
      </c>
      <c r="B784">
        <v>3.3</v>
      </c>
      <c r="C784">
        <v>2.95</v>
      </c>
      <c r="D784" s="43">
        <f t="shared" si="216"/>
        <v>5.0176619183883053E-2</v>
      </c>
      <c r="E784" s="44">
        <f>IF(OR($A784="",$B784="",$C784=""),"",A784*'MPTO_working_3-way'!$I783)</f>
        <v>2.5729327170005138</v>
      </c>
      <c r="F784" s="45">
        <f>IF(OR($A784="",$B784="",$C784=""),"",B784*'MPTO_working_3-way'!$I783)</f>
        <v>3.4655828433068141</v>
      </c>
      <c r="G784" s="46">
        <f>IF(OR($A784="",$B784="",$C784=""),"",C784*'MPTO_working_3-way'!$I783)</f>
        <v>3.098021026592455</v>
      </c>
      <c r="H784" s="44">
        <f>IF(OR($A784="",$B784="",$C784=""),"",'MPTO_working_3-way'!E783)</f>
        <v>2.5546847803772104</v>
      </c>
      <c r="I784" s="45">
        <f>IF(OR($A784="",$B784="",$C784=""),"",'MPTO_working_3-way'!F783)</f>
        <v>3.4927815676750908</v>
      </c>
      <c r="J784" s="46">
        <f>IF(OR($A784="",$B784="",$C784=""),"",'MPTO_working_3-way'!G783)</f>
        <v>3.103108431906151</v>
      </c>
      <c r="K784" s="44">
        <f>IF(OR($A784="",$B784="",$C784=""),"",'OddsRatio_working_3-way'!H783)</f>
        <v>2.5629125299224671</v>
      </c>
      <c r="L784" s="45">
        <f>IF(OR($A784="",$B784="",$C784=""),"",'OddsRatio_working_3-way'!I783)</f>
        <v>3.4791026336701192</v>
      </c>
      <c r="M784" s="46">
        <f>IF(OR($A784="",$B784="",$C784=""),"",'OddsRatio_working_3-way'!J783)</f>
        <v>3.1018478850681448</v>
      </c>
      <c r="N784" s="47">
        <f t="shared" si="195"/>
        <v>38.866154306817045</v>
      </c>
      <c r="O784" s="48">
        <f t="shared" si="196"/>
        <v>28.855175167182356</v>
      </c>
      <c r="P784" s="48">
        <f t="shared" si="197"/>
        <v>32.278670526000603</v>
      </c>
      <c r="Q784" t="s">
        <v>516</v>
      </c>
      <c r="R784" t="s">
        <v>369</v>
      </c>
      <c r="S784" s="38">
        <v>44222</v>
      </c>
      <c r="T784" s="50">
        <v>100</v>
      </c>
      <c r="U784" s="50">
        <f t="shared" si="207"/>
        <v>59.183673469387763</v>
      </c>
      <c r="V784" s="50">
        <f t="shared" si="208"/>
        <v>69.696969696969703</v>
      </c>
      <c r="W784" s="50">
        <f t="shared" si="209"/>
        <v>66.101694915254228</v>
      </c>
      <c r="X784" s="50">
        <f t="shared" si="210"/>
        <v>64.201335387776055</v>
      </c>
      <c r="Y784" s="50">
        <f t="shared" si="211"/>
        <v>74.714631615358002</v>
      </c>
      <c r="Z784" s="50">
        <f t="shared" si="212"/>
        <v>71.119356833642541</v>
      </c>
      <c r="AA784" s="50">
        <f t="shared" si="213"/>
        <v>-5.017661918388292</v>
      </c>
      <c r="AB784" s="50">
        <f t="shared" si="214"/>
        <v>-5.0176619183882991</v>
      </c>
      <c r="AC784" s="50">
        <f t="shared" si="215"/>
        <v>-5.0176619183883133</v>
      </c>
      <c r="AF784">
        <v>1.99</v>
      </c>
      <c r="AG784">
        <v>1.83</v>
      </c>
      <c r="AJ784" t="s">
        <v>307</v>
      </c>
    </row>
    <row r="785" spans="1:36" ht="15" x14ac:dyDescent="0.25">
      <c r="A785">
        <v>2.34</v>
      </c>
      <c r="B785">
        <v>3.43</v>
      </c>
      <c r="C785">
        <v>3.02</v>
      </c>
      <c r="D785" s="43">
        <f t="shared" si="216"/>
        <v>5.0021444669370085E-2</v>
      </c>
      <c r="E785" s="44">
        <f>IF(OR($A785="",$B785="",$C785=""),"",A785*'MPTO_working_3-way'!$I784)</f>
        <v>2.4570501805263261</v>
      </c>
      <c r="F785" s="45">
        <f>IF(OR($A785="",$B785="",$C785=""),"",B785*'MPTO_working_3-way'!$I784)</f>
        <v>3.6015735552159396</v>
      </c>
      <c r="G785" s="46">
        <f>IF(OR($A785="",$B785="",$C785=""),"",C785*'MPTO_working_3-way'!$I784)</f>
        <v>3.1710647629014979</v>
      </c>
      <c r="H785" s="44">
        <f>IF(OR($A785="",$B785="",$C785=""),"",'MPTO_working_3-way'!E784)</f>
        <v>2.4350059624976779</v>
      </c>
      <c r="I785" s="45">
        <f>IF(OR($A785="",$B785="",$C785=""),"",'MPTO_working_3-way'!F784)</f>
        <v>3.6380652638062867</v>
      </c>
      <c r="J785" s="46">
        <f>IF(OR($A785="",$B785="",$C785=""),"",'MPTO_working_3-way'!G784)</f>
        <v>3.1801354702703444</v>
      </c>
      <c r="K785" s="44">
        <f>IF(OR($A785="",$B785="",$C785=""),"",'OddsRatio_working_3-way'!H784)</f>
        <v>2.4446592157607494</v>
      </c>
      <c r="L785" s="45">
        <f>IF(OR($A785="",$B785="",$C785=""),"",'OddsRatio_working_3-way'!I784)</f>
        <v>3.619792458431808</v>
      </c>
      <c r="M785" s="46">
        <f>IF(OR($A785="",$B785="",$C785=""),"",'OddsRatio_working_3-way'!J784)</f>
        <v>3.1777698625647113</v>
      </c>
      <c r="N785" s="47">
        <f t="shared" si="195"/>
        <v>40.699209479954106</v>
      </c>
      <c r="O785" s="48">
        <f t="shared" si="196"/>
        <v>27.765641452796679</v>
      </c>
      <c r="P785" s="48">
        <f t="shared" si="197"/>
        <v>31.535149067249208</v>
      </c>
      <c r="Q785" t="s">
        <v>368</v>
      </c>
      <c r="R785" t="s">
        <v>519</v>
      </c>
      <c r="S785" s="38">
        <v>44222</v>
      </c>
      <c r="T785" s="50">
        <v>100</v>
      </c>
      <c r="U785" s="50">
        <f t="shared" si="207"/>
        <v>57.264957264957268</v>
      </c>
      <c r="V785" s="50">
        <f t="shared" si="208"/>
        <v>70.845481049562679</v>
      </c>
      <c r="W785" s="50">
        <f t="shared" si="209"/>
        <v>66.88741721854305</v>
      </c>
      <c r="X785" s="50">
        <f t="shared" si="210"/>
        <v>62.267101731894272</v>
      </c>
      <c r="Y785" s="50">
        <f t="shared" si="211"/>
        <v>75.84762551649969</v>
      </c>
      <c r="Z785" s="50">
        <f t="shared" si="212"/>
        <v>71.889561685480047</v>
      </c>
      <c r="AA785" s="50">
        <f t="shared" si="213"/>
        <v>-5.0021444669370041</v>
      </c>
      <c r="AB785" s="50">
        <f t="shared" si="214"/>
        <v>-5.0021444669370112</v>
      </c>
      <c r="AC785" s="50">
        <f t="shared" si="215"/>
        <v>-5.002144466936997</v>
      </c>
      <c r="AF785">
        <v>2.09</v>
      </c>
      <c r="AG785">
        <v>1.74</v>
      </c>
      <c r="AJ785" t="s">
        <v>307</v>
      </c>
    </row>
    <row r="786" spans="1:36" ht="15" x14ac:dyDescent="0.25">
      <c r="A786">
        <v>2.42</v>
      </c>
      <c r="B786">
        <v>3.67</v>
      </c>
      <c r="C786">
        <v>2.75</v>
      </c>
      <c r="D786" s="43">
        <f t="shared" si="216"/>
        <v>4.9339068164929056E-2</v>
      </c>
      <c r="E786" s="44">
        <f>IF(OR($A786="",$B786="",$C786=""),"",A786*'MPTO_working_3-way'!$I785)</f>
        <v>2.5394005449591281</v>
      </c>
      <c r="F786" s="45">
        <f>IF(OR($A786="",$B786="",$C786=""),"",B786*'MPTO_working_3-way'!$I785)</f>
        <v>3.8510743801652896</v>
      </c>
      <c r="G786" s="46">
        <f>IF(OR($A786="",$B786="",$C786=""),"",C786*'MPTO_working_3-way'!$I785)</f>
        <v>2.8856824374535548</v>
      </c>
      <c r="H786" s="44">
        <f>IF(OR($A786="",$B786="",$C786=""),"",'MPTO_working_3-way'!E785)</f>
        <v>2.5203087459089275</v>
      </c>
      <c r="I786" s="45">
        <f>IF(OR($A786="",$B786="",$C786=""),"",'MPTO_working_3-way'!F785)</f>
        <v>3.905743352194436</v>
      </c>
      <c r="J786" s="46">
        <f>IF(OR($A786="",$B786="",$C786=""),"",'MPTO_working_3-way'!G785)</f>
        <v>2.8802672259096709</v>
      </c>
      <c r="K786" s="44">
        <f>IF(OR($A786="",$B786="",$C786=""),"",'OddsRatio_working_3-way'!H785)</f>
        <v>2.5294232780035326</v>
      </c>
      <c r="L786" s="45">
        <f>IF(OR($A786="",$B786="",$C786=""),"",'OddsRatio_working_3-way'!I785)</f>
        <v>3.8757465861052336</v>
      </c>
      <c r="M786" s="46">
        <f>IF(OR($A786="",$B786="",$C786=""),"",'OddsRatio_working_3-way'!J785)</f>
        <v>2.8848526313423823</v>
      </c>
      <c r="N786" s="47">
        <f t="shared" si="195"/>
        <v>39.379372505257734</v>
      </c>
      <c r="O786" s="48">
        <f t="shared" si="196"/>
        <v>25.966779690115455</v>
      </c>
      <c r="P786" s="48">
        <f t="shared" si="197"/>
        <v>34.653847804626807</v>
      </c>
      <c r="Q786" t="s">
        <v>476</v>
      </c>
      <c r="R786" t="s">
        <v>512</v>
      </c>
      <c r="S786" s="38">
        <v>44222</v>
      </c>
      <c r="T786" s="50">
        <v>100</v>
      </c>
      <c r="U786" s="50">
        <f t="shared" si="207"/>
        <v>58.677685950413228</v>
      </c>
      <c r="V786" s="50">
        <f t="shared" si="208"/>
        <v>72.752043596730246</v>
      </c>
      <c r="W786" s="50">
        <f t="shared" si="209"/>
        <v>63.63636363636364</v>
      </c>
      <c r="X786" s="50">
        <f t="shared" si="210"/>
        <v>63.611592766906121</v>
      </c>
      <c r="Y786" s="50">
        <f t="shared" si="211"/>
        <v>77.685950413223154</v>
      </c>
      <c r="Z786" s="50">
        <f t="shared" si="212"/>
        <v>68.570270452856533</v>
      </c>
      <c r="AA786" s="50">
        <f t="shared" si="213"/>
        <v>-4.9339068164928932</v>
      </c>
      <c r="AB786" s="50">
        <f t="shared" si="214"/>
        <v>-4.9339068164929074</v>
      </c>
      <c r="AC786" s="50">
        <f t="shared" si="215"/>
        <v>-4.9339068164928932</v>
      </c>
      <c r="AF786">
        <v>1.74</v>
      </c>
      <c r="AG786">
        <v>2.1</v>
      </c>
      <c r="AJ786" t="s">
        <v>307</v>
      </c>
    </row>
    <row r="787" spans="1:36" ht="15" x14ac:dyDescent="0.25">
      <c r="A787">
        <v>2.65</v>
      </c>
      <c r="B787">
        <v>3.46</v>
      </c>
      <c r="C787">
        <v>2.61</v>
      </c>
      <c r="D787" s="43">
        <f t="shared" si="216"/>
        <v>4.951759405860745E-2</v>
      </c>
      <c r="E787" s="44">
        <f>IF(OR($A787="",$B787="",$C787=""),"",A787*'MPTO_working_3-way'!$I786)</f>
        <v>2.7812216242553096</v>
      </c>
      <c r="F787" s="45">
        <f>IF(OR($A787="",$B787="",$C787=""),"",B787*'MPTO_working_3-way'!$I786)</f>
        <v>3.6313308754427815</v>
      </c>
      <c r="G787" s="46">
        <f>IF(OR($A787="",$B787="",$C787=""),"",C787*'MPTO_working_3-way'!$I786)</f>
        <v>2.7392409204929655</v>
      </c>
      <c r="H787" s="44">
        <f>IF(OR($A787="",$B787="",$C787=""),"",'MPTO_working_3-way'!E786)</f>
        <v>2.7712144190770061</v>
      </c>
      <c r="I787" s="45">
        <f>IF(OR($A787="",$B787="",$C787=""),"",'MPTO_working_3-way'!F786)</f>
        <v>3.6695702264664187</v>
      </c>
      <c r="J787" s="46">
        <f>IF(OR($A787="",$B787="",$C787=""),"",'MPTO_working_3-way'!G786)</f>
        <v>2.7275016060715775</v>
      </c>
      <c r="K787" s="44">
        <f>IF(OR($A787="",$B787="",$C787=""),"",'OddsRatio_working_3-way'!H786)</f>
        <v>2.7767247752651625</v>
      </c>
      <c r="L787" s="45">
        <f>IF(OR($A787="",$B787="",$C787=""),"",'OddsRatio_working_3-way'!I786)</f>
        <v>3.6489351194862416</v>
      </c>
      <c r="M787" s="46">
        <f>IF(OR($A787="",$B787="",$C787=""),"",'OddsRatio_working_3-way'!J786)</f>
        <v>2.7336526595011588</v>
      </c>
      <c r="N787" s="47">
        <f t="shared" si="195"/>
        <v>35.955423015515947</v>
      </c>
      <c r="O787" s="48">
        <f t="shared" si="196"/>
        <v>27.538113003213084</v>
      </c>
      <c r="P787" s="48">
        <f t="shared" si="197"/>
        <v>36.506463981270976</v>
      </c>
      <c r="Q787" t="s">
        <v>507</v>
      </c>
      <c r="R787" t="s">
        <v>505</v>
      </c>
      <c r="S787" s="38">
        <v>44222</v>
      </c>
      <c r="T787" s="50">
        <v>100</v>
      </c>
      <c r="U787" s="50">
        <f t="shared" si="207"/>
        <v>62.264150943396231</v>
      </c>
      <c r="V787" s="50">
        <f t="shared" si="208"/>
        <v>71.098265895953759</v>
      </c>
      <c r="W787" s="50">
        <f t="shared" si="209"/>
        <v>61.685823754789276</v>
      </c>
      <c r="X787" s="50">
        <f t="shared" si="210"/>
        <v>67.215910349256973</v>
      </c>
      <c r="Y787" s="50">
        <f t="shared" si="211"/>
        <v>76.0500253018145</v>
      </c>
      <c r="Z787" s="50">
        <f t="shared" si="212"/>
        <v>66.637583160650024</v>
      </c>
      <c r="AA787" s="50">
        <f t="shared" si="213"/>
        <v>-4.9517594058607415</v>
      </c>
      <c r="AB787" s="50">
        <f t="shared" si="214"/>
        <v>-4.9517594058607415</v>
      </c>
      <c r="AC787" s="50">
        <f t="shared" si="215"/>
        <v>-4.9517594058607486</v>
      </c>
      <c r="AF787">
        <v>1.97</v>
      </c>
      <c r="AG787">
        <v>1.85</v>
      </c>
      <c r="AJ787" t="s">
        <v>307</v>
      </c>
    </row>
    <row r="788" spans="1:36" ht="15" x14ac:dyDescent="0.25">
      <c r="A788">
        <v>3.27</v>
      </c>
      <c r="B788">
        <v>3.3</v>
      </c>
      <c r="C788">
        <v>2.36</v>
      </c>
      <c r="D788" s="43">
        <f t="shared" si="216"/>
        <v>3.2569514143141909E-2</v>
      </c>
      <c r="E788" s="44">
        <f>IF(OR($A788="",$B788="",$C788=""),"",A788*'MPTO_working_3-way'!$I787)</f>
        <v>3.3765023112480739</v>
      </c>
      <c r="F788" s="45">
        <f>IF(OR($A788="",$B788="",$C788=""),"",B788*'MPTO_working_3-way'!$I787)</f>
        <v>3.4074793966723682</v>
      </c>
      <c r="G788" s="46">
        <f>IF(OR($A788="",$B788="",$C788=""),"",C788*'MPTO_working_3-way'!$I787)</f>
        <v>2.436864053377815</v>
      </c>
      <c r="H788" s="44">
        <f>IF(OR($A788="",$B788="",$C788=""),"",'MPTO_working_3-way'!E787)</f>
        <v>3.3903604064157453</v>
      </c>
      <c r="I788" s="45">
        <f>IF(OR($A788="",$B788="",$C788=""),"",'MPTO_working_3-way'!F787)</f>
        <v>3.4226203915750086</v>
      </c>
      <c r="J788" s="46">
        <f>IF(OR($A788="",$B788="",$C788=""),"",'MPTO_working_3-way'!G787)</f>
        <v>2.4220563563529294</v>
      </c>
      <c r="K788" s="44">
        <f>IF(OR($A788="",$B788="",$C788=""),"",'OddsRatio_working_3-way'!H787)</f>
        <v>3.3843677751478904</v>
      </c>
      <c r="L788" s="45">
        <f>IF(OR($A788="",$B788="",$C788=""),"",'OddsRatio_working_3-way'!I787)</f>
        <v>3.4158792435419145</v>
      </c>
      <c r="M788" s="46">
        <f>IF(OR($A788="",$B788="",$C788=""),"",'OddsRatio_working_3-way'!J787)</f>
        <v>2.4285199005291322</v>
      </c>
      <c r="N788" s="47">
        <f t="shared" si="195"/>
        <v>29.61644648276177</v>
      </c>
      <c r="O788" s="48">
        <f t="shared" si="196"/>
        <v>29.347206060191205</v>
      </c>
      <c r="P788" s="48">
        <f t="shared" si="197"/>
        <v>41.036347457047022</v>
      </c>
      <c r="Q788" t="s">
        <v>238</v>
      </c>
      <c r="R788" t="s">
        <v>251</v>
      </c>
      <c r="S788" s="38">
        <v>44222</v>
      </c>
      <c r="T788" s="50">
        <v>100</v>
      </c>
      <c r="U788" s="50">
        <f t="shared" si="207"/>
        <v>69.418960244648318</v>
      </c>
      <c r="V788" s="50">
        <f t="shared" si="208"/>
        <v>69.696969696969703</v>
      </c>
      <c r="W788" s="50">
        <f t="shared" si="209"/>
        <v>57.627118644067799</v>
      </c>
      <c r="X788" s="50">
        <f t="shared" si="210"/>
        <v>72.675911658962505</v>
      </c>
      <c r="Y788" s="50">
        <f t="shared" si="211"/>
        <v>72.95392111128389</v>
      </c>
      <c r="Z788" s="50">
        <f t="shared" si="212"/>
        <v>60.884070058381987</v>
      </c>
      <c r="AA788" s="50">
        <f t="shared" si="213"/>
        <v>-3.2569514143141873</v>
      </c>
      <c r="AB788" s="50">
        <f t="shared" si="214"/>
        <v>-3.2569514143141873</v>
      </c>
      <c r="AC788" s="50">
        <f t="shared" si="215"/>
        <v>-3.2569514143141873</v>
      </c>
      <c r="AF788">
        <v>2.09</v>
      </c>
      <c r="AG788">
        <v>1.78</v>
      </c>
      <c r="AJ788" t="s">
        <v>309</v>
      </c>
    </row>
    <row r="789" spans="1:36" ht="15" x14ac:dyDescent="0.25">
      <c r="A789">
        <v>2.12</v>
      </c>
      <c r="B789">
        <v>3.16</v>
      </c>
      <c r="C789">
        <v>3.9</v>
      </c>
      <c r="D789" s="43">
        <f t="shared" si="216"/>
        <v>4.456406582033523E-2</v>
      </c>
      <c r="E789" s="44">
        <f>IF(OR($A789="",$B789="",$C789=""),"",A789*'MPTO_working_3-way'!$I788)</f>
        <v>2.214475819539111</v>
      </c>
      <c r="F789" s="45">
        <f>IF(OR($A789="",$B789="",$C789=""),"",B789*'MPTO_working_3-way'!$I788)</f>
        <v>3.3008224479922594</v>
      </c>
      <c r="G789" s="46">
        <f>IF(OR($A789="",$B789="",$C789=""),"",C789*'MPTO_working_3-way'!$I788)</f>
        <v>4.0737998566993072</v>
      </c>
      <c r="H789" s="44">
        <f>IF(OR($A789="",$B789="",$C789=""),"",'MPTO_working_3-way'!E788)</f>
        <v>2.1889337706324454</v>
      </c>
      <c r="I789" s="45">
        <f>IF(OR($A789="",$B789="",$C789=""),"",'MPTO_working_3-way'!F788)</f>
        <v>3.3156387903727969</v>
      </c>
      <c r="J789" s="46">
        <f>IF(OR($A789="",$B789="",$C789=""),"",'MPTO_working_3-way'!G788)</f>
        <v>4.1398341967160466</v>
      </c>
      <c r="K789" s="44">
        <f>IF(OR($A789="",$B789="",$C789=""),"",'OddsRatio_working_3-way'!H788)</f>
        <v>2.1995294180672569</v>
      </c>
      <c r="L789" s="45">
        <f>IF(OR($A789="",$B789="",$C789=""),"",'OddsRatio_working_3-way'!I788)</f>
        <v>3.313378163415424</v>
      </c>
      <c r="M789" s="46">
        <f>IF(OR($A789="",$B789="",$C789=""),"",'OddsRatio_working_3-way'!J788)</f>
        <v>4.1059243860670041</v>
      </c>
      <c r="N789" s="47">
        <f t="shared" si="195"/>
        <v>45.157413378671507</v>
      </c>
      <c r="O789" s="48">
        <f t="shared" si="196"/>
        <v>30.295479861640377</v>
      </c>
      <c r="P789" s="48">
        <f t="shared" si="197"/>
        <v>24.547106759688106</v>
      </c>
      <c r="Q789" t="s">
        <v>93</v>
      </c>
      <c r="R789" t="s">
        <v>396</v>
      </c>
      <c r="S789" s="38">
        <v>44222</v>
      </c>
      <c r="T789" s="50">
        <v>100</v>
      </c>
      <c r="U789" s="50">
        <f t="shared" si="207"/>
        <v>52.830188679245275</v>
      </c>
      <c r="V789" s="50">
        <f t="shared" si="208"/>
        <v>68.35443037974683</v>
      </c>
      <c r="W789" s="50">
        <f t="shared" si="209"/>
        <v>74.358974358974365</v>
      </c>
      <c r="X789" s="50">
        <f t="shared" si="210"/>
        <v>57.286595261278805</v>
      </c>
      <c r="Y789" s="50">
        <f t="shared" si="211"/>
        <v>72.810836961780353</v>
      </c>
      <c r="Z789" s="50">
        <f t="shared" si="212"/>
        <v>78.815380941007874</v>
      </c>
      <c r="AA789" s="50">
        <f t="shared" si="213"/>
        <v>-4.4564065820335301</v>
      </c>
      <c r="AB789" s="50">
        <f t="shared" si="214"/>
        <v>-4.456406582033523</v>
      </c>
      <c r="AC789" s="50">
        <f t="shared" si="215"/>
        <v>-4.4564065820335088</v>
      </c>
      <c r="AF789">
        <v>2.23</v>
      </c>
      <c r="AG789">
        <v>1.67</v>
      </c>
      <c r="AJ789" t="s">
        <v>414</v>
      </c>
    </row>
    <row r="790" spans="1:36" ht="15" x14ac:dyDescent="0.25">
      <c r="A790">
        <v>1.4</v>
      </c>
      <c r="B790">
        <v>4.37</v>
      </c>
      <c r="C790">
        <v>9.14</v>
      </c>
      <c r="D790" s="43">
        <f t="shared" si="216"/>
        <v>5.2527856602785583E-2</v>
      </c>
      <c r="E790" s="44">
        <f>IF(OR($A790="",$B790="",$C790=""),"",A790*'MPTO_working_3-way'!$I789)</f>
        <v>1.4735389992438996</v>
      </c>
      <c r="F790" s="45">
        <f>IF(OR($A790="",$B790="",$C790=""),"",B790*'MPTO_working_3-way'!$I789)</f>
        <v>4.5995467333541731</v>
      </c>
      <c r="G790" s="46">
        <f>IF(OR($A790="",$B790="",$C790=""),"",C790*'MPTO_working_3-way'!$I789)</f>
        <v>9.6201046093494611</v>
      </c>
      <c r="H790" s="44">
        <f>IF(OR($A790="",$B790="",$C790=""),"",'MPTO_working_3-way'!E789)</f>
        <v>1.4351805812258762</v>
      </c>
      <c r="I790" s="45">
        <f>IF(OR($A790="",$B790="",$C790=""),"",'MPTO_working_3-way'!F789)</f>
        <v>4.7320776559686228</v>
      </c>
      <c r="J790" s="46">
        <f>IF(OR($A790="",$B790="",$C790=""),"",'MPTO_working_3-way'!G789)</f>
        <v>10.881404085953431</v>
      </c>
      <c r="K790" s="44">
        <f>IF(OR($A790="",$B790="",$C790=""),"",'OddsRatio_working_3-way'!H789)</f>
        <v>1.4469526551462615</v>
      </c>
      <c r="L790" s="45">
        <f>IF(OR($A790="",$B790="",$C790=""),"",'OddsRatio_working_3-way'!I789)</f>
        <v>4.7655761196072506</v>
      </c>
      <c r="M790" s="46">
        <f>IF(OR($A790="",$B790="",$C790=""),"",'OddsRatio_working_3-way'!J789)</f>
        <v>10.095486532226417</v>
      </c>
      <c r="N790" s="47">
        <f t="shared" si="195"/>
        <v>67.863829902915271</v>
      </c>
      <c r="O790" s="48">
        <f t="shared" si="196"/>
        <v>21.741272737776058</v>
      </c>
      <c r="P790" s="48">
        <f t="shared" si="197"/>
        <v>10.394897359308683</v>
      </c>
      <c r="Q790" t="s">
        <v>88</v>
      </c>
      <c r="R790" t="s">
        <v>398</v>
      </c>
      <c r="S790" s="38">
        <v>44222</v>
      </c>
      <c r="T790" s="50">
        <v>100</v>
      </c>
      <c r="U790" s="50">
        <f t="shared" si="207"/>
        <v>28.571428571428573</v>
      </c>
      <c r="V790" s="50">
        <f t="shared" si="208"/>
        <v>77.116704805491992</v>
      </c>
      <c r="W790" s="50">
        <f t="shared" si="209"/>
        <v>89.059080962800877</v>
      </c>
      <c r="X790" s="50">
        <f t="shared" si="210"/>
        <v>33.824214231707131</v>
      </c>
      <c r="Y790" s="50">
        <f t="shared" si="211"/>
        <v>82.369490465770554</v>
      </c>
      <c r="Z790" s="50">
        <f t="shared" si="212"/>
        <v>94.311866623079439</v>
      </c>
      <c r="AA790" s="50">
        <f t="shared" si="213"/>
        <v>-5.2527856602785583</v>
      </c>
      <c r="AB790" s="50">
        <f t="shared" si="214"/>
        <v>-5.2527856602785619</v>
      </c>
      <c r="AC790" s="50">
        <f t="shared" si="215"/>
        <v>-5.2527856602785619</v>
      </c>
      <c r="AF790">
        <v>2.12</v>
      </c>
      <c r="AG790">
        <v>1.74</v>
      </c>
      <c r="AJ790" t="s">
        <v>414</v>
      </c>
    </row>
    <row r="791" spans="1:36" ht="15" x14ac:dyDescent="0.25">
      <c r="A791">
        <v>2.66</v>
      </c>
      <c r="B791">
        <v>3.42</v>
      </c>
      <c r="C791">
        <v>2.79</v>
      </c>
      <c r="D791" s="43">
        <f t="shared" si="216"/>
        <v>2.6760449510873974E-2</v>
      </c>
      <c r="E791" s="44">
        <f>IF(OR($A791="",$B791="",$C791=""),"",A791*'MPTO_working_3-way'!$I790)</f>
        <v>2.731182795698925</v>
      </c>
      <c r="F791" s="45">
        <f>IF(OR($A791="",$B791="",$C791=""),"",B791*'MPTO_working_3-way'!$I790)</f>
        <v>3.5115207373271891</v>
      </c>
      <c r="G791" s="46">
        <f>IF(OR($A791="",$B791="",$C791=""),"",C791*'MPTO_working_3-way'!$I790)</f>
        <v>2.8646616541353382</v>
      </c>
      <c r="H791" s="44">
        <f>IF(OR($A791="",$B791="",$C791=""),"",'MPTO_working_3-way'!E790)</f>
        <v>2.7246493868859685</v>
      </c>
      <c r="I791" s="45">
        <f>IF(OR($A791="",$B791="",$C791=""),"",'MPTO_working_3-way'!F790)</f>
        <v>3.5276166936020537</v>
      </c>
      <c r="J791" s="46">
        <f>IF(OR($A791="",$B791="",$C791=""),"",'MPTO_working_3-way'!G790)</f>
        <v>2.8612074947952815</v>
      </c>
      <c r="K791" s="44">
        <f>IF(OR($A791="",$B791="",$C791=""),"",'OddsRatio_working_3-way'!H790)</f>
        <v>2.7279325863550703</v>
      </c>
      <c r="L791" s="45">
        <f>IF(OR($A791="",$B791="",$C791=""),"",'OddsRatio_working_3-way'!I790)</f>
        <v>3.5190342523971498</v>
      </c>
      <c r="M791" s="46">
        <f>IF(OR($A791="",$B791="",$C791=""),"",'OddsRatio_working_3-way'!J790)</f>
        <v>2.8632526081780578</v>
      </c>
      <c r="N791" s="47">
        <f t="shared" si="195"/>
        <v>36.614173228346452</v>
      </c>
      <c r="O791" s="48">
        <f t="shared" si="196"/>
        <v>28.477690288713909</v>
      </c>
      <c r="P791" s="48">
        <f t="shared" si="197"/>
        <v>34.908136482939632</v>
      </c>
      <c r="Q791" t="s">
        <v>240</v>
      </c>
      <c r="R791" t="s">
        <v>295</v>
      </c>
      <c r="S791" s="38">
        <v>44222</v>
      </c>
      <c r="T791" s="50">
        <v>100</v>
      </c>
      <c r="U791" s="50">
        <f t="shared" si="207"/>
        <v>62.406015037593981</v>
      </c>
      <c r="V791" s="50">
        <f t="shared" si="208"/>
        <v>70.760233918128648</v>
      </c>
      <c r="W791" s="50">
        <f t="shared" si="209"/>
        <v>64.157706093189958</v>
      </c>
      <c r="X791" s="50">
        <f t="shared" si="210"/>
        <v>65.08205998868138</v>
      </c>
      <c r="Y791" s="50">
        <f t="shared" si="211"/>
        <v>73.436278869216039</v>
      </c>
      <c r="Z791" s="50">
        <f t="shared" si="212"/>
        <v>66.833751044277363</v>
      </c>
      <c r="AA791" s="50">
        <f t="shared" si="213"/>
        <v>-2.6760449510873983</v>
      </c>
      <c r="AB791" s="50">
        <f t="shared" si="214"/>
        <v>-2.6760449510873912</v>
      </c>
      <c r="AC791" s="50">
        <f t="shared" si="215"/>
        <v>-2.6760449510874054</v>
      </c>
      <c r="AF791">
        <v>2.17</v>
      </c>
      <c r="AG791">
        <v>1.75</v>
      </c>
      <c r="AJ791" t="s">
        <v>312</v>
      </c>
    </row>
    <row r="792" spans="1:36" ht="15" x14ac:dyDescent="0.25">
      <c r="A792">
        <v>7.45</v>
      </c>
      <c r="B792">
        <v>5.05</v>
      </c>
      <c r="C792">
        <v>1.43</v>
      </c>
      <c r="D792" s="43">
        <f t="shared" si="216"/>
        <v>3.1548689200360469E-2</v>
      </c>
      <c r="E792" s="44">
        <f>IF(OR($A792="",$B792="",$C792=""),"",A792*'MPTO_working_3-way'!$I791)</f>
        <v>7.6850377345426857</v>
      </c>
      <c r="F792" s="45">
        <f>IF(OR($A792="",$B792="",$C792=""),"",B792*'MPTO_working_3-way'!$I791)</f>
        <v>5.2093208804618198</v>
      </c>
      <c r="G792" s="46">
        <f>IF(OR($A792="",$B792="",$C792=""),"",C792*'MPTO_working_3-way'!$I791)</f>
        <v>1.4751146255565155</v>
      </c>
      <c r="H792" s="44">
        <f>IF(OR($A792="",$B792="",$C792=""),"",'MPTO_working_3-way'!E791)</f>
        <v>8.0832929545616761</v>
      </c>
      <c r="I792" s="45">
        <f>IF(OR($A792="",$B792="",$C792=""),"",'MPTO_working_3-way'!F791)</f>
        <v>5.3332317246951124</v>
      </c>
      <c r="J792" s="46">
        <f>IF(OR($A792="",$B792="",$C792=""),"",'MPTO_working_3-way'!G791)</f>
        <v>1.4518329668906251</v>
      </c>
      <c r="K792" s="44">
        <f>IF(OR($A792="",$B792="",$C792=""),"",'OddsRatio_working_3-way'!H791)</f>
        <v>7.8861947933135763</v>
      </c>
      <c r="L792" s="45">
        <f>IF(OR($A792="",$B792="",$C792=""),"",'OddsRatio_working_3-way'!I791)</f>
        <v>5.3238897539410823</v>
      </c>
      <c r="M792" s="46">
        <f>IF(OR($A792="",$B792="",$C792=""),"",'OddsRatio_working_3-way'!J791)</f>
        <v>1.4590796528875716</v>
      </c>
      <c r="N792" s="47">
        <f t="shared" si="195"/>
        <v>13.012297851254559</v>
      </c>
      <c r="O792" s="48">
        <f t="shared" si="196"/>
        <v>19.196360196405244</v>
      </c>
      <c r="P792" s="48">
        <f t="shared" si="197"/>
        <v>67.79134195234019</v>
      </c>
      <c r="Q792" t="s">
        <v>241</v>
      </c>
      <c r="R792" t="s">
        <v>262</v>
      </c>
      <c r="S792" s="38">
        <v>44222</v>
      </c>
      <c r="T792" s="50">
        <v>100</v>
      </c>
      <c r="U792" s="50">
        <f t="shared" si="207"/>
        <v>86.577181208053688</v>
      </c>
      <c r="V792" s="50">
        <f t="shared" si="208"/>
        <v>80.198019801980209</v>
      </c>
      <c r="W792" s="50">
        <f t="shared" si="209"/>
        <v>30.069930069930074</v>
      </c>
      <c r="X792" s="50">
        <f t="shared" si="210"/>
        <v>89.732050128089739</v>
      </c>
      <c r="Y792" s="50">
        <f t="shared" si="211"/>
        <v>83.352888722016246</v>
      </c>
      <c r="Z792" s="50">
        <f t="shared" si="212"/>
        <v>33.224798989966111</v>
      </c>
      <c r="AA792" s="50">
        <f t="shared" si="213"/>
        <v>-3.1548689200360513</v>
      </c>
      <c r="AB792" s="50">
        <f t="shared" si="214"/>
        <v>-3.1548689200360371</v>
      </c>
      <c r="AC792" s="50">
        <f t="shared" si="215"/>
        <v>-3.1548689200360371</v>
      </c>
      <c r="AF792">
        <v>1.54</v>
      </c>
      <c r="AG792">
        <v>2.59</v>
      </c>
      <c r="AJ792" t="s">
        <v>312</v>
      </c>
    </row>
    <row r="793" spans="1:36" ht="15" x14ac:dyDescent="0.25">
      <c r="A793">
        <v>1.44</v>
      </c>
      <c r="B793">
        <v>4.79</v>
      </c>
      <c r="C793">
        <v>7.71</v>
      </c>
      <c r="D793" s="43">
        <f t="shared" si="216"/>
        <v>3.2914397789746141E-2</v>
      </c>
      <c r="E793" s="44">
        <f>IF(OR($A793="",$B793="",$C793=""),"",A793*'MPTO_working_3-way'!$I792)</f>
        <v>1.4873967328172344</v>
      </c>
      <c r="F793" s="45">
        <f>IF(OR($A793="",$B793="",$C793=""),"",B793*'MPTO_working_3-way'!$I792)</f>
        <v>4.9476599654128837</v>
      </c>
      <c r="G793" s="46">
        <f>IF(OR($A793="",$B793="",$C793=""),"",C793*'MPTO_working_3-way'!$I792)</f>
        <v>7.963770006958943</v>
      </c>
      <c r="H793" s="44">
        <f>IF(OR($A793="",$B793="",$C793=""),"",'MPTO_working_3-way'!E792)</f>
        <v>1.4631156335886399</v>
      </c>
      <c r="I793" s="45">
        <f>IF(OR($A793="",$B793="",$C793=""),"",'MPTO_working_3-way'!F792)</f>
        <v>5.0556934867532188</v>
      </c>
      <c r="J793" s="46">
        <f>IF(OR($A793="",$B793="",$C793=""),"",'MPTO_working_3-way'!G792)</f>
        <v>8.4224555330803987</v>
      </c>
      <c r="K793" s="44">
        <f>IF(OR($A793="",$B793="",$C793=""),"",'OddsRatio_working_3-way'!H792)</f>
        <v>1.4707690091117627</v>
      </c>
      <c r="L793" s="45">
        <f>IF(OR($A793="",$B793="",$C793=""),"",'OddsRatio_working_3-way'!I792)</f>
        <v>5.0550330557581384</v>
      </c>
      <c r="M793" s="46">
        <f>IF(OR($A793="",$B793="",$C793=""),"",'OddsRatio_working_3-way'!J792)</f>
        <v>8.1792273889543807</v>
      </c>
      <c r="N793" s="47">
        <f t="shared" si="195"/>
        <v>67.231558194021943</v>
      </c>
      <c r="O793" s="48">
        <f t="shared" si="196"/>
        <v>20.211574905927264</v>
      </c>
      <c r="P793" s="48">
        <f t="shared" si="197"/>
        <v>12.556866900050789</v>
      </c>
      <c r="Q793" t="s">
        <v>258</v>
      </c>
      <c r="R793" t="s">
        <v>292</v>
      </c>
      <c r="S793" s="38">
        <v>44222</v>
      </c>
      <c r="T793" s="50">
        <v>100</v>
      </c>
      <c r="U793" s="50">
        <f t="shared" si="207"/>
        <v>30.555555555555554</v>
      </c>
      <c r="V793" s="50">
        <f t="shared" si="208"/>
        <v>79.123173277661792</v>
      </c>
      <c r="W793" s="50">
        <f t="shared" si="209"/>
        <v>87.029831387808045</v>
      </c>
      <c r="X793" s="50">
        <f t="shared" si="210"/>
        <v>33.846995334530163</v>
      </c>
      <c r="Y793" s="50">
        <f t="shared" si="211"/>
        <v>82.414613056636398</v>
      </c>
      <c r="Z793" s="50">
        <f t="shared" si="212"/>
        <v>90.321271166782651</v>
      </c>
      <c r="AA793" s="50">
        <f t="shared" si="213"/>
        <v>-3.2914397789746097</v>
      </c>
      <c r="AB793" s="50">
        <f t="shared" si="214"/>
        <v>-3.2914397789746062</v>
      </c>
      <c r="AC793" s="50">
        <f t="shared" si="215"/>
        <v>-3.2914397789746062</v>
      </c>
      <c r="AF793">
        <v>1.83</v>
      </c>
      <c r="AG793">
        <v>2.06</v>
      </c>
      <c r="AJ793" t="s">
        <v>312</v>
      </c>
    </row>
    <row r="794" spans="1:36" ht="15" x14ac:dyDescent="0.25">
      <c r="A794">
        <v>1.43</v>
      </c>
      <c r="B794">
        <v>4.57</v>
      </c>
      <c r="C794">
        <v>8.6199999999999992</v>
      </c>
      <c r="D794" s="43">
        <f t="shared" si="216"/>
        <v>3.412836078714121E-2</v>
      </c>
      <c r="E794" s="44">
        <f>IF(OR($A794="",$B794="",$C794=""),"",A794*'MPTO_working_3-way'!$I793)</f>
        <v>1.4788035559256119</v>
      </c>
      <c r="F794" s="45">
        <f>IF(OR($A794="",$B794="",$C794=""),"",B794*'MPTO_working_3-way'!$I793)</f>
        <v>4.7259666087972354</v>
      </c>
      <c r="G794" s="46">
        <f>IF(OR($A794="",$B794="",$C794=""),"",C794*'MPTO_working_3-way'!$I793)</f>
        <v>8.9141864699851556</v>
      </c>
      <c r="H794" s="44">
        <f>IF(OR($A794="",$B794="",$C794=""),"",'MPTO_working_3-way'!E793)</f>
        <v>1.4536477260311671</v>
      </c>
      <c r="I794" s="45">
        <f>IF(OR($A794="",$B794="",$C794=""),"",'MPTO_working_3-way'!F793)</f>
        <v>4.8206185069444389</v>
      </c>
      <c r="J794" s="46">
        <f>IF(OR($A794="",$B794="",$C794=""),"",'MPTO_working_3-way'!G793)</f>
        <v>9.557199604903353</v>
      </c>
      <c r="K794" s="44">
        <f>IF(OR($A794="",$B794="",$C794=""),"",'OddsRatio_working_3-way'!H793)</f>
        <v>1.4616511725816046</v>
      </c>
      <c r="L794" s="45">
        <f>IF(OR($A794="",$B794="",$C794=""),"",'OddsRatio_working_3-way'!I793)</f>
        <v>4.8327783398054169</v>
      </c>
      <c r="M794" s="46">
        <f>IF(OR($A794="",$B794="",$C794=""),"",'OddsRatio_working_3-way'!J793)</f>
        <v>9.1808882210972733</v>
      </c>
      <c r="N794" s="47">
        <f t="shared" si="195"/>
        <v>67.62223393316637</v>
      </c>
      <c r="O794" s="48">
        <f t="shared" si="196"/>
        <v>21.159692456111138</v>
      </c>
      <c r="P794" s="48">
        <f t="shared" si="197"/>
        <v>11.218073610722497</v>
      </c>
      <c r="Q794" t="s">
        <v>175</v>
      </c>
      <c r="R794" t="s">
        <v>171</v>
      </c>
      <c r="S794" s="38">
        <v>44222</v>
      </c>
      <c r="T794" s="50">
        <v>100</v>
      </c>
      <c r="U794" s="50">
        <f t="shared" si="207"/>
        <v>30.069930069930074</v>
      </c>
      <c r="V794" s="50">
        <f t="shared" si="208"/>
        <v>78.118161925601754</v>
      </c>
      <c r="W794" s="50">
        <f t="shared" si="209"/>
        <v>88.399071925754058</v>
      </c>
      <c r="X794" s="50">
        <f t="shared" si="210"/>
        <v>33.482766148644188</v>
      </c>
      <c r="Y794" s="50">
        <f t="shared" si="211"/>
        <v>81.530998004315876</v>
      </c>
      <c r="Z794" s="50">
        <f t="shared" si="212"/>
        <v>91.811908004468194</v>
      </c>
      <c r="AA794" s="50">
        <f t="shared" si="213"/>
        <v>-3.4128360787141148</v>
      </c>
      <c r="AB794" s="50">
        <f t="shared" si="214"/>
        <v>-3.4128360787141219</v>
      </c>
      <c r="AC794" s="50">
        <f t="shared" si="215"/>
        <v>-3.4128360787141361</v>
      </c>
      <c r="AF794">
        <v>1.85</v>
      </c>
      <c r="AG794">
        <v>2.04</v>
      </c>
      <c r="AJ794" t="s">
        <v>313</v>
      </c>
    </row>
    <row r="795" spans="1:36" ht="15" x14ac:dyDescent="0.25">
      <c r="A795">
        <v>6.65</v>
      </c>
      <c r="B795">
        <v>4.25</v>
      </c>
      <c r="C795">
        <v>1.55</v>
      </c>
      <c r="D795" s="43">
        <f t="shared" si="216"/>
        <v>3.0831347819263444E-2</v>
      </c>
      <c r="E795" s="44">
        <f>IF(OR($A795="",$B795="",$C795=""),"",A795*'MPTO_working_3-way'!$I794)</f>
        <v>6.855028462998102</v>
      </c>
      <c r="F795" s="45">
        <f>IF(OR($A795="",$B795="",$C795=""),"",B795*'MPTO_working_3-way'!$I794)</f>
        <v>4.3810332282318694</v>
      </c>
      <c r="G795" s="46">
        <f>IF(OR($A795="",$B795="",$C795=""),"",C795*'MPTO_working_3-way'!$I794)</f>
        <v>1.5977885891198584</v>
      </c>
      <c r="H795" s="44">
        <f>IF(OR($A795="",$B795="",$C795=""),"",'MPTO_working_3-way'!E794)</f>
        <v>7.1378186632268577</v>
      </c>
      <c r="I795" s="45">
        <f>IF(OR($A795="",$B795="",$C795=""),"",'MPTO_working_3-way'!F794)</f>
        <v>4.4441086336256994</v>
      </c>
      <c r="J795" s="46">
        <f>IF(OR($A795="",$B795="",$C795=""),"",'MPTO_working_3-way'!G794)</f>
        <v>1.5750904501157312</v>
      </c>
      <c r="K795" s="44">
        <f>IF(OR($A795="",$B795="",$C795=""),"",'OddsRatio_working_3-way'!H794)</f>
        <v>6.9863524102481289</v>
      </c>
      <c r="L795" s="45">
        <f>IF(OR($A795="",$B795="",$C795=""),"",'OddsRatio_working_3-way'!I794)</f>
        <v>4.4434770501427288</v>
      </c>
      <c r="M795" s="46">
        <f>IF(OR($A795="",$B795="",$C795=""),"",'OddsRatio_working_3-way'!J794)</f>
        <v>1.582742270024154</v>
      </c>
      <c r="N795" s="47">
        <f t="shared" si="195"/>
        <v>14.587831478713392</v>
      </c>
      <c r="O795" s="48">
        <f t="shared" si="196"/>
        <v>22.825665725516252</v>
      </c>
      <c r="P795" s="48">
        <f t="shared" si="197"/>
        <v>62.586502795770357</v>
      </c>
      <c r="Q795" t="s">
        <v>106</v>
      </c>
      <c r="R795" t="s">
        <v>172</v>
      </c>
      <c r="S795" s="38">
        <v>44222</v>
      </c>
      <c r="T795" s="50">
        <v>100</v>
      </c>
      <c r="U795" s="50">
        <f t="shared" si="207"/>
        <v>84.962406015037587</v>
      </c>
      <c r="V795" s="50">
        <f t="shared" si="208"/>
        <v>76.470588235294116</v>
      </c>
      <c r="W795" s="50">
        <f t="shared" si="209"/>
        <v>35.483870967741936</v>
      </c>
      <c r="X795" s="50">
        <f t="shared" si="210"/>
        <v>88.045540796963934</v>
      </c>
      <c r="Y795" s="50">
        <f t="shared" si="211"/>
        <v>79.553723017220463</v>
      </c>
      <c r="Z795" s="50">
        <f t="shared" si="212"/>
        <v>38.56700574966829</v>
      </c>
      <c r="AA795" s="50">
        <f t="shared" si="213"/>
        <v>-3.083134781926347</v>
      </c>
      <c r="AB795" s="50">
        <f t="shared" si="214"/>
        <v>-3.083134781926347</v>
      </c>
      <c r="AC795" s="50">
        <f t="shared" si="215"/>
        <v>-3.0831347819263542</v>
      </c>
      <c r="AF795">
        <v>1.93</v>
      </c>
      <c r="AG795">
        <v>1.96</v>
      </c>
      <c r="AJ795" t="s">
        <v>313</v>
      </c>
    </row>
    <row r="796" spans="1:36" ht="15" x14ac:dyDescent="0.25">
      <c r="A796">
        <v>1.77</v>
      </c>
      <c r="B796">
        <v>3.85</v>
      </c>
      <c r="C796">
        <v>4.75</v>
      </c>
      <c r="D796" s="43">
        <f t="shared" si="216"/>
        <v>3.5238326942162779E-2</v>
      </c>
      <c r="E796" s="44">
        <f>IF(OR($A796="",$B796="",$C796=""),"",A796*'MPTO_working_3-way'!$I795)</f>
        <v>1.8323718386876282</v>
      </c>
      <c r="F796" s="45">
        <f>IF(OR($A796="",$B796="",$C796=""),"",B796*'MPTO_working_3-way'!$I795)</f>
        <v>3.9856675587273269</v>
      </c>
      <c r="G796" s="46">
        <f>IF(OR($A796="",$B796="",$C796=""),"",C796*'MPTO_working_3-way'!$I795)</f>
        <v>4.917382052975273</v>
      </c>
      <c r="H796" s="44">
        <f>IF(OR($A796="",$B796="",$C796=""),"",'MPTO_working_3-way'!E795)</f>
        <v>1.8075807108370661</v>
      </c>
      <c r="I796" s="45">
        <f>IF(OR($A796="",$B796="",$C796=""),"",'MPTO_working_3-way'!F795)</f>
        <v>4.0323531701746651</v>
      </c>
      <c r="J796" s="46">
        <f>IF(OR($A796="",$B796="",$C796=""),"",'MPTO_working_3-way'!G795)</f>
        <v>5.0306819579984845</v>
      </c>
      <c r="K796" s="44">
        <f>IF(OR($A796="",$B796="",$C796=""),"",'OddsRatio_working_3-way'!H795)</f>
        <v>1.8166111002398746</v>
      </c>
      <c r="L796" s="45">
        <f>IF(OR($A796="",$B796="",$C796=""),"",'OddsRatio_working_3-way'!I795)</f>
        <v>4.022521604783952</v>
      </c>
      <c r="M796" s="46">
        <f>IF(OR($A796="",$B796="",$C796=""),"",'OddsRatio_working_3-way'!J795)</f>
        <v>4.9770021115578302</v>
      </c>
      <c r="N796" s="47">
        <f t="shared" si="195"/>
        <v>54.57407600829616</v>
      </c>
      <c r="O796" s="48">
        <f t="shared" si="196"/>
        <v>25.089899879138748</v>
      </c>
      <c r="P796" s="48">
        <f t="shared" si="197"/>
        <v>20.336024112565095</v>
      </c>
      <c r="Q796" t="s">
        <v>486</v>
      </c>
      <c r="R796" t="s">
        <v>487</v>
      </c>
      <c r="S796" s="38">
        <v>44222</v>
      </c>
      <c r="T796" s="50">
        <v>100</v>
      </c>
      <c r="U796" s="50">
        <f t="shared" si="207"/>
        <v>43.502824858757066</v>
      </c>
      <c r="V796" s="50">
        <f t="shared" si="208"/>
        <v>74.025974025974023</v>
      </c>
      <c r="W796" s="50">
        <f t="shared" si="209"/>
        <v>78.94736842105263</v>
      </c>
      <c r="X796" s="50">
        <f t="shared" si="210"/>
        <v>47.02665755297334</v>
      </c>
      <c r="Y796" s="50">
        <f t="shared" si="211"/>
        <v>77.549806720190304</v>
      </c>
      <c r="Z796" s="50">
        <f t="shared" si="212"/>
        <v>82.471201115268912</v>
      </c>
      <c r="AA796" s="50">
        <f t="shared" si="213"/>
        <v>-3.5238326942162743</v>
      </c>
      <c r="AB796" s="50">
        <f t="shared" si="214"/>
        <v>-3.5238326942162814</v>
      </c>
      <c r="AC796" s="50">
        <f t="shared" si="215"/>
        <v>-3.5238326942162814</v>
      </c>
      <c r="AF796">
        <v>1.69</v>
      </c>
      <c r="AG796">
        <v>2.2400000000000002</v>
      </c>
      <c r="AJ796" t="s">
        <v>500</v>
      </c>
    </row>
    <row r="797" spans="1:36" ht="15" x14ac:dyDescent="0.25">
      <c r="A797">
        <v>5.07</v>
      </c>
      <c r="B797">
        <v>3.88</v>
      </c>
      <c r="C797">
        <v>1.72</v>
      </c>
      <c r="D797" s="43">
        <f t="shared" si="216"/>
        <v>3.636596637721623E-2</v>
      </c>
      <c r="E797" s="44">
        <f>IF(OR($A797="",$B797="",$C797=""),"",A797*'MPTO_working_3-way'!$I796)</f>
        <v>5.2543754495324864</v>
      </c>
      <c r="F797" s="45">
        <f>IF(OR($A797="",$B797="",$C797=""),"",B797*'MPTO_working_3-way'!$I796)</f>
        <v>4.0210999495435988</v>
      </c>
      <c r="G797" s="46">
        <f>IF(OR($A797="",$B797="",$C797=""),"",C797*'MPTO_working_3-way'!$I796)</f>
        <v>1.7825494621688118</v>
      </c>
      <c r="H797" s="44">
        <f>IF(OR($A797="",$B797="",$C797=""),"",'MPTO_working_3-way'!E796)</f>
        <v>5.4019986427077047</v>
      </c>
      <c r="I797" s="45">
        <f>IF(OR($A797="",$B797="",$C797=""),"",'MPTO_working_3-way'!F796)</f>
        <v>4.0714959580842169</v>
      </c>
      <c r="J797" s="46">
        <f>IF(OR($A797="",$B797="",$C797=""),"",'MPTO_working_3-way'!G796)</f>
        <v>1.7566253230632405</v>
      </c>
      <c r="K797" s="44">
        <f>IF(OR($A797="",$B797="",$C797=""),"",'OddsRatio_working_3-way'!H796)</f>
        <v>5.3295135256568464</v>
      </c>
      <c r="L797" s="45">
        <f>IF(OR($A797="",$B797="",$C797=""),"",'OddsRatio_working_3-way'!I796)</f>
        <v>4.0636361066073015</v>
      </c>
      <c r="M797" s="46">
        <f>IF(OR($A797="",$B797="",$C797=""),"",'OddsRatio_working_3-way'!J796)</f>
        <v>1.7659090266518258</v>
      </c>
      <c r="N797" s="47">
        <f t="shared" si="195"/>
        <v>19.031757620003649</v>
      </c>
      <c r="O797" s="48">
        <f t="shared" si="196"/>
        <v>24.868817302427452</v>
      </c>
      <c r="P797" s="48">
        <f t="shared" si="197"/>
        <v>56.099425077568895</v>
      </c>
      <c r="Q797" t="s">
        <v>490</v>
      </c>
      <c r="R797" t="s">
        <v>485</v>
      </c>
      <c r="S797" s="38">
        <v>44222</v>
      </c>
      <c r="T797" s="50">
        <v>100</v>
      </c>
      <c r="U797" s="50">
        <f t="shared" si="207"/>
        <v>80.276134122287957</v>
      </c>
      <c r="V797" s="50">
        <f t="shared" si="208"/>
        <v>74.226804123711347</v>
      </c>
      <c r="W797" s="50">
        <f t="shared" si="209"/>
        <v>41.860465116279073</v>
      </c>
      <c r="X797" s="50">
        <f t="shared" si="210"/>
        <v>83.912730760009595</v>
      </c>
      <c r="Y797" s="50">
        <f t="shared" si="211"/>
        <v>77.86340076143297</v>
      </c>
      <c r="Z797" s="50">
        <f t="shared" si="212"/>
        <v>45.49706175400069</v>
      </c>
      <c r="AA797" s="50">
        <f t="shared" si="213"/>
        <v>-3.6365966377216381</v>
      </c>
      <c r="AB797" s="50">
        <f t="shared" si="214"/>
        <v>-3.6365966377216239</v>
      </c>
      <c r="AC797" s="50">
        <f t="shared" si="215"/>
        <v>-3.6365966377216168</v>
      </c>
      <c r="AF797">
        <v>1.65</v>
      </c>
      <c r="AG797">
        <v>2.31</v>
      </c>
      <c r="AJ797" t="s">
        <v>500</v>
      </c>
    </row>
    <row r="798" spans="1:36" ht="15" x14ac:dyDescent="0.25">
      <c r="A798">
        <v>2.09</v>
      </c>
      <c r="B798">
        <v>3.04</v>
      </c>
      <c r="C798">
        <v>4.5199999999999996</v>
      </c>
      <c r="D798" s="43">
        <f t="shared" si="216"/>
        <v>2.8655205995681055E-2</v>
      </c>
      <c r="E798" s="44">
        <f>IF(OR($A798="",$B798="",$C798=""),"",A798*'MPTO_working_3-way'!$I797)</f>
        <v>2.1498893805309733</v>
      </c>
      <c r="F798" s="45">
        <f>IF(OR($A798="",$B798="",$C798=""),"",B798*'MPTO_working_3-way'!$I797)</f>
        <v>3.1271118262268702</v>
      </c>
      <c r="G798" s="46">
        <f>IF(OR($A798="",$B798="",$C798=""),"",C798*'MPTO_working_3-way'!$I797)</f>
        <v>4.6495215311004783</v>
      </c>
      <c r="H798" s="44">
        <f>IF(OR($A798="",$B798="",$C798=""),"",'MPTO_working_3-way'!E797)</f>
        <v>2.1325728217438087</v>
      </c>
      <c r="I798" s="45">
        <f>IF(OR($A798="",$B798="",$C798=""),"",'MPTO_working_3-way'!F797)</f>
        <v>3.1309131885370864</v>
      </c>
      <c r="J798" s="46">
        <f>IF(OR($A798="",$B798="",$C798=""),"",'MPTO_working_3-way'!G797)</f>
        <v>4.7239511276315564</v>
      </c>
      <c r="K798" s="44">
        <f>IF(OR($A798="",$B798="",$C798=""),"",'OddsRatio_working_3-way'!H797)</f>
        <v>2.1400394643547118</v>
      </c>
      <c r="L798" s="45">
        <f>IF(OR($A798="",$B798="",$C798=""),"",'OddsRatio_working_3-way'!I797)</f>
        <v>3.133651841544598</v>
      </c>
      <c r="M798" s="46">
        <f>IF(OR($A798="",$B798="",$C798=""),"",'OddsRatio_working_3-way'!J797)</f>
        <v>4.6815953344298951</v>
      </c>
      <c r="N798" s="47">
        <f t="shared" si="195"/>
        <v>46.514021095960899</v>
      </c>
      <c r="O798" s="48">
        <f t="shared" si="196"/>
        <v>31.978389503473121</v>
      </c>
      <c r="P798" s="48">
        <f t="shared" si="197"/>
        <v>21.50758940056599</v>
      </c>
      <c r="Q798" t="s">
        <v>121</v>
      </c>
      <c r="R798" t="s">
        <v>156</v>
      </c>
      <c r="S798" s="38">
        <v>44222</v>
      </c>
      <c r="T798" s="50">
        <v>100</v>
      </c>
      <c r="U798" s="50">
        <f t="shared" si="207"/>
        <v>52.153110047846894</v>
      </c>
      <c r="V798" s="50">
        <f t="shared" si="208"/>
        <v>67.10526315789474</v>
      </c>
      <c r="W798" s="50">
        <f t="shared" si="209"/>
        <v>77.876106194690252</v>
      </c>
      <c r="X798" s="50">
        <f t="shared" si="210"/>
        <v>55.018630647415002</v>
      </c>
      <c r="Y798" s="50">
        <f t="shared" si="211"/>
        <v>69.970783757462854</v>
      </c>
      <c r="Z798" s="50">
        <f t="shared" si="212"/>
        <v>80.74162679425838</v>
      </c>
      <c r="AA798" s="50">
        <f t="shared" si="213"/>
        <v>-2.8655205995681072</v>
      </c>
      <c r="AB798" s="50">
        <f t="shared" si="214"/>
        <v>-2.8655205995681143</v>
      </c>
      <c r="AC798" s="50">
        <f t="shared" si="215"/>
        <v>-2.8655205995681285</v>
      </c>
      <c r="AF798">
        <v>3</v>
      </c>
      <c r="AG798">
        <v>1.42</v>
      </c>
      <c r="AJ798" t="s">
        <v>412</v>
      </c>
    </row>
    <row r="799" spans="1:36" ht="15" x14ac:dyDescent="0.25">
      <c r="A799">
        <v>2.38</v>
      </c>
      <c r="B799">
        <v>3.96</v>
      </c>
      <c r="C799">
        <v>2.74</v>
      </c>
      <c r="D799" s="43">
        <f t="shared" si="216"/>
        <v>3.765682340177845E-2</v>
      </c>
      <c r="E799" s="44">
        <f>IF(OR($A799="",$B799="",$C799=""),"",A799*'MPTO_working_3-way'!$I798)</f>
        <v>2.4696232396962325</v>
      </c>
      <c r="F799" s="45">
        <f>IF(OR($A799="",$B799="",$C799=""),"",B799*'MPTO_working_3-way'!$I798)</f>
        <v>4.1091210206710427</v>
      </c>
      <c r="G799" s="46">
        <f>IF(OR($A799="",$B799="",$C799=""),"",C799*'MPTO_working_3-way'!$I798)</f>
        <v>2.8431796961208731</v>
      </c>
      <c r="H799" s="44">
        <f>IF(OR($A799="",$B799="",$C799=""),"",'MPTO_working_3-way'!E798)</f>
        <v>2.4532906176912883</v>
      </c>
      <c r="I799" s="45">
        <f>IF(OR($A799="",$B799="",$C799=""),"",'MPTO_working_3-way'!F798)</f>
        <v>4.1671358504303555</v>
      </c>
      <c r="J799" s="46">
        <f>IF(OR($A799="",$B799="",$C799=""),"",'MPTO_working_3-way'!G798)</f>
        <v>2.8375940299067266</v>
      </c>
      <c r="K799" s="44">
        <f>IF(OR($A799="",$B799="",$C799=""),"",'OddsRatio_working_3-way'!H798)</f>
        <v>2.4612224307937169</v>
      </c>
      <c r="L799" s="45">
        <f>IF(OR($A799="",$B799="",$C799=""),"",'OddsRatio_working_3-way'!I798)</f>
        <v>4.1342162283691319</v>
      </c>
      <c r="M799" s="46">
        <f>IF(OR($A799="",$B799="",$C799=""),"",'OddsRatio_working_3-way'!J798)</f>
        <v>2.8424108910007742</v>
      </c>
      <c r="N799" s="47">
        <f t="shared" si="195"/>
        <v>40.492006388917915</v>
      </c>
      <c r="O799" s="48">
        <f t="shared" si="196"/>
        <v>24.336104849905208</v>
      </c>
      <c r="P799" s="48">
        <f t="shared" si="197"/>
        <v>35.171888761176866</v>
      </c>
      <c r="Q799" t="s">
        <v>378</v>
      </c>
      <c r="R799" t="s">
        <v>331</v>
      </c>
      <c r="S799" s="38">
        <v>44223</v>
      </c>
      <c r="T799" s="50">
        <v>100</v>
      </c>
      <c r="U799" s="50">
        <f t="shared" si="207"/>
        <v>57.983193277310924</v>
      </c>
      <c r="V799" s="50">
        <f t="shared" si="208"/>
        <v>74.747474747474755</v>
      </c>
      <c r="W799" s="50">
        <f t="shared" si="209"/>
        <v>63.503649635036496</v>
      </c>
      <c r="X799" s="50">
        <f t="shared" si="210"/>
        <v>61.748875617488764</v>
      </c>
      <c r="Y799" s="50">
        <f t="shared" si="211"/>
        <v>78.513157087652587</v>
      </c>
      <c r="Z799" s="50">
        <f t="shared" si="212"/>
        <v>67.269331975214328</v>
      </c>
      <c r="AA799" s="50">
        <f t="shared" si="213"/>
        <v>-3.7656823401778396</v>
      </c>
      <c r="AB799" s="50">
        <f t="shared" si="214"/>
        <v>-3.7656823401778325</v>
      </c>
      <c r="AC799" s="50">
        <f t="shared" si="215"/>
        <v>-3.7656823401778325</v>
      </c>
      <c r="AF799">
        <v>1.63</v>
      </c>
      <c r="AG799">
        <v>2.3199999999999998</v>
      </c>
      <c r="AJ799" t="s">
        <v>413</v>
      </c>
    </row>
    <row r="800" spans="1:36" ht="15" x14ac:dyDescent="0.25">
      <c r="A800">
        <v>1.5</v>
      </c>
      <c r="B800">
        <v>4.41</v>
      </c>
      <c r="C800">
        <v>6.71</v>
      </c>
      <c r="D800" s="43">
        <f t="shared" si="216"/>
        <v>4.2455332853459149E-2</v>
      </c>
      <c r="E800" s="44">
        <f>IF(OR($A800="",$B800="",$C800=""),"",A800*'MPTO_working_3-way'!$I799)</f>
        <v>1.5636829992801888</v>
      </c>
      <c r="F800" s="45">
        <f>IF(OR($A800="",$B800="",$C800=""),"",B800*'MPTO_working_3-way'!$I799)</f>
        <v>4.5972280178837552</v>
      </c>
      <c r="G800" s="46">
        <f>IF(OR($A800="",$B800="",$C800=""),"",C800*'MPTO_working_3-way'!$I799)</f>
        <v>6.9948752834467109</v>
      </c>
      <c r="H800" s="44">
        <f>IF(OR($A800="",$B800="",$C800=""),"",'MPTO_working_3-way'!E799)</f>
        <v>1.5325320797777851</v>
      </c>
      <c r="I800" s="45">
        <f>IF(OR($A800="",$B800="",$C800=""),"",'MPTO_working_3-way'!F799)</f>
        <v>4.7035451448311658</v>
      </c>
      <c r="J800" s="46">
        <f>IF(OR($A800="",$B800="",$C800=""),"",'MPTO_working_3-way'!G799)</f>
        <v>7.4140240694188062</v>
      </c>
      <c r="K800" s="44">
        <f>IF(OR($A800="",$B800="",$C800=""),"",'OddsRatio_working_3-way'!H799)</f>
        <v>1.5425522459747327</v>
      </c>
      <c r="L800" s="45">
        <f>IF(OR($A800="",$B800="",$C800=""),"",'OddsRatio_working_3-way'!I799)</f>
        <v>4.7002063175476749</v>
      </c>
      <c r="M800" s="46">
        <f>IF(OR($A800="",$B800="",$C800=""),"",'OddsRatio_working_3-way'!J799)</f>
        <v>7.1959466490314457</v>
      </c>
      <c r="N800" s="47">
        <f t="shared" si="195"/>
        <v>63.951581008448045</v>
      </c>
      <c r="O800" s="48">
        <f t="shared" si="196"/>
        <v>21.752238438247634</v>
      </c>
      <c r="P800" s="48">
        <f t="shared" si="197"/>
        <v>14.296180553304334</v>
      </c>
      <c r="Q800" t="s">
        <v>332</v>
      </c>
      <c r="R800" t="s">
        <v>327</v>
      </c>
      <c r="S800" s="38">
        <v>44223</v>
      </c>
      <c r="T800" s="50">
        <v>100</v>
      </c>
      <c r="U800" s="50">
        <f t="shared" si="207"/>
        <v>33.333333333333329</v>
      </c>
      <c r="V800" s="50">
        <f t="shared" si="208"/>
        <v>77.32426303854875</v>
      </c>
      <c r="W800" s="50">
        <f t="shared" si="209"/>
        <v>85.096870342771979</v>
      </c>
      <c r="X800" s="50">
        <f t="shared" si="210"/>
        <v>37.578866618679264</v>
      </c>
      <c r="Y800" s="50">
        <f t="shared" si="211"/>
        <v>81.569796323894678</v>
      </c>
      <c r="Z800" s="50">
        <f t="shared" si="212"/>
        <v>89.342403628117907</v>
      </c>
      <c r="AA800" s="50">
        <f t="shared" si="213"/>
        <v>-4.2455332853459353</v>
      </c>
      <c r="AB800" s="50">
        <f t="shared" si="214"/>
        <v>-4.2455332853459282</v>
      </c>
      <c r="AC800" s="50">
        <f t="shared" si="215"/>
        <v>-4.2455332853459282</v>
      </c>
      <c r="AF800">
        <v>1.49</v>
      </c>
      <c r="AG800">
        <v>2.67</v>
      </c>
      <c r="AJ800" t="s">
        <v>413</v>
      </c>
    </row>
    <row r="801" spans="1:36" ht="15" x14ac:dyDescent="0.25">
      <c r="A801">
        <v>1.88</v>
      </c>
      <c r="B801">
        <v>3.82</v>
      </c>
      <c r="C801">
        <v>4.04</v>
      </c>
      <c r="D801" s="43">
        <f t="shared" si="216"/>
        <v>4.1219750804310618E-2</v>
      </c>
      <c r="E801" s="44">
        <f>IF(OR($A801="",$B801="",$C801=""),"",A801*'MPTO_working_3-way'!$I800)</f>
        <v>1.9574931315121038</v>
      </c>
      <c r="F801" s="45">
        <f>IF(OR($A801="",$B801="",$C801=""),"",B801*'MPTO_working_3-way'!$I800)</f>
        <v>3.9774594480724663</v>
      </c>
      <c r="G801" s="46">
        <f>IF(OR($A801="",$B801="",$C801=""),"",C801*'MPTO_working_3-way'!$I800)</f>
        <v>4.2065277932494149</v>
      </c>
      <c r="H801" s="44">
        <f>IF(OR($A801="",$B801="",$C801=""),"",'MPTO_working_3-way'!E800)</f>
        <v>1.9298500410088457</v>
      </c>
      <c r="I801" s="45">
        <f>IF(OR($A801="",$B801="",$C801=""),"",'MPTO_working_3-way'!F800)</f>
        <v>4.0316047530892556</v>
      </c>
      <c r="J801" s="46">
        <f>IF(OR($A801="",$B801="",$C801=""),"",'MPTO_working_3-way'!G800)</f>
        <v>4.2774374038766982</v>
      </c>
      <c r="K801" s="44">
        <f>IF(OR($A801="",$B801="",$C801=""),"",'OddsRatio_working_3-way'!H800)</f>
        <v>1.9402201027963026</v>
      </c>
      <c r="L801" s="45">
        <f>IF(OR($A801="",$B801="",$C801=""),"",'OddsRatio_working_3-way'!I800)</f>
        <v>4.0129780566881514</v>
      </c>
      <c r="M801" s="46">
        <f>IF(OR($A801="",$B801="",$C801=""),"",'OddsRatio_working_3-way'!J800)</f>
        <v>4.2480330823872263</v>
      </c>
      <c r="N801" s="47">
        <f t="shared" si="195"/>
        <v>51.085747576929194</v>
      </c>
      <c r="O801" s="48">
        <f t="shared" si="196"/>
        <v>25.141676817965152</v>
      </c>
      <c r="P801" s="48">
        <f t="shared" si="197"/>
        <v>23.772575605105665</v>
      </c>
      <c r="Q801" t="s">
        <v>334</v>
      </c>
      <c r="R801" t="s">
        <v>380</v>
      </c>
      <c r="S801" s="38">
        <v>44223</v>
      </c>
      <c r="T801" s="50">
        <v>100</v>
      </c>
      <c r="U801" s="50">
        <f t="shared" si="207"/>
        <v>46.808510638297875</v>
      </c>
      <c r="V801" s="50">
        <f t="shared" si="208"/>
        <v>73.821989528795811</v>
      </c>
      <c r="W801" s="50">
        <f t="shared" si="209"/>
        <v>75.247524752475243</v>
      </c>
      <c r="X801" s="50">
        <f t="shared" si="210"/>
        <v>50.930485718728931</v>
      </c>
      <c r="Y801" s="50">
        <f t="shared" si="211"/>
        <v>77.943964609226882</v>
      </c>
      <c r="Z801" s="50">
        <f t="shared" si="212"/>
        <v>79.369499832906314</v>
      </c>
      <c r="AA801" s="50">
        <f t="shared" si="213"/>
        <v>-4.1219750804310564</v>
      </c>
      <c r="AB801" s="50">
        <f t="shared" si="214"/>
        <v>-4.1219750804310706</v>
      </c>
      <c r="AC801" s="50">
        <f t="shared" si="215"/>
        <v>-4.1219750804310706</v>
      </c>
      <c r="AF801">
        <v>1.72</v>
      </c>
      <c r="AG801">
        <v>2.16</v>
      </c>
      <c r="AJ801" t="s">
        <v>413</v>
      </c>
    </row>
    <row r="802" spans="1:36" ht="15" x14ac:dyDescent="0.25">
      <c r="A802">
        <v>1.57</v>
      </c>
      <c r="B802">
        <v>4.32</v>
      </c>
      <c r="C802">
        <v>5.71</v>
      </c>
      <c r="D802" s="43">
        <f t="shared" si="216"/>
        <v>4.3555505152100604E-2</v>
      </c>
      <c r="E802" s="44">
        <f>IF(OR($A802="",$B802="",$C802=""),"",A802*'MPTO_working_3-way'!$I801)</f>
        <v>1.6383821430887979</v>
      </c>
      <c r="F802" s="45">
        <f>IF(OR($A802="",$B802="",$C802=""),"",B802*'MPTO_working_3-way'!$I801)</f>
        <v>4.5081597822570751</v>
      </c>
      <c r="G802" s="46">
        <f>IF(OR($A802="",$B802="",$C802=""),"",C802*'MPTO_working_3-way'!$I801)</f>
        <v>5.9587019344184942</v>
      </c>
      <c r="H802" s="44">
        <f>IF(OR($A802="",$B802="",$C802=""),"",'MPTO_working_3-way'!E801)</f>
        <v>1.6066214049339052</v>
      </c>
      <c r="I802" s="45">
        <f>IF(OR($A802="",$B802="",$C802=""),"",'MPTO_working_3-way'!F801)</f>
        <v>4.6090812408974786</v>
      </c>
      <c r="J802" s="46">
        <f>IF(OR($A802="",$B802="",$C802=""),"",'MPTO_working_3-way'!G801)</f>
        <v>6.2261520168587978</v>
      </c>
      <c r="K802" s="44">
        <f>IF(OR($A802="",$B802="",$C802=""),"",'OddsRatio_working_3-way'!H801)</f>
        <v>1.6171071395882284</v>
      </c>
      <c r="L802" s="45">
        <f>IF(OR($A802="",$B802="",$C802=""),"",'OddsRatio_working_3-way'!I801)</f>
        <v>4.5943784270752959</v>
      </c>
      <c r="M802" s="46">
        <f>IF(OR($A802="",$B802="",$C802=""),"",'OddsRatio_working_3-way'!J801)</f>
        <v>6.0992537323869405</v>
      </c>
      <c r="N802" s="47">
        <f t="shared" si="195"/>
        <v>61.035821479030936</v>
      </c>
      <c r="O802" s="48">
        <f t="shared" si="196"/>
        <v>22.181999935666337</v>
      </c>
      <c r="P802" s="48">
        <f t="shared" si="197"/>
        <v>16.782178585302727</v>
      </c>
      <c r="Q802" t="s">
        <v>379</v>
      </c>
      <c r="R802" t="s">
        <v>382</v>
      </c>
      <c r="S802" s="38">
        <v>44223</v>
      </c>
      <c r="T802" s="50">
        <v>100</v>
      </c>
      <c r="U802" s="50">
        <f t="shared" si="207"/>
        <v>36.30573248407643</v>
      </c>
      <c r="V802" s="50">
        <f t="shared" si="208"/>
        <v>76.851851851851848</v>
      </c>
      <c r="W802" s="50">
        <f t="shared" si="209"/>
        <v>82.486865148861654</v>
      </c>
      <c r="X802" s="50">
        <f t="shared" si="210"/>
        <v>40.661282999286499</v>
      </c>
      <c r="Y802" s="50">
        <f t="shared" si="211"/>
        <v>81.207402367061917</v>
      </c>
      <c r="Z802" s="50">
        <f t="shared" si="212"/>
        <v>86.842415664071709</v>
      </c>
      <c r="AA802" s="50">
        <f t="shared" si="213"/>
        <v>-4.3555505152100693</v>
      </c>
      <c r="AB802" s="50">
        <f t="shared" si="214"/>
        <v>-4.3555505152100693</v>
      </c>
      <c r="AC802" s="50">
        <f t="shared" si="215"/>
        <v>-4.3555505152100551</v>
      </c>
      <c r="AF802">
        <v>1.73</v>
      </c>
      <c r="AG802">
        <v>2.15</v>
      </c>
      <c r="AJ802" t="s">
        <v>413</v>
      </c>
    </row>
    <row r="803" spans="1:36" ht="15" x14ac:dyDescent="0.25">
      <c r="A803">
        <v>2.0099999999999998</v>
      </c>
      <c r="B803">
        <v>3.6</v>
      </c>
      <c r="C803">
        <v>3.92</v>
      </c>
      <c r="D803" s="43">
        <f t="shared" si="216"/>
        <v>3.0392256405049611E-2</v>
      </c>
      <c r="E803" s="44">
        <f>IF(OR($A803="",$B803="",$C803=""),"",A803*'MPTO_working_3-way'!$I802)</f>
        <v>2.0710884353741497</v>
      </c>
      <c r="F803" s="45">
        <f>IF(OR($A803="",$B803="",$C803=""),"",B803*'MPTO_working_3-way'!$I802)</f>
        <v>3.7094121230581787</v>
      </c>
      <c r="G803" s="46">
        <f>IF(OR($A803="",$B803="",$C803=""),"",C803*'MPTO_working_3-way'!$I802)</f>
        <v>4.0391376451077941</v>
      </c>
      <c r="H803" s="44">
        <f>IF(OR($A803="",$B803="",$C803=""),"",'MPTO_working_3-way'!E802)</f>
        <v>2.0517800101847135</v>
      </c>
      <c r="I803" s="45">
        <f>IF(OR($A803="",$B803="",$C803=""),"",'MPTO_working_3-way'!F802)</f>
        <v>3.7362641994562589</v>
      </c>
      <c r="J803" s="46">
        <f>IF(OR($A803="",$B803="",$C803=""),"",'MPTO_working_3-way'!G802)</f>
        <v>4.0821110317990286</v>
      </c>
      <c r="K803" s="44">
        <f>IF(OR($A803="",$B803="",$C803=""),"",'OddsRatio_working_3-way'!H802)</f>
        <v>2.0594217914416117</v>
      </c>
      <c r="L803" s="45">
        <f>IF(OR($A803="",$B803="",$C803=""),"",'OddsRatio_working_3-way'!I802)</f>
        <v>3.72722441361207</v>
      </c>
      <c r="M803" s="46">
        <f>IF(OR($A803="",$B803="",$C803=""),"",'OddsRatio_working_3-way'!J802)</f>
        <v>4.0628828029797095</v>
      </c>
      <c r="N803" s="47">
        <f t="shared" si="195"/>
        <v>48.283790441780262</v>
      </c>
      <c r="O803" s="48">
        <f t="shared" si="196"/>
        <v>26.958449663327311</v>
      </c>
      <c r="P803" s="48">
        <f t="shared" si="197"/>
        <v>24.75775989489243</v>
      </c>
      <c r="Q803" t="s">
        <v>388</v>
      </c>
      <c r="R803" t="s">
        <v>322</v>
      </c>
      <c r="S803" s="38">
        <v>44223</v>
      </c>
      <c r="T803" s="50">
        <v>100</v>
      </c>
      <c r="U803" s="50">
        <f t="shared" si="207"/>
        <v>50.248756218905463</v>
      </c>
      <c r="V803" s="50">
        <f t="shared" si="208"/>
        <v>72.222222222222229</v>
      </c>
      <c r="W803" s="50">
        <f t="shared" si="209"/>
        <v>74.489795918367349</v>
      </c>
      <c r="X803" s="50">
        <f t="shared" si="210"/>
        <v>53.287981859410436</v>
      </c>
      <c r="Y803" s="50">
        <f t="shared" si="211"/>
        <v>75.261447862727195</v>
      </c>
      <c r="Z803" s="50">
        <f t="shared" si="212"/>
        <v>77.529021558872316</v>
      </c>
      <c r="AA803" s="50">
        <f t="shared" si="213"/>
        <v>-3.0392256405049736</v>
      </c>
      <c r="AB803" s="50">
        <f t="shared" si="214"/>
        <v>-3.0392256405049665</v>
      </c>
      <c r="AC803" s="50">
        <f t="shared" si="215"/>
        <v>-3.0392256405049665</v>
      </c>
      <c r="AF803">
        <v>1.79</v>
      </c>
      <c r="AG803">
        <v>2.1</v>
      </c>
      <c r="AJ803" t="s">
        <v>411</v>
      </c>
    </row>
    <row r="804" spans="1:36" s="50" customFormat="1" ht="15" x14ac:dyDescent="0.25">
      <c r="A804">
        <v>2.64</v>
      </c>
      <c r="B804">
        <v>3.43</v>
      </c>
      <c r="C804">
        <v>2.81</v>
      </c>
      <c r="D804" s="43">
        <f t="shared" si="216"/>
        <v>2.6204954413248327E-2</v>
      </c>
      <c r="E804" s="44">
        <f>IF(OR($A804="",$B804="",$C804=""),"",A804*'MPTO_working_3-way'!$I803)</f>
        <v>2.7091810796509757</v>
      </c>
      <c r="F804" s="45">
        <f>IF(OR($A804="",$B804="",$C804=""),"",B804*'MPTO_working_3-way'!$I803)</f>
        <v>3.5198829936374421</v>
      </c>
      <c r="G804" s="46">
        <f>IF(OR($A804="",$B804="",$C804=""),"",C804*'MPTO_working_3-way'!$I803)</f>
        <v>2.8836359219012277</v>
      </c>
      <c r="H804" s="44">
        <f>IF(OR($A804="",$B804="",$C804=""),"",'MPTO_working_3-way'!E803)</f>
        <v>2.7023163884368624</v>
      </c>
      <c r="I804" s="45">
        <f>IF(OR($A804="",$B804="",$C804=""),"",'MPTO_working_3-way'!F803)</f>
        <v>3.535940299823813</v>
      </c>
      <c r="J804" s="46">
        <f>IF(OR($A804="",$B804="",$C804=""),"",'MPTO_working_3-way'!G803)</f>
        <v>2.8807078596580098</v>
      </c>
      <c r="K804" s="44">
        <f>IF(OR($A804="",$B804="",$C804=""),"",'OddsRatio_working_3-way'!H803)</f>
        <v>2.7057232772157498</v>
      </c>
      <c r="L804" s="45">
        <f>IF(OR($A804="",$B804="",$C804=""),"",'OddsRatio_working_3-way'!I803)</f>
        <v>3.5273826607526053</v>
      </c>
      <c r="M804" s="46">
        <f>IF(OR($A804="",$B804="",$C804=""),"",'OddsRatio_working_3-way'!J803)</f>
        <v>2.8825360559515283</v>
      </c>
      <c r="N804" s="47">
        <f t="shared" si="195"/>
        <v>36.911523098663828</v>
      </c>
      <c r="O804" s="48">
        <f t="shared" si="196"/>
        <v>28.410035271274779</v>
      </c>
      <c r="P804" s="48">
        <f t="shared" si="197"/>
        <v>34.678441630061393</v>
      </c>
      <c r="Q804" t="s">
        <v>320</v>
      </c>
      <c r="R804" t="s">
        <v>389</v>
      </c>
      <c r="S804" s="38">
        <v>44223</v>
      </c>
      <c r="T804" s="50">
        <v>100</v>
      </c>
      <c r="U804" s="50">
        <f t="shared" si="207"/>
        <v>62.121212121212118</v>
      </c>
      <c r="V804" s="50">
        <f t="shared" si="208"/>
        <v>70.845481049562679</v>
      </c>
      <c r="W804" s="50">
        <f t="shared" si="209"/>
        <v>64.412811387900362</v>
      </c>
      <c r="X804" s="50">
        <f t="shared" si="210"/>
        <v>64.741707562536959</v>
      </c>
      <c r="Y804" s="50">
        <f t="shared" si="211"/>
        <v>73.465976490887527</v>
      </c>
      <c r="Z804" s="50">
        <f t="shared" si="212"/>
        <v>67.033306829225197</v>
      </c>
      <c r="AA804" s="50">
        <f t="shared" si="213"/>
        <v>-2.6204954413248416</v>
      </c>
      <c r="AB804" s="50">
        <f t="shared" si="214"/>
        <v>-2.6204954413248487</v>
      </c>
      <c r="AC804" s="50">
        <f t="shared" si="215"/>
        <v>-2.6204954413248345</v>
      </c>
      <c r="AD804" s="51"/>
      <c r="AE804" s="51"/>
      <c r="AF804">
        <v>1.81</v>
      </c>
      <c r="AG804">
        <v>2.08</v>
      </c>
      <c r="AH804" s="51"/>
      <c r="AI804" s="51"/>
      <c r="AJ804" t="s">
        <v>411</v>
      </c>
    </row>
    <row r="805" spans="1:36" ht="15" x14ac:dyDescent="0.25">
      <c r="A805">
        <v>2.0499999999999998</v>
      </c>
      <c r="B805">
        <v>3.56</v>
      </c>
      <c r="C805">
        <v>3.84</v>
      </c>
      <c r="D805" s="43">
        <f t="shared" si="216"/>
        <v>2.912042111994162E-2</v>
      </c>
      <c r="E805" s="44">
        <f>IF(OR($A805="",$B805="",$C805=""),"",A805*'MPTO_working_3-way'!$I804)</f>
        <v>2.1096968632958801</v>
      </c>
      <c r="F805" s="45">
        <f>IF(OR($A805="",$B805="",$C805=""),"",B805*'MPTO_working_3-way'!$I804)</f>
        <v>3.6636686991869922</v>
      </c>
      <c r="G805" s="46">
        <f>IF(OR($A805="",$B805="",$C805=""),"",C805*'MPTO_working_3-way'!$I804)</f>
        <v>3.9518224171005758</v>
      </c>
      <c r="H805" s="44">
        <f>IF(OR($A805="",$B805="",$C805=""),"",'MPTO_working_3-way'!E804)</f>
        <v>2.09162107240879</v>
      </c>
      <c r="I805" s="45">
        <f>IF(OR($A805="",$B805="",$C805=""),"",'MPTO_working_3-way'!F804)</f>
        <v>3.6874234646437358</v>
      </c>
      <c r="J805" s="46">
        <f>IF(OR($A805="",$B805="",$C805=""),"",'MPTO_working_3-way'!G804)</f>
        <v>3.9886744043055486</v>
      </c>
      <c r="K805" s="44">
        <f>IF(OR($A805="",$B805="",$C805=""),"",'OddsRatio_working_3-way'!H804)</f>
        <v>2.0988693101634097</v>
      </c>
      <c r="L805" s="45">
        <f>IF(OR($A805="",$B805="",$C805=""),"",'OddsRatio_working_3-way'!I804)</f>
        <v>3.6791480323984094</v>
      </c>
      <c r="M805" s="46">
        <f>IF(OR($A805="",$B805="",$C805=""),"",'OddsRatio_working_3-way'!J804)</f>
        <v>3.9721798484419857</v>
      </c>
      <c r="N805" s="47">
        <f t="shared" si="195"/>
        <v>47.400174754857773</v>
      </c>
      <c r="O805" s="48">
        <f t="shared" si="196"/>
        <v>27.295044451533261</v>
      </c>
      <c r="P805" s="48">
        <f t="shared" si="197"/>
        <v>25.304780793608963</v>
      </c>
      <c r="Q805" t="s">
        <v>347</v>
      </c>
      <c r="R805" t="s">
        <v>392</v>
      </c>
      <c r="S805" s="38">
        <v>44223</v>
      </c>
      <c r="T805" s="50">
        <v>100</v>
      </c>
      <c r="U805" s="50">
        <f t="shared" si="207"/>
        <v>51.219512195121943</v>
      </c>
      <c r="V805" s="50">
        <f t="shared" si="208"/>
        <v>71.910112359550567</v>
      </c>
      <c r="W805" s="50">
        <f t="shared" si="209"/>
        <v>73.958333333333343</v>
      </c>
      <c r="X805" s="50">
        <f t="shared" si="210"/>
        <v>54.131554307116112</v>
      </c>
      <c r="Y805" s="50">
        <f t="shared" si="211"/>
        <v>74.822154471544721</v>
      </c>
      <c r="Z805" s="50">
        <f t="shared" si="212"/>
        <v>76.870375445327483</v>
      </c>
      <c r="AA805" s="50">
        <f t="shared" si="213"/>
        <v>-2.9120421119941682</v>
      </c>
      <c r="AB805" s="50">
        <f t="shared" si="214"/>
        <v>-2.912042111994154</v>
      </c>
      <c r="AC805" s="50">
        <f t="shared" si="215"/>
        <v>-2.9120421119941398</v>
      </c>
      <c r="AF805">
        <v>1.85</v>
      </c>
      <c r="AG805">
        <v>2.04</v>
      </c>
      <c r="AJ805" t="s">
        <v>411</v>
      </c>
    </row>
    <row r="806" spans="1:36" ht="15" x14ac:dyDescent="0.25">
      <c r="A806">
        <v>2.4900000000000002</v>
      </c>
      <c r="B806">
        <v>3.56</v>
      </c>
      <c r="C806">
        <v>2.9</v>
      </c>
      <c r="D806" s="43">
        <f t="shared" si="216"/>
        <v>2.7332888314202108E-2</v>
      </c>
      <c r="E806" s="44">
        <f>IF(OR($A806="",$B806="",$C806=""),"",A806*'MPTO_working_3-way'!$I805)</f>
        <v>2.5580588919023635</v>
      </c>
      <c r="F806" s="45">
        <f>IF(OR($A806="",$B806="",$C806=""),"",B806*'MPTO_working_3-way'!$I805)</f>
        <v>3.6573050823985596</v>
      </c>
      <c r="G806" s="46">
        <f>IF(OR($A806="",$B806="",$C806=""),"",C806*'MPTO_working_3-way'!$I805)</f>
        <v>2.979265376111186</v>
      </c>
      <c r="H806" s="44">
        <f>IF(OR($A806="",$B806="",$C806=""),"",'MPTO_working_3-way'!E805)</f>
        <v>2.5478001517045619</v>
      </c>
      <c r="I806" s="45">
        <f>IF(OR($A806="",$B806="",$C806=""),"",'MPTO_working_3-way'!F805)</f>
        <v>3.6793394769937153</v>
      </c>
      <c r="J806" s="46">
        <f>IF(OR($A806="",$B806="",$C806=""),"",'MPTO_working_3-way'!G805)</f>
        <v>2.9787026622830863</v>
      </c>
      <c r="K806" s="44">
        <f>IF(OR($A806="",$B806="",$C806=""),"",'OddsRatio_working_3-way'!H805)</f>
        <v>2.5526207294704535</v>
      </c>
      <c r="L806" s="45">
        <f>IF(OR($A806="",$B806="",$C806=""),"",'OddsRatio_working_3-way'!I805)</f>
        <v>3.667589978150577</v>
      </c>
      <c r="M806" s="46">
        <f>IF(OR($A806="",$B806="",$C806=""),"",'OddsRatio_working_3-way'!J805)</f>
        <v>2.979851936908632</v>
      </c>
      <c r="N806" s="47">
        <f t="shared" si="195"/>
        <v>39.092141434489236</v>
      </c>
      <c r="O806" s="48">
        <f t="shared" si="196"/>
        <v>27.342537126932076</v>
      </c>
      <c r="P806" s="48">
        <f t="shared" si="197"/>
        <v>33.565321438578692</v>
      </c>
      <c r="Q806" t="s">
        <v>390</v>
      </c>
      <c r="R806" t="s">
        <v>352</v>
      </c>
      <c r="S806" s="38">
        <v>44223</v>
      </c>
      <c r="T806" s="50">
        <v>100</v>
      </c>
      <c r="U806" s="50">
        <f t="shared" si="207"/>
        <v>59.839357429718881</v>
      </c>
      <c r="V806" s="50">
        <f t="shared" si="208"/>
        <v>71.910112359550567</v>
      </c>
      <c r="W806" s="50">
        <f t="shared" si="209"/>
        <v>65.517241379310349</v>
      </c>
      <c r="X806" s="50">
        <f t="shared" si="210"/>
        <v>62.572646261139099</v>
      </c>
      <c r="Y806" s="50">
        <f t="shared" si="211"/>
        <v>74.643401190970764</v>
      </c>
      <c r="Z806" s="50">
        <f t="shared" si="212"/>
        <v>68.25053021073056</v>
      </c>
      <c r="AA806" s="50">
        <f t="shared" si="213"/>
        <v>-2.7332888314202179</v>
      </c>
      <c r="AB806" s="50">
        <f t="shared" si="214"/>
        <v>-2.7332888314201966</v>
      </c>
      <c r="AC806" s="50">
        <f t="shared" si="215"/>
        <v>-2.7332888314202108</v>
      </c>
      <c r="AF806">
        <v>1.7</v>
      </c>
      <c r="AG806">
        <v>2.2400000000000002</v>
      </c>
      <c r="AJ806" t="s">
        <v>411</v>
      </c>
    </row>
    <row r="807" spans="1:36" ht="15" x14ac:dyDescent="0.25">
      <c r="A807">
        <v>4.01</v>
      </c>
      <c r="B807">
        <v>3.65</v>
      </c>
      <c r="C807">
        <v>2</v>
      </c>
      <c r="D807" s="43">
        <f t="shared" si="216"/>
        <v>2.3349161343217295E-2</v>
      </c>
      <c r="E807" s="44">
        <f>IF(OR($A807="",$B807="",$C807=""),"",A807*'MPTO_working_3-way'!$I806)</f>
        <v>4.1036301369863013</v>
      </c>
      <c r="F807" s="45">
        <f>IF(OR($A807="",$B807="",$C807=""),"",B807*'MPTO_working_3-way'!$I806)</f>
        <v>3.7352244389027431</v>
      </c>
      <c r="G807" s="46">
        <f>IF(OR($A807="",$B807="",$C807=""),"",C807*'MPTO_working_3-way'!$I806)</f>
        <v>2.0466983226864346</v>
      </c>
      <c r="H807" s="44">
        <f>IF(OR($A807="",$B807="",$C807=""),"",'MPTO_working_3-way'!E806)</f>
        <v>4.139184125562652</v>
      </c>
      <c r="I807" s="45">
        <f>IF(OR($A807="",$B807="",$C807=""),"",'MPTO_working_3-way'!F806)</f>
        <v>3.7567214938078837</v>
      </c>
      <c r="J807" s="46">
        <f>IF(OR($A807="",$B807="",$C807=""),"",'MPTO_working_3-way'!G806)</f>
        <v>2.031624485263499</v>
      </c>
      <c r="K807" s="44">
        <f>IF(OR($A807="",$B807="",$C807=""),"",'OddsRatio_working_3-way'!H806)</f>
        <v>4.1231621686159263</v>
      </c>
      <c r="L807" s="45">
        <f>IF(OR($A807="",$B807="",$C807=""),"",'OddsRatio_working_3-way'!I806)</f>
        <v>3.7496278228678421</v>
      </c>
      <c r="M807" s="46">
        <f>IF(OR($A807="",$B807="",$C807=""),"",'OddsRatio_working_3-way'!J806)</f>
        <v>2.0375954048557894</v>
      </c>
      <c r="N807" s="47">
        <f t="shared" si="195"/>
        <v>24.368667901790928</v>
      </c>
      <c r="O807" s="48">
        <f t="shared" si="196"/>
        <v>26.772152955118255</v>
      </c>
      <c r="P807" s="48">
        <f t="shared" si="197"/>
        <v>48.859179143090813</v>
      </c>
      <c r="Q807" t="s">
        <v>73</v>
      </c>
      <c r="R807" t="s">
        <v>136</v>
      </c>
      <c r="S807" s="38">
        <v>44223</v>
      </c>
      <c r="T807" s="50">
        <v>100</v>
      </c>
      <c r="U807" s="50">
        <f t="shared" si="207"/>
        <v>75.062344139650875</v>
      </c>
      <c r="V807" s="50">
        <f t="shared" si="208"/>
        <v>72.602739726027394</v>
      </c>
      <c r="W807" s="50">
        <f t="shared" si="209"/>
        <v>50</v>
      </c>
      <c r="X807" s="50">
        <f t="shared" si="210"/>
        <v>77.397260273972606</v>
      </c>
      <c r="Y807" s="50">
        <f t="shared" si="211"/>
        <v>74.937655860349125</v>
      </c>
      <c r="Z807" s="50">
        <f t="shared" si="212"/>
        <v>52.33491613432173</v>
      </c>
      <c r="AA807" s="50">
        <f t="shared" si="213"/>
        <v>-2.3349161343217304</v>
      </c>
      <c r="AB807" s="50">
        <f t="shared" si="214"/>
        <v>-2.3349161343217304</v>
      </c>
      <c r="AC807" s="50">
        <f t="shared" si="215"/>
        <v>-2.3349161343217304</v>
      </c>
      <c r="AF807">
        <v>1.92</v>
      </c>
      <c r="AG807">
        <v>1.99</v>
      </c>
      <c r="AJ807" t="s">
        <v>443</v>
      </c>
    </row>
    <row r="808" spans="1:36" ht="15" x14ac:dyDescent="0.25">
      <c r="A808">
        <v>1.63</v>
      </c>
      <c r="B808">
        <v>4.26</v>
      </c>
      <c r="C808">
        <v>5.68</v>
      </c>
      <c r="D808" s="43">
        <f t="shared" si="216"/>
        <v>2.4295054581065179E-2</v>
      </c>
      <c r="E808" s="44">
        <f>IF(OR($A808="",$B808="",$C808=""),"",A808*'MPTO_working_3-way'!$I807)</f>
        <v>1.6696009389671362</v>
      </c>
      <c r="F808" s="45">
        <f>IF(OR($A808="",$B808="",$C808=""),"",B808*'MPTO_working_3-way'!$I807)</f>
        <v>4.3634969325153374</v>
      </c>
      <c r="G808" s="46">
        <f>IF(OR($A808="",$B808="",$C808=""),"",C808*'MPTO_working_3-way'!$I807)</f>
        <v>5.8179959100204499</v>
      </c>
      <c r="H808" s="44">
        <f>IF(OR($A808="",$B808="",$C808=""),"",'MPTO_working_3-way'!E807)</f>
        <v>1.65180433420821</v>
      </c>
      <c r="I808" s="45">
        <f>IF(OR($A808="",$B808="",$C808=""),"",'MPTO_working_3-way'!F807)</f>
        <v>4.4122169741384791</v>
      </c>
      <c r="J808" s="46">
        <f>IF(OR($A808="",$B808="",$C808=""),"",'MPTO_working_3-way'!G807)</f>
        <v>5.9538698982508294</v>
      </c>
      <c r="K808" s="44">
        <f>IF(OR($A808="",$B808="",$C808=""),"",'OddsRatio_working_3-way'!H807)</f>
        <v>1.6579925984887451</v>
      </c>
      <c r="L808" s="45">
        <f>IF(OR($A808="",$B808="",$C808=""),"",'OddsRatio_working_3-way'!I807)</f>
        <v>4.4048505890052532</v>
      </c>
      <c r="M808" s="46">
        <f>IF(OR($A808="",$B808="",$C808=""),"",'OddsRatio_working_3-way'!J807)</f>
        <v>5.887945017344963</v>
      </c>
      <c r="N808" s="47">
        <f t="shared" si="195"/>
        <v>59.894551845342704</v>
      </c>
      <c r="O808" s="48">
        <f t="shared" si="196"/>
        <v>22.917398945518453</v>
      </c>
      <c r="P808" s="48">
        <f t="shared" si="197"/>
        <v>17.188049209138839</v>
      </c>
      <c r="Q808" t="s">
        <v>35</v>
      </c>
      <c r="R808" t="s">
        <v>71</v>
      </c>
      <c r="S808" s="38">
        <v>44223</v>
      </c>
      <c r="T808" s="50">
        <v>100</v>
      </c>
      <c r="U808" s="50">
        <f t="shared" si="207"/>
        <v>38.650306748466257</v>
      </c>
      <c r="V808" s="50">
        <f t="shared" si="208"/>
        <v>76.525821596244128</v>
      </c>
      <c r="W808" s="50">
        <f t="shared" si="209"/>
        <v>82.394366197183103</v>
      </c>
      <c r="X808" s="50">
        <f t="shared" si="210"/>
        <v>41.079812206572775</v>
      </c>
      <c r="Y808" s="50">
        <f t="shared" si="211"/>
        <v>78.955327054350647</v>
      </c>
      <c r="Z808" s="50">
        <f t="shared" si="212"/>
        <v>84.823871655289622</v>
      </c>
      <c r="AA808" s="50">
        <f t="shared" si="213"/>
        <v>-2.4295054581065187</v>
      </c>
      <c r="AB808" s="50">
        <f t="shared" si="214"/>
        <v>-2.4295054581065187</v>
      </c>
      <c r="AC808" s="50">
        <f t="shared" si="215"/>
        <v>-2.4295054581065187</v>
      </c>
      <c r="AF808">
        <v>2.0099999999999998</v>
      </c>
      <c r="AG808">
        <v>1.9</v>
      </c>
      <c r="AJ808" t="s">
        <v>443</v>
      </c>
    </row>
    <row r="809" spans="1:36" ht="15" x14ac:dyDescent="0.25">
      <c r="A809">
        <v>2.0699999999999998</v>
      </c>
      <c r="B809">
        <v>3.47</v>
      </c>
      <c r="C809">
        <v>3.96</v>
      </c>
      <c r="D809" s="43">
        <f t="shared" si="216"/>
        <v>2.380147800521204E-2</v>
      </c>
      <c r="E809" s="44">
        <f>IF(OR($A809="",$B809="",$C809=""),"",A809*'MPTO_working_3-way'!$I808)</f>
        <v>2.1192690594707888</v>
      </c>
      <c r="F809" s="45">
        <f>IF(OR($A809="",$B809="",$C809=""),"",B809*'MPTO_working_3-way'!$I808)</f>
        <v>3.552591128678086</v>
      </c>
      <c r="G809" s="46">
        <f>IF(OR($A809="",$B809="",$C809=""),"",C809*'MPTO_working_3-way'!$I808)</f>
        <v>4.05425385290064</v>
      </c>
      <c r="H809" s="44">
        <f>IF(OR($A809="",$B809="",$C809=""),"",'MPTO_working_3-way'!E808)</f>
        <v>2.1045632845420466</v>
      </c>
      <c r="I809" s="45">
        <f>IF(OR($A809="",$B809="",$C809=""),"",'MPTO_working_3-way'!F808)</f>
        <v>3.5682348478234043</v>
      </c>
      <c r="J809" s="46">
        <f>IF(OR($A809="",$B809="",$C809=""),"",'MPTO_working_3-way'!G808)</f>
        <v>4.0884507450381102</v>
      </c>
      <c r="K809" s="44">
        <f>IF(OR($A809="",$B809="",$C809=""),"",'OddsRatio_working_3-way'!H808)</f>
        <v>2.1105390874871777</v>
      </c>
      <c r="L809" s="45">
        <f>IF(OR($A809="",$B809="",$C809=""),"",'OddsRatio_working_3-way'!I808)</f>
        <v>3.5635808841993737</v>
      </c>
      <c r="M809" s="46">
        <f>IF(OR($A809="",$B809="",$C809=""),"",'OddsRatio_working_3-way'!J808)</f>
        <v>4.0721455130486417</v>
      </c>
      <c r="N809" s="47">
        <f t="shared" ref="N809:N839" si="217">(1/E809)* 100</f>
        <v>47.186080291745213</v>
      </c>
      <c r="O809" s="48">
        <f t="shared" ref="O809:O839" si="218">(1/F809)* 100</f>
        <v>28.148468646660685</v>
      </c>
      <c r="P809" s="48">
        <f t="shared" ref="P809:P839" si="219">(1/G809)* 100</f>
        <v>24.665451061594084</v>
      </c>
      <c r="Q809" t="s">
        <v>74</v>
      </c>
      <c r="R809" t="s">
        <v>41</v>
      </c>
      <c r="S809" s="38">
        <v>44223</v>
      </c>
      <c r="T809" s="50">
        <v>100</v>
      </c>
      <c r="U809" s="50">
        <f t="shared" si="207"/>
        <v>51.690821256038639</v>
      </c>
      <c r="V809" s="50">
        <f t="shared" si="208"/>
        <v>71.181556195965413</v>
      </c>
      <c r="W809" s="50">
        <f t="shared" si="209"/>
        <v>74.747474747474755</v>
      </c>
      <c r="X809" s="50">
        <f t="shared" si="210"/>
        <v>54.070969056559839</v>
      </c>
      <c r="Y809" s="50">
        <f t="shared" si="211"/>
        <v>73.5617039964866</v>
      </c>
      <c r="Z809" s="50">
        <f t="shared" si="212"/>
        <v>77.127622547995941</v>
      </c>
      <c r="AA809" s="50">
        <f t="shared" si="213"/>
        <v>-2.3801478005212005</v>
      </c>
      <c r="AB809" s="50">
        <f t="shared" si="214"/>
        <v>-2.3801478005211862</v>
      </c>
      <c r="AC809" s="50">
        <f t="shared" si="215"/>
        <v>-2.3801478005211862</v>
      </c>
      <c r="AF809">
        <v>2.25</v>
      </c>
      <c r="AG809">
        <v>1.71</v>
      </c>
      <c r="AJ809" t="s">
        <v>443</v>
      </c>
    </row>
    <row r="810" spans="1:36" ht="15" x14ac:dyDescent="0.25">
      <c r="A810">
        <v>2.92</v>
      </c>
      <c r="B810">
        <v>3.26</v>
      </c>
      <c r="C810">
        <v>2.68</v>
      </c>
      <c r="D810" s="43">
        <f t="shared" si="216"/>
        <v>2.234854804053521E-2</v>
      </c>
      <c r="E810" s="44">
        <f>IF(OR($A810="",$B810="",$C810=""),"",A810*'MPTO_working_3-way'!$I809)</f>
        <v>2.9852577602783628</v>
      </c>
      <c r="F810" s="45">
        <f>IF(OR($A810="",$B810="",$C810=""),"",B810*'MPTO_working_3-way'!$I809)</f>
        <v>3.3328562666121444</v>
      </c>
      <c r="G810" s="46">
        <f>IF(OR($A810="",$B810="",$C810=""),"",C810*'MPTO_working_3-way'!$I809)</f>
        <v>2.7398941087486346</v>
      </c>
      <c r="H810" s="44">
        <f>IF(OR($A810="",$B810="",$C810=""),"",'MPTO_working_3-way'!E809)</f>
        <v>2.9849299476573088</v>
      </c>
      <c r="I810" s="45">
        <f>IF(OR($A810="",$B810="",$C810=""),"",'MPTO_working_3-way'!F809)</f>
        <v>3.3411410203217784</v>
      </c>
      <c r="J810" s="46">
        <f>IF(OR($A810="",$B810="",$C810=""),"",'MPTO_working_3-way'!G809)</f>
        <v>2.7345953844465183</v>
      </c>
      <c r="K810" s="44">
        <f>IF(OR($A810="",$B810="",$C810=""),"",'OddsRatio_working_3-way'!H809)</f>
        <v>2.9853074974136056</v>
      </c>
      <c r="L810" s="45">
        <f>IF(OR($A810="",$B810="",$C810=""),"",'OddsRatio_working_3-way'!I809)</f>
        <v>3.3368723667472651</v>
      </c>
      <c r="M810" s="46">
        <f>IF(OR($A810="",$B810="",$C810=""),"",'OddsRatio_working_3-way'!J809)</f>
        <v>2.737144060236905</v>
      </c>
      <c r="N810" s="47">
        <f t="shared" si="217"/>
        <v>33.497944911355134</v>
      </c>
      <c r="O810" s="48">
        <f t="shared" si="218"/>
        <v>30.004294215078829</v>
      </c>
      <c r="P810" s="48">
        <f t="shared" si="219"/>
        <v>36.497760873566037</v>
      </c>
      <c r="Q810" t="s">
        <v>134</v>
      </c>
      <c r="R810" t="s">
        <v>39</v>
      </c>
      <c r="S810" s="38">
        <v>44223</v>
      </c>
      <c r="T810" s="50">
        <v>100</v>
      </c>
      <c r="U810" s="50">
        <f t="shared" si="207"/>
        <v>65.753424657534239</v>
      </c>
      <c r="V810" s="50">
        <f t="shared" si="208"/>
        <v>69.325153374233125</v>
      </c>
      <c r="W810" s="50">
        <f t="shared" si="209"/>
        <v>62.686567164179095</v>
      </c>
      <c r="X810" s="50">
        <f t="shared" si="210"/>
        <v>67.988279461587766</v>
      </c>
      <c r="Y810" s="50">
        <f t="shared" si="211"/>
        <v>71.560008178286651</v>
      </c>
      <c r="Z810" s="50">
        <f t="shared" si="212"/>
        <v>64.921421968232636</v>
      </c>
      <c r="AA810" s="50">
        <f t="shared" si="213"/>
        <v>-2.2348548040535263</v>
      </c>
      <c r="AB810" s="50">
        <f t="shared" si="214"/>
        <v>-2.2348548040535263</v>
      </c>
      <c r="AC810" s="50">
        <f t="shared" si="215"/>
        <v>-2.2348548040535405</v>
      </c>
      <c r="AF810">
        <v>2.11</v>
      </c>
      <c r="AG810">
        <v>1.8</v>
      </c>
      <c r="AJ810" t="s">
        <v>443</v>
      </c>
    </row>
    <row r="811" spans="1:36" ht="15" x14ac:dyDescent="0.25">
      <c r="A811">
        <v>1.29</v>
      </c>
      <c r="B811">
        <v>6.21</v>
      </c>
      <c r="C811">
        <v>11.4</v>
      </c>
      <c r="D811" s="43">
        <f t="shared" si="216"/>
        <v>2.3943692508430869E-2</v>
      </c>
      <c r="E811" s="44">
        <f>IF(OR($A811="",$B811="",$C811=""),"",A811*'MPTO_working_3-way'!$I810)</f>
        <v>1.3208873633358758</v>
      </c>
      <c r="F811" s="45">
        <f>IF(OR($A811="",$B811="",$C811=""),"",B811*'MPTO_working_3-way'!$I810)</f>
        <v>6.3586903304773559</v>
      </c>
      <c r="G811" s="46">
        <f>IF(OR($A811="",$B811="",$C811=""),"",C811*'MPTO_working_3-way'!$I810)</f>
        <v>11.672958094596112</v>
      </c>
      <c r="H811" s="44">
        <f>IF(OR($A811="",$B811="",$C811=""),"",'MPTO_working_3-way'!E810)</f>
        <v>1.3034197329569979</v>
      </c>
      <c r="I811" s="45">
        <f>IF(OR($A811="",$B811="",$C811=""),"",'MPTO_working_3-way'!F810)</f>
        <v>6.5338395892716088</v>
      </c>
      <c r="J811" s="46">
        <f>IF(OR($A811="",$B811="",$C811=""),"",'MPTO_working_3-way'!G810)</f>
        <v>12.541061408784921</v>
      </c>
      <c r="K811" s="44">
        <f>IF(OR($A811="",$B811="",$C811=""),"",'OddsRatio_working_3-way'!H810)</f>
        <v>1.3084831128809093</v>
      </c>
      <c r="L811" s="45">
        <f>IF(OR($A811="",$B811="",$C811=""),"",'OddsRatio_working_3-way'!I810)</f>
        <v>6.5420586831363305</v>
      </c>
      <c r="M811" s="46">
        <f>IF(OR($A811="",$B811="",$C811=""),"",'OddsRatio_working_3-way'!J810)</f>
        <v>12.0628426688326</v>
      </c>
      <c r="N811" s="47">
        <f t="shared" si="217"/>
        <v>75.706682322595555</v>
      </c>
      <c r="O811" s="48">
        <f t="shared" si="218"/>
        <v>15.726508888268642</v>
      </c>
      <c r="P811" s="48">
        <f t="shared" si="219"/>
        <v>8.5668087891358127</v>
      </c>
      <c r="Q811" t="s">
        <v>137</v>
      </c>
      <c r="R811" t="s">
        <v>70</v>
      </c>
      <c r="S811" s="38">
        <v>44223</v>
      </c>
      <c r="T811" s="50">
        <v>100</v>
      </c>
      <c r="U811" s="50">
        <f t="shared" si="207"/>
        <v>22.480620155038757</v>
      </c>
      <c r="V811" s="50">
        <f t="shared" si="208"/>
        <v>83.896940418679549</v>
      </c>
      <c r="W811" s="50">
        <f t="shared" si="209"/>
        <v>91.228070175438589</v>
      </c>
      <c r="X811" s="50">
        <f t="shared" si="210"/>
        <v>24.874989405881852</v>
      </c>
      <c r="Y811" s="50">
        <f t="shared" si="211"/>
        <v>86.291309669522633</v>
      </c>
      <c r="Z811" s="50">
        <f t="shared" si="212"/>
        <v>93.622439426281673</v>
      </c>
      <c r="AA811" s="50">
        <f t="shared" si="213"/>
        <v>-2.3943692508430949</v>
      </c>
      <c r="AB811" s="50">
        <f t="shared" si="214"/>
        <v>-2.3943692508430843</v>
      </c>
      <c r="AC811" s="50">
        <f t="shared" si="215"/>
        <v>-2.3943692508430843</v>
      </c>
      <c r="AF811">
        <v>1.7</v>
      </c>
      <c r="AG811">
        <v>2.27</v>
      </c>
      <c r="AJ811" t="s">
        <v>443</v>
      </c>
    </row>
    <row r="812" spans="1:36" ht="15" x14ac:dyDescent="0.25">
      <c r="A812">
        <v>2.5499999999999998</v>
      </c>
      <c r="B812">
        <v>3.12</v>
      </c>
      <c r="C812">
        <v>3.19</v>
      </c>
      <c r="D812" s="43">
        <f t="shared" si="216"/>
        <v>2.6149307082369955E-2</v>
      </c>
      <c r="E812" s="44">
        <f>IF(OR($A812="",$B812="",$C812=""),"",A812*'MPTO_working_3-way'!$I811)</f>
        <v>2.616680733060043</v>
      </c>
      <c r="F812" s="45">
        <f>IF(OR($A812="",$B812="",$C812=""),"",B812*'MPTO_working_3-way'!$I811)</f>
        <v>3.2015858380969942</v>
      </c>
      <c r="G812" s="46">
        <f>IF(OR($A812="",$B812="",$C812=""),"",C812*'MPTO_working_3-way'!$I811)</f>
        <v>3.2734162895927601</v>
      </c>
      <c r="H812" s="44">
        <f>IF(OR($A812="",$B812="",$C812=""),"",'MPTO_working_3-way'!E811)</f>
        <v>2.6079670515990205</v>
      </c>
      <c r="I812" s="45">
        <f>IF(OR($A812="",$B812="",$C812=""),"",'MPTO_working_3-way'!F811)</f>
        <v>3.2072212786606813</v>
      </c>
      <c r="J812" s="46">
        <f>IF(OR($A812="",$B812="",$C812=""),"",'MPTO_working_3-way'!G811)</f>
        <v>3.2812361825417145</v>
      </c>
      <c r="K812" s="44">
        <f>IF(OR($A812="",$B812="",$C812=""),"",'OddsRatio_working_3-way'!H811)</f>
        <v>2.6119553524949746</v>
      </c>
      <c r="L812" s="45">
        <f>IF(OR($A812="",$B812="",$C812=""),"",'OddsRatio_working_3-way'!I811)</f>
        <v>3.2047389337350629</v>
      </c>
      <c r="M812" s="46">
        <f>IF(OR($A812="",$B812="",$C812=""),"",'OddsRatio_working_3-way'!J811)</f>
        <v>3.2775369173961253</v>
      </c>
      <c r="N812" s="47">
        <f t="shared" si="217"/>
        <v>38.21635507021</v>
      </c>
      <c r="O812" s="48">
        <f t="shared" si="218"/>
        <v>31.234520970844709</v>
      </c>
      <c r="P812" s="48">
        <f t="shared" si="219"/>
        <v>30.549123958945295</v>
      </c>
      <c r="Q812" t="s">
        <v>45</v>
      </c>
      <c r="R812" t="s">
        <v>48</v>
      </c>
      <c r="S812" s="38">
        <v>44223</v>
      </c>
      <c r="T812" s="50">
        <v>100</v>
      </c>
      <c r="U812" s="50">
        <f t="shared" si="207"/>
        <v>60.784313725490193</v>
      </c>
      <c r="V812" s="50">
        <f t="shared" si="208"/>
        <v>67.948717948717942</v>
      </c>
      <c r="W812" s="50">
        <f t="shared" si="209"/>
        <v>68.652037617554868</v>
      </c>
      <c r="X812" s="50">
        <f t="shared" si="210"/>
        <v>63.399244433727198</v>
      </c>
      <c r="Y812" s="50">
        <f t="shared" si="211"/>
        <v>70.563648656954953</v>
      </c>
      <c r="Z812" s="50">
        <f t="shared" si="212"/>
        <v>71.266968325791851</v>
      </c>
      <c r="AA812" s="50">
        <f t="shared" si="213"/>
        <v>-2.6149307082370044</v>
      </c>
      <c r="AB812" s="50">
        <f t="shared" si="214"/>
        <v>-2.6149307082370115</v>
      </c>
      <c r="AC812" s="50">
        <f t="shared" si="215"/>
        <v>-2.614930708236983</v>
      </c>
      <c r="AF812">
        <v>2.29</v>
      </c>
      <c r="AG812">
        <v>1.67</v>
      </c>
      <c r="AJ812" t="s">
        <v>444</v>
      </c>
    </row>
    <row r="813" spans="1:36" ht="15" x14ac:dyDescent="0.25">
      <c r="A813">
        <v>1.87</v>
      </c>
      <c r="B813">
        <v>3.56</v>
      </c>
      <c r="C813">
        <v>4.66</v>
      </c>
      <c r="D813" s="43">
        <f t="shared" si="216"/>
        <v>3.0250509371375855E-2</v>
      </c>
      <c r="E813" s="44">
        <f>IF(OR($A813="",$B813="",$C813=""),"",A813*'MPTO_working_3-way'!$I813)</f>
        <v>1.9265684525244731</v>
      </c>
      <c r="F813" s="45">
        <f>IF(OR($A813="",$B813="",$C813=""),"",B813*'MPTO_working_3-way'!$I813)</f>
        <v>3.6676918133620982</v>
      </c>
      <c r="G813" s="46">
        <f>IF(OR($A813="",$B813="",$C813=""),"",C813*'MPTO_working_3-way'!$I813)</f>
        <v>4.8009673736706118</v>
      </c>
      <c r="H813" s="44">
        <f>IF(OR($A813="",$B813="",$C813=""),"",'MPTO_working_3-way'!E813)</f>
        <v>1.9059386669995744</v>
      </c>
      <c r="I813" s="45">
        <f>IF(OR($A813="",$B813="",$C813=""),"",'MPTO_working_3-way'!F813)</f>
        <v>3.6925525603876688</v>
      </c>
      <c r="J813" s="46">
        <f>IF(OR($A813="",$B813="",$C813=""),"",'MPTO_working_3-way'!G813)</f>
        <v>4.8897658149317564</v>
      </c>
      <c r="K813" s="44">
        <f>IF(OR($A813="",$B813="",$C813=""),"",'OddsRatio_working_3-way'!H813)</f>
        <v>1.9138526799505526</v>
      </c>
      <c r="L813" s="45">
        <f>IF(OR($A813="",$B813="",$C813=""),"",'OddsRatio_working_3-way'!I813)</f>
        <v>3.689037770888981</v>
      </c>
      <c r="M813" s="46">
        <f>IF(OR($A813="",$B813="",$C813=""),"",'OddsRatio_working_3-way'!J813)</f>
        <v>4.8444836880678386</v>
      </c>
      <c r="N813" s="47">
        <f t="shared" si="217"/>
        <v>51.905760145176941</v>
      </c>
      <c r="O813" s="48">
        <f t="shared" si="218"/>
        <v>27.2651043459216</v>
      </c>
      <c r="P813" s="48">
        <f t="shared" si="219"/>
        <v>20.829135508901476</v>
      </c>
      <c r="Q813" t="s">
        <v>77</v>
      </c>
      <c r="R813" t="s">
        <v>452</v>
      </c>
      <c r="S813" s="38">
        <v>44223</v>
      </c>
      <c r="T813" s="50">
        <v>100</v>
      </c>
      <c r="U813" s="50">
        <f t="shared" si="207"/>
        <v>46.524064171122987</v>
      </c>
      <c r="V813" s="50">
        <f t="shared" si="208"/>
        <v>71.910112359550567</v>
      </c>
      <c r="W813" s="50">
        <f t="shared" si="209"/>
        <v>78.540772532188839</v>
      </c>
      <c r="X813" s="50">
        <f t="shared" si="210"/>
        <v>49.549115108260601</v>
      </c>
      <c r="Y813" s="50">
        <f t="shared" si="211"/>
        <v>74.93516329668816</v>
      </c>
      <c r="Z813" s="50">
        <f t="shared" si="212"/>
        <v>81.565823469326432</v>
      </c>
      <c r="AA813" s="50">
        <f t="shared" si="213"/>
        <v>-3.025050937137614</v>
      </c>
      <c r="AB813" s="50">
        <f t="shared" si="214"/>
        <v>-3.0250509371375927</v>
      </c>
      <c r="AC813" s="50">
        <f t="shared" si="215"/>
        <v>-3.0250509371375927</v>
      </c>
      <c r="AF813">
        <v>2.2799999999999998</v>
      </c>
      <c r="AG813">
        <v>1.68</v>
      </c>
      <c r="AJ813" t="s">
        <v>444</v>
      </c>
    </row>
    <row r="814" spans="1:36" ht="15" x14ac:dyDescent="0.25">
      <c r="A814">
        <v>2.96</v>
      </c>
      <c r="B814">
        <v>3.27</v>
      </c>
      <c r="C814">
        <v>2.6</v>
      </c>
      <c r="D814" s="43">
        <f t="shared" si="216"/>
        <v>2.826362000673921E-2</v>
      </c>
      <c r="E814" s="44">
        <f>IF(OR($A814="",$B814="",$C814=""),"",A814*'MPTO_working_3-way'!$I814)</f>
        <v>3.043660315219948</v>
      </c>
      <c r="F814" s="45">
        <f>IF(OR($A814="",$B814="",$C814=""),"",B814*'MPTO_working_3-way'!$I814)</f>
        <v>3.362422037422037</v>
      </c>
      <c r="G814" s="46">
        <f>IF(OR($A814="",$B814="",$C814=""),"",C814*'MPTO_working_3-way'!$I814)</f>
        <v>2.6734854120175222</v>
      </c>
      <c r="H814" s="44">
        <f>IF(OR($A814="",$B814="",$C814=""),"",'MPTO_working_3-way'!E814)</f>
        <v>3.0449127878838715</v>
      </c>
      <c r="I814" s="45">
        <f>IF(OR($A814="",$B814="",$C814=""),"",'MPTO_working_3-way'!F814)</f>
        <v>3.373942204219385</v>
      </c>
      <c r="J814" s="46">
        <f>IF(OR($A814="",$B814="",$C814=""),"",'MPTO_working_3-way'!G814)</f>
        <v>2.6652865603438785</v>
      </c>
      <c r="K814" s="44">
        <f>IF(OR($A814="",$B814="",$C814=""),"",'OddsRatio_working_3-way'!H814)</f>
        <v>3.0446855360826861</v>
      </c>
      <c r="L814" s="45">
        <f>IF(OR($A814="",$B814="",$C814=""),"",'OddsRatio_working_3-way'!I814)</f>
        <v>3.3680796769937236</v>
      </c>
      <c r="M814" s="46">
        <f>IF(OR($A814="",$B814="",$C814=""),"",'OddsRatio_working_3-way'!J814)</f>
        <v>2.6691310498634175</v>
      </c>
      <c r="N814" s="47">
        <f t="shared" si="217"/>
        <v>32.855177530799317</v>
      </c>
      <c r="O814" s="48">
        <f t="shared" si="218"/>
        <v>29.740466511059932</v>
      </c>
      <c r="P814" s="48">
        <f t="shared" si="219"/>
        <v>37.404355958140755</v>
      </c>
      <c r="Q814" t="s">
        <v>81</v>
      </c>
      <c r="R814" t="s">
        <v>42</v>
      </c>
      <c r="S814" s="38">
        <v>44223</v>
      </c>
      <c r="T814" s="50">
        <v>100</v>
      </c>
      <c r="U814" s="50">
        <f t="shared" si="207"/>
        <v>66.21621621621621</v>
      </c>
      <c r="V814" s="50">
        <f t="shared" si="208"/>
        <v>69.418960244648318</v>
      </c>
      <c r="W814" s="50">
        <f t="shared" si="209"/>
        <v>61.538461538461533</v>
      </c>
      <c r="X814" s="50">
        <f t="shared" si="210"/>
        <v>69.042578216890135</v>
      </c>
      <c r="Y814" s="50">
        <f t="shared" si="211"/>
        <v>72.245322245322242</v>
      </c>
      <c r="Z814" s="50">
        <f t="shared" si="212"/>
        <v>64.364823539135458</v>
      </c>
      <c r="AA814" s="50">
        <f t="shared" si="213"/>
        <v>-2.8263620006739245</v>
      </c>
      <c r="AB814" s="50">
        <f t="shared" si="214"/>
        <v>-2.8263620006739245</v>
      </c>
      <c r="AC814" s="50">
        <f t="shared" si="215"/>
        <v>-2.8263620006739245</v>
      </c>
      <c r="AF814">
        <v>2.38</v>
      </c>
      <c r="AG814">
        <v>1.63</v>
      </c>
      <c r="AJ814" t="s">
        <v>444</v>
      </c>
    </row>
    <row r="815" spans="1:36" ht="15" x14ac:dyDescent="0.25">
      <c r="A815">
        <v>2.2000000000000002</v>
      </c>
      <c r="B815">
        <v>3.5</v>
      </c>
      <c r="C815">
        <v>3.46</v>
      </c>
      <c r="D815" s="43">
        <f t="shared" si="216"/>
        <v>2.9277081300202568E-2</v>
      </c>
      <c r="E815" s="44">
        <f>IF(OR($A815="",$B815="",$C815=""),"",A815*'MPTO_working_3-way'!$I817)</f>
        <v>2.2644095788604459</v>
      </c>
      <c r="F815" s="45">
        <f>IF(OR($A815="",$B815="",$C815=""),"",B815*'MPTO_working_3-way'!$I817)</f>
        <v>3.602469784550709</v>
      </c>
      <c r="G815" s="46">
        <f>IF(OR($A815="",$B815="",$C815=""),"",C815*'MPTO_working_3-way'!$I817)</f>
        <v>3.5612987012987007</v>
      </c>
      <c r="H815" s="44">
        <f>IF(OR($A815="",$B815="",$C815=""),"",'MPTO_working_3-way'!E817)</f>
        <v>2.2482700421940929</v>
      </c>
      <c r="I815" s="45">
        <f>IF(OR($A815="",$B815="",$C815=""),"",'MPTO_working_3-way'!F817)</f>
        <v>3.6237758433079428</v>
      </c>
      <c r="J815" s="46">
        <f>IF(OR($A815="",$B815="",$C815=""),"",'MPTO_working_3-way'!G817)</f>
        <v>3.5809139784946225</v>
      </c>
      <c r="K815" s="44">
        <f>IF(OR($A815="",$B815="",$C815=""),"",'OddsRatio_working_3-way'!H817)</f>
        <v>2.2550241507888864</v>
      </c>
      <c r="L815" s="45">
        <f>IF(OR($A815="",$B815="",$C815=""),"",'OddsRatio_working_3-way'!I817)</f>
        <v>3.6146336474768463</v>
      </c>
      <c r="M815" s="46">
        <f>IF(OR($A815="",$B815="",$C815=""),"",'OddsRatio_working_3-way'!J817)</f>
        <v>3.5727995091172167</v>
      </c>
      <c r="N815" s="47">
        <f t="shared" si="217"/>
        <v>44.161622055284077</v>
      </c>
      <c r="O815" s="48">
        <f t="shared" si="218"/>
        <v>27.758733863321421</v>
      </c>
      <c r="P815" s="48">
        <f t="shared" si="219"/>
        <v>28.079644081394505</v>
      </c>
      <c r="Q815" t="s">
        <v>284</v>
      </c>
      <c r="R815" t="s">
        <v>276</v>
      </c>
      <c r="S815" s="38">
        <v>44223</v>
      </c>
      <c r="T815" s="50">
        <v>100</v>
      </c>
      <c r="U815" s="50">
        <f t="shared" si="207"/>
        <v>54.545454545454554</v>
      </c>
      <c r="V815" s="50">
        <f t="shared" si="208"/>
        <v>71.428571428571431</v>
      </c>
      <c r="W815" s="50">
        <f t="shared" si="209"/>
        <v>71.098265895953759</v>
      </c>
      <c r="X815" s="50">
        <f t="shared" si="210"/>
        <v>57.473162675474818</v>
      </c>
      <c r="Y815" s="50">
        <f t="shared" si="211"/>
        <v>74.356279558591694</v>
      </c>
      <c r="Z815" s="50">
        <f t="shared" si="212"/>
        <v>74.025974025974023</v>
      </c>
      <c r="AA815" s="50">
        <f t="shared" si="213"/>
        <v>-2.9277081300202639</v>
      </c>
      <c r="AB815" s="50">
        <f t="shared" si="214"/>
        <v>-2.9277081300202639</v>
      </c>
      <c r="AC815" s="50">
        <f t="shared" si="215"/>
        <v>-2.9277081300202639</v>
      </c>
      <c r="AF815">
        <v>2.08</v>
      </c>
      <c r="AG815">
        <v>1.81</v>
      </c>
      <c r="AJ815" t="s">
        <v>308</v>
      </c>
    </row>
    <row r="816" spans="1:36" ht="15" x14ac:dyDescent="0.25">
      <c r="A816">
        <v>2.52</v>
      </c>
      <c r="B816">
        <v>3.03</v>
      </c>
      <c r="C816">
        <v>3.2</v>
      </c>
      <c r="D816" s="43">
        <f t="shared" si="216"/>
        <v>3.9358400125726778E-2</v>
      </c>
      <c r="E816" s="44">
        <f>IF(OR($A816="",$B816="",$C816=""),"",A816*'MPTO_working_3-way'!$I818)</f>
        <v>2.6191831683168316</v>
      </c>
      <c r="F816" s="45">
        <f>IF(OR($A816="",$B816="",$C816=""),"",B816*'MPTO_working_3-way'!$I818)</f>
        <v>3.149255952380952</v>
      </c>
      <c r="G816" s="46">
        <f>IF(OR($A816="",$B816="",$C816=""),"",C816*'MPTO_working_3-way'!$I818)</f>
        <v>3.3259468804023258</v>
      </c>
      <c r="H816" s="44">
        <f>IF(OR($A816="",$B816="",$C816=""),"",'MPTO_working_3-way'!E818)</f>
        <v>2.6061624841074127</v>
      </c>
      <c r="I816" s="45">
        <f>IF(OR($A816="",$B816="",$C816=""),"",'MPTO_working_3-way'!F818)</f>
        <v>3.1554347938383973</v>
      </c>
      <c r="J816" s="46">
        <f>IF(OR($A816="",$B816="",$C816=""),"",'MPTO_working_3-way'!G818)</f>
        <v>3.3402305387256939</v>
      </c>
      <c r="K816" s="44">
        <f>IF(OR($A816="",$B816="",$C816=""),"",'OddsRatio_working_3-way'!H818)</f>
        <v>2.6120867741339304</v>
      </c>
      <c r="L816" s="45">
        <f>IF(OR($A816="",$B816="",$C816=""),"",'OddsRatio_working_3-way'!I818)</f>
        <v>3.1529843101920259</v>
      </c>
      <c r="M816" s="46">
        <f>IF(OR($A816="",$B816="",$C816=""),"",'OddsRatio_working_3-way'!J818)</f>
        <v>3.3332834888780574</v>
      </c>
      <c r="N816" s="47">
        <f t="shared" si="217"/>
        <v>38.179842177385062</v>
      </c>
      <c r="O816" s="48">
        <f t="shared" si="218"/>
        <v>31.753532107924208</v>
      </c>
      <c r="P816" s="48">
        <f t="shared" si="219"/>
        <v>30.066625714690737</v>
      </c>
      <c r="Q816" t="s">
        <v>228</v>
      </c>
      <c r="R816" t="s">
        <v>237</v>
      </c>
      <c r="S816" s="38">
        <v>44223</v>
      </c>
      <c r="T816" s="50">
        <v>100</v>
      </c>
      <c r="U816" s="50">
        <f t="shared" si="207"/>
        <v>60.317460317460316</v>
      </c>
      <c r="V816" s="50">
        <f t="shared" si="208"/>
        <v>66.996699669967001</v>
      </c>
      <c r="W816" s="50">
        <f t="shared" si="209"/>
        <v>68.75</v>
      </c>
      <c r="X816" s="50">
        <f t="shared" si="210"/>
        <v>64.253300330032999</v>
      </c>
      <c r="Y816" s="50">
        <f t="shared" si="211"/>
        <v>70.932539682539669</v>
      </c>
      <c r="Z816" s="50">
        <f t="shared" si="212"/>
        <v>72.685840012572683</v>
      </c>
      <c r="AA816" s="50">
        <f t="shared" si="213"/>
        <v>-3.9358400125726831</v>
      </c>
      <c r="AB816" s="50">
        <f t="shared" si="214"/>
        <v>-3.9358400125726689</v>
      </c>
      <c r="AC816" s="50">
        <f t="shared" si="215"/>
        <v>-3.9358400125726831</v>
      </c>
      <c r="AF816">
        <v>2.17</v>
      </c>
      <c r="AG816">
        <v>1.71</v>
      </c>
      <c r="AJ816" t="s">
        <v>309</v>
      </c>
    </row>
    <row r="817" spans="1:36" ht="15" x14ac:dyDescent="0.25">
      <c r="A817">
        <v>4.05</v>
      </c>
      <c r="B817">
        <v>2.91</v>
      </c>
      <c r="C817">
        <v>2.17</v>
      </c>
      <c r="D817" s="43">
        <f t="shared" si="216"/>
        <v>5.1385685018320082E-2</v>
      </c>
      <c r="E817" s="44">
        <f>IF(OR($A817="",$B817="",$C817=""),"",A817*'MPTO_working_3-way'!$I819)</f>
        <v>4.2581120243241966</v>
      </c>
      <c r="F817" s="45">
        <f>IF(OR($A817="",$B817="",$C817=""),"",B817*'MPTO_working_3-way'!$I819)</f>
        <v>3.0595323434033115</v>
      </c>
      <c r="G817" s="46">
        <f>IF(OR($A817="",$B817="",$C817=""),"",C817*'MPTO_working_3-way'!$I819)</f>
        <v>2.2815069364897544</v>
      </c>
      <c r="H817" s="44">
        <f>IF(OR($A817="",$B817="",$C817=""),"",'MPTO_working_3-way'!E819)</f>
        <v>4.3518938101586873</v>
      </c>
      <c r="I817" s="45">
        <f>IF(OR($A817="",$B817="",$C817=""),"",'MPTO_working_3-way'!F819)</f>
        <v>3.0626553435176214</v>
      </c>
      <c r="J817" s="46">
        <f>IF(OR($A817="",$B817="",$C817=""),"",'MPTO_working_3-way'!G819)</f>
        <v>2.2537703421342865</v>
      </c>
      <c r="K817" s="44">
        <f>IF(OR($A817="",$B817="",$C817=""),"",'OddsRatio_working_3-way'!H819)</f>
        <v>4.2999085991566712</v>
      </c>
      <c r="L817" s="45">
        <f>IF(OR($A817="",$B817="",$C817=""),"",'OddsRatio_working_3-way'!I819)</f>
        <v>3.0665001391440136</v>
      </c>
      <c r="M817" s="46">
        <f>IF(OR($A817="",$B817="",$C817=""),"",'OddsRatio_working_3-way'!J819)</f>
        <v>2.2658665773814115</v>
      </c>
      <c r="N817" s="47">
        <f t="shared" si="217"/>
        <v>23.484586461971009</v>
      </c>
      <c r="O817" s="48">
        <f t="shared" si="218"/>
        <v>32.684733735732848</v>
      </c>
      <c r="P817" s="48">
        <f t="shared" si="219"/>
        <v>43.830679802296132</v>
      </c>
      <c r="Q817" t="s">
        <v>394</v>
      </c>
      <c r="R817" t="s">
        <v>91</v>
      </c>
      <c r="S817" s="38">
        <v>44223</v>
      </c>
      <c r="T817" s="50">
        <v>100</v>
      </c>
      <c r="U817" s="50">
        <f t="shared" ref="U817:U839" si="220">(1/A817)*((T817*A817)-T817)</f>
        <v>75.308641975308646</v>
      </c>
      <c r="V817" s="50">
        <f t="shared" ref="V817:V839" si="221">(1/B817)*((T817*B817)-T817)</f>
        <v>65.635738831615114</v>
      </c>
      <c r="W817" s="50">
        <f t="shared" ref="W817:W839" si="222">(1/C817)*((T817*C817)-T817)</f>
        <v>53.917050691244242</v>
      </c>
      <c r="X817" s="50">
        <f t="shared" ref="X817:X839" si="223">((1/B817)+(1/C817))*T817</f>
        <v>80.447210477140644</v>
      </c>
      <c r="Y817" s="50">
        <f t="shared" ref="Y817:Y839" si="224">((1/A817)+(1/C817))*T817</f>
        <v>70.774307333447112</v>
      </c>
      <c r="Z817" s="50">
        <f t="shared" ref="Z817:Z839" si="225">((1/A817)+(1/B817))*T817</f>
        <v>59.05561919307624</v>
      </c>
      <c r="AA817" s="50">
        <f t="shared" ref="AA817:AA839" si="226">U817-X817</f>
        <v>-5.1385685018319975</v>
      </c>
      <c r="AB817" s="50">
        <f t="shared" ref="AB817:AB839" si="227">V817-Y817</f>
        <v>-5.1385685018319975</v>
      </c>
      <c r="AC817" s="50">
        <f t="shared" ref="AC817:AC839" si="228">W817-Z817</f>
        <v>-5.1385685018319975</v>
      </c>
      <c r="AF817">
        <v>2.5</v>
      </c>
      <c r="AG817">
        <v>1.53</v>
      </c>
      <c r="AJ817" t="s">
        <v>414</v>
      </c>
    </row>
    <row r="818" spans="1:36" ht="15" x14ac:dyDescent="0.25">
      <c r="A818">
        <v>1.28</v>
      </c>
      <c r="B818">
        <v>5.39</v>
      </c>
      <c r="C818">
        <v>11.12</v>
      </c>
      <c r="D818" s="43">
        <f t="shared" si="216"/>
        <v>5.6706814511285231E-2</v>
      </c>
      <c r="E818" s="44">
        <f>IF(OR($A818="",$B818="",$C818=""),"",A818*'MPTO_working_3-way'!$I820)</f>
        <v>1.3525847225744452</v>
      </c>
      <c r="F818" s="45">
        <f>IF(OR($A818="",$B818="",$C818=""),"",B818*'MPTO_working_3-way'!$I820)</f>
        <v>5.6956497302158269</v>
      </c>
      <c r="G818" s="46">
        <f>IF(OR($A818="",$B818="",$C818=""),"",C818*'MPTO_working_3-way'!$I820)</f>
        <v>11.750579777365491</v>
      </c>
      <c r="H818" s="44">
        <f>IF(OR($A818="",$B818="",$C818=""),"",'MPTO_working_3-way'!E820)</f>
        <v>1.3117373642242502</v>
      </c>
      <c r="I818" s="45">
        <f>IF(OR($A818="",$B818="",$C818=""),"",'MPTO_working_3-way'!F820)</f>
        <v>6.0014468724941521</v>
      </c>
      <c r="J818" s="46">
        <f>IF(OR($A818="",$B818="",$C818=""),"",'MPTO_working_3-way'!G820)</f>
        <v>14.079393634493304</v>
      </c>
      <c r="K818" s="44">
        <f>IF(OR($A818="",$B818="",$C818=""),"",'OddsRatio_working_3-way'!H820)</f>
        <v>1.3227232777257401</v>
      </c>
      <c r="L818" s="45">
        <f>IF(OR($A818="",$B818="",$C818=""),"",'OddsRatio_working_3-way'!I820)</f>
        <v>6.059839961485709</v>
      </c>
      <c r="M818" s="46">
        <f>IF(OR($A818="",$B818="",$C818=""),"",'OddsRatio_working_3-way'!J820)</f>
        <v>12.664141323516038</v>
      </c>
      <c r="N818" s="47">
        <f t="shared" si="217"/>
        <v>73.932522178473803</v>
      </c>
      <c r="O818" s="48">
        <f t="shared" si="218"/>
        <v>17.557259441270219</v>
      </c>
      <c r="P818" s="48">
        <f t="shared" si="219"/>
        <v>8.5102183802559779</v>
      </c>
      <c r="Q818" t="s">
        <v>92</v>
      </c>
      <c r="R818" t="s">
        <v>407</v>
      </c>
      <c r="S818" s="38">
        <v>44223</v>
      </c>
      <c r="T818" s="50">
        <v>100</v>
      </c>
      <c r="U818" s="50">
        <f t="shared" si="220"/>
        <v>21.875</v>
      </c>
      <c r="V818" s="50">
        <f t="shared" si="221"/>
        <v>81.447124304267163</v>
      </c>
      <c r="W818" s="50">
        <f t="shared" si="222"/>
        <v>91.007194244604321</v>
      </c>
      <c r="X818" s="50">
        <f t="shared" si="223"/>
        <v>27.545681451128523</v>
      </c>
      <c r="Y818" s="50">
        <f t="shared" si="224"/>
        <v>87.117805755395679</v>
      </c>
      <c r="Z818" s="50">
        <f t="shared" si="225"/>
        <v>96.677875695732837</v>
      </c>
      <c r="AA818" s="50">
        <f t="shared" si="226"/>
        <v>-5.6706814511285231</v>
      </c>
      <c r="AB818" s="50">
        <f t="shared" si="227"/>
        <v>-5.670681451128516</v>
      </c>
      <c r="AC818" s="50">
        <f t="shared" si="228"/>
        <v>-5.670681451128516</v>
      </c>
      <c r="AF818">
        <v>1.85</v>
      </c>
      <c r="AG818">
        <v>1.97</v>
      </c>
      <c r="AJ818" t="s">
        <v>414</v>
      </c>
    </row>
    <row r="819" spans="1:36" ht="15" x14ac:dyDescent="0.25">
      <c r="A819">
        <v>2.34</v>
      </c>
      <c r="B819">
        <v>3.3</v>
      </c>
      <c r="C819">
        <v>3.14</v>
      </c>
      <c r="D819" s="43">
        <f t="shared" si="216"/>
        <v>4.8852067960348133E-2</v>
      </c>
      <c r="E819" s="44">
        <f>IF(OR($A819="",$B819="",$C819=""),"",A819*'MPTO_working_3-way'!$I821)</f>
        <v>2.4543138390272143</v>
      </c>
      <c r="F819" s="45">
        <f>IF(OR($A819="",$B819="",$C819=""),"",B819*'MPTO_working_3-way'!$I821)</f>
        <v>3.4612118242691485</v>
      </c>
      <c r="G819" s="46">
        <f>IF(OR($A819="",$B819="",$C819=""),"",C819*'MPTO_working_3-way'!$I821)</f>
        <v>3.2933954933954932</v>
      </c>
      <c r="H819" s="44">
        <f>IF(OR($A819="",$B819="",$C819=""),"",'MPTO_working_3-way'!E821)</f>
        <v>2.4326969768720472</v>
      </c>
      <c r="I819" s="45">
        <f>IF(OR($A819="",$B819="",$C819=""),"",'MPTO_working_3-way'!F821)</f>
        <v>3.4874035634769491</v>
      </c>
      <c r="J819" s="46">
        <f>IF(OR($A819="",$B819="",$C819=""),"",'MPTO_working_3-way'!G821)</f>
        <v>3.3092057495673628</v>
      </c>
      <c r="K819" s="44">
        <f>IF(OR($A819="",$B819="",$C819=""),"",'OddsRatio_working_3-way'!H821)</f>
        <v>2.4420628268115667</v>
      </c>
      <c r="L819" s="45">
        <f>IF(OR($A819="",$B819="",$C819=""),"",'OddsRatio_working_3-way'!I821)</f>
        <v>3.4751824639303002</v>
      </c>
      <c r="M819" s="46">
        <f>IF(OR($A819="",$B819="",$C819=""),"",'OddsRatio_working_3-way'!J821)</f>
        <v>3.302995857743845</v>
      </c>
      <c r="N819" s="47">
        <f t="shared" si="217"/>
        <v>40.744585476336539</v>
      </c>
      <c r="O819" s="48">
        <f t="shared" si="218"/>
        <v>28.891615155947726</v>
      </c>
      <c r="P819" s="48">
        <f t="shared" si="219"/>
        <v>30.363799367715753</v>
      </c>
      <c r="Q819" t="s">
        <v>408</v>
      </c>
      <c r="R819" t="s">
        <v>395</v>
      </c>
      <c r="S819" s="38">
        <v>44223</v>
      </c>
      <c r="T819" s="50">
        <v>100</v>
      </c>
      <c r="U819" s="50">
        <f t="shared" si="220"/>
        <v>57.264957264957268</v>
      </c>
      <c r="V819" s="50">
        <f t="shared" si="221"/>
        <v>69.696969696969703</v>
      </c>
      <c r="W819" s="50">
        <f t="shared" si="222"/>
        <v>68.152866242038215</v>
      </c>
      <c r="X819" s="50">
        <f t="shared" si="223"/>
        <v>62.150164060992083</v>
      </c>
      <c r="Y819" s="50">
        <f t="shared" si="224"/>
        <v>74.582176493004511</v>
      </c>
      <c r="Z819" s="50">
        <f t="shared" si="225"/>
        <v>73.038073038073037</v>
      </c>
      <c r="AA819" s="50">
        <f t="shared" si="226"/>
        <v>-4.8852067960348151</v>
      </c>
      <c r="AB819" s="50">
        <f t="shared" si="227"/>
        <v>-4.885206796034808</v>
      </c>
      <c r="AC819" s="50">
        <f t="shared" si="228"/>
        <v>-4.8852067960348222</v>
      </c>
      <c r="AF819">
        <v>2.57</v>
      </c>
      <c r="AG819">
        <v>1.51</v>
      </c>
      <c r="AJ819" t="s">
        <v>414</v>
      </c>
    </row>
    <row r="820" spans="1:36" ht="15" x14ac:dyDescent="0.25">
      <c r="A820">
        <v>1.83</v>
      </c>
      <c r="B820">
        <v>3.81</v>
      </c>
      <c r="C820">
        <v>4.09</v>
      </c>
      <c r="D820" s="43">
        <f t="shared" si="216"/>
        <v>5.3414056538856336E-2</v>
      </c>
      <c r="E820" s="44">
        <f>IF(OR($A820="",$B820="",$C820=""),"",A820*'MPTO_working_3-way'!$I822)</f>
        <v>1.9277477234661071</v>
      </c>
      <c r="F820" s="45">
        <f>IF(OR($A820="",$B820="",$C820=""),"",B820*'MPTO_working_3-way'!$I822)</f>
        <v>4.0135075554130424</v>
      </c>
      <c r="G820" s="46">
        <f>IF(OR($A820="",$B820="",$C820=""),"",C820*'MPTO_working_3-way'!$I822)</f>
        <v>4.3084634912439226</v>
      </c>
      <c r="H820" s="44">
        <f>IF(OR($A820="",$B820="",$C820=""),"",'MPTO_working_3-way'!E822)</f>
        <v>1.8916343160066731</v>
      </c>
      <c r="I820" s="45">
        <f>IF(OR($A820="",$B820="",$C820=""),"",'MPTO_working_3-way'!F822)</f>
        <v>4.0872629647630658</v>
      </c>
      <c r="J820" s="46">
        <f>IF(OR($A820="",$B820="",$C820=""),"",'MPTO_working_3-way'!G822)</f>
        <v>4.4112309730161439</v>
      </c>
      <c r="K820" s="44">
        <f>IF(OR($A820="",$B820="",$C820=""),"",'OddsRatio_working_3-way'!H822)</f>
        <v>1.9048171394504143</v>
      </c>
      <c r="L820" s="45">
        <f>IF(OR($A820="",$B820="",$C820=""),"",'OddsRatio_working_3-way'!I822)</f>
        <v>4.0632965805489922</v>
      </c>
      <c r="M820" s="46">
        <f>IF(OR($A820="",$B820="",$C820=""),"",'OddsRatio_working_3-way'!J822)</f>
        <v>4.3685360974720222</v>
      </c>
      <c r="N820" s="47">
        <f t="shared" si="217"/>
        <v>51.87400756993199</v>
      </c>
      <c r="O820" s="48">
        <f t="shared" si="218"/>
        <v>24.915861903668123</v>
      </c>
      <c r="P820" s="48">
        <f t="shared" si="219"/>
        <v>23.210130526399887</v>
      </c>
      <c r="Q820" t="s">
        <v>89</v>
      </c>
      <c r="R820" t="s">
        <v>90</v>
      </c>
      <c r="S820" s="38">
        <v>44223</v>
      </c>
      <c r="T820" s="50">
        <v>100</v>
      </c>
      <c r="U820" s="50">
        <f t="shared" si="220"/>
        <v>45.355191256830594</v>
      </c>
      <c r="V820" s="50">
        <f t="shared" si="221"/>
        <v>73.753280839895012</v>
      </c>
      <c r="W820" s="50">
        <f t="shared" si="222"/>
        <v>75.550122249388764</v>
      </c>
      <c r="X820" s="50">
        <f t="shared" si="223"/>
        <v>50.696596910716238</v>
      </c>
      <c r="Y820" s="50">
        <f t="shared" si="224"/>
        <v>79.094686493780642</v>
      </c>
      <c r="Z820" s="50">
        <f t="shared" si="225"/>
        <v>80.89152790327438</v>
      </c>
      <c r="AA820" s="50">
        <f t="shared" si="226"/>
        <v>-5.3414056538856443</v>
      </c>
      <c r="AB820" s="50">
        <f t="shared" si="227"/>
        <v>-5.34140565388563</v>
      </c>
      <c r="AC820" s="50">
        <f t="shared" si="228"/>
        <v>-5.3414056538856158</v>
      </c>
      <c r="AF820">
        <v>1.89</v>
      </c>
      <c r="AG820">
        <v>1.93</v>
      </c>
      <c r="AJ820" t="s">
        <v>414</v>
      </c>
    </row>
    <row r="821" spans="1:36" ht="15" x14ac:dyDescent="0.25">
      <c r="A821">
        <v>2.52</v>
      </c>
      <c r="B821">
        <v>3</v>
      </c>
      <c r="C821">
        <v>3.36</v>
      </c>
      <c r="D821" s="43">
        <f t="shared" si="216"/>
        <v>2.7777777777777679E-2</v>
      </c>
      <c r="E821" s="44">
        <f>IF(OR($A821="",$B821="",$C821=""),"",A821*'MPTO_working_3-way'!$I823)</f>
        <v>2.59</v>
      </c>
      <c r="F821" s="45">
        <f>IF(OR($A821="",$B821="",$C821=""),"",B821*'MPTO_working_3-way'!$I823)</f>
        <v>3.083333333333333</v>
      </c>
      <c r="G821" s="46">
        <f>IF(OR($A821="",$B821="",$C821=""),"",C821*'MPTO_working_3-way'!$I823)</f>
        <v>3.4533333333333327</v>
      </c>
      <c r="H821" s="44">
        <f>IF(OR($A821="",$B821="",$C821=""),"",'MPTO_working_3-way'!E823)</f>
        <v>2.5802047781569968</v>
      </c>
      <c r="I821" s="45">
        <f>IF(OR($A821="",$B821="",$C821=""),"",'MPTO_working_3-way'!F823)</f>
        <v>3.0857142857142854</v>
      </c>
      <c r="J821" s="46">
        <f>IF(OR($A821="",$B821="",$C821=""),"",'MPTO_working_3-way'!G823)</f>
        <v>3.4678899082568804</v>
      </c>
      <c r="K821" s="44">
        <f>IF(OR($A821="",$B821="",$C821=""),"",'OddsRatio_working_3-way'!H823)</f>
        <v>2.5847160376971101</v>
      </c>
      <c r="L821" s="45">
        <f>IF(OR($A821="",$B821="",$C821=""),"",'OddsRatio_working_3-way'!I823)</f>
        <v>3.0851526811804084</v>
      </c>
      <c r="M821" s="46">
        <f>IF(OR($A821="",$B821="",$C821=""),"",'OddsRatio_working_3-way'!J823)</f>
        <v>3.4604801637928815</v>
      </c>
      <c r="N821" s="47">
        <f t="shared" si="217"/>
        <v>38.610038610038607</v>
      </c>
      <c r="O821" s="48">
        <f t="shared" si="218"/>
        <v>32.432432432432435</v>
      </c>
      <c r="P821" s="48">
        <f t="shared" si="219"/>
        <v>28.957528957528961</v>
      </c>
      <c r="Q821" t="s">
        <v>446</v>
      </c>
      <c r="R821" t="s">
        <v>256</v>
      </c>
      <c r="S821" s="38">
        <v>44223</v>
      </c>
      <c r="T821" s="50">
        <v>100</v>
      </c>
      <c r="U821" s="50">
        <f t="shared" si="220"/>
        <v>60.317460317460316</v>
      </c>
      <c r="V821" s="50">
        <f t="shared" si="221"/>
        <v>66.666666666666657</v>
      </c>
      <c r="W821" s="50">
        <f t="shared" si="222"/>
        <v>70.238095238095241</v>
      </c>
      <c r="X821" s="50">
        <f t="shared" si="223"/>
        <v>63.095238095238095</v>
      </c>
      <c r="Y821" s="50">
        <f t="shared" si="224"/>
        <v>69.444444444444443</v>
      </c>
      <c r="Z821" s="50">
        <f t="shared" si="225"/>
        <v>73.015873015873012</v>
      </c>
      <c r="AA821" s="50">
        <f t="shared" si="226"/>
        <v>-2.7777777777777786</v>
      </c>
      <c r="AB821" s="50">
        <f t="shared" si="227"/>
        <v>-2.7777777777777857</v>
      </c>
      <c r="AC821" s="50">
        <f t="shared" si="228"/>
        <v>-2.7777777777777715</v>
      </c>
      <c r="AF821">
        <v>2.2400000000000002</v>
      </c>
      <c r="AG821">
        <v>1.7</v>
      </c>
      <c r="AJ821" t="s">
        <v>311</v>
      </c>
    </row>
    <row r="822" spans="1:36" ht="15" x14ac:dyDescent="0.25">
      <c r="A822">
        <v>1.89</v>
      </c>
      <c r="B822">
        <v>3.83</v>
      </c>
      <c r="C822">
        <v>4.18</v>
      </c>
      <c r="D822" s="43">
        <f t="shared" si="216"/>
        <v>2.9431584605420058E-2</v>
      </c>
      <c r="E822" s="44">
        <f>IF(OR($A822="",$B822="",$C822=""),"",A822*'MPTO_working_3-way'!$I824)</f>
        <v>1.9456256949042439</v>
      </c>
      <c r="F822" s="45">
        <f>IF(OR($A822="",$B822="",$C822=""),"",B822*'MPTO_working_3-way'!$I824)</f>
        <v>3.9427229690387589</v>
      </c>
      <c r="G822" s="46">
        <f>IF(OR($A822="",$B822="",$C822=""),"",C822*'MPTO_working_3-way'!$I824)</f>
        <v>4.3030240236506554</v>
      </c>
      <c r="H822" s="44">
        <f>IF(OR($A822="",$B822="",$C822=""),"",'MPTO_working_3-way'!E824)</f>
        <v>1.9257062494354305</v>
      </c>
      <c r="I822" s="45">
        <f>IF(OR($A822="",$B822="",$C822=""),"",'MPTO_working_3-way'!F824)</f>
        <v>3.9795280732637957</v>
      </c>
      <c r="J822" s="46">
        <f>IF(OR($A822="",$B822="",$C822=""),"",'MPTO_working_3-way'!G824)</f>
        <v>4.3587433830129756</v>
      </c>
      <c r="K822" s="44">
        <f>IF(OR($A822="",$B822="",$C822=""),"",'OddsRatio_working_3-way'!H824)</f>
        <v>1.9332731632035771</v>
      </c>
      <c r="L822" s="45">
        <f>IF(OR($A822="",$B822="",$C822=""),"",'OddsRatio_working_3-way'!I824)</f>
        <v>3.9675989346810385</v>
      </c>
      <c r="M822" s="46">
        <f>IF(OR($A822="",$B822="",$C822=""),"",'OddsRatio_working_3-way'!J824)</f>
        <v>4.3346164707723327</v>
      </c>
      <c r="N822" s="47">
        <f t="shared" si="217"/>
        <v>51.397347527794459</v>
      </c>
      <c r="O822" s="48">
        <f t="shared" si="218"/>
        <v>25.363181939303264</v>
      </c>
      <c r="P822" s="48">
        <f t="shared" si="219"/>
        <v>23.239470532902278</v>
      </c>
      <c r="Q822" t="s">
        <v>296</v>
      </c>
      <c r="R822" t="s">
        <v>263</v>
      </c>
      <c r="S822" s="38">
        <v>44223</v>
      </c>
      <c r="T822" s="50">
        <v>100</v>
      </c>
      <c r="U822" s="50">
        <f t="shared" si="220"/>
        <v>47.089947089947096</v>
      </c>
      <c r="V822" s="50">
        <f t="shared" si="221"/>
        <v>73.890339425587456</v>
      </c>
      <c r="W822" s="50">
        <f t="shared" si="222"/>
        <v>76.076555023923447</v>
      </c>
      <c r="X822" s="50">
        <f t="shared" si="223"/>
        <v>50.03310555048909</v>
      </c>
      <c r="Y822" s="50">
        <f t="shared" si="224"/>
        <v>76.833497886129479</v>
      </c>
      <c r="Z822" s="50">
        <f t="shared" si="225"/>
        <v>79.019713484465441</v>
      </c>
      <c r="AA822" s="50">
        <f t="shared" si="226"/>
        <v>-2.9431584605419943</v>
      </c>
      <c r="AB822" s="50">
        <f t="shared" si="227"/>
        <v>-2.9431584605420227</v>
      </c>
      <c r="AC822" s="50">
        <f t="shared" si="228"/>
        <v>-2.9431584605419943</v>
      </c>
      <c r="AF822">
        <v>1.68</v>
      </c>
      <c r="AG822">
        <v>2.27</v>
      </c>
      <c r="AJ822" t="s">
        <v>312</v>
      </c>
    </row>
    <row r="823" spans="1:36" ht="15" x14ac:dyDescent="0.25">
      <c r="A823">
        <v>6.4</v>
      </c>
      <c r="B823">
        <v>4.83</v>
      </c>
      <c r="C823">
        <v>1.5</v>
      </c>
      <c r="D823" s="43">
        <f t="shared" si="216"/>
        <v>2.9956004140786696E-2</v>
      </c>
      <c r="E823" s="44">
        <f>IF(OR($A823="",$B823="",$C823=""),"",A823*'MPTO_working_3-way'!$I825)</f>
        <v>6.5917184265010356</v>
      </c>
      <c r="F823" s="45">
        <f>IF(OR($A823="",$B823="",$C823=""),"",B823*'MPTO_working_3-way'!$I825)</f>
        <v>4.9746874999999999</v>
      </c>
      <c r="G823" s="46">
        <f>IF(OR($A823="",$B823="",$C823=""),"",C823*'MPTO_working_3-way'!$I825)</f>
        <v>1.54493400621118</v>
      </c>
      <c r="H823" s="44">
        <f>IF(OR($A823="",$B823="",$C823=""),"",'MPTO_working_3-way'!E825)</f>
        <v>6.8369212621645534</v>
      </c>
      <c r="I823" s="45">
        <f>IF(OR($A823="",$B823="",$C823=""),"",'MPTO_working_3-way'!F825)</f>
        <v>5.0747510123672974</v>
      </c>
      <c r="J823" s="46">
        <f>IF(OR($A823="",$B823="",$C823=""),"",'MPTO_working_3-way'!G825)</f>
        <v>1.5228086308253144</v>
      </c>
      <c r="K823" s="44">
        <f>IF(OR($A823="",$B823="",$C823=""),"",'OddsRatio_working_3-way'!H825)</f>
        <v>6.7234634306515879</v>
      </c>
      <c r="L823" s="45">
        <f>IF(OR($A823="",$B823="",$C823=""),"",'OddsRatio_working_3-way'!I825)</f>
        <v>5.0594194332214046</v>
      </c>
      <c r="M823" s="46">
        <f>IF(OR($A823="",$B823="",$C823=""),"",'OddsRatio_working_3-way'!J825)</f>
        <v>1.5299503176529248</v>
      </c>
      <c r="N823" s="47">
        <f t="shared" si="217"/>
        <v>15.170550914002135</v>
      </c>
      <c r="O823" s="48">
        <f t="shared" si="218"/>
        <v>20.10176518625542</v>
      </c>
      <c r="P823" s="48">
        <f t="shared" si="219"/>
        <v>64.727683899742445</v>
      </c>
      <c r="Q823" t="s">
        <v>259</v>
      </c>
      <c r="R823" t="s">
        <v>290</v>
      </c>
      <c r="S823" s="38">
        <v>44223</v>
      </c>
      <c r="T823" s="50">
        <v>100</v>
      </c>
      <c r="U823" s="50">
        <f t="shared" si="220"/>
        <v>84.375</v>
      </c>
      <c r="V823" s="50">
        <f t="shared" si="221"/>
        <v>79.296066252587991</v>
      </c>
      <c r="W823" s="50">
        <f t="shared" si="222"/>
        <v>33.333333333333329</v>
      </c>
      <c r="X823" s="50">
        <f t="shared" si="223"/>
        <v>87.370600414078666</v>
      </c>
      <c r="Y823" s="50">
        <f t="shared" si="224"/>
        <v>82.291666666666657</v>
      </c>
      <c r="Z823" s="50">
        <f t="shared" si="225"/>
        <v>36.328933747412009</v>
      </c>
      <c r="AA823" s="50">
        <f t="shared" si="226"/>
        <v>-2.9956004140786661</v>
      </c>
      <c r="AB823" s="50">
        <f t="shared" si="227"/>
        <v>-2.9956004140786661</v>
      </c>
      <c r="AC823" s="50">
        <f t="shared" si="228"/>
        <v>-2.9956004140786803</v>
      </c>
      <c r="AF823">
        <v>1.57</v>
      </c>
      <c r="AG823">
        <v>2.52</v>
      </c>
      <c r="AJ823" t="s">
        <v>312</v>
      </c>
    </row>
    <row r="824" spans="1:36" ht="15" x14ac:dyDescent="0.25">
      <c r="A824">
        <v>2.77</v>
      </c>
      <c r="B824">
        <v>3.66</v>
      </c>
      <c r="C824">
        <v>2.54</v>
      </c>
      <c r="D824" s="43">
        <f t="shared" si="216"/>
        <v>2.7935661442331394E-2</v>
      </c>
      <c r="E824" s="44">
        <f>IF(OR($A824="",$B824="",$C824=""),"",A824*'MPTO_working_3-way'!$I826)</f>
        <v>2.8473817821952578</v>
      </c>
      <c r="F824" s="45">
        <f>IF(OR($A824="",$B824="",$C824=""),"",B824*'MPTO_working_3-way'!$I826)</f>
        <v>3.7622445208789332</v>
      </c>
      <c r="G824" s="46">
        <f>IF(OR($A824="",$B824="",$C824=""),"",C824*'MPTO_working_3-way'!$I826)</f>
        <v>2.6109565800635219</v>
      </c>
      <c r="H824" s="44">
        <f>IF(OR($A824="",$B824="",$C824=""),"",'MPTO_working_3-way'!E826)</f>
        <v>2.8433409295045955</v>
      </c>
      <c r="I824" s="45">
        <f>IF(OR($A824="",$B824="",$C824=""),"",'MPTO_working_3-way'!F826)</f>
        <v>3.7891395872126523</v>
      </c>
      <c r="J824" s="46">
        <f>IF(OR($A824="",$B824="",$C824=""),"",'MPTO_working_3-way'!G826)</f>
        <v>2.6015319363771172</v>
      </c>
      <c r="K824" s="44">
        <f>IF(OR($A824="",$B824="",$C824=""),"",'OddsRatio_working_3-way'!H826)</f>
        <v>2.8461055260371659</v>
      </c>
      <c r="L824" s="45">
        <f>IF(OR($A824="",$B824="",$C824=""),"",'OddsRatio_working_3-way'!I826)</f>
        <v>3.7743732764174367</v>
      </c>
      <c r="M824" s="46">
        <f>IF(OR($A824="",$B824="",$C824=""),"",'OddsRatio_working_3-way'!J826)</f>
        <v>2.6062161073995687</v>
      </c>
      <c r="N824" s="47">
        <f t="shared" si="217"/>
        <v>35.119983075435208</v>
      </c>
      <c r="O824" s="48">
        <f t="shared" si="218"/>
        <v>26.579877901353967</v>
      </c>
      <c r="P824" s="48">
        <f t="shared" si="219"/>
        <v>38.300139023210832</v>
      </c>
      <c r="Q824" t="s">
        <v>261</v>
      </c>
      <c r="R824" t="s">
        <v>264</v>
      </c>
      <c r="S824" s="38">
        <v>44223</v>
      </c>
      <c r="T824" s="50">
        <v>100</v>
      </c>
      <c r="U824" s="50">
        <f t="shared" si="220"/>
        <v>63.898916967509031</v>
      </c>
      <c r="V824" s="50">
        <f t="shared" si="221"/>
        <v>72.67759562841529</v>
      </c>
      <c r="W824" s="50">
        <f t="shared" si="222"/>
        <v>60.629921259842511</v>
      </c>
      <c r="X824" s="50">
        <f t="shared" si="223"/>
        <v>66.692483111742177</v>
      </c>
      <c r="Y824" s="50">
        <f t="shared" si="224"/>
        <v>75.471161772648458</v>
      </c>
      <c r="Z824" s="50">
        <f t="shared" si="225"/>
        <v>63.423487404075672</v>
      </c>
      <c r="AA824" s="50">
        <f t="shared" si="226"/>
        <v>-2.7935661442331465</v>
      </c>
      <c r="AB824" s="50">
        <f t="shared" si="227"/>
        <v>-2.7935661442331678</v>
      </c>
      <c r="AC824" s="50">
        <f t="shared" si="228"/>
        <v>-2.7935661442331607</v>
      </c>
      <c r="AF824">
        <v>1.78</v>
      </c>
      <c r="AG824">
        <v>2.12</v>
      </c>
      <c r="AJ824" t="s">
        <v>312</v>
      </c>
    </row>
    <row r="825" spans="1:36" ht="15" x14ac:dyDescent="0.25">
      <c r="A825">
        <v>4.62</v>
      </c>
      <c r="B825">
        <v>4.33</v>
      </c>
      <c r="C825">
        <v>1.71</v>
      </c>
      <c r="D825" s="43">
        <f t="shared" si="216"/>
        <v>3.219242030473346E-2</v>
      </c>
      <c r="E825" s="44">
        <f>IF(OR($A825="",$B825="",$C825=""),"",A825*'MPTO_working_3-way'!$I827)</f>
        <v>4.7687289818078691</v>
      </c>
      <c r="F825" s="45">
        <f>IF(OR($A825="",$B825="",$C825=""),"",B825*'MPTO_working_3-way'!$I827)</f>
        <v>4.4693931799194964</v>
      </c>
      <c r="G825" s="46">
        <f>IF(OR($A825="",$B825="",$C825=""),"",C825*'MPTO_working_3-way'!$I827)</f>
        <v>1.7650490387210942</v>
      </c>
      <c r="H825" s="44">
        <f>IF(OR($A825="",$B825="",$C825=""),"",'MPTO_working_3-way'!E827)</f>
        <v>4.8609900327146143</v>
      </c>
      <c r="I825" s="45">
        <f>IF(OR($A825="",$B825="",$C825=""),"",'MPTO_working_3-way'!F827)</f>
        <v>4.5409945571039474</v>
      </c>
      <c r="J825" s="46">
        <f>IF(OR($A825="",$B825="",$C825=""),"",'MPTO_working_3-way'!G827)</f>
        <v>1.7419644902243776</v>
      </c>
      <c r="K825" s="44">
        <f>IF(OR($A825="",$B825="",$C825=""),"",'OddsRatio_working_3-way'!H827)</f>
        <v>4.8244962681839558</v>
      </c>
      <c r="L825" s="45">
        <f>IF(OR($A825="",$B825="",$C825=""),"",'OddsRatio_working_3-way'!I827)</f>
        <v>4.5181139704565121</v>
      </c>
      <c r="M825" s="46">
        <f>IF(OR($A825="",$B825="",$C825=""),"",'OddsRatio_working_3-way'!J827)</f>
        <v>1.7501083840913283</v>
      </c>
      <c r="N825" s="47">
        <f t="shared" si="217"/>
        <v>20.969948256964916</v>
      </c>
      <c r="O825" s="48">
        <f t="shared" si="218"/>
        <v>22.374402066322844</v>
      </c>
      <c r="P825" s="48">
        <f t="shared" si="219"/>
        <v>56.655649676712237</v>
      </c>
      <c r="Q825" t="s">
        <v>294</v>
      </c>
      <c r="R825" t="s">
        <v>291</v>
      </c>
      <c r="S825" s="38">
        <v>44223</v>
      </c>
      <c r="T825" s="50">
        <v>100</v>
      </c>
      <c r="U825" s="50">
        <f t="shared" si="220"/>
        <v>78.354978354978357</v>
      </c>
      <c r="V825" s="50">
        <f t="shared" si="221"/>
        <v>76.905311778290994</v>
      </c>
      <c r="W825" s="50">
        <f t="shared" si="222"/>
        <v>41.520467836257311</v>
      </c>
      <c r="X825" s="50">
        <f t="shared" si="223"/>
        <v>81.574220385451696</v>
      </c>
      <c r="Y825" s="50">
        <f t="shared" si="224"/>
        <v>80.124553808764333</v>
      </c>
      <c r="Z825" s="50">
        <f t="shared" si="225"/>
        <v>44.739709866730649</v>
      </c>
      <c r="AA825" s="50">
        <f t="shared" si="226"/>
        <v>-3.2192420304733389</v>
      </c>
      <c r="AB825" s="50">
        <f t="shared" si="227"/>
        <v>-3.2192420304733389</v>
      </c>
      <c r="AC825" s="50">
        <f t="shared" si="228"/>
        <v>-3.2192420304733389</v>
      </c>
      <c r="AF825">
        <v>1.57</v>
      </c>
      <c r="AG825">
        <v>2.5</v>
      </c>
      <c r="AJ825" t="s">
        <v>312</v>
      </c>
    </row>
    <row r="826" spans="1:36" ht="15" x14ac:dyDescent="0.25">
      <c r="A826">
        <v>3.05</v>
      </c>
      <c r="B826">
        <v>3.45</v>
      </c>
      <c r="C826">
        <v>2.44</v>
      </c>
      <c r="D826" s="43">
        <f t="shared" si="216"/>
        <v>2.7559990496555109E-2</v>
      </c>
      <c r="E826" s="44">
        <f>IF(OR($A826="",$B826="",$C826=""),"",A826*'MPTO_working_3-way'!$I828)</f>
        <v>3.1340579710144927</v>
      </c>
      <c r="F826" s="45">
        <f>IF(OR($A826="",$B826="",$C826=""),"",B826*'MPTO_working_3-way'!$I828)</f>
        <v>3.5450819672131155</v>
      </c>
      <c r="G826" s="46">
        <f>IF(OR($A826="",$B826="",$C826=""),"",C826*'MPTO_working_3-way'!$I828)</f>
        <v>2.5072463768115942</v>
      </c>
      <c r="H826" s="44">
        <f>IF(OR($A826="",$B826="",$C826=""),"",'MPTO_working_3-way'!E828)</f>
        <v>3.1379224652087476</v>
      </c>
      <c r="I826" s="45">
        <f>IF(OR($A826="",$B826="",$C826=""),"",'MPTO_working_3-way'!F828)</f>
        <v>3.5629232505643351</v>
      </c>
      <c r="J826" s="46">
        <f>IF(OR($A826="",$B826="",$C826=""),"",'MPTO_working_3-way'!G828)</f>
        <v>2.4959478157738686</v>
      </c>
      <c r="K826" s="44">
        <f>IF(OR($A826="",$B826="",$C826=""),"",'OddsRatio_working_3-way'!H828)</f>
        <v>3.1369126852843472</v>
      </c>
      <c r="L826" s="45">
        <f>IF(OR($A826="",$B826="",$C826=""),"",'OddsRatio_working_3-way'!I828)</f>
        <v>3.5538712580227578</v>
      </c>
      <c r="M826" s="46">
        <f>IF(OR($A826="",$B826="",$C826=""),"",'OddsRatio_working_3-way'!J828)</f>
        <v>2.5010508618582739</v>
      </c>
      <c r="N826" s="47">
        <f t="shared" si="217"/>
        <v>31.907514450867051</v>
      </c>
      <c r="O826" s="48">
        <f t="shared" si="218"/>
        <v>28.208092485549123</v>
      </c>
      <c r="P826" s="48">
        <f t="shared" si="219"/>
        <v>39.884393063583815</v>
      </c>
      <c r="Q826" t="s">
        <v>272</v>
      </c>
      <c r="R826" t="s">
        <v>269</v>
      </c>
      <c r="S826" s="38">
        <v>44223</v>
      </c>
      <c r="T826" s="50">
        <v>100</v>
      </c>
      <c r="U826" s="50">
        <f t="shared" si="220"/>
        <v>67.21311475409837</v>
      </c>
      <c r="V826" s="50">
        <f t="shared" si="221"/>
        <v>71.014492753623188</v>
      </c>
      <c r="W826" s="50">
        <f t="shared" si="222"/>
        <v>59.016393442622956</v>
      </c>
      <c r="X826" s="50">
        <f t="shared" si="223"/>
        <v>69.969113803753856</v>
      </c>
      <c r="Y826" s="50">
        <f t="shared" si="224"/>
        <v>73.770491803278688</v>
      </c>
      <c r="Z826" s="50">
        <f t="shared" si="225"/>
        <v>61.772392492278463</v>
      </c>
      <c r="AA826" s="50">
        <f t="shared" si="226"/>
        <v>-2.755999049655486</v>
      </c>
      <c r="AB826" s="50">
        <f t="shared" si="227"/>
        <v>-2.7559990496555002</v>
      </c>
      <c r="AC826" s="50">
        <f t="shared" si="228"/>
        <v>-2.7559990496555073</v>
      </c>
      <c r="AF826">
        <v>2.2400000000000002</v>
      </c>
      <c r="AG826">
        <v>1.7</v>
      </c>
      <c r="AJ826" t="s">
        <v>314</v>
      </c>
    </row>
    <row r="827" spans="1:36" ht="15" x14ac:dyDescent="0.25">
      <c r="A827">
        <v>3.48</v>
      </c>
      <c r="B827">
        <v>3.47</v>
      </c>
      <c r="C827">
        <v>2.21</v>
      </c>
      <c r="D827" s="43">
        <f t="shared" si="216"/>
        <v>2.8029447662231588E-2</v>
      </c>
      <c r="E827" s="44">
        <f>IF(OR($A827="",$B827="",$C827=""),"",A827*'MPTO_working_3-way'!$I829)</f>
        <v>3.5775424778645659</v>
      </c>
      <c r="F827" s="45">
        <f>IF(OR($A827="",$B827="",$C827=""),"",B827*'MPTO_working_3-way'!$I829)</f>
        <v>3.5672621833879439</v>
      </c>
      <c r="G827" s="46">
        <f>IF(OR($A827="",$B827="",$C827=""),"",C827*'MPTO_working_3-way'!$I829)</f>
        <v>2.2719450793335318</v>
      </c>
      <c r="H827" s="44">
        <f>IF(OR($A827="",$B827="",$C827=""),"",'MPTO_working_3-way'!E829)</f>
        <v>3.5969518659204858</v>
      </c>
      <c r="I827" s="45">
        <f>IF(OR($A827="",$B827="",$C827=""),"",'MPTO_working_3-way'!F829)</f>
        <v>3.5862694661655938</v>
      </c>
      <c r="J827" s="46">
        <f>IF(OR($A827="",$B827="",$C827=""),"",'MPTO_working_3-way'!G829)</f>
        <v>2.256594985125755</v>
      </c>
      <c r="K827" s="44">
        <f>IF(OR($A827="",$B827="",$C827=""),"",'OddsRatio_working_3-way'!H829)</f>
        <v>3.5887087266361073</v>
      </c>
      <c r="L827" s="45">
        <f>IF(OR($A827="",$B827="",$C827=""),"",'OddsRatio_working_3-way'!I829)</f>
        <v>3.5782703849964448</v>
      </c>
      <c r="M827" s="46">
        <f>IF(OR($A827="",$B827="",$C827=""),"",'OddsRatio_working_3-way'!J829)</f>
        <v>2.2630393383990683</v>
      </c>
      <c r="N827" s="47">
        <f t="shared" si="217"/>
        <v>27.952148889561183</v>
      </c>
      <c r="O827" s="48">
        <f t="shared" si="218"/>
        <v>28.032702632758767</v>
      </c>
      <c r="P827" s="48">
        <f t="shared" si="219"/>
        <v>44.015148477680057</v>
      </c>
      <c r="Q827" t="s">
        <v>267</v>
      </c>
      <c r="R827" t="s">
        <v>266</v>
      </c>
      <c r="S827" s="38">
        <v>44223</v>
      </c>
      <c r="T827" s="50">
        <v>100</v>
      </c>
      <c r="U827" s="50">
        <f t="shared" si="220"/>
        <v>71.264367816091948</v>
      </c>
      <c r="V827" s="50">
        <f t="shared" si="221"/>
        <v>71.181556195965413</v>
      </c>
      <c r="W827" s="50">
        <f t="shared" si="222"/>
        <v>54.751131221719454</v>
      </c>
      <c r="X827" s="50">
        <f t="shared" si="223"/>
        <v>74.067312582315125</v>
      </c>
      <c r="Y827" s="50">
        <f t="shared" si="224"/>
        <v>73.984500962188577</v>
      </c>
      <c r="Z827" s="50">
        <f t="shared" si="225"/>
        <v>57.554075987942625</v>
      </c>
      <c r="AA827" s="50">
        <f t="shared" si="226"/>
        <v>-2.8029447662231775</v>
      </c>
      <c r="AB827" s="50">
        <f t="shared" si="227"/>
        <v>-2.8029447662231632</v>
      </c>
      <c r="AC827" s="50">
        <f t="shared" si="228"/>
        <v>-2.8029447662231703</v>
      </c>
      <c r="AF827">
        <v>2.15</v>
      </c>
      <c r="AG827">
        <v>1.75</v>
      </c>
      <c r="AJ827" t="s">
        <v>314</v>
      </c>
    </row>
    <row r="828" spans="1:36" ht="15" x14ac:dyDescent="0.25">
      <c r="A828">
        <v>2.8</v>
      </c>
      <c r="B828">
        <v>3.3</v>
      </c>
      <c r="C828">
        <v>2.72</v>
      </c>
      <c r="D828" s="43">
        <f t="shared" si="216"/>
        <v>2.7820218996689627E-2</v>
      </c>
      <c r="E828" s="44">
        <f>IF(OR($A828="",$B828="",$C828=""),"",A828*'MPTO_working_3-way'!$I830)</f>
        <v>2.8778966131907309</v>
      </c>
      <c r="F828" s="45">
        <f>IF(OR($A828="",$B828="",$C828=""),"",B828*'MPTO_working_3-way'!$I830)</f>
        <v>3.3918067226890756</v>
      </c>
      <c r="G828" s="46">
        <f>IF(OR($A828="",$B828="",$C828=""),"",C828*'MPTO_working_3-way'!$I830)</f>
        <v>2.7956709956709962</v>
      </c>
      <c r="H828" s="44">
        <f>IF(OR($A828="",$B828="",$C828=""),"",'MPTO_working_3-way'!E830)</f>
        <v>2.8746416153236134</v>
      </c>
      <c r="I828" s="45">
        <f>IF(OR($A828="",$B828="",$C828=""),"",'MPTO_working_3-way'!F830)</f>
        <v>3.404175395506754</v>
      </c>
      <c r="J828" s="46">
        <f>IF(OR($A828="",$B828="",$C828=""),"",'MPTO_working_3-way'!G830)</f>
        <v>2.7903837044054955</v>
      </c>
      <c r="K828" s="44">
        <f>IF(OR($A828="",$B828="",$C828=""),"",'OddsRatio_working_3-way'!H830)</f>
        <v>2.8764498716205402</v>
      </c>
      <c r="L828" s="45">
        <f>IF(OR($A828="",$B828="",$C828=""),"",'OddsRatio_working_3-way'!I830)</f>
        <v>3.3976859470706899</v>
      </c>
      <c r="M828" s="46">
        <f>IF(OR($A828="",$B828="",$C828=""),"",'OddsRatio_working_3-way'!J830)</f>
        <v>2.793052099548516</v>
      </c>
      <c r="N828" s="47">
        <f t="shared" si="217"/>
        <v>34.747599876122635</v>
      </c>
      <c r="O828" s="48">
        <f t="shared" si="218"/>
        <v>29.482812016104059</v>
      </c>
      <c r="P828" s="48">
        <f t="shared" si="219"/>
        <v>35.769588107773295</v>
      </c>
      <c r="Q828" t="s">
        <v>270</v>
      </c>
      <c r="R828" t="s">
        <v>299</v>
      </c>
      <c r="S828" s="38">
        <v>44223</v>
      </c>
      <c r="T828" s="50">
        <v>100</v>
      </c>
      <c r="U828" s="50">
        <f t="shared" si="220"/>
        <v>64.285714285714292</v>
      </c>
      <c r="V828" s="50">
        <f t="shared" si="221"/>
        <v>69.696969696969703</v>
      </c>
      <c r="W828" s="50">
        <f t="shared" si="222"/>
        <v>63.235294117647051</v>
      </c>
      <c r="X828" s="50">
        <f t="shared" si="223"/>
        <v>67.067736185383239</v>
      </c>
      <c r="Y828" s="50">
        <f t="shared" si="224"/>
        <v>72.47899159663865</v>
      </c>
      <c r="Z828" s="50">
        <f t="shared" si="225"/>
        <v>66.01731601731602</v>
      </c>
      <c r="AA828" s="50">
        <f t="shared" si="226"/>
        <v>-2.7820218996689476</v>
      </c>
      <c r="AB828" s="50">
        <f t="shared" si="227"/>
        <v>-2.7820218996689476</v>
      </c>
      <c r="AC828" s="50">
        <f t="shared" si="228"/>
        <v>-2.782021899668969</v>
      </c>
      <c r="AF828">
        <v>2.39</v>
      </c>
      <c r="AG828">
        <v>1.63</v>
      </c>
      <c r="AJ828" t="s">
        <v>314</v>
      </c>
    </row>
    <row r="829" spans="1:36" ht="15" x14ac:dyDescent="0.25">
      <c r="A829">
        <v>1.1100000000000001</v>
      </c>
      <c r="B829">
        <v>10.46</v>
      </c>
      <c r="C829">
        <v>25.13</v>
      </c>
      <c r="D829" s="43">
        <f t="shared" si="216"/>
        <v>3.6296271360742871E-2</v>
      </c>
      <c r="E829" s="44">
        <f>IF(OR($A829="",$B829="",$C829=""),"",A829*'MPTO_working_3-way'!$I831)</f>
        <v>1.1502888612104247</v>
      </c>
      <c r="F829" s="45">
        <f>IF(OR($A829="",$B829="",$C829=""),"",B829*'MPTO_working_3-way'!$I831)</f>
        <v>10.839658998433372</v>
      </c>
      <c r="G829" s="46">
        <f>IF(OR($A829="",$B829="",$C829=""),"",C829*'MPTO_working_3-way'!$I831)</f>
        <v>26.042125299295467</v>
      </c>
      <c r="H829" s="44">
        <f>IF(OR($A829="",$B829="",$C829=""),"",'MPTO_working_3-way'!E831)</f>
        <v>1.1251097974925555</v>
      </c>
      <c r="I829" s="45">
        <f>IF(OR($A829="",$B829="",$C829=""),"",'MPTO_working_3-way'!F831)</f>
        <v>11.975540580878127</v>
      </c>
      <c r="J829" s="46">
        <f>IF(OR($A829="",$B829="",$C829=""),"",'MPTO_working_3-way'!G831)</f>
        <v>36.108488682084428</v>
      </c>
      <c r="K829" s="44">
        <f>IF(OR($A829="",$B829="",$C829=""),"",'OddsRatio_working_3-way'!H831)</f>
        <v>1.1305811060444106</v>
      </c>
      <c r="L829" s="45">
        <f>IF(OR($A829="",$B829="",$C829=""),"",'OddsRatio_working_3-way'!I831)</f>
        <v>12.229975119819287</v>
      </c>
      <c r="M829" s="46">
        <f>IF(OR($A829="",$B829="",$C829=""),"",'OddsRatio_working_3-way'!J831)</f>
        <v>29.644746262287455</v>
      </c>
      <c r="N829" s="47">
        <f t="shared" si="217"/>
        <v>86.934685166621634</v>
      </c>
      <c r="O829" s="48">
        <f t="shared" si="218"/>
        <v>9.2253824603202688</v>
      </c>
      <c r="P829" s="48">
        <f t="shared" si="219"/>
        <v>3.8399323730580992</v>
      </c>
      <c r="Q829" t="s">
        <v>303</v>
      </c>
      <c r="R829" t="s">
        <v>268</v>
      </c>
      <c r="S829" s="38">
        <v>44223</v>
      </c>
      <c r="T829" s="50">
        <v>100</v>
      </c>
      <c r="U829" s="50">
        <f t="shared" si="220"/>
        <v>9.9099099099099224</v>
      </c>
      <c r="V829" s="50">
        <f t="shared" si="221"/>
        <v>90.439770554493307</v>
      </c>
      <c r="W829" s="50">
        <f t="shared" si="222"/>
        <v>96.020692399522488</v>
      </c>
      <c r="X829" s="50">
        <f t="shared" si="223"/>
        <v>13.539537045984209</v>
      </c>
      <c r="Y829" s="50">
        <f t="shared" si="224"/>
        <v>94.069397690567598</v>
      </c>
      <c r="Z829" s="50">
        <f t="shared" si="225"/>
        <v>99.650319535596779</v>
      </c>
      <c r="AA829" s="50">
        <f t="shared" si="226"/>
        <v>-3.6296271360742871</v>
      </c>
      <c r="AB829" s="50">
        <f t="shared" si="227"/>
        <v>-3.6296271360742907</v>
      </c>
      <c r="AC829" s="50">
        <f t="shared" si="228"/>
        <v>-3.6296271360742907</v>
      </c>
      <c r="AF829">
        <v>1.35</v>
      </c>
      <c r="AG829">
        <v>3.31</v>
      </c>
      <c r="AJ829" t="s">
        <v>314</v>
      </c>
    </row>
    <row r="830" spans="1:36" s="50" customFormat="1" ht="15" x14ac:dyDescent="0.25">
      <c r="A830">
        <v>7.66</v>
      </c>
      <c r="B830">
        <v>4.66</v>
      </c>
      <c r="C830">
        <v>1.45</v>
      </c>
      <c r="D830" s="43">
        <f t="shared" si="216"/>
        <v>3.4795749963967282E-2</v>
      </c>
      <c r="E830" s="44">
        <f>IF(OR($A830="",$B830="",$C830=""),"",A830*'MPTO_working_3-way'!$I832)</f>
        <v>7.9265354447239895</v>
      </c>
      <c r="F830" s="45">
        <f>IF(OR($A830="",$B830="",$C830=""),"",B830*'MPTO_working_3-way'!$I832)</f>
        <v>4.8221481948320877</v>
      </c>
      <c r="G830" s="46">
        <f>IF(OR($A830="",$B830="",$C830=""),"",C830*'MPTO_working_3-way'!$I832)</f>
        <v>1.5004538374477525</v>
      </c>
      <c r="H830" s="44">
        <f>IF(OR($A830="",$B830="",$C830=""),"",'MPTO_working_3-way'!E832)</f>
        <v>8.4069134738348943</v>
      </c>
      <c r="I830" s="45">
        <f>IF(OR($A830="",$B830="",$C830=""),"",'MPTO_working_3-way'!F832)</f>
        <v>4.9262614681082049</v>
      </c>
      <c r="J830" s="46">
        <f>IF(OR($A830="",$B830="",$C830=""),"",'MPTO_working_3-way'!G832)</f>
        <v>1.4748031596277635</v>
      </c>
      <c r="K830" s="44">
        <f>IF(OR($A830="",$B830="",$C830=""),"",'OddsRatio_working_3-way'!H832)</f>
        <v>8.1474926021912371</v>
      </c>
      <c r="L830" s="45">
        <f>IF(OR($A830="",$B830="",$C830=""),"",'OddsRatio_working_3-way'!I832)</f>
        <v>4.927901339942931</v>
      </c>
      <c r="M830" s="46">
        <f>IF(OR($A830="",$B830="",$C830=""),"",'OddsRatio_working_3-way'!J832)</f>
        <v>1.4829386893372456</v>
      </c>
      <c r="N830" s="47">
        <f t="shared" si="217"/>
        <v>12.615852246842771</v>
      </c>
      <c r="O830" s="48">
        <f t="shared" si="218"/>
        <v>20.737645538801637</v>
      </c>
      <c r="P830" s="48">
        <f t="shared" si="219"/>
        <v>66.646502214355607</v>
      </c>
      <c r="Q830" t="s">
        <v>271</v>
      </c>
      <c r="R830" t="s">
        <v>265</v>
      </c>
      <c r="S830" s="38">
        <v>44223</v>
      </c>
      <c r="T830" s="50">
        <v>100</v>
      </c>
      <c r="U830" s="50">
        <f t="shared" si="220"/>
        <v>86.945169712793728</v>
      </c>
      <c r="V830" s="50">
        <f t="shared" si="221"/>
        <v>78.540772532188839</v>
      </c>
      <c r="W830" s="50">
        <f t="shared" si="222"/>
        <v>31.03448275862069</v>
      </c>
      <c r="X830" s="50">
        <f t="shared" si="223"/>
        <v>90.424744709190477</v>
      </c>
      <c r="Y830" s="50">
        <f t="shared" si="224"/>
        <v>82.020347528585575</v>
      </c>
      <c r="Z830" s="50">
        <f t="shared" si="225"/>
        <v>34.514057755017426</v>
      </c>
      <c r="AA830" s="50">
        <f t="shared" si="226"/>
        <v>-3.4795749963967495</v>
      </c>
      <c r="AB830" s="50">
        <f t="shared" si="227"/>
        <v>-3.4795749963967353</v>
      </c>
      <c r="AC830" s="50">
        <f t="shared" si="228"/>
        <v>-3.4795749963967353</v>
      </c>
      <c r="AD830" s="51"/>
      <c r="AE830" s="51"/>
      <c r="AF830">
        <v>1.66</v>
      </c>
      <c r="AG830">
        <v>2.3199999999999998</v>
      </c>
      <c r="AH830" s="51"/>
      <c r="AI830" s="51"/>
      <c r="AJ830" t="s">
        <v>314</v>
      </c>
    </row>
    <row r="831" spans="1:36" ht="15" x14ac:dyDescent="0.25">
      <c r="A831">
        <v>2.1800000000000002</v>
      </c>
      <c r="B831">
        <v>3.41</v>
      </c>
      <c r="C831">
        <v>3.63</v>
      </c>
      <c r="D831" s="43">
        <f t="shared" si="216"/>
        <v>2.7452821958996232E-2</v>
      </c>
      <c r="E831" s="44">
        <f>IF(OR($A831="",$B831="",$C831=""),"",A831*'MPTO_working_3-way'!$I833)</f>
        <v>2.2398471518706118</v>
      </c>
      <c r="F831" s="45">
        <f>IF(OR($A831="",$B831="",$C831=""),"",B831*'MPTO_working_3-way'!$I833)</f>
        <v>3.5036141228801774</v>
      </c>
      <c r="G831" s="46">
        <f>IF(OR($A831="",$B831="",$C831=""),"",C831*'MPTO_working_3-way'!$I833)</f>
        <v>3.7296537437111561</v>
      </c>
      <c r="H831" s="44">
        <f>IF(OR($A831="",$B831="",$C831=""),"",'MPTO_working_3-way'!E833)</f>
        <v>2.224374152575415</v>
      </c>
      <c r="I831" s="45">
        <f>IF(OR($A831="",$B831="",$C831=""),"",'MPTO_working_3-way'!F833)</f>
        <v>3.5198354356640866</v>
      </c>
      <c r="J831" s="46">
        <f>IF(OR($A831="",$B831="",$C831=""),"",'MPTO_working_3-way'!G833)</f>
        <v>3.7547241045399757</v>
      </c>
      <c r="K831" s="44">
        <f>IF(OR($A831="",$B831="",$C831=""),"",'OddsRatio_working_3-way'!H833)</f>
        <v>2.230828756362675</v>
      </c>
      <c r="L831" s="45">
        <f>IF(OR($A831="",$B831="",$C831=""),"",'OddsRatio_working_3-way'!I833)</f>
        <v>3.5138112735881757</v>
      </c>
      <c r="M831" s="46">
        <f>IF(OR($A831="",$B831="",$C831=""),"",'OddsRatio_working_3-way'!J833)</f>
        <v>3.7432878213846061</v>
      </c>
      <c r="N831" s="47">
        <f t="shared" si="217"/>
        <v>44.645903590557438</v>
      </c>
      <c r="O831" s="48">
        <f t="shared" si="218"/>
        <v>28.54195596111883</v>
      </c>
      <c r="P831" s="48">
        <f t="shared" si="219"/>
        <v>26.812140448323753</v>
      </c>
      <c r="Q831" t="s">
        <v>304</v>
      </c>
      <c r="R831" t="s">
        <v>298</v>
      </c>
      <c r="S831" s="38">
        <v>44223</v>
      </c>
      <c r="T831" s="50">
        <v>100</v>
      </c>
      <c r="U831" s="50">
        <f t="shared" si="220"/>
        <v>54.128440366972484</v>
      </c>
      <c r="V831" s="50">
        <f t="shared" si="221"/>
        <v>70.674486803519059</v>
      </c>
      <c r="W831" s="50">
        <f t="shared" si="222"/>
        <v>72.451790633608823</v>
      </c>
      <c r="X831" s="50">
        <f t="shared" si="223"/>
        <v>56.873722562872118</v>
      </c>
      <c r="Y831" s="50">
        <f t="shared" si="224"/>
        <v>73.419768999418707</v>
      </c>
      <c r="Z831" s="50">
        <f t="shared" si="225"/>
        <v>75.197072829508443</v>
      </c>
      <c r="AA831" s="50">
        <f t="shared" si="226"/>
        <v>-2.7452821958996338</v>
      </c>
      <c r="AB831" s="50">
        <f t="shared" si="227"/>
        <v>-2.7452821958996481</v>
      </c>
      <c r="AC831" s="50">
        <f t="shared" si="228"/>
        <v>-2.7452821958996196</v>
      </c>
      <c r="AF831">
        <v>2.2599999999999998</v>
      </c>
      <c r="AG831">
        <v>1.69</v>
      </c>
      <c r="AJ831" t="s">
        <v>314</v>
      </c>
    </row>
    <row r="832" spans="1:36" ht="15" x14ac:dyDescent="0.25">
      <c r="A832">
        <v>3.2</v>
      </c>
      <c r="B832">
        <v>3.62</v>
      </c>
      <c r="C832">
        <v>2.2200000000000002</v>
      </c>
      <c r="D832" s="43">
        <f t="shared" si="216"/>
        <v>3.9193544373102185E-2</v>
      </c>
      <c r="E832" s="44">
        <f>IF(OR($A832="",$B832="",$C832=""),"",A832*'MPTO_working_3-way'!$I834)</f>
        <v>3.3254193419939271</v>
      </c>
      <c r="F832" s="45">
        <f>IF(OR($A832="",$B832="",$C832=""),"",B832*'MPTO_working_3-way'!$I834)</f>
        <v>3.7618806306306301</v>
      </c>
      <c r="G832" s="46">
        <f>IF(OR($A832="",$B832="",$C832=""),"",C832*'MPTO_working_3-way'!$I834)</f>
        <v>2.3070096685082873</v>
      </c>
      <c r="H832" s="44">
        <f>IF(OR($A832="",$B832="",$C832=""),"",'MPTO_working_3-way'!E834)</f>
        <v>3.3396175450018348</v>
      </c>
      <c r="I832" s="45">
        <f>IF(OR($A832="",$B832="",$C832=""),"",'MPTO_working_3-way'!F834)</f>
        <v>3.7997013408142588</v>
      </c>
      <c r="J832" s="46">
        <f>IF(OR($A832="",$B832="",$C832=""),"",'MPTO_working_3-way'!G834)</f>
        <v>2.2863103691077069</v>
      </c>
      <c r="K832" s="44">
        <f>IF(OR($A832="",$B832="",$C832=""),"",'OddsRatio_working_3-way'!H834)</f>
        <v>3.3353662877558885</v>
      </c>
      <c r="L832" s="45">
        <f>IF(OR($A832="",$B832="",$C832=""),"",'OddsRatio_working_3-way'!I834)</f>
        <v>3.7812089426911042</v>
      </c>
      <c r="M832" s="46">
        <f>IF(OR($A832="",$B832="",$C832=""),"",'OddsRatio_working_3-way'!J834)</f>
        <v>2.2950667595737202</v>
      </c>
      <c r="N832" s="47">
        <f t="shared" si="217"/>
        <v>30.071395428896448</v>
      </c>
      <c r="O832" s="48">
        <f t="shared" si="218"/>
        <v>26.58244899791951</v>
      </c>
      <c r="P832" s="48">
        <f t="shared" si="219"/>
        <v>43.346155573184056</v>
      </c>
      <c r="Q832" t="s">
        <v>450</v>
      </c>
      <c r="R832" t="s">
        <v>491</v>
      </c>
      <c r="S832" s="38">
        <v>44223</v>
      </c>
      <c r="T832" s="50">
        <v>100</v>
      </c>
      <c r="U832" s="50">
        <f t="shared" si="220"/>
        <v>68.75</v>
      </c>
      <c r="V832" s="50">
        <f t="shared" si="221"/>
        <v>72.375690607734811</v>
      </c>
      <c r="W832" s="50">
        <f t="shared" si="222"/>
        <v>54.954954954954964</v>
      </c>
      <c r="X832" s="50">
        <f t="shared" si="223"/>
        <v>72.669354437310247</v>
      </c>
      <c r="Y832" s="50">
        <f t="shared" si="224"/>
        <v>76.295045045045043</v>
      </c>
      <c r="Z832" s="50">
        <f t="shared" si="225"/>
        <v>58.874309392265189</v>
      </c>
      <c r="AA832" s="50">
        <f t="shared" si="226"/>
        <v>-3.9193544373102469</v>
      </c>
      <c r="AB832" s="50">
        <f t="shared" si="227"/>
        <v>-3.9193544373102327</v>
      </c>
      <c r="AC832" s="50">
        <f t="shared" si="228"/>
        <v>-3.9193544373102256</v>
      </c>
      <c r="AF832">
        <v>1.83</v>
      </c>
      <c r="AG832">
        <v>2.0299999999999998</v>
      </c>
      <c r="AJ832" t="s">
        <v>500</v>
      </c>
    </row>
    <row r="833" spans="1:36" ht="15" x14ac:dyDescent="0.25">
      <c r="A833">
        <v>8.61</v>
      </c>
      <c r="B833">
        <v>4.5</v>
      </c>
      <c r="C833">
        <v>1.41</v>
      </c>
      <c r="D833" s="43">
        <f t="shared" si="216"/>
        <v>4.758609896129351E-2</v>
      </c>
      <c r="E833" s="44">
        <f>IF(OR($A833="",$B833="",$C833=""),"",A833*'MPTO_working_3-way'!$I835)</f>
        <v>9.0197163120567367</v>
      </c>
      <c r="F833" s="45">
        <f>IF(OR($A833="",$B833="",$C833=""),"",B833*'MPTO_working_3-way'!$I835)</f>
        <v>4.7141374453258207</v>
      </c>
      <c r="G833" s="46">
        <f>IF(OR($A833="",$B833="",$C833=""),"",C833*'MPTO_working_3-way'!$I835)</f>
        <v>1.4770963995354238</v>
      </c>
      <c r="H833" s="44">
        <f>IF(OR($A833="",$B833="",$C833=""),"",'MPTO_working_3-way'!E835)</f>
        <v>9.9718807326889891</v>
      </c>
      <c r="I833" s="45">
        <f>IF(OR($A833="",$B833="",$C833=""),"",'MPTO_working_3-way'!F835)</f>
        <v>4.8458959245313142</v>
      </c>
      <c r="J833" s="46">
        <f>IF(OR($A833="",$B833="",$C833=""),"",'MPTO_working_3-way'!G835)</f>
        <v>1.4422567449301644</v>
      </c>
      <c r="K833" s="44">
        <f>IF(OR($A833="",$B833="",$C833=""),"",'OddsRatio_working_3-way'!H835)</f>
        <v>9.4078494283850276</v>
      </c>
      <c r="L833" s="45">
        <f>IF(OR($A833="",$B833="",$C833=""),"",'OddsRatio_working_3-way'!I835)</f>
        <v>4.8669478317145334</v>
      </c>
      <c r="M833" s="46">
        <f>IF(OR($A833="",$B833="",$C833=""),"",'OddsRatio_working_3-way'!J835)</f>
        <v>1.4529853174294167</v>
      </c>
      <c r="N833" s="47">
        <f t="shared" si="217"/>
        <v>11.086823192690561</v>
      </c>
      <c r="O833" s="48">
        <f t="shared" si="218"/>
        <v>21.212788375347937</v>
      </c>
      <c r="P833" s="48">
        <f t="shared" si="219"/>
        <v>67.700388431961514</v>
      </c>
      <c r="Q833" t="s">
        <v>329</v>
      </c>
      <c r="R833" t="s">
        <v>383</v>
      </c>
      <c r="S833" s="38">
        <v>44224</v>
      </c>
      <c r="T833" s="50">
        <v>100</v>
      </c>
      <c r="U833" s="50">
        <f t="shared" si="220"/>
        <v>88.385598141695709</v>
      </c>
      <c r="V833" s="50">
        <f t="shared" si="221"/>
        <v>77.777777777777771</v>
      </c>
      <c r="W833" s="50">
        <f t="shared" si="222"/>
        <v>29.078014184397166</v>
      </c>
      <c r="X833" s="50">
        <f t="shared" si="223"/>
        <v>93.144208037825067</v>
      </c>
      <c r="Y833" s="50">
        <f t="shared" si="224"/>
        <v>82.536387673907143</v>
      </c>
      <c r="Z833" s="50">
        <f t="shared" si="225"/>
        <v>33.836624080526519</v>
      </c>
      <c r="AA833" s="50">
        <f t="shared" si="226"/>
        <v>-4.7586098961293573</v>
      </c>
      <c r="AB833" s="50">
        <f t="shared" si="227"/>
        <v>-4.7586098961293715</v>
      </c>
      <c r="AC833" s="50">
        <f t="shared" si="228"/>
        <v>-4.7586098961293537</v>
      </c>
      <c r="AF833">
        <v>1.65</v>
      </c>
      <c r="AG833">
        <v>2.2999999999999998</v>
      </c>
      <c r="AJ833" t="s">
        <v>413</v>
      </c>
    </row>
    <row r="834" spans="1:36" ht="15" x14ac:dyDescent="0.25">
      <c r="A834">
        <v>2.71</v>
      </c>
      <c r="B834">
        <v>3.3</v>
      </c>
      <c r="C834">
        <v>2.73</v>
      </c>
      <c r="D834" s="43">
        <f t="shared" si="216"/>
        <v>3.8334359367569792E-2</v>
      </c>
      <c r="E834" s="44">
        <f>IF(OR($A834="",$B834="",$C834=""),"",A834*'MPTO_working_3-way'!$I836)</f>
        <v>2.813886113886114</v>
      </c>
      <c r="F834" s="45">
        <f>IF(OR($A834="",$B834="",$C834=""),"",B834*'MPTO_working_3-way'!$I836)</f>
        <v>3.4265033859129801</v>
      </c>
      <c r="G834" s="46">
        <f>IF(OR($A834="",$B834="",$C834=""),"",C834*'MPTO_working_3-way'!$I836)</f>
        <v>2.8346528010734655</v>
      </c>
      <c r="H834" s="44">
        <f>IF(OR($A834="",$B834="",$C834=""),"",'MPTO_working_3-way'!E836)</f>
        <v>2.8072100475679624</v>
      </c>
      <c r="I834" s="45">
        <f>IF(OR($A834="",$B834="",$C834=""),"",'MPTO_working_3-way'!F836)</f>
        <v>3.4452798557222142</v>
      </c>
      <c r="J834" s="46">
        <f>IF(OR($A834="",$B834="",$C834=""),"",'MPTO_working_3-way'!G836)</f>
        <v>2.8286762993524528</v>
      </c>
      <c r="K834" s="44">
        <f>IF(OR($A834="",$B834="",$C834=""),"",'OddsRatio_working_3-way'!H836)</f>
        <v>2.8106699870078118</v>
      </c>
      <c r="L834" s="45">
        <f>IF(OR($A834="",$B834="",$C834=""),"",'OddsRatio_working_3-way'!I836)</f>
        <v>3.4354040760923779</v>
      </c>
      <c r="M834" s="46">
        <f>IF(OR($A834="",$B834="",$C834=""),"",'OddsRatio_working_3-way'!J836)</f>
        <v>2.8318474137564413</v>
      </c>
      <c r="N834" s="47">
        <f t="shared" si="217"/>
        <v>35.538040969929348</v>
      </c>
      <c r="O834" s="48">
        <f t="shared" si="218"/>
        <v>29.184270008638951</v>
      </c>
      <c r="P834" s="48">
        <f t="shared" si="219"/>
        <v>35.277689021431698</v>
      </c>
      <c r="Q834" t="s">
        <v>333</v>
      </c>
      <c r="R834" t="s">
        <v>403</v>
      </c>
      <c r="S834" s="38">
        <v>44224</v>
      </c>
      <c r="T834" s="50">
        <v>100</v>
      </c>
      <c r="U834" s="50">
        <f t="shared" si="220"/>
        <v>63.099630996309962</v>
      </c>
      <c r="V834" s="50">
        <f t="shared" si="221"/>
        <v>69.696969696969703</v>
      </c>
      <c r="W834" s="50">
        <f t="shared" si="222"/>
        <v>63.369963369963365</v>
      </c>
      <c r="X834" s="50">
        <f t="shared" si="223"/>
        <v>66.933066933066925</v>
      </c>
      <c r="Y834" s="50">
        <f t="shared" si="224"/>
        <v>73.530405633726659</v>
      </c>
      <c r="Z834" s="50">
        <f t="shared" si="225"/>
        <v>67.203399306720343</v>
      </c>
      <c r="AA834" s="50">
        <f t="shared" si="226"/>
        <v>-3.8334359367569633</v>
      </c>
      <c r="AB834" s="50">
        <f t="shared" si="227"/>
        <v>-3.8334359367569562</v>
      </c>
      <c r="AC834" s="50">
        <f t="shared" si="228"/>
        <v>-3.8334359367569775</v>
      </c>
      <c r="AF834">
        <v>1.77</v>
      </c>
      <c r="AG834">
        <v>2.09</v>
      </c>
      <c r="AJ834" t="s">
        <v>413</v>
      </c>
    </row>
    <row r="835" spans="1:36" ht="15" x14ac:dyDescent="0.25">
      <c r="A835">
        <v>3.46</v>
      </c>
      <c r="B835">
        <v>3.48</v>
      </c>
      <c r="C835">
        <v>2.21</v>
      </c>
      <c r="D835" s="43">
        <f t="shared" ref="D835:D839" si="229">IF(OR($A835="",$B835="",$C835=""),"",(1/A835)+(1/B835)+(1/C835)-1)</f>
        <v>2.8862350662348213E-2</v>
      </c>
      <c r="E835" s="44">
        <f>IF(OR($A835="",$B835="",$C835=""),"",A835*'MPTO_working_3-way'!$I837)</f>
        <v>3.5598637332917247</v>
      </c>
      <c r="F835" s="45">
        <f>IF(OR($A835="",$B835="",$C835=""),"",B835*'MPTO_working_3-way'!$I837)</f>
        <v>3.5804409803049717</v>
      </c>
      <c r="G835" s="46">
        <f>IF(OR($A835="",$B835="",$C835=""),"",C835*'MPTO_working_3-way'!$I837)</f>
        <v>2.2737857949637896</v>
      </c>
      <c r="H835" s="44">
        <f>IF(OR($A835="",$B835="",$C835=""),"",'MPTO_working_3-way'!E837)</f>
        <v>3.5791421662339853</v>
      </c>
      <c r="I835" s="45">
        <f>IF(OR($A835="",$B835="",$C835=""),"",'MPTO_working_3-way'!F837)</f>
        <v>3.6005475070819783</v>
      </c>
      <c r="J835" s="46">
        <f>IF(OR($A835="",$B835="",$C835=""),"",'MPTO_working_3-way'!G837)</f>
        <v>2.2580096467853701</v>
      </c>
      <c r="K835" s="44">
        <f>IF(OR($A835="",$B835="",$C835=""),"",'OddsRatio_working_3-way'!H837)</f>
        <v>3.5710679881883904</v>
      </c>
      <c r="L835" s="45">
        <f>IF(OR($A835="",$B835="",$C835=""),"",'OddsRatio_working_3-way'!I837)</f>
        <v>3.5919709799622801</v>
      </c>
      <c r="M835" s="46">
        <f>IF(OR($A835="",$B835="",$C835=""),"",'OddsRatio_working_3-way'!J837)</f>
        <v>2.2646310023203062</v>
      </c>
      <c r="N835" s="47">
        <f t="shared" si="217"/>
        <v>28.090962882877623</v>
      </c>
      <c r="O835" s="48">
        <f t="shared" si="218"/>
        <v>27.929520567458781</v>
      </c>
      <c r="P835" s="48">
        <f t="shared" si="219"/>
        <v>43.979516549663607</v>
      </c>
      <c r="Q835" t="s">
        <v>351</v>
      </c>
      <c r="R835" t="s">
        <v>393</v>
      </c>
      <c r="S835" s="38">
        <v>44224</v>
      </c>
      <c r="T835" s="50">
        <v>100</v>
      </c>
      <c r="U835" s="50">
        <f t="shared" si="220"/>
        <v>71.098265895953759</v>
      </c>
      <c r="V835" s="50">
        <f t="shared" si="221"/>
        <v>71.264367816091948</v>
      </c>
      <c r="W835" s="50">
        <f t="shared" si="222"/>
        <v>54.751131221719454</v>
      </c>
      <c r="X835" s="50">
        <f t="shared" si="223"/>
        <v>73.984500962188577</v>
      </c>
      <c r="Y835" s="50">
        <f t="shared" si="224"/>
        <v>74.150602882326794</v>
      </c>
      <c r="Z835" s="50">
        <f t="shared" si="225"/>
        <v>57.637366287954286</v>
      </c>
      <c r="AA835" s="50">
        <f t="shared" si="226"/>
        <v>-2.8862350662348177</v>
      </c>
      <c r="AB835" s="50">
        <f t="shared" si="227"/>
        <v>-2.8862350662348462</v>
      </c>
      <c r="AC835" s="50">
        <f t="shared" si="228"/>
        <v>-2.8862350662348319</v>
      </c>
      <c r="AF835">
        <v>1.76</v>
      </c>
      <c r="AG835">
        <v>2.15</v>
      </c>
      <c r="AJ835" t="s">
        <v>411</v>
      </c>
    </row>
    <row r="836" spans="1:36" ht="15" x14ac:dyDescent="0.25">
      <c r="A836">
        <v>3.33</v>
      </c>
      <c r="B836">
        <v>3.61</v>
      </c>
      <c r="C836">
        <v>2.25</v>
      </c>
      <c r="D836" s="43">
        <f t="shared" si="229"/>
        <v>2.1753054994052334E-2</v>
      </c>
      <c r="E836" s="44">
        <f>IF(OR($A836="",$B836="",$C836=""),"",A836*'MPTO_working_3-way'!$I838)</f>
        <v>3.4024376731301942</v>
      </c>
      <c r="F836" s="45">
        <f>IF(OR($A836="",$B836="",$C836=""),"",B836*'MPTO_working_3-way'!$I838)</f>
        <v>3.6885285285285287</v>
      </c>
      <c r="G836" s="46">
        <f>IF(OR($A836="",$B836="",$C836=""),"",C836*'MPTO_working_3-way'!$I838)</f>
        <v>2.2989443737366178</v>
      </c>
      <c r="H836" s="44">
        <f>IF(OR($A836="",$B836="",$C836=""),"",'MPTO_working_3-way'!E838)</f>
        <v>3.4123953257321289</v>
      </c>
      <c r="I836" s="45">
        <f>IF(OR($A836="",$B836="",$C836=""),"",'MPTO_working_3-way'!F838)</f>
        <v>3.7070360281646715</v>
      </c>
      <c r="J836" s="46">
        <f>IF(OR($A836="",$B836="",$C836=""),"",'MPTO_working_3-way'!G838)</f>
        <v>2.2873171010154185</v>
      </c>
      <c r="K836" s="44">
        <f>IF(OR($A836="",$B836="",$C836=""),"",'OddsRatio_working_3-way'!H838)</f>
        <v>3.4088110855821201</v>
      </c>
      <c r="L836" s="45">
        <f>IF(OR($A836="",$B836="",$C836=""),"",'OddsRatio_working_3-way'!I838)</f>
        <v>3.6982819456520746</v>
      </c>
      <c r="M836" s="46">
        <f>IF(OR($A836="",$B836="",$C836=""),"",'OddsRatio_working_3-way'!J838)</f>
        <v>2.2922806253122969</v>
      </c>
      <c r="N836" s="47">
        <f t="shared" si="217"/>
        <v>29.390692675937082</v>
      </c>
      <c r="O836" s="48">
        <f t="shared" si="218"/>
        <v>27.111082163676031</v>
      </c>
      <c r="P836" s="48">
        <f t="shared" si="219"/>
        <v>43.49822516038688</v>
      </c>
      <c r="Q836" t="s">
        <v>133</v>
      </c>
      <c r="R836" t="s">
        <v>75</v>
      </c>
      <c r="S836" s="38">
        <v>44224</v>
      </c>
      <c r="T836" s="50">
        <v>100</v>
      </c>
      <c r="U836" s="50">
        <f t="shared" si="220"/>
        <v>69.969969969969966</v>
      </c>
      <c r="V836" s="50">
        <f t="shared" si="221"/>
        <v>72.29916897506925</v>
      </c>
      <c r="W836" s="50">
        <f t="shared" si="222"/>
        <v>55.55555555555555</v>
      </c>
      <c r="X836" s="50">
        <f t="shared" si="223"/>
        <v>72.145275469375193</v>
      </c>
      <c r="Y836" s="50">
        <f t="shared" si="224"/>
        <v>74.474474474474476</v>
      </c>
      <c r="Z836" s="50">
        <f t="shared" si="225"/>
        <v>57.730861054960783</v>
      </c>
      <c r="AA836" s="50">
        <f t="shared" si="226"/>
        <v>-2.1753054994052263</v>
      </c>
      <c r="AB836" s="50">
        <f t="shared" si="227"/>
        <v>-2.1753054994052263</v>
      </c>
      <c r="AC836" s="50">
        <f t="shared" si="228"/>
        <v>-2.1753054994052334</v>
      </c>
      <c r="AF836">
        <v>1.84</v>
      </c>
      <c r="AG836">
        <v>2.06</v>
      </c>
      <c r="AJ836" t="s">
        <v>443</v>
      </c>
    </row>
    <row r="837" spans="1:36" ht="15" x14ac:dyDescent="0.25">
      <c r="A837">
        <v>3.17</v>
      </c>
      <c r="B837">
        <v>2.85</v>
      </c>
      <c r="C837">
        <v>2.61</v>
      </c>
      <c r="D837" s="43">
        <f t="shared" si="229"/>
        <v>4.9476368683774918E-2</v>
      </c>
      <c r="E837" s="44">
        <f>IF(OR($A837="",$B837="",$C837=""),"",A837*'MPTO_working_3-way'!$I839)</f>
        <v>3.3268400887275664</v>
      </c>
      <c r="F837" s="45">
        <f>IF(OR($A837="",$B837="",$C837=""),"",B837*'MPTO_working_3-way'!$I839)</f>
        <v>2.9910076507487586</v>
      </c>
      <c r="G837" s="46">
        <f>IF(OR($A837="",$B837="",$C837=""),"",C837*'MPTO_working_3-way'!$I839)</f>
        <v>2.7391333222646526</v>
      </c>
      <c r="H837" s="44">
        <f>IF(OR($A837="",$B837="",$C837=""),"",'MPTO_working_3-way'!E839)</f>
        <v>3.3448698971504123</v>
      </c>
      <c r="I837" s="45">
        <f>IF(OR($A837="",$B837="",$C837=""),"",'MPTO_working_3-way'!F839)</f>
        <v>2.9905641413273494</v>
      </c>
      <c r="J837" s="46">
        <f>IF(OR($A837="",$B837="",$C837=""),"",'MPTO_working_3-way'!G839)</f>
        <v>2.7273993810735275</v>
      </c>
      <c r="K837" s="44">
        <f>IF(OR($A837="",$B837="",$C837=""),"",'OddsRatio_working_3-way'!H839)</f>
        <v>3.3357012755492081</v>
      </c>
      <c r="L837" s="45">
        <f>IF(OR($A837="",$B837="",$C837=""),"",'OddsRatio_working_3-way'!I839)</f>
        <v>2.9912660644083107</v>
      </c>
      <c r="M837" s="46">
        <f>IF(OR($A837="",$B837="",$C837=""),"",'OddsRatio_working_3-way'!J839)</f>
        <v>2.7329396560526376</v>
      </c>
      <c r="N837" s="47">
        <f t="shared" si="217"/>
        <v>30.058553261647003</v>
      </c>
      <c r="O837" s="48">
        <f t="shared" si="218"/>
        <v>33.433548715586312</v>
      </c>
      <c r="P837" s="48">
        <f t="shared" si="219"/>
        <v>36.507898022766668</v>
      </c>
      <c r="Q837" t="s">
        <v>374</v>
      </c>
      <c r="R837" t="s">
        <v>397</v>
      </c>
      <c r="S837" s="38">
        <v>44224</v>
      </c>
      <c r="T837" s="50">
        <v>100</v>
      </c>
      <c r="U837" s="50">
        <f t="shared" si="220"/>
        <v>68.454258675078862</v>
      </c>
      <c r="V837" s="50">
        <f t="shared" si="221"/>
        <v>64.912280701754383</v>
      </c>
      <c r="W837" s="50">
        <f t="shared" si="222"/>
        <v>61.685823754789276</v>
      </c>
      <c r="X837" s="50">
        <f t="shared" si="223"/>
        <v>73.401895543456348</v>
      </c>
      <c r="Y837" s="50">
        <f t="shared" si="224"/>
        <v>69.859917570131856</v>
      </c>
      <c r="Z837" s="50">
        <f t="shared" si="225"/>
        <v>66.633460623166755</v>
      </c>
      <c r="AA837" s="50">
        <f t="shared" si="226"/>
        <v>-4.9476368683774865</v>
      </c>
      <c r="AB837" s="50">
        <f t="shared" si="227"/>
        <v>-4.9476368683774723</v>
      </c>
      <c r="AC837" s="50">
        <f t="shared" si="228"/>
        <v>-4.9476368683774794</v>
      </c>
      <c r="AF837">
        <v>2.27</v>
      </c>
      <c r="AG837">
        <v>1.64</v>
      </c>
      <c r="AJ837" t="s">
        <v>414</v>
      </c>
    </row>
    <row r="838" spans="1:36" ht="15" x14ac:dyDescent="0.25">
      <c r="A838">
        <v>2.34</v>
      </c>
      <c r="B838">
        <v>3.74</v>
      </c>
      <c r="C838">
        <v>3.01</v>
      </c>
      <c r="D838" s="43">
        <f t="shared" si="229"/>
        <v>2.6956020116074786E-2</v>
      </c>
      <c r="E838" s="44">
        <f>IF(OR($A838="",$B838="",$C838=""),"",A838*'MPTO_working_3-way'!$I840)</f>
        <v>2.4030770870716149</v>
      </c>
      <c r="F838" s="45">
        <f>IF(OR($A838="",$B838="",$C838=""),"",B838*'MPTO_working_3-way'!$I840)</f>
        <v>3.8408155152341199</v>
      </c>
      <c r="G838" s="46">
        <f>IF(OR($A838="",$B838="",$C838=""),"",C838*'MPTO_working_3-way'!$I840)</f>
        <v>3.091137620549385</v>
      </c>
      <c r="H838" s="44">
        <f>IF(OR($A838="",$B838="",$C838=""),"",'MPTO_working_3-way'!E840)</f>
        <v>2.3902568123588943</v>
      </c>
      <c r="I838" s="45">
        <f>IF(OR($A838="",$B838="",$C838=""),"",'MPTO_working_3-way'!F840)</f>
        <v>3.8700538233964976</v>
      </c>
      <c r="J838" s="46">
        <f>IF(OR($A838="",$B838="",$C838=""),"",'MPTO_working_3-way'!G840)</f>
        <v>3.0936710355284434</v>
      </c>
      <c r="K838" s="44">
        <f>IF(OR($A838="",$B838="",$C838=""),"",'OddsRatio_working_3-way'!H840)</f>
        <v>2.3960106622518405</v>
      </c>
      <c r="L838" s="45">
        <f>IF(OR($A838="",$B838="",$C838=""),"",'OddsRatio_working_3-way'!I840)</f>
        <v>3.8545292646045106</v>
      </c>
      <c r="M838" s="46">
        <f>IF(OR($A838="",$B838="",$C838=""),"",'OddsRatio_working_3-way'!J840)</f>
        <v>3.0940159933777607</v>
      </c>
      <c r="N838" s="47">
        <f t="shared" si="217"/>
        <v>41.613313421360033</v>
      </c>
      <c r="O838" s="48">
        <f t="shared" si="218"/>
        <v>26.036137274326858</v>
      </c>
      <c r="P838" s="48">
        <f t="shared" si="219"/>
        <v>32.350549304313112</v>
      </c>
      <c r="Q838" t="s">
        <v>257</v>
      </c>
      <c r="R838" t="s">
        <v>260</v>
      </c>
      <c r="S838" s="38">
        <v>44224</v>
      </c>
      <c r="T838" s="50">
        <v>100</v>
      </c>
      <c r="U838" s="50">
        <f t="shared" si="220"/>
        <v>57.264957264957268</v>
      </c>
      <c r="V838" s="50">
        <f t="shared" si="221"/>
        <v>73.262032085561486</v>
      </c>
      <c r="W838" s="50">
        <f t="shared" si="222"/>
        <v>66.777408637873762</v>
      </c>
      <c r="X838" s="50">
        <f t="shared" si="223"/>
        <v>59.960559276564737</v>
      </c>
      <c r="Y838" s="50">
        <f t="shared" si="224"/>
        <v>75.957634097168977</v>
      </c>
      <c r="Z838" s="50">
        <f t="shared" si="225"/>
        <v>69.473010649481239</v>
      </c>
      <c r="AA838" s="50">
        <f t="shared" si="226"/>
        <v>-2.6956020116074697</v>
      </c>
      <c r="AB838" s="50">
        <f t="shared" si="227"/>
        <v>-2.695602011607491</v>
      </c>
      <c r="AC838" s="50">
        <f t="shared" si="228"/>
        <v>-2.6956020116074768</v>
      </c>
      <c r="AF838">
        <v>1.7</v>
      </c>
      <c r="AG838">
        <v>2.2200000000000002</v>
      </c>
      <c r="AJ838" t="s">
        <v>312</v>
      </c>
    </row>
    <row r="839" spans="1:36" ht="15" x14ac:dyDescent="0.25">
      <c r="A839">
        <v>1.1299999999999999</v>
      </c>
      <c r="B839">
        <v>10.15</v>
      </c>
      <c r="C839">
        <v>21.68</v>
      </c>
      <c r="D839" s="43">
        <f t="shared" si="229"/>
        <v>2.9603380954686731E-2</v>
      </c>
      <c r="E839" s="44">
        <f>IF(OR($A839="",$B839="",$C839=""),"",A839*'MPTO_working_3-way'!$I841)</f>
        <v>1.1634518204787958</v>
      </c>
      <c r="F839" s="45">
        <f>IF(OR($A839="",$B839="",$C839=""),"",B839*'MPTO_working_3-way'!$I841)</f>
        <v>10.450474316690071</v>
      </c>
      <c r="G839" s="46">
        <f>IF(OR($A839="",$B839="",$C839=""),"",C839*'MPTO_working_3-way'!$I841)</f>
        <v>22.321801299097608</v>
      </c>
      <c r="H839" s="44">
        <f>IF(OR($A839="",$B839="",$C839=""),"",'MPTO_working_3-way'!E841)</f>
        <v>1.1427422697537784</v>
      </c>
      <c r="I839" s="45">
        <f>IF(OR($A839="",$B839="",$C839=""),"",'MPTO_working_3-way'!F841)</f>
        <v>11.279759325225161</v>
      </c>
      <c r="J839" s="46">
        <f>IF(OR($A839="",$B839="",$C839=""),"",'MPTO_working_3-way'!G841)</f>
        <v>27.580373093714151</v>
      </c>
      <c r="K839" s="44">
        <f>IF(OR($A839="",$B839="",$C839=""),"",'OddsRatio_working_3-way'!H841)</f>
        <v>1.1476252935344404</v>
      </c>
      <c r="L839" s="45">
        <f>IF(OR($A839="",$B839="",$C839=""),"",'OddsRatio_working_3-way'!I841)</f>
        <v>11.390549506462539</v>
      </c>
      <c r="M839" s="46">
        <f>IF(OR($A839="",$B839="",$C839=""),"",'OddsRatio_working_3-way'!J841)</f>
        <v>24.483777463786375</v>
      </c>
      <c r="N839" s="47">
        <f t="shared" si="217"/>
        <v>85.951131142540106</v>
      </c>
      <c r="O839" s="48">
        <f t="shared" si="218"/>
        <v>9.5689436641448555</v>
      </c>
      <c r="P839" s="48">
        <f t="shared" si="219"/>
        <v>4.4799251933150508</v>
      </c>
      <c r="Q839" t="s">
        <v>293</v>
      </c>
      <c r="R839" t="s">
        <v>297</v>
      </c>
      <c r="S839" s="38">
        <v>44224</v>
      </c>
      <c r="T839" s="50">
        <v>100</v>
      </c>
      <c r="U839" s="50">
        <f t="shared" si="220"/>
        <v>11.504424778761051</v>
      </c>
      <c r="V839" s="50">
        <f t="shared" si="221"/>
        <v>90.147783251231516</v>
      </c>
      <c r="W839" s="50">
        <f t="shared" si="222"/>
        <v>95.38745387453875</v>
      </c>
      <c r="X839" s="50">
        <f t="shared" si="223"/>
        <v>14.464762874229725</v>
      </c>
      <c r="Y839" s="50">
        <f t="shared" si="224"/>
        <v>93.108121346700202</v>
      </c>
      <c r="Z839" s="50">
        <f t="shared" si="225"/>
        <v>98.347791970007421</v>
      </c>
      <c r="AA839" s="50">
        <f t="shared" si="226"/>
        <v>-2.9603380954686749</v>
      </c>
      <c r="AB839" s="50">
        <f t="shared" si="227"/>
        <v>-2.9603380954686855</v>
      </c>
      <c r="AC839" s="50">
        <f t="shared" si="228"/>
        <v>-2.9603380954686713</v>
      </c>
      <c r="AF839">
        <v>1.22</v>
      </c>
      <c r="AG839">
        <v>4.46</v>
      </c>
      <c r="AJ839" t="s">
        <v>312</v>
      </c>
    </row>
    <row r="840" spans="1:36" ht="15" x14ac:dyDescent="0.25">
      <c r="A840"/>
      <c r="B840"/>
      <c r="C840"/>
      <c r="D840" s="43"/>
      <c r="E840" s="44"/>
      <c r="F840" s="45"/>
      <c r="G840" s="46"/>
      <c r="H840" s="17"/>
      <c r="I840" s="21"/>
      <c r="J840" s="22"/>
      <c r="K840" s="17"/>
      <c r="L840" s="21"/>
      <c r="M840" s="22"/>
      <c r="N840" s="47"/>
      <c r="O840" s="48"/>
      <c r="P840" s="48"/>
      <c r="Q840"/>
      <c r="R840"/>
      <c r="S840"/>
      <c r="AF840"/>
      <c r="AG840"/>
    </row>
    <row r="841" spans="1:36" ht="15" x14ac:dyDescent="0.25">
      <c r="A841"/>
      <c r="B841"/>
      <c r="C841"/>
      <c r="D841" s="43"/>
      <c r="E841" s="44"/>
      <c r="F841" s="45"/>
      <c r="G841" s="46"/>
      <c r="H841" s="17"/>
      <c r="I841" s="21"/>
      <c r="J841" s="22"/>
      <c r="K841" s="17"/>
      <c r="L841" s="21"/>
      <c r="M841" s="22"/>
      <c r="N841" s="47"/>
      <c r="O841" s="48"/>
      <c r="P841" s="48"/>
      <c r="Q841"/>
      <c r="R841"/>
      <c r="S841"/>
      <c r="AF841"/>
      <c r="AG841"/>
    </row>
    <row r="842" spans="1:36" ht="15" x14ac:dyDescent="0.25">
      <c r="A842"/>
      <c r="B842"/>
      <c r="C842"/>
      <c r="D842" s="43"/>
      <c r="E842" s="44"/>
      <c r="F842" s="45"/>
      <c r="G842" s="46"/>
      <c r="H842" s="17"/>
      <c r="I842" s="21"/>
      <c r="J842" s="22"/>
      <c r="K842" s="17"/>
      <c r="L842" s="21"/>
      <c r="M842" s="22"/>
      <c r="N842" s="47"/>
      <c r="O842" s="48"/>
      <c r="P842" s="48"/>
      <c r="Q842"/>
      <c r="R842"/>
      <c r="S842"/>
      <c r="AF842"/>
      <c r="AG842"/>
    </row>
    <row r="843" spans="1:36" ht="15" x14ac:dyDescent="0.25">
      <c r="A843"/>
      <c r="B843"/>
      <c r="C843"/>
      <c r="D843" s="43"/>
      <c r="E843" s="44"/>
      <c r="F843" s="45"/>
      <c r="G843" s="46"/>
      <c r="H843" s="17"/>
      <c r="I843" s="21"/>
      <c r="J843" s="22"/>
      <c r="K843" s="17"/>
      <c r="L843" s="21"/>
      <c r="M843" s="22"/>
      <c r="N843" s="47"/>
      <c r="O843" s="48"/>
      <c r="P843" s="48"/>
      <c r="Q843"/>
      <c r="R843"/>
      <c r="S843"/>
      <c r="AF843"/>
      <c r="AG843"/>
    </row>
    <row r="844" spans="1:36" ht="15" x14ac:dyDescent="0.25">
      <c r="A844"/>
      <c r="B844"/>
      <c r="C844"/>
      <c r="D844" s="43"/>
      <c r="E844" s="44"/>
      <c r="F844" s="45"/>
      <c r="G844" s="46"/>
      <c r="H844" s="17"/>
      <c r="I844" s="21"/>
      <c r="J844" s="22"/>
      <c r="K844" s="17"/>
      <c r="L844" s="21"/>
      <c r="M844" s="22"/>
      <c r="N844" s="47"/>
      <c r="O844" s="48"/>
      <c r="P844" s="48"/>
      <c r="Q844"/>
      <c r="R844"/>
      <c r="S844"/>
      <c r="AF844"/>
      <c r="AG844"/>
    </row>
    <row r="845" spans="1:36" ht="15" x14ac:dyDescent="0.25">
      <c r="A845"/>
      <c r="B845"/>
      <c r="C845"/>
      <c r="D845" s="43"/>
      <c r="E845" s="44"/>
      <c r="F845" s="45"/>
      <c r="G845" s="46"/>
      <c r="H845" s="17"/>
      <c r="I845" s="21"/>
      <c r="J845" s="22"/>
      <c r="K845" s="17"/>
      <c r="L845" s="21"/>
      <c r="M845" s="22"/>
      <c r="N845" s="47"/>
      <c r="O845" s="48"/>
      <c r="P845" s="48"/>
      <c r="Q845"/>
      <c r="R845"/>
      <c r="S845"/>
      <c r="AF845"/>
      <c r="AG845"/>
    </row>
    <row r="846" spans="1:36" ht="15" x14ac:dyDescent="0.25">
      <c r="A846"/>
      <c r="B846"/>
      <c r="C846"/>
      <c r="D846" s="43"/>
      <c r="E846" s="44"/>
      <c r="F846" s="45"/>
      <c r="G846" s="46"/>
      <c r="H846" s="17"/>
      <c r="I846" s="21"/>
      <c r="J846" s="22"/>
      <c r="K846" s="17"/>
      <c r="L846" s="21"/>
      <c r="M846" s="22"/>
      <c r="N846" s="47"/>
      <c r="O846" s="48"/>
      <c r="P846" s="48"/>
      <c r="Q846"/>
      <c r="R846"/>
      <c r="S846"/>
      <c r="AF846"/>
      <c r="AG846"/>
    </row>
    <row r="847" spans="1:36" ht="15" x14ac:dyDescent="0.25">
      <c r="A847"/>
      <c r="B847"/>
      <c r="C847"/>
      <c r="D847" s="43"/>
      <c r="E847" s="44"/>
      <c r="F847" s="45"/>
      <c r="G847" s="46"/>
      <c r="H847" s="17"/>
      <c r="I847" s="21"/>
      <c r="J847" s="22"/>
      <c r="K847" s="17"/>
      <c r="L847" s="21"/>
      <c r="M847" s="22"/>
      <c r="N847" s="47"/>
      <c r="O847" s="48"/>
      <c r="P847" s="48"/>
      <c r="Q847"/>
      <c r="R847"/>
      <c r="S847"/>
      <c r="AF847"/>
      <c r="AG847"/>
    </row>
    <row r="848" spans="1:36" ht="15" x14ac:dyDescent="0.25">
      <c r="A848"/>
      <c r="B848"/>
      <c r="C848"/>
      <c r="D848" s="43"/>
      <c r="E848" s="44"/>
      <c r="F848" s="45"/>
      <c r="G848" s="46"/>
      <c r="H848" s="17"/>
      <c r="I848" s="21"/>
      <c r="J848" s="22"/>
      <c r="K848" s="17"/>
      <c r="L848" s="21"/>
      <c r="M848" s="22"/>
      <c r="N848" s="47"/>
      <c r="O848" s="48"/>
      <c r="P848" s="48"/>
      <c r="Q848"/>
      <c r="R848"/>
      <c r="S848"/>
      <c r="AF848"/>
      <c r="AG848"/>
    </row>
    <row r="849" spans="1:33" ht="15" x14ac:dyDescent="0.25">
      <c r="A849"/>
      <c r="B849"/>
      <c r="C849"/>
      <c r="D849" s="43"/>
      <c r="E849" s="44"/>
      <c r="F849" s="45"/>
      <c r="G849" s="46"/>
      <c r="H849" s="17"/>
      <c r="I849" s="21"/>
      <c r="J849" s="22"/>
      <c r="K849" s="17"/>
      <c r="L849" s="21"/>
      <c r="M849" s="22"/>
      <c r="N849" s="47"/>
      <c r="O849" s="48"/>
      <c r="P849" s="48"/>
      <c r="Q849"/>
      <c r="R849"/>
      <c r="S849"/>
      <c r="AF849"/>
      <c r="AG849"/>
    </row>
    <row r="850" spans="1:33" ht="15" x14ac:dyDescent="0.25">
      <c r="A850"/>
      <c r="B850"/>
      <c r="C850"/>
      <c r="D850" s="43"/>
      <c r="E850" s="44"/>
      <c r="F850" s="45"/>
      <c r="G850" s="46"/>
      <c r="H850" s="17"/>
      <c r="I850" s="21"/>
      <c r="J850" s="22"/>
      <c r="K850" s="17"/>
      <c r="L850" s="21"/>
      <c r="M850" s="22"/>
      <c r="N850" s="47"/>
      <c r="O850" s="48"/>
      <c r="P850" s="48"/>
      <c r="Q850"/>
      <c r="R850"/>
      <c r="S850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9"/>
      <c r="O851" s="30"/>
      <c r="P851" s="30"/>
      <c r="Q851"/>
      <c r="R851"/>
      <c r="S851" s="38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9"/>
      <c r="O852" s="30"/>
      <c r="P852" s="30"/>
      <c r="Q852"/>
      <c r="R852"/>
      <c r="S852" s="38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9"/>
      <c r="O853" s="30"/>
      <c r="P853" s="30"/>
      <c r="Q853"/>
      <c r="R853"/>
      <c r="S853" s="38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 s="38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 s="38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 s="3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 s="3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3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3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3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3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3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3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3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3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3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3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3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3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3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3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3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3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3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3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3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3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3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3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3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3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3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3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3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3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3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3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3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3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3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3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3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3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3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3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3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3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3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3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3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3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3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3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3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3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3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3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3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3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3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3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3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3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3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3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3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3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3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3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3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3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3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3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3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3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3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3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3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9"/>
      <c r="O929" s="30"/>
      <c r="P929" s="30"/>
      <c r="Q929"/>
      <c r="R929"/>
      <c r="S929" s="3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3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9"/>
      <c r="O931" s="30"/>
      <c r="P931" s="30"/>
      <c r="Q931"/>
      <c r="R931"/>
      <c r="S931" s="3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3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3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38"/>
    </row>
    <row r="935" spans="1:35" s="50" customFormat="1" ht="15" x14ac:dyDescent="0.25">
      <c r="A935" s="42"/>
      <c r="B935" s="42"/>
      <c r="C935" s="42"/>
      <c r="D935" s="43"/>
      <c r="E935" s="44"/>
      <c r="F935" s="45"/>
      <c r="G935" s="46"/>
      <c r="H935" s="44"/>
      <c r="I935" s="45"/>
      <c r="J935" s="46"/>
      <c r="K935" s="44"/>
      <c r="L935" s="45"/>
      <c r="M935" s="46"/>
      <c r="N935" s="47"/>
      <c r="O935" s="48"/>
      <c r="P935" s="48"/>
      <c r="Q935" s="42"/>
      <c r="R935" s="42"/>
      <c r="S935" s="52"/>
      <c r="AD935" s="51"/>
      <c r="AE935" s="51"/>
      <c r="AH935" s="51"/>
      <c r="AI935" s="51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3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3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9"/>
      <c r="O938" s="30"/>
      <c r="P938" s="30"/>
      <c r="Q938"/>
      <c r="R938"/>
      <c r="S938" s="3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3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3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3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3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3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3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3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3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3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3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3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3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3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3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3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3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3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3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3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3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3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3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3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3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3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3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3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3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3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3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3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3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3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3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3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3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3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3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3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3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3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3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3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3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3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3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3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3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3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3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3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3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9"/>
      <c r="O991" s="30"/>
      <c r="P991" s="30"/>
      <c r="Q991"/>
      <c r="R991"/>
      <c r="S991" s="3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9"/>
      <c r="O992" s="30"/>
      <c r="P992" s="30"/>
      <c r="Q992"/>
      <c r="R992"/>
      <c r="S992" s="38"/>
    </row>
    <row r="993" spans="1:19" ht="15" x14ac:dyDescent="0.25">
      <c r="A993"/>
      <c r="B993"/>
      <c r="C993"/>
      <c r="D993" s="20"/>
      <c r="E993" s="17"/>
      <c r="F993" s="21"/>
      <c r="G993" s="22"/>
      <c r="H993" s="17"/>
      <c r="I993" s="21"/>
      <c r="J993" s="22"/>
      <c r="K993" s="17"/>
      <c r="L993" s="21"/>
      <c r="M993" s="22"/>
      <c r="N993" s="29"/>
      <c r="O993" s="30"/>
      <c r="P993" s="30"/>
      <c r="Q993"/>
      <c r="R993"/>
      <c r="S993" s="38"/>
    </row>
    <row r="994" spans="1:19" ht="15" x14ac:dyDescent="0.25">
      <c r="A994"/>
      <c r="B994"/>
      <c r="C994"/>
      <c r="D994" s="20"/>
      <c r="E994" s="17"/>
      <c r="F994" s="21"/>
      <c r="G994" s="22"/>
      <c r="H994" s="17"/>
      <c r="I994" s="21"/>
      <c r="J994" s="22"/>
      <c r="K994" s="17"/>
      <c r="L994" s="21"/>
      <c r="M994" s="22"/>
      <c r="N994" s="29"/>
      <c r="O994" s="30"/>
      <c r="P994" s="30"/>
      <c r="Q994"/>
      <c r="R994"/>
      <c r="S994" s="38"/>
    </row>
    <row r="995" spans="1:19" ht="15" x14ac:dyDescent="0.25">
      <c r="A995"/>
      <c r="B995"/>
      <c r="C995"/>
      <c r="D995" s="20"/>
      <c r="E995" s="17"/>
      <c r="F995" s="21"/>
      <c r="G995" s="22"/>
      <c r="H995" s="17"/>
      <c r="I995" s="21"/>
      <c r="J995" s="22"/>
      <c r="K995" s="17"/>
      <c r="L995" s="21"/>
      <c r="M995" s="22"/>
      <c r="N995" s="29"/>
      <c r="O995" s="30"/>
      <c r="P995" s="30"/>
      <c r="Q995"/>
      <c r="R995"/>
      <c r="S995" s="38"/>
    </row>
    <row r="996" spans="1:19" ht="15" x14ac:dyDescent="0.25">
      <c r="A996"/>
      <c r="B996"/>
      <c r="C996"/>
      <c r="D996" s="20"/>
      <c r="E996" s="17"/>
      <c r="F996" s="21"/>
      <c r="G996" s="22"/>
      <c r="H996" s="17"/>
      <c r="I996" s="21"/>
      <c r="J996" s="22"/>
      <c r="K996" s="17"/>
      <c r="L996" s="21"/>
      <c r="M996" s="22"/>
      <c r="N996" s="29"/>
      <c r="O996" s="30"/>
      <c r="P996" s="30"/>
      <c r="Q996"/>
      <c r="R996"/>
      <c r="S996" s="38"/>
    </row>
    <row r="997" spans="1:19" ht="15" x14ac:dyDescent="0.25">
      <c r="D997" s="20" t="str">
        <f t="shared" ref="D997:D999" si="230">IF(OR($A997="",$B997="",$C997=""),"",(1/A997)+(1/B997)+(1/C997)-1)</f>
        <v/>
      </c>
      <c r="E997" s="17" t="str">
        <f>IF(OR($A997="",$B997="",$C997=""),"",A997*'MPTO_working_3-way'!$I999)</f>
        <v/>
      </c>
      <c r="F997" s="21" t="str">
        <f>IF(OR($A997="",$B997="",$C997=""),"",B997*'MPTO_working_3-way'!$I999)</f>
        <v/>
      </c>
      <c r="G997" s="22" t="str">
        <f>IF(OR($A997="",$B997="",$C997=""),"",C997*'MPTO_working_3-way'!$I999)</f>
        <v/>
      </c>
      <c r="H997" s="17" t="str">
        <f>IF(OR($A997="",$B997="",$C997=""),"",'MPTO_working_3-way'!E999)</f>
        <v/>
      </c>
      <c r="I997" s="21" t="str">
        <f>IF(OR($A997="",$B997="",$C997=""),"",'MPTO_working_3-way'!F999)</f>
        <v/>
      </c>
      <c r="J997" s="22" t="str">
        <f>IF(OR($A997="",$B997="",$C997=""),"",'MPTO_working_3-way'!G999)</f>
        <v/>
      </c>
      <c r="K997" s="17" t="str">
        <f>IF(OR($A997="",$B997="",$C997=""),"",'OddsRatio_working_3-way'!H999)</f>
        <v/>
      </c>
      <c r="L997" s="21" t="str">
        <f>IF(OR($A997="",$B997="",$C997=""),"",'OddsRatio_working_3-way'!I999)</f>
        <v/>
      </c>
      <c r="M997" s="22" t="str">
        <f>IF(OR($A997="",$B997="",$C997=""),"",'OddsRatio_working_3-way'!J999)</f>
        <v/>
      </c>
      <c r="N997" s="17" t="str">
        <f>IF('Log_working_3-way'!$D999="","",A997^('Log_working_3-way'!$D999))</f>
        <v/>
      </c>
      <c r="O997" s="21" t="str">
        <f>IF('Log_working_3-way'!$D999="","",B997^('Log_working_3-way'!$D999))</f>
        <v/>
      </c>
      <c r="P997" s="21"/>
      <c r="Q997"/>
      <c r="R997"/>
    </row>
    <row r="998" spans="1:19" x14ac:dyDescent="0.2">
      <c r="D998" s="20" t="str">
        <f t="shared" si="230"/>
        <v/>
      </c>
      <c r="E998" s="17" t="str">
        <f>IF(OR($A998="",$B998="",$C998=""),"",A998*'MPTO_working_3-way'!$I1000)</f>
        <v/>
      </c>
      <c r="F998" s="21" t="str">
        <f>IF(OR($A998="",$B998="",$C998=""),"",B998*'MPTO_working_3-way'!$I1000)</f>
        <v/>
      </c>
      <c r="G998" s="22" t="str">
        <f>IF(OR($A998="",$B998="",$C998=""),"",C998*'MPTO_working_3-way'!$I1000)</f>
        <v/>
      </c>
      <c r="H998" s="17" t="str">
        <f>IF(OR($A998="",$B998="",$C998=""),"",'MPTO_working_3-way'!E1000)</f>
        <v/>
      </c>
      <c r="I998" s="21" t="str">
        <f>IF(OR($A998="",$B998="",$C998=""),"",'MPTO_working_3-way'!F1000)</f>
        <v/>
      </c>
      <c r="J998" s="22" t="str">
        <f>IF(OR($A998="",$B998="",$C998=""),"",'MPTO_working_3-way'!G1000)</f>
        <v/>
      </c>
      <c r="K998" s="17" t="str">
        <f>IF(OR($A998="",$B998="",$C998=""),"",'OddsRatio_working_3-way'!H1000)</f>
        <v/>
      </c>
      <c r="L998" s="21" t="str">
        <f>IF(OR($A998="",$B998="",$C998=""),"",'OddsRatio_working_3-way'!I1000)</f>
        <v/>
      </c>
      <c r="M998" s="22" t="str">
        <f>IF(OR($A998="",$B998="",$C998=""),"",'OddsRatio_working_3-way'!J1000)</f>
        <v/>
      </c>
      <c r="N998" s="17" t="str">
        <f>IF('Log_working_3-way'!$D1000="","",A998^('Log_working_3-way'!$D1000))</f>
        <v/>
      </c>
      <c r="O998" s="21" t="str">
        <f>IF('Log_working_3-way'!$D1000="","",B998^('Log_working_3-way'!$D1000))</f>
        <v/>
      </c>
      <c r="P998" s="21"/>
    </row>
    <row r="999" spans="1:19" x14ac:dyDescent="0.2">
      <c r="D999" s="20" t="str">
        <f t="shared" si="230"/>
        <v/>
      </c>
      <c r="E999" s="17" t="str">
        <f>IF(OR($A999="",$B999="",$C999=""),"",A999*'MPTO_working_3-way'!$I1001)</f>
        <v/>
      </c>
      <c r="F999" s="21" t="str">
        <f>IF(OR($A999="",$B999="",$C999=""),"",B999*'MPTO_working_3-way'!$I1001)</f>
        <v/>
      </c>
      <c r="G999" s="22" t="str">
        <f>IF(OR($A999="",$B999="",$C999=""),"",C999*'MPTO_working_3-way'!$I1001)</f>
        <v/>
      </c>
      <c r="H999" s="17" t="str">
        <f>IF(OR($A999="",$B999="",$C999=""),"",'MPTO_working_3-way'!E1001)</f>
        <v/>
      </c>
      <c r="I999" s="21" t="str">
        <f>IF(OR($A999="",$B999="",$C999=""),"",'MPTO_working_3-way'!F1001)</f>
        <v/>
      </c>
      <c r="J999" s="22" t="str">
        <f>IF(OR($A999="",$B999="",$C999=""),"",'MPTO_working_3-way'!G1001)</f>
        <v/>
      </c>
      <c r="K999" s="17" t="str">
        <f>IF(OR($A999="",$B999="",$C999=""),"",'OddsRatio_working_3-way'!H1001)</f>
        <v/>
      </c>
      <c r="L999" s="21" t="str">
        <f>IF(OR($A999="",$B999="",$C999=""),"",'OddsRatio_working_3-way'!I1001)</f>
        <v/>
      </c>
      <c r="M999" s="22" t="str">
        <f>IF(OR($A999="",$B999="",$C999=""),"",'OddsRatio_working_3-way'!J1001)</f>
        <v/>
      </c>
      <c r="N999" s="17" t="str">
        <f>IF('Log_working_3-way'!$D1001="","",A999^('Log_working_3-way'!$D1001))</f>
        <v/>
      </c>
      <c r="O999" s="21" t="str">
        <f>IF('Log_working_3-way'!$D1001="","",B999^('Log_working_3-way'!$D1001))</f>
        <v/>
      </c>
      <c r="P999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5" sqref="G5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216</v>
      </c>
      <c r="B1" t="s">
        <v>217</v>
      </c>
      <c r="C1" t="s">
        <v>218</v>
      </c>
      <c r="D1" t="s">
        <v>219</v>
      </c>
      <c r="E1" t="s">
        <v>220</v>
      </c>
      <c r="F1" t="s">
        <v>221</v>
      </c>
      <c r="G1" t="s">
        <v>222</v>
      </c>
      <c r="H1" t="s">
        <v>223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56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56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56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1.1000000000000001</v>
      </c>
      <c r="B5">
        <v>2.0299999999999998</v>
      </c>
      <c r="C5">
        <f t="shared" ref="C5" si="1">A5-1</f>
        <v>0.10000000000000009</v>
      </c>
      <c r="D5">
        <f t="shared" ref="D5" si="2">B5-1</f>
        <v>1.0299999999999998</v>
      </c>
      <c r="E5">
        <f>C5/D5</f>
        <v>9.7087378640776809E-2</v>
      </c>
      <c r="F5" s="56">
        <f>C5/D5</f>
        <v>9.7087378640776809E-2</v>
      </c>
      <c r="G5">
        <v>10000</v>
      </c>
      <c r="H5">
        <f>E5*G5</f>
        <v>970.87378640776808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2021-01-26T14:59:30Z</dcterms:modified>
</cp:coreProperties>
</file>